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\\Eur-nl-fs-01\data\GGI\1 Projecten\NL202019184\NL202019184.002\3 Werkdossier\12 Aanbesteding\NvI\"/>
    </mc:Choice>
  </mc:AlternateContent>
  <xr:revisionPtr revIDLastSave="0" documentId="8_{EF93DAF3-D9DD-4C9E-BB83-C4D1DF071E22}" xr6:coauthVersionLast="47" xr6:coauthVersionMax="47" xr10:uidLastSave="{00000000-0000-0000-0000-000000000000}"/>
  <bookViews>
    <workbookView xWindow="22932" yWindow="288" windowWidth="20376" windowHeight="12216" xr2:uid="{DB5748A7-6D25-4CB1-9D75-4418CF69F376}"/>
  </bookViews>
  <sheets>
    <sheet name="Profielen" sheetId="1" r:id="rId1"/>
    <sheet name="Monstervakken" sheetId="10" r:id="rId2"/>
    <sheet name="Te schonen duikers" sheetId="9" r:id="rId3"/>
    <sheet name="totalen" sheetId="3" state="hidden" r:id="rId4"/>
    <sheet name="Bruggen info" sheetId="13" r:id="rId5"/>
    <sheet name="OCE" sheetId="11" state="hidden" r:id="rId6"/>
    <sheet name="hlp duikers" sheetId="14" state="hidden" r:id="rId7"/>
    <sheet name="hpBPaanwas" sheetId="8" state="hidden" r:id="rId8"/>
    <sheet name="hlpBPout" sheetId="7" state="hidden" r:id="rId9"/>
    <sheet name="hlp_leggeruitrapport" sheetId="5" state="hidden" r:id="rId10"/>
    <sheet name="Binnen2jr" sheetId="2" state="hidden" r:id="rId11"/>
  </sheets>
  <definedNames>
    <definedName name="_xlnm._FilterDatabase" localSheetId="8" hidden="1">hlpBPout!$A$6:$ES$843</definedName>
    <definedName name="_xlnm._FilterDatabase" localSheetId="7" hidden="1">hpBPaanwas!$A$6:$ES$843</definedName>
    <definedName name="_xlnm._FilterDatabase" localSheetId="1" hidden="1">Monstervakken!$A$7:$CW$156</definedName>
    <definedName name="_xlnm._FilterDatabase" localSheetId="0" hidden="1">Profielen!$A$8:$AW$856</definedName>
    <definedName name="_xlnm._FilterDatabase" localSheetId="2" hidden="1">'Te schonen duikers'!$A$7:$AI$152</definedName>
    <definedName name="_xlnm.Print_Area" localSheetId="4">'Bruggen info'!$B$3:$H$122</definedName>
    <definedName name="_xlnm.Print_Area" localSheetId="1">Monstervakken!$A$3:$CW$160</definedName>
    <definedName name="_xlnm.Print_Area" localSheetId="0">Profielen!$B$3:$BL$859</definedName>
    <definedName name="_xlnm.Print_Area" localSheetId="2">'Te schonen duikers'!$A$2:$AE$153</definedName>
    <definedName name="_xlnm.Print_Titles" localSheetId="1">Monstervakken!$5:$6</definedName>
    <definedName name="_xlnm.Print_Titles" localSheetId="0">Profielen!$8:$8</definedName>
    <definedName name="_xlnm.Print_Titles" localSheetId="2">'Te schonen duikers'!$6:$7</definedName>
  </definedNames>
  <calcPr calcId="191029"/>
  <pivotCaches>
    <pivotCache cacheId="16" r:id="rId12"/>
    <pivotCache cacheId="17" r:id="rId1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N728" i="1" l="1"/>
  <c r="D110" i="10" l="1"/>
  <c r="AN734" i="1"/>
  <c r="AN733" i="1"/>
  <c r="AN732" i="1"/>
  <c r="AN731" i="1"/>
  <c r="AN730" i="1"/>
  <c r="AN729" i="1"/>
  <c r="AN723" i="1"/>
  <c r="AN722" i="1"/>
  <c r="B41" i="10"/>
  <c r="D156" i="10"/>
  <c r="F156" i="10"/>
  <c r="G716" i="1"/>
  <c r="G717" i="1"/>
  <c r="G718" i="1"/>
  <c r="G719" i="1"/>
  <c r="G720" i="1"/>
  <c r="G721" i="1"/>
  <c r="G722" i="1"/>
  <c r="BL722" i="1" s="1"/>
  <c r="G723" i="1"/>
  <c r="BL723" i="1" s="1"/>
  <c r="G724" i="1"/>
  <c r="G725" i="1"/>
  <c r="G726" i="1"/>
  <c r="G727" i="1"/>
  <c r="G728" i="1"/>
  <c r="G729" i="1"/>
  <c r="BL729" i="1" s="1"/>
  <c r="G730" i="1"/>
  <c r="BL730" i="1" s="1"/>
  <c r="G731" i="1"/>
  <c r="BL731" i="1" s="1"/>
  <c r="G732" i="1"/>
  <c r="BL732" i="1" s="1"/>
  <c r="G733" i="1"/>
  <c r="BL733" i="1" s="1"/>
  <c r="G734" i="1"/>
  <c r="BL734" i="1" s="1"/>
  <c r="G715" i="1"/>
  <c r="BL715" i="1" s="1"/>
  <c r="D155" i="10"/>
  <c r="CV110" i="10"/>
  <c r="CV111" i="10"/>
  <c r="CV112" i="10"/>
  <c r="AG140" i="9"/>
  <c r="U140" i="9"/>
  <c r="AG130" i="9"/>
  <c r="U130" i="9"/>
  <c r="AG120" i="9"/>
  <c r="Y120" i="9"/>
  <c r="U120" i="9"/>
  <c r="AG110" i="9"/>
  <c r="Y110" i="9"/>
  <c r="U110" i="9"/>
  <c r="AG109" i="9"/>
  <c r="Y109" i="9"/>
  <c r="U109" i="9"/>
  <c r="AG108" i="9"/>
  <c r="Y108" i="9"/>
  <c r="U108" i="9"/>
  <c r="AG107" i="9"/>
  <c r="U107" i="9"/>
  <c r="AG106" i="9"/>
  <c r="Y106" i="9"/>
  <c r="U106" i="9"/>
  <c r="AG105" i="9"/>
  <c r="Y105" i="9"/>
  <c r="U105" i="9"/>
  <c r="AG104" i="9"/>
  <c r="Y104" i="9"/>
  <c r="U104" i="9"/>
  <c r="AG103" i="9"/>
  <c r="Y103" i="9"/>
  <c r="U103" i="9"/>
  <c r="AG102" i="9"/>
  <c r="Y102" i="9"/>
  <c r="U102" i="9"/>
  <c r="AG101" i="9"/>
  <c r="Y101" i="9"/>
  <c r="U101" i="9"/>
  <c r="AG100" i="9"/>
  <c r="Y100" i="9"/>
  <c r="U100" i="9"/>
  <c r="AG90" i="9"/>
  <c r="U90" i="9"/>
  <c r="AG80" i="9"/>
  <c r="Y80" i="9"/>
  <c r="U80" i="9"/>
  <c r="AG70" i="9"/>
  <c r="Y70" i="9"/>
  <c r="U70" i="9"/>
  <c r="AG60" i="9"/>
  <c r="Y60" i="9"/>
  <c r="U60" i="9"/>
  <c r="AG50" i="9"/>
  <c r="Y50" i="9"/>
  <c r="U50" i="9"/>
  <c r="AG40" i="9"/>
  <c r="Y40" i="9"/>
  <c r="U40" i="9"/>
  <c r="AG30" i="9"/>
  <c r="Y30" i="9"/>
  <c r="U30" i="9"/>
  <c r="AG20" i="9"/>
  <c r="U20" i="9"/>
  <c r="AG10" i="9"/>
  <c r="U10" i="9"/>
  <c r="CV155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50" i="10"/>
  <c r="J51" i="10"/>
  <c r="J52" i="10"/>
  <c r="J53" i="10"/>
  <c r="J54" i="10"/>
  <c r="J55" i="10"/>
  <c r="J56" i="10"/>
  <c r="J57" i="10"/>
  <c r="J58" i="10"/>
  <c r="J59" i="10"/>
  <c r="J60" i="10"/>
  <c r="J61" i="10"/>
  <c r="J62" i="10"/>
  <c r="J63" i="10"/>
  <c r="J64" i="10"/>
  <c r="J65" i="10"/>
  <c r="J66" i="10"/>
  <c r="J67" i="10"/>
  <c r="J68" i="10"/>
  <c r="J69" i="10"/>
  <c r="J70" i="10"/>
  <c r="J71" i="10"/>
  <c r="J72" i="10"/>
  <c r="J73" i="10"/>
  <c r="J74" i="10"/>
  <c r="J75" i="10"/>
  <c r="J76" i="10"/>
  <c r="J77" i="10"/>
  <c r="J78" i="10"/>
  <c r="J79" i="10"/>
  <c r="J80" i="10"/>
  <c r="J81" i="10"/>
  <c r="J82" i="10"/>
  <c r="J83" i="10"/>
  <c r="J84" i="10"/>
  <c r="J85" i="10"/>
  <c r="J86" i="10"/>
  <c r="J87" i="10"/>
  <c r="J88" i="10"/>
  <c r="J89" i="10"/>
  <c r="J90" i="10"/>
  <c r="J91" i="10"/>
  <c r="J92" i="10"/>
  <c r="J93" i="10"/>
  <c r="J94" i="10"/>
  <c r="J95" i="10"/>
  <c r="J96" i="10"/>
  <c r="J97" i="10"/>
  <c r="J98" i="10"/>
  <c r="J99" i="10"/>
  <c r="J100" i="10"/>
  <c r="J101" i="10"/>
  <c r="J102" i="10"/>
  <c r="J103" i="10"/>
  <c r="J104" i="10"/>
  <c r="J105" i="10"/>
  <c r="J106" i="10"/>
  <c r="J107" i="10"/>
  <c r="J108" i="10"/>
  <c r="J109" i="10"/>
  <c r="J111" i="10"/>
  <c r="J112" i="10"/>
  <c r="J113" i="10"/>
  <c r="J114" i="10"/>
  <c r="J115" i="10"/>
  <c r="J116" i="10"/>
  <c r="J117" i="10"/>
  <c r="J118" i="10"/>
  <c r="J119" i="10"/>
  <c r="J120" i="10"/>
  <c r="J121" i="10"/>
  <c r="J122" i="10"/>
  <c r="J123" i="10"/>
  <c r="J124" i="10"/>
  <c r="J125" i="10"/>
  <c r="J126" i="10"/>
  <c r="J127" i="10"/>
  <c r="J128" i="10"/>
  <c r="J129" i="10"/>
  <c r="J130" i="10"/>
  <c r="J131" i="10"/>
  <c r="J132" i="10"/>
  <c r="J133" i="10"/>
  <c r="J134" i="10"/>
  <c r="J135" i="10"/>
  <c r="J136" i="10"/>
  <c r="J137" i="10"/>
  <c r="J138" i="10"/>
  <c r="J139" i="10"/>
  <c r="J140" i="10"/>
  <c r="J141" i="10"/>
  <c r="J142" i="10"/>
  <c r="J143" i="10"/>
  <c r="J144" i="10"/>
  <c r="J145" i="10"/>
  <c r="J146" i="10"/>
  <c r="J147" i="10"/>
  <c r="J148" i="10"/>
  <c r="J149" i="10"/>
  <c r="J150" i="10"/>
  <c r="J151" i="10"/>
  <c r="J152" i="10"/>
  <c r="J153" i="10"/>
  <c r="J154" i="10"/>
  <c r="J10" i="10"/>
  <c r="K352" i="1"/>
  <c r="E156" i="10" l="1"/>
  <c r="Y8" i="9"/>
  <c r="Y15" i="9"/>
  <c r="Y14" i="9"/>
  <c r="Y13" i="9"/>
  <c r="Y12" i="9"/>
  <c r="Y11" i="9"/>
  <c r="Y19" i="9"/>
  <c r="Y22" i="9"/>
  <c r="Y21" i="9"/>
  <c r="Y25" i="9"/>
  <c r="Y29" i="9"/>
  <c r="Y28" i="9"/>
  <c r="Y33" i="9"/>
  <c r="Y32" i="9"/>
  <c r="Y42" i="9"/>
  <c r="Y41" i="9"/>
  <c r="Y39" i="9"/>
  <c r="Y38" i="9"/>
  <c r="Y37" i="9"/>
  <c r="Y49" i="9"/>
  <c r="Y48" i="9"/>
  <c r="Y47" i="9"/>
  <c r="Y46" i="9"/>
  <c r="Y54" i="9"/>
  <c r="Y53" i="9"/>
  <c r="Y52" i="9"/>
  <c r="Y58" i="9"/>
  <c r="Y57" i="9"/>
  <c r="Y56" i="9"/>
  <c r="Y61" i="9"/>
  <c r="Y69" i="9"/>
  <c r="Y68" i="9"/>
  <c r="Y67" i="9"/>
  <c r="Y66" i="9"/>
  <c r="Y65" i="9"/>
  <c r="Y64" i="9"/>
  <c r="Y73" i="9"/>
  <c r="Y77" i="9"/>
  <c r="Y76" i="9"/>
  <c r="Y75" i="9"/>
  <c r="Y83" i="9"/>
  <c r="Y82" i="9"/>
  <c r="Y81" i="9"/>
  <c r="Y79" i="9"/>
  <c r="Y88" i="9"/>
  <c r="Y87" i="9"/>
  <c r="Y86" i="9"/>
  <c r="Y95" i="9"/>
  <c r="Y94" i="9"/>
  <c r="Y93" i="9"/>
  <c r="Y92" i="9"/>
  <c r="Y91" i="9"/>
  <c r="Y99" i="9"/>
  <c r="Y98" i="9"/>
  <c r="Y119" i="9"/>
  <c r="Y118" i="9"/>
  <c r="Y117" i="9"/>
  <c r="Y116" i="9"/>
  <c r="Y115" i="9"/>
  <c r="Y114" i="9"/>
  <c r="Y113" i="9"/>
  <c r="Y112" i="9"/>
  <c r="Y111" i="9"/>
  <c r="Y128" i="9"/>
  <c r="Y127" i="9"/>
  <c r="Y126" i="9"/>
  <c r="Y125" i="9"/>
  <c r="Y124" i="9"/>
  <c r="Y123" i="9"/>
  <c r="Y122" i="9"/>
  <c r="Y139" i="9"/>
  <c r="Y138" i="9"/>
  <c r="Y137" i="9"/>
  <c r="Y136" i="9"/>
  <c r="Y135" i="9"/>
  <c r="Y134" i="9"/>
  <c r="Y133" i="9"/>
  <c r="Y132" i="9"/>
  <c r="Y131" i="9"/>
  <c r="Y145" i="9"/>
  <c r="Y144" i="9"/>
  <c r="Y143" i="9"/>
  <c r="Y142" i="9"/>
  <c r="Y148" i="9"/>
  <c r="Y147" i="9"/>
  <c r="Y43" i="9"/>
  <c r="C8" i="10" l="1"/>
  <c r="BG772" i="1" s="1"/>
  <c r="BC774" i="1"/>
  <c r="BJ772" i="1"/>
  <c r="BK770" i="1"/>
  <c r="BI767" i="1"/>
  <c r="BI766" i="1"/>
  <c r="BF766" i="1"/>
  <c r="BC765" i="1"/>
  <c r="BD763" i="1"/>
  <c r="BH762" i="1"/>
  <c r="BF762" i="1"/>
  <c r="BH761" i="1"/>
  <c r="BA760" i="1"/>
  <c r="BF759" i="1"/>
  <c r="BD759" i="1"/>
  <c r="BF758" i="1"/>
  <c r="BJ756" i="1"/>
  <c r="BD756" i="1"/>
  <c r="BA756" i="1"/>
  <c r="BD755" i="1"/>
  <c r="BH753" i="1"/>
  <c r="BA753" i="1"/>
  <c r="BJ752" i="1"/>
  <c r="BA752" i="1"/>
  <c r="BF750" i="1"/>
  <c r="BJ749" i="1"/>
  <c r="BH749" i="1"/>
  <c r="BJ748" i="1"/>
  <c r="BD747" i="1"/>
  <c r="BH746" i="1"/>
  <c r="BF746" i="1"/>
  <c r="BH745" i="1"/>
  <c r="BA744" i="1"/>
  <c r="BF743" i="1"/>
  <c r="BD743" i="1"/>
  <c r="BF742" i="1"/>
  <c r="BJ740" i="1"/>
  <c r="BD740" i="1"/>
  <c r="BA740" i="1"/>
  <c r="BD739" i="1"/>
  <c r="BH738" i="1"/>
  <c r="BH737" i="1"/>
  <c r="BA737" i="1"/>
  <c r="BJ736" i="1"/>
  <c r="BD736" i="1"/>
  <c r="BA736" i="1"/>
  <c r="BF735" i="1"/>
  <c r="BD735" i="1"/>
  <c r="BH714" i="1"/>
  <c r="BF714" i="1"/>
  <c r="BJ713" i="1"/>
  <c r="BH713" i="1"/>
  <c r="BA713" i="1"/>
  <c r="BJ712" i="1"/>
  <c r="BD712" i="1"/>
  <c r="BA712" i="1"/>
  <c r="BF711" i="1"/>
  <c r="BD711" i="1"/>
  <c r="BH710" i="1"/>
  <c r="BF710" i="1"/>
  <c r="BJ709" i="1"/>
  <c r="BH709" i="1"/>
  <c r="BC709" i="1"/>
  <c r="BA709" i="1"/>
  <c r="BJ708" i="1"/>
  <c r="BE708" i="1"/>
  <c r="BD708" i="1"/>
  <c r="BA708" i="1"/>
  <c r="BG707" i="1"/>
  <c r="BF707" i="1"/>
  <c r="BD707" i="1"/>
  <c r="BI706" i="1"/>
  <c r="BH706" i="1"/>
  <c r="BG706" i="1"/>
  <c r="BF706" i="1"/>
  <c r="BK705" i="1"/>
  <c r="BJ705" i="1"/>
  <c r="BI705" i="1"/>
  <c r="BH705" i="1"/>
  <c r="BC705" i="1"/>
  <c r="BA705" i="1"/>
  <c r="BK704" i="1"/>
  <c r="BJ704" i="1"/>
  <c r="BE704" i="1"/>
  <c r="BD704" i="1"/>
  <c r="BC704" i="1"/>
  <c r="BA704" i="1"/>
  <c r="BG703" i="1"/>
  <c r="BF703" i="1"/>
  <c r="BE703" i="1"/>
  <c r="BD703" i="1"/>
  <c r="BI702" i="1"/>
  <c r="BH702" i="1"/>
  <c r="BG702" i="1"/>
  <c r="BF702" i="1"/>
  <c r="BK701" i="1"/>
  <c r="BJ701" i="1"/>
  <c r="BI701" i="1"/>
  <c r="BH701" i="1"/>
  <c r="BC701" i="1"/>
  <c r="BA701" i="1"/>
  <c r="BK700" i="1"/>
  <c r="BJ700" i="1"/>
  <c r="BE700" i="1"/>
  <c r="BD700" i="1"/>
  <c r="BC700" i="1"/>
  <c r="BA700" i="1"/>
  <c r="BH699" i="1"/>
  <c r="BG699" i="1"/>
  <c r="BF699" i="1"/>
  <c r="BE699" i="1"/>
  <c r="BD699" i="1"/>
  <c r="BC699" i="1"/>
  <c r="BJ698" i="1"/>
  <c r="BI698" i="1"/>
  <c r="BH698" i="1"/>
  <c r="BG698" i="1"/>
  <c r="BF698" i="1"/>
  <c r="BE698" i="1"/>
  <c r="BA698" i="1"/>
  <c r="BK697" i="1"/>
  <c r="BJ697" i="1"/>
  <c r="BI697" i="1"/>
  <c r="BH697" i="1"/>
  <c r="BG697" i="1"/>
  <c r="BD697" i="1"/>
  <c r="BC697" i="1"/>
  <c r="BA697" i="1"/>
  <c r="BK696" i="1"/>
  <c r="BJ696" i="1"/>
  <c r="BI696" i="1"/>
  <c r="BF696" i="1"/>
  <c r="BE696" i="1"/>
  <c r="BD696" i="1"/>
  <c r="BC696" i="1"/>
  <c r="BA696" i="1"/>
  <c r="BK695" i="1"/>
  <c r="BH695" i="1"/>
  <c r="BG695" i="1"/>
  <c r="BF695" i="1"/>
  <c r="BE695" i="1"/>
  <c r="BD695" i="1"/>
  <c r="BC695" i="1"/>
  <c r="BJ694" i="1"/>
  <c r="BI694" i="1"/>
  <c r="BH694" i="1"/>
  <c r="BG694" i="1"/>
  <c r="BF694" i="1"/>
  <c r="BE694" i="1"/>
  <c r="BA694" i="1"/>
  <c r="BK693" i="1"/>
  <c r="BJ693" i="1"/>
  <c r="BI693" i="1"/>
  <c r="BH693" i="1"/>
  <c r="BG693" i="1"/>
  <c r="BD693" i="1"/>
  <c r="BC693" i="1"/>
  <c r="BA693" i="1"/>
  <c r="BK692" i="1"/>
  <c r="BJ692" i="1"/>
  <c r="BI692" i="1"/>
  <c r="BF692" i="1"/>
  <c r="BE692" i="1"/>
  <c r="BD692" i="1"/>
  <c r="BC692" i="1"/>
  <c r="BA692" i="1"/>
  <c r="BK691" i="1"/>
  <c r="BH691" i="1"/>
  <c r="BG691" i="1"/>
  <c r="BF691" i="1"/>
  <c r="BE691" i="1"/>
  <c r="BD691" i="1"/>
  <c r="BC691" i="1"/>
  <c r="BJ690" i="1"/>
  <c r="BI690" i="1"/>
  <c r="BH690" i="1"/>
  <c r="BG690" i="1"/>
  <c r="BF690" i="1"/>
  <c r="BE690" i="1"/>
  <c r="BA690" i="1"/>
  <c r="BK689" i="1"/>
  <c r="BJ689" i="1"/>
  <c r="BI689" i="1"/>
  <c r="BH689" i="1"/>
  <c r="BG689" i="1"/>
  <c r="BD689" i="1"/>
  <c r="BC689" i="1"/>
  <c r="BA689" i="1"/>
  <c r="BK688" i="1"/>
  <c r="BJ688" i="1"/>
  <c r="BI688" i="1"/>
  <c r="BF688" i="1"/>
  <c r="BE688" i="1"/>
  <c r="BD688" i="1"/>
  <c r="BC688" i="1"/>
  <c r="BA688" i="1"/>
  <c r="BK687" i="1"/>
  <c r="BH687" i="1"/>
  <c r="BG687" i="1"/>
  <c r="BF687" i="1"/>
  <c r="BE687" i="1"/>
  <c r="BD687" i="1"/>
  <c r="BC687" i="1"/>
  <c r="BJ686" i="1"/>
  <c r="BI686" i="1"/>
  <c r="BH686" i="1"/>
  <c r="BG686" i="1"/>
  <c r="BF686" i="1"/>
  <c r="BE686" i="1"/>
  <c r="BA686" i="1"/>
  <c r="BK685" i="1"/>
  <c r="BJ685" i="1"/>
  <c r="BI685" i="1"/>
  <c r="BH685" i="1"/>
  <c r="BG685" i="1"/>
  <c r="BD685" i="1"/>
  <c r="BC685" i="1"/>
  <c r="BA685" i="1"/>
  <c r="BK684" i="1"/>
  <c r="BJ684" i="1"/>
  <c r="BI684" i="1"/>
  <c r="BF684" i="1"/>
  <c r="BE684" i="1"/>
  <c r="BD684" i="1"/>
  <c r="BC684" i="1"/>
  <c r="BA684" i="1"/>
  <c r="BK683" i="1"/>
  <c r="BJ683" i="1"/>
  <c r="BI683" i="1"/>
  <c r="BH683" i="1"/>
  <c r="BG683" i="1"/>
  <c r="BF683" i="1"/>
  <c r="BE683" i="1"/>
  <c r="BD683" i="1"/>
  <c r="BC683" i="1"/>
  <c r="BA683" i="1"/>
  <c r="BK682" i="1"/>
  <c r="BJ682" i="1"/>
  <c r="BI682" i="1"/>
  <c r="BH682" i="1"/>
  <c r="BG682" i="1"/>
  <c r="BF682" i="1"/>
  <c r="BE682" i="1"/>
  <c r="BD682" i="1"/>
  <c r="BC682" i="1"/>
  <c r="BA682" i="1"/>
  <c r="BK681" i="1"/>
  <c r="BJ681" i="1"/>
  <c r="BI681" i="1"/>
  <c r="BH681" i="1"/>
  <c r="BG681" i="1"/>
  <c r="BF681" i="1"/>
  <c r="BE681" i="1"/>
  <c r="BD681" i="1"/>
  <c r="BC681" i="1"/>
  <c r="BA681" i="1"/>
  <c r="BK680" i="1"/>
  <c r="BJ680" i="1"/>
  <c r="BI680" i="1"/>
  <c r="BH680" i="1"/>
  <c r="BG680" i="1"/>
  <c r="BF680" i="1"/>
  <c r="BE680" i="1"/>
  <c r="BD680" i="1"/>
  <c r="BC680" i="1"/>
  <c r="BA680" i="1"/>
  <c r="BK679" i="1"/>
  <c r="BJ679" i="1"/>
  <c r="BI679" i="1"/>
  <c r="BH679" i="1"/>
  <c r="BG679" i="1"/>
  <c r="BF679" i="1"/>
  <c r="BE679" i="1"/>
  <c r="BD679" i="1"/>
  <c r="BC679" i="1"/>
  <c r="BA679" i="1"/>
  <c r="BK678" i="1"/>
  <c r="BJ678" i="1"/>
  <c r="BI678" i="1"/>
  <c r="BH678" i="1"/>
  <c r="BG678" i="1"/>
  <c r="BF678" i="1"/>
  <c r="BE678" i="1"/>
  <c r="BD678" i="1"/>
  <c r="BC678" i="1"/>
  <c r="BA678" i="1"/>
  <c r="BK677" i="1"/>
  <c r="BJ677" i="1"/>
  <c r="BI677" i="1"/>
  <c r="BH677" i="1"/>
  <c r="BG677" i="1"/>
  <c r="BF677" i="1"/>
  <c r="BE677" i="1"/>
  <c r="BD677" i="1"/>
  <c r="BC677" i="1"/>
  <c r="BA677" i="1"/>
  <c r="BK676" i="1"/>
  <c r="BJ676" i="1"/>
  <c r="BI676" i="1"/>
  <c r="BH676" i="1"/>
  <c r="BG676" i="1"/>
  <c r="BF676" i="1"/>
  <c r="BE676" i="1"/>
  <c r="BD676" i="1"/>
  <c r="BC676" i="1"/>
  <c r="BA676" i="1"/>
  <c r="BK675" i="1"/>
  <c r="BJ675" i="1"/>
  <c r="BI675" i="1"/>
  <c r="BH675" i="1"/>
  <c r="BG675" i="1"/>
  <c r="BF675" i="1"/>
  <c r="BE675" i="1"/>
  <c r="BD675" i="1"/>
  <c r="BC675" i="1"/>
  <c r="BA675" i="1"/>
  <c r="BK674" i="1"/>
  <c r="BJ674" i="1"/>
  <c r="BI674" i="1"/>
  <c r="BH674" i="1"/>
  <c r="BG674" i="1"/>
  <c r="BF674" i="1"/>
  <c r="BE674" i="1"/>
  <c r="BD674" i="1"/>
  <c r="BC674" i="1"/>
  <c r="BA674" i="1"/>
  <c r="BK673" i="1"/>
  <c r="BJ673" i="1"/>
  <c r="BI673" i="1"/>
  <c r="BH673" i="1"/>
  <c r="BG673" i="1"/>
  <c r="BF673" i="1"/>
  <c r="BE673" i="1"/>
  <c r="BD673" i="1"/>
  <c r="BC673" i="1"/>
  <c r="BA673" i="1"/>
  <c r="BK672" i="1"/>
  <c r="BJ672" i="1"/>
  <c r="BI672" i="1"/>
  <c r="BH672" i="1"/>
  <c r="BG672" i="1"/>
  <c r="BF672" i="1"/>
  <c r="BE672" i="1"/>
  <c r="BD672" i="1"/>
  <c r="BC672" i="1"/>
  <c r="BA672" i="1"/>
  <c r="BK671" i="1"/>
  <c r="BJ671" i="1"/>
  <c r="BI671" i="1"/>
  <c r="BH671" i="1"/>
  <c r="BG671" i="1"/>
  <c r="BF671" i="1"/>
  <c r="BE671" i="1"/>
  <c r="BD671" i="1"/>
  <c r="BC671" i="1"/>
  <c r="BA671" i="1"/>
  <c r="BK670" i="1"/>
  <c r="BJ670" i="1"/>
  <c r="BI670" i="1"/>
  <c r="BH670" i="1"/>
  <c r="BG670" i="1"/>
  <c r="BF670" i="1"/>
  <c r="BE670" i="1"/>
  <c r="BD670" i="1"/>
  <c r="BC670" i="1"/>
  <c r="BA670" i="1"/>
  <c r="BK669" i="1"/>
  <c r="BJ669" i="1"/>
  <c r="BI669" i="1"/>
  <c r="BH669" i="1"/>
  <c r="BG669" i="1"/>
  <c r="BF669" i="1"/>
  <c r="BE669" i="1"/>
  <c r="BD669" i="1"/>
  <c r="BC669" i="1"/>
  <c r="BA669" i="1"/>
  <c r="BK668" i="1"/>
  <c r="BJ668" i="1"/>
  <c r="BI668" i="1"/>
  <c r="BH668" i="1"/>
  <c r="BG668" i="1"/>
  <c r="BF668" i="1"/>
  <c r="BE668" i="1"/>
  <c r="BD668" i="1"/>
  <c r="BC668" i="1"/>
  <c r="BA668" i="1"/>
  <c r="BK667" i="1"/>
  <c r="BJ667" i="1"/>
  <c r="BI667" i="1"/>
  <c r="BH667" i="1"/>
  <c r="BG667" i="1"/>
  <c r="BF667" i="1"/>
  <c r="BE667" i="1"/>
  <c r="BD667" i="1"/>
  <c r="BC667" i="1"/>
  <c r="BA667" i="1"/>
  <c r="BK666" i="1"/>
  <c r="BJ666" i="1"/>
  <c r="BI666" i="1"/>
  <c r="BH666" i="1"/>
  <c r="BG666" i="1"/>
  <c r="BF666" i="1"/>
  <c r="BE666" i="1"/>
  <c r="BD666" i="1"/>
  <c r="BC666" i="1"/>
  <c r="BA666" i="1"/>
  <c r="BK665" i="1"/>
  <c r="BJ665" i="1"/>
  <c r="BI665" i="1"/>
  <c r="BH665" i="1"/>
  <c r="BG665" i="1"/>
  <c r="BF665" i="1"/>
  <c r="BE665" i="1"/>
  <c r="BD665" i="1"/>
  <c r="BC665" i="1"/>
  <c r="BA665" i="1"/>
  <c r="BK664" i="1"/>
  <c r="BJ664" i="1"/>
  <c r="BI664" i="1"/>
  <c r="BH664" i="1"/>
  <c r="BG664" i="1"/>
  <c r="BF664" i="1"/>
  <c r="BE664" i="1"/>
  <c r="BD664" i="1"/>
  <c r="BC664" i="1"/>
  <c r="BA664" i="1"/>
  <c r="BK663" i="1"/>
  <c r="BJ663" i="1"/>
  <c r="BI663" i="1"/>
  <c r="BH663" i="1"/>
  <c r="BG663" i="1"/>
  <c r="BF663" i="1"/>
  <c r="BE663" i="1"/>
  <c r="BD663" i="1"/>
  <c r="BC663" i="1"/>
  <c r="BA663" i="1"/>
  <c r="BK662" i="1"/>
  <c r="BJ662" i="1"/>
  <c r="BI662" i="1"/>
  <c r="BH662" i="1"/>
  <c r="BG662" i="1"/>
  <c r="BF662" i="1"/>
  <c r="BE662" i="1"/>
  <c r="BD662" i="1"/>
  <c r="BC662" i="1"/>
  <c r="BA662" i="1"/>
  <c r="BK661" i="1"/>
  <c r="BJ661" i="1"/>
  <c r="BI661" i="1"/>
  <c r="BH661" i="1"/>
  <c r="BG661" i="1"/>
  <c r="BF661" i="1"/>
  <c r="BE661" i="1"/>
  <c r="BD661" i="1"/>
  <c r="BC661" i="1"/>
  <c r="BA661" i="1"/>
  <c r="BK660" i="1"/>
  <c r="BJ660" i="1"/>
  <c r="BI660" i="1"/>
  <c r="BH660" i="1"/>
  <c r="BG660" i="1"/>
  <c r="BF660" i="1"/>
  <c r="BE660" i="1"/>
  <c r="BD660" i="1"/>
  <c r="BC660" i="1"/>
  <c r="BA660" i="1"/>
  <c r="BK659" i="1"/>
  <c r="BJ659" i="1"/>
  <c r="BI659" i="1"/>
  <c r="BH659" i="1"/>
  <c r="BG659" i="1"/>
  <c r="BF659" i="1"/>
  <c r="BE659" i="1"/>
  <c r="BD659" i="1"/>
  <c r="BC659" i="1"/>
  <c r="BA659" i="1"/>
  <c r="BK658" i="1"/>
  <c r="BJ658" i="1"/>
  <c r="BI658" i="1"/>
  <c r="BH658" i="1"/>
  <c r="BG658" i="1"/>
  <c r="BF658" i="1"/>
  <c r="BE658" i="1"/>
  <c r="BD658" i="1"/>
  <c r="BC658" i="1"/>
  <c r="BA658" i="1"/>
  <c r="BK657" i="1"/>
  <c r="BJ657" i="1"/>
  <c r="BI657" i="1"/>
  <c r="BH657" i="1"/>
  <c r="BG657" i="1"/>
  <c r="BF657" i="1"/>
  <c r="BE657" i="1"/>
  <c r="BD657" i="1"/>
  <c r="BC657" i="1"/>
  <c r="BA657" i="1"/>
  <c r="BK656" i="1"/>
  <c r="BJ656" i="1"/>
  <c r="BI656" i="1"/>
  <c r="BH656" i="1"/>
  <c r="BG656" i="1"/>
  <c r="BF656" i="1"/>
  <c r="BE656" i="1"/>
  <c r="BD656" i="1"/>
  <c r="BC656" i="1"/>
  <c r="BA656" i="1"/>
  <c r="BK655" i="1"/>
  <c r="BJ655" i="1"/>
  <c r="BI655" i="1"/>
  <c r="BH655" i="1"/>
  <c r="BG655" i="1"/>
  <c r="BF655" i="1"/>
  <c r="BE655" i="1"/>
  <c r="BD655" i="1"/>
  <c r="BC655" i="1"/>
  <c r="BA655" i="1"/>
  <c r="BK654" i="1"/>
  <c r="BJ654" i="1"/>
  <c r="BI654" i="1"/>
  <c r="BH654" i="1"/>
  <c r="BG654" i="1"/>
  <c r="BF654" i="1"/>
  <c r="BE654" i="1"/>
  <c r="BD654" i="1"/>
  <c r="BC654" i="1"/>
  <c r="BA654" i="1"/>
  <c r="BK653" i="1"/>
  <c r="BJ653" i="1"/>
  <c r="BI653" i="1"/>
  <c r="BH653" i="1"/>
  <c r="BG653" i="1"/>
  <c r="BF653" i="1"/>
  <c r="BE653" i="1"/>
  <c r="BD653" i="1"/>
  <c r="BC653" i="1"/>
  <c r="BA653" i="1"/>
  <c r="BK652" i="1"/>
  <c r="BJ652" i="1"/>
  <c r="BI652" i="1"/>
  <c r="BH652" i="1"/>
  <c r="BG652" i="1"/>
  <c r="BF652" i="1"/>
  <c r="BE652" i="1"/>
  <c r="BD652" i="1"/>
  <c r="BC652" i="1"/>
  <c r="BA652" i="1"/>
  <c r="BK651" i="1"/>
  <c r="BJ651" i="1"/>
  <c r="BI651" i="1"/>
  <c r="BH651" i="1"/>
  <c r="BG651" i="1"/>
  <c r="BF651" i="1"/>
  <c r="BE651" i="1"/>
  <c r="BD651" i="1"/>
  <c r="BC651" i="1"/>
  <c r="BA651" i="1"/>
  <c r="BK650" i="1"/>
  <c r="BJ650" i="1"/>
  <c r="BI650" i="1"/>
  <c r="BH650" i="1"/>
  <c r="BG650" i="1"/>
  <c r="BF650" i="1"/>
  <c r="BE650" i="1"/>
  <c r="BD650" i="1"/>
  <c r="BC650" i="1"/>
  <c r="BA650" i="1"/>
  <c r="BK649" i="1"/>
  <c r="BJ649" i="1"/>
  <c r="BI649" i="1"/>
  <c r="BH649" i="1"/>
  <c r="BG649" i="1"/>
  <c r="BF649" i="1"/>
  <c r="BE649" i="1"/>
  <c r="BD649" i="1"/>
  <c r="BC649" i="1"/>
  <c r="BA649" i="1"/>
  <c r="BK648" i="1"/>
  <c r="BJ648" i="1"/>
  <c r="BI648" i="1"/>
  <c r="BH648" i="1"/>
  <c r="BG648" i="1"/>
  <c r="BF648" i="1"/>
  <c r="BE648" i="1"/>
  <c r="BD648" i="1"/>
  <c r="BC648" i="1"/>
  <c r="BA648" i="1"/>
  <c r="BK647" i="1"/>
  <c r="BJ647" i="1"/>
  <c r="BI647" i="1"/>
  <c r="BH647" i="1"/>
  <c r="BG647" i="1"/>
  <c r="BF647" i="1"/>
  <c r="BE647" i="1"/>
  <c r="BD647" i="1"/>
  <c r="BC647" i="1"/>
  <c r="BA647" i="1"/>
  <c r="BK646" i="1"/>
  <c r="BJ646" i="1"/>
  <c r="BI646" i="1"/>
  <c r="BH646" i="1"/>
  <c r="BG646" i="1"/>
  <c r="BF646" i="1"/>
  <c r="BE646" i="1"/>
  <c r="BD646" i="1"/>
  <c r="BC646" i="1"/>
  <c r="BA646" i="1"/>
  <c r="BK645" i="1"/>
  <c r="BJ645" i="1"/>
  <c r="BI645" i="1"/>
  <c r="BH645" i="1"/>
  <c r="BG645" i="1"/>
  <c r="BF645" i="1"/>
  <c r="BE645" i="1"/>
  <c r="BD645" i="1"/>
  <c r="BC645" i="1"/>
  <c r="BA645" i="1"/>
  <c r="BK644" i="1"/>
  <c r="BJ644" i="1"/>
  <c r="BI644" i="1"/>
  <c r="BH644" i="1"/>
  <c r="BG644" i="1"/>
  <c r="BF644" i="1"/>
  <c r="BE644" i="1"/>
  <c r="BD644" i="1"/>
  <c r="BC644" i="1"/>
  <c r="BA644" i="1"/>
  <c r="BK643" i="1"/>
  <c r="BJ643" i="1"/>
  <c r="BI643" i="1"/>
  <c r="BH643" i="1"/>
  <c r="BG643" i="1"/>
  <c r="BF643" i="1"/>
  <c r="BE643" i="1"/>
  <c r="BD643" i="1"/>
  <c r="BC643" i="1"/>
  <c r="BA643" i="1"/>
  <c r="BK642" i="1"/>
  <c r="BJ642" i="1"/>
  <c r="BI642" i="1"/>
  <c r="BH642" i="1"/>
  <c r="BG642" i="1"/>
  <c r="BF642" i="1"/>
  <c r="BE642" i="1"/>
  <c r="BD642" i="1"/>
  <c r="BC642" i="1"/>
  <c r="BA642" i="1"/>
  <c r="BK641" i="1"/>
  <c r="BJ641" i="1"/>
  <c r="BI641" i="1"/>
  <c r="BH641" i="1"/>
  <c r="BG641" i="1"/>
  <c r="BF641" i="1"/>
  <c r="BE641" i="1"/>
  <c r="BD641" i="1"/>
  <c r="BC641" i="1"/>
  <c r="BA641" i="1"/>
  <c r="BK640" i="1"/>
  <c r="BJ640" i="1"/>
  <c r="BI640" i="1"/>
  <c r="BH640" i="1"/>
  <c r="BG640" i="1"/>
  <c r="BF640" i="1"/>
  <c r="BE640" i="1"/>
  <c r="BD640" i="1"/>
  <c r="BC640" i="1"/>
  <c r="BA640" i="1"/>
  <c r="BK639" i="1"/>
  <c r="BJ639" i="1"/>
  <c r="BI639" i="1"/>
  <c r="BH639" i="1"/>
  <c r="BG639" i="1"/>
  <c r="BF639" i="1"/>
  <c r="BE639" i="1"/>
  <c r="BD639" i="1"/>
  <c r="BC639" i="1"/>
  <c r="BA639" i="1"/>
  <c r="BK638" i="1"/>
  <c r="BJ638" i="1"/>
  <c r="BI638" i="1"/>
  <c r="BH638" i="1"/>
  <c r="BG638" i="1"/>
  <c r="BF638" i="1"/>
  <c r="BE638" i="1"/>
  <c r="BD638" i="1"/>
  <c r="BC638" i="1"/>
  <c r="BA638" i="1"/>
  <c r="BK637" i="1"/>
  <c r="BJ637" i="1"/>
  <c r="BI637" i="1"/>
  <c r="BH637" i="1"/>
  <c r="BG637" i="1"/>
  <c r="BF637" i="1"/>
  <c r="BE637" i="1"/>
  <c r="BD637" i="1"/>
  <c r="BC637" i="1"/>
  <c r="BA637" i="1"/>
  <c r="BK636" i="1"/>
  <c r="BJ636" i="1"/>
  <c r="BI636" i="1"/>
  <c r="BH636" i="1"/>
  <c r="BG636" i="1"/>
  <c r="BF636" i="1"/>
  <c r="BE636" i="1"/>
  <c r="BD636" i="1"/>
  <c r="BC636" i="1"/>
  <c r="BA636" i="1"/>
  <c r="BK635" i="1"/>
  <c r="BJ635" i="1"/>
  <c r="BI635" i="1"/>
  <c r="BH635" i="1"/>
  <c r="BG635" i="1"/>
  <c r="BF635" i="1"/>
  <c r="BE635" i="1"/>
  <c r="BD635" i="1"/>
  <c r="BC635" i="1"/>
  <c r="BA635" i="1"/>
  <c r="BK634" i="1"/>
  <c r="BJ634" i="1"/>
  <c r="BI634" i="1"/>
  <c r="BH634" i="1"/>
  <c r="BG634" i="1"/>
  <c r="BF634" i="1"/>
  <c r="BE634" i="1"/>
  <c r="BD634" i="1"/>
  <c r="BC634" i="1"/>
  <c r="BA634" i="1"/>
  <c r="BK633" i="1"/>
  <c r="BJ633" i="1"/>
  <c r="BI633" i="1"/>
  <c r="BH633" i="1"/>
  <c r="BG633" i="1"/>
  <c r="BF633" i="1"/>
  <c r="BE633" i="1"/>
  <c r="BD633" i="1"/>
  <c r="BC633" i="1"/>
  <c r="BA633" i="1"/>
  <c r="BK632" i="1"/>
  <c r="BJ632" i="1"/>
  <c r="BI632" i="1"/>
  <c r="BH632" i="1"/>
  <c r="BG632" i="1"/>
  <c r="BF632" i="1"/>
  <c r="BE632" i="1"/>
  <c r="BD632" i="1"/>
  <c r="BC632" i="1"/>
  <c r="BA632" i="1"/>
  <c r="BK631" i="1"/>
  <c r="BJ631" i="1"/>
  <c r="BI631" i="1"/>
  <c r="BH631" i="1"/>
  <c r="BG631" i="1"/>
  <c r="BF631" i="1"/>
  <c r="BE631" i="1"/>
  <c r="BD631" i="1"/>
  <c r="BC631" i="1"/>
  <c r="BA631" i="1"/>
  <c r="BK630" i="1"/>
  <c r="BJ630" i="1"/>
  <c r="BI630" i="1"/>
  <c r="BH630" i="1"/>
  <c r="BG630" i="1"/>
  <c r="BF630" i="1"/>
  <c r="BE630" i="1"/>
  <c r="BD630" i="1"/>
  <c r="BC630" i="1"/>
  <c r="BA630" i="1"/>
  <c r="BK629" i="1"/>
  <c r="BJ629" i="1"/>
  <c r="BI629" i="1"/>
  <c r="BH629" i="1"/>
  <c r="BG629" i="1"/>
  <c r="BF629" i="1"/>
  <c r="BE629" i="1"/>
  <c r="BD629" i="1"/>
  <c r="BC629" i="1"/>
  <c r="BA629" i="1"/>
  <c r="BK628" i="1"/>
  <c r="BJ628" i="1"/>
  <c r="BI628" i="1"/>
  <c r="BH628" i="1"/>
  <c r="BG628" i="1"/>
  <c r="BF628" i="1"/>
  <c r="BE628" i="1"/>
  <c r="BD628" i="1"/>
  <c r="BC628" i="1"/>
  <c r="BA628" i="1"/>
  <c r="BK627" i="1"/>
  <c r="BJ627" i="1"/>
  <c r="BI627" i="1"/>
  <c r="BH627" i="1"/>
  <c r="BG627" i="1"/>
  <c r="BF627" i="1"/>
  <c r="BE627" i="1"/>
  <c r="BD627" i="1"/>
  <c r="BC627" i="1"/>
  <c r="BA627" i="1"/>
  <c r="BK626" i="1"/>
  <c r="BJ626" i="1"/>
  <c r="BI626" i="1"/>
  <c r="BH626" i="1"/>
  <c r="BG626" i="1"/>
  <c r="BF626" i="1"/>
  <c r="BE626" i="1"/>
  <c r="BD626" i="1"/>
  <c r="BC626" i="1"/>
  <c r="BA626" i="1"/>
  <c r="BK625" i="1"/>
  <c r="BJ625" i="1"/>
  <c r="BI625" i="1"/>
  <c r="BH625" i="1"/>
  <c r="BG625" i="1"/>
  <c r="BF625" i="1"/>
  <c r="BE625" i="1"/>
  <c r="BD625" i="1"/>
  <c r="BC625" i="1"/>
  <c r="BA625" i="1"/>
  <c r="BK624" i="1"/>
  <c r="BJ624" i="1"/>
  <c r="BI624" i="1"/>
  <c r="BH624" i="1"/>
  <c r="BG624" i="1"/>
  <c r="BF624" i="1"/>
  <c r="BE624" i="1"/>
  <c r="BD624" i="1"/>
  <c r="BC624" i="1"/>
  <c r="BA624" i="1"/>
  <c r="BK623" i="1"/>
  <c r="BJ623" i="1"/>
  <c r="BI623" i="1"/>
  <c r="BH623" i="1"/>
  <c r="BG623" i="1"/>
  <c r="BF623" i="1"/>
  <c r="BE623" i="1"/>
  <c r="BD623" i="1"/>
  <c r="BC623" i="1"/>
  <c r="BA623" i="1"/>
  <c r="BK622" i="1"/>
  <c r="BJ622" i="1"/>
  <c r="BI622" i="1"/>
  <c r="BH622" i="1"/>
  <c r="BG622" i="1"/>
  <c r="BF622" i="1"/>
  <c r="BE622" i="1"/>
  <c r="BD622" i="1"/>
  <c r="BC622" i="1"/>
  <c r="BA622" i="1"/>
  <c r="BK621" i="1"/>
  <c r="BJ621" i="1"/>
  <c r="BI621" i="1"/>
  <c r="BH621" i="1"/>
  <c r="BG621" i="1"/>
  <c r="BF621" i="1"/>
  <c r="BE621" i="1"/>
  <c r="BD621" i="1"/>
  <c r="BC621" i="1"/>
  <c r="BA621" i="1"/>
  <c r="BK620" i="1"/>
  <c r="BJ620" i="1"/>
  <c r="BI620" i="1"/>
  <c r="BH620" i="1"/>
  <c r="BG620" i="1"/>
  <c r="BF620" i="1"/>
  <c r="BE620" i="1"/>
  <c r="BD620" i="1"/>
  <c r="BC620" i="1"/>
  <c r="BA620" i="1"/>
  <c r="BK619" i="1"/>
  <c r="BJ619" i="1"/>
  <c r="BI619" i="1"/>
  <c r="BH619" i="1"/>
  <c r="BG619" i="1"/>
  <c r="BF619" i="1"/>
  <c r="BE619" i="1"/>
  <c r="BD619" i="1"/>
  <c r="BC619" i="1"/>
  <c r="BA619" i="1"/>
  <c r="BK618" i="1"/>
  <c r="BJ618" i="1"/>
  <c r="BI618" i="1"/>
  <c r="BH618" i="1"/>
  <c r="BG618" i="1"/>
  <c r="BF618" i="1"/>
  <c r="BE618" i="1"/>
  <c r="BD618" i="1"/>
  <c r="BC618" i="1"/>
  <c r="BA618" i="1"/>
  <c r="BK617" i="1"/>
  <c r="BJ617" i="1"/>
  <c r="BI617" i="1"/>
  <c r="BH617" i="1"/>
  <c r="BG617" i="1"/>
  <c r="BF617" i="1"/>
  <c r="BE617" i="1"/>
  <c r="BD617" i="1"/>
  <c r="BC617" i="1"/>
  <c r="BA617" i="1"/>
  <c r="BK616" i="1"/>
  <c r="BJ616" i="1"/>
  <c r="BI616" i="1"/>
  <c r="BH616" i="1"/>
  <c r="BG616" i="1"/>
  <c r="BF616" i="1"/>
  <c r="BE616" i="1"/>
  <c r="BD616" i="1"/>
  <c r="BC616" i="1"/>
  <c r="BA616" i="1"/>
  <c r="BK615" i="1"/>
  <c r="BJ615" i="1"/>
  <c r="BI615" i="1"/>
  <c r="BH615" i="1"/>
  <c r="BG615" i="1"/>
  <c r="BF615" i="1"/>
  <c r="BE615" i="1"/>
  <c r="BD615" i="1"/>
  <c r="BC615" i="1"/>
  <c r="BA615" i="1"/>
  <c r="BK614" i="1"/>
  <c r="BJ614" i="1"/>
  <c r="BI614" i="1"/>
  <c r="BH614" i="1"/>
  <c r="BG614" i="1"/>
  <c r="BF614" i="1"/>
  <c r="BE614" i="1"/>
  <c r="BD614" i="1"/>
  <c r="BC614" i="1"/>
  <c r="BA614" i="1"/>
  <c r="BK613" i="1"/>
  <c r="BJ613" i="1"/>
  <c r="BI613" i="1"/>
  <c r="BH613" i="1"/>
  <c r="BG613" i="1"/>
  <c r="BF613" i="1"/>
  <c r="BE613" i="1"/>
  <c r="BD613" i="1"/>
  <c r="BC613" i="1"/>
  <c r="BA613" i="1"/>
  <c r="BK612" i="1"/>
  <c r="BJ612" i="1"/>
  <c r="BI612" i="1"/>
  <c r="BH612" i="1"/>
  <c r="BG612" i="1"/>
  <c r="BF612" i="1"/>
  <c r="BE612" i="1"/>
  <c r="BD612" i="1"/>
  <c r="BC612" i="1"/>
  <c r="BA612" i="1"/>
  <c r="BK611" i="1"/>
  <c r="BJ611" i="1"/>
  <c r="BI611" i="1"/>
  <c r="BH611" i="1"/>
  <c r="BG611" i="1"/>
  <c r="BF611" i="1"/>
  <c r="BE611" i="1"/>
  <c r="BD611" i="1"/>
  <c r="BC611" i="1"/>
  <c r="BA611" i="1"/>
  <c r="BK610" i="1"/>
  <c r="BJ610" i="1"/>
  <c r="BI610" i="1"/>
  <c r="BH610" i="1"/>
  <c r="BG610" i="1"/>
  <c r="BF610" i="1"/>
  <c r="BE610" i="1"/>
  <c r="BD610" i="1"/>
  <c r="BC610" i="1"/>
  <c r="BA610" i="1"/>
  <c r="BK609" i="1"/>
  <c r="BJ609" i="1"/>
  <c r="BI609" i="1"/>
  <c r="BH609" i="1"/>
  <c r="BG609" i="1"/>
  <c r="BF609" i="1"/>
  <c r="BE609" i="1"/>
  <c r="BD609" i="1"/>
  <c r="BC609" i="1"/>
  <c r="BA609" i="1"/>
  <c r="BK608" i="1"/>
  <c r="BJ608" i="1"/>
  <c r="BI608" i="1"/>
  <c r="BH608" i="1"/>
  <c r="BG608" i="1"/>
  <c r="BF608" i="1"/>
  <c r="BE608" i="1"/>
  <c r="BD608" i="1"/>
  <c r="BC608" i="1"/>
  <c r="BA608" i="1"/>
  <c r="BK607" i="1"/>
  <c r="BJ607" i="1"/>
  <c r="BI607" i="1"/>
  <c r="BH607" i="1"/>
  <c r="BG607" i="1"/>
  <c r="BF607" i="1"/>
  <c r="BE607" i="1"/>
  <c r="BD607" i="1"/>
  <c r="BC607" i="1"/>
  <c r="BA607" i="1"/>
  <c r="BK606" i="1"/>
  <c r="BJ606" i="1"/>
  <c r="BI606" i="1"/>
  <c r="BH606" i="1"/>
  <c r="BG606" i="1"/>
  <c r="BF606" i="1"/>
  <c r="BE606" i="1"/>
  <c r="BD606" i="1"/>
  <c r="BC606" i="1"/>
  <c r="BA606" i="1"/>
  <c r="BK605" i="1"/>
  <c r="BJ605" i="1"/>
  <c r="BI605" i="1"/>
  <c r="BH605" i="1"/>
  <c r="BG605" i="1"/>
  <c r="BF605" i="1"/>
  <c r="BE605" i="1"/>
  <c r="BD605" i="1"/>
  <c r="BC605" i="1"/>
  <c r="BA605" i="1"/>
  <c r="BK604" i="1"/>
  <c r="BJ604" i="1"/>
  <c r="BI604" i="1"/>
  <c r="BH604" i="1"/>
  <c r="BG604" i="1"/>
  <c r="BF604" i="1"/>
  <c r="BE604" i="1"/>
  <c r="BD604" i="1"/>
  <c r="BC604" i="1"/>
  <c r="BA604" i="1"/>
  <c r="BK603" i="1"/>
  <c r="BJ603" i="1"/>
  <c r="BI603" i="1"/>
  <c r="BH603" i="1"/>
  <c r="BG603" i="1"/>
  <c r="BF603" i="1"/>
  <c r="BE603" i="1"/>
  <c r="BD603" i="1"/>
  <c r="BC603" i="1"/>
  <c r="BA603" i="1"/>
  <c r="BK602" i="1"/>
  <c r="BJ602" i="1"/>
  <c r="BI602" i="1"/>
  <c r="BH602" i="1"/>
  <c r="BG602" i="1"/>
  <c r="BF602" i="1"/>
  <c r="BE602" i="1"/>
  <c r="BD602" i="1"/>
  <c r="BC602" i="1"/>
  <c r="BA602" i="1"/>
  <c r="BK601" i="1"/>
  <c r="BJ601" i="1"/>
  <c r="BI601" i="1"/>
  <c r="BH601" i="1"/>
  <c r="BG601" i="1"/>
  <c r="BF601" i="1"/>
  <c r="BE601" i="1"/>
  <c r="BD601" i="1"/>
  <c r="BC601" i="1"/>
  <c r="BA601" i="1"/>
  <c r="BK600" i="1"/>
  <c r="BJ600" i="1"/>
  <c r="BI600" i="1"/>
  <c r="BH600" i="1"/>
  <c r="BG600" i="1"/>
  <c r="BF600" i="1"/>
  <c r="BE600" i="1"/>
  <c r="BD600" i="1"/>
  <c r="BC600" i="1"/>
  <c r="BA600" i="1"/>
  <c r="BK599" i="1"/>
  <c r="BJ599" i="1"/>
  <c r="BI599" i="1"/>
  <c r="BH599" i="1"/>
  <c r="BG599" i="1"/>
  <c r="BF599" i="1"/>
  <c r="BE599" i="1"/>
  <c r="BD599" i="1"/>
  <c r="BC599" i="1"/>
  <c r="BA599" i="1"/>
  <c r="BK598" i="1"/>
  <c r="BJ598" i="1"/>
  <c r="BI598" i="1"/>
  <c r="BH598" i="1"/>
  <c r="BG598" i="1"/>
  <c r="BF598" i="1"/>
  <c r="BE598" i="1"/>
  <c r="BD598" i="1"/>
  <c r="BC598" i="1"/>
  <c r="BA598" i="1"/>
  <c r="BK597" i="1"/>
  <c r="BJ597" i="1"/>
  <c r="BI597" i="1"/>
  <c r="BH597" i="1"/>
  <c r="BG597" i="1"/>
  <c r="BF597" i="1"/>
  <c r="BE597" i="1"/>
  <c r="BD597" i="1"/>
  <c r="BC597" i="1"/>
  <c r="BA597" i="1"/>
  <c r="BK596" i="1"/>
  <c r="BJ596" i="1"/>
  <c r="BI596" i="1"/>
  <c r="BH596" i="1"/>
  <c r="BG596" i="1"/>
  <c r="BF596" i="1"/>
  <c r="BE596" i="1"/>
  <c r="BD596" i="1"/>
  <c r="BC596" i="1"/>
  <c r="BA596" i="1"/>
  <c r="BK595" i="1"/>
  <c r="BJ595" i="1"/>
  <c r="BI595" i="1"/>
  <c r="BH595" i="1"/>
  <c r="BG595" i="1"/>
  <c r="BF595" i="1"/>
  <c r="BE595" i="1"/>
  <c r="BD595" i="1"/>
  <c r="BC595" i="1"/>
  <c r="BA595" i="1"/>
  <c r="BK594" i="1"/>
  <c r="BJ594" i="1"/>
  <c r="BI594" i="1"/>
  <c r="BH594" i="1"/>
  <c r="BG594" i="1"/>
  <c r="BF594" i="1"/>
  <c r="BE594" i="1"/>
  <c r="BD594" i="1"/>
  <c r="BC594" i="1"/>
  <c r="BA594" i="1"/>
  <c r="BK593" i="1"/>
  <c r="BJ593" i="1"/>
  <c r="BI593" i="1"/>
  <c r="BH593" i="1"/>
  <c r="BG593" i="1"/>
  <c r="BF593" i="1"/>
  <c r="BE593" i="1"/>
  <c r="BD593" i="1"/>
  <c r="BC593" i="1"/>
  <c r="BA593" i="1"/>
  <c r="BK592" i="1"/>
  <c r="BJ592" i="1"/>
  <c r="BI592" i="1"/>
  <c r="BH592" i="1"/>
  <c r="BG592" i="1"/>
  <c r="BF592" i="1"/>
  <c r="BE592" i="1"/>
  <c r="BD592" i="1"/>
  <c r="BC592" i="1"/>
  <c r="BA592" i="1"/>
  <c r="BK591" i="1"/>
  <c r="BJ591" i="1"/>
  <c r="BI591" i="1"/>
  <c r="BH591" i="1"/>
  <c r="BG591" i="1"/>
  <c r="BF591" i="1"/>
  <c r="BE591" i="1"/>
  <c r="BD591" i="1"/>
  <c r="BC591" i="1"/>
  <c r="BA591" i="1"/>
  <c r="BK590" i="1"/>
  <c r="BJ590" i="1"/>
  <c r="BI590" i="1"/>
  <c r="BH590" i="1"/>
  <c r="BG590" i="1"/>
  <c r="BF590" i="1"/>
  <c r="BE590" i="1"/>
  <c r="BD590" i="1"/>
  <c r="BC590" i="1"/>
  <c r="BA590" i="1"/>
  <c r="BK589" i="1"/>
  <c r="BJ589" i="1"/>
  <c r="BI589" i="1"/>
  <c r="BH589" i="1"/>
  <c r="BG589" i="1"/>
  <c r="BF589" i="1"/>
  <c r="BE589" i="1"/>
  <c r="BD589" i="1"/>
  <c r="BC589" i="1"/>
  <c r="BA589" i="1"/>
  <c r="BK587" i="1"/>
  <c r="BJ587" i="1"/>
  <c r="BI587" i="1"/>
  <c r="BH587" i="1"/>
  <c r="BG587" i="1"/>
  <c r="BF587" i="1"/>
  <c r="BE587" i="1"/>
  <c r="BD587" i="1"/>
  <c r="BC587" i="1"/>
  <c r="BA587" i="1"/>
  <c r="BK586" i="1"/>
  <c r="BJ586" i="1"/>
  <c r="BI586" i="1"/>
  <c r="BH586" i="1"/>
  <c r="BG586" i="1"/>
  <c r="BF586" i="1"/>
  <c r="BE586" i="1"/>
  <c r="BD586" i="1"/>
  <c r="BC586" i="1"/>
  <c r="BA586" i="1"/>
  <c r="BK585" i="1"/>
  <c r="BJ585" i="1"/>
  <c r="BI585" i="1"/>
  <c r="BH585" i="1"/>
  <c r="BG585" i="1"/>
  <c r="BF585" i="1"/>
  <c r="BE585" i="1"/>
  <c r="BD585" i="1"/>
  <c r="BC585" i="1"/>
  <c r="BA585" i="1"/>
  <c r="BK584" i="1"/>
  <c r="BJ584" i="1"/>
  <c r="BI584" i="1"/>
  <c r="BH584" i="1"/>
  <c r="BG584" i="1"/>
  <c r="BF584" i="1"/>
  <c r="BE584" i="1"/>
  <c r="BD584" i="1"/>
  <c r="BC584" i="1"/>
  <c r="BA584" i="1"/>
  <c r="BK583" i="1"/>
  <c r="BJ583" i="1"/>
  <c r="BI583" i="1"/>
  <c r="BH583" i="1"/>
  <c r="BG583" i="1"/>
  <c r="BF583" i="1"/>
  <c r="BE583" i="1"/>
  <c r="BD583" i="1"/>
  <c r="BC583" i="1"/>
  <c r="BA583" i="1"/>
  <c r="BK582" i="1"/>
  <c r="BJ582" i="1"/>
  <c r="BI582" i="1"/>
  <c r="BH582" i="1"/>
  <c r="BG582" i="1"/>
  <c r="BF582" i="1"/>
  <c r="BE582" i="1"/>
  <c r="BD582" i="1"/>
  <c r="BC582" i="1"/>
  <c r="BA582" i="1"/>
  <c r="BK581" i="1"/>
  <c r="BJ581" i="1"/>
  <c r="BI581" i="1"/>
  <c r="BH581" i="1"/>
  <c r="BG581" i="1"/>
  <c r="BF581" i="1"/>
  <c r="BE581" i="1"/>
  <c r="BD581" i="1"/>
  <c r="BC581" i="1"/>
  <c r="BA581" i="1"/>
  <c r="BK580" i="1"/>
  <c r="BJ580" i="1"/>
  <c r="BI580" i="1"/>
  <c r="BH580" i="1"/>
  <c r="BG580" i="1"/>
  <c r="BF580" i="1"/>
  <c r="BE580" i="1"/>
  <c r="BD580" i="1"/>
  <c r="BC580" i="1"/>
  <c r="BA580" i="1"/>
  <c r="BK579" i="1"/>
  <c r="BJ579" i="1"/>
  <c r="BI579" i="1"/>
  <c r="BH579" i="1"/>
  <c r="BG579" i="1"/>
  <c r="BF579" i="1"/>
  <c r="BE579" i="1"/>
  <c r="BD579" i="1"/>
  <c r="BC579" i="1"/>
  <c r="BA579" i="1"/>
  <c r="BK578" i="1"/>
  <c r="BJ578" i="1"/>
  <c r="BI578" i="1"/>
  <c r="BH578" i="1"/>
  <c r="BG578" i="1"/>
  <c r="BF578" i="1"/>
  <c r="BE578" i="1"/>
  <c r="BD578" i="1"/>
  <c r="BC578" i="1"/>
  <c r="BA578" i="1"/>
  <c r="BK577" i="1"/>
  <c r="BJ577" i="1"/>
  <c r="BI577" i="1"/>
  <c r="BH577" i="1"/>
  <c r="BG577" i="1"/>
  <c r="BF577" i="1"/>
  <c r="BE577" i="1"/>
  <c r="BD577" i="1"/>
  <c r="BC577" i="1"/>
  <c r="BA577" i="1"/>
  <c r="BK576" i="1"/>
  <c r="BJ576" i="1"/>
  <c r="BI576" i="1"/>
  <c r="BH576" i="1"/>
  <c r="BG576" i="1"/>
  <c r="BF576" i="1"/>
  <c r="BE576" i="1"/>
  <c r="BD576" i="1"/>
  <c r="BC576" i="1"/>
  <c r="BA576" i="1"/>
  <c r="BK575" i="1"/>
  <c r="BJ575" i="1"/>
  <c r="BI575" i="1"/>
  <c r="BH575" i="1"/>
  <c r="BG575" i="1"/>
  <c r="BF575" i="1"/>
  <c r="BE575" i="1"/>
  <c r="BD575" i="1"/>
  <c r="BC575" i="1"/>
  <c r="BA575" i="1"/>
  <c r="BK574" i="1"/>
  <c r="BJ574" i="1"/>
  <c r="BI574" i="1"/>
  <c r="BH574" i="1"/>
  <c r="BG574" i="1"/>
  <c r="BF574" i="1"/>
  <c r="BE574" i="1"/>
  <c r="BD574" i="1"/>
  <c r="BC574" i="1"/>
  <c r="BA574" i="1"/>
  <c r="BK573" i="1"/>
  <c r="BJ573" i="1"/>
  <c r="BI573" i="1"/>
  <c r="BH573" i="1"/>
  <c r="BG573" i="1"/>
  <c r="BF573" i="1"/>
  <c r="BE573" i="1"/>
  <c r="BD573" i="1"/>
  <c r="BC573" i="1"/>
  <c r="BA573" i="1"/>
  <c r="BK572" i="1"/>
  <c r="BJ572" i="1"/>
  <c r="BI572" i="1"/>
  <c r="BH572" i="1"/>
  <c r="BG572" i="1"/>
  <c r="BF572" i="1"/>
  <c r="BE572" i="1"/>
  <c r="BD572" i="1"/>
  <c r="BC572" i="1"/>
  <c r="BA572" i="1"/>
  <c r="BK571" i="1"/>
  <c r="BJ571" i="1"/>
  <c r="BI571" i="1"/>
  <c r="BH571" i="1"/>
  <c r="BG571" i="1"/>
  <c r="BF571" i="1"/>
  <c r="BE571" i="1"/>
  <c r="BD571" i="1"/>
  <c r="BC571" i="1"/>
  <c r="BA571" i="1"/>
  <c r="BK570" i="1"/>
  <c r="BJ570" i="1"/>
  <c r="BI570" i="1"/>
  <c r="BH570" i="1"/>
  <c r="BG570" i="1"/>
  <c r="BF570" i="1"/>
  <c r="BE570" i="1"/>
  <c r="BD570" i="1"/>
  <c r="BC570" i="1"/>
  <c r="BA570" i="1"/>
  <c r="BK569" i="1"/>
  <c r="BJ569" i="1"/>
  <c r="BI569" i="1"/>
  <c r="BH569" i="1"/>
  <c r="BG569" i="1"/>
  <c r="BF569" i="1"/>
  <c r="BE569" i="1"/>
  <c r="BD569" i="1"/>
  <c r="BC569" i="1"/>
  <c r="BA569" i="1"/>
  <c r="BK568" i="1"/>
  <c r="BJ568" i="1"/>
  <c r="BI568" i="1"/>
  <c r="BH568" i="1"/>
  <c r="BG568" i="1"/>
  <c r="BF568" i="1"/>
  <c r="BE568" i="1"/>
  <c r="BD568" i="1"/>
  <c r="BC568" i="1"/>
  <c r="BA568" i="1"/>
  <c r="BK567" i="1"/>
  <c r="BJ567" i="1"/>
  <c r="BI567" i="1"/>
  <c r="BH567" i="1"/>
  <c r="BG567" i="1"/>
  <c r="BF567" i="1"/>
  <c r="BE567" i="1"/>
  <c r="BD567" i="1"/>
  <c r="BC567" i="1"/>
  <c r="BA567" i="1"/>
  <c r="BK566" i="1"/>
  <c r="BJ566" i="1"/>
  <c r="BI566" i="1"/>
  <c r="BH566" i="1"/>
  <c r="BG566" i="1"/>
  <c r="BF566" i="1"/>
  <c r="BE566" i="1"/>
  <c r="BD566" i="1"/>
  <c r="BC566" i="1"/>
  <c r="BA566" i="1"/>
  <c r="BK565" i="1"/>
  <c r="BJ565" i="1"/>
  <c r="BI565" i="1"/>
  <c r="BH565" i="1"/>
  <c r="BG565" i="1"/>
  <c r="BF565" i="1"/>
  <c r="BE565" i="1"/>
  <c r="BD565" i="1"/>
  <c r="BC565" i="1"/>
  <c r="BA565" i="1"/>
  <c r="BK564" i="1"/>
  <c r="BJ564" i="1"/>
  <c r="BI564" i="1"/>
  <c r="BH564" i="1"/>
  <c r="BG564" i="1"/>
  <c r="BF564" i="1"/>
  <c r="BE564" i="1"/>
  <c r="BD564" i="1"/>
  <c r="BC564" i="1"/>
  <c r="BA564" i="1"/>
  <c r="BK563" i="1"/>
  <c r="BJ563" i="1"/>
  <c r="BI563" i="1"/>
  <c r="BH563" i="1"/>
  <c r="BG563" i="1"/>
  <c r="BF563" i="1"/>
  <c r="BE563" i="1"/>
  <c r="BD563" i="1"/>
  <c r="BC563" i="1"/>
  <c r="BA563" i="1"/>
  <c r="BK562" i="1"/>
  <c r="BJ562" i="1"/>
  <c r="BI562" i="1"/>
  <c r="BH562" i="1"/>
  <c r="BG562" i="1"/>
  <c r="BF562" i="1"/>
  <c r="BE562" i="1"/>
  <c r="BD562" i="1"/>
  <c r="BC562" i="1"/>
  <c r="BA562" i="1"/>
  <c r="BK561" i="1"/>
  <c r="BJ561" i="1"/>
  <c r="BI561" i="1"/>
  <c r="BH561" i="1"/>
  <c r="BG561" i="1"/>
  <c r="BF561" i="1"/>
  <c r="BE561" i="1"/>
  <c r="BD561" i="1"/>
  <c r="BC561" i="1"/>
  <c r="BA561" i="1"/>
  <c r="BK560" i="1"/>
  <c r="BJ560" i="1"/>
  <c r="BI560" i="1"/>
  <c r="BH560" i="1"/>
  <c r="BG560" i="1"/>
  <c r="BF560" i="1"/>
  <c r="BE560" i="1"/>
  <c r="BD560" i="1"/>
  <c r="BC560" i="1"/>
  <c r="BA560" i="1"/>
  <c r="BK559" i="1"/>
  <c r="BJ559" i="1"/>
  <c r="BI559" i="1"/>
  <c r="BH559" i="1"/>
  <c r="BG559" i="1"/>
  <c r="BF559" i="1"/>
  <c r="BE559" i="1"/>
  <c r="BD559" i="1"/>
  <c r="BC559" i="1"/>
  <c r="BA559" i="1"/>
  <c r="BK558" i="1"/>
  <c r="BJ558" i="1"/>
  <c r="BI558" i="1"/>
  <c r="BH558" i="1"/>
  <c r="BG558" i="1"/>
  <c r="BF558" i="1"/>
  <c r="BE558" i="1"/>
  <c r="BD558" i="1"/>
  <c r="BC558" i="1"/>
  <c r="BA558" i="1"/>
  <c r="BK557" i="1"/>
  <c r="BJ557" i="1"/>
  <c r="BI557" i="1"/>
  <c r="BH557" i="1"/>
  <c r="BG557" i="1"/>
  <c r="BF557" i="1"/>
  <c r="BE557" i="1"/>
  <c r="BD557" i="1"/>
  <c r="BC557" i="1"/>
  <c r="BA557" i="1"/>
  <c r="BA543" i="1"/>
  <c r="BA542" i="1"/>
  <c r="BK541" i="1"/>
  <c r="BJ541" i="1"/>
  <c r="BI541" i="1"/>
  <c r="BH541" i="1"/>
  <c r="BG541" i="1"/>
  <c r="BF541" i="1"/>
  <c r="BE541" i="1"/>
  <c r="BD541" i="1"/>
  <c r="BC541" i="1"/>
  <c r="BA541" i="1"/>
  <c r="BK540" i="1"/>
  <c r="BJ540" i="1"/>
  <c r="BI540" i="1"/>
  <c r="BH540" i="1"/>
  <c r="BG540" i="1"/>
  <c r="BF540" i="1"/>
  <c r="BE540" i="1"/>
  <c r="BD540" i="1"/>
  <c r="BC540" i="1"/>
  <c r="BA540" i="1"/>
  <c r="BK539" i="1"/>
  <c r="BJ539" i="1"/>
  <c r="BI539" i="1"/>
  <c r="BH539" i="1"/>
  <c r="BG539" i="1"/>
  <c r="BF539" i="1"/>
  <c r="BE539" i="1"/>
  <c r="BD539" i="1"/>
  <c r="BC539" i="1"/>
  <c r="BA539" i="1"/>
  <c r="BK538" i="1"/>
  <c r="BJ538" i="1"/>
  <c r="BI538" i="1"/>
  <c r="BH538" i="1"/>
  <c r="BG538" i="1"/>
  <c r="BF538" i="1"/>
  <c r="BE538" i="1"/>
  <c r="BD538" i="1"/>
  <c r="BC538" i="1"/>
  <c r="BA538" i="1"/>
  <c r="BK537" i="1"/>
  <c r="BJ537" i="1"/>
  <c r="BI537" i="1"/>
  <c r="BH537" i="1"/>
  <c r="BG537" i="1"/>
  <c r="BF537" i="1"/>
  <c r="BE537" i="1"/>
  <c r="BD537" i="1"/>
  <c r="BC537" i="1"/>
  <c r="BA537" i="1"/>
  <c r="BK536" i="1"/>
  <c r="BJ536" i="1"/>
  <c r="BI536" i="1"/>
  <c r="BH536" i="1"/>
  <c r="BG536" i="1"/>
  <c r="BF536" i="1"/>
  <c r="BE536" i="1"/>
  <c r="BD536" i="1"/>
  <c r="BC536" i="1"/>
  <c r="BA536" i="1"/>
  <c r="BK535" i="1"/>
  <c r="BJ535" i="1"/>
  <c r="BI535" i="1"/>
  <c r="BH535" i="1"/>
  <c r="BG535" i="1"/>
  <c r="BF535" i="1"/>
  <c r="BE535" i="1"/>
  <c r="BD535" i="1"/>
  <c r="BC535" i="1"/>
  <c r="BA535" i="1"/>
  <c r="BK534" i="1"/>
  <c r="BJ534" i="1"/>
  <c r="BI534" i="1"/>
  <c r="BH534" i="1"/>
  <c r="BG534" i="1"/>
  <c r="BF534" i="1"/>
  <c r="BE534" i="1"/>
  <c r="BD534" i="1"/>
  <c r="BC534" i="1"/>
  <c r="BA534" i="1"/>
  <c r="BK533" i="1"/>
  <c r="BJ533" i="1"/>
  <c r="BI533" i="1"/>
  <c r="BH533" i="1"/>
  <c r="BG533" i="1"/>
  <c r="BF533" i="1"/>
  <c r="BE533" i="1"/>
  <c r="BD533" i="1"/>
  <c r="BC533" i="1"/>
  <c r="BA533" i="1"/>
  <c r="BK532" i="1"/>
  <c r="BJ532" i="1"/>
  <c r="BI532" i="1"/>
  <c r="BH532" i="1"/>
  <c r="BG532" i="1"/>
  <c r="BF532" i="1"/>
  <c r="BE532" i="1"/>
  <c r="BD532" i="1"/>
  <c r="BC532" i="1"/>
  <c r="BA532" i="1"/>
  <c r="BK531" i="1"/>
  <c r="BJ531" i="1"/>
  <c r="BI531" i="1"/>
  <c r="BH531" i="1"/>
  <c r="BG531" i="1"/>
  <c r="BF531" i="1"/>
  <c r="BE531" i="1"/>
  <c r="BD531" i="1"/>
  <c r="BC531" i="1"/>
  <c r="BA531" i="1"/>
  <c r="BK530" i="1"/>
  <c r="BJ530" i="1"/>
  <c r="BI530" i="1"/>
  <c r="BH530" i="1"/>
  <c r="BG530" i="1"/>
  <c r="BF530" i="1"/>
  <c r="BE530" i="1"/>
  <c r="BD530" i="1"/>
  <c r="BC530" i="1"/>
  <c r="BA530" i="1"/>
  <c r="BK529" i="1"/>
  <c r="BJ529" i="1"/>
  <c r="BI529" i="1"/>
  <c r="BH529" i="1"/>
  <c r="BG529" i="1"/>
  <c r="BF529" i="1"/>
  <c r="BE529" i="1"/>
  <c r="BD529" i="1"/>
  <c r="BC529" i="1"/>
  <c r="BA529" i="1"/>
  <c r="BK528" i="1"/>
  <c r="BJ528" i="1"/>
  <c r="BI528" i="1"/>
  <c r="BH528" i="1"/>
  <c r="BG528" i="1"/>
  <c r="BF528" i="1"/>
  <c r="BE528" i="1"/>
  <c r="BD528" i="1"/>
  <c r="BC528" i="1"/>
  <c r="BA528" i="1"/>
  <c r="BK527" i="1"/>
  <c r="BJ527" i="1"/>
  <c r="BI527" i="1"/>
  <c r="BH527" i="1"/>
  <c r="BG527" i="1"/>
  <c r="BF527" i="1"/>
  <c r="BE527" i="1"/>
  <c r="BD527" i="1"/>
  <c r="BC527" i="1"/>
  <c r="BA527" i="1"/>
  <c r="BK526" i="1"/>
  <c r="BJ526" i="1"/>
  <c r="BI526" i="1"/>
  <c r="BH526" i="1"/>
  <c r="BG526" i="1"/>
  <c r="BF526" i="1"/>
  <c r="BE526" i="1"/>
  <c r="BD526" i="1"/>
  <c r="BC526" i="1"/>
  <c r="BA526" i="1"/>
  <c r="BK525" i="1"/>
  <c r="BJ525" i="1"/>
  <c r="BI525" i="1"/>
  <c r="BH525" i="1"/>
  <c r="BG525" i="1"/>
  <c r="BF525" i="1"/>
  <c r="BE525" i="1"/>
  <c r="BD525" i="1"/>
  <c r="BC525" i="1"/>
  <c r="BA525" i="1"/>
  <c r="BK524" i="1"/>
  <c r="BJ524" i="1"/>
  <c r="BI524" i="1"/>
  <c r="BH524" i="1"/>
  <c r="BG524" i="1"/>
  <c r="BF524" i="1"/>
  <c r="BE524" i="1"/>
  <c r="BD524" i="1"/>
  <c r="BC524" i="1"/>
  <c r="BA524" i="1"/>
  <c r="BK523" i="1"/>
  <c r="BJ523" i="1"/>
  <c r="BI523" i="1"/>
  <c r="BH523" i="1"/>
  <c r="BG523" i="1"/>
  <c r="BF523" i="1"/>
  <c r="BE523" i="1"/>
  <c r="BD523" i="1"/>
  <c r="BC523" i="1"/>
  <c r="BA523" i="1"/>
  <c r="BK522" i="1"/>
  <c r="BJ522" i="1"/>
  <c r="BI522" i="1"/>
  <c r="BH522" i="1"/>
  <c r="BG522" i="1"/>
  <c r="BF522" i="1"/>
  <c r="BE522" i="1"/>
  <c r="BD522" i="1"/>
  <c r="BC522" i="1"/>
  <c r="BA522" i="1"/>
  <c r="BK521" i="1"/>
  <c r="BJ521" i="1"/>
  <c r="BI521" i="1"/>
  <c r="BH521" i="1"/>
  <c r="BG521" i="1"/>
  <c r="BF521" i="1"/>
  <c r="BE521" i="1"/>
  <c r="BD521" i="1"/>
  <c r="BC521" i="1"/>
  <c r="BA521" i="1"/>
  <c r="BK520" i="1"/>
  <c r="BJ520" i="1"/>
  <c r="BI520" i="1"/>
  <c r="BH520" i="1"/>
  <c r="BG520" i="1"/>
  <c r="BF520" i="1"/>
  <c r="BE520" i="1"/>
  <c r="BD520" i="1"/>
  <c r="BC520" i="1"/>
  <c r="BA520" i="1"/>
  <c r="BK519" i="1"/>
  <c r="BJ519" i="1"/>
  <c r="BI519" i="1"/>
  <c r="BH519" i="1"/>
  <c r="BG519" i="1"/>
  <c r="BF519" i="1"/>
  <c r="BE519" i="1"/>
  <c r="BD519" i="1"/>
  <c r="BC519" i="1"/>
  <c r="BA519" i="1"/>
  <c r="BK518" i="1"/>
  <c r="BJ518" i="1"/>
  <c r="BI518" i="1"/>
  <c r="BH518" i="1"/>
  <c r="BG518" i="1"/>
  <c r="BF518" i="1"/>
  <c r="BE518" i="1"/>
  <c r="BD518" i="1"/>
  <c r="BC518" i="1"/>
  <c r="BA518" i="1"/>
  <c r="BK517" i="1"/>
  <c r="BJ517" i="1"/>
  <c r="BI517" i="1"/>
  <c r="BH517" i="1"/>
  <c r="BG517" i="1"/>
  <c r="BF517" i="1"/>
  <c r="BE517" i="1"/>
  <c r="BD517" i="1"/>
  <c r="BC517" i="1"/>
  <c r="BA517" i="1"/>
  <c r="BK516" i="1"/>
  <c r="BJ516" i="1"/>
  <c r="BI516" i="1"/>
  <c r="BH516" i="1"/>
  <c r="BG516" i="1"/>
  <c r="BF516" i="1"/>
  <c r="BE516" i="1"/>
  <c r="BD516" i="1"/>
  <c r="BC516" i="1"/>
  <c r="BA516" i="1"/>
  <c r="BK515" i="1"/>
  <c r="BJ515" i="1"/>
  <c r="BI515" i="1"/>
  <c r="BH515" i="1"/>
  <c r="BG515" i="1"/>
  <c r="BF515" i="1"/>
  <c r="BE515" i="1"/>
  <c r="BD515" i="1"/>
  <c r="BC515" i="1"/>
  <c r="BA515" i="1"/>
  <c r="BK514" i="1"/>
  <c r="BJ514" i="1"/>
  <c r="BI514" i="1"/>
  <c r="BH514" i="1"/>
  <c r="BG514" i="1"/>
  <c r="BF514" i="1"/>
  <c r="BE514" i="1"/>
  <c r="BD514" i="1"/>
  <c r="BC514" i="1"/>
  <c r="BA514" i="1"/>
  <c r="BK513" i="1"/>
  <c r="BJ513" i="1"/>
  <c r="BI513" i="1"/>
  <c r="BH513" i="1"/>
  <c r="BG513" i="1"/>
  <c r="BF513" i="1"/>
  <c r="BE513" i="1"/>
  <c r="BD513" i="1"/>
  <c r="BC513" i="1"/>
  <c r="BA513" i="1"/>
  <c r="BK512" i="1"/>
  <c r="BJ512" i="1"/>
  <c r="BI512" i="1"/>
  <c r="BH512" i="1"/>
  <c r="BG512" i="1"/>
  <c r="BF512" i="1"/>
  <c r="BE512" i="1"/>
  <c r="BD512" i="1"/>
  <c r="BC512" i="1"/>
  <c r="BA512" i="1"/>
  <c r="BK511" i="1"/>
  <c r="BJ511" i="1"/>
  <c r="BI511" i="1"/>
  <c r="BH511" i="1"/>
  <c r="BG511" i="1"/>
  <c r="BF511" i="1"/>
  <c r="BE511" i="1"/>
  <c r="BD511" i="1"/>
  <c r="BC511" i="1"/>
  <c r="BA511" i="1"/>
  <c r="BK510" i="1"/>
  <c r="BJ510" i="1"/>
  <c r="BI510" i="1"/>
  <c r="BH510" i="1"/>
  <c r="BG510" i="1"/>
  <c r="BF510" i="1"/>
  <c r="BE510" i="1"/>
  <c r="BD510" i="1"/>
  <c r="BC510" i="1"/>
  <c r="BA510" i="1"/>
  <c r="BK509" i="1"/>
  <c r="BJ509" i="1"/>
  <c r="BI509" i="1"/>
  <c r="BH509" i="1"/>
  <c r="BG509" i="1"/>
  <c r="BF509" i="1"/>
  <c r="BE509" i="1"/>
  <c r="BD509" i="1"/>
  <c r="BC509" i="1"/>
  <c r="BA509" i="1"/>
  <c r="BK508" i="1"/>
  <c r="BJ508" i="1"/>
  <c r="BI508" i="1"/>
  <c r="BH508" i="1"/>
  <c r="BG508" i="1"/>
  <c r="BF508" i="1"/>
  <c r="BE508" i="1"/>
  <c r="BD508" i="1"/>
  <c r="BC508" i="1"/>
  <c r="BA508" i="1"/>
  <c r="BK507" i="1"/>
  <c r="BJ507" i="1"/>
  <c r="BI507" i="1"/>
  <c r="BH507" i="1"/>
  <c r="BG507" i="1"/>
  <c r="BF507" i="1"/>
  <c r="BE507" i="1"/>
  <c r="BD507" i="1"/>
  <c r="BC507" i="1"/>
  <c r="BA507" i="1"/>
  <c r="BK506" i="1"/>
  <c r="BJ506" i="1"/>
  <c r="BI506" i="1"/>
  <c r="BH506" i="1"/>
  <c r="BG506" i="1"/>
  <c r="BF506" i="1"/>
  <c r="BE506" i="1"/>
  <c r="BD506" i="1"/>
  <c r="BC506" i="1"/>
  <c r="BA506" i="1"/>
  <c r="BK505" i="1"/>
  <c r="BJ505" i="1"/>
  <c r="BI505" i="1"/>
  <c r="BH505" i="1"/>
  <c r="BG505" i="1"/>
  <c r="BF505" i="1"/>
  <c r="BE505" i="1"/>
  <c r="BD505" i="1"/>
  <c r="BC505" i="1"/>
  <c r="BA505" i="1"/>
  <c r="BK504" i="1"/>
  <c r="BJ504" i="1"/>
  <c r="BI504" i="1"/>
  <c r="BH504" i="1"/>
  <c r="BG504" i="1"/>
  <c r="BF504" i="1"/>
  <c r="BE504" i="1"/>
  <c r="BD504" i="1"/>
  <c r="BC504" i="1"/>
  <c r="BA504" i="1"/>
  <c r="BK503" i="1"/>
  <c r="BJ503" i="1"/>
  <c r="BI503" i="1"/>
  <c r="BH503" i="1"/>
  <c r="BG503" i="1"/>
  <c r="BF503" i="1"/>
  <c r="BE503" i="1"/>
  <c r="BD503" i="1"/>
  <c r="BC503" i="1"/>
  <c r="BA503" i="1"/>
  <c r="BK502" i="1"/>
  <c r="BJ502" i="1"/>
  <c r="BI502" i="1"/>
  <c r="BH502" i="1"/>
  <c r="BG502" i="1"/>
  <c r="BF502" i="1"/>
  <c r="BE502" i="1"/>
  <c r="BD502" i="1"/>
  <c r="BC502" i="1"/>
  <c r="BA502" i="1"/>
  <c r="BK501" i="1"/>
  <c r="BJ501" i="1"/>
  <c r="BI501" i="1"/>
  <c r="BH501" i="1"/>
  <c r="BG501" i="1"/>
  <c r="BF501" i="1"/>
  <c r="BE501" i="1"/>
  <c r="BD501" i="1"/>
  <c r="BC501" i="1"/>
  <c r="BA501" i="1"/>
  <c r="BK500" i="1"/>
  <c r="BJ500" i="1"/>
  <c r="BI500" i="1"/>
  <c r="BH500" i="1"/>
  <c r="BG500" i="1"/>
  <c r="BF500" i="1"/>
  <c r="BE500" i="1"/>
  <c r="BD500" i="1"/>
  <c r="BC500" i="1"/>
  <c r="BA500" i="1"/>
  <c r="BK499" i="1"/>
  <c r="BJ499" i="1"/>
  <c r="BI499" i="1"/>
  <c r="BH499" i="1"/>
  <c r="BG499" i="1"/>
  <c r="BF499" i="1"/>
  <c r="BE499" i="1"/>
  <c r="BD499" i="1"/>
  <c r="BC499" i="1"/>
  <c r="BA499" i="1"/>
  <c r="BK498" i="1"/>
  <c r="BJ498" i="1"/>
  <c r="BI498" i="1"/>
  <c r="BH498" i="1"/>
  <c r="BG498" i="1"/>
  <c r="BF498" i="1"/>
  <c r="BE498" i="1"/>
  <c r="BD498" i="1"/>
  <c r="BC498" i="1"/>
  <c r="BA498" i="1"/>
  <c r="BK497" i="1"/>
  <c r="BJ497" i="1"/>
  <c r="BI497" i="1"/>
  <c r="BH497" i="1"/>
  <c r="BG497" i="1"/>
  <c r="BF497" i="1"/>
  <c r="BE497" i="1"/>
  <c r="BD497" i="1"/>
  <c r="BC497" i="1"/>
  <c r="BA497" i="1"/>
  <c r="BK496" i="1"/>
  <c r="BJ496" i="1"/>
  <c r="BI496" i="1"/>
  <c r="BH496" i="1"/>
  <c r="BG496" i="1"/>
  <c r="BF496" i="1"/>
  <c r="BE496" i="1"/>
  <c r="BD496" i="1"/>
  <c r="BC496" i="1"/>
  <c r="BA496" i="1"/>
  <c r="BK495" i="1"/>
  <c r="BJ495" i="1"/>
  <c r="BI495" i="1"/>
  <c r="BH495" i="1"/>
  <c r="BG495" i="1"/>
  <c r="BF495" i="1"/>
  <c r="BE495" i="1"/>
  <c r="BD495" i="1"/>
  <c r="BC495" i="1"/>
  <c r="BA495" i="1"/>
  <c r="BK494" i="1"/>
  <c r="BJ494" i="1"/>
  <c r="BI494" i="1"/>
  <c r="BH494" i="1"/>
  <c r="BG494" i="1"/>
  <c r="BF494" i="1"/>
  <c r="BE494" i="1"/>
  <c r="BD494" i="1"/>
  <c r="BC494" i="1"/>
  <c r="BA494" i="1"/>
  <c r="BK493" i="1"/>
  <c r="BJ493" i="1"/>
  <c r="BI493" i="1"/>
  <c r="BH493" i="1"/>
  <c r="BG493" i="1"/>
  <c r="BF493" i="1"/>
  <c r="BE493" i="1"/>
  <c r="BD493" i="1"/>
  <c r="BC493" i="1"/>
  <c r="BA493" i="1"/>
  <c r="BK492" i="1"/>
  <c r="BJ492" i="1"/>
  <c r="BI492" i="1"/>
  <c r="BH492" i="1"/>
  <c r="BG492" i="1"/>
  <c r="BF492" i="1"/>
  <c r="BE492" i="1"/>
  <c r="BD492" i="1"/>
  <c r="BC492" i="1"/>
  <c r="BA492" i="1"/>
  <c r="BK491" i="1"/>
  <c r="BJ491" i="1"/>
  <c r="BI491" i="1"/>
  <c r="BH491" i="1"/>
  <c r="BG491" i="1"/>
  <c r="BF491" i="1"/>
  <c r="BE491" i="1"/>
  <c r="BD491" i="1"/>
  <c r="BC491" i="1"/>
  <c r="BA491" i="1"/>
  <c r="BK490" i="1"/>
  <c r="BJ490" i="1"/>
  <c r="BI490" i="1"/>
  <c r="BH490" i="1"/>
  <c r="BG490" i="1"/>
  <c r="BF490" i="1"/>
  <c r="BE490" i="1"/>
  <c r="BD490" i="1"/>
  <c r="BC490" i="1"/>
  <c r="BA490" i="1"/>
  <c r="BK489" i="1"/>
  <c r="BJ489" i="1"/>
  <c r="BI489" i="1"/>
  <c r="BH489" i="1"/>
  <c r="BG489" i="1"/>
  <c r="BF489" i="1"/>
  <c r="BE489" i="1"/>
  <c r="BD489" i="1"/>
  <c r="BC489" i="1"/>
  <c r="BA489" i="1"/>
  <c r="BK488" i="1"/>
  <c r="BJ488" i="1"/>
  <c r="BI488" i="1"/>
  <c r="BH488" i="1"/>
  <c r="BG488" i="1"/>
  <c r="BF488" i="1"/>
  <c r="BE488" i="1"/>
  <c r="BD488" i="1"/>
  <c r="BC488" i="1"/>
  <c r="BA488" i="1"/>
  <c r="BK487" i="1"/>
  <c r="BJ487" i="1"/>
  <c r="BI487" i="1"/>
  <c r="BH487" i="1"/>
  <c r="BG487" i="1"/>
  <c r="BF487" i="1"/>
  <c r="BE487" i="1"/>
  <c r="BD487" i="1"/>
  <c r="BC487" i="1"/>
  <c r="BA487" i="1"/>
  <c r="BK486" i="1"/>
  <c r="BJ486" i="1"/>
  <c r="BI486" i="1"/>
  <c r="BH486" i="1"/>
  <c r="BG486" i="1"/>
  <c r="BF486" i="1"/>
  <c r="BE486" i="1"/>
  <c r="BD486" i="1"/>
  <c r="BC486" i="1"/>
  <c r="BA486" i="1"/>
  <c r="BK485" i="1"/>
  <c r="BJ485" i="1"/>
  <c r="BI485" i="1"/>
  <c r="BH485" i="1"/>
  <c r="BG485" i="1"/>
  <c r="BF485" i="1"/>
  <c r="BE485" i="1"/>
  <c r="BD485" i="1"/>
  <c r="BC485" i="1"/>
  <c r="BA485" i="1"/>
  <c r="BK484" i="1"/>
  <c r="BJ484" i="1"/>
  <c r="BI484" i="1"/>
  <c r="BH484" i="1"/>
  <c r="BG484" i="1"/>
  <c r="BF484" i="1"/>
  <c r="BE484" i="1"/>
  <c r="BD484" i="1"/>
  <c r="BC484" i="1"/>
  <c r="BA484" i="1"/>
  <c r="BK483" i="1"/>
  <c r="BJ483" i="1"/>
  <c r="BI483" i="1"/>
  <c r="BH483" i="1"/>
  <c r="BG483" i="1"/>
  <c r="BF483" i="1"/>
  <c r="BE483" i="1"/>
  <c r="BD483" i="1"/>
  <c r="BC483" i="1"/>
  <c r="BA483" i="1"/>
  <c r="BK482" i="1"/>
  <c r="BJ482" i="1"/>
  <c r="BI482" i="1"/>
  <c r="BH482" i="1"/>
  <c r="BG482" i="1"/>
  <c r="BF482" i="1"/>
  <c r="BE482" i="1"/>
  <c r="BD482" i="1"/>
  <c r="BC482" i="1"/>
  <c r="BA482" i="1"/>
  <c r="BK481" i="1"/>
  <c r="BJ481" i="1"/>
  <c r="BI481" i="1"/>
  <c r="BH481" i="1"/>
  <c r="BG481" i="1"/>
  <c r="BF481" i="1"/>
  <c r="BE481" i="1"/>
  <c r="BD481" i="1"/>
  <c r="BC481" i="1"/>
  <c r="BA481" i="1"/>
  <c r="BK480" i="1"/>
  <c r="BJ480" i="1"/>
  <c r="BI480" i="1"/>
  <c r="BH480" i="1"/>
  <c r="BG480" i="1"/>
  <c r="BF480" i="1"/>
  <c r="BE480" i="1"/>
  <c r="BD480" i="1"/>
  <c r="BC480" i="1"/>
  <c r="BA480" i="1"/>
  <c r="BK479" i="1"/>
  <c r="BJ479" i="1"/>
  <c r="BI479" i="1"/>
  <c r="BH479" i="1"/>
  <c r="BG479" i="1"/>
  <c r="BF479" i="1"/>
  <c r="BE479" i="1"/>
  <c r="BD479" i="1"/>
  <c r="BC479" i="1"/>
  <c r="BA479" i="1"/>
  <c r="BK478" i="1"/>
  <c r="BJ478" i="1"/>
  <c r="BI478" i="1"/>
  <c r="BH478" i="1"/>
  <c r="BG478" i="1"/>
  <c r="BF478" i="1"/>
  <c r="BE478" i="1"/>
  <c r="BD478" i="1"/>
  <c r="BC478" i="1"/>
  <c r="BA478" i="1"/>
  <c r="BK477" i="1"/>
  <c r="BJ477" i="1"/>
  <c r="BI477" i="1"/>
  <c r="BH477" i="1"/>
  <c r="BG477" i="1"/>
  <c r="BF477" i="1"/>
  <c r="BE477" i="1"/>
  <c r="BD477" i="1"/>
  <c r="BC477" i="1"/>
  <c r="BA477" i="1"/>
  <c r="BK476" i="1"/>
  <c r="BJ476" i="1"/>
  <c r="BI476" i="1"/>
  <c r="BH476" i="1"/>
  <c r="BG476" i="1"/>
  <c r="BF476" i="1"/>
  <c r="BE476" i="1"/>
  <c r="BD476" i="1"/>
  <c r="BC476" i="1"/>
  <c r="BA476" i="1"/>
  <c r="BK475" i="1"/>
  <c r="BJ475" i="1"/>
  <c r="BI475" i="1"/>
  <c r="BH475" i="1"/>
  <c r="BG475" i="1"/>
  <c r="BF475" i="1"/>
  <c r="BE475" i="1"/>
  <c r="BD475" i="1"/>
  <c r="BC475" i="1"/>
  <c r="BA475" i="1"/>
  <c r="BK474" i="1"/>
  <c r="BJ474" i="1"/>
  <c r="BI474" i="1"/>
  <c r="BH474" i="1"/>
  <c r="BG474" i="1"/>
  <c r="BF474" i="1"/>
  <c r="BE474" i="1"/>
  <c r="BD474" i="1"/>
  <c r="BC474" i="1"/>
  <c r="BA474" i="1"/>
  <c r="BK473" i="1"/>
  <c r="BJ473" i="1"/>
  <c r="BI473" i="1"/>
  <c r="BH473" i="1"/>
  <c r="BG473" i="1"/>
  <c r="BF473" i="1"/>
  <c r="BE473" i="1"/>
  <c r="BD473" i="1"/>
  <c r="BC473" i="1"/>
  <c r="BA473" i="1"/>
  <c r="BK472" i="1"/>
  <c r="BJ472" i="1"/>
  <c r="BI472" i="1"/>
  <c r="BH472" i="1"/>
  <c r="BG472" i="1"/>
  <c r="BF472" i="1"/>
  <c r="BE472" i="1"/>
  <c r="BD472" i="1"/>
  <c r="BC472" i="1"/>
  <c r="BA472" i="1"/>
  <c r="BK471" i="1"/>
  <c r="BJ471" i="1"/>
  <c r="BI471" i="1"/>
  <c r="BH471" i="1"/>
  <c r="BG471" i="1"/>
  <c r="BF471" i="1"/>
  <c r="BE471" i="1"/>
  <c r="BD471" i="1"/>
  <c r="BC471" i="1"/>
  <c r="BA471" i="1"/>
  <c r="BK470" i="1"/>
  <c r="BJ470" i="1"/>
  <c r="BI470" i="1"/>
  <c r="BH470" i="1"/>
  <c r="BG470" i="1"/>
  <c r="BF470" i="1"/>
  <c r="BE470" i="1"/>
  <c r="BD470" i="1"/>
  <c r="BC470" i="1"/>
  <c r="BA470" i="1"/>
  <c r="BK469" i="1"/>
  <c r="BJ469" i="1"/>
  <c r="BI469" i="1"/>
  <c r="BH469" i="1"/>
  <c r="BG469" i="1"/>
  <c r="BF469" i="1"/>
  <c r="BE469" i="1"/>
  <c r="BD469" i="1"/>
  <c r="BC469" i="1"/>
  <c r="BA469" i="1"/>
  <c r="BK468" i="1"/>
  <c r="BJ468" i="1"/>
  <c r="BI468" i="1"/>
  <c r="BH468" i="1"/>
  <c r="BG468" i="1"/>
  <c r="BF468" i="1"/>
  <c r="BE468" i="1"/>
  <c r="BD468" i="1"/>
  <c r="BC468" i="1"/>
  <c r="BA468" i="1"/>
  <c r="BK467" i="1"/>
  <c r="BJ467" i="1"/>
  <c r="BI467" i="1"/>
  <c r="BH467" i="1"/>
  <c r="BG467" i="1"/>
  <c r="BF467" i="1"/>
  <c r="BE467" i="1"/>
  <c r="BD467" i="1"/>
  <c r="BC467" i="1"/>
  <c r="BA467" i="1"/>
  <c r="BK466" i="1"/>
  <c r="BJ466" i="1"/>
  <c r="BI466" i="1"/>
  <c r="BH466" i="1"/>
  <c r="BG466" i="1"/>
  <c r="BF466" i="1"/>
  <c r="BE466" i="1"/>
  <c r="BD466" i="1"/>
  <c r="BC466" i="1"/>
  <c r="BA466" i="1"/>
  <c r="BK465" i="1"/>
  <c r="BJ465" i="1"/>
  <c r="BI465" i="1"/>
  <c r="BH465" i="1"/>
  <c r="BG465" i="1"/>
  <c r="BF465" i="1"/>
  <c r="BE465" i="1"/>
  <c r="BD465" i="1"/>
  <c r="BC465" i="1"/>
  <c r="BA465" i="1"/>
  <c r="BK464" i="1"/>
  <c r="BJ464" i="1"/>
  <c r="BI464" i="1"/>
  <c r="BH464" i="1"/>
  <c r="BG464" i="1"/>
  <c r="BF464" i="1"/>
  <c r="BE464" i="1"/>
  <c r="BD464" i="1"/>
  <c r="BC464" i="1"/>
  <c r="BA464" i="1"/>
  <c r="BK463" i="1"/>
  <c r="BJ463" i="1"/>
  <c r="BI463" i="1"/>
  <c r="BH463" i="1"/>
  <c r="BG463" i="1"/>
  <c r="BF463" i="1"/>
  <c r="BE463" i="1"/>
  <c r="BD463" i="1"/>
  <c r="BC463" i="1"/>
  <c r="BA463" i="1"/>
  <c r="BK462" i="1"/>
  <c r="BJ462" i="1"/>
  <c r="BI462" i="1"/>
  <c r="BH462" i="1"/>
  <c r="BG462" i="1"/>
  <c r="BF462" i="1"/>
  <c r="BE462" i="1"/>
  <c r="BD462" i="1"/>
  <c r="BC462" i="1"/>
  <c r="BA462" i="1"/>
  <c r="BK461" i="1"/>
  <c r="BJ461" i="1"/>
  <c r="BI461" i="1"/>
  <c r="BH461" i="1"/>
  <c r="BG461" i="1"/>
  <c r="BF461" i="1"/>
  <c r="BE461" i="1"/>
  <c r="BD461" i="1"/>
  <c r="BC461" i="1"/>
  <c r="BA461" i="1"/>
  <c r="BK460" i="1"/>
  <c r="BJ460" i="1"/>
  <c r="BI460" i="1"/>
  <c r="BH460" i="1"/>
  <c r="BG460" i="1"/>
  <c r="BF460" i="1"/>
  <c r="BE460" i="1"/>
  <c r="BD460" i="1"/>
  <c r="BC460" i="1"/>
  <c r="BA460" i="1"/>
  <c r="BK459" i="1"/>
  <c r="BJ459" i="1"/>
  <c r="BI459" i="1"/>
  <c r="BH459" i="1"/>
  <c r="BG459" i="1"/>
  <c r="BF459" i="1"/>
  <c r="BE459" i="1"/>
  <c r="BD459" i="1"/>
  <c r="BC459" i="1"/>
  <c r="BA459" i="1"/>
  <c r="BK458" i="1"/>
  <c r="BJ458" i="1"/>
  <c r="BI458" i="1"/>
  <c r="BH458" i="1"/>
  <c r="BG458" i="1"/>
  <c r="BF458" i="1"/>
  <c r="BE458" i="1"/>
  <c r="BD458" i="1"/>
  <c r="BC458" i="1"/>
  <c r="BA458" i="1"/>
  <c r="BK457" i="1"/>
  <c r="BJ457" i="1"/>
  <c r="BI457" i="1"/>
  <c r="BH457" i="1"/>
  <c r="BG457" i="1"/>
  <c r="BF457" i="1"/>
  <c r="BE457" i="1"/>
  <c r="BD457" i="1"/>
  <c r="BC457" i="1"/>
  <c r="BA457" i="1"/>
  <c r="BK456" i="1"/>
  <c r="BJ456" i="1"/>
  <c r="BI456" i="1"/>
  <c r="BH456" i="1"/>
  <c r="BG456" i="1"/>
  <c r="BF456" i="1"/>
  <c r="BE456" i="1"/>
  <c r="BD456" i="1"/>
  <c r="BC456" i="1"/>
  <c r="BA456" i="1"/>
  <c r="BK455" i="1"/>
  <c r="BJ455" i="1"/>
  <c r="BI455" i="1"/>
  <c r="BH455" i="1"/>
  <c r="BG455" i="1"/>
  <c r="BF455" i="1"/>
  <c r="BE455" i="1"/>
  <c r="BD455" i="1"/>
  <c r="BC455" i="1"/>
  <c r="BA455" i="1"/>
  <c r="BK454" i="1"/>
  <c r="BJ454" i="1"/>
  <c r="BI454" i="1"/>
  <c r="BH454" i="1"/>
  <c r="BG454" i="1"/>
  <c r="BF454" i="1"/>
  <c r="BE454" i="1"/>
  <c r="BD454" i="1"/>
  <c r="BC454" i="1"/>
  <c r="BA454" i="1"/>
  <c r="BK453" i="1"/>
  <c r="BJ453" i="1"/>
  <c r="BI453" i="1"/>
  <c r="BH453" i="1"/>
  <c r="BG453" i="1"/>
  <c r="BF453" i="1"/>
  <c r="BE453" i="1"/>
  <c r="BD453" i="1"/>
  <c r="BC453" i="1"/>
  <c r="BA453" i="1"/>
  <c r="BK452" i="1"/>
  <c r="BJ452" i="1"/>
  <c r="BI452" i="1"/>
  <c r="BH452" i="1"/>
  <c r="BG452" i="1"/>
  <c r="BF452" i="1"/>
  <c r="BE452" i="1"/>
  <c r="BD452" i="1"/>
  <c r="BC452" i="1"/>
  <c r="BA452" i="1"/>
  <c r="BK451" i="1"/>
  <c r="BJ451" i="1"/>
  <c r="BI451" i="1"/>
  <c r="BH451" i="1"/>
  <c r="BG451" i="1"/>
  <c r="BF451" i="1"/>
  <c r="BE451" i="1"/>
  <c r="BD451" i="1"/>
  <c r="BC451" i="1"/>
  <c r="BA451" i="1"/>
  <c r="BK450" i="1"/>
  <c r="BJ450" i="1"/>
  <c r="BI450" i="1"/>
  <c r="BH450" i="1"/>
  <c r="BG450" i="1"/>
  <c r="BF450" i="1"/>
  <c r="BE450" i="1"/>
  <c r="BD450" i="1"/>
  <c r="BC450" i="1"/>
  <c r="BA450" i="1"/>
  <c r="BK449" i="1"/>
  <c r="BJ449" i="1"/>
  <c r="BI449" i="1"/>
  <c r="BH449" i="1"/>
  <c r="BG449" i="1"/>
  <c r="BF449" i="1"/>
  <c r="BE449" i="1"/>
  <c r="BD449" i="1"/>
  <c r="BC449" i="1"/>
  <c r="BA449" i="1"/>
  <c r="BK448" i="1"/>
  <c r="BJ448" i="1"/>
  <c r="BI448" i="1"/>
  <c r="BH448" i="1"/>
  <c r="BG448" i="1"/>
  <c r="BF448" i="1"/>
  <c r="BE448" i="1"/>
  <c r="BD448" i="1"/>
  <c r="BC448" i="1"/>
  <c r="BA448" i="1"/>
  <c r="BK447" i="1"/>
  <c r="BJ447" i="1"/>
  <c r="BI447" i="1"/>
  <c r="BH447" i="1"/>
  <c r="BG447" i="1"/>
  <c r="BF447" i="1"/>
  <c r="BE447" i="1"/>
  <c r="BD447" i="1"/>
  <c r="BC447" i="1"/>
  <c r="BA447" i="1"/>
  <c r="BK446" i="1"/>
  <c r="BJ446" i="1"/>
  <c r="BI446" i="1"/>
  <c r="BH446" i="1"/>
  <c r="BG446" i="1"/>
  <c r="BF446" i="1"/>
  <c r="BE446" i="1"/>
  <c r="BD446" i="1"/>
  <c r="BC446" i="1"/>
  <c r="BA446" i="1"/>
  <c r="BK445" i="1"/>
  <c r="BJ445" i="1"/>
  <c r="BI445" i="1"/>
  <c r="BH445" i="1"/>
  <c r="BG445" i="1"/>
  <c r="BF445" i="1"/>
  <c r="BE445" i="1"/>
  <c r="BD445" i="1"/>
  <c r="BC445" i="1"/>
  <c r="BA445" i="1"/>
  <c r="BK444" i="1"/>
  <c r="BJ444" i="1"/>
  <c r="BI444" i="1"/>
  <c r="BH444" i="1"/>
  <c r="BG444" i="1"/>
  <c r="BF444" i="1"/>
  <c r="BE444" i="1"/>
  <c r="BD444" i="1"/>
  <c r="BC444" i="1"/>
  <c r="BA444" i="1"/>
  <c r="BK443" i="1"/>
  <c r="BJ443" i="1"/>
  <c r="BI443" i="1"/>
  <c r="BH443" i="1"/>
  <c r="BG443" i="1"/>
  <c r="BF443" i="1"/>
  <c r="BE443" i="1"/>
  <c r="BD443" i="1"/>
  <c r="BC443" i="1"/>
  <c r="BA443" i="1"/>
  <c r="BK442" i="1"/>
  <c r="BJ442" i="1"/>
  <c r="BI442" i="1"/>
  <c r="BH442" i="1"/>
  <c r="BG442" i="1"/>
  <c r="BF442" i="1"/>
  <c r="BE442" i="1"/>
  <c r="BD442" i="1"/>
  <c r="BC442" i="1"/>
  <c r="BA442" i="1"/>
  <c r="BK441" i="1"/>
  <c r="BJ441" i="1"/>
  <c r="BI441" i="1"/>
  <c r="BH441" i="1"/>
  <c r="BG441" i="1"/>
  <c r="BF441" i="1"/>
  <c r="BE441" i="1"/>
  <c r="BD441" i="1"/>
  <c r="BC441" i="1"/>
  <c r="BA441" i="1"/>
  <c r="BK440" i="1"/>
  <c r="BJ440" i="1"/>
  <c r="BI440" i="1"/>
  <c r="BH440" i="1"/>
  <c r="BG440" i="1"/>
  <c r="BF440" i="1"/>
  <c r="BE440" i="1"/>
  <c r="BD440" i="1"/>
  <c r="BC440" i="1"/>
  <c r="BA440" i="1"/>
  <c r="BK439" i="1"/>
  <c r="BJ439" i="1"/>
  <c r="BI439" i="1"/>
  <c r="BH439" i="1"/>
  <c r="BG439" i="1"/>
  <c r="BF439" i="1"/>
  <c r="BE439" i="1"/>
  <c r="BD439" i="1"/>
  <c r="BC439" i="1"/>
  <c r="BA439" i="1"/>
  <c r="BK438" i="1"/>
  <c r="BJ438" i="1"/>
  <c r="BI438" i="1"/>
  <c r="BH438" i="1"/>
  <c r="BG438" i="1"/>
  <c r="BF438" i="1"/>
  <c r="BE438" i="1"/>
  <c r="BD438" i="1"/>
  <c r="BC438" i="1"/>
  <c r="BA438" i="1"/>
  <c r="BK437" i="1"/>
  <c r="BJ437" i="1"/>
  <c r="BI437" i="1"/>
  <c r="BH437" i="1"/>
  <c r="BG437" i="1"/>
  <c r="BF437" i="1"/>
  <c r="BE437" i="1"/>
  <c r="BD437" i="1"/>
  <c r="BC437" i="1"/>
  <c r="BA437" i="1"/>
  <c r="BK436" i="1"/>
  <c r="BJ436" i="1"/>
  <c r="BI436" i="1"/>
  <c r="BH436" i="1"/>
  <c r="BG436" i="1"/>
  <c r="BF436" i="1"/>
  <c r="BE436" i="1"/>
  <c r="BD436" i="1"/>
  <c r="BC436" i="1"/>
  <c r="BA436" i="1"/>
  <c r="BK435" i="1"/>
  <c r="BJ435" i="1"/>
  <c r="BI435" i="1"/>
  <c r="BH435" i="1"/>
  <c r="BG435" i="1"/>
  <c r="BF435" i="1"/>
  <c r="BE435" i="1"/>
  <c r="BD435" i="1"/>
  <c r="BC435" i="1"/>
  <c r="BA435" i="1"/>
  <c r="BK434" i="1"/>
  <c r="BJ434" i="1"/>
  <c r="BI434" i="1"/>
  <c r="BH434" i="1"/>
  <c r="BG434" i="1"/>
  <c r="BF434" i="1"/>
  <c r="BE434" i="1"/>
  <c r="BD434" i="1"/>
  <c r="BC434" i="1"/>
  <c r="BA434" i="1"/>
  <c r="BK433" i="1"/>
  <c r="BJ433" i="1"/>
  <c r="BI433" i="1"/>
  <c r="BH433" i="1"/>
  <c r="BG433" i="1"/>
  <c r="BF433" i="1"/>
  <c r="BE433" i="1"/>
  <c r="BD433" i="1"/>
  <c r="BC433" i="1"/>
  <c r="BA433" i="1"/>
  <c r="BK432" i="1"/>
  <c r="BJ432" i="1"/>
  <c r="BI432" i="1"/>
  <c r="BH432" i="1"/>
  <c r="BG432" i="1"/>
  <c r="BF432" i="1"/>
  <c r="BE432" i="1"/>
  <c r="BD432" i="1"/>
  <c r="BC432" i="1"/>
  <c r="BA432" i="1"/>
  <c r="BK431" i="1"/>
  <c r="BJ431" i="1"/>
  <c r="BI431" i="1"/>
  <c r="BH431" i="1"/>
  <c r="BG431" i="1"/>
  <c r="BF431" i="1"/>
  <c r="BE431" i="1"/>
  <c r="BD431" i="1"/>
  <c r="BC431" i="1"/>
  <c r="BA431" i="1"/>
  <c r="BK430" i="1"/>
  <c r="BJ430" i="1"/>
  <c r="BI430" i="1"/>
  <c r="BH430" i="1"/>
  <c r="BG430" i="1"/>
  <c r="BF430" i="1"/>
  <c r="BE430" i="1"/>
  <c r="BD430" i="1"/>
  <c r="BC430" i="1"/>
  <c r="BA430" i="1"/>
  <c r="BK429" i="1"/>
  <c r="BJ429" i="1"/>
  <c r="BI429" i="1"/>
  <c r="BH429" i="1"/>
  <c r="BG429" i="1"/>
  <c r="BF429" i="1"/>
  <c r="BE429" i="1"/>
  <c r="BD429" i="1"/>
  <c r="BC429" i="1"/>
  <c r="BA429" i="1"/>
  <c r="BK428" i="1"/>
  <c r="BJ428" i="1"/>
  <c r="BI428" i="1"/>
  <c r="BH428" i="1"/>
  <c r="BG428" i="1"/>
  <c r="BF428" i="1"/>
  <c r="BE428" i="1"/>
  <c r="BD428" i="1"/>
  <c r="BC428" i="1"/>
  <c r="BA428" i="1"/>
  <c r="BK427" i="1"/>
  <c r="BJ427" i="1"/>
  <c r="BI427" i="1"/>
  <c r="BH427" i="1"/>
  <c r="BG427" i="1"/>
  <c r="BF427" i="1"/>
  <c r="BE427" i="1"/>
  <c r="BD427" i="1"/>
  <c r="BC427" i="1"/>
  <c r="BA427" i="1"/>
  <c r="BK426" i="1"/>
  <c r="BJ426" i="1"/>
  <c r="BI426" i="1"/>
  <c r="BH426" i="1"/>
  <c r="BG426" i="1"/>
  <c r="BF426" i="1"/>
  <c r="BE426" i="1"/>
  <c r="BD426" i="1"/>
  <c r="BC426" i="1"/>
  <c r="BA426" i="1"/>
  <c r="BK425" i="1"/>
  <c r="BJ425" i="1"/>
  <c r="BI425" i="1"/>
  <c r="BH425" i="1"/>
  <c r="BG425" i="1"/>
  <c r="BF425" i="1"/>
  <c r="BE425" i="1"/>
  <c r="BD425" i="1"/>
  <c r="BC425" i="1"/>
  <c r="BA425" i="1"/>
  <c r="BK423" i="1"/>
  <c r="BJ423" i="1"/>
  <c r="BI423" i="1"/>
  <c r="BH423" i="1"/>
  <c r="BG423" i="1"/>
  <c r="BF423" i="1"/>
  <c r="BE423" i="1"/>
  <c r="BD423" i="1"/>
  <c r="BC423" i="1"/>
  <c r="BA423" i="1"/>
  <c r="BK419" i="1"/>
  <c r="BJ419" i="1"/>
  <c r="BI419" i="1"/>
  <c r="BH419" i="1"/>
  <c r="BG419" i="1"/>
  <c r="BF419" i="1"/>
  <c r="BE419" i="1"/>
  <c r="BD419" i="1"/>
  <c r="BC419" i="1"/>
  <c r="BA419" i="1"/>
  <c r="BK418" i="1"/>
  <c r="BJ418" i="1"/>
  <c r="BI418" i="1"/>
  <c r="BH418" i="1"/>
  <c r="BG418" i="1"/>
  <c r="BF418" i="1"/>
  <c r="BE418" i="1"/>
  <c r="BD418" i="1"/>
  <c r="BC418" i="1"/>
  <c r="BA418" i="1"/>
  <c r="BK417" i="1"/>
  <c r="BJ417" i="1"/>
  <c r="BI417" i="1"/>
  <c r="BH417" i="1"/>
  <c r="BG417" i="1"/>
  <c r="BF417" i="1"/>
  <c r="BE417" i="1"/>
  <c r="BD417" i="1"/>
  <c r="BC417" i="1"/>
  <c r="BA417" i="1"/>
  <c r="BK411" i="1"/>
  <c r="BJ411" i="1"/>
  <c r="BI411" i="1"/>
  <c r="BH411" i="1"/>
  <c r="BG411" i="1"/>
  <c r="BF411" i="1"/>
  <c r="BE411" i="1"/>
  <c r="BD411" i="1"/>
  <c r="BC411" i="1"/>
  <c r="BA411" i="1"/>
  <c r="BK410" i="1"/>
  <c r="BJ410" i="1"/>
  <c r="BI410" i="1"/>
  <c r="BH410" i="1"/>
  <c r="BG410" i="1"/>
  <c r="BF410" i="1"/>
  <c r="BE410" i="1"/>
  <c r="BD410" i="1"/>
  <c r="BC410" i="1"/>
  <c r="BA410" i="1"/>
  <c r="BK409" i="1"/>
  <c r="BJ409" i="1"/>
  <c r="BI409" i="1"/>
  <c r="BH409" i="1"/>
  <c r="BG409" i="1"/>
  <c r="BF409" i="1"/>
  <c r="BE409" i="1"/>
  <c r="BD409" i="1"/>
  <c r="BC409" i="1"/>
  <c r="BA409" i="1"/>
  <c r="BK408" i="1"/>
  <c r="BJ408" i="1"/>
  <c r="BI408" i="1"/>
  <c r="BH408" i="1"/>
  <c r="BG408" i="1"/>
  <c r="BF408" i="1"/>
  <c r="BE408" i="1"/>
  <c r="BD408" i="1"/>
  <c r="BC408" i="1"/>
  <c r="BA408" i="1"/>
  <c r="BK407" i="1"/>
  <c r="BJ407" i="1"/>
  <c r="BI407" i="1"/>
  <c r="BH407" i="1"/>
  <c r="BG407" i="1"/>
  <c r="BF407" i="1"/>
  <c r="BE407" i="1"/>
  <c r="BD407" i="1"/>
  <c r="BC407" i="1"/>
  <c r="BA407" i="1"/>
  <c r="BK406" i="1"/>
  <c r="BJ406" i="1"/>
  <c r="BI406" i="1"/>
  <c r="BH406" i="1"/>
  <c r="BG406" i="1"/>
  <c r="BF406" i="1"/>
  <c r="BE406" i="1"/>
  <c r="BD406" i="1"/>
  <c r="BC406" i="1"/>
  <c r="BA406" i="1"/>
  <c r="BK405" i="1"/>
  <c r="BJ405" i="1"/>
  <c r="BI405" i="1"/>
  <c r="BH405" i="1"/>
  <c r="BG405" i="1"/>
  <c r="BF405" i="1"/>
  <c r="BE405" i="1"/>
  <c r="BD405" i="1"/>
  <c r="BC405" i="1"/>
  <c r="BA405" i="1"/>
  <c r="BK404" i="1"/>
  <c r="BJ404" i="1"/>
  <c r="BI404" i="1"/>
  <c r="BH404" i="1"/>
  <c r="BG404" i="1"/>
  <c r="BF404" i="1"/>
  <c r="BE404" i="1"/>
  <c r="BD404" i="1"/>
  <c r="BC404" i="1"/>
  <c r="BA404" i="1"/>
  <c r="BK400" i="1"/>
  <c r="BJ400" i="1"/>
  <c r="BI400" i="1"/>
  <c r="BH400" i="1"/>
  <c r="BG400" i="1"/>
  <c r="BF400" i="1"/>
  <c r="BE400" i="1"/>
  <c r="BD400" i="1"/>
  <c r="BC400" i="1"/>
  <c r="BA400" i="1"/>
  <c r="BK399" i="1"/>
  <c r="BJ399" i="1"/>
  <c r="BI399" i="1"/>
  <c r="BH399" i="1"/>
  <c r="BG399" i="1"/>
  <c r="BF399" i="1"/>
  <c r="BE399" i="1"/>
  <c r="BD399" i="1"/>
  <c r="BC399" i="1"/>
  <c r="BA399" i="1"/>
  <c r="BK398" i="1"/>
  <c r="BJ398" i="1"/>
  <c r="BI398" i="1"/>
  <c r="BH398" i="1"/>
  <c r="BG398" i="1"/>
  <c r="BF398" i="1"/>
  <c r="BE398" i="1"/>
  <c r="BD398" i="1"/>
  <c r="BC398" i="1"/>
  <c r="BA398" i="1"/>
  <c r="BK397" i="1"/>
  <c r="BJ397" i="1"/>
  <c r="BI397" i="1"/>
  <c r="BH397" i="1"/>
  <c r="BG397" i="1"/>
  <c r="BF397" i="1"/>
  <c r="BE397" i="1"/>
  <c r="BD397" i="1"/>
  <c r="BC397" i="1"/>
  <c r="BA397" i="1"/>
  <c r="BK396" i="1"/>
  <c r="BJ396" i="1"/>
  <c r="BI396" i="1"/>
  <c r="BH396" i="1"/>
  <c r="BG396" i="1"/>
  <c r="BF396" i="1"/>
  <c r="BE396" i="1"/>
  <c r="BD396" i="1"/>
  <c r="BC396" i="1"/>
  <c r="BA396" i="1"/>
  <c r="BK395" i="1"/>
  <c r="BJ395" i="1"/>
  <c r="BI395" i="1"/>
  <c r="BH395" i="1"/>
  <c r="BG395" i="1"/>
  <c r="BF395" i="1"/>
  <c r="BE395" i="1"/>
  <c r="BD395" i="1"/>
  <c r="BC395" i="1"/>
  <c r="BA395" i="1"/>
  <c r="BK394" i="1"/>
  <c r="BJ394" i="1"/>
  <c r="BI394" i="1"/>
  <c r="BH394" i="1"/>
  <c r="BG394" i="1"/>
  <c r="BF394" i="1"/>
  <c r="BE394" i="1"/>
  <c r="BD394" i="1"/>
  <c r="BC394" i="1"/>
  <c r="BA394" i="1"/>
  <c r="BK393" i="1"/>
  <c r="BJ393" i="1"/>
  <c r="BI393" i="1"/>
  <c r="BH393" i="1"/>
  <c r="BG393" i="1"/>
  <c r="BF393" i="1"/>
  <c r="BE393" i="1"/>
  <c r="BD393" i="1"/>
  <c r="BC393" i="1"/>
  <c r="BA393" i="1"/>
  <c r="BK392" i="1"/>
  <c r="BJ392" i="1"/>
  <c r="BI392" i="1"/>
  <c r="BH392" i="1"/>
  <c r="BG392" i="1"/>
  <c r="BF392" i="1"/>
  <c r="BE392" i="1"/>
  <c r="BD392" i="1"/>
  <c r="BC392" i="1"/>
  <c r="BA392" i="1"/>
  <c r="BK391" i="1"/>
  <c r="BJ391" i="1"/>
  <c r="BI391" i="1"/>
  <c r="BH391" i="1"/>
  <c r="BG391" i="1"/>
  <c r="BF391" i="1"/>
  <c r="BE391" i="1"/>
  <c r="BD391" i="1"/>
  <c r="BC391" i="1"/>
  <c r="BA391" i="1"/>
  <c r="BK390" i="1"/>
  <c r="BJ390" i="1"/>
  <c r="BI390" i="1"/>
  <c r="BH390" i="1"/>
  <c r="BG390" i="1"/>
  <c r="BF390" i="1"/>
  <c r="BE390" i="1"/>
  <c r="BD390" i="1"/>
  <c r="BC390" i="1"/>
  <c r="BA390" i="1"/>
  <c r="BK389" i="1"/>
  <c r="BJ389" i="1"/>
  <c r="BI389" i="1"/>
  <c r="BH389" i="1"/>
  <c r="BG389" i="1"/>
  <c r="BF389" i="1"/>
  <c r="BE389" i="1"/>
  <c r="BD389" i="1"/>
  <c r="BC389" i="1"/>
  <c r="BA389" i="1"/>
  <c r="BK388" i="1"/>
  <c r="BJ388" i="1"/>
  <c r="BI388" i="1"/>
  <c r="BH388" i="1"/>
  <c r="BG388" i="1"/>
  <c r="BF388" i="1"/>
  <c r="BE388" i="1"/>
  <c r="BD388" i="1"/>
  <c r="BC388" i="1"/>
  <c r="BA388" i="1"/>
  <c r="BK387" i="1"/>
  <c r="BJ387" i="1"/>
  <c r="BI387" i="1"/>
  <c r="BH387" i="1"/>
  <c r="BG387" i="1"/>
  <c r="BF387" i="1"/>
  <c r="BE387" i="1"/>
  <c r="BD387" i="1"/>
  <c r="BC387" i="1"/>
  <c r="BA387" i="1"/>
  <c r="BK386" i="1"/>
  <c r="BJ386" i="1"/>
  <c r="BI386" i="1"/>
  <c r="BH386" i="1"/>
  <c r="BG386" i="1"/>
  <c r="BF386" i="1"/>
  <c r="BE386" i="1"/>
  <c r="BD386" i="1"/>
  <c r="BC386" i="1"/>
  <c r="BA386" i="1"/>
  <c r="BK385" i="1"/>
  <c r="BJ385" i="1"/>
  <c r="BI385" i="1"/>
  <c r="BH385" i="1"/>
  <c r="BG385" i="1"/>
  <c r="BF385" i="1"/>
  <c r="BE385" i="1"/>
  <c r="BD385" i="1"/>
  <c r="BC385" i="1"/>
  <c r="BA385" i="1"/>
  <c r="BK384" i="1"/>
  <c r="BJ384" i="1"/>
  <c r="BI384" i="1"/>
  <c r="BH384" i="1"/>
  <c r="BG384" i="1"/>
  <c r="BF384" i="1"/>
  <c r="BE384" i="1"/>
  <c r="BD384" i="1"/>
  <c r="BC384" i="1"/>
  <c r="BA384" i="1"/>
  <c r="BK383" i="1"/>
  <c r="BJ383" i="1"/>
  <c r="BI383" i="1"/>
  <c r="BH383" i="1"/>
  <c r="BG383" i="1"/>
  <c r="BF383" i="1"/>
  <c r="BE383" i="1"/>
  <c r="BD383" i="1"/>
  <c r="BC383" i="1"/>
  <c r="BA383" i="1"/>
  <c r="BK382" i="1"/>
  <c r="BJ382" i="1"/>
  <c r="BI382" i="1"/>
  <c r="BH382" i="1"/>
  <c r="BG382" i="1"/>
  <c r="BF382" i="1"/>
  <c r="BE382" i="1"/>
  <c r="BD382" i="1"/>
  <c r="BC382" i="1"/>
  <c r="BA382" i="1"/>
  <c r="BK381" i="1"/>
  <c r="BJ381" i="1"/>
  <c r="BI381" i="1"/>
  <c r="BH381" i="1"/>
  <c r="BG381" i="1"/>
  <c r="BF381" i="1"/>
  <c r="BE381" i="1"/>
  <c r="BD381" i="1"/>
  <c r="BC381" i="1"/>
  <c r="BA381" i="1"/>
  <c r="BK380" i="1"/>
  <c r="BJ380" i="1"/>
  <c r="BI380" i="1"/>
  <c r="BH380" i="1"/>
  <c r="BG380" i="1"/>
  <c r="BF380" i="1"/>
  <c r="BE380" i="1"/>
  <c r="BD380" i="1"/>
  <c r="BC380" i="1"/>
  <c r="BA380" i="1"/>
  <c r="BK379" i="1"/>
  <c r="BJ379" i="1"/>
  <c r="BI379" i="1"/>
  <c r="BH379" i="1"/>
  <c r="BG379" i="1"/>
  <c r="BF379" i="1"/>
  <c r="BE379" i="1"/>
  <c r="BD379" i="1"/>
  <c r="BC379" i="1"/>
  <c r="BA379" i="1"/>
  <c r="BK378" i="1"/>
  <c r="BJ378" i="1"/>
  <c r="BI378" i="1"/>
  <c r="BH378" i="1"/>
  <c r="BG378" i="1"/>
  <c r="BF378" i="1"/>
  <c r="BE378" i="1"/>
  <c r="BD378" i="1"/>
  <c r="BC378" i="1"/>
  <c r="BA378" i="1"/>
  <c r="BK377" i="1"/>
  <c r="BJ377" i="1"/>
  <c r="BI377" i="1"/>
  <c r="BH377" i="1"/>
  <c r="BG377" i="1"/>
  <c r="BF377" i="1"/>
  <c r="BE377" i="1"/>
  <c r="BD377" i="1"/>
  <c r="BC377" i="1"/>
  <c r="BA377" i="1"/>
  <c r="BK376" i="1"/>
  <c r="BJ376" i="1"/>
  <c r="BI376" i="1"/>
  <c r="BH376" i="1"/>
  <c r="BG376" i="1"/>
  <c r="BF376" i="1"/>
  <c r="BE376" i="1"/>
  <c r="BD376" i="1"/>
  <c r="BC376" i="1"/>
  <c r="BA376" i="1"/>
  <c r="BK375" i="1"/>
  <c r="BJ375" i="1"/>
  <c r="BI375" i="1"/>
  <c r="BH375" i="1"/>
  <c r="BG375" i="1"/>
  <c r="BF375" i="1"/>
  <c r="BE375" i="1"/>
  <c r="BD375" i="1"/>
  <c r="BC375" i="1"/>
  <c r="BA375" i="1"/>
  <c r="BK374" i="1"/>
  <c r="BJ374" i="1"/>
  <c r="BI374" i="1"/>
  <c r="BH374" i="1"/>
  <c r="BG374" i="1"/>
  <c r="BF374" i="1"/>
  <c r="BE374" i="1"/>
  <c r="BD374" i="1"/>
  <c r="BC374" i="1"/>
  <c r="BA374" i="1"/>
  <c r="BK373" i="1"/>
  <c r="BJ373" i="1"/>
  <c r="BI373" i="1"/>
  <c r="BH373" i="1"/>
  <c r="BG373" i="1"/>
  <c r="BF373" i="1"/>
  <c r="BE373" i="1"/>
  <c r="BD373" i="1"/>
  <c r="BC373" i="1"/>
  <c r="BA373" i="1"/>
  <c r="BK372" i="1"/>
  <c r="BJ372" i="1"/>
  <c r="BI372" i="1"/>
  <c r="BH372" i="1"/>
  <c r="BG372" i="1"/>
  <c r="BF372" i="1"/>
  <c r="BE372" i="1"/>
  <c r="BD372" i="1"/>
  <c r="BC372" i="1"/>
  <c r="BA372" i="1"/>
  <c r="BK371" i="1"/>
  <c r="BJ371" i="1"/>
  <c r="BI371" i="1"/>
  <c r="BH371" i="1"/>
  <c r="BG371" i="1"/>
  <c r="BF371" i="1"/>
  <c r="BE371" i="1"/>
  <c r="BD371" i="1"/>
  <c r="BC371" i="1"/>
  <c r="BA371" i="1"/>
  <c r="BK370" i="1"/>
  <c r="BJ370" i="1"/>
  <c r="BI370" i="1"/>
  <c r="BH370" i="1"/>
  <c r="BG370" i="1"/>
  <c r="BF370" i="1"/>
  <c r="BE370" i="1"/>
  <c r="BD370" i="1"/>
  <c r="BC370" i="1"/>
  <c r="BA370" i="1"/>
  <c r="BK369" i="1"/>
  <c r="BJ369" i="1"/>
  <c r="BI369" i="1"/>
  <c r="BH369" i="1"/>
  <c r="BG369" i="1"/>
  <c r="BF369" i="1"/>
  <c r="BE369" i="1"/>
  <c r="BD369" i="1"/>
  <c r="BC369" i="1"/>
  <c r="BA369" i="1"/>
  <c r="BK368" i="1"/>
  <c r="BJ368" i="1"/>
  <c r="BI368" i="1"/>
  <c r="BH368" i="1"/>
  <c r="BG368" i="1"/>
  <c r="BF368" i="1"/>
  <c r="BE368" i="1"/>
  <c r="BD368" i="1"/>
  <c r="BC368" i="1"/>
  <c r="BA368" i="1"/>
  <c r="BK367" i="1"/>
  <c r="BJ367" i="1"/>
  <c r="BI367" i="1"/>
  <c r="BH367" i="1"/>
  <c r="BG367" i="1"/>
  <c r="BF367" i="1"/>
  <c r="BE367" i="1"/>
  <c r="BD367" i="1"/>
  <c r="BC367" i="1"/>
  <c r="BA367" i="1"/>
  <c r="BK366" i="1"/>
  <c r="BJ366" i="1"/>
  <c r="BI366" i="1"/>
  <c r="BH366" i="1"/>
  <c r="BG366" i="1"/>
  <c r="BF366" i="1"/>
  <c r="BE366" i="1"/>
  <c r="BD366" i="1"/>
  <c r="BC366" i="1"/>
  <c r="BA366" i="1"/>
  <c r="BK365" i="1"/>
  <c r="BJ365" i="1"/>
  <c r="BI365" i="1"/>
  <c r="BH365" i="1"/>
  <c r="BG365" i="1"/>
  <c r="BF365" i="1"/>
  <c r="BE365" i="1"/>
  <c r="BD365" i="1"/>
  <c r="BC365" i="1"/>
  <c r="BA365" i="1"/>
  <c r="BK364" i="1"/>
  <c r="BJ364" i="1"/>
  <c r="BI364" i="1"/>
  <c r="BH364" i="1"/>
  <c r="BG364" i="1"/>
  <c r="BF364" i="1"/>
  <c r="BE364" i="1"/>
  <c r="BD364" i="1"/>
  <c r="BC364" i="1"/>
  <c r="BA364" i="1"/>
  <c r="BK363" i="1"/>
  <c r="BJ363" i="1"/>
  <c r="BI363" i="1"/>
  <c r="BH363" i="1"/>
  <c r="BG363" i="1"/>
  <c r="BF363" i="1"/>
  <c r="BE363" i="1"/>
  <c r="BD363" i="1"/>
  <c r="BC363" i="1"/>
  <c r="BA363" i="1"/>
  <c r="BK362" i="1"/>
  <c r="BJ362" i="1"/>
  <c r="BI362" i="1"/>
  <c r="BH362" i="1"/>
  <c r="BG362" i="1"/>
  <c r="BF362" i="1"/>
  <c r="BE362" i="1"/>
  <c r="BD362" i="1"/>
  <c r="BC362" i="1"/>
  <c r="BA362" i="1"/>
  <c r="BK361" i="1"/>
  <c r="BJ361" i="1"/>
  <c r="BI361" i="1"/>
  <c r="BH361" i="1"/>
  <c r="BG361" i="1"/>
  <c r="BF361" i="1"/>
  <c r="BE361" i="1"/>
  <c r="BD361" i="1"/>
  <c r="BC361" i="1"/>
  <c r="BA361" i="1"/>
  <c r="BK360" i="1"/>
  <c r="BJ360" i="1"/>
  <c r="BI360" i="1"/>
  <c r="BH360" i="1"/>
  <c r="BG360" i="1"/>
  <c r="BF360" i="1"/>
  <c r="BE360" i="1"/>
  <c r="BD360" i="1"/>
  <c r="BC360" i="1"/>
  <c r="BA360" i="1"/>
  <c r="BK359" i="1"/>
  <c r="BJ359" i="1"/>
  <c r="BI359" i="1"/>
  <c r="BH359" i="1"/>
  <c r="BG359" i="1"/>
  <c r="BF359" i="1"/>
  <c r="BE359" i="1"/>
  <c r="BD359" i="1"/>
  <c r="BC359" i="1"/>
  <c r="BA359" i="1"/>
  <c r="BK358" i="1"/>
  <c r="BJ358" i="1"/>
  <c r="BI358" i="1"/>
  <c r="BH358" i="1"/>
  <c r="BG358" i="1"/>
  <c r="BF358" i="1"/>
  <c r="BE358" i="1"/>
  <c r="BD358" i="1"/>
  <c r="BC358" i="1"/>
  <c r="BA358" i="1"/>
  <c r="BK357" i="1"/>
  <c r="BJ357" i="1"/>
  <c r="BI357" i="1"/>
  <c r="BH357" i="1"/>
  <c r="BG357" i="1"/>
  <c r="BF357" i="1"/>
  <c r="BE357" i="1"/>
  <c r="BD357" i="1"/>
  <c r="BC357" i="1"/>
  <c r="BA357" i="1"/>
  <c r="BK356" i="1"/>
  <c r="BJ356" i="1"/>
  <c r="BI356" i="1"/>
  <c r="BH356" i="1"/>
  <c r="BG356" i="1"/>
  <c r="BF356" i="1"/>
  <c r="BE356" i="1"/>
  <c r="BD356" i="1"/>
  <c r="BC356" i="1"/>
  <c r="BA356" i="1"/>
  <c r="BK355" i="1"/>
  <c r="BJ355" i="1"/>
  <c r="BI355" i="1"/>
  <c r="BH355" i="1"/>
  <c r="BG355" i="1"/>
  <c r="BF355" i="1"/>
  <c r="BE355" i="1"/>
  <c r="BD355" i="1"/>
  <c r="BC355" i="1"/>
  <c r="BA355" i="1"/>
  <c r="BK354" i="1"/>
  <c r="BJ354" i="1"/>
  <c r="BI354" i="1"/>
  <c r="BH354" i="1"/>
  <c r="BG354" i="1"/>
  <c r="BF354" i="1"/>
  <c r="BE354" i="1"/>
  <c r="BD354" i="1"/>
  <c r="BC354" i="1"/>
  <c r="BA354" i="1"/>
  <c r="BK353" i="1"/>
  <c r="BJ353" i="1"/>
  <c r="BI353" i="1"/>
  <c r="BH353" i="1"/>
  <c r="BG353" i="1"/>
  <c r="BF353" i="1"/>
  <c r="BE353" i="1"/>
  <c r="BD353" i="1"/>
  <c r="BC353" i="1"/>
  <c r="BA353" i="1"/>
  <c r="BK352" i="1"/>
  <c r="BJ352" i="1"/>
  <c r="BI352" i="1"/>
  <c r="BH352" i="1"/>
  <c r="BG352" i="1"/>
  <c r="BF352" i="1"/>
  <c r="BE352" i="1"/>
  <c r="BD352" i="1"/>
  <c r="BC352" i="1"/>
  <c r="BA352" i="1"/>
  <c r="BK351" i="1"/>
  <c r="BJ351" i="1"/>
  <c r="BI351" i="1"/>
  <c r="BH351" i="1"/>
  <c r="BG351" i="1"/>
  <c r="BF351" i="1"/>
  <c r="BE351" i="1"/>
  <c r="BD351" i="1"/>
  <c r="BC351" i="1"/>
  <c r="BA351" i="1"/>
  <c r="BK350" i="1"/>
  <c r="BJ350" i="1"/>
  <c r="BI350" i="1"/>
  <c r="BH350" i="1"/>
  <c r="BG350" i="1"/>
  <c r="BF350" i="1"/>
  <c r="BE350" i="1"/>
  <c r="BD350" i="1"/>
  <c r="BC350" i="1"/>
  <c r="BA350" i="1"/>
  <c r="BK349" i="1"/>
  <c r="BJ349" i="1"/>
  <c r="BI349" i="1"/>
  <c r="BH349" i="1"/>
  <c r="BG349" i="1"/>
  <c r="BF349" i="1"/>
  <c r="BE349" i="1"/>
  <c r="BD349" i="1"/>
  <c r="BC349" i="1"/>
  <c r="BA349" i="1"/>
  <c r="BK348" i="1"/>
  <c r="BJ348" i="1"/>
  <c r="BI348" i="1"/>
  <c r="BH348" i="1"/>
  <c r="BG348" i="1"/>
  <c r="BF348" i="1"/>
  <c r="BE348" i="1"/>
  <c r="BD348" i="1"/>
  <c r="BC348" i="1"/>
  <c r="BA348" i="1"/>
  <c r="BK347" i="1"/>
  <c r="BJ347" i="1"/>
  <c r="BI347" i="1"/>
  <c r="BH347" i="1"/>
  <c r="BG347" i="1"/>
  <c r="BF347" i="1"/>
  <c r="BE347" i="1"/>
  <c r="BD347" i="1"/>
  <c r="BC347" i="1"/>
  <c r="BA347" i="1"/>
  <c r="BK346" i="1"/>
  <c r="BJ346" i="1"/>
  <c r="BI346" i="1"/>
  <c r="BH346" i="1"/>
  <c r="BG346" i="1"/>
  <c r="BF346" i="1"/>
  <c r="BE346" i="1"/>
  <c r="BD346" i="1"/>
  <c r="BC346" i="1"/>
  <c r="BA346" i="1"/>
  <c r="BK345" i="1"/>
  <c r="BJ345" i="1"/>
  <c r="BI345" i="1"/>
  <c r="BH345" i="1"/>
  <c r="BG345" i="1"/>
  <c r="BF345" i="1"/>
  <c r="BE345" i="1"/>
  <c r="BD345" i="1"/>
  <c r="BC345" i="1"/>
  <c r="BA345" i="1"/>
  <c r="BK343" i="1"/>
  <c r="BJ343" i="1"/>
  <c r="BI343" i="1"/>
  <c r="BH343" i="1"/>
  <c r="BG343" i="1"/>
  <c r="BF343" i="1"/>
  <c r="BE343" i="1"/>
  <c r="BD343" i="1"/>
  <c r="BC343" i="1"/>
  <c r="BA343" i="1"/>
  <c r="BK342" i="1"/>
  <c r="BJ342" i="1"/>
  <c r="BI342" i="1"/>
  <c r="BH342" i="1"/>
  <c r="BG342" i="1"/>
  <c r="BF342" i="1"/>
  <c r="BE342" i="1"/>
  <c r="BD342" i="1"/>
  <c r="BC342" i="1"/>
  <c r="BA342" i="1"/>
  <c r="BK341" i="1"/>
  <c r="BJ341" i="1"/>
  <c r="BI341" i="1"/>
  <c r="BH341" i="1"/>
  <c r="BG341" i="1"/>
  <c r="BF341" i="1"/>
  <c r="BE341" i="1"/>
  <c r="BD341" i="1"/>
  <c r="BC341" i="1"/>
  <c r="BA341" i="1"/>
  <c r="BK340" i="1"/>
  <c r="BJ340" i="1"/>
  <c r="BI340" i="1"/>
  <c r="BH340" i="1"/>
  <c r="BG340" i="1"/>
  <c r="BF340" i="1"/>
  <c r="BE340" i="1"/>
  <c r="BD340" i="1"/>
  <c r="BC340" i="1"/>
  <c r="BA340" i="1"/>
  <c r="BK339" i="1"/>
  <c r="BJ339" i="1"/>
  <c r="BI339" i="1"/>
  <c r="BH339" i="1"/>
  <c r="BG339" i="1"/>
  <c r="BF339" i="1"/>
  <c r="BE339" i="1"/>
  <c r="BD339" i="1"/>
  <c r="BC339" i="1"/>
  <c r="BA339" i="1"/>
  <c r="BK338" i="1"/>
  <c r="BJ338" i="1"/>
  <c r="BI338" i="1"/>
  <c r="BH338" i="1"/>
  <c r="BG338" i="1"/>
  <c r="BF338" i="1"/>
  <c r="BE338" i="1"/>
  <c r="BD338" i="1"/>
  <c r="BC338" i="1"/>
  <c r="BA338" i="1"/>
  <c r="BK337" i="1"/>
  <c r="BJ337" i="1"/>
  <c r="BI337" i="1"/>
  <c r="BH337" i="1"/>
  <c r="BG337" i="1"/>
  <c r="BF337" i="1"/>
  <c r="BE337" i="1"/>
  <c r="BD337" i="1"/>
  <c r="BC337" i="1"/>
  <c r="BA337" i="1"/>
  <c r="BK336" i="1"/>
  <c r="BJ336" i="1"/>
  <c r="BI336" i="1"/>
  <c r="BH336" i="1"/>
  <c r="BG336" i="1"/>
  <c r="BF336" i="1"/>
  <c r="BE336" i="1"/>
  <c r="BD336" i="1"/>
  <c r="BC336" i="1"/>
  <c r="BA336" i="1"/>
  <c r="BK335" i="1"/>
  <c r="BJ335" i="1"/>
  <c r="BI335" i="1"/>
  <c r="BH335" i="1"/>
  <c r="BG335" i="1"/>
  <c r="BF335" i="1"/>
  <c r="BE335" i="1"/>
  <c r="BD335" i="1"/>
  <c r="BC335" i="1"/>
  <c r="BA335" i="1"/>
  <c r="BK334" i="1"/>
  <c r="BJ334" i="1"/>
  <c r="BI334" i="1"/>
  <c r="BH334" i="1"/>
  <c r="BG334" i="1"/>
  <c r="BF334" i="1"/>
  <c r="BE334" i="1"/>
  <c r="BD334" i="1"/>
  <c r="BC334" i="1"/>
  <c r="BA334" i="1"/>
  <c r="BK333" i="1"/>
  <c r="BJ333" i="1"/>
  <c r="BI333" i="1"/>
  <c r="BH333" i="1"/>
  <c r="BG333" i="1"/>
  <c r="BF333" i="1"/>
  <c r="BE333" i="1"/>
  <c r="BD333" i="1"/>
  <c r="BC333" i="1"/>
  <c r="BA333" i="1"/>
  <c r="BK332" i="1"/>
  <c r="BJ332" i="1"/>
  <c r="BI332" i="1"/>
  <c r="BH332" i="1"/>
  <c r="BG332" i="1"/>
  <c r="BF332" i="1"/>
  <c r="BE332" i="1"/>
  <c r="BD332" i="1"/>
  <c r="BC332" i="1"/>
  <c r="BA332" i="1"/>
  <c r="BK331" i="1"/>
  <c r="BJ331" i="1"/>
  <c r="BI331" i="1"/>
  <c r="BH331" i="1"/>
  <c r="BG331" i="1"/>
  <c r="BF331" i="1"/>
  <c r="BE331" i="1"/>
  <c r="BD331" i="1"/>
  <c r="BC331" i="1"/>
  <c r="BA331" i="1"/>
  <c r="BK330" i="1"/>
  <c r="BJ330" i="1"/>
  <c r="BI330" i="1"/>
  <c r="BH330" i="1"/>
  <c r="BG330" i="1"/>
  <c r="BF330" i="1"/>
  <c r="BE330" i="1"/>
  <c r="BD330" i="1"/>
  <c r="BC330" i="1"/>
  <c r="BA330" i="1"/>
  <c r="BK329" i="1"/>
  <c r="BJ329" i="1"/>
  <c r="BI329" i="1"/>
  <c r="BH329" i="1"/>
  <c r="BG329" i="1"/>
  <c r="BF329" i="1"/>
  <c r="BE329" i="1"/>
  <c r="BD329" i="1"/>
  <c r="BC329" i="1"/>
  <c r="BA329" i="1"/>
  <c r="BK328" i="1"/>
  <c r="BJ328" i="1"/>
  <c r="BI328" i="1"/>
  <c r="BH328" i="1"/>
  <c r="BG328" i="1"/>
  <c r="BF328" i="1"/>
  <c r="BE328" i="1"/>
  <c r="BD328" i="1"/>
  <c r="BC328" i="1"/>
  <c r="BA328" i="1"/>
  <c r="BK327" i="1"/>
  <c r="BJ327" i="1"/>
  <c r="BI327" i="1"/>
  <c r="BH327" i="1"/>
  <c r="BG327" i="1"/>
  <c r="BF327" i="1"/>
  <c r="BE327" i="1"/>
  <c r="BD327" i="1"/>
  <c r="BC327" i="1"/>
  <c r="BA327" i="1"/>
  <c r="BK326" i="1"/>
  <c r="BJ326" i="1"/>
  <c r="BI326" i="1"/>
  <c r="BH326" i="1"/>
  <c r="BG326" i="1"/>
  <c r="BF326" i="1"/>
  <c r="BE326" i="1"/>
  <c r="BD326" i="1"/>
  <c r="BC326" i="1"/>
  <c r="BA326" i="1"/>
  <c r="BK325" i="1"/>
  <c r="BJ325" i="1"/>
  <c r="BI325" i="1"/>
  <c r="BH325" i="1"/>
  <c r="BG325" i="1"/>
  <c r="BF325" i="1"/>
  <c r="BE325" i="1"/>
  <c r="BD325" i="1"/>
  <c r="BC325" i="1"/>
  <c r="BA325" i="1"/>
  <c r="BK324" i="1"/>
  <c r="BJ324" i="1"/>
  <c r="BI324" i="1"/>
  <c r="BH324" i="1"/>
  <c r="BG324" i="1"/>
  <c r="BF324" i="1"/>
  <c r="BE324" i="1"/>
  <c r="BD324" i="1"/>
  <c r="BC324" i="1"/>
  <c r="BA324" i="1"/>
  <c r="BK323" i="1"/>
  <c r="BJ323" i="1"/>
  <c r="BI323" i="1"/>
  <c r="BH323" i="1"/>
  <c r="BG323" i="1"/>
  <c r="BF323" i="1"/>
  <c r="BE323" i="1"/>
  <c r="BD323" i="1"/>
  <c r="BC323" i="1"/>
  <c r="BA323" i="1"/>
  <c r="BK322" i="1"/>
  <c r="BJ322" i="1"/>
  <c r="BI322" i="1"/>
  <c r="BH322" i="1"/>
  <c r="BG322" i="1"/>
  <c r="BF322" i="1"/>
  <c r="BE322" i="1"/>
  <c r="BD322" i="1"/>
  <c r="BC322" i="1"/>
  <c r="BA322" i="1"/>
  <c r="BK321" i="1"/>
  <c r="BJ321" i="1"/>
  <c r="BI321" i="1"/>
  <c r="BH321" i="1"/>
  <c r="BG321" i="1"/>
  <c r="BF321" i="1"/>
  <c r="BE321" i="1"/>
  <c r="BD321" i="1"/>
  <c r="BC321" i="1"/>
  <c r="BA321" i="1"/>
  <c r="BK320" i="1"/>
  <c r="BJ320" i="1"/>
  <c r="BI320" i="1"/>
  <c r="BH320" i="1"/>
  <c r="BG320" i="1"/>
  <c r="BF320" i="1"/>
  <c r="BE320" i="1"/>
  <c r="BD320" i="1"/>
  <c r="BC320" i="1"/>
  <c r="BA320" i="1"/>
  <c r="BK319" i="1"/>
  <c r="BJ319" i="1"/>
  <c r="BI319" i="1"/>
  <c r="BH319" i="1"/>
  <c r="BG319" i="1"/>
  <c r="BF319" i="1"/>
  <c r="BE319" i="1"/>
  <c r="BD319" i="1"/>
  <c r="BC319" i="1"/>
  <c r="BA319" i="1"/>
  <c r="BK318" i="1"/>
  <c r="BJ318" i="1"/>
  <c r="BI318" i="1"/>
  <c r="BH318" i="1"/>
  <c r="BG318" i="1"/>
  <c r="BF318" i="1"/>
  <c r="BE318" i="1"/>
  <c r="BD318" i="1"/>
  <c r="BC318" i="1"/>
  <c r="BA318" i="1"/>
  <c r="BK317" i="1"/>
  <c r="BJ317" i="1"/>
  <c r="BI317" i="1"/>
  <c r="BH317" i="1"/>
  <c r="BG317" i="1"/>
  <c r="BF317" i="1"/>
  <c r="BE317" i="1"/>
  <c r="BD317" i="1"/>
  <c r="BC317" i="1"/>
  <c r="BA317" i="1"/>
  <c r="BK316" i="1"/>
  <c r="BJ316" i="1"/>
  <c r="BI316" i="1"/>
  <c r="BH316" i="1"/>
  <c r="BG316" i="1"/>
  <c r="BF316" i="1"/>
  <c r="BE316" i="1"/>
  <c r="BD316" i="1"/>
  <c r="BC316" i="1"/>
  <c r="BA316" i="1"/>
  <c r="BK315" i="1"/>
  <c r="BJ315" i="1"/>
  <c r="BI315" i="1"/>
  <c r="BH315" i="1"/>
  <c r="BG315" i="1"/>
  <c r="BF315" i="1"/>
  <c r="BE315" i="1"/>
  <c r="BD315" i="1"/>
  <c r="BC315" i="1"/>
  <c r="BA315" i="1"/>
  <c r="BK314" i="1"/>
  <c r="BJ314" i="1"/>
  <c r="BI314" i="1"/>
  <c r="BH314" i="1"/>
  <c r="BG314" i="1"/>
  <c r="BF314" i="1"/>
  <c r="BE314" i="1"/>
  <c r="BD314" i="1"/>
  <c r="BC314" i="1"/>
  <c r="BA314" i="1"/>
  <c r="BK313" i="1"/>
  <c r="BJ313" i="1"/>
  <c r="BI313" i="1"/>
  <c r="BH313" i="1"/>
  <c r="BG313" i="1"/>
  <c r="BF313" i="1"/>
  <c r="BE313" i="1"/>
  <c r="BD313" i="1"/>
  <c r="BC313" i="1"/>
  <c r="BA313" i="1"/>
  <c r="BK312" i="1"/>
  <c r="BJ312" i="1"/>
  <c r="BI312" i="1"/>
  <c r="BH312" i="1"/>
  <c r="BG312" i="1"/>
  <c r="BF312" i="1"/>
  <c r="BE312" i="1"/>
  <c r="BD312" i="1"/>
  <c r="BC312" i="1"/>
  <c r="BA312" i="1"/>
  <c r="BK311" i="1"/>
  <c r="BJ311" i="1"/>
  <c r="BI311" i="1"/>
  <c r="BH311" i="1"/>
  <c r="BG311" i="1"/>
  <c r="BF311" i="1"/>
  <c r="BE311" i="1"/>
  <c r="BD311" i="1"/>
  <c r="BC311" i="1"/>
  <c r="BA311" i="1"/>
  <c r="BK310" i="1"/>
  <c r="BJ310" i="1"/>
  <c r="BI310" i="1"/>
  <c r="BH310" i="1"/>
  <c r="BG310" i="1"/>
  <c r="BF310" i="1"/>
  <c r="BE310" i="1"/>
  <c r="BD310" i="1"/>
  <c r="BC310" i="1"/>
  <c r="BA310" i="1"/>
  <c r="BK309" i="1"/>
  <c r="BJ309" i="1"/>
  <c r="BI309" i="1"/>
  <c r="BH309" i="1"/>
  <c r="BG309" i="1"/>
  <c r="BF309" i="1"/>
  <c r="BE309" i="1"/>
  <c r="BD309" i="1"/>
  <c r="BC309" i="1"/>
  <c r="BA309" i="1"/>
  <c r="BK308" i="1"/>
  <c r="BJ308" i="1"/>
  <c r="BI308" i="1"/>
  <c r="BH308" i="1"/>
  <c r="BG308" i="1"/>
  <c r="BF308" i="1"/>
  <c r="BE308" i="1"/>
  <c r="BD308" i="1"/>
  <c r="BC308" i="1"/>
  <c r="BA308" i="1"/>
  <c r="BK307" i="1"/>
  <c r="BJ307" i="1"/>
  <c r="BI307" i="1"/>
  <c r="BH307" i="1"/>
  <c r="BG307" i="1"/>
  <c r="BF307" i="1"/>
  <c r="BE307" i="1"/>
  <c r="BD307" i="1"/>
  <c r="BC307" i="1"/>
  <c r="BA307" i="1"/>
  <c r="BK306" i="1"/>
  <c r="BJ306" i="1"/>
  <c r="BI306" i="1"/>
  <c r="BH306" i="1"/>
  <c r="BG306" i="1"/>
  <c r="BF306" i="1"/>
  <c r="BE306" i="1"/>
  <c r="BD306" i="1"/>
  <c r="BC306" i="1"/>
  <c r="BA306" i="1"/>
  <c r="BK305" i="1"/>
  <c r="BJ305" i="1"/>
  <c r="BI305" i="1"/>
  <c r="BH305" i="1"/>
  <c r="BG305" i="1"/>
  <c r="BF305" i="1"/>
  <c r="BE305" i="1"/>
  <c r="BD305" i="1"/>
  <c r="BC305" i="1"/>
  <c r="BA305" i="1"/>
  <c r="BK304" i="1"/>
  <c r="BJ304" i="1"/>
  <c r="BI304" i="1"/>
  <c r="BH304" i="1"/>
  <c r="BG304" i="1"/>
  <c r="BF304" i="1"/>
  <c r="BE304" i="1"/>
  <c r="BD304" i="1"/>
  <c r="BC304" i="1"/>
  <c r="BA304" i="1"/>
  <c r="BK303" i="1"/>
  <c r="BJ303" i="1"/>
  <c r="BI303" i="1"/>
  <c r="BH303" i="1"/>
  <c r="BG303" i="1"/>
  <c r="BF303" i="1"/>
  <c r="BE303" i="1"/>
  <c r="BD303" i="1"/>
  <c r="BC303" i="1"/>
  <c r="BA303" i="1"/>
  <c r="BK302" i="1"/>
  <c r="BJ302" i="1"/>
  <c r="BI302" i="1"/>
  <c r="BH302" i="1"/>
  <c r="BG302" i="1"/>
  <c r="BF302" i="1"/>
  <c r="BE302" i="1"/>
  <c r="BD302" i="1"/>
  <c r="BC302" i="1"/>
  <c r="BA302" i="1"/>
  <c r="BK301" i="1"/>
  <c r="BJ301" i="1"/>
  <c r="BI301" i="1"/>
  <c r="BH301" i="1"/>
  <c r="BG301" i="1"/>
  <c r="BF301" i="1"/>
  <c r="BE301" i="1"/>
  <c r="BD301" i="1"/>
  <c r="BC301" i="1"/>
  <c r="BA301" i="1"/>
  <c r="BK300" i="1"/>
  <c r="BJ300" i="1"/>
  <c r="BI300" i="1"/>
  <c r="BH300" i="1"/>
  <c r="BG300" i="1"/>
  <c r="BF300" i="1"/>
  <c r="BE300" i="1"/>
  <c r="BD300" i="1"/>
  <c r="BC300" i="1"/>
  <c r="BA300" i="1"/>
  <c r="BK299" i="1"/>
  <c r="BJ299" i="1"/>
  <c r="BI299" i="1"/>
  <c r="BH299" i="1"/>
  <c r="BG299" i="1"/>
  <c r="BF299" i="1"/>
  <c r="BE299" i="1"/>
  <c r="BD299" i="1"/>
  <c r="BC299" i="1"/>
  <c r="BA299" i="1"/>
  <c r="BK298" i="1"/>
  <c r="BJ298" i="1"/>
  <c r="BI298" i="1"/>
  <c r="BH298" i="1"/>
  <c r="BG298" i="1"/>
  <c r="BF298" i="1"/>
  <c r="BE298" i="1"/>
  <c r="BD298" i="1"/>
  <c r="BC298" i="1"/>
  <c r="BA298" i="1"/>
  <c r="BK297" i="1"/>
  <c r="BJ297" i="1"/>
  <c r="BI297" i="1"/>
  <c r="BH297" i="1"/>
  <c r="BG297" i="1"/>
  <c r="BF297" i="1"/>
  <c r="BE297" i="1"/>
  <c r="BD297" i="1"/>
  <c r="BC297" i="1"/>
  <c r="BA297" i="1"/>
  <c r="BK296" i="1"/>
  <c r="BJ296" i="1"/>
  <c r="BI296" i="1"/>
  <c r="BH296" i="1"/>
  <c r="BG296" i="1"/>
  <c r="BF296" i="1"/>
  <c r="BE296" i="1"/>
  <c r="BD296" i="1"/>
  <c r="BC296" i="1"/>
  <c r="BA296" i="1"/>
  <c r="BK295" i="1"/>
  <c r="BJ295" i="1"/>
  <c r="BI295" i="1"/>
  <c r="BH295" i="1"/>
  <c r="BG295" i="1"/>
  <c r="BF295" i="1"/>
  <c r="BE295" i="1"/>
  <c r="BD295" i="1"/>
  <c r="BC295" i="1"/>
  <c r="BA295" i="1"/>
  <c r="BK294" i="1"/>
  <c r="BJ294" i="1"/>
  <c r="BI294" i="1"/>
  <c r="BH294" i="1"/>
  <c r="BG294" i="1"/>
  <c r="BF294" i="1"/>
  <c r="BE294" i="1"/>
  <c r="BD294" i="1"/>
  <c r="BC294" i="1"/>
  <c r="BA294" i="1"/>
  <c r="BK293" i="1"/>
  <c r="BJ293" i="1"/>
  <c r="BI293" i="1"/>
  <c r="BH293" i="1"/>
  <c r="BG293" i="1"/>
  <c r="BF293" i="1"/>
  <c r="BE293" i="1"/>
  <c r="BD293" i="1"/>
  <c r="BC293" i="1"/>
  <c r="BA293" i="1"/>
  <c r="BK292" i="1"/>
  <c r="BJ292" i="1"/>
  <c r="BI292" i="1"/>
  <c r="BH292" i="1"/>
  <c r="BG292" i="1"/>
  <c r="BF292" i="1"/>
  <c r="BE292" i="1"/>
  <c r="BD292" i="1"/>
  <c r="BC292" i="1"/>
  <c r="BA292" i="1"/>
  <c r="BK291" i="1"/>
  <c r="BJ291" i="1"/>
  <c r="BI291" i="1"/>
  <c r="BH291" i="1"/>
  <c r="BG291" i="1"/>
  <c r="BF291" i="1"/>
  <c r="BE291" i="1"/>
  <c r="BD291" i="1"/>
  <c r="BC291" i="1"/>
  <c r="BA291" i="1"/>
  <c r="BK290" i="1"/>
  <c r="BJ290" i="1"/>
  <c r="BI290" i="1"/>
  <c r="BH290" i="1"/>
  <c r="BG290" i="1"/>
  <c r="BF290" i="1"/>
  <c r="BE290" i="1"/>
  <c r="BD290" i="1"/>
  <c r="BC290" i="1"/>
  <c r="BA290" i="1"/>
  <c r="BK289" i="1"/>
  <c r="BJ289" i="1"/>
  <c r="BI289" i="1"/>
  <c r="BH289" i="1"/>
  <c r="BG289" i="1"/>
  <c r="BF289" i="1"/>
  <c r="BE289" i="1"/>
  <c r="BD289" i="1"/>
  <c r="BC289" i="1"/>
  <c r="BA289" i="1"/>
  <c r="BK288" i="1"/>
  <c r="BJ288" i="1"/>
  <c r="BI288" i="1"/>
  <c r="BH288" i="1"/>
  <c r="BG288" i="1"/>
  <c r="BF288" i="1"/>
  <c r="BE288" i="1"/>
  <c r="BD288" i="1"/>
  <c r="BC288" i="1"/>
  <c r="BA288" i="1"/>
  <c r="BK287" i="1"/>
  <c r="BJ287" i="1"/>
  <c r="BI287" i="1"/>
  <c r="BH287" i="1"/>
  <c r="BG287" i="1"/>
  <c r="BF287" i="1"/>
  <c r="BE287" i="1"/>
  <c r="BD287" i="1"/>
  <c r="BC287" i="1"/>
  <c r="BA287" i="1"/>
  <c r="BK286" i="1"/>
  <c r="BJ286" i="1"/>
  <c r="BI286" i="1"/>
  <c r="BH286" i="1"/>
  <c r="BG286" i="1"/>
  <c r="BF286" i="1"/>
  <c r="BE286" i="1"/>
  <c r="BD286" i="1"/>
  <c r="BC286" i="1"/>
  <c r="BA286" i="1"/>
  <c r="BK285" i="1"/>
  <c r="BJ285" i="1"/>
  <c r="BI285" i="1"/>
  <c r="BH285" i="1"/>
  <c r="BG285" i="1"/>
  <c r="BF285" i="1"/>
  <c r="BE285" i="1"/>
  <c r="BD285" i="1"/>
  <c r="BC285" i="1"/>
  <c r="BA285" i="1"/>
  <c r="BK283" i="1"/>
  <c r="BJ283" i="1"/>
  <c r="BI283" i="1"/>
  <c r="BH283" i="1"/>
  <c r="BG283" i="1"/>
  <c r="BF283" i="1"/>
  <c r="BE283" i="1"/>
  <c r="BD283" i="1"/>
  <c r="BC283" i="1"/>
  <c r="BA283" i="1"/>
  <c r="BK282" i="1"/>
  <c r="BJ282" i="1"/>
  <c r="BI282" i="1"/>
  <c r="BH282" i="1"/>
  <c r="BG282" i="1"/>
  <c r="BF282" i="1"/>
  <c r="BE282" i="1"/>
  <c r="BD282" i="1"/>
  <c r="BC282" i="1"/>
  <c r="BA282" i="1"/>
  <c r="BK281" i="1"/>
  <c r="BJ281" i="1"/>
  <c r="BI281" i="1"/>
  <c r="BH281" i="1"/>
  <c r="BG281" i="1"/>
  <c r="BF281" i="1"/>
  <c r="BE281" i="1"/>
  <c r="BD281" i="1"/>
  <c r="BC281" i="1"/>
  <c r="BA281" i="1"/>
  <c r="BK280" i="1"/>
  <c r="BJ280" i="1"/>
  <c r="BI280" i="1"/>
  <c r="BH280" i="1"/>
  <c r="BG280" i="1"/>
  <c r="BF280" i="1"/>
  <c r="BE280" i="1"/>
  <c r="BD280" i="1"/>
  <c r="BC280" i="1"/>
  <c r="BA280" i="1"/>
  <c r="BK279" i="1"/>
  <c r="BJ279" i="1"/>
  <c r="BI279" i="1"/>
  <c r="BH279" i="1"/>
  <c r="BG279" i="1"/>
  <c r="BF279" i="1"/>
  <c r="BE279" i="1"/>
  <c r="BD279" i="1"/>
  <c r="BC279" i="1"/>
  <c r="BA279" i="1"/>
  <c r="BK278" i="1"/>
  <c r="BJ278" i="1"/>
  <c r="BI278" i="1"/>
  <c r="BH278" i="1"/>
  <c r="BG278" i="1"/>
  <c r="BF278" i="1"/>
  <c r="BE278" i="1"/>
  <c r="BD278" i="1"/>
  <c r="BC278" i="1"/>
  <c r="BA278" i="1"/>
  <c r="BK277" i="1"/>
  <c r="BJ277" i="1"/>
  <c r="BI277" i="1"/>
  <c r="BH277" i="1"/>
  <c r="BG277" i="1"/>
  <c r="BF277" i="1"/>
  <c r="BE277" i="1"/>
  <c r="BD277" i="1"/>
  <c r="BC277" i="1"/>
  <c r="BA277" i="1"/>
  <c r="BK276" i="1"/>
  <c r="BJ276" i="1"/>
  <c r="BI276" i="1"/>
  <c r="BH276" i="1"/>
  <c r="BG276" i="1"/>
  <c r="BF276" i="1"/>
  <c r="BE276" i="1"/>
  <c r="BD276" i="1"/>
  <c r="BC276" i="1"/>
  <c r="BA276" i="1"/>
  <c r="BK275" i="1"/>
  <c r="BJ275" i="1"/>
  <c r="BI275" i="1"/>
  <c r="BH275" i="1"/>
  <c r="BG275" i="1"/>
  <c r="BF275" i="1"/>
  <c r="BE275" i="1"/>
  <c r="BD275" i="1"/>
  <c r="BC275" i="1"/>
  <c r="BA275" i="1"/>
  <c r="BK274" i="1"/>
  <c r="BJ274" i="1"/>
  <c r="BI274" i="1"/>
  <c r="BH274" i="1"/>
  <c r="BG274" i="1"/>
  <c r="BF274" i="1"/>
  <c r="BE274" i="1"/>
  <c r="BD274" i="1"/>
  <c r="BC274" i="1"/>
  <c r="BA274" i="1"/>
  <c r="BK273" i="1"/>
  <c r="BJ273" i="1"/>
  <c r="BI273" i="1"/>
  <c r="BH273" i="1"/>
  <c r="BG273" i="1"/>
  <c r="BF273" i="1"/>
  <c r="BE273" i="1"/>
  <c r="BD273" i="1"/>
  <c r="BC273" i="1"/>
  <c r="BA273" i="1"/>
  <c r="BK272" i="1"/>
  <c r="BJ272" i="1"/>
  <c r="BI272" i="1"/>
  <c r="BH272" i="1"/>
  <c r="BG272" i="1"/>
  <c r="BF272" i="1"/>
  <c r="BE272" i="1"/>
  <c r="BD272" i="1"/>
  <c r="BC272" i="1"/>
  <c r="BA272" i="1"/>
  <c r="BK271" i="1"/>
  <c r="BJ271" i="1"/>
  <c r="BI271" i="1"/>
  <c r="BH271" i="1"/>
  <c r="BG271" i="1"/>
  <c r="BF271" i="1"/>
  <c r="BE271" i="1"/>
  <c r="BD271" i="1"/>
  <c r="BC271" i="1"/>
  <c r="BA271" i="1"/>
  <c r="BK270" i="1"/>
  <c r="BJ270" i="1"/>
  <c r="BI270" i="1"/>
  <c r="BH270" i="1"/>
  <c r="BG270" i="1"/>
  <c r="BF270" i="1"/>
  <c r="BE270" i="1"/>
  <c r="BD270" i="1"/>
  <c r="BC270" i="1"/>
  <c r="BA270" i="1"/>
  <c r="BK269" i="1"/>
  <c r="BJ269" i="1"/>
  <c r="BI269" i="1"/>
  <c r="BH269" i="1"/>
  <c r="BG269" i="1"/>
  <c r="BF269" i="1"/>
  <c r="BE269" i="1"/>
  <c r="BD269" i="1"/>
  <c r="BC269" i="1"/>
  <c r="BA269" i="1"/>
  <c r="BK268" i="1"/>
  <c r="BJ268" i="1"/>
  <c r="BI268" i="1"/>
  <c r="BH268" i="1"/>
  <c r="BG268" i="1"/>
  <c r="BF268" i="1"/>
  <c r="BE268" i="1"/>
  <c r="BD268" i="1"/>
  <c r="BC268" i="1"/>
  <c r="BA268" i="1"/>
  <c r="BK267" i="1"/>
  <c r="BJ267" i="1"/>
  <c r="BI267" i="1"/>
  <c r="BH267" i="1"/>
  <c r="BG267" i="1"/>
  <c r="BF267" i="1"/>
  <c r="BE267" i="1"/>
  <c r="BD267" i="1"/>
  <c r="BC267" i="1"/>
  <c r="BA267" i="1"/>
  <c r="BK266" i="1"/>
  <c r="BJ266" i="1"/>
  <c r="BI266" i="1"/>
  <c r="BH266" i="1"/>
  <c r="BG266" i="1"/>
  <c r="BF266" i="1"/>
  <c r="BE266" i="1"/>
  <c r="BD266" i="1"/>
  <c r="BC266" i="1"/>
  <c r="BA266" i="1"/>
  <c r="BK265" i="1"/>
  <c r="BJ265" i="1"/>
  <c r="BI265" i="1"/>
  <c r="BH265" i="1"/>
  <c r="BG265" i="1"/>
  <c r="BF265" i="1"/>
  <c r="BE265" i="1"/>
  <c r="BD265" i="1"/>
  <c r="BC265" i="1"/>
  <c r="BA265" i="1"/>
  <c r="BK264" i="1"/>
  <c r="BJ264" i="1"/>
  <c r="BI264" i="1"/>
  <c r="BH264" i="1"/>
  <c r="BG264" i="1"/>
  <c r="BF264" i="1"/>
  <c r="BE264" i="1"/>
  <c r="BD264" i="1"/>
  <c r="BC264" i="1"/>
  <c r="BA264" i="1"/>
  <c r="BK263" i="1"/>
  <c r="BJ263" i="1"/>
  <c r="BI263" i="1"/>
  <c r="BH263" i="1"/>
  <c r="BG263" i="1"/>
  <c r="BF263" i="1"/>
  <c r="BE263" i="1"/>
  <c r="BD263" i="1"/>
  <c r="BC263" i="1"/>
  <c r="BA263" i="1"/>
  <c r="BK262" i="1"/>
  <c r="BJ262" i="1"/>
  <c r="BI262" i="1"/>
  <c r="BH262" i="1"/>
  <c r="BG262" i="1"/>
  <c r="BF262" i="1"/>
  <c r="BE262" i="1"/>
  <c r="BD262" i="1"/>
  <c r="BC262" i="1"/>
  <c r="BA262" i="1"/>
  <c r="BK261" i="1"/>
  <c r="BJ261" i="1"/>
  <c r="BI261" i="1"/>
  <c r="BH261" i="1"/>
  <c r="BG261" i="1"/>
  <c r="BF261" i="1"/>
  <c r="BE261" i="1"/>
  <c r="BD261" i="1"/>
  <c r="BC261" i="1"/>
  <c r="BA261" i="1"/>
  <c r="BK260" i="1"/>
  <c r="BJ260" i="1"/>
  <c r="BI260" i="1"/>
  <c r="BH260" i="1"/>
  <c r="BG260" i="1"/>
  <c r="BF260" i="1"/>
  <c r="BE260" i="1"/>
  <c r="BD260" i="1"/>
  <c r="BC260" i="1"/>
  <c r="BA260" i="1"/>
  <c r="BK259" i="1"/>
  <c r="BJ259" i="1"/>
  <c r="BI259" i="1"/>
  <c r="BH259" i="1"/>
  <c r="BG259" i="1"/>
  <c r="BF259" i="1"/>
  <c r="BE259" i="1"/>
  <c r="BD259" i="1"/>
  <c r="BC259" i="1"/>
  <c r="BA259" i="1"/>
  <c r="BK258" i="1"/>
  <c r="BJ258" i="1"/>
  <c r="BI258" i="1"/>
  <c r="BH258" i="1"/>
  <c r="BG258" i="1"/>
  <c r="BF258" i="1"/>
  <c r="BE258" i="1"/>
  <c r="BD258" i="1"/>
  <c r="BC258" i="1"/>
  <c r="BA258" i="1"/>
  <c r="BK257" i="1"/>
  <c r="BJ257" i="1"/>
  <c r="BI257" i="1"/>
  <c r="BH257" i="1"/>
  <c r="BG257" i="1"/>
  <c r="BF257" i="1"/>
  <c r="BE257" i="1"/>
  <c r="BD257" i="1"/>
  <c r="BC257" i="1"/>
  <c r="BA257" i="1"/>
  <c r="BK256" i="1"/>
  <c r="BJ256" i="1"/>
  <c r="BI256" i="1"/>
  <c r="BH256" i="1"/>
  <c r="BG256" i="1"/>
  <c r="BF256" i="1"/>
  <c r="BE256" i="1"/>
  <c r="BD256" i="1"/>
  <c r="BC256" i="1"/>
  <c r="BA256" i="1"/>
  <c r="BK255" i="1"/>
  <c r="BJ255" i="1"/>
  <c r="BI255" i="1"/>
  <c r="BH255" i="1"/>
  <c r="BG255" i="1"/>
  <c r="BF255" i="1"/>
  <c r="BE255" i="1"/>
  <c r="BD255" i="1"/>
  <c r="BC255" i="1"/>
  <c r="BA255" i="1"/>
  <c r="BK254" i="1"/>
  <c r="BJ254" i="1"/>
  <c r="BI254" i="1"/>
  <c r="BH254" i="1"/>
  <c r="BG254" i="1"/>
  <c r="BF254" i="1"/>
  <c r="BE254" i="1"/>
  <c r="BD254" i="1"/>
  <c r="BC254" i="1"/>
  <c r="BA254" i="1"/>
  <c r="BK253" i="1"/>
  <c r="BJ253" i="1"/>
  <c r="BI253" i="1"/>
  <c r="BH253" i="1"/>
  <c r="BG253" i="1"/>
  <c r="BF253" i="1"/>
  <c r="BE253" i="1"/>
  <c r="BD253" i="1"/>
  <c r="BC253" i="1"/>
  <c r="BA253" i="1"/>
  <c r="BK252" i="1"/>
  <c r="BJ252" i="1"/>
  <c r="BI252" i="1"/>
  <c r="BH252" i="1"/>
  <c r="BG252" i="1"/>
  <c r="BF252" i="1"/>
  <c r="BE252" i="1"/>
  <c r="BD252" i="1"/>
  <c r="BC252" i="1"/>
  <c r="BA252" i="1"/>
  <c r="BK251" i="1"/>
  <c r="BJ251" i="1"/>
  <c r="BI251" i="1"/>
  <c r="BH251" i="1"/>
  <c r="BG251" i="1"/>
  <c r="BF251" i="1"/>
  <c r="BE251" i="1"/>
  <c r="BD251" i="1"/>
  <c r="BC251" i="1"/>
  <c r="BA251" i="1"/>
  <c r="BK250" i="1"/>
  <c r="BJ250" i="1"/>
  <c r="BI250" i="1"/>
  <c r="BH250" i="1"/>
  <c r="BG250" i="1"/>
  <c r="BF250" i="1"/>
  <c r="BE250" i="1"/>
  <c r="BD250" i="1"/>
  <c r="BC250" i="1"/>
  <c r="BA250" i="1"/>
  <c r="BK249" i="1"/>
  <c r="BJ249" i="1"/>
  <c r="BI249" i="1"/>
  <c r="BH249" i="1"/>
  <c r="BG249" i="1"/>
  <c r="BF249" i="1"/>
  <c r="BE249" i="1"/>
  <c r="BD249" i="1"/>
  <c r="BC249" i="1"/>
  <c r="BA249" i="1"/>
  <c r="BK248" i="1"/>
  <c r="BJ248" i="1"/>
  <c r="BI248" i="1"/>
  <c r="BH248" i="1"/>
  <c r="BG248" i="1"/>
  <c r="BF248" i="1"/>
  <c r="BE248" i="1"/>
  <c r="BD248" i="1"/>
  <c r="BC248" i="1"/>
  <c r="BA248" i="1"/>
  <c r="BK247" i="1"/>
  <c r="BJ247" i="1"/>
  <c r="BI247" i="1"/>
  <c r="BH247" i="1"/>
  <c r="BG247" i="1"/>
  <c r="BF247" i="1"/>
  <c r="BE247" i="1"/>
  <c r="BD247" i="1"/>
  <c r="BC247" i="1"/>
  <c r="BA247" i="1"/>
  <c r="BK246" i="1"/>
  <c r="BJ246" i="1"/>
  <c r="BI246" i="1"/>
  <c r="BH246" i="1"/>
  <c r="BG246" i="1"/>
  <c r="BF246" i="1"/>
  <c r="BE246" i="1"/>
  <c r="BD246" i="1"/>
  <c r="BC246" i="1"/>
  <c r="BA246" i="1"/>
  <c r="BK245" i="1"/>
  <c r="BJ245" i="1"/>
  <c r="BI245" i="1"/>
  <c r="BH245" i="1"/>
  <c r="BG245" i="1"/>
  <c r="BF245" i="1"/>
  <c r="BE245" i="1"/>
  <c r="BD245" i="1"/>
  <c r="BC245" i="1"/>
  <c r="BA245" i="1"/>
  <c r="BK244" i="1"/>
  <c r="BJ244" i="1"/>
  <c r="BI244" i="1"/>
  <c r="BH244" i="1"/>
  <c r="BG244" i="1"/>
  <c r="BF244" i="1"/>
  <c r="BE244" i="1"/>
  <c r="BD244" i="1"/>
  <c r="BC244" i="1"/>
  <c r="BA244" i="1"/>
  <c r="BK243" i="1"/>
  <c r="BJ243" i="1"/>
  <c r="BI243" i="1"/>
  <c r="BH243" i="1"/>
  <c r="BG243" i="1"/>
  <c r="BF243" i="1"/>
  <c r="BE243" i="1"/>
  <c r="BD243" i="1"/>
  <c r="BC243" i="1"/>
  <c r="BA243" i="1"/>
  <c r="BK242" i="1"/>
  <c r="BJ242" i="1"/>
  <c r="BI242" i="1"/>
  <c r="BH242" i="1"/>
  <c r="BG242" i="1"/>
  <c r="BF242" i="1"/>
  <c r="BE242" i="1"/>
  <c r="BD242" i="1"/>
  <c r="BC242" i="1"/>
  <c r="BA242" i="1"/>
  <c r="BK241" i="1"/>
  <c r="BJ241" i="1"/>
  <c r="BI241" i="1"/>
  <c r="BH241" i="1"/>
  <c r="BG241" i="1"/>
  <c r="BF241" i="1"/>
  <c r="BE241" i="1"/>
  <c r="BD241" i="1"/>
  <c r="BC241" i="1"/>
  <c r="BA241" i="1"/>
  <c r="BK240" i="1"/>
  <c r="BJ240" i="1"/>
  <c r="BI240" i="1"/>
  <c r="BH240" i="1"/>
  <c r="BG240" i="1"/>
  <c r="BF240" i="1"/>
  <c r="BE240" i="1"/>
  <c r="BD240" i="1"/>
  <c r="BC240" i="1"/>
  <c r="BA240" i="1"/>
  <c r="BK239" i="1"/>
  <c r="BJ239" i="1"/>
  <c r="BI239" i="1"/>
  <c r="BH239" i="1"/>
  <c r="BG239" i="1"/>
  <c r="BF239" i="1"/>
  <c r="BE239" i="1"/>
  <c r="BD239" i="1"/>
  <c r="BC239" i="1"/>
  <c r="BA239" i="1"/>
  <c r="BK238" i="1"/>
  <c r="BJ238" i="1"/>
  <c r="BI238" i="1"/>
  <c r="BH238" i="1"/>
  <c r="BG238" i="1"/>
  <c r="BF238" i="1"/>
  <c r="BE238" i="1"/>
  <c r="BD238" i="1"/>
  <c r="BC238" i="1"/>
  <c r="BA238" i="1"/>
  <c r="BK237" i="1"/>
  <c r="BJ237" i="1"/>
  <c r="BI237" i="1"/>
  <c r="BH237" i="1"/>
  <c r="BG237" i="1"/>
  <c r="BF237" i="1"/>
  <c r="BE237" i="1"/>
  <c r="BD237" i="1"/>
  <c r="BC237" i="1"/>
  <c r="BA237" i="1"/>
  <c r="BK236" i="1"/>
  <c r="BJ236" i="1"/>
  <c r="BI236" i="1"/>
  <c r="BH236" i="1"/>
  <c r="BG236" i="1"/>
  <c r="BF236" i="1"/>
  <c r="BE236" i="1"/>
  <c r="BD236" i="1"/>
  <c r="BC236" i="1"/>
  <c r="BA236" i="1"/>
  <c r="BK235" i="1"/>
  <c r="BJ235" i="1"/>
  <c r="BI235" i="1"/>
  <c r="BH235" i="1"/>
  <c r="BG235" i="1"/>
  <c r="BF235" i="1"/>
  <c r="BE235" i="1"/>
  <c r="BD235" i="1"/>
  <c r="BC235" i="1"/>
  <c r="BA235" i="1"/>
  <c r="BK234" i="1"/>
  <c r="BJ234" i="1"/>
  <c r="BI234" i="1"/>
  <c r="BH234" i="1"/>
  <c r="BG234" i="1"/>
  <c r="BF234" i="1"/>
  <c r="BE234" i="1"/>
  <c r="BD234" i="1"/>
  <c r="BC234" i="1"/>
  <c r="BA234" i="1"/>
  <c r="BK233" i="1"/>
  <c r="BJ233" i="1"/>
  <c r="BI233" i="1"/>
  <c r="BH233" i="1"/>
  <c r="BG233" i="1"/>
  <c r="BF233" i="1"/>
  <c r="BE233" i="1"/>
  <c r="BD233" i="1"/>
  <c r="BC233" i="1"/>
  <c r="BA233" i="1"/>
  <c r="BK232" i="1"/>
  <c r="BJ232" i="1"/>
  <c r="BI232" i="1"/>
  <c r="BH232" i="1"/>
  <c r="BG232" i="1"/>
  <c r="BF232" i="1"/>
  <c r="BE232" i="1"/>
  <c r="BD232" i="1"/>
  <c r="BC232" i="1"/>
  <c r="BA232" i="1"/>
  <c r="BK231" i="1"/>
  <c r="BJ231" i="1"/>
  <c r="BI231" i="1"/>
  <c r="BH231" i="1"/>
  <c r="BG231" i="1"/>
  <c r="BF231" i="1"/>
  <c r="BE231" i="1"/>
  <c r="BD231" i="1"/>
  <c r="BC231" i="1"/>
  <c r="BA231" i="1"/>
  <c r="BK230" i="1"/>
  <c r="BJ230" i="1"/>
  <c r="BI230" i="1"/>
  <c r="BH230" i="1"/>
  <c r="BG230" i="1"/>
  <c r="BF230" i="1"/>
  <c r="BE230" i="1"/>
  <c r="BD230" i="1"/>
  <c r="BC230" i="1"/>
  <c r="BA230" i="1"/>
  <c r="BK229" i="1"/>
  <c r="BJ229" i="1"/>
  <c r="BI229" i="1"/>
  <c r="BH229" i="1"/>
  <c r="BG229" i="1"/>
  <c r="BF229" i="1"/>
  <c r="BE229" i="1"/>
  <c r="BD229" i="1"/>
  <c r="BC229" i="1"/>
  <c r="BA229" i="1"/>
  <c r="BK228" i="1"/>
  <c r="BJ228" i="1"/>
  <c r="BI228" i="1"/>
  <c r="BH228" i="1"/>
  <c r="BG228" i="1"/>
  <c r="BF228" i="1"/>
  <c r="BE228" i="1"/>
  <c r="BD228" i="1"/>
  <c r="BC228" i="1"/>
  <c r="BA228" i="1"/>
  <c r="BK227" i="1"/>
  <c r="BJ227" i="1"/>
  <c r="BI227" i="1"/>
  <c r="BH227" i="1"/>
  <c r="BG227" i="1"/>
  <c r="BF227" i="1"/>
  <c r="BE227" i="1"/>
  <c r="BD227" i="1"/>
  <c r="BC227" i="1"/>
  <c r="BA227" i="1"/>
  <c r="BK226" i="1"/>
  <c r="BJ226" i="1"/>
  <c r="BI226" i="1"/>
  <c r="BH226" i="1"/>
  <c r="BG226" i="1"/>
  <c r="BF226" i="1"/>
  <c r="BE226" i="1"/>
  <c r="BD226" i="1"/>
  <c r="BC226" i="1"/>
  <c r="BA226" i="1"/>
  <c r="BK225" i="1"/>
  <c r="BJ225" i="1"/>
  <c r="BI225" i="1"/>
  <c r="BH225" i="1"/>
  <c r="BG225" i="1"/>
  <c r="BF225" i="1"/>
  <c r="BE225" i="1"/>
  <c r="BD225" i="1"/>
  <c r="BC225" i="1"/>
  <c r="BA225" i="1"/>
  <c r="BK224" i="1"/>
  <c r="BJ224" i="1"/>
  <c r="BI224" i="1"/>
  <c r="BH224" i="1"/>
  <c r="BG224" i="1"/>
  <c r="BF224" i="1"/>
  <c r="BE224" i="1"/>
  <c r="BD224" i="1"/>
  <c r="BC224" i="1"/>
  <c r="BA224" i="1"/>
  <c r="BK223" i="1"/>
  <c r="BJ223" i="1"/>
  <c r="BI223" i="1"/>
  <c r="BH223" i="1"/>
  <c r="BG223" i="1"/>
  <c r="BF223" i="1"/>
  <c r="BE223" i="1"/>
  <c r="BD223" i="1"/>
  <c r="BC223" i="1"/>
  <c r="BA223" i="1"/>
  <c r="BK222" i="1"/>
  <c r="BJ222" i="1"/>
  <c r="BI222" i="1"/>
  <c r="BH222" i="1"/>
  <c r="BG222" i="1"/>
  <c r="BF222" i="1"/>
  <c r="BE222" i="1"/>
  <c r="BD222" i="1"/>
  <c r="BC222" i="1"/>
  <c r="BA222" i="1"/>
  <c r="BK221" i="1"/>
  <c r="BJ221" i="1"/>
  <c r="BI221" i="1"/>
  <c r="BH221" i="1"/>
  <c r="BG221" i="1"/>
  <c r="BF221" i="1"/>
  <c r="BE221" i="1"/>
  <c r="BD221" i="1"/>
  <c r="BC221" i="1"/>
  <c r="BA221" i="1"/>
  <c r="BK220" i="1"/>
  <c r="BJ220" i="1"/>
  <c r="BI220" i="1"/>
  <c r="BH220" i="1"/>
  <c r="BG220" i="1"/>
  <c r="BF220" i="1"/>
  <c r="BE220" i="1"/>
  <c r="BD220" i="1"/>
  <c r="BC220" i="1"/>
  <c r="BA220" i="1"/>
  <c r="BK219" i="1"/>
  <c r="BJ219" i="1"/>
  <c r="BI219" i="1"/>
  <c r="BH219" i="1"/>
  <c r="BG219" i="1"/>
  <c r="BF219" i="1"/>
  <c r="BE219" i="1"/>
  <c r="BD219" i="1"/>
  <c r="BC219" i="1"/>
  <c r="BA219" i="1"/>
  <c r="BK218" i="1"/>
  <c r="BJ218" i="1"/>
  <c r="BI218" i="1"/>
  <c r="BH218" i="1"/>
  <c r="BG218" i="1"/>
  <c r="BF218" i="1"/>
  <c r="BE218" i="1"/>
  <c r="BD218" i="1"/>
  <c r="BC218" i="1"/>
  <c r="BA218" i="1"/>
  <c r="BK217" i="1"/>
  <c r="BJ217" i="1"/>
  <c r="BI217" i="1"/>
  <c r="BH217" i="1"/>
  <c r="BG217" i="1"/>
  <c r="BF217" i="1"/>
  <c r="BE217" i="1"/>
  <c r="BD217" i="1"/>
  <c r="BC217" i="1"/>
  <c r="BA217" i="1"/>
  <c r="BK216" i="1"/>
  <c r="BJ216" i="1"/>
  <c r="BI216" i="1"/>
  <c r="BH216" i="1"/>
  <c r="BG216" i="1"/>
  <c r="BF216" i="1"/>
  <c r="BE216" i="1"/>
  <c r="BD216" i="1"/>
  <c r="BC216" i="1"/>
  <c r="BA216" i="1"/>
  <c r="BK215" i="1"/>
  <c r="BJ215" i="1"/>
  <c r="BI215" i="1"/>
  <c r="BH215" i="1"/>
  <c r="BG215" i="1"/>
  <c r="BF215" i="1"/>
  <c r="BE215" i="1"/>
  <c r="BD215" i="1"/>
  <c r="BC215" i="1"/>
  <c r="BA215" i="1"/>
  <c r="BK214" i="1"/>
  <c r="BJ214" i="1"/>
  <c r="BI214" i="1"/>
  <c r="BH214" i="1"/>
  <c r="BG214" i="1"/>
  <c r="BF214" i="1"/>
  <c r="BE214" i="1"/>
  <c r="BD214" i="1"/>
  <c r="BC214" i="1"/>
  <c r="BA214" i="1"/>
  <c r="BK213" i="1"/>
  <c r="BJ213" i="1"/>
  <c r="BI213" i="1"/>
  <c r="BH213" i="1"/>
  <c r="BG213" i="1"/>
  <c r="BF213" i="1"/>
  <c r="BE213" i="1"/>
  <c r="BD213" i="1"/>
  <c r="BC213" i="1"/>
  <c r="BA213" i="1"/>
  <c r="BK212" i="1"/>
  <c r="BJ212" i="1"/>
  <c r="BI212" i="1"/>
  <c r="BH212" i="1"/>
  <c r="BG212" i="1"/>
  <c r="BF212" i="1"/>
  <c r="BE212" i="1"/>
  <c r="BD212" i="1"/>
  <c r="BC212" i="1"/>
  <c r="BA212" i="1"/>
  <c r="BK211" i="1"/>
  <c r="BJ211" i="1"/>
  <c r="BI211" i="1"/>
  <c r="BH211" i="1"/>
  <c r="BG211" i="1"/>
  <c r="BF211" i="1"/>
  <c r="BE211" i="1"/>
  <c r="BD211" i="1"/>
  <c r="BC211" i="1"/>
  <c r="BA211" i="1"/>
  <c r="BK210" i="1"/>
  <c r="BJ210" i="1"/>
  <c r="BI210" i="1"/>
  <c r="BH210" i="1"/>
  <c r="BG210" i="1"/>
  <c r="BF210" i="1"/>
  <c r="BE210" i="1"/>
  <c r="BD210" i="1"/>
  <c r="BC210" i="1"/>
  <c r="BA210" i="1"/>
  <c r="BK209" i="1"/>
  <c r="BJ209" i="1"/>
  <c r="BI209" i="1"/>
  <c r="BH209" i="1"/>
  <c r="BG209" i="1"/>
  <c r="BF209" i="1"/>
  <c r="BE209" i="1"/>
  <c r="BD209" i="1"/>
  <c r="BC209" i="1"/>
  <c r="BA209" i="1"/>
  <c r="BK208" i="1"/>
  <c r="BJ208" i="1"/>
  <c r="BI208" i="1"/>
  <c r="BH208" i="1"/>
  <c r="BG208" i="1"/>
  <c r="BF208" i="1"/>
  <c r="BE208" i="1"/>
  <c r="BD208" i="1"/>
  <c r="BC208" i="1"/>
  <c r="BA208" i="1"/>
  <c r="BK207" i="1"/>
  <c r="BJ207" i="1"/>
  <c r="BI207" i="1"/>
  <c r="BH207" i="1"/>
  <c r="BG207" i="1"/>
  <c r="BF207" i="1"/>
  <c r="BE207" i="1"/>
  <c r="BD207" i="1"/>
  <c r="BC207" i="1"/>
  <c r="BA207" i="1"/>
  <c r="BK206" i="1"/>
  <c r="BJ206" i="1"/>
  <c r="BI206" i="1"/>
  <c r="BH206" i="1"/>
  <c r="BG206" i="1"/>
  <c r="BF206" i="1"/>
  <c r="BE206" i="1"/>
  <c r="BD206" i="1"/>
  <c r="BC206" i="1"/>
  <c r="BA206" i="1"/>
  <c r="BK205" i="1"/>
  <c r="BJ205" i="1"/>
  <c r="BI205" i="1"/>
  <c r="BH205" i="1"/>
  <c r="BG205" i="1"/>
  <c r="BF205" i="1"/>
  <c r="BE205" i="1"/>
  <c r="BD205" i="1"/>
  <c r="BC205" i="1"/>
  <c r="BA205" i="1"/>
  <c r="BK204" i="1"/>
  <c r="BJ204" i="1"/>
  <c r="BI204" i="1"/>
  <c r="BH204" i="1"/>
  <c r="BG204" i="1"/>
  <c r="BF204" i="1"/>
  <c r="BE204" i="1"/>
  <c r="BD204" i="1"/>
  <c r="BC204" i="1"/>
  <c r="BA204" i="1"/>
  <c r="BK203" i="1"/>
  <c r="BJ203" i="1"/>
  <c r="BI203" i="1"/>
  <c r="BH203" i="1"/>
  <c r="BG203" i="1"/>
  <c r="BF203" i="1"/>
  <c r="BE203" i="1"/>
  <c r="BD203" i="1"/>
  <c r="BC203" i="1"/>
  <c r="BA203" i="1"/>
  <c r="BK202" i="1"/>
  <c r="BJ202" i="1"/>
  <c r="BI202" i="1"/>
  <c r="BH202" i="1"/>
  <c r="BG202" i="1"/>
  <c r="BF202" i="1"/>
  <c r="BE202" i="1"/>
  <c r="BD202" i="1"/>
  <c r="BC202" i="1"/>
  <c r="BA202" i="1"/>
  <c r="BK200" i="1"/>
  <c r="BJ200" i="1"/>
  <c r="BI200" i="1"/>
  <c r="BH200" i="1"/>
  <c r="BG200" i="1"/>
  <c r="BF200" i="1"/>
  <c r="BE200" i="1"/>
  <c r="BD200" i="1"/>
  <c r="BC200" i="1"/>
  <c r="BA200" i="1"/>
  <c r="BK199" i="1"/>
  <c r="BJ199" i="1"/>
  <c r="BI199" i="1"/>
  <c r="BH199" i="1"/>
  <c r="BG199" i="1"/>
  <c r="BF199" i="1"/>
  <c r="BE199" i="1"/>
  <c r="BD199" i="1"/>
  <c r="BC199" i="1"/>
  <c r="BA199" i="1"/>
  <c r="BK198" i="1"/>
  <c r="BJ198" i="1"/>
  <c r="BI198" i="1"/>
  <c r="BH198" i="1"/>
  <c r="BG198" i="1"/>
  <c r="BF198" i="1"/>
  <c r="BE198" i="1"/>
  <c r="BD198" i="1"/>
  <c r="BC198" i="1"/>
  <c r="BA198" i="1"/>
  <c r="BK197" i="1"/>
  <c r="BJ197" i="1"/>
  <c r="BI197" i="1"/>
  <c r="BH197" i="1"/>
  <c r="BG197" i="1"/>
  <c r="BF197" i="1"/>
  <c r="BE197" i="1"/>
  <c r="BD197" i="1"/>
  <c r="BC197" i="1"/>
  <c r="BA197" i="1"/>
  <c r="BK196" i="1"/>
  <c r="BJ196" i="1"/>
  <c r="BI196" i="1"/>
  <c r="BH196" i="1"/>
  <c r="BG196" i="1"/>
  <c r="BF196" i="1"/>
  <c r="BE196" i="1"/>
  <c r="BD196" i="1"/>
  <c r="BC196" i="1"/>
  <c r="BA196" i="1"/>
  <c r="BK194" i="1"/>
  <c r="BJ194" i="1"/>
  <c r="BI194" i="1"/>
  <c r="BH194" i="1"/>
  <c r="BG194" i="1"/>
  <c r="BF194" i="1"/>
  <c r="BE194" i="1"/>
  <c r="BD194" i="1"/>
  <c r="BC194" i="1"/>
  <c r="BA194" i="1"/>
  <c r="BK193" i="1"/>
  <c r="BJ193" i="1"/>
  <c r="BI193" i="1"/>
  <c r="BH193" i="1"/>
  <c r="BG193" i="1"/>
  <c r="BF193" i="1"/>
  <c r="BE193" i="1"/>
  <c r="BD193" i="1"/>
  <c r="BC193" i="1"/>
  <c r="BA193" i="1"/>
  <c r="BK192" i="1"/>
  <c r="BJ192" i="1"/>
  <c r="BI192" i="1"/>
  <c r="BH192" i="1"/>
  <c r="BG192" i="1"/>
  <c r="BF192" i="1"/>
  <c r="BE192" i="1"/>
  <c r="BD192" i="1"/>
  <c r="BC192" i="1"/>
  <c r="BA192" i="1"/>
  <c r="BK191" i="1"/>
  <c r="BJ191" i="1"/>
  <c r="BI191" i="1"/>
  <c r="BH191" i="1"/>
  <c r="BG191" i="1"/>
  <c r="BF191" i="1"/>
  <c r="BE191" i="1"/>
  <c r="BD191" i="1"/>
  <c r="BC191" i="1"/>
  <c r="BA191" i="1"/>
  <c r="BK190" i="1"/>
  <c r="BJ190" i="1"/>
  <c r="BI190" i="1"/>
  <c r="BH190" i="1"/>
  <c r="BG190" i="1"/>
  <c r="BF190" i="1"/>
  <c r="BE190" i="1"/>
  <c r="BD190" i="1"/>
  <c r="BC190" i="1"/>
  <c r="BA190" i="1"/>
  <c r="BK189" i="1"/>
  <c r="BJ189" i="1"/>
  <c r="BI189" i="1"/>
  <c r="BH189" i="1"/>
  <c r="BG189" i="1"/>
  <c r="BF189" i="1"/>
  <c r="BE189" i="1"/>
  <c r="BD189" i="1"/>
  <c r="BC189" i="1"/>
  <c r="BA189" i="1"/>
  <c r="BK188" i="1"/>
  <c r="BJ188" i="1"/>
  <c r="BI188" i="1"/>
  <c r="BH188" i="1"/>
  <c r="BG188" i="1"/>
  <c r="BF188" i="1"/>
  <c r="BE188" i="1"/>
  <c r="BD188" i="1"/>
  <c r="BC188" i="1"/>
  <c r="BA188" i="1"/>
  <c r="BK187" i="1"/>
  <c r="BJ187" i="1"/>
  <c r="BI187" i="1"/>
  <c r="BH187" i="1"/>
  <c r="BG187" i="1"/>
  <c r="BF187" i="1"/>
  <c r="BE187" i="1"/>
  <c r="BD187" i="1"/>
  <c r="BC187" i="1"/>
  <c r="BA187" i="1"/>
  <c r="BK186" i="1"/>
  <c r="BJ186" i="1"/>
  <c r="BI186" i="1"/>
  <c r="BH186" i="1"/>
  <c r="BG186" i="1"/>
  <c r="BF186" i="1"/>
  <c r="BE186" i="1"/>
  <c r="BD186" i="1"/>
  <c r="BC186" i="1"/>
  <c r="BA186" i="1"/>
  <c r="BK185" i="1"/>
  <c r="BJ185" i="1"/>
  <c r="BI185" i="1"/>
  <c r="BH185" i="1"/>
  <c r="BG185" i="1"/>
  <c r="BF185" i="1"/>
  <c r="BE185" i="1"/>
  <c r="BD185" i="1"/>
  <c r="BC185" i="1"/>
  <c r="BA185" i="1"/>
  <c r="BK184" i="1"/>
  <c r="BJ184" i="1"/>
  <c r="BI184" i="1"/>
  <c r="BH184" i="1"/>
  <c r="BG184" i="1"/>
  <c r="BF184" i="1"/>
  <c r="BE184" i="1"/>
  <c r="BD184" i="1"/>
  <c r="BC184" i="1"/>
  <c r="BA184" i="1"/>
  <c r="BK183" i="1"/>
  <c r="BJ183" i="1"/>
  <c r="BI183" i="1"/>
  <c r="BH183" i="1"/>
  <c r="BG183" i="1"/>
  <c r="BF183" i="1"/>
  <c r="BE183" i="1"/>
  <c r="BD183" i="1"/>
  <c r="BC183" i="1"/>
  <c r="BA183" i="1"/>
  <c r="BK182" i="1"/>
  <c r="BJ182" i="1"/>
  <c r="BI182" i="1"/>
  <c r="BH182" i="1"/>
  <c r="BG182" i="1"/>
  <c r="BF182" i="1"/>
  <c r="BE182" i="1"/>
  <c r="BD182" i="1"/>
  <c r="BC182" i="1"/>
  <c r="BA182" i="1"/>
  <c r="BK181" i="1"/>
  <c r="BJ181" i="1"/>
  <c r="BI181" i="1"/>
  <c r="BH181" i="1"/>
  <c r="BG181" i="1"/>
  <c r="BF181" i="1"/>
  <c r="BE181" i="1"/>
  <c r="BD181" i="1"/>
  <c r="BC181" i="1"/>
  <c r="BA181" i="1"/>
  <c r="BK180" i="1"/>
  <c r="BJ180" i="1"/>
  <c r="BI180" i="1"/>
  <c r="BH180" i="1"/>
  <c r="BG180" i="1"/>
  <c r="BF180" i="1"/>
  <c r="BE180" i="1"/>
  <c r="BD180" i="1"/>
  <c r="BC180" i="1"/>
  <c r="BA180" i="1"/>
  <c r="BK179" i="1"/>
  <c r="BJ179" i="1"/>
  <c r="BI179" i="1"/>
  <c r="BH179" i="1"/>
  <c r="BG179" i="1"/>
  <c r="BF179" i="1"/>
  <c r="BE179" i="1"/>
  <c r="BD179" i="1"/>
  <c r="BC179" i="1"/>
  <c r="BA179" i="1"/>
  <c r="BK178" i="1"/>
  <c r="BJ178" i="1"/>
  <c r="BI178" i="1"/>
  <c r="BH178" i="1"/>
  <c r="BG178" i="1"/>
  <c r="BF178" i="1"/>
  <c r="BE178" i="1"/>
  <c r="BD178" i="1"/>
  <c r="BC178" i="1"/>
  <c r="BA178" i="1"/>
  <c r="BK177" i="1"/>
  <c r="BJ177" i="1"/>
  <c r="BI177" i="1"/>
  <c r="BH177" i="1"/>
  <c r="BG177" i="1"/>
  <c r="BF177" i="1"/>
  <c r="BE177" i="1"/>
  <c r="BD177" i="1"/>
  <c r="BC177" i="1"/>
  <c r="BA177" i="1"/>
  <c r="BK176" i="1"/>
  <c r="BJ176" i="1"/>
  <c r="BI176" i="1"/>
  <c r="BH176" i="1"/>
  <c r="BG176" i="1"/>
  <c r="BF176" i="1"/>
  <c r="BE176" i="1"/>
  <c r="BD176" i="1"/>
  <c r="BC176" i="1"/>
  <c r="BA176" i="1"/>
  <c r="BK175" i="1"/>
  <c r="BJ175" i="1"/>
  <c r="BI175" i="1"/>
  <c r="BH175" i="1"/>
  <c r="BG175" i="1"/>
  <c r="BF175" i="1"/>
  <c r="BE175" i="1"/>
  <c r="BD175" i="1"/>
  <c r="BC175" i="1"/>
  <c r="BA175" i="1"/>
  <c r="BK174" i="1"/>
  <c r="BJ174" i="1"/>
  <c r="BI174" i="1"/>
  <c r="BH174" i="1"/>
  <c r="BG174" i="1"/>
  <c r="BF174" i="1"/>
  <c r="BE174" i="1"/>
  <c r="BD174" i="1"/>
  <c r="BC174" i="1"/>
  <c r="BA174" i="1"/>
  <c r="BK173" i="1"/>
  <c r="BJ173" i="1"/>
  <c r="BI173" i="1"/>
  <c r="BH173" i="1"/>
  <c r="BG173" i="1"/>
  <c r="BF173" i="1"/>
  <c r="BE173" i="1"/>
  <c r="BD173" i="1"/>
  <c r="BC173" i="1"/>
  <c r="BA173" i="1"/>
  <c r="BK172" i="1"/>
  <c r="BJ172" i="1"/>
  <c r="BI172" i="1"/>
  <c r="BH172" i="1"/>
  <c r="BG172" i="1"/>
  <c r="BF172" i="1"/>
  <c r="BE172" i="1"/>
  <c r="BD172" i="1"/>
  <c r="BC172" i="1"/>
  <c r="BA172" i="1"/>
  <c r="BK171" i="1"/>
  <c r="BJ171" i="1"/>
  <c r="BI171" i="1"/>
  <c r="BH171" i="1"/>
  <c r="BG171" i="1"/>
  <c r="BF171" i="1"/>
  <c r="BE171" i="1"/>
  <c r="BD171" i="1"/>
  <c r="BC171" i="1"/>
  <c r="BA171" i="1"/>
  <c r="BK170" i="1"/>
  <c r="BJ170" i="1"/>
  <c r="BI170" i="1"/>
  <c r="BH170" i="1"/>
  <c r="BG170" i="1"/>
  <c r="BF170" i="1"/>
  <c r="BE170" i="1"/>
  <c r="BD170" i="1"/>
  <c r="BC170" i="1"/>
  <c r="BA170" i="1"/>
  <c r="BK169" i="1"/>
  <c r="BJ169" i="1"/>
  <c r="BI169" i="1"/>
  <c r="BH169" i="1"/>
  <c r="BG169" i="1"/>
  <c r="BF169" i="1"/>
  <c r="BE169" i="1"/>
  <c r="BD169" i="1"/>
  <c r="BC169" i="1"/>
  <c r="BA169" i="1"/>
  <c r="BK168" i="1"/>
  <c r="BJ168" i="1"/>
  <c r="BI168" i="1"/>
  <c r="BH168" i="1"/>
  <c r="BG168" i="1"/>
  <c r="BF168" i="1"/>
  <c r="BE168" i="1"/>
  <c r="BD168" i="1"/>
  <c r="BC168" i="1"/>
  <c r="BA168" i="1"/>
  <c r="BK167" i="1"/>
  <c r="BJ167" i="1"/>
  <c r="BI167" i="1"/>
  <c r="BH167" i="1"/>
  <c r="BG167" i="1"/>
  <c r="BF167" i="1"/>
  <c r="BE167" i="1"/>
  <c r="BD167" i="1"/>
  <c r="BC167" i="1"/>
  <c r="BA167" i="1"/>
  <c r="BK166" i="1"/>
  <c r="BJ166" i="1"/>
  <c r="BI166" i="1"/>
  <c r="BH166" i="1"/>
  <c r="BG166" i="1"/>
  <c r="BF166" i="1"/>
  <c r="BE166" i="1"/>
  <c r="BD166" i="1"/>
  <c r="BC166" i="1"/>
  <c r="BA166" i="1"/>
  <c r="BK165" i="1"/>
  <c r="BJ165" i="1"/>
  <c r="BI165" i="1"/>
  <c r="BH165" i="1"/>
  <c r="BG165" i="1"/>
  <c r="BF165" i="1"/>
  <c r="BE165" i="1"/>
  <c r="BD165" i="1"/>
  <c r="BC165" i="1"/>
  <c r="BA165" i="1"/>
  <c r="BK164" i="1"/>
  <c r="BJ164" i="1"/>
  <c r="BI164" i="1"/>
  <c r="BH164" i="1"/>
  <c r="BG164" i="1"/>
  <c r="BF164" i="1"/>
  <c r="BE164" i="1"/>
  <c r="BD164" i="1"/>
  <c r="BC164" i="1"/>
  <c r="BA164" i="1"/>
  <c r="BK163" i="1"/>
  <c r="BJ163" i="1"/>
  <c r="BI163" i="1"/>
  <c r="BH163" i="1"/>
  <c r="BG163" i="1"/>
  <c r="BF163" i="1"/>
  <c r="BE163" i="1"/>
  <c r="BD163" i="1"/>
  <c r="BC163" i="1"/>
  <c r="BA163" i="1"/>
  <c r="BK162" i="1"/>
  <c r="BJ162" i="1"/>
  <c r="BI162" i="1"/>
  <c r="BH162" i="1"/>
  <c r="BG162" i="1"/>
  <c r="BF162" i="1"/>
  <c r="BE162" i="1"/>
  <c r="BD162" i="1"/>
  <c r="BC162" i="1"/>
  <c r="BA162" i="1"/>
  <c r="BK161" i="1"/>
  <c r="BJ161" i="1"/>
  <c r="BI161" i="1"/>
  <c r="BH161" i="1"/>
  <c r="BG161" i="1"/>
  <c r="BF161" i="1"/>
  <c r="BE161" i="1"/>
  <c r="BD161" i="1"/>
  <c r="BC161" i="1"/>
  <c r="BA161" i="1"/>
  <c r="BK160" i="1"/>
  <c r="BJ160" i="1"/>
  <c r="BI160" i="1"/>
  <c r="BH160" i="1"/>
  <c r="BG160" i="1"/>
  <c r="BF160" i="1"/>
  <c r="BE160" i="1"/>
  <c r="BD160" i="1"/>
  <c r="BC160" i="1"/>
  <c r="BA160" i="1"/>
  <c r="BK159" i="1"/>
  <c r="BJ159" i="1"/>
  <c r="BI159" i="1"/>
  <c r="BH159" i="1"/>
  <c r="BG159" i="1"/>
  <c r="BF159" i="1"/>
  <c r="BE159" i="1"/>
  <c r="BD159" i="1"/>
  <c r="BC159" i="1"/>
  <c r="BA159" i="1"/>
  <c r="BK158" i="1"/>
  <c r="BJ158" i="1"/>
  <c r="BI158" i="1"/>
  <c r="BH158" i="1"/>
  <c r="BG158" i="1"/>
  <c r="BF158" i="1"/>
  <c r="BE158" i="1"/>
  <c r="BD158" i="1"/>
  <c r="BC158" i="1"/>
  <c r="BA158" i="1"/>
  <c r="BK157" i="1"/>
  <c r="BJ157" i="1"/>
  <c r="BI157" i="1"/>
  <c r="BH157" i="1"/>
  <c r="BG157" i="1"/>
  <c r="BF157" i="1"/>
  <c r="BE157" i="1"/>
  <c r="BD157" i="1"/>
  <c r="BC157" i="1"/>
  <c r="BA157" i="1"/>
  <c r="BK156" i="1"/>
  <c r="BJ156" i="1"/>
  <c r="BI156" i="1"/>
  <c r="BH156" i="1"/>
  <c r="BG156" i="1"/>
  <c r="BF156" i="1"/>
  <c r="BE156" i="1"/>
  <c r="BD156" i="1"/>
  <c r="BC156" i="1"/>
  <c r="BA156" i="1"/>
  <c r="BK155" i="1"/>
  <c r="BJ155" i="1"/>
  <c r="BI155" i="1"/>
  <c r="BH155" i="1"/>
  <c r="BG155" i="1"/>
  <c r="BF155" i="1"/>
  <c r="BE155" i="1"/>
  <c r="BD155" i="1"/>
  <c r="BC155" i="1"/>
  <c r="BA155" i="1"/>
  <c r="BK154" i="1"/>
  <c r="BJ154" i="1"/>
  <c r="BI154" i="1"/>
  <c r="BH154" i="1"/>
  <c r="BG154" i="1"/>
  <c r="BF154" i="1"/>
  <c r="BE154" i="1"/>
  <c r="BD154" i="1"/>
  <c r="BC154" i="1"/>
  <c r="BA154" i="1"/>
  <c r="BK153" i="1"/>
  <c r="BJ153" i="1"/>
  <c r="BI153" i="1"/>
  <c r="BH153" i="1"/>
  <c r="BG153" i="1"/>
  <c r="BF153" i="1"/>
  <c r="BE153" i="1"/>
  <c r="BD153" i="1"/>
  <c r="BC153" i="1"/>
  <c r="BA153" i="1"/>
  <c r="BK152" i="1"/>
  <c r="BJ152" i="1"/>
  <c r="BI152" i="1"/>
  <c r="BH152" i="1"/>
  <c r="BG152" i="1"/>
  <c r="BF152" i="1"/>
  <c r="BE152" i="1"/>
  <c r="BD152" i="1"/>
  <c r="BC152" i="1"/>
  <c r="BA152" i="1"/>
  <c r="BK151" i="1"/>
  <c r="BJ151" i="1"/>
  <c r="BI151" i="1"/>
  <c r="BH151" i="1"/>
  <c r="BG151" i="1"/>
  <c r="BF151" i="1"/>
  <c r="BE151" i="1"/>
  <c r="BD151" i="1"/>
  <c r="BC151" i="1"/>
  <c r="BA151" i="1"/>
  <c r="BK150" i="1"/>
  <c r="BJ150" i="1"/>
  <c r="BI150" i="1"/>
  <c r="BH150" i="1"/>
  <c r="BG150" i="1"/>
  <c r="BF150" i="1"/>
  <c r="BE150" i="1"/>
  <c r="BD150" i="1"/>
  <c r="BC150" i="1"/>
  <c r="BA150" i="1"/>
  <c r="BK149" i="1"/>
  <c r="BJ149" i="1"/>
  <c r="BI149" i="1"/>
  <c r="BH149" i="1"/>
  <c r="BG149" i="1"/>
  <c r="BF149" i="1"/>
  <c r="BE149" i="1"/>
  <c r="BD149" i="1"/>
  <c r="BC149" i="1"/>
  <c r="BA149" i="1"/>
  <c r="BK148" i="1"/>
  <c r="BJ148" i="1"/>
  <c r="BI148" i="1"/>
  <c r="BH148" i="1"/>
  <c r="BG148" i="1"/>
  <c r="BF148" i="1"/>
  <c r="BE148" i="1"/>
  <c r="BD148" i="1"/>
  <c r="BC148" i="1"/>
  <c r="BA148" i="1"/>
  <c r="BK147" i="1"/>
  <c r="BJ147" i="1"/>
  <c r="BI147" i="1"/>
  <c r="BH147" i="1"/>
  <c r="BG147" i="1"/>
  <c r="BF147" i="1"/>
  <c r="BE147" i="1"/>
  <c r="BD147" i="1"/>
  <c r="BC147" i="1"/>
  <c r="BA147" i="1"/>
  <c r="BK146" i="1"/>
  <c r="BJ146" i="1"/>
  <c r="BI146" i="1"/>
  <c r="BH146" i="1"/>
  <c r="BG146" i="1"/>
  <c r="BF146" i="1"/>
  <c r="BE146" i="1"/>
  <c r="BD146" i="1"/>
  <c r="BC146" i="1"/>
  <c r="BA146" i="1"/>
  <c r="BK145" i="1"/>
  <c r="BJ145" i="1"/>
  <c r="BI145" i="1"/>
  <c r="BH145" i="1"/>
  <c r="BG145" i="1"/>
  <c r="BF145" i="1"/>
  <c r="BE145" i="1"/>
  <c r="BD145" i="1"/>
  <c r="BC145" i="1"/>
  <c r="BA145" i="1"/>
  <c r="BK144" i="1"/>
  <c r="BJ144" i="1"/>
  <c r="BI144" i="1"/>
  <c r="BH144" i="1"/>
  <c r="BG144" i="1"/>
  <c r="BF144" i="1"/>
  <c r="BE144" i="1"/>
  <c r="BD144" i="1"/>
  <c r="BC144" i="1"/>
  <c r="BA144" i="1"/>
  <c r="BK143" i="1"/>
  <c r="BJ143" i="1"/>
  <c r="BI143" i="1"/>
  <c r="BH143" i="1"/>
  <c r="BG143" i="1"/>
  <c r="BF143" i="1"/>
  <c r="BE143" i="1"/>
  <c r="BD143" i="1"/>
  <c r="BC143" i="1"/>
  <c r="BA143" i="1"/>
  <c r="BK142" i="1"/>
  <c r="BJ142" i="1"/>
  <c r="BI142" i="1"/>
  <c r="BH142" i="1"/>
  <c r="BG142" i="1"/>
  <c r="BF142" i="1"/>
  <c r="BE142" i="1"/>
  <c r="BD142" i="1"/>
  <c r="BC142" i="1"/>
  <c r="BA142" i="1"/>
  <c r="BK141" i="1"/>
  <c r="BJ141" i="1"/>
  <c r="BI141" i="1"/>
  <c r="BH141" i="1"/>
  <c r="BG141" i="1"/>
  <c r="BF141" i="1"/>
  <c r="BE141" i="1"/>
  <c r="BD141" i="1"/>
  <c r="BC141" i="1"/>
  <c r="BA141" i="1"/>
  <c r="BK140" i="1"/>
  <c r="BJ140" i="1"/>
  <c r="BI140" i="1"/>
  <c r="BH140" i="1"/>
  <c r="BG140" i="1"/>
  <c r="BF140" i="1"/>
  <c r="BE140" i="1"/>
  <c r="BD140" i="1"/>
  <c r="BC140" i="1"/>
  <c r="BA140" i="1"/>
  <c r="BK139" i="1"/>
  <c r="BJ139" i="1"/>
  <c r="BI139" i="1"/>
  <c r="BH139" i="1"/>
  <c r="BG139" i="1"/>
  <c r="BF139" i="1"/>
  <c r="BE139" i="1"/>
  <c r="BD139" i="1"/>
  <c r="BC139" i="1"/>
  <c r="BA139" i="1"/>
  <c r="BK138" i="1"/>
  <c r="BJ138" i="1"/>
  <c r="BI138" i="1"/>
  <c r="BH138" i="1"/>
  <c r="BG138" i="1"/>
  <c r="BF138" i="1"/>
  <c r="BE138" i="1"/>
  <c r="BD138" i="1"/>
  <c r="BC138" i="1"/>
  <c r="BA138" i="1"/>
  <c r="BK137" i="1"/>
  <c r="BJ137" i="1"/>
  <c r="BI137" i="1"/>
  <c r="BH137" i="1"/>
  <c r="BG137" i="1"/>
  <c r="BF137" i="1"/>
  <c r="BE137" i="1"/>
  <c r="BD137" i="1"/>
  <c r="BC137" i="1"/>
  <c r="BA137" i="1"/>
  <c r="BK136" i="1"/>
  <c r="BJ136" i="1"/>
  <c r="BI136" i="1"/>
  <c r="BH136" i="1"/>
  <c r="BG136" i="1"/>
  <c r="BF136" i="1"/>
  <c r="BE136" i="1"/>
  <c r="BD136" i="1"/>
  <c r="BC136" i="1"/>
  <c r="BA136" i="1"/>
  <c r="BK135" i="1"/>
  <c r="BJ135" i="1"/>
  <c r="BI135" i="1"/>
  <c r="BH135" i="1"/>
  <c r="BG135" i="1"/>
  <c r="BF135" i="1"/>
  <c r="BE135" i="1"/>
  <c r="BD135" i="1"/>
  <c r="BC135" i="1"/>
  <c r="BA135" i="1"/>
  <c r="BK134" i="1"/>
  <c r="BJ134" i="1"/>
  <c r="BI134" i="1"/>
  <c r="BH134" i="1"/>
  <c r="BG134" i="1"/>
  <c r="BF134" i="1"/>
  <c r="BE134" i="1"/>
  <c r="BD134" i="1"/>
  <c r="BC134" i="1"/>
  <c r="BA134" i="1"/>
  <c r="BK133" i="1"/>
  <c r="BJ133" i="1"/>
  <c r="BI133" i="1"/>
  <c r="BH133" i="1"/>
  <c r="BG133" i="1"/>
  <c r="BF133" i="1"/>
  <c r="BE133" i="1"/>
  <c r="BD133" i="1"/>
  <c r="BC133" i="1"/>
  <c r="BA133" i="1"/>
  <c r="BK132" i="1"/>
  <c r="BJ132" i="1"/>
  <c r="BI132" i="1"/>
  <c r="BH132" i="1"/>
  <c r="BG132" i="1"/>
  <c r="BF132" i="1"/>
  <c r="BE132" i="1"/>
  <c r="BD132" i="1"/>
  <c r="BC132" i="1"/>
  <c r="BA132" i="1"/>
  <c r="BK131" i="1"/>
  <c r="BJ131" i="1"/>
  <c r="BI131" i="1"/>
  <c r="BH131" i="1"/>
  <c r="BG131" i="1"/>
  <c r="BF131" i="1"/>
  <c r="BE131" i="1"/>
  <c r="BD131" i="1"/>
  <c r="BC131" i="1"/>
  <c r="BA131" i="1"/>
  <c r="BK130" i="1"/>
  <c r="BJ130" i="1"/>
  <c r="BI130" i="1"/>
  <c r="BH130" i="1"/>
  <c r="BG130" i="1"/>
  <c r="BF130" i="1"/>
  <c r="BE130" i="1"/>
  <c r="BD130" i="1"/>
  <c r="BC130" i="1"/>
  <c r="BA130" i="1"/>
  <c r="BK129" i="1"/>
  <c r="BJ129" i="1"/>
  <c r="BI129" i="1"/>
  <c r="BH129" i="1"/>
  <c r="BG129" i="1"/>
  <c r="BF129" i="1"/>
  <c r="BE129" i="1"/>
  <c r="BD129" i="1"/>
  <c r="BC129" i="1"/>
  <c r="BA129" i="1"/>
  <c r="BK128" i="1"/>
  <c r="BJ128" i="1"/>
  <c r="BI128" i="1"/>
  <c r="BH128" i="1"/>
  <c r="BG128" i="1"/>
  <c r="BF128" i="1"/>
  <c r="BE128" i="1"/>
  <c r="BD128" i="1"/>
  <c r="BC128" i="1"/>
  <c r="BA128" i="1"/>
  <c r="BK127" i="1"/>
  <c r="BJ127" i="1"/>
  <c r="BI127" i="1"/>
  <c r="BH127" i="1"/>
  <c r="BG127" i="1"/>
  <c r="BF127" i="1"/>
  <c r="BE127" i="1"/>
  <c r="BD127" i="1"/>
  <c r="BC127" i="1"/>
  <c r="BA127" i="1"/>
  <c r="BK126" i="1"/>
  <c r="BJ126" i="1"/>
  <c r="BI126" i="1"/>
  <c r="BH126" i="1"/>
  <c r="BG126" i="1"/>
  <c r="BF126" i="1"/>
  <c r="BE126" i="1"/>
  <c r="BD126" i="1"/>
  <c r="BC126" i="1"/>
  <c r="BA126" i="1"/>
  <c r="BK125" i="1"/>
  <c r="BJ125" i="1"/>
  <c r="BI125" i="1"/>
  <c r="BH125" i="1"/>
  <c r="BG125" i="1"/>
  <c r="BF125" i="1"/>
  <c r="BE125" i="1"/>
  <c r="BD125" i="1"/>
  <c r="BC125" i="1"/>
  <c r="BA125" i="1"/>
  <c r="BK124" i="1"/>
  <c r="BJ124" i="1"/>
  <c r="BI124" i="1"/>
  <c r="BH124" i="1"/>
  <c r="BG124" i="1"/>
  <c r="BF124" i="1"/>
  <c r="BE124" i="1"/>
  <c r="BD124" i="1"/>
  <c r="BC124" i="1"/>
  <c r="BA124" i="1"/>
  <c r="BK123" i="1"/>
  <c r="BJ123" i="1"/>
  <c r="BI123" i="1"/>
  <c r="BH123" i="1"/>
  <c r="BG123" i="1"/>
  <c r="BF123" i="1"/>
  <c r="BE123" i="1"/>
  <c r="BD123" i="1"/>
  <c r="BC123" i="1"/>
  <c r="BA123" i="1"/>
  <c r="BK122" i="1"/>
  <c r="BJ122" i="1"/>
  <c r="BI122" i="1"/>
  <c r="BH122" i="1"/>
  <c r="BG122" i="1"/>
  <c r="BF122" i="1"/>
  <c r="BE122" i="1"/>
  <c r="BD122" i="1"/>
  <c r="BC122" i="1"/>
  <c r="BA122" i="1"/>
  <c r="BK121" i="1"/>
  <c r="BJ121" i="1"/>
  <c r="BI121" i="1"/>
  <c r="BH121" i="1"/>
  <c r="BG121" i="1"/>
  <c r="BF121" i="1"/>
  <c r="BE121" i="1"/>
  <c r="BD121" i="1"/>
  <c r="BC121" i="1"/>
  <c r="BA121" i="1"/>
  <c r="BK120" i="1"/>
  <c r="BJ120" i="1"/>
  <c r="BI120" i="1"/>
  <c r="BH120" i="1"/>
  <c r="BG120" i="1"/>
  <c r="BF120" i="1"/>
  <c r="BE120" i="1"/>
  <c r="BD120" i="1"/>
  <c r="BC120" i="1"/>
  <c r="BA120" i="1"/>
  <c r="BK119" i="1"/>
  <c r="BJ119" i="1"/>
  <c r="BI119" i="1"/>
  <c r="BH119" i="1"/>
  <c r="BG119" i="1"/>
  <c r="BF119" i="1"/>
  <c r="BE119" i="1"/>
  <c r="BD119" i="1"/>
  <c r="BC119" i="1"/>
  <c r="BA119" i="1"/>
  <c r="BK118" i="1"/>
  <c r="BJ118" i="1"/>
  <c r="BI118" i="1"/>
  <c r="BH118" i="1"/>
  <c r="BG118" i="1"/>
  <c r="BF118" i="1"/>
  <c r="BE118" i="1"/>
  <c r="BD118" i="1"/>
  <c r="BC118" i="1"/>
  <c r="BA118" i="1"/>
  <c r="BK117" i="1"/>
  <c r="BJ117" i="1"/>
  <c r="BI117" i="1"/>
  <c r="BH117" i="1"/>
  <c r="BG117" i="1"/>
  <c r="BF117" i="1"/>
  <c r="BE117" i="1"/>
  <c r="BD117" i="1"/>
  <c r="BC117" i="1"/>
  <c r="BA117" i="1"/>
  <c r="BK116" i="1"/>
  <c r="BJ116" i="1"/>
  <c r="BI116" i="1"/>
  <c r="BH116" i="1"/>
  <c r="BG116" i="1"/>
  <c r="BF116" i="1"/>
  <c r="BE116" i="1"/>
  <c r="BD116" i="1"/>
  <c r="BC116" i="1"/>
  <c r="BA116" i="1"/>
  <c r="BK115" i="1"/>
  <c r="BJ115" i="1"/>
  <c r="BI115" i="1"/>
  <c r="BH115" i="1"/>
  <c r="BG115" i="1"/>
  <c r="BF115" i="1"/>
  <c r="BE115" i="1"/>
  <c r="BD115" i="1"/>
  <c r="BC115" i="1"/>
  <c r="BA115" i="1"/>
  <c r="BK114" i="1"/>
  <c r="BJ114" i="1"/>
  <c r="BI114" i="1"/>
  <c r="BH114" i="1"/>
  <c r="BG114" i="1"/>
  <c r="BF114" i="1"/>
  <c r="BE114" i="1"/>
  <c r="BD114" i="1"/>
  <c r="BC114" i="1"/>
  <c r="BA114" i="1"/>
  <c r="BK113" i="1"/>
  <c r="BJ113" i="1"/>
  <c r="BI113" i="1"/>
  <c r="BH113" i="1"/>
  <c r="BG113" i="1"/>
  <c r="BF113" i="1"/>
  <c r="BE113" i="1"/>
  <c r="BD113" i="1"/>
  <c r="BC113" i="1"/>
  <c r="BA113" i="1"/>
  <c r="BK112" i="1"/>
  <c r="BJ112" i="1"/>
  <c r="BI112" i="1"/>
  <c r="BH112" i="1"/>
  <c r="BG112" i="1"/>
  <c r="BF112" i="1"/>
  <c r="BE112" i="1"/>
  <c r="BD112" i="1"/>
  <c r="BC112" i="1"/>
  <c r="BA112" i="1"/>
  <c r="BK111" i="1"/>
  <c r="BJ111" i="1"/>
  <c r="BI111" i="1"/>
  <c r="BH111" i="1"/>
  <c r="BG111" i="1"/>
  <c r="BF111" i="1"/>
  <c r="BE111" i="1"/>
  <c r="BD111" i="1"/>
  <c r="BC111" i="1"/>
  <c r="BA111" i="1"/>
  <c r="BK110" i="1"/>
  <c r="BJ110" i="1"/>
  <c r="BI110" i="1"/>
  <c r="BH110" i="1"/>
  <c r="BG110" i="1"/>
  <c r="BF110" i="1"/>
  <c r="BE110" i="1"/>
  <c r="BD110" i="1"/>
  <c r="BC110" i="1"/>
  <c r="BA110" i="1"/>
  <c r="BK109" i="1"/>
  <c r="BJ109" i="1"/>
  <c r="BI109" i="1"/>
  <c r="BH109" i="1"/>
  <c r="BG109" i="1"/>
  <c r="BF109" i="1"/>
  <c r="BE109" i="1"/>
  <c r="BD109" i="1"/>
  <c r="BC109" i="1"/>
  <c r="BA109" i="1"/>
  <c r="BK108" i="1"/>
  <c r="BJ108" i="1"/>
  <c r="BI108" i="1"/>
  <c r="BH108" i="1"/>
  <c r="BG108" i="1"/>
  <c r="BF108" i="1"/>
  <c r="BE108" i="1"/>
  <c r="BD108" i="1"/>
  <c r="BC108" i="1"/>
  <c r="BA108" i="1"/>
  <c r="BK107" i="1"/>
  <c r="BJ107" i="1"/>
  <c r="BI107" i="1"/>
  <c r="BH107" i="1"/>
  <c r="BG107" i="1"/>
  <c r="BF107" i="1"/>
  <c r="BE107" i="1"/>
  <c r="BD107" i="1"/>
  <c r="BC107" i="1"/>
  <c r="BA107" i="1"/>
  <c r="BK106" i="1"/>
  <c r="BJ106" i="1"/>
  <c r="BI106" i="1"/>
  <c r="BH106" i="1"/>
  <c r="BG106" i="1"/>
  <c r="BF106" i="1"/>
  <c r="BE106" i="1"/>
  <c r="BD106" i="1"/>
  <c r="BC106" i="1"/>
  <c r="BA106" i="1"/>
  <c r="BK105" i="1"/>
  <c r="BJ105" i="1"/>
  <c r="BI105" i="1"/>
  <c r="BH105" i="1"/>
  <c r="BG105" i="1"/>
  <c r="BF105" i="1"/>
  <c r="BE105" i="1"/>
  <c r="BD105" i="1"/>
  <c r="BC105" i="1"/>
  <c r="BA105" i="1"/>
  <c r="BK104" i="1"/>
  <c r="BJ104" i="1"/>
  <c r="BI104" i="1"/>
  <c r="BH104" i="1"/>
  <c r="BG104" i="1"/>
  <c r="BF104" i="1"/>
  <c r="BE104" i="1"/>
  <c r="BD104" i="1"/>
  <c r="BC104" i="1"/>
  <c r="BA104" i="1"/>
  <c r="BK103" i="1"/>
  <c r="BJ103" i="1"/>
  <c r="BI103" i="1"/>
  <c r="BH103" i="1"/>
  <c r="BG103" i="1"/>
  <c r="BF103" i="1"/>
  <c r="BE103" i="1"/>
  <c r="BD103" i="1"/>
  <c r="BC103" i="1"/>
  <c r="BA103" i="1"/>
  <c r="BK102" i="1"/>
  <c r="BJ102" i="1"/>
  <c r="BI102" i="1"/>
  <c r="BH102" i="1"/>
  <c r="BG102" i="1"/>
  <c r="BF102" i="1"/>
  <c r="BE102" i="1"/>
  <c r="BD102" i="1"/>
  <c r="BC102" i="1"/>
  <c r="BA102" i="1"/>
  <c r="BK101" i="1"/>
  <c r="BJ101" i="1"/>
  <c r="BI101" i="1"/>
  <c r="BH101" i="1"/>
  <c r="BG101" i="1"/>
  <c r="BF101" i="1"/>
  <c r="BE101" i="1"/>
  <c r="BD101" i="1"/>
  <c r="BC101" i="1"/>
  <c r="BA101" i="1"/>
  <c r="BK100" i="1"/>
  <c r="BJ100" i="1"/>
  <c r="BI100" i="1"/>
  <c r="BH100" i="1"/>
  <c r="BG100" i="1"/>
  <c r="BF100" i="1"/>
  <c r="BE100" i="1"/>
  <c r="BD100" i="1"/>
  <c r="BC100" i="1"/>
  <c r="BA100" i="1"/>
  <c r="BK99" i="1"/>
  <c r="BJ99" i="1"/>
  <c r="BI99" i="1"/>
  <c r="BH99" i="1"/>
  <c r="BG99" i="1"/>
  <c r="BF99" i="1"/>
  <c r="BE99" i="1"/>
  <c r="BD99" i="1"/>
  <c r="BC99" i="1"/>
  <c r="BA99" i="1"/>
  <c r="BK98" i="1"/>
  <c r="BJ98" i="1"/>
  <c r="BI98" i="1"/>
  <c r="BH98" i="1"/>
  <c r="BG98" i="1"/>
  <c r="BF98" i="1"/>
  <c r="BE98" i="1"/>
  <c r="BD98" i="1"/>
  <c r="BC98" i="1"/>
  <c r="BA98" i="1"/>
  <c r="BK97" i="1"/>
  <c r="BJ97" i="1"/>
  <c r="BI97" i="1"/>
  <c r="BH97" i="1"/>
  <c r="BG97" i="1"/>
  <c r="BF97" i="1"/>
  <c r="BE97" i="1"/>
  <c r="BD97" i="1"/>
  <c r="BC97" i="1"/>
  <c r="BA97" i="1"/>
  <c r="BK96" i="1"/>
  <c r="BJ96" i="1"/>
  <c r="BI96" i="1"/>
  <c r="BH96" i="1"/>
  <c r="BG96" i="1"/>
  <c r="BF96" i="1"/>
  <c r="BE96" i="1"/>
  <c r="BD96" i="1"/>
  <c r="BC96" i="1"/>
  <c r="BA96" i="1"/>
  <c r="BK95" i="1"/>
  <c r="BJ95" i="1"/>
  <c r="BI95" i="1"/>
  <c r="BH95" i="1"/>
  <c r="BG95" i="1"/>
  <c r="BF95" i="1"/>
  <c r="BE95" i="1"/>
  <c r="BD95" i="1"/>
  <c r="BC95" i="1"/>
  <c r="BA95" i="1"/>
  <c r="BK94" i="1"/>
  <c r="BJ94" i="1"/>
  <c r="BI94" i="1"/>
  <c r="BH94" i="1"/>
  <c r="BG94" i="1"/>
  <c r="BF94" i="1"/>
  <c r="BE94" i="1"/>
  <c r="BD94" i="1"/>
  <c r="BC94" i="1"/>
  <c r="BA94" i="1"/>
  <c r="BK93" i="1"/>
  <c r="BJ93" i="1"/>
  <c r="BI93" i="1"/>
  <c r="BH93" i="1"/>
  <c r="BG93" i="1"/>
  <c r="BF93" i="1"/>
  <c r="BE93" i="1"/>
  <c r="BD93" i="1"/>
  <c r="BC93" i="1"/>
  <c r="BA93" i="1"/>
  <c r="BK92" i="1"/>
  <c r="BJ92" i="1"/>
  <c r="BI92" i="1"/>
  <c r="BH92" i="1"/>
  <c r="BG92" i="1"/>
  <c r="BF92" i="1"/>
  <c r="BE92" i="1"/>
  <c r="BD92" i="1"/>
  <c r="BC92" i="1"/>
  <c r="BA92" i="1"/>
  <c r="BK91" i="1"/>
  <c r="BJ91" i="1"/>
  <c r="BI91" i="1"/>
  <c r="BH91" i="1"/>
  <c r="BG91" i="1"/>
  <c r="BF91" i="1"/>
  <c r="BE91" i="1"/>
  <c r="BD91" i="1"/>
  <c r="BC91" i="1"/>
  <c r="BA91" i="1"/>
  <c r="BK90" i="1"/>
  <c r="BJ90" i="1"/>
  <c r="BI90" i="1"/>
  <c r="BH90" i="1"/>
  <c r="BG90" i="1"/>
  <c r="BF90" i="1"/>
  <c r="BE90" i="1"/>
  <c r="BD90" i="1"/>
  <c r="BC90" i="1"/>
  <c r="BA90" i="1"/>
  <c r="BK89" i="1"/>
  <c r="BJ89" i="1"/>
  <c r="BI89" i="1"/>
  <c r="BH89" i="1"/>
  <c r="BG89" i="1"/>
  <c r="BF89" i="1"/>
  <c r="BE89" i="1"/>
  <c r="BD89" i="1"/>
  <c r="BC89" i="1"/>
  <c r="BA89" i="1"/>
  <c r="BK88" i="1"/>
  <c r="BJ88" i="1"/>
  <c r="BI88" i="1"/>
  <c r="BH88" i="1"/>
  <c r="BG88" i="1"/>
  <c r="BF88" i="1"/>
  <c r="BE88" i="1"/>
  <c r="BD88" i="1"/>
  <c r="BC88" i="1"/>
  <c r="BA88" i="1"/>
  <c r="BK87" i="1"/>
  <c r="BJ87" i="1"/>
  <c r="BI87" i="1"/>
  <c r="BH87" i="1"/>
  <c r="BG87" i="1"/>
  <c r="BF87" i="1"/>
  <c r="BE87" i="1"/>
  <c r="BD87" i="1"/>
  <c r="BC87" i="1"/>
  <c r="BA87" i="1"/>
  <c r="BK86" i="1"/>
  <c r="BJ86" i="1"/>
  <c r="BI86" i="1"/>
  <c r="BH86" i="1"/>
  <c r="BG86" i="1"/>
  <c r="BF86" i="1"/>
  <c r="BE86" i="1"/>
  <c r="BD86" i="1"/>
  <c r="BC86" i="1"/>
  <c r="BA86" i="1"/>
  <c r="BK85" i="1"/>
  <c r="BJ85" i="1"/>
  <c r="BI85" i="1"/>
  <c r="BH85" i="1"/>
  <c r="BG85" i="1"/>
  <c r="BF85" i="1"/>
  <c r="BE85" i="1"/>
  <c r="BD85" i="1"/>
  <c r="BC85" i="1"/>
  <c r="BA85" i="1"/>
  <c r="BK79" i="1"/>
  <c r="BJ79" i="1"/>
  <c r="BI79" i="1"/>
  <c r="BH79" i="1"/>
  <c r="BG79" i="1"/>
  <c r="BF79" i="1"/>
  <c r="BE79" i="1"/>
  <c r="BD79" i="1"/>
  <c r="BC79" i="1"/>
  <c r="BA79" i="1"/>
  <c r="BK78" i="1"/>
  <c r="BJ78" i="1"/>
  <c r="BI78" i="1"/>
  <c r="BH78" i="1"/>
  <c r="BG78" i="1"/>
  <c r="BF78" i="1"/>
  <c r="BE78" i="1"/>
  <c r="BD78" i="1"/>
  <c r="BC78" i="1"/>
  <c r="BA78" i="1"/>
  <c r="BK77" i="1"/>
  <c r="BJ77" i="1"/>
  <c r="BI77" i="1"/>
  <c r="BH77" i="1"/>
  <c r="BG77" i="1"/>
  <c r="BF77" i="1"/>
  <c r="BE77" i="1"/>
  <c r="BD77" i="1"/>
  <c r="BC77" i="1"/>
  <c r="BA77" i="1"/>
  <c r="BK76" i="1"/>
  <c r="BJ76" i="1"/>
  <c r="BI76" i="1"/>
  <c r="BH76" i="1"/>
  <c r="BG76" i="1"/>
  <c r="BF76" i="1"/>
  <c r="BE76" i="1"/>
  <c r="BD76" i="1"/>
  <c r="BC76" i="1"/>
  <c r="BA76" i="1"/>
  <c r="BK75" i="1"/>
  <c r="BJ75" i="1"/>
  <c r="BI75" i="1"/>
  <c r="BH75" i="1"/>
  <c r="BG75" i="1"/>
  <c r="BF75" i="1"/>
  <c r="BE75" i="1"/>
  <c r="BD75" i="1"/>
  <c r="BC75" i="1"/>
  <c r="BA75" i="1"/>
  <c r="BK74" i="1"/>
  <c r="BJ74" i="1"/>
  <c r="BI74" i="1"/>
  <c r="BH74" i="1"/>
  <c r="BG74" i="1"/>
  <c r="BF74" i="1"/>
  <c r="BE74" i="1"/>
  <c r="BD74" i="1"/>
  <c r="BC74" i="1"/>
  <c r="BA74" i="1"/>
  <c r="BK73" i="1"/>
  <c r="BJ73" i="1"/>
  <c r="BI73" i="1"/>
  <c r="BH73" i="1"/>
  <c r="BG73" i="1"/>
  <c r="BF73" i="1"/>
  <c r="BE73" i="1"/>
  <c r="BD73" i="1"/>
  <c r="BC73" i="1"/>
  <c r="BA73" i="1"/>
  <c r="BK72" i="1"/>
  <c r="BJ72" i="1"/>
  <c r="BI72" i="1"/>
  <c r="BH72" i="1"/>
  <c r="BG72" i="1"/>
  <c r="BF72" i="1"/>
  <c r="BE72" i="1"/>
  <c r="BD72" i="1"/>
  <c r="BC72" i="1"/>
  <c r="BA72" i="1"/>
  <c r="BK71" i="1"/>
  <c r="BJ71" i="1"/>
  <c r="BI71" i="1"/>
  <c r="BH71" i="1"/>
  <c r="BG71" i="1"/>
  <c r="BF71" i="1"/>
  <c r="BE71" i="1"/>
  <c r="BD71" i="1"/>
  <c r="BC71" i="1"/>
  <c r="BA71" i="1"/>
  <c r="BK70" i="1"/>
  <c r="BJ70" i="1"/>
  <c r="BI70" i="1"/>
  <c r="BH70" i="1"/>
  <c r="BG70" i="1"/>
  <c r="BF70" i="1"/>
  <c r="BE70" i="1"/>
  <c r="BD70" i="1"/>
  <c r="BC70" i="1"/>
  <c r="BA70" i="1"/>
  <c r="BK69" i="1"/>
  <c r="BJ69" i="1"/>
  <c r="BI69" i="1"/>
  <c r="BH69" i="1"/>
  <c r="BG69" i="1"/>
  <c r="BF69" i="1"/>
  <c r="BE69" i="1"/>
  <c r="BD69" i="1"/>
  <c r="BC69" i="1"/>
  <c r="BA69" i="1"/>
  <c r="BK68" i="1"/>
  <c r="BJ68" i="1"/>
  <c r="BI68" i="1"/>
  <c r="BH68" i="1"/>
  <c r="BG68" i="1"/>
  <c r="BF68" i="1"/>
  <c r="BE68" i="1"/>
  <c r="BD68" i="1"/>
  <c r="BC68" i="1"/>
  <c r="BA68" i="1"/>
  <c r="BK67" i="1"/>
  <c r="BJ67" i="1"/>
  <c r="BI67" i="1"/>
  <c r="BH67" i="1"/>
  <c r="BG67" i="1"/>
  <c r="BF67" i="1"/>
  <c r="BE67" i="1"/>
  <c r="BD67" i="1"/>
  <c r="BC67" i="1"/>
  <c r="BA67" i="1"/>
  <c r="BK66" i="1"/>
  <c r="BJ66" i="1"/>
  <c r="BI66" i="1"/>
  <c r="BH66" i="1"/>
  <c r="BG66" i="1"/>
  <c r="BF66" i="1"/>
  <c r="BE66" i="1"/>
  <c r="BD66" i="1"/>
  <c r="BC66" i="1"/>
  <c r="BA66" i="1"/>
  <c r="BK65" i="1"/>
  <c r="BJ65" i="1"/>
  <c r="BI65" i="1"/>
  <c r="BH65" i="1"/>
  <c r="BG65" i="1"/>
  <c r="BF65" i="1"/>
  <c r="BE65" i="1"/>
  <c r="BD65" i="1"/>
  <c r="BC65" i="1"/>
  <c r="BA65" i="1"/>
  <c r="BK64" i="1"/>
  <c r="BJ64" i="1"/>
  <c r="BI64" i="1"/>
  <c r="BH64" i="1"/>
  <c r="BG64" i="1"/>
  <c r="BF64" i="1"/>
  <c r="BE64" i="1"/>
  <c r="BD64" i="1"/>
  <c r="BC64" i="1"/>
  <c r="BA64" i="1"/>
  <c r="BK63" i="1"/>
  <c r="BJ63" i="1"/>
  <c r="BI63" i="1"/>
  <c r="BH63" i="1"/>
  <c r="BG63" i="1"/>
  <c r="BF63" i="1"/>
  <c r="BE63" i="1"/>
  <c r="BD63" i="1"/>
  <c r="BC63" i="1"/>
  <c r="BA63" i="1"/>
  <c r="BK62" i="1"/>
  <c r="BJ62" i="1"/>
  <c r="BI62" i="1"/>
  <c r="BH62" i="1"/>
  <c r="BG62" i="1"/>
  <c r="BF62" i="1"/>
  <c r="BE62" i="1"/>
  <c r="BD62" i="1"/>
  <c r="BC62" i="1"/>
  <c r="BA62" i="1"/>
  <c r="BK61" i="1"/>
  <c r="BJ61" i="1"/>
  <c r="BI61" i="1"/>
  <c r="BH61" i="1"/>
  <c r="BG61" i="1"/>
  <c r="BF61" i="1"/>
  <c r="BE61" i="1"/>
  <c r="BD61" i="1"/>
  <c r="BC61" i="1"/>
  <c r="BA61" i="1"/>
  <c r="BK60" i="1"/>
  <c r="BJ60" i="1"/>
  <c r="BI60" i="1"/>
  <c r="BH60" i="1"/>
  <c r="BG60" i="1"/>
  <c r="BF60" i="1"/>
  <c r="BE60" i="1"/>
  <c r="BD60" i="1"/>
  <c r="BC60" i="1"/>
  <c r="BA60" i="1"/>
  <c r="BK59" i="1"/>
  <c r="BJ59" i="1"/>
  <c r="BI59" i="1"/>
  <c r="BH59" i="1"/>
  <c r="BG59" i="1"/>
  <c r="BF59" i="1"/>
  <c r="BE59" i="1"/>
  <c r="BD59" i="1"/>
  <c r="BC59" i="1"/>
  <c r="BA59" i="1"/>
  <c r="BK58" i="1"/>
  <c r="BJ58" i="1"/>
  <c r="BI58" i="1"/>
  <c r="BH58" i="1"/>
  <c r="BG58" i="1"/>
  <c r="BF58" i="1"/>
  <c r="BE58" i="1"/>
  <c r="BD58" i="1"/>
  <c r="BC58" i="1"/>
  <c r="BA58" i="1"/>
  <c r="BK57" i="1"/>
  <c r="BJ57" i="1"/>
  <c r="BI57" i="1"/>
  <c r="BH57" i="1"/>
  <c r="BG57" i="1"/>
  <c r="BF57" i="1"/>
  <c r="BE57" i="1"/>
  <c r="BD57" i="1"/>
  <c r="BC57" i="1"/>
  <c r="BA57" i="1"/>
  <c r="BK56" i="1"/>
  <c r="BJ56" i="1"/>
  <c r="BI56" i="1"/>
  <c r="BH56" i="1"/>
  <c r="BG56" i="1"/>
  <c r="BF56" i="1"/>
  <c r="BE56" i="1"/>
  <c r="BD56" i="1"/>
  <c r="BC56" i="1"/>
  <c r="BA56" i="1"/>
  <c r="BK55" i="1"/>
  <c r="BJ55" i="1"/>
  <c r="BI55" i="1"/>
  <c r="BH55" i="1"/>
  <c r="BG55" i="1"/>
  <c r="BF55" i="1"/>
  <c r="BE55" i="1"/>
  <c r="BD55" i="1"/>
  <c r="BC55" i="1"/>
  <c r="BA55" i="1"/>
  <c r="BK54" i="1"/>
  <c r="BJ54" i="1"/>
  <c r="BI54" i="1"/>
  <c r="BH54" i="1"/>
  <c r="BG54" i="1"/>
  <c r="BF54" i="1"/>
  <c r="BE54" i="1"/>
  <c r="BD54" i="1"/>
  <c r="BC54" i="1"/>
  <c r="BA54" i="1"/>
  <c r="BK53" i="1"/>
  <c r="BJ53" i="1"/>
  <c r="BI53" i="1"/>
  <c r="BH53" i="1"/>
  <c r="BG53" i="1"/>
  <c r="BF53" i="1"/>
  <c r="BE53" i="1"/>
  <c r="BD53" i="1"/>
  <c r="BC53" i="1"/>
  <c r="BA53" i="1"/>
  <c r="BK52" i="1"/>
  <c r="BJ52" i="1"/>
  <c r="BI52" i="1"/>
  <c r="BH52" i="1"/>
  <c r="BG52" i="1"/>
  <c r="BF52" i="1"/>
  <c r="BE52" i="1"/>
  <c r="BD52" i="1"/>
  <c r="BC52" i="1"/>
  <c r="BA52" i="1"/>
  <c r="BK51" i="1"/>
  <c r="BJ51" i="1"/>
  <c r="BI51" i="1"/>
  <c r="BH51" i="1"/>
  <c r="BG51" i="1"/>
  <c r="BF51" i="1"/>
  <c r="BE51" i="1"/>
  <c r="BD51" i="1"/>
  <c r="BC51" i="1"/>
  <c r="BA51" i="1"/>
  <c r="BK50" i="1"/>
  <c r="BJ50" i="1"/>
  <c r="BI50" i="1"/>
  <c r="BH50" i="1"/>
  <c r="BG50" i="1"/>
  <c r="BF50" i="1"/>
  <c r="BE50" i="1"/>
  <c r="BD50" i="1"/>
  <c r="BC50" i="1"/>
  <c r="BA50" i="1"/>
  <c r="BK49" i="1"/>
  <c r="BJ49" i="1"/>
  <c r="BI49" i="1"/>
  <c r="BH49" i="1"/>
  <c r="BG49" i="1"/>
  <c r="BF49" i="1"/>
  <c r="BE49" i="1"/>
  <c r="BD49" i="1"/>
  <c r="BC49" i="1"/>
  <c r="BA49" i="1"/>
  <c r="BK48" i="1"/>
  <c r="BJ48" i="1"/>
  <c r="BI48" i="1"/>
  <c r="BH48" i="1"/>
  <c r="BG48" i="1"/>
  <c r="BF48" i="1"/>
  <c r="BE48" i="1"/>
  <c r="BD48" i="1"/>
  <c r="BC48" i="1"/>
  <c r="BA48" i="1"/>
  <c r="BK47" i="1"/>
  <c r="BJ47" i="1"/>
  <c r="BI47" i="1"/>
  <c r="BH47" i="1"/>
  <c r="BG47" i="1"/>
  <c r="BF47" i="1"/>
  <c r="BE47" i="1"/>
  <c r="BD47" i="1"/>
  <c r="BC47" i="1"/>
  <c r="BA47" i="1"/>
  <c r="BK46" i="1"/>
  <c r="BJ46" i="1"/>
  <c r="BI46" i="1"/>
  <c r="BH46" i="1"/>
  <c r="BG46" i="1"/>
  <c r="BF46" i="1"/>
  <c r="BE46" i="1"/>
  <c r="BD46" i="1"/>
  <c r="BC46" i="1"/>
  <c r="BA46" i="1"/>
  <c r="BK45" i="1"/>
  <c r="BJ45" i="1"/>
  <c r="BI45" i="1"/>
  <c r="BH45" i="1"/>
  <c r="BG45" i="1"/>
  <c r="BF45" i="1"/>
  <c r="BE45" i="1"/>
  <c r="BD45" i="1"/>
  <c r="BC45" i="1"/>
  <c r="BA45" i="1"/>
  <c r="BK44" i="1"/>
  <c r="BJ44" i="1"/>
  <c r="BI44" i="1"/>
  <c r="BH44" i="1"/>
  <c r="BG44" i="1"/>
  <c r="BF44" i="1"/>
  <c r="BE44" i="1"/>
  <c r="BD44" i="1"/>
  <c r="BC44" i="1"/>
  <c r="BA44" i="1"/>
  <c r="BK43" i="1"/>
  <c r="BJ43" i="1"/>
  <c r="BI43" i="1"/>
  <c r="BH43" i="1"/>
  <c r="BG43" i="1"/>
  <c r="BF43" i="1"/>
  <c r="BE43" i="1"/>
  <c r="BD43" i="1"/>
  <c r="BC43" i="1"/>
  <c r="BA43" i="1"/>
  <c r="BK42" i="1"/>
  <c r="BJ42" i="1"/>
  <c r="BI42" i="1"/>
  <c r="BH42" i="1"/>
  <c r="BG42" i="1"/>
  <c r="BF42" i="1"/>
  <c r="BE42" i="1"/>
  <c r="BD42" i="1"/>
  <c r="BC42" i="1"/>
  <c r="BA42" i="1"/>
  <c r="BK41" i="1"/>
  <c r="BJ41" i="1"/>
  <c r="BI41" i="1"/>
  <c r="BH41" i="1"/>
  <c r="BG41" i="1"/>
  <c r="BF41" i="1"/>
  <c r="BE41" i="1"/>
  <c r="BD41" i="1"/>
  <c r="BC41" i="1"/>
  <c r="BA41" i="1"/>
  <c r="BK40" i="1"/>
  <c r="BJ40" i="1"/>
  <c r="BI40" i="1"/>
  <c r="BH40" i="1"/>
  <c r="BG40" i="1"/>
  <c r="BF40" i="1"/>
  <c r="BE40" i="1"/>
  <c r="BD40" i="1"/>
  <c r="BC40" i="1"/>
  <c r="BA40" i="1"/>
  <c r="BK39" i="1"/>
  <c r="BJ39" i="1"/>
  <c r="BI39" i="1"/>
  <c r="BH39" i="1"/>
  <c r="BG39" i="1"/>
  <c r="BF39" i="1"/>
  <c r="BE39" i="1"/>
  <c r="BD39" i="1"/>
  <c r="BC39" i="1"/>
  <c r="BA39" i="1"/>
  <c r="BK38" i="1"/>
  <c r="BJ38" i="1"/>
  <c r="BI38" i="1"/>
  <c r="BH38" i="1"/>
  <c r="BG38" i="1"/>
  <c r="BF38" i="1"/>
  <c r="BE38" i="1"/>
  <c r="BD38" i="1"/>
  <c r="BC38" i="1"/>
  <c r="BA38" i="1"/>
  <c r="BK37" i="1"/>
  <c r="BJ37" i="1"/>
  <c r="BI37" i="1"/>
  <c r="BH37" i="1"/>
  <c r="BG37" i="1"/>
  <c r="BF37" i="1"/>
  <c r="BE37" i="1"/>
  <c r="BD37" i="1"/>
  <c r="BC37" i="1"/>
  <c r="BA37" i="1"/>
  <c r="BK36" i="1"/>
  <c r="BJ36" i="1"/>
  <c r="BI36" i="1"/>
  <c r="BH36" i="1"/>
  <c r="BG36" i="1"/>
  <c r="BF36" i="1"/>
  <c r="BE36" i="1"/>
  <c r="BD36" i="1"/>
  <c r="BC36" i="1"/>
  <c r="BA36" i="1"/>
  <c r="BK35" i="1"/>
  <c r="BJ35" i="1"/>
  <c r="BI35" i="1"/>
  <c r="BH35" i="1"/>
  <c r="BG35" i="1"/>
  <c r="BF35" i="1"/>
  <c r="BE35" i="1"/>
  <c r="BD35" i="1"/>
  <c r="BC35" i="1"/>
  <c r="BA35" i="1"/>
  <c r="BK34" i="1"/>
  <c r="BJ34" i="1"/>
  <c r="BI34" i="1"/>
  <c r="BH34" i="1"/>
  <c r="BG34" i="1"/>
  <c r="BF34" i="1"/>
  <c r="BE34" i="1"/>
  <c r="BD34" i="1"/>
  <c r="BC34" i="1"/>
  <c r="BA34" i="1"/>
  <c r="BK33" i="1"/>
  <c r="BJ33" i="1"/>
  <c r="BI33" i="1"/>
  <c r="BH33" i="1"/>
  <c r="BG33" i="1"/>
  <c r="BF33" i="1"/>
  <c r="BE33" i="1"/>
  <c r="BD33" i="1"/>
  <c r="BC33" i="1"/>
  <c r="BA33" i="1"/>
  <c r="BK29" i="1"/>
  <c r="BJ29" i="1"/>
  <c r="BI29" i="1"/>
  <c r="BH29" i="1"/>
  <c r="BG29" i="1"/>
  <c r="BF29" i="1"/>
  <c r="BE29" i="1"/>
  <c r="BD29" i="1"/>
  <c r="BC29" i="1"/>
  <c r="BA29" i="1"/>
  <c r="BK28" i="1"/>
  <c r="BJ28" i="1"/>
  <c r="BI28" i="1"/>
  <c r="BH28" i="1"/>
  <c r="BG28" i="1"/>
  <c r="BF28" i="1"/>
  <c r="BE28" i="1"/>
  <c r="BD28" i="1"/>
  <c r="BC28" i="1"/>
  <c r="BA28" i="1"/>
  <c r="BK27" i="1"/>
  <c r="BJ27" i="1"/>
  <c r="BI27" i="1"/>
  <c r="BH27" i="1"/>
  <c r="BG27" i="1"/>
  <c r="BF27" i="1"/>
  <c r="BE27" i="1"/>
  <c r="BD27" i="1"/>
  <c r="BC27" i="1"/>
  <c r="BA27" i="1"/>
  <c r="BK26" i="1"/>
  <c r="BJ26" i="1"/>
  <c r="BI26" i="1"/>
  <c r="BH26" i="1"/>
  <c r="BG26" i="1"/>
  <c r="BF26" i="1"/>
  <c r="BE26" i="1"/>
  <c r="BD26" i="1"/>
  <c r="BC26" i="1"/>
  <c r="BA26" i="1"/>
  <c r="BK25" i="1"/>
  <c r="BJ25" i="1"/>
  <c r="BI25" i="1"/>
  <c r="BH25" i="1"/>
  <c r="BG25" i="1"/>
  <c r="BF25" i="1"/>
  <c r="BE25" i="1"/>
  <c r="BD25" i="1"/>
  <c r="BC25" i="1"/>
  <c r="BA25" i="1"/>
  <c r="BK24" i="1"/>
  <c r="BJ24" i="1"/>
  <c r="BI24" i="1"/>
  <c r="BH24" i="1"/>
  <c r="BG24" i="1"/>
  <c r="BF24" i="1"/>
  <c r="BE24" i="1"/>
  <c r="BD24" i="1"/>
  <c r="BC24" i="1"/>
  <c r="BA24" i="1"/>
  <c r="BK23" i="1"/>
  <c r="BJ23" i="1"/>
  <c r="BI23" i="1"/>
  <c r="BH23" i="1"/>
  <c r="BG23" i="1"/>
  <c r="BF23" i="1"/>
  <c r="BE23" i="1"/>
  <c r="BD23" i="1"/>
  <c r="BC23" i="1"/>
  <c r="BA23" i="1"/>
  <c r="BK22" i="1"/>
  <c r="BJ22" i="1"/>
  <c r="BI22" i="1"/>
  <c r="BH22" i="1"/>
  <c r="BG22" i="1"/>
  <c r="BF22" i="1"/>
  <c r="BE22" i="1"/>
  <c r="BD22" i="1"/>
  <c r="BC22" i="1"/>
  <c r="BA22" i="1"/>
  <c r="BK21" i="1"/>
  <c r="BJ21" i="1"/>
  <c r="BI21" i="1"/>
  <c r="BH21" i="1"/>
  <c r="BG21" i="1"/>
  <c r="BF21" i="1"/>
  <c r="BE21" i="1"/>
  <c r="BD21" i="1"/>
  <c r="BC21" i="1"/>
  <c r="BA21" i="1"/>
  <c r="BK20" i="1"/>
  <c r="BJ20" i="1"/>
  <c r="BI20" i="1"/>
  <c r="BH20" i="1"/>
  <c r="BG20" i="1"/>
  <c r="BF20" i="1"/>
  <c r="BE20" i="1"/>
  <c r="BD20" i="1"/>
  <c r="BC20" i="1"/>
  <c r="BA20" i="1"/>
  <c r="BK19" i="1"/>
  <c r="BJ19" i="1"/>
  <c r="BI19" i="1"/>
  <c r="BH19" i="1"/>
  <c r="BG19" i="1"/>
  <c r="BF19" i="1"/>
  <c r="BE19" i="1"/>
  <c r="BD19" i="1"/>
  <c r="BC19" i="1"/>
  <c r="BA19" i="1"/>
  <c r="BK18" i="1"/>
  <c r="BJ18" i="1"/>
  <c r="BI18" i="1"/>
  <c r="BH18" i="1"/>
  <c r="BG18" i="1"/>
  <c r="BF18" i="1"/>
  <c r="BE18" i="1"/>
  <c r="BD18" i="1"/>
  <c r="BC18" i="1"/>
  <c r="BA18" i="1"/>
  <c r="BK17" i="1"/>
  <c r="BJ17" i="1"/>
  <c r="BI17" i="1"/>
  <c r="BH17" i="1"/>
  <c r="BG17" i="1"/>
  <c r="BF17" i="1"/>
  <c r="BE17" i="1"/>
  <c r="BD17" i="1"/>
  <c r="BC17" i="1"/>
  <c r="BA17" i="1"/>
  <c r="BK16" i="1"/>
  <c r="BJ16" i="1"/>
  <c r="BI16" i="1"/>
  <c r="BH16" i="1"/>
  <c r="BG16" i="1"/>
  <c r="BF16" i="1"/>
  <c r="BE16" i="1"/>
  <c r="BD16" i="1"/>
  <c r="BC16" i="1"/>
  <c r="BA16" i="1"/>
  <c r="BK15" i="1"/>
  <c r="BJ15" i="1"/>
  <c r="BI15" i="1"/>
  <c r="BH15" i="1"/>
  <c r="BG15" i="1"/>
  <c r="BF15" i="1"/>
  <c r="BE15" i="1"/>
  <c r="BD15" i="1"/>
  <c r="BC15" i="1"/>
  <c r="BA15" i="1"/>
  <c r="BK14" i="1"/>
  <c r="BJ14" i="1"/>
  <c r="BI14" i="1"/>
  <c r="BH14" i="1"/>
  <c r="BG14" i="1"/>
  <c r="BF14" i="1"/>
  <c r="BE14" i="1"/>
  <c r="BD14" i="1"/>
  <c r="BC14" i="1"/>
  <c r="BA14" i="1"/>
  <c r="BK13" i="1"/>
  <c r="BJ13" i="1"/>
  <c r="BI13" i="1"/>
  <c r="BH13" i="1"/>
  <c r="BG13" i="1"/>
  <c r="BF13" i="1"/>
  <c r="BE13" i="1"/>
  <c r="BD13" i="1"/>
  <c r="BC13" i="1"/>
  <c r="BA13" i="1"/>
  <c r="BK12" i="1"/>
  <c r="BJ12" i="1"/>
  <c r="BI12" i="1"/>
  <c r="BH12" i="1"/>
  <c r="BG12" i="1"/>
  <c r="BF12" i="1"/>
  <c r="BE12" i="1"/>
  <c r="BD12" i="1"/>
  <c r="BC12" i="1"/>
  <c r="BA12" i="1"/>
  <c r="BK11" i="1"/>
  <c r="BJ11" i="1"/>
  <c r="BI11" i="1"/>
  <c r="BH11" i="1"/>
  <c r="BG11" i="1"/>
  <c r="BF11" i="1"/>
  <c r="BE11" i="1"/>
  <c r="BD11" i="1"/>
  <c r="BC11" i="1"/>
  <c r="BA11" i="1"/>
  <c r="BK10" i="1"/>
  <c r="BJ10" i="1"/>
  <c r="BI10" i="1"/>
  <c r="BH10" i="1"/>
  <c r="BG10" i="1"/>
  <c r="BF10" i="1"/>
  <c r="BE10" i="1"/>
  <c r="BD10" i="1"/>
  <c r="BC10" i="1"/>
  <c r="BA10" i="1"/>
  <c r="AZ855" i="1"/>
  <c r="AY855" i="1"/>
  <c r="AX855" i="1"/>
  <c r="AW855" i="1"/>
  <c r="AV855" i="1"/>
  <c r="AZ854" i="1"/>
  <c r="AY854" i="1"/>
  <c r="AX854" i="1"/>
  <c r="AW854" i="1"/>
  <c r="AV854" i="1"/>
  <c r="AZ832" i="1"/>
  <c r="AY832" i="1"/>
  <c r="AX832" i="1"/>
  <c r="AW832" i="1"/>
  <c r="AV832" i="1"/>
  <c r="AZ831" i="1"/>
  <c r="AY831" i="1"/>
  <c r="AX831" i="1"/>
  <c r="AW831" i="1"/>
  <c r="AV831" i="1"/>
  <c r="AZ829" i="1"/>
  <c r="AY829" i="1"/>
  <c r="AX829" i="1"/>
  <c r="AW829" i="1"/>
  <c r="AV829" i="1"/>
  <c r="AZ828" i="1"/>
  <c r="AY828" i="1"/>
  <c r="AX828" i="1"/>
  <c r="AW828" i="1"/>
  <c r="AV828" i="1"/>
  <c r="AZ827" i="1"/>
  <c r="AY827" i="1"/>
  <c r="AX827" i="1"/>
  <c r="AW827" i="1"/>
  <c r="AV827" i="1"/>
  <c r="AZ826" i="1"/>
  <c r="AY826" i="1"/>
  <c r="AX826" i="1"/>
  <c r="AW826" i="1"/>
  <c r="AV826" i="1"/>
  <c r="AZ825" i="1"/>
  <c r="AY825" i="1"/>
  <c r="AX825" i="1"/>
  <c r="AW825" i="1"/>
  <c r="AV825" i="1"/>
  <c r="AZ824" i="1"/>
  <c r="AY824" i="1"/>
  <c r="AX824" i="1"/>
  <c r="AW824" i="1"/>
  <c r="AV824" i="1"/>
  <c r="AZ823" i="1"/>
  <c r="AY823" i="1"/>
  <c r="AX823" i="1"/>
  <c r="AW823" i="1"/>
  <c r="AV823" i="1"/>
  <c r="AZ822" i="1"/>
  <c r="AY822" i="1"/>
  <c r="AX822" i="1"/>
  <c r="AW822" i="1"/>
  <c r="AV822" i="1"/>
  <c r="AZ821" i="1"/>
  <c r="AY821" i="1"/>
  <c r="AX821" i="1"/>
  <c r="AW821" i="1"/>
  <c r="AV821" i="1"/>
  <c r="AZ820" i="1"/>
  <c r="AY820" i="1"/>
  <c r="AX820" i="1"/>
  <c r="AW820" i="1"/>
  <c r="AV820" i="1"/>
  <c r="AZ819" i="1"/>
  <c r="AY819" i="1"/>
  <c r="AX819" i="1"/>
  <c r="AW819" i="1"/>
  <c r="AV819" i="1"/>
  <c r="AZ818" i="1"/>
  <c r="AY818" i="1"/>
  <c r="AX818" i="1"/>
  <c r="AW818" i="1"/>
  <c r="AV818" i="1"/>
  <c r="AZ817" i="1"/>
  <c r="AY817" i="1"/>
  <c r="AX817" i="1"/>
  <c r="AW817" i="1"/>
  <c r="AV817" i="1"/>
  <c r="AZ816" i="1"/>
  <c r="AY816" i="1"/>
  <c r="AX816" i="1"/>
  <c r="AW816" i="1"/>
  <c r="AV816" i="1"/>
  <c r="AZ815" i="1"/>
  <c r="AY815" i="1"/>
  <c r="AX815" i="1"/>
  <c r="AW815" i="1"/>
  <c r="AV815" i="1"/>
  <c r="AZ814" i="1"/>
  <c r="AY814" i="1"/>
  <c r="AX814" i="1"/>
  <c r="AW814" i="1"/>
  <c r="AV814" i="1"/>
  <c r="AZ813" i="1"/>
  <c r="AY813" i="1"/>
  <c r="AX813" i="1"/>
  <c r="AW813" i="1"/>
  <c r="AV813" i="1"/>
  <c r="AZ812" i="1"/>
  <c r="AY812" i="1"/>
  <c r="AX812" i="1"/>
  <c r="AW812" i="1"/>
  <c r="AV812" i="1"/>
  <c r="AZ811" i="1"/>
  <c r="AY811" i="1"/>
  <c r="AX811" i="1"/>
  <c r="AW811" i="1"/>
  <c r="AV811" i="1"/>
  <c r="AZ810" i="1"/>
  <c r="AY810" i="1"/>
  <c r="AX810" i="1"/>
  <c r="AW810" i="1"/>
  <c r="AV810" i="1"/>
  <c r="AZ809" i="1"/>
  <c r="AY809" i="1"/>
  <c r="AX809" i="1"/>
  <c r="AW809" i="1"/>
  <c r="AV809" i="1"/>
  <c r="AZ808" i="1"/>
  <c r="AY808" i="1"/>
  <c r="AX808" i="1"/>
  <c r="AW808" i="1"/>
  <c r="AV808" i="1"/>
  <c r="AZ807" i="1"/>
  <c r="AY807" i="1"/>
  <c r="AX807" i="1"/>
  <c r="AW807" i="1"/>
  <c r="AV807" i="1"/>
  <c r="AZ806" i="1"/>
  <c r="AY806" i="1"/>
  <c r="AX806" i="1"/>
  <c r="AW806" i="1"/>
  <c r="AV806" i="1"/>
  <c r="AZ805" i="1"/>
  <c r="AY805" i="1"/>
  <c r="AX805" i="1"/>
  <c r="AW805" i="1"/>
  <c r="AV805" i="1"/>
  <c r="AZ804" i="1"/>
  <c r="AY804" i="1"/>
  <c r="AX804" i="1"/>
  <c r="AW804" i="1"/>
  <c r="AV804" i="1"/>
  <c r="AZ803" i="1"/>
  <c r="AY803" i="1"/>
  <c r="AX803" i="1"/>
  <c r="AW803" i="1"/>
  <c r="AV803" i="1"/>
  <c r="AZ802" i="1"/>
  <c r="AY802" i="1"/>
  <c r="AX802" i="1"/>
  <c r="AW802" i="1"/>
  <c r="AV802" i="1"/>
  <c r="AZ801" i="1"/>
  <c r="AY801" i="1"/>
  <c r="AX801" i="1"/>
  <c r="AW801" i="1"/>
  <c r="AV801" i="1"/>
  <c r="AZ800" i="1"/>
  <c r="AY800" i="1"/>
  <c r="AX800" i="1"/>
  <c r="AW800" i="1"/>
  <c r="AV800" i="1"/>
  <c r="AZ799" i="1"/>
  <c r="AY799" i="1"/>
  <c r="AX799" i="1"/>
  <c r="AW799" i="1"/>
  <c r="AV799" i="1"/>
  <c r="AZ798" i="1"/>
  <c r="AY798" i="1"/>
  <c r="AX798" i="1"/>
  <c r="AW798" i="1"/>
  <c r="AV798" i="1"/>
  <c r="AZ797" i="1"/>
  <c r="AY797" i="1"/>
  <c r="AX797" i="1"/>
  <c r="AW797" i="1"/>
  <c r="AV797" i="1"/>
  <c r="AZ796" i="1"/>
  <c r="AY796" i="1"/>
  <c r="AX796" i="1"/>
  <c r="AW796" i="1"/>
  <c r="AV796" i="1"/>
  <c r="AZ795" i="1"/>
  <c r="AY795" i="1"/>
  <c r="AX795" i="1"/>
  <c r="AW795" i="1"/>
  <c r="AV795" i="1"/>
  <c r="AZ794" i="1"/>
  <c r="AY794" i="1"/>
  <c r="AX794" i="1"/>
  <c r="AW794" i="1"/>
  <c r="AV794" i="1"/>
  <c r="AZ793" i="1"/>
  <c r="AY793" i="1"/>
  <c r="AX793" i="1"/>
  <c r="AW793" i="1"/>
  <c r="AV793" i="1"/>
  <c r="AZ792" i="1"/>
  <c r="AY792" i="1"/>
  <c r="AX792" i="1"/>
  <c r="AW792" i="1"/>
  <c r="AV792" i="1"/>
  <c r="AZ791" i="1"/>
  <c r="AY791" i="1"/>
  <c r="AX791" i="1"/>
  <c r="AW791" i="1"/>
  <c r="AV791" i="1"/>
  <c r="AZ790" i="1"/>
  <c r="AY790" i="1"/>
  <c r="AX790" i="1"/>
  <c r="AW790" i="1"/>
  <c r="AV790" i="1"/>
  <c r="AZ789" i="1"/>
  <c r="AY789" i="1"/>
  <c r="AX789" i="1"/>
  <c r="AW789" i="1"/>
  <c r="AV789" i="1"/>
  <c r="AZ788" i="1"/>
  <c r="AY788" i="1"/>
  <c r="AX788" i="1"/>
  <c r="AW788" i="1"/>
  <c r="AV788" i="1"/>
  <c r="AZ787" i="1"/>
  <c r="AY787" i="1"/>
  <c r="AX787" i="1"/>
  <c r="AW787" i="1"/>
  <c r="AV787" i="1"/>
  <c r="AZ786" i="1"/>
  <c r="AY786" i="1"/>
  <c r="AX786" i="1"/>
  <c r="AW786" i="1"/>
  <c r="AV786" i="1"/>
  <c r="AZ785" i="1"/>
  <c r="AY785" i="1"/>
  <c r="AX785" i="1"/>
  <c r="AW785" i="1"/>
  <c r="AV785" i="1"/>
  <c r="AZ784" i="1"/>
  <c r="AY784" i="1"/>
  <c r="AX784" i="1"/>
  <c r="AW782" i="1"/>
  <c r="AV782" i="1"/>
  <c r="AZ783" i="1"/>
  <c r="AY783" i="1"/>
  <c r="AX783" i="1"/>
  <c r="AW781" i="1"/>
  <c r="AV781" i="1"/>
  <c r="AZ782" i="1"/>
  <c r="AY782" i="1"/>
  <c r="AX782" i="1"/>
  <c r="AW780" i="1"/>
  <c r="AV780" i="1"/>
  <c r="AZ781" i="1"/>
  <c r="AY781" i="1"/>
  <c r="AX781" i="1"/>
  <c r="AW755" i="1"/>
  <c r="AV755" i="1"/>
  <c r="AZ780" i="1"/>
  <c r="AY780" i="1"/>
  <c r="AX780" i="1"/>
  <c r="AW754" i="1"/>
  <c r="AV754" i="1"/>
  <c r="AZ779" i="1"/>
  <c r="AY779" i="1"/>
  <c r="AX779" i="1"/>
  <c r="AW748" i="1"/>
  <c r="AV748" i="1"/>
  <c r="AZ778" i="1"/>
  <c r="AY778" i="1"/>
  <c r="AX778" i="1"/>
  <c r="AW747" i="1"/>
  <c r="AV747" i="1"/>
  <c r="AZ777" i="1"/>
  <c r="AY777" i="1"/>
  <c r="AX777" i="1"/>
  <c r="AW746" i="1"/>
  <c r="AV746" i="1"/>
  <c r="AZ776" i="1"/>
  <c r="AY776" i="1"/>
  <c r="AX776" i="1"/>
  <c r="AW784" i="1"/>
  <c r="AV784" i="1"/>
  <c r="AZ775" i="1"/>
  <c r="AY775" i="1"/>
  <c r="AX775" i="1"/>
  <c r="AW783" i="1"/>
  <c r="AV783" i="1"/>
  <c r="AZ774" i="1"/>
  <c r="AY774" i="1"/>
  <c r="AX774" i="1"/>
  <c r="AW779" i="1"/>
  <c r="AV779" i="1"/>
  <c r="AZ773" i="1"/>
  <c r="AY773" i="1"/>
  <c r="AX773" i="1"/>
  <c r="AW778" i="1"/>
  <c r="AV778" i="1"/>
  <c r="AZ772" i="1"/>
  <c r="AY772" i="1"/>
  <c r="AX772" i="1"/>
  <c r="AW777" i="1"/>
  <c r="AV777" i="1"/>
  <c r="AZ771" i="1"/>
  <c r="AY771" i="1"/>
  <c r="AX771" i="1"/>
  <c r="AW776" i="1"/>
  <c r="AV776" i="1"/>
  <c r="AZ770" i="1"/>
  <c r="AY770" i="1"/>
  <c r="AX770" i="1"/>
  <c r="AW775" i="1"/>
  <c r="AV775" i="1"/>
  <c r="AZ769" i="1"/>
  <c r="AY769" i="1"/>
  <c r="AX769" i="1"/>
  <c r="AW774" i="1"/>
  <c r="AV774" i="1"/>
  <c r="AZ768" i="1"/>
  <c r="AY768" i="1"/>
  <c r="AX768" i="1"/>
  <c r="AW773" i="1"/>
  <c r="AV773" i="1"/>
  <c r="AZ767" i="1"/>
  <c r="AY767" i="1"/>
  <c r="AX767" i="1"/>
  <c r="AW772" i="1"/>
  <c r="AV772" i="1"/>
  <c r="AZ766" i="1"/>
  <c r="AY766" i="1"/>
  <c r="AX766" i="1"/>
  <c r="AW771" i="1"/>
  <c r="AV771" i="1"/>
  <c r="AZ765" i="1"/>
  <c r="AY765" i="1"/>
  <c r="AX765" i="1"/>
  <c r="AW770" i="1"/>
  <c r="AV770" i="1"/>
  <c r="AZ764" i="1"/>
  <c r="AY764" i="1"/>
  <c r="AX764" i="1"/>
  <c r="AW769" i="1"/>
  <c r="AV769" i="1"/>
  <c r="AZ763" i="1"/>
  <c r="AY763" i="1"/>
  <c r="AX763" i="1"/>
  <c r="AW768" i="1"/>
  <c r="AV768" i="1"/>
  <c r="AZ762" i="1"/>
  <c r="AY762" i="1"/>
  <c r="AX762" i="1"/>
  <c r="AW767" i="1"/>
  <c r="AV767" i="1"/>
  <c r="AZ761" i="1"/>
  <c r="AY761" i="1"/>
  <c r="AX761" i="1"/>
  <c r="AW761" i="1"/>
  <c r="AV761" i="1"/>
  <c r="AZ760" i="1"/>
  <c r="AY760" i="1"/>
  <c r="AX760" i="1"/>
  <c r="AW760" i="1"/>
  <c r="AV760" i="1"/>
  <c r="AZ759" i="1"/>
  <c r="AY759" i="1"/>
  <c r="AX759" i="1"/>
  <c r="AW759" i="1"/>
  <c r="AV759" i="1"/>
  <c r="AZ758" i="1"/>
  <c r="AY758" i="1"/>
  <c r="AX758" i="1"/>
  <c r="AW758" i="1"/>
  <c r="AV758" i="1"/>
  <c r="AZ757" i="1"/>
  <c r="AY757" i="1"/>
  <c r="AX757" i="1"/>
  <c r="AW735" i="1"/>
  <c r="AV735" i="1"/>
  <c r="AZ756" i="1"/>
  <c r="AY756" i="1"/>
  <c r="AX756" i="1"/>
  <c r="AW642" i="1"/>
  <c r="AV642" i="1"/>
  <c r="AZ755" i="1"/>
  <c r="AY755" i="1"/>
  <c r="AX755" i="1"/>
  <c r="AW641" i="1"/>
  <c r="AV641" i="1"/>
  <c r="AZ754" i="1"/>
  <c r="AY754" i="1"/>
  <c r="AX754" i="1"/>
  <c r="AW640" i="1"/>
  <c r="AV640" i="1"/>
  <c r="AZ753" i="1"/>
  <c r="AY753" i="1"/>
  <c r="AX753" i="1"/>
  <c r="AW753" i="1"/>
  <c r="AV753" i="1"/>
  <c r="AZ752" i="1"/>
  <c r="AY752" i="1"/>
  <c r="AX752" i="1"/>
  <c r="AW752" i="1"/>
  <c r="AV752" i="1"/>
  <c r="AZ751" i="1"/>
  <c r="AY751" i="1"/>
  <c r="AX751" i="1"/>
  <c r="AW751" i="1"/>
  <c r="AV751" i="1"/>
  <c r="AZ750" i="1"/>
  <c r="AY750" i="1"/>
  <c r="AX750" i="1"/>
  <c r="AW750" i="1"/>
  <c r="AV750" i="1"/>
  <c r="AZ749" i="1"/>
  <c r="AY749" i="1"/>
  <c r="AX749" i="1"/>
  <c r="AW749" i="1"/>
  <c r="AV749" i="1"/>
  <c r="AZ748" i="1"/>
  <c r="AY748" i="1"/>
  <c r="AX748" i="1"/>
  <c r="AW639" i="1"/>
  <c r="AV639" i="1"/>
  <c r="AZ747" i="1"/>
  <c r="AY747" i="1"/>
  <c r="AX747" i="1"/>
  <c r="AW638" i="1"/>
  <c r="AV638" i="1"/>
  <c r="AZ746" i="1"/>
  <c r="AY746" i="1"/>
  <c r="AX746" i="1"/>
  <c r="AW637" i="1"/>
  <c r="AV637" i="1"/>
  <c r="AZ745" i="1"/>
  <c r="AY745" i="1"/>
  <c r="AX745" i="1"/>
  <c r="AW636" i="1"/>
  <c r="AV636" i="1"/>
  <c r="AZ744" i="1"/>
  <c r="AY744" i="1"/>
  <c r="AX744" i="1"/>
  <c r="AW635" i="1"/>
  <c r="AV635" i="1"/>
  <c r="AZ743" i="1"/>
  <c r="AY743" i="1"/>
  <c r="AX743" i="1"/>
  <c r="AW634" i="1"/>
  <c r="AV634" i="1"/>
  <c r="AZ742" i="1"/>
  <c r="AY742" i="1"/>
  <c r="AX742" i="1"/>
  <c r="AW633" i="1"/>
  <c r="AV633" i="1"/>
  <c r="AZ741" i="1"/>
  <c r="AY741" i="1"/>
  <c r="AX741" i="1"/>
  <c r="AW632" i="1"/>
  <c r="AV632" i="1"/>
  <c r="AZ740" i="1"/>
  <c r="AY740" i="1"/>
  <c r="AX740" i="1"/>
  <c r="AW611" i="1"/>
  <c r="AV611" i="1"/>
  <c r="AZ739" i="1"/>
  <c r="AY739" i="1"/>
  <c r="AX739" i="1"/>
  <c r="AW610" i="1"/>
  <c r="AV610" i="1"/>
  <c r="AZ738" i="1"/>
  <c r="AY738" i="1"/>
  <c r="AX738" i="1"/>
  <c r="AW609" i="1"/>
  <c r="AV609" i="1"/>
  <c r="AZ737" i="1"/>
  <c r="AY737" i="1"/>
  <c r="AX737" i="1"/>
  <c r="AW608" i="1"/>
  <c r="AV608" i="1"/>
  <c r="AZ736" i="1"/>
  <c r="AY736" i="1"/>
  <c r="AX736" i="1"/>
  <c r="AW607" i="1"/>
  <c r="AV607" i="1"/>
  <c r="AZ735" i="1"/>
  <c r="AY735" i="1"/>
  <c r="AX735" i="1"/>
  <c r="AW606" i="1"/>
  <c r="AV606" i="1"/>
  <c r="AZ714" i="1"/>
  <c r="AY714" i="1"/>
  <c r="AX714" i="1"/>
  <c r="AW714" i="1"/>
  <c r="AV714" i="1"/>
  <c r="AZ713" i="1"/>
  <c r="AY713" i="1"/>
  <c r="AX713" i="1"/>
  <c r="AW713" i="1"/>
  <c r="AV713" i="1"/>
  <c r="AZ712" i="1"/>
  <c r="AY712" i="1"/>
  <c r="AX712" i="1"/>
  <c r="AW712" i="1"/>
  <c r="AV712" i="1"/>
  <c r="AZ711" i="1"/>
  <c r="AY711" i="1"/>
  <c r="AX711" i="1"/>
  <c r="AW711" i="1"/>
  <c r="AV711" i="1"/>
  <c r="AZ710" i="1"/>
  <c r="AY710" i="1"/>
  <c r="AX710" i="1"/>
  <c r="AW710" i="1"/>
  <c r="AV710" i="1"/>
  <c r="AZ709" i="1"/>
  <c r="AY709" i="1"/>
  <c r="AX709" i="1"/>
  <c r="AW709" i="1"/>
  <c r="AV709" i="1"/>
  <c r="AZ708" i="1"/>
  <c r="AY708" i="1"/>
  <c r="AX708" i="1"/>
  <c r="AW708" i="1"/>
  <c r="AV708" i="1"/>
  <c r="AZ707" i="1"/>
  <c r="AY707" i="1"/>
  <c r="AX707" i="1"/>
  <c r="AW707" i="1"/>
  <c r="AV707" i="1"/>
  <c r="AZ706" i="1"/>
  <c r="AY706" i="1"/>
  <c r="AX706" i="1"/>
  <c r="AW706" i="1"/>
  <c r="AV706" i="1"/>
  <c r="AZ705" i="1"/>
  <c r="AY705" i="1"/>
  <c r="AX705" i="1"/>
  <c r="AW705" i="1"/>
  <c r="AV705" i="1"/>
  <c r="AZ704" i="1"/>
  <c r="AY704" i="1"/>
  <c r="AX704" i="1"/>
  <c r="AW704" i="1"/>
  <c r="AV704" i="1"/>
  <c r="AZ703" i="1"/>
  <c r="AY703" i="1"/>
  <c r="AX703" i="1"/>
  <c r="AW703" i="1"/>
  <c r="AV703" i="1"/>
  <c r="AZ702" i="1"/>
  <c r="AY702" i="1"/>
  <c r="AX702" i="1"/>
  <c r="AW702" i="1"/>
  <c r="AV702" i="1"/>
  <c r="AZ701" i="1"/>
  <c r="AY701" i="1"/>
  <c r="AX701" i="1"/>
  <c r="AW701" i="1"/>
  <c r="AV701" i="1"/>
  <c r="AZ700" i="1"/>
  <c r="AY700" i="1"/>
  <c r="AX700" i="1"/>
  <c r="AW700" i="1"/>
  <c r="AV700" i="1"/>
  <c r="AZ699" i="1"/>
  <c r="AY699" i="1"/>
  <c r="AX699" i="1"/>
  <c r="AW699" i="1"/>
  <c r="AV699" i="1"/>
  <c r="AZ698" i="1"/>
  <c r="AY698" i="1"/>
  <c r="AX698" i="1"/>
  <c r="AW698" i="1"/>
  <c r="AV698" i="1"/>
  <c r="AZ697" i="1"/>
  <c r="AY697" i="1"/>
  <c r="AX697" i="1"/>
  <c r="AW697" i="1"/>
  <c r="AV697" i="1"/>
  <c r="AZ696" i="1"/>
  <c r="AY696" i="1"/>
  <c r="AX696" i="1"/>
  <c r="AW696" i="1"/>
  <c r="AV696" i="1"/>
  <c r="AZ695" i="1"/>
  <c r="AY695" i="1"/>
  <c r="AX695" i="1"/>
  <c r="AW695" i="1"/>
  <c r="AV695" i="1"/>
  <c r="AZ694" i="1"/>
  <c r="AY694" i="1"/>
  <c r="AX694" i="1"/>
  <c r="AW694" i="1"/>
  <c r="AV694" i="1"/>
  <c r="AZ693" i="1"/>
  <c r="AY693" i="1"/>
  <c r="AX693" i="1"/>
  <c r="AW693" i="1"/>
  <c r="AV693" i="1"/>
  <c r="AZ692" i="1"/>
  <c r="AY692" i="1"/>
  <c r="AX692" i="1"/>
  <c r="AW692" i="1"/>
  <c r="AV692" i="1"/>
  <c r="AZ691" i="1"/>
  <c r="AY691" i="1"/>
  <c r="AX691" i="1"/>
  <c r="AW691" i="1"/>
  <c r="AV691" i="1"/>
  <c r="AZ690" i="1"/>
  <c r="AY690" i="1"/>
  <c r="AX690" i="1"/>
  <c r="AW690" i="1"/>
  <c r="AV690" i="1"/>
  <c r="AZ689" i="1"/>
  <c r="AY689" i="1"/>
  <c r="AX689" i="1"/>
  <c r="AW689" i="1"/>
  <c r="AV689" i="1"/>
  <c r="AZ688" i="1"/>
  <c r="AY688" i="1"/>
  <c r="AX688" i="1"/>
  <c r="AW688" i="1"/>
  <c r="AV688" i="1"/>
  <c r="AZ687" i="1"/>
  <c r="AY687" i="1"/>
  <c r="AX687" i="1"/>
  <c r="AW687" i="1"/>
  <c r="AV687" i="1"/>
  <c r="AZ686" i="1"/>
  <c r="AY686" i="1"/>
  <c r="AX686" i="1"/>
  <c r="AW686" i="1"/>
  <c r="AV686" i="1"/>
  <c r="AZ685" i="1"/>
  <c r="AY685" i="1"/>
  <c r="AX685" i="1"/>
  <c r="AW685" i="1"/>
  <c r="AV685" i="1"/>
  <c r="AZ684" i="1"/>
  <c r="AY684" i="1"/>
  <c r="AX684" i="1"/>
  <c r="AW684" i="1"/>
  <c r="AV684" i="1"/>
  <c r="AZ683" i="1"/>
  <c r="AY683" i="1"/>
  <c r="AX683" i="1"/>
  <c r="AW683" i="1"/>
  <c r="AV683" i="1"/>
  <c r="AZ682" i="1"/>
  <c r="AY682" i="1"/>
  <c r="AX682" i="1"/>
  <c r="AW682" i="1"/>
  <c r="AV682" i="1"/>
  <c r="AZ681" i="1"/>
  <c r="AY681" i="1"/>
  <c r="AX681" i="1"/>
  <c r="AW681" i="1"/>
  <c r="AV681" i="1"/>
  <c r="AZ680" i="1"/>
  <c r="AY680" i="1"/>
  <c r="AX680" i="1"/>
  <c r="AW680" i="1"/>
  <c r="AV680" i="1"/>
  <c r="AZ679" i="1"/>
  <c r="AY679" i="1"/>
  <c r="AX679" i="1"/>
  <c r="AW679" i="1"/>
  <c r="AV679" i="1"/>
  <c r="AZ678" i="1"/>
  <c r="AY678" i="1"/>
  <c r="AX678" i="1"/>
  <c r="AW678" i="1"/>
  <c r="AV678" i="1"/>
  <c r="AZ677" i="1"/>
  <c r="AY677" i="1"/>
  <c r="AX677" i="1"/>
  <c r="AW677" i="1"/>
  <c r="AV677" i="1"/>
  <c r="AZ676" i="1"/>
  <c r="AY676" i="1"/>
  <c r="AX676" i="1"/>
  <c r="AW676" i="1"/>
  <c r="AV676" i="1"/>
  <c r="AZ675" i="1"/>
  <c r="AY675" i="1"/>
  <c r="AX675" i="1"/>
  <c r="AW675" i="1"/>
  <c r="AV675" i="1"/>
  <c r="AZ674" i="1"/>
  <c r="AY674" i="1"/>
  <c r="AX674" i="1"/>
  <c r="AW674" i="1"/>
  <c r="AV674" i="1"/>
  <c r="AZ673" i="1"/>
  <c r="AY673" i="1"/>
  <c r="AX673" i="1"/>
  <c r="AW673" i="1"/>
  <c r="AV673" i="1"/>
  <c r="AZ672" i="1"/>
  <c r="AY672" i="1"/>
  <c r="AX672" i="1"/>
  <c r="AW672" i="1"/>
  <c r="AV672" i="1"/>
  <c r="AZ671" i="1"/>
  <c r="AY671" i="1"/>
  <c r="AX671" i="1"/>
  <c r="AW671" i="1"/>
  <c r="AV671" i="1"/>
  <c r="AZ670" i="1"/>
  <c r="AY670" i="1"/>
  <c r="AX670" i="1"/>
  <c r="AW670" i="1"/>
  <c r="AV670" i="1"/>
  <c r="AZ669" i="1"/>
  <c r="AY669" i="1"/>
  <c r="AX669" i="1"/>
  <c r="AW669" i="1"/>
  <c r="AV669" i="1"/>
  <c r="AZ668" i="1"/>
  <c r="AY668" i="1"/>
  <c r="AX668" i="1"/>
  <c r="AW668" i="1"/>
  <c r="AV668" i="1"/>
  <c r="AZ667" i="1"/>
  <c r="AY667" i="1"/>
  <c r="AX667" i="1"/>
  <c r="AW667" i="1"/>
  <c r="AV667" i="1"/>
  <c r="AZ666" i="1"/>
  <c r="AY666" i="1"/>
  <c r="AX666" i="1"/>
  <c r="AW666" i="1"/>
  <c r="AV666" i="1"/>
  <c r="AZ665" i="1"/>
  <c r="AY665" i="1"/>
  <c r="AX665" i="1"/>
  <c r="AW665" i="1"/>
  <c r="AV665" i="1"/>
  <c r="AZ664" i="1"/>
  <c r="AY664" i="1"/>
  <c r="AX664" i="1"/>
  <c r="AW664" i="1"/>
  <c r="AV664" i="1"/>
  <c r="AZ663" i="1"/>
  <c r="AY663" i="1"/>
  <c r="AX663" i="1"/>
  <c r="AW663" i="1"/>
  <c r="AV663" i="1"/>
  <c r="AZ662" i="1"/>
  <c r="AY662" i="1"/>
  <c r="AX662" i="1"/>
  <c r="AW662" i="1"/>
  <c r="AV662" i="1"/>
  <c r="AZ661" i="1"/>
  <c r="AY661" i="1"/>
  <c r="AX661" i="1"/>
  <c r="AW661" i="1"/>
  <c r="AV661" i="1"/>
  <c r="AZ660" i="1"/>
  <c r="AY660" i="1"/>
  <c r="AX660" i="1"/>
  <c r="AW660" i="1"/>
  <c r="AV660" i="1"/>
  <c r="AZ659" i="1"/>
  <c r="AY659" i="1"/>
  <c r="AX659" i="1"/>
  <c r="AW659" i="1"/>
  <c r="AV659" i="1"/>
  <c r="AZ658" i="1"/>
  <c r="AY658" i="1"/>
  <c r="AX658" i="1"/>
  <c r="AW658" i="1"/>
  <c r="AV658" i="1"/>
  <c r="AZ657" i="1"/>
  <c r="AY657" i="1"/>
  <c r="AX657" i="1"/>
  <c r="AW657" i="1"/>
  <c r="AV657" i="1"/>
  <c r="AZ656" i="1"/>
  <c r="AY656" i="1"/>
  <c r="AX656" i="1"/>
  <c r="AW656" i="1"/>
  <c r="AV656" i="1"/>
  <c r="AZ655" i="1"/>
  <c r="AY655" i="1"/>
  <c r="AX655" i="1"/>
  <c r="AW655" i="1"/>
  <c r="AV655" i="1"/>
  <c r="AZ654" i="1"/>
  <c r="AY654" i="1"/>
  <c r="AX654" i="1"/>
  <c r="AW654" i="1"/>
  <c r="AV654" i="1"/>
  <c r="AZ653" i="1"/>
  <c r="AY653" i="1"/>
  <c r="AX653" i="1"/>
  <c r="AW653" i="1"/>
  <c r="AV653" i="1"/>
  <c r="AZ652" i="1"/>
  <c r="AY652" i="1"/>
  <c r="AX652" i="1"/>
  <c r="AW652" i="1"/>
  <c r="AV652" i="1"/>
  <c r="AZ651" i="1"/>
  <c r="AY651" i="1"/>
  <c r="AX651" i="1"/>
  <c r="AW651" i="1"/>
  <c r="AV651" i="1"/>
  <c r="AZ650" i="1"/>
  <c r="AY650" i="1"/>
  <c r="AX650" i="1"/>
  <c r="AW650" i="1"/>
  <c r="AV650" i="1"/>
  <c r="AZ649" i="1"/>
  <c r="AY649" i="1"/>
  <c r="AX649" i="1"/>
  <c r="AW649" i="1"/>
  <c r="AV649" i="1"/>
  <c r="AZ648" i="1"/>
  <c r="AY648" i="1"/>
  <c r="AX648" i="1"/>
  <c r="AW648" i="1"/>
  <c r="AV648" i="1"/>
  <c r="AZ647" i="1"/>
  <c r="AY647" i="1"/>
  <c r="AX647" i="1"/>
  <c r="AW647" i="1"/>
  <c r="AV647" i="1"/>
  <c r="AZ646" i="1"/>
  <c r="AY646" i="1"/>
  <c r="AX646" i="1"/>
  <c r="AW646" i="1"/>
  <c r="AV646" i="1"/>
  <c r="AZ645" i="1"/>
  <c r="AY645" i="1"/>
  <c r="AX645" i="1"/>
  <c r="AW645" i="1"/>
  <c r="AV645" i="1"/>
  <c r="AZ644" i="1"/>
  <c r="AY644" i="1"/>
  <c r="AX644" i="1"/>
  <c r="AW644" i="1"/>
  <c r="AV644" i="1"/>
  <c r="AZ643" i="1"/>
  <c r="AY643" i="1"/>
  <c r="AX643" i="1"/>
  <c r="AW643" i="1"/>
  <c r="AV643" i="1"/>
  <c r="AZ642" i="1"/>
  <c r="AY642" i="1"/>
  <c r="AX642" i="1"/>
  <c r="AW589" i="1"/>
  <c r="AV589" i="1"/>
  <c r="AZ641" i="1"/>
  <c r="AY641" i="1"/>
  <c r="AX641" i="1"/>
  <c r="AW567" i="1"/>
  <c r="AV567" i="1"/>
  <c r="AZ640" i="1"/>
  <c r="AY640" i="1"/>
  <c r="AX640" i="1"/>
  <c r="AW566" i="1"/>
  <c r="AV566" i="1"/>
  <c r="AZ639" i="1"/>
  <c r="AY639" i="1"/>
  <c r="AX639" i="1"/>
  <c r="AW565" i="1"/>
  <c r="AV565" i="1"/>
  <c r="AZ638" i="1"/>
  <c r="AY638" i="1"/>
  <c r="AX638" i="1"/>
  <c r="AW564" i="1"/>
  <c r="AV564" i="1"/>
  <c r="AZ637" i="1"/>
  <c r="AY637" i="1"/>
  <c r="AX637" i="1"/>
  <c r="AW563" i="1"/>
  <c r="AV563" i="1"/>
  <c r="AZ636" i="1"/>
  <c r="AY636" i="1"/>
  <c r="AX636" i="1"/>
  <c r="AW562" i="1"/>
  <c r="AV562" i="1"/>
  <c r="AZ635" i="1"/>
  <c r="AY635" i="1"/>
  <c r="AX635" i="1"/>
  <c r="AW561" i="1"/>
  <c r="AV561" i="1"/>
  <c r="AZ634" i="1"/>
  <c r="AY634" i="1"/>
  <c r="AX634" i="1"/>
  <c r="AW560" i="1"/>
  <c r="AV560" i="1"/>
  <c r="AZ633" i="1"/>
  <c r="AY633" i="1"/>
  <c r="AX633" i="1"/>
  <c r="AW559" i="1"/>
  <c r="AV559" i="1"/>
  <c r="AZ632" i="1"/>
  <c r="AY632" i="1"/>
  <c r="AX632" i="1"/>
  <c r="AW558" i="1"/>
  <c r="AV558" i="1"/>
  <c r="AZ631" i="1"/>
  <c r="AY631" i="1"/>
  <c r="AX631" i="1"/>
  <c r="AW631" i="1"/>
  <c r="AV631" i="1"/>
  <c r="AZ630" i="1"/>
  <c r="AY630" i="1"/>
  <c r="AX630" i="1"/>
  <c r="AW630" i="1"/>
  <c r="AV630" i="1"/>
  <c r="AZ629" i="1"/>
  <c r="AY629" i="1"/>
  <c r="AX629" i="1"/>
  <c r="AW629" i="1"/>
  <c r="AV629" i="1"/>
  <c r="AZ628" i="1"/>
  <c r="AY628" i="1"/>
  <c r="AX628" i="1"/>
  <c r="AW628" i="1"/>
  <c r="AV628" i="1"/>
  <c r="AZ627" i="1"/>
  <c r="AY627" i="1"/>
  <c r="AX627" i="1"/>
  <c r="AW627" i="1"/>
  <c r="AV627" i="1"/>
  <c r="AZ626" i="1"/>
  <c r="AY626" i="1"/>
  <c r="AX626" i="1"/>
  <c r="AW626" i="1"/>
  <c r="AV626" i="1"/>
  <c r="AZ625" i="1"/>
  <c r="AY625" i="1"/>
  <c r="AX625" i="1"/>
  <c r="AW625" i="1"/>
  <c r="AV625" i="1"/>
  <c r="AZ624" i="1"/>
  <c r="AY624" i="1"/>
  <c r="AX624" i="1"/>
  <c r="AW624" i="1"/>
  <c r="AV624" i="1"/>
  <c r="AZ623" i="1"/>
  <c r="AY623" i="1"/>
  <c r="AX623" i="1"/>
  <c r="AW623" i="1"/>
  <c r="AV623" i="1"/>
  <c r="AZ622" i="1"/>
  <c r="AY622" i="1"/>
  <c r="AX622" i="1"/>
  <c r="AW622" i="1"/>
  <c r="AV622" i="1"/>
  <c r="AZ621" i="1"/>
  <c r="AY621" i="1"/>
  <c r="AX621" i="1"/>
  <c r="AW621" i="1"/>
  <c r="AV621" i="1"/>
  <c r="AZ620" i="1"/>
  <c r="AY620" i="1"/>
  <c r="AX620" i="1"/>
  <c r="AW620" i="1"/>
  <c r="AV620" i="1"/>
  <c r="AZ619" i="1"/>
  <c r="AY619" i="1"/>
  <c r="AX619" i="1"/>
  <c r="AW619" i="1"/>
  <c r="AV619" i="1"/>
  <c r="AZ618" i="1"/>
  <c r="AY618" i="1"/>
  <c r="AX618" i="1"/>
  <c r="AW618" i="1"/>
  <c r="AV618" i="1"/>
  <c r="AZ617" i="1"/>
  <c r="AY617" i="1"/>
  <c r="AX617" i="1"/>
  <c r="AW617" i="1"/>
  <c r="AV617" i="1"/>
  <c r="AZ616" i="1"/>
  <c r="AY616" i="1"/>
  <c r="AX616" i="1"/>
  <c r="AW616" i="1"/>
  <c r="AV616" i="1"/>
  <c r="AZ615" i="1"/>
  <c r="AY615" i="1"/>
  <c r="AX615" i="1"/>
  <c r="AW615" i="1"/>
  <c r="AV615" i="1"/>
  <c r="AZ614" i="1"/>
  <c r="AY614" i="1"/>
  <c r="AX614" i="1"/>
  <c r="AW614" i="1"/>
  <c r="AV614" i="1"/>
  <c r="AZ613" i="1"/>
  <c r="AY613" i="1"/>
  <c r="AX613" i="1"/>
  <c r="AW613" i="1"/>
  <c r="AV613" i="1"/>
  <c r="AZ612" i="1"/>
  <c r="AY612" i="1"/>
  <c r="AX612" i="1"/>
  <c r="AW612" i="1"/>
  <c r="AV612" i="1"/>
  <c r="AZ611" i="1"/>
  <c r="AY611" i="1"/>
  <c r="AX611" i="1"/>
  <c r="AW557" i="1"/>
  <c r="AV557" i="1"/>
  <c r="AZ610" i="1"/>
  <c r="AY610" i="1"/>
  <c r="AX610" i="1"/>
  <c r="AW530" i="1"/>
  <c r="AV530" i="1"/>
  <c r="AZ609" i="1"/>
  <c r="AY609" i="1"/>
  <c r="AX609" i="1"/>
  <c r="AW529" i="1"/>
  <c r="AV529" i="1"/>
  <c r="AZ608" i="1"/>
  <c r="AY608" i="1"/>
  <c r="AX608" i="1"/>
  <c r="AW528" i="1"/>
  <c r="AV528" i="1"/>
  <c r="AZ607" i="1"/>
  <c r="AY607" i="1"/>
  <c r="AX607" i="1"/>
  <c r="AW527" i="1"/>
  <c r="AV527" i="1"/>
  <c r="AZ606" i="1"/>
  <c r="AY606" i="1"/>
  <c r="AX606" i="1"/>
  <c r="AW526" i="1"/>
  <c r="AV526" i="1"/>
  <c r="AZ605" i="1"/>
  <c r="AY605" i="1"/>
  <c r="AX605" i="1"/>
  <c r="AW525" i="1"/>
  <c r="AV525" i="1"/>
  <c r="AZ604" i="1"/>
  <c r="AY604" i="1"/>
  <c r="AX604" i="1"/>
  <c r="AW524" i="1"/>
  <c r="AV524" i="1"/>
  <c r="AZ603" i="1"/>
  <c r="AY603" i="1"/>
  <c r="AX603" i="1"/>
  <c r="AW523" i="1"/>
  <c r="AV523" i="1"/>
  <c r="AZ602" i="1"/>
  <c r="AY602" i="1"/>
  <c r="AX602" i="1"/>
  <c r="AW522" i="1"/>
  <c r="AV522" i="1"/>
  <c r="AZ601" i="1"/>
  <c r="AY601" i="1"/>
  <c r="AX601" i="1"/>
  <c r="AW521" i="1"/>
  <c r="AV521" i="1"/>
  <c r="AZ600" i="1"/>
  <c r="AY600" i="1"/>
  <c r="AX600" i="1"/>
  <c r="AW520" i="1"/>
  <c r="AV520" i="1"/>
  <c r="AZ599" i="1"/>
  <c r="AY599" i="1"/>
  <c r="AX599" i="1"/>
  <c r="AW519" i="1"/>
  <c r="AV519" i="1"/>
  <c r="AZ598" i="1"/>
  <c r="AY598" i="1"/>
  <c r="AX598" i="1"/>
  <c r="AW598" i="1"/>
  <c r="AV598" i="1"/>
  <c r="AZ597" i="1"/>
  <c r="AY597" i="1"/>
  <c r="AX597" i="1"/>
  <c r="AW597" i="1"/>
  <c r="AV597" i="1"/>
  <c r="AZ596" i="1"/>
  <c r="AY596" i="1"/>
  <c r="AX596" i="1"/>
  <c r="AW596" i="1"/>
  <c r="AV596" i="1"/>
  <c r="AZ595" i="1"/>
  <c r="AY595" i="1"/>
  <c r="AX595" i="1"/>
  <c r="AW595" i="1"/>
  <c r="AV595" i="1"/>
  <c r="AZ594" i="1"/>
  <c r="AY594" i="1"/>
  <c r="AX594" i="1"/>
  <c r="AW594" i="1"/>
  <c r="AV594" i="1"/>
  <c r="AZ593" i="1"/>
  <c r="AY593" i="1"/>
  <c r="AX593" i="1"/>
  <c r="AW593" i="1"/>
  <c r="AV593" i="1"/>
  <c r="AZ592" i="1"/>
  <c r="AY592" i="1"/>
  <c r="AX592" i="1"/>
  <c r="AW592" i="1"/>
  <c r="AV592" i="1"/>
  <c r="AZ591" i="1"/>
  <c r="AY591" i="1"/>
  <c r="AX591" i="1"/>
  <c r="AW591" i="1"/>
  <c r="AV591" i="1"/>
  <c r="AZ590" i="1"/>
  <c r="AY590" i="1"/>
  <c r="AX590" i="1"/>
  <c r="AW590" i="1"/>
  <c r="AV590" i="1"/>
  <c r="AZ589" i="1"/>
  <c r="AY589" i="1"/>
  <c r="AX589" i="1"/>
  <c r="AW518" i="1"/>
  <c r="AV518" i="1"/>
  <c r="AZ587" i="1"/>
  <c r="AY587" i="1"/>
  <c r="AX587" i="1"/>
  <c r="AW587" i="1"/>
  <c r="AV587" i="1"/>
  <c r="AZ586" i="1"/>
  <c r="AY586" i="1"/>
  <c r="AX586" i="1"/>
  <c r="AW586" i="1"/>
  <c r="AV586" i="1"/>
  <c r="AZ585" i="1"/>
  <c r="AY585" i="1"/>
  <c r="AX585" i="1"/>
  <c r="AW585" i="1"/>
  <c r="AV585" i="1"/>
  <c r="AZ584" i="1"/>
  <c r="AY584" i="1"/>
  <c r="AX584" i="1"/>
  <c r="AW584" i="1"/>
  <c r="AV584" i="1"/>
  <c r="AZ583" i="1"/>
  <c r="AY583" i="1"/>
  <c r="AX583" i="1"/>
  <c r="AW583" i="1"/>
  <c r="AV583" i="1"/>
  <c r="AZ582" i="1"/>
  <c r="AY582" i="1"/>
  <c r="AX582" i="1"/>
  <c r="AW582" i="1"/>
  <c r="AV582" i="1"/>
  <c r="AZ581" i="1"/>
  <c r="AY581" i="1"/>
  <c r="AX581" i="1"/>
  <c r="AW581" i="1"/>
  <c r="AV581" i="1"/>
  <c r="AZ580" i="1"/>
  <c r="AY580" i="1"/>
  <c r="AX580" i="1"/>
  <c r="AW580" i="1"/>
  <c r="AV580" i="1"/>
  <c r="AZ579" i="1"/>
  <c r="AY579" i="1"/>
  <c r="AX579" i="1"/>
  <c r="AW579" i="1"/>
  <c r="AV579" i="1"/>
  <c r="AZ578" i="1"/>
  <c r="AY578" i="1"/>
  <c r="AX578" i="1"/>
  <c r="AW578" i="1"/>
  <c r="AV578" i="1"/>
  <c r="AZ577" i="1"/>
  <c r="AY577" i="1"/>
  <c r="AX577" i="1"/>
  <c r="AW577" i="1"/>
  <c r="AV577" i="1"/>
  <c r="AZ576" i="1"/>
  <c r="AY576" i="1"/>
  <c r="AX576" i="1"/>
  <c r="AW576" i="1"/>
  <c r="AV576" i="1"/>
  <c r="AZ575" i="1"/>
  <c r="AY575" i="1"/>
  <c r="AX575" i="1"/>
  <c r="AW575" i="1"/>
  <c r="AV575" i="1"/>
  <c r="AZ574" i="1"/>
  <c r="AY574" i="1"/>
  <c r="AX574" i="1"/>
  <c r="AW574" i="1"/>
  <c r="AV574" i="1"/>
  <c r="AZ573" i="1"/>
  <c r="AY573" i="1"/>
  <c r="AX573" i="1"/>
  <c r="AW573" i="1"/>
  <c r="AV573" i="1"/>
  <c r="AZ572" i="1"/>
  <c r="AY572" i="1"/>
  <c r="AX572" i="1"/>
  <c r="AW572" i="1"/>
  <c r="AV572" i="1"/>
  <c r="AZ571" i="1"/>
  <c r="AY571" i="1"/>
  <c r="AX571" i="1"/>
  <c r="AW571" i="1"/>
  <c r="AV571" i="1"/>
  <c r="AZ570" i="1"/>
  <c r="AY570" i="1"/>
  <c r="AX570" i="1"/>
  <c r="AW570" i="1"/>
  <c r="AV570" i="1"/>
  <c r="AZ569" i="1"/>
  <c r="AY569" i="1"/>
  <c r="AX569" i="1"/>
  <c r="AW569" i="1"/>
  <c r="AV569" i="1"/>
  <c r="AZ568" i="1"/>
  <c r="AY568" i="1"/>
  <c r="AX568" i="1"/>
  <c r="AW568" i="1"/>
  <c r="AV568" i="1"/>
  <c r="AZ567" i="1"/>
  <c r="AY567" i="1"/>
  <c r="AX567" i="1"/>
  <c r="AW116" i="1"/>
  <c r="AV116" i="1"/>
  <c r="AZ566" i="1"/>
  <c r="AY566" i="1"/>
  <c r="AX566" i="1"/>
  <c r="AW115" i="1"/>
  <c r="AV115" i="1"/>
  <c r="AZ565" i="1"/>
  <c r="AY565" i="1"/>
  <c r="AX565" i="1"/>
  <c r="AW114" i="1"/>
  <c r="AV114" i="1"/>
  <c r="AZ564" i="1"/>
  <c r="AY564" i="1"/>
  <c r="AX564" i="1"/>
  <c r="AW113" i="1"/>
  <c r="AV113" i="1"/>
  <c r="AZ563" i="1"/>
  <c r="AY563" i="1"/>
  <c r="AX563" i="1"/>
  <c r="AW112" i="1"/>
  <c r="AV112" i="1"/>
  <c r="AZ562" i="1"/>
  <c r="AY562" i="1"/>
  <c r="AX562" i="1"/>
  <c r="AW111" i="1"/>
  <c r="AV111" i="1"/>
  <c r="AZ561" i="1"/>
  <c r="AY561" i="1"/>
  <c r="AX561" i="1"/>
  <c r="AW110" i="1"/>
  <c r="AV110" i="1"/>
  <c r="AZ560" i="1"/>
  <c r="AY560" i="1"/>
  <c r="AX560" i="1"/>
  <c r="AW109" i="1"/>
  <c r="AV109" i="1"/>
  <c r="AZ559" i="1"/>
  <c r="AY559" i="1"/>
  <c r="AX559" i="1"/>
  <c r="AW108" i="1"/>
  <c r="AV108" i="1"/>
  <c r="AZ558" i="1"/>
  <c r="AY558" i="1"/>
  <c r="AX558" i="1"/>
  <c r="AW79" i="1"/>
  <c r="AV79" i="1"/>
  <c r="AZ557" i="1"/>
  <c r="AY557" i="1"/>
  <c r="AX557" i="1"/>
  <c r="AW78" i="1"/>
  <c r="AV78" i="1"/>
  <c r="AZ543" i="1"/>
  <c r="AY543" i="1"/>
  <c r="AX543" i="1"/>
  <c r="AW543" i="1"/>
  <c r="AV543" i="1"/>
  <c r="AZ542" i="1"/>
  <c r="AY542" i="1"/>
  <c r="AX542" i="1"/>
  <c r="AW542" i="1"/>
  <c r="AV542" i="1"/>
  <c r="AZ541" i="1"/>
  <c r="AY541" i="1"/>
  <c r="AX541" i="1"/>
  <c r="AW541" i="1"/>
  <c r="AV541" i="1"/>
  <c r="AZ540" i="1"/>
  <c r="AY540" i="1"/>
  <c r="AX540" i="1"/>
  <c r="AW540" i="1"/>
  <c r="AV540" i="1"/>
  <c r="AZ539" i="1"/>
  <c r="AY539" i="1"/>
  <c r="AX539" i="1"/>
  <c r="AW539" i="1"/>
  <c r="AV539" i="1"/>
  <c r="AZ538" i="1"/>
  <c r="AY538" i="1"/>
  <c r="AX538" i="1"/>
  <c r="AW538" i="1"/>
  <c r="AV538" i="1"/>
  <c r="AZ537" i="1"/>
  <c r="AY537" i="1"/>
  <c r="AX537" i="1"/>
  <c r="AW537" i="1"/>
  <c r="AV537" i="1"/>
  <c r="AZ536" i="1"/>
  <c r="AY536" i="1"/>
  <c r="AX536" i="1"/>
  <c r="AW536" i="1"/>
  <c r="AV536" i="1"/>
  <c r="AZ535" i="1"/>
  <c r="AY535" i="1"/>
  <c r="AX535" i="1"/>
  <c r="AW535" i="1"/>
  <c r="AV535" i="1"/>
  <c r="AZ534" i="1"/>
  <c r="AY534" i="1"/>
  <c r="AX534" i="1"/>
  <c r="AW534" i="1"/>
  <c r="AV534" i="1"/>
  <c r="AZ533" i="1"/>
  <c r="AY533" i="1"/>
  <c r="AX533" i="1"/>
  <c r="AW533" i="1"/>
  <c r="AV533" i="1"/>
  <c r="AZ532" i="1"/>
  <c r="AY532" i="1"/>
  <c r="AX532" i="1"/>
  <c r="AW532" i="1"/>
  <c r="AV532" i="1"/>
  <c r="AZ531" i="1"/>
  <c r="AY531" i="1"/>
  <c r="AX531" i="1"/>
  <c r="AW531" i="1"/>
  <c r="AV531" i="1"/>
  <c r="AZ530" i="1"/>
  <c r="AY530" i="1"/>
  <c r="AX530" i="1"/>
  <c r="AW766" i="1"/>
  <c r="AV766" i="1"/>
  <c r="AZ529" i="1"/>
  <c r="AY529" i="1"/>
  <c r="AX529" i="1"/>
  <c r="AW765" i="1"/>
  <c r="AV765" i="1"/>
  <c r="AZ528" i="1"/>
  <c r="AY528" i="1"/>
  <c r="AX528" i="1"/>
  <c r="AW764" i="1"/>
  <c r="AV764" i="1"/>
  <c r="AZ527" i="1"/>
  <c r="AY527" i="1"/>
  <c r="AX527" i="1"/>
  <c r="AW763" i="1"/>
  <c r="AV763" i="1"/>
  <c r="AZ526" i="1"/>
  <c r="AY526" i="1"/>
  <c r="AX526" i="1"/>
  <c r="AW762" i="1"/>
  <c r="AV762" i="1"/>
  <c r="AZ525" i="1"/>
  <c r="AY525" i="1"/>
  <c r="AX525" i="1"/>
  <c r="AW757" i="1"/>
  <c r="AV757" i="1"/>
  <c r="AZ524" i="1"/>
  <c r="AY524" i="1"/>
  <c r="AX524" i="1"/>
  <c r="AW756" i="1"/>
  <c r="AV756" i="1"/>
  <c r="AZ523" i="1"/>
  <c r="AY523" i="1"/>
  <c r="AX523" i="1"/>
  <c r="AW745" i="1"/>
  <c r="AV745" i="1"/>
  <c r="AZ522" i="1"/>
  <c r="AY522" i="1"/>
  <c r="AX522" i="1"/>
  <c r="AW744" i="1"/>
  <c r="AV744" i="1"/>
  <c r="AZ521" i="1"/>
  <c r="AY521" i="1"/>
  <c r="AX521" i="1"/>
  <c r="AW743" i="1"/>
  <c r="AV743" i="1"/>
  <c r="AZ520" i="1"/>
  <c r="AY520" i="1"/>
  <c r="AX520" i="1"/>
  <c r="AW742" i="1"/>
  <c r="AV742" i="1"/>
  <c r="AZ519" i="1"/>
  <c r="AY519" i="1"/>
  <c r="AX519" i="1"/>
  <c r="AW741" i="1"/>
  <c r="AV741" i="1"/>
  <c r="AZ518" i="1"/>
  <c r="AY518" i="1"/>
  <c r="AX518" i="1"/>
  <c r="AW740" i="1"/>
  <c r="AV740" i="1"/>
  <c r="AZ517" i="1"/>
  <c r="AY517" i="1"/>
  <c r="AX517" i="1"/>
  <c r="AW739" i="1"/>
  <c r="AV739" i="1"/>
  <c r="AZ516" i="1"/>
  <c r="AY516" i="1"/>
  <c r="AX516" i="1"/>
  <c r="AW738" i="1"/>
  <c r="AV738" i="1"/>
  <c r="AZ515" i="1"/>
  <c r="AY515" i="1"/>
  <c r="AX515" i="1"/>
  <c r="AW515" i="1"/>
  <c r="AV515" i="1"/>
  <c r="AZ514" i="1"/>
  <c r="AY514" i="1"/>
  <c r="AX514" i="1"/>
  <c r="AW514" i="1"/>
  <c r="AV514" i="1"/>
  <c r="AZ513" i="1"/>
  <c r="AY513" i="1"/>
  <c r="AX513" i="1"/>
  <c r="AW513" i="1"/>
  <c r="AV513" i="1"/>
  <c r="AZ512" i="1"/>
  <c r="AY512" i="1"/>
  <c r="AX512" i="1"/>
  <c r="AW512" i="1"/>
  <c r="AV512" i="1"/>
  <c r="AZ511" i="1"/>
  <c r="AY511" i="1"/>
  <c r="AX511" i="1"/>
  <c r="AW511" i="1"/>
  <c r="AV511" i="1"/>
  <c r="AZ510" i="1"/>
  <c r="AY510" i="1"/>
  <c r="AX510" i="1"/>
  <c r="AW737" i="1"/>
  <c r="AV737" i="1"/>
  <c r="AZ509" i="1"/>
  <c r="AY509" i="1"/>
  <c r="AX509" i="1"/>
  <c r="AW736" i="1"/>
  <c r="AV736" i="1"/>
  <c r="AZ508" i="1"/>
  <c r="AY508" i="1"/>
  <c r="AX508" i="1"/>
  <c r="AW508" i="1"/>
  <c r="AV508" i="1"/>
  <c r="AZ507" i="1"/>
  <c r="AY507" i="1"/>
  <c r="AX507" i="1"/>
  <c r="AW507" i="1"/>
  <c r="AV507" i="1"/>
  <c r="AZ506" i="1"/>
  <c r="AY506" i="1"/>
  <c r="AX506" i="1"/>
  <c r="AW506" i="1"/>
  <c r="AV506" i="1"/>
  <c r="AZ505" i="1"/>
  <c r="AY505" i="1"/>
  <c r="AX505" i="1"/>
  <c r="AW505" i="1"/>
  <c r="AV505" i="1"/>
  <c r="AZ504" i="1"/>
  <c r="AY504" i="1"/>
  <c r="AX504" i="1"/>
  <c r="AW504" i="1"/>
  <c r="AV504" i="1"/>
  <c r="AZ503" i="1"/>
  <c r="AY503" i="1"/>
  <c r="AX503" i="1"/>
  <c r="AW503" i="1"/>
  <c r="AV503" i="1"/>
  <c r="AZ502" i="1"/>
  <c r="AY502" i="1"/>
  <c r="AX502" i="1"/>
  <c r="AW502" i="1"/>
  <c r="AV502" i="1"/>
  <c r="AZ501" i="1"/>
  <c r="AY501" i="1"/>
  <c r="AX501" i="1"/>
  <c r="AW501" i="1"/>
  <c r="AV501" i="1"/>
  <c r="AZ500" i="1"/>
  <c r="AY500" i="1"/>
  <c r="AX500" i="1"/>
  <c r="AW500" i="1"/>
  <c r="AV500" i="1"/>
  <c r="AZ499" i="1"/>
  <c r="AY499" i="1"/>
  <c r="AX499" i="1"/>
  <c r="AW499" i="1"/>
  <c r="AV499" i="1"/>
  <c r="AZ498" i="1"/>
  <c r="AY498" i="1"/>
  <c r="AX498" i="1"/>
  <c r="AW498" i="1"/>
  <c r="AV498" i="1"/>
  <c r="AZ497" i="1"/>
  <c r="AY497" i="1"/>
  <c r="AX497" i="1"/>
  <c r="AW605" i="1"/>
  <c r="AV605" i="1"/>
  <c r="AZ496" i="1"/>
  <c r="AY496" i="1"/>
  <c r="AX496" i="1"/>
  <c r="AW604" i="1"/>
  <c r="AV604" i="1"/>
  <c r="AZ495" i="1"/>
  <c r="AY495" i="1"/>
  <c r="AX495" i="1"/>
  <c r="AW603" i="1"/>
  <c r="AV603" i="1"/>
  <c r="AZ494" i="1"/>
  <c r="AY494" i="1"/>
  <c r="AX494" i="1"/>
  <c r="AW602" i="1"/>
  <c r="AV602" i="1"/>
  <c r="AZ493" i="1"/>
  <c r="AY493" i="1"/>
  <c r="AX493" i="1"/>
  <c r="AW601" i="1"/>
  <c r="AV601" i="1"/>
  <c r="AZ492" i="1"/>
  <c r="AY492" i="1"/>
  <c r="AX492" i="1"/>
  <c r="AW600" i="1"/>
  <c r="AV600" i="1"/>
  <c r="AZ491" i="1"/>
  <c r="AY491" i="1"/>
  <c r="AX491" i="1"/>
  <c r="AW599" i="1"/>
  <c r="AV599" i="1"/>
  <c r="AZ490" i="1"/>
  <c r="AY490" i="1"/>
  <c r="AX490" i="1"/>
  <c r="AW490" i="1"/>
  <c r="AV490" i="1"/>
  <c r="AZ489" i="1"/>
  <c r="AY489" i="1"/>
  <c r="AX489" i="1"/>
  <c r="AW489" i="1"/>
  <c r="AV489" i="1"/>
  <c r="AZ488" i="1"/>
  <c r="AY488" i="1"/>
  <c r="AX488" i="1"/>
  <c r="AW488" i="1"/>
  <c r="AV488" i="1"/>
  <c r="AZ487" i="1"/>
  <c r="AY487" i="1"/>
  <c r="AX487" i="1"/>
  <c r="AW487" i="1"/>
  <c r="AV487" i="1"/>
  <c r="AZ486" i="1"/>
  <c r="AY486" i="1"/>
  <c r="AX486" i="1"/>
  <c r="AW486" i="1"/>
  <c r="AV486" i="1"/>
  <c r="AZ485" i="1"/>
  <c r="AY485" i="1"/>
  <c r="AX485" i="1"/>
  <c r="AW485" i="1"/>
  <c r="AV485" i="1"/>
  <c r="AZ484" i="1"/>
  <c r="AY484" i="1"/>
  <c r="AX484" i="1"/>
  <c r="AW484" i="1"/>
  <c r="AV484" i="1"/>
  <c r="AZ483" i="1"/>
  <c r="AY483" i="1"/>
  <c r="AX483" i="1"/>
  <c r="AW483" i="1"/>
  <c r="AV483" i="1"/>
  <c r="AZ482" i="1"/>
  <c r="AY482" i="1"/>
  <c r="AX482" i="1"/>
  <c r="AW482" i="1"/>
  <c r="AV482" i="1"/>
  <c r="AZ481" i="1"/>
  <c r="AY481" i="1"/>
  <c r="AX481" i="1"/>
  <c r="AW481" i="1"/>
  <c r="AV481" i="1"/>
  <c r="AZ480" i="1"/>
  <c r="AY480" i="1"/>
  <c r="AX480" i="1"/>
  <c r="AW480" i="1"/>
  <c r="AV480" i="1"/>
  <c r="AZ479" i="1"/>
  <c r="AY479" i="1"/>
  <c r="AX479" i="1"/>
  <c r="AW479" i="1"/>
  <c r="AV479" i="1"/>
  <c r="AZ478" i="1"/>
  <c r="AY478" i="1"/>
  <c r="AX478" i="1"/>
  <c r="AW478" i="1"/>
  <c r="AV478" i="1"/>
  <c r="AZ477" i="1"/>
  <c r="AY477" i="1"/>
  <c r="AX477" i="1"/>
  <c r="AW477" i="1"/>
  <c r="AV477" i="1"/>
  <c r="AZ476" i="1"/>
  <c r="AY476" i="1"/>
  <c r="AX476" i="1"/>
  <c r="AW476" i="1"/>
  <c r="AV476" i="1"/>
  <c r="AZ475" i="1"/>
  <c r="AY475" i="1"/>
  <c r="AX475" i="1"/>
  <c r="AW475" i="1"/>
  <c r="AV475" i="1"/>
  <c r="AZ474" i="1"/>
  <c r="AY474" i="1"/>
  <c r="AX474" i="1"/>
  <c r="AW474" i="1"/>
  <c r="AV474" i="1"/>
  <c r="AZ473" i="1"/>
  <c r="AY473" i="1"/>
  <c r="AX473" i="1"/>
  <c r="AW473" i="1"/>
  <c r="AV473" i="1"/>
  <c r="AZ472" i="1"/>
  <c r="AY472" i="1"/>
  <c r="AX472" i="1"/>
  <c r="AW472" i="1"/>
  <c r="AV472" i="1"/>
  <c r="AZ471" i="1"/>
  <c r="AY471" i="1"/>
  <c r="AX471" i="1"/>
  <c r="AW517" i="1"/>
  <c r="AV517" i="1"/>
  <c r="AZ470" i="1"/>
  <c r="AY470" i="1"/>
  <c r="AX470" i="1"/>
  <c r="AW516" i="1"/>
  <c r="AV516" i="1"/>
  <c r="AZ469" i="1"/>
  <c r="AY469" i="1"/>
  <c r="AX469" i="1"/>
  <c r="AW510" i="1"/>
  <c r="AV510" i="1"/>
  <c r="AZ468" i="1"/>
  <c r="AY468" i="1"/>
  <c r="AX468" i="1"/>
  <c r="AW509" i="1"/>
  <c r="AV509" i="1"/>
  <c r="AZ467" i="1"/>
  <c r="AY467" i="1"/>
  <c r="AX467" i="1"/>
  <c r="AW497" i="1"/>
  <c r="AV497" i="1"/>
  <c r="AZ466" i="1"/>
  <c r="AY466" i="1"/>
  <c r="AX466" i="1"/>
  <c r="AW496" i="1"/>
  <c r="AV496" i="1"/>
  <c r="AZ465" i="1"/>
  <c r="AY465" i="1"/>
  <c r="AX465" i="1"/>
  <c r="AW495" i="1"/>
  <c r="AV495" i="1"/>
  <c r="AZ464" i="1"/>
  <c r="AY464" i="1"/>
  <c r="AX464" i="1"/>
  <c r="AW494" i="1"/>
  <c r="AV494" i="1"/>
  <c r="AZ463" i="1"/>
  <c r="AY463" i="1"/>
  <c r="AX463" i="1"/>
  <c r="AW493" i="1"/>
  <c r="AV493" i="1"/>
  <c r="AZ462" i="1"/>
  <c r="AY462" i="1"/>
  <c r="AX462" i="1"/>
  <c r="AW492" i="1"/>
  <c r="AV492" i="1"/>
  <c r="AZ461" i="1"/>
  <c r="AY461" i="1"/>
  <c r="AX461" i="1"/>
  <c r="AW491" i="1"/>
  <c r="AV491" i="1"/>
  <c r="AZ460" i="1"/>
  <c r="AY460" i="1"/>
  <c r="AX460" i="1"/>
  <c r="AW471" i="1"/>
  <c r="AV471" i="1"/>
  <c r="AZ459" i="1"/>
  <c r="AY459" i="1"/>
  <c r="AX459" i="1"/>
  <c r="AW470" i="1"/>
  <c r="AV470" i="1"/>
  <c r="AZ458" i="1"/>
  <c r="AY458" i="1"/>
  <c r="AX458" i="1"/>
  <c r="AW469" i="1"/>
  <c r="AV469" i="1"/>
  <c r="AZ457" i="1"/>
  <c r="AY457" i="1"/>
  <c r="AX457" i="1"/>
  <c r="AW457" i="1"/>
  <c r="AV457" i="1"/>
  <c r="AZ456" i="1"/>
  <c r="AY456" i="1"/>
  <c r="AX456" i="1"/>
  <c r="AW456" i="1"/>
  <c r="AV456" i="1"/>
  <c r="AZ455" i="1"/>
  <c r="AY455" i="1"/>
  <c r="AX455" i="1"/>
  <c r="AW455" i="1"/>
  <c r="AV455" i="1"/>
  <c r="AZ454" i="1"/>
  <c r="AY454" i="1"/>
  <c r="AX454" i="1"/>
  <c r="AW454" i="1"/>
  <c r="AV454" i="1"/>
  <c r="AZ453" i="1"/>
  <c r="AY453" i="1"/>
  <c r="AX453" i="1"/>
  <c r="AW453" i="1"/>
  <c r="AV453" i="1"/>
  <c r="AZ452" i="1"/>
  <c r="AY452" i="1"/>
  <c r="AX452" i="1"/>
  <c r="AW452" i="1"/>
  <c r="AV452" i="1"/>
  <c r="AZ451" i="1"/>
  <c r="AY451" i="1"/>
  <c r="AX451" i="1"/>
  <c r="AW451" i="1"/>
  <c r="AV451" i="1"/>
  <c r="AZ450" i="1"/>
  <c r="AY450" i="1"/>
  <c r="AX450" i="1"/>
  <c r="AW450" i="1"/>
  <c r="AV450" i="1"/>
  <c r="AZ449" i="1"/>
  <c r="AY449" i="1"/>
  <c r="AX449" i="1"/>
  <c r="AW449" i="1"/>
  <c r="AV449" i="1"/>
  <c r="AZ448" i="1"/>
  <c r="AY448" i="1"/>
  <c r="AX448" i="1"/>
  <c r="AW448" i="1"/>
  <c r="AV448" i="1"/>
  <c r="AZ447" i="1"/>
  <c r="AY447" i="1"/>
  <c r="AX447" i="1"/>
  <c r="AW447" i="1"/>
  <c r="AV447" i="1"/>
  <c r="AZ446" i="1"/>
  <c r="AY446" i="1"/>
  <c r="AX446" i="1"/>
  <c r="AW446" i="1"/>
  <c r="AV446" i="1"/>
  <c r="AZ445" i="1"/>
  <c r="AY445" i="1"/>
  <c r="AX445" i="1"/>
  <c r="AW445" i="1"/>
  <c r="AV445" i="1"/>
  <c r="AZ444" i="1"/>
  <c r="AY444" i="1"/>
  <c r="AX444" i="1"/>
  <c r="AW444" i="1"/>
  <c r="AV444" i="1"/>
  <c r="AZ443" i="1"/>
  <c r="AY443" i="1"/>
  <c r="AX443" i="1"/>
  <c r="AW443" i="1"/>
  <c r="AV443" i="1"/>
  <c r="AZ442" i="1"/>
  <c r="AY442" i="1"/>
  <c r="AX442" i="1"/>
  <c r="AW442" i="1"/>
  <c r="AV442" i="1"/>
  <c r="AZ441" i="1"/>
  <c r="AY441" i="1"/>
  <c r="AX441" i="1"/>
  <c r="AW441" i="1"/>
  <c r="AV441" i="1"/>
  <c r="AZ440" i="1"/>
  <c r="AY440" i="1"/>
  <c r="AX440" i="1"/>
  <c r="AW440" i="1"/>
  <c r="AV440" i="1"/>
  <c r="AZ439" i="1"/>
  <c r="AY439" i="1"/>
  <c r="AX439" i="1"/>
  <c r="AW439" i="1"/>
  <c r="AV439" i="1"/>
  <c r="AZ438" i="1"/>
  <c r="AY438" i="1"/>
  <c r="AX438" i="1"/>
  <c r="AW438" i="1"/>
  <c r="AV438" i="1"/>
  <c r="AZ437" i="1"/>
  <c r="AY437" i="1"/>
  <c r="AX437" i="1"/>
  <c r="AW437" i="1"/>
  <c r="AV437" i="1"/>
  <c r="AZ436" i="1"/>
  <c r="AY436" i="1"/>
  <c r="AX436" i="1"/>
  <c r="AW436" i="1"/>
  <c r="AV436" i="1"/>
  <c r="AZ435" i="1"/>
  <c r="AY435" i="1"/>
  <c r="AX435" i="1"/>
  <c r="AW435" i="1"/>
  <c r="AV435" i="1"/>
  <c r="AZ434" i="1"/>
  <c r="AY434" i="1"/>
  <c r="AX434" i="1"/>
  <c r="AW434" i="1"/>
  <c r="AV434" i="1"/>
  <c r="AZ433" i="1"/>
  <c r="AY433" i="1"/>
  <c r="AX433" i="1"/>
  <c r="AW433" i="1"/>
  <c r="AV433" i="1"/>
  <c r="AZ432" i="1"/>
  <c r="AY432" i="1"/>
  <c r="AX432" i="1"/>
  <c r="AW432" i="1"/>
  <c r="AV432" i="1"/>
  <c r="AZ431" i="1"/>
  <c r="AY431" i="1"/>
  <c r="AX431" i="1"/>
  <c r="AW431" i="1"/>
  <c r="AV431" i="1"/>
  <c r="AZ430" i="1"/>
  <c r="AY430" i="1"/>
  <c r="AX430" i="1"/>
  <c r="AW430" i="1"/>
  <c r="AV430" i="1"/>
  <c r="AZ429" i="1"/>
  <c r="AY429" i="1"/>
  <c r="AX429" i="1"/>
  <c r="AW429" i="1"/>
  <c r="AV429" i="1"/>
  <c r="AZ428" i="1"/>
  <c r="AY428" i="1"/>
  <c r="AX428" i="1"/>
  <c r="AW428" i="1"/>
  <c r="AV428" i="1"/>
  <c r="AZ427" i="1"/>
  <c r="AY427" i="1"/>
  <c r="AX427" i="1"/>
  <c r="AW427" i="1"/>
  <c r="AV427" i="1"/>
  <c r="AZ426" i="1"/>
  <c r="AY426" i="1"/>
  <c r="AX426" i="1"/>
  <c r="AW426" i="1"/>
  <c r="AV426" i="1"/>
  <c r="AZ425" i="1"/>
  <c r="AY425" i="1"/>
  <c r="AX425" i="1"/>
  <c r="AW425" i="1"/>
  <c r="AV425" i="1"/>
  <c r="AZ423" i="1"/>
  <c r="AY423" i="1"/>
  <c r="AX423" i="1"/>
  <c r="AW423" i="1"/>
  <c r="AV423" i="1"/>
  <c r="AZ419" i="1"/>
  <c r="AY419" i="1"/>
  <c r="AX419" i="1"/>
  <c r="AW419" i="1"/>
  <c r="AV419" i="1"/>
  <c r="AZ418" i="1"/>
  <c r="AY418" i="1"/>
  <c r="AX418" i="1"/>
  <c r="AW418" i="1"/>
  <c r="AV418" i="1"/>
  <c r="AZ417" i="1"/>
  <c r="AY417" i="1"/>
  <c r="AX417" i="1"/>
  <c r="AW417" i="1"/>
  <c r="AV417" i="1"/>
  <c r="AZ411" i="1"/>
  <c r="AY411" i="1"/>
  <c r="AX411" i="1"/>
  <c r="AW411" i="1"/>
  <c r="AV411" i="1"/>
  <c r="AZ410" i="1"/>
  <c r="AY410" i="1"/>
  <c r="AX410" i="1"/>
  <c r="AW410" i="1"/>
  <c r="AV410" i="1"/>
  <c r="AZ409" i="1"/>
  <c r="AY409" i="1"/>
  <c r="AX409" i="1"/>
  <c r="AW409" i="1"/>
  <c r="AV409" i="1"/>
  <c r="AZ408" i="1"/>
  <c r="AY408" i="1"/>
  <c r="AX408" i="1"/>
  <c r="AW408" i="1"/>
  <c r="AV408" i="1"/>
  <c r="AZ407" i="1"/>
  <c r="AY407" i="1"/>
  <c r="AX407" i="1"/>
  <c r="AW407" i="1"/>
  <c r="AV407" i="1"/>
  <c r="AZ406" i="1"/>
  <c r="AY406" i="1"/>
  <c r="AX406" i="1"/>
  <c r="AW406" i="1"/>
  <c r="AV406" i="1"/>
  <c r="AZ405" i="1"/>
  <c r="AY405" i="1"/>
  <c r="AX405" i="1"/>
  <c r="AW405" i="1"/>
  <c r="AV405" i="1"/>
  <c r="AZ404" i="1"/>
  <c r="AY404" i="1"/>
  <c r="AX404" i="1"/>
  <c r="AW404" i="1"/>
  <c r="AV404" i="1"/>
  <c r="AZ400" i="1"/>
  <c r="AY400" i="1"/>
  <c r="AX400" i="1"/>
  <c r="AW400" i="1"/>
  <c r="AV400" i="1"/>
  <c r="AZ399" i="1"/>
  <c r="AY399" i="1"/>
  <c r="AX399" i="1"/>
  <c r="AW399" i="1"/>
  <c r="AV399" i="1"/>
  <c r="AZ398" i="1"/>
  <c r="AY398" i="1"/>
  <c r="AX398" i="1"/>
  <c r="AW398" i="1"/>
  <c r="AV398" i="1"/>
  <c r="AZ397" i="1"/>
  <c r="AY397" i="1"/>
  <c r="AX397" i="1"/>
  <c r="AW397" i="1"/>
  <c r="AV397" i="1"/>
  <c r="AZ396" i="1"/>
  <c r="AY396" i="1"/>
  <c r="AX396" i="1"/>
  <c r="AW396" i="1"/>
  <c r="AV396" i="1"/>
  <c r="AZ395" i="1"/>
  <c r="AY395" i="1"/>
  <c r="AX395" i="1"/>
  <c r="AW395" i="1"/>
  <c r="AV395" i="1"/>
  <c r="AZ394" i="1"/>
  <c r="AY394" i="1"/>
  <c r="AX394" i="1"/>
  <c r="AW394" i="1"/>
  <c r="AV394" i="1"/>
  <c r="AZ393" i="1"/>
  <c r="AY393" i="1"/>
  <c r="AX393" i="1"/>
  <c r="AW393" i="1"/>
  <c r="AV393" i="1"/>
  <c r="AZ392" i="1"/>
  <c r="AY392" i="1"/>
  <c r="AX392" i="1"/>
  <c r="AW392" i="1"/>
  <c r="AV392" i="1"/>
  <c r="AZ391" i="1"/>
  <c r="AY391" i="1"/>
  <c r="AX391" i="1"/>
  <c r="AW391" i="1"/>
  <c r="AV391" i="1"/>
  <c r="AZ390" i="1"/>
  <c r="AY390" i="1"/>
  <c r="AX390" i="1"/>
  <c r="AW390" i="1"/>
  <c r="AV390" i="1"/>
  <c r="AZ389" i="1"/>
  <c r="AY389" i="1"/>
  <c r="AX389" i="1"/>
  <c r="AW389" i="1"/>
  <c r="AV389" i="1"/>
  <c r="AZ388" i="1"/>
  <c r="AY388" i="1"/>
  <c r="AX388" i="1"/>
  <c r="AW388" i="1"/>
  <c r="AV388" i="1"/>
  <c r="AZ387" i="1"/>
  <c r="AY387" i="1"/>
  <c r="AX387" i="1"/>
  <c r="AW387" i="1"/>
  <c r="AV387" i="1"/>
  <c r="AZ386" i="1"/>
  <c r="AY386" i="1"/>
  <c r="AX386" i="1"/>
  <c r="AW386" i="1"/>
  <c r="AV386" i="1"/>
  <c r="AZ385" i="1"/>
  <c r="AY385" i="1"/>
  <c r="AX385" i="1"/>
  <c r="AW385" i="1"/>
  <c r="AV385" i="1"/>
  <c r="AZ384" i="1"/>
  <c r="AY384" i="1"/>
  <c r="AX384" i="1"/>
  <c r="AW384" i="1"/>
  <c r="AV384" i="1"/>
  <c r="AZ383" i="1"/>
  <c r="AY383" i="1"/>
  <c r="AX383" i="1"/>
  <c r="AW383" i="1"/>
  <c r="AV383" i="1"/>
  <c r="AZ382" i="1"/>
  <c r="AY382" i="1"/>
  <c r="AX382" i="1"/>
  <c r="AW382" i="1"/>
  <c r="AV382" i="1"/>
  <c r="AZ381" i="1"/>
  <c r="AY381" i="1"/>
  <c r="AX381" i="1"/>
  <c r="AW381" i="1"/>
  <c r="AV381" i="1"/>
  <c r="AZ380" i="1"/>
  <c r="AY380" i="1"/>
  <c r="AX380" i="1"/>
  <c r="AW380" i="1"/>
  <c r="AV380" i="1"/>
  <c r="AZ379" i="1"/>
  <c r="AY379" i="1"/>
  <c r="AX379" i="1"/>
  <c r="AW379" i="1"/>
  <c r="AV379" i="1"/>
  <c r="AZ378" i="1"/>
  <c r="AY378" i="1"/>
  <c r="AX378" i="1"/>
  <c r="AW378" i="1"/>
  <c r="AV378" i="1"/>
  <c r="AZ377" i="1"/>
  <c r="AY377" i="1"/>
  <c r="AX377" i="1"/>
  <c r="AW377" i="1"/>
  <c r="AV377" i="1"/>
  <c r="AZ376" i="1"/>
  <c r="AY376" i="1"/>
  <c r="AX376" i="1"/>
  <c r="AW376" i="1"/>
  <c r="AV376" i="1"/>
  <c r="AZ375" i="1"/>
  <c r="AY375" i="1"/>
  <c r="AX375" i="1"/>
  <c r="AW375" i="1"/>
  <c r="AV375" i="1"/>
  <c r="AZ374" i="1"/>
  <c r="AY374" i="1"/>
  <c r="AX374" i="1"/>
  <c r="AW374" i="1"/>
  <c r="AV374" i="1"/>
  <c r="AZ373" i="1"/>
  <c r="AY373" i="1"/>
  <c r="AX373" i="1"/>
  <c r="AW373" i="1"/>
  <c r="AV373" i="1"/>
  <c r="AZ372" i="1"/>
  <c r="AY372" i="1"/>
  <c r="AX372" i="1"/>
  <c r="AW372" i="1"/>
  <c r="AV372" i="1"/>
  <c r="AZ371" i="1"/>
  <c r="AY371" i="1"/>
  <c r="AX371" i="1"/>
  <c r="AW371" i="1"/>
  <c r="AV371" i="1"/>
  <c r="AZ370" i="1"/>
  <c r="AY370" i="1"/>
  <c r="AX370" i="1"/>
  <c r="AW370" i="1"/>
  <c r="AV370" i="1"/>
  <c r="AZ369" i="1"/>
  <c r="AY369" i="1"/>
  <c r="AX369" i="1"/>
  <c r="AW369" i="1"/>
  <c r="AV369" i="1"/>
  <c r="AZ368" i="1"/>
  <c r="AY368" i="1"/>
  <c r="AX368" i="1"/>
  <c r="AW368" i="1"/>
  <c r="AV368" i="1"/>
  <c r="AZ367" i="1"/>
  <c r="AY367" i="1"/>
  <c r="AX367" i="1"/>
  <c r="AW367" i="1"/>
  <c r="AV367" i="1"/>
  <c r="AZ366" i="1"/>
  <c r="AY366" i="1"/>
  <c r="AX366" i="1"/>
  <c r="AW366" i="1"/>
  <c r="AV366" i="1"/>
  <c r="AZ365" i="1"/>
  <c r="AY365" i="1"/>
  <c r="AX365" i="1"/>
  <c r="AW365" i="1"/>
  <c r="AV365" i="1"/>
  <c r="AZ364" i="1"/>
  <c r="AY364" i="1"/>
  <c r="AX364" i="1"/>
  <c r="AW364" i="1"/>
  <c r="AV364" i="1"/>
  <c r="AZ363" i="1"/>
  <c r="AY363" i="1"/>
  <c r="AX363" i="1"/>
  <c r="AW363" i="1"/>
  <c r="AV363" i="1"/>
  <c r="AZ362" i="1"/>
  <c r="AY362" i="1"/>
  <c r="AX362" i="1"/>
  <c r="AW362" i="1"/>
  <c r="AV362" i="1"/>
  <c r="AZ361" i="1"/>
  <c r="AY361" i="1"/>
  <c r="AX361" i="1"/>
  <c r="AW361" i="1"/>
  <c r="AV361" i="1"/>
  <c r="AZ360" i="1"/>
  <c r="AY360" i="1"/>
  <c r="AX360" i="1"/>
  <c r="AW360" i="1"/>
  <c r="AV360" i="1"/>
  <c r="AZ359" i="1"/>
  <c r="AY359" i="1"/>
  <c r="AX359" i="1"/>
  <c r="AW359" i="1"/>
  <c r="AV359" i="1"/>
  <c r="AZ358" i="1"/>
  <c r="AY358" i="1"/>
  <c r="AX358" i="1"/>
  <c r="AW358" i="1"/>
  <c r="AV358" i="1"/>
  <c r="AZ357" i="1"/>
  <c r="AY357" i="1"/>
  <c r="AX357" i="1"/>
  <c r="AW357" i="1"/>
  <c r="AV357" i="1"/>
  <c r="AZ356" i="1"/>
  <c r="AY356" i="1"/>
  <c r="AX356" i="1"/>
  <c r="AW356" i="1"/>
  <c r="AV356" i="1"/>
  <c r="AZ355" i="1"/>
  <c r="AY355" i="1"/>
  <c r="AX355" i="1"/>
  <c r="AW355" i="1"/>
  <c r="AV355" i="1"/>
  <c r="AZ354" i="1"/>
  <c r="AY354" i="1"/>
  <c r="AX354" i="1"/>
  <c r="AW354" i="1"/>
  <c r="AV354" i="1"/>
  <c r="AZ353" i="1"/>
  <c r="AY353" i="1"/>
  <c r="AX353" i="1"/>
  <c r="AW353" i="1"/>
  <c r="AV353" i="1"/>
  <c r="AZ352" i="1"/>
  <c r="AY352" i="1"/>
  <c r="AX352" i="1"/>
  <c r="AW352" i="1"/>
  <c r="AV352" i="1"/>
  <c r="AZ351" i="1"/>
  <c r="AY351" i="1"/>
  <c r="AX351" i="1"/>
  <c r="AW351" i="1"/>
  <c r="AV351" i="1"/>
  <c r="AZ350" i="1"/>
  <c r="AY350" i="1"/>
  <c r="AX350" i="1"/>
  <c r="AW468" i="1"/>
  <c r="AV468" i="1"/>
  <c r="AZ349" i="1"/>
  <c r="AY349" i="1"/>
  <c r="AX349" i="1"/>
  <c r="AW467" i="1"/>
  <c r="AV467" i="1"/>
  <c r="AZ348" i="1"/>
  <c r="AY348" i="1"/>
  <c r="AX348" i="1"/>
  <c r="AW466" i="1"/>
  <c r="AV466" i="1"/>
  <c r="AZ347" i="1"/>
  <c r="AY347" i="1"/>
  <c r="AX347" i="1"/>
  <c r="AW465" i="1"/>
  <c r="AV465" i="1"/>
  <c r="AZ346" i="1"/>
  <c r="AY346" i="1"/>
  <c r="AX346" i="1"/>
  <c r="AW346" i="1"/>
  <c r="AV346" i="1"/>
  <c r="AZ345" i="1"/>
  <c r="AY345" i="1"/>
  <c r="AX345" i="1"/>
  <c r="AW345" i="1"/>
  <c r="AV345" i="1"/>
  <c r="AZ343" i="1"/>
  <c r="AY343" i="1"/>
  <c r="AX343" i="1"/>
  <c r="AW343" i="1"/>
  <c r="AV343" i="1"/>
  <c r="AZ342" i="1"/>
  <c r="AY342" i="1"/>
  <c r="AX342" i="1"/>
  <c r="AW342" i="1"/>
  <c r="AV342" i="1"/>
  <c r="AZ341" i="1"/>
  <c r="AY341" i="1"/>
  <c r="AX341" i="1"/>
  <c r="AW341" i="1"/>
  <c r="AV341" i="1"/>
  <c r="AZ340" i="1"/>
  <c r="AY340" i="1"/>
  <c r="AX340" i="1"/>
  <c r="AW340" i="1"/>
  <c r="AV340" i="1"/>
  <c r="AZ339" i="1"/>
  <c r="AY339" i="1"/>
  <c r="AX339" i="1"/>
  <c r="AW339" i="1"/>
  <c r="AV339" i="1"/>
  <c r="AZ338" i="1"/>
  <c r="AY338" i="1"/>
  <c r="AX338" i="1"/>
  <c r="AW338" i="1"/>
  <c r="AV338" i="1"/>
  <c r="AZ337" i="1"/>
  <c r="AY337" i="1"/>
  <c r="AX337" i="1"/>
  <c r="AW337" i="1"/>
  <c r="AV337" i="1"/>
  <c r="AZ336" i="1"/>
  <c r="AY336" i="1"/>
  <c r="AX336" i="1"/>
  <c r="AW336" i="1"/>
  <c r="AV336" i="1"/>
  <c r="AZ335" i="1"/>
  <c r="AY335" i="1"/>
  <c r="AX335" i="1"/>
  <c r="AW335" i="1"/>
  <c r="AV335" i="1"/>
  <c r="AZ334" i="1"/>
  <c r="AY334" i="1"/>
  <c r="AX334" i="1"/>
  <c r="AW334" i="1"/>
  <c r="AV334" i="1"/>
  <c r="AZ333" i="1"/>
  <c r="AY333" i="1"/>
  <c r="AX333" i="1"/>
  <c r="AW333" i="1"/>
  <c r="AV333" i="1"/>
  <c r="AZ332" i="1"/>
  <c r="AY332" i="1"/>
  <c r="AX332" i="1"/>
  <c r="AW332" i="1"/>
  <c r="AV332" i="1"/>
  <c r="AZ331" i="1"/>
  <c r="AY331" i="1"/>
  <c r="AX331" i="1"/>
  <c r="AW331" i="1"/>
  <c r="AV331" i="1"/>
  <c r="AZ330" i="1"/>
  <c r="AY330" i="1"/>
  <c r="AX330" i="1"/>
  <c r="AW330" i="1"/>
  <c r="AV330" i="1"/>
  <c r="AZ329" i="1"/>
  <c r="AY329" i="1"/>
  <c r="AX329" i="1"/>
  <c r="AW329" i="1"/>
  <c r="AV329" i="1"/>
  <c r="AZ328" i="1"/>
  <c r="AY328" i="1"/>
  <c r="AX328" i="1"/>
  <c r="AW328" i="1"/>
  <c r="AV328" i="1"/>
  <c r="AZ327" i="1"/>
  <c r="AY327" i="1"/>
  <c r="AX327" i="1"/>
  <c r="AW327" i="1"/>
  <c r="AV327" i="1"/>
  <c r="AZ326" i="1"/>
  <c r="AY326" i="1"/>
  <c r="AX326" i="1"/>
  <c r="AW326" i="1"/>
  <c r="AV326" i="1"/>
  <c r="AZ325" i="1"/>
  <c r="AY325" i="1"/>
  <c r="AX325" i="1"/>
  <c r="AW325" i="1"/>
  <c r="AV325" i="1"/>
  <c r="AZ324" i="1"/>
  <c r="AY324" i="1"/>
  <c r="AX324" i="1"/>
  <c r="AW324" i="1"/>
  <c r="AV324" i="1"/>
  <c r="AZ323" i="1"/>
  <c r="AY323" i="1"/>
  <c r="AX323" i="1"/>
  <c r="AW323" i="1"/>
  <c r="AV323" i="1"/>
  <c r="AZ322" i="1"/>
  <c r="AY322" i="1"/>
  <c r="AX322" i="1"/>
  <c r="AW322" i="1"/>
  <c r="AV322" i="1"/>
  <c r="AZ321" i="1"/>
  <c r="AY321" i="1"/>
  <c r="AX321" i="1"/>
  <c r="AW321" i="1"/>
  <c r="AV321" i="1"/>
  <c r="AZ320" i="1"/>
  <c r="AY320" i="1"/>
  <c r="AX320" i="1"/>
  <c r="AW320" i="1"/>
  <c r="AV320" i="1"/>
  <c r="AZ319" i="1"/>
  <c r="AY319" i="1"/>
  <c r="AX319" i="1"/>
  <c r="AW319" i="1"/>
  <c r="AV319" i="1"/>
  <c r="AZ318" i="1"/>
  <c r="AY318" i="1"/>
  <c r="AX318" i="1"/>
  <c r="AW318" i="1"/>
  <c r="AV318" i="1"/>
  <c r="AZ317" i="1"/>
  <c r="AY317" i="1"/>
  <c r="AX317" i="1"/>
  <c r="AW317" i="1"/>
  <c r="AV317" i="1"/>
  <c r="AZ316" i="1"/>
  <c r="AY316" i="1"/>
  <c r="AX316" i="1"/>
  <c r="AW316" i="1"/>
  <c r="AV316" i="1"/>
  <c r="AZ315" i="1"/>
  <c r="AY315" i="1"/>
  <c r="AX315" i="1"/>
  <c r="AW315" i="1"/>
  <c r="AV315" i="1"/>
  <c r="AZ314" i="1"/>
  <c r="AY314" i="1"/>
  <c r="AX314" i="1"/>
  <c r="AW314" i="1"/>
  <c r="AV314" i="1"/>
  <c r="AZ313" i="1"/>
  <c r="AY313" i="1"/>
  <c r="AX313" i="1"/>
  <c r="AW313" i="1"/>
  <c r="AV313" i="1"/>
  <c r="AZ312" i="1"/>
  <c r="AY312" i="1"/>
  <c r="AX312" i="1"/>
  <c r="AW312" i="1"/>
  <c r="AV312" i="1"/>
  <c r="AZ311" i="1"/>
  <c r="AY311" i="1"/>
  <c r="AX311" i="1"/>
  <c r="AW311" i="1"/>
  <c r="AV311" i="1"/>
  <c r="AZ310" i="1"/>
  <c r="AY310" i="1"/>
  <c r="AX310" i="1"/>
  <c r="AW310" i="1"/>
  <c r="AV310" i="1"/>
  <c r="AZ309" i="1"/>
  <c r="AY309" i="1"/>
  <c r="AX309" i="1"/>
  <c r="AW309" i="1"/>
  <c r="AV309" i="1"/>
  <c r="AZ308" i="1"/>
  <c r="AY308" i="1"/>
  <c r="AX308" i="1"/>
  <c r="AW308" i="1"/>
  <c r="AV308" i="1"/>
  <c r="AZ307" i="1"/>
  <c r="AY307" i="1"/>
  <c r="AX307" i="1"/>
  <c r="AW307" i="1"/>
  <c r="AV307" i="1"/>
  <c r="AZ306" i="1"/>
  <c r="AY306" i="1"/>
  <c r="AX306" i="1"/>
  <c r="AW306" i="1"/>
  <c r="AV306" i="1"/>
  <c r="AZ305" i="1"/>
  <c r="AY305" i="1"/>
  <c r="AX305" i="1"/>
  <c r="AW305" i="1"/>
  <c r="AV305" i="1"/>
  <c r="AZ304" i="1"/>
  <c r="AY304" i="1"/>
  <c r="AX304" i="1"/>
  <c r="AW304" i="1"/>
  <c r="AV304" i="1"/>
  <c r="AZ303" i="1"/>
  <c r="AY303" i="1"/>
  <c r="AX303" i="1"/>
  <c r="AW303" i="1"/>
  <c r="AV303" i="1"/>
  <c r="AZ302" i="1"/>
  <c r="AY302" i="1"/>
  <c r="AX302" i="1"/>
  <c r="AW302" i="1"/>
  <c r="AV302" i="1"/>
  <c r="AZ301" i="1"/>
  <c r="AY301" i="1"/>
  <c r="AX301" i="1"/>
  <c r="AW301" i="1"/>
  <c r="AV301" i="1"/>
  <c r="AZ300" i="1"/>
  <c r="AY300" i="1"/>
  <c r="AX300" i="1"/>
  <c r="AW300" i="1"/>
  <c r="AV300" i="1"/>
  <c r="AZ299" i="1"/>
  <c r="AY299" i="1"/>
  <c r="AX299" i="1"/>
  <c r="AW463" i="1"/>
  <c r="AV463" i="1"/>
  <c r="AZ298" i="1"/>
  <c r="AY298" i="1"/>
  <c r="AX298" i="1"/>
  <c r="AW462" i="1"/>
  <c r="AV462" i="1"/>
  <c r="AZ297" i="1"/>
  <c r="AY297" i="1"/>
  <c r="AX297" i="1"/>
  <c r="AW461" i="1"/>
  <c r="AV461" i="1"/>
  <c r="AZ296" i="1"/>
  <c r="AY296" i="1"/>
  <c r="AX296" i="1"/>
  <c r="AW460" i="1"/>
  <c r="AV460" i="1"/>
  <c r="AZ295" i="1"/>
  <c r="AY295" i="1"/>
  <c r="AX295" i="1"/>
  <c r="AW295" i="1"/>
  <c r="AV295" i="1"/>
  <c r="AZ294" i="1"/>
  <c r="AY294" i="1"/>
  <c r="AX294" i="1"/>
  <c r="AW294" i="1"/>
  <c r="AV294" i="1"/>
  <c r="AZ293" i="1"/>
  <c r="AY293" i="1"/>
  <c r="AX293" i="1"/>
  <c r="AW464" i="1"/>
  <c r="AV464" i="1"/>
  <c r="AZ292" i="1"/>
  <c r="AY292" i="1"/>
  <c r="AX292" i="1"/>
  <c r="AW292" i="1"/>
  <c r="AV292" i="1"/>
  <c r="AZ291" i="1"/>
  <c r="AY291" i="1"/>
  <c r="AX291" i="1"/>
  <c r="AW291" i="1"/>
  <c r="AV291" i="1"/>
  <c r="AZ290" i="1"/>
  <c r="AY290" i="1"/>
  <c r="AX290" i="1"/>
  <c r="AW290" i="1"/>
  <c r="AV290" i="1"/>
  <c r="AZ289" i="1"/>
  <c r="AY289" i="1"/>
  <c r="AX289" i="1"/>
  <c r="AW459" i="1"/>
  <c r="AV459" i="1"/>
  <c r="AZ288" i="1"/>
  <c r="AY288" i="1"/>
  <c r="AX288" i="1"/>
  <c r="AW458" i="1"/>
  <c r="AV458" i="1"/>
  <c r="AZ287" i="1"/>
  <c r="AY287" i="1"/>
  <c r="AX287" i="1"/>
  <c r="AW350" i="1"/>
  <c r="AV350" i="1"/>
  <c r="AZ286" i="1"/>
  <c r="AY286" i="1"/>
  <c r="AX286" i="1"/>
  <c r="AW349" i="1"/>
  <c r="AV349" i="1"/>
  <c r="AZ285" i="1"/>
  <c r="AY285" i="1"/>
  <c r="AX285" i="1"/>
  <c r="AW285" i="1"/>
  <c r="AV285" i="1"/>
  <c r="AZ283" i="1"/>
  <c r="AY283" i="1"/>
  <c r="AX283" i="1"/>
  <c r="AW348" i="1"/>
  <c r="AV348" i="1"/>
  <c r="AZ282" i="1"/>
  <c r="AY282" i="1"/>
  <c r="AX282" i="1"/>
  <c r="AW282" i="1"/>
  <c r="AV282" i="1"/>
  <c r="AZ281" i="1"/>
  <c r="AY281" i="1"/>
  <c r="AX281" i="1"/>
  <c r="AW281" i="1"/>
  <c r="AV281" i="1"/>
  <c r="AZ280" i="1"/>
  <c r="AY280" i="1"/>
  <c r="AX280" i="1"/>
  <c r="AW280" i="1"/>
  <c r="AV280" i="1"/>
  <c r="AZ279" i="1"/>
  <c r="AY279" i="1"/>
  <c r="AX279" i="1"/>
  <c r="AW279" i="1"/>
  <c r="AV279" i="1"/>
  <c r="AZ278" i="1"/>
  <c r="AY278" i="1"/>
  <c r="AX278" i="1"/>
  <c r="AW278" i="1"/>
  <c r="AV278" i="1"/>
  <c r="AZ277" i="1"/>
  <c r="AY277" i="1"/>
  <c r="AX277" i="1"/>
  <c r="AW277" i="1"/>
  <c r="AV277" i="1"/>
  <c r="AZ276" i="1"/>
  <c r="AY276" i="1"/>
  <c r="AX276" i="1"/>
  <c r="AW276" i="1"/>
  <c r="AV276" i="1"/>
  <c r="AZ275" i="1"/>
  <c r="AY275" i="1"/>
  <c r="AX275" i="1"/>
  <c r="AW275" i="1"/>
  <c r="AV275" i="1"/>
  <c r="AZ274" i="1"/>
  <c r="AY274" i="1"/>
  <c r="AX274" i="1"/>
  <c r="AW274" i="1"/>
  <c r="AV274" i="1"/>
  <c r="AZ273" i="1"/>
  <c r="AY273" i="1"/>
  <c r="AX273" i="1"/>
  <c r="AW273" i="1"/>
  <c r="AV273" i="1"/>
  <c r="AZ272" i="1"/>
  <c r="AY272" i="1"/>
  <c r="AX272" i="1"/>
  <c r="AW272" i="1"/>
  <c r="AV272" i="1"/>
  <c r="AZ271" i="1"/>
  <c r="AY271" i="1"/>
  <c r="AX271" i="1"/>
  <c r="AW271" i="1"/>
  <c r="AV271" i="1"/>
  <c r="AZ270" i="1"/>
  <c r="AY270" i="1"/>
  <c r="AX270" i="1"/>
  <c r="AW231" i="1"/>
  <c r="AV231" i="1"/>
  <c r="AZ269" i="1"/>
  <c r="AY269" i="1"/>
  <c r="AX269" i="1"/>
  <c r="AW230" i="1"/>
  <c r="AV230" i="1"/>
  <c r="AZ268" i="1"/>
  <c r="AY268" i="1"/>
  <c r="AX268" i="1"/>
  <c r="AW229" i="1"/>
  <c r="AV229" i="1"/>
  <c r="AZ267" i="1"/>
  <c r="AY267" i="1"/>
  <c r="AX267" i="1"/>
  <c r="AW228" i="1"/>
  <c r="AV228" i="1"/>
  <c r="AZ266" i="1"/>
  <c r="AY266" i="1"/>
  <c r="AX266" i="1"/>
  <c r="AW227" i="1"/>
  <c r="AV227" i="1"/>
  <c r="AZ265" i="1"/>
  <c r="AY265" i="1"/>
  <c r="AX265" i="1"/>
  <c r="AW265" i="1"/>
  <c r="AV265" i="1"/>
  <c r="AZ264" i="1"/>
  <c r="AY264" i="1"/>
  <c r="AX264" i="1"/>
  <c r="AW264" i="1"/>
  <c r="AV264" i="1"/>
  <c r="AZ263" i="1"/>
  <c r="AY263" i="1"/>
  <c r="AX263" i="1"/>
  <c r="AW260" i="1"/>
  <c r="AV260" i="1"/>
  <c r="AZ262" i="1"/>
  <c r="AY262" i="1"/>
  <c r="AX262" i="1"/>
  <c r="AW259" i="1"/>
  <c r="AV259" i="1"/>
  <c r="AZ261" i="1"/>
  <c r="AY261" i="1"/>
  <c r="AX261" i="1"/>
  <c r="AW258" i="1"/>
  <c r="AV258" i="1"/>
  <c r="AZ260" i="1"/>
  <c r="AY260" i="1"/>
  <c r="AX260" i="1"/>
  <c r="AW257" i="1"/>
  <c r="AV257" i="1"/>
  <c r="AZ259" i="1"/>
  <c r="AY259" i="1"/>
  <c r="AX259" i="1"/>
  <c r="AW256" i="1"/>
  <c r="AV256" i="1"/>
  <c r="AZ258" i="1"/>
  <c r="AY258" i="1"/>
  <c r="AX258" i="1"/>
  <c r="AW255" i="1"/>
  <c r="AV255" i="1"/>
  <c r="AZ257" i="1"/>
  <c r="AY257" i="1"/>
  <c r="AX257" i="1"/>
  <c r="AW254" i="1"/>
  <c r="AV254" i="1"/>
  <c r="AZ256" i="1"/>
  <c r="AY256" i="1"/>
  <c r="AX256" i="1"/>
  <c r="AW253" i="1"/>
  <c r="AV253" i="1"/>
  <c r="AZ255" i="1"/>
  <c r="AY255" i="1"/>
  <c r="AX255" i="1"/>
  <c r="AW252" i="1"/>
  <c r="AV252" i="1"/>
  <c r="AZ254" i="1"/>
  <c r="AY254" i="1"/>
  <c r="AX254" i="1"/>
  <c r="AW251" i="1"/>
  <c r="AV251" i="1"/>
  <c r="AZ253" i="1"/>
  <c r="AY253" i="1"/>
  <c r="AX253" i="1"/>
  <c r="AW235" i="1"/>
  <c r="AV235" i="1"/>
  <c r="AZ252" i="1"/>
  <c r="AY252" i="1"/>
  <c r="AX252" i="1"/>
  <c r="AW233" i="1"/>
  <c r="AV233" i="1"/>
  <c r="AZ251" i="1"/>
  <c r="AY251" i="1"/>
  <c r="AX251" i="1"/>
  <c r="AW232" i="1"/>
  <c r="AV232" i="1"/>
  <c r="AZ250" i="1"/>
  <c r="AY250" i="1"/>
  <c r="AX250" i="1"/>
  <c r="AW250" i="1"/>
  <c r="AV250" i="1"/>
  <c r="AZ249" i="1"/>
  <c r="AY249" i="1"/>
  <c r="AX249" i="1"/>
  <c r="AW249" i="1"/>
  <c r="AV249" i="1"/>
  <c r="AZ248" i="1"/>
  <c r="AY248" i="1"/>
  <c r="AX248" i="1"/>
  <c r="AW248" i="1"/>
  <c r="AV248" i="1"/>
  <c r="AZ247" i="1"/>
  <c r="AY247" i="1"/>
  <c r="AX247" i="1"/>
  <c r="AW247" i="1"/>
  <c r="AV247" i="1"/>
  <c r="AZ246" i="1"/>
  <c r="AY246" i="1"/>
  <c r="AX246" i="1"/>
  <c r="AW246" i="1"/>
  <c r="AV246" i="1"/>
  <c r="AZ245" i="1"/>
  <c r="AY245" i="1"/>
  <c r="AX245" i="1"/>
  <c r="AW245" i="1"/>
  <c r="AV245" i="1"/>
  <c r="AZ244" i="1"/>
  <c r="AY244" i="1"/>
  <c r="AX244" i="1"/>
  <c r="AW244" i="1"/>
  <c r="AV244" i="1"/>
  <c r="AZ243" i="1"/>
  <c r="AY243" i="1"/>
  <c r="AX243" i="1"/>
  <c r="AW243" i="1"/>
  <c r="AV243" i="1"/>
  <c r="AZ242" i="1"/>
  <c r="AY242" i="1"/>
  <c r="AX242" i="1"/>
  <c r="AW242" i="1"/>
  <c r="AV242" i="1"/>
  <c r="AZ241" i="1"/>
  <c r="AY241" i="1"/>
  <c r="AX241" i="1"/>
  <c r="AW241" i="1"/>
  <c r="AV241" i="1"/>
  <c r="AZ240" i="1"/>
  <c r="AY240" i="1"/>
  <c r="AX240" i="1"/>
  <c r="AW240" i="1"/>
  <c r="AV240" i="1"/>
  <c r="AZ239" i="1"/>
  <c r="AY239" i="1"/>
  <c r="AX239" i="1"/>
  <c r="AW239" i="1"/>
  <c r="AV239" i="1"/>
  <c r="AZ238" i="1"/>
  <c r="AY238" i="1"/>
  <c r="AX238" i="1"/>
  <c r="AW238" i="1"/>
  <c r="AV238" i="1"/>
  <c r="AZ237" i="1"/>
  <c r="AY237" i="1"/>
  <c r="AX237" i="1"/>
  <c r="AW237" i="1"/>
  <c r="AV237" i="1"/>
  <c r="AZ236" i="1"/>
  <c r="AY236" i="1"/>
  <c r="AX236" i="1"/>
  <c r="AW236" i="1"/>
  <c r="AV236" i="1"/>
  <c r="AZ235" i="1"/>
  <c r="AY235" i="1"/>
  <c r="AX235" i="1"/>
  <c r="AW270" i="1"/>
  <c r="AV270" i="1"/>
  <c r="AZ234" i="1"/>
  <c r="AY234" i="1"/>
  <c r="AX234" i="1"/>
  <c r="AW234" i="1"/>
  <c r="AV234" i="1"/>
  <c r="AZ233" i="1"/>
  <c r="AY233" i="1"/>
  <c r="AX233" i="1"/>
  <c r="AW288" i="1"/>
  <c r="AV288" i="1"/>
  <c r="AZ232" i="1"/>
  <c r="AY232" i="1"/>
  <c r="AX232" i="1"/>
  <c r="AW287" i="1"/>
  <c r="AV287" i="1"/>
  <c r="AZ231" i="1"/>
  <c r="AY231" i="1"/>
  <c r="AX231" i="1"/>
  <c r="AW286" i="1"/>
  <c r="AV286" i="1"/>
  <c r="AZ230" i="1"/>
  <c r="AY230" i="1"/>
  <c r="AX230" i="1"/>
  <c r="AW283" i="1"/>
  <c r="AV283" i="1"/>
  <c r="AZ229" i="1"/>
  <c r="AY229" i="1"/>
  <c r="AX229" i="1"/>
  <c r="AW269" i="1"/>
  <c r="AV269" i="1"/>
  <c r="AZ228" i="1"/>
  <c r="AY228" i="1"/>
  <c r="AX228" i="1"/>
  <c r="AW268" i="1"/>
  <c r="AV268" i="1"/>
  <c r="AZ227" i="1"/>
  <c r="AY227" i="1"/>
  <c r="AX227" i="1"/>
  <c r="AW267" i="1"/>
  <c r="AV267" i="1"/>
  <c r="AZ226" i="1"/>
  <c r="AY226" i="1"/>
  <c r="AX226" i="1"/>
  <c r="AW266" i="1"/>
  <c r="AV266" i="1"/>
  <c r="AZ225" i="1"/>
  <c r="AY225" i="1"/>
  <c r="AX225" i="1"/>
  <c r="AW263" i="1"/>
  <c r="AV263" i="1"/>
  <c r="AZ224" i="1"/>
  <c r="AY224" i="1"/>
  <c r="AX224" i="1"/>
  <c r="AW262" i="1"/>
  <c r="AV262" i="1"/>
  <c r="AZ223" i="1"/>
  <c r="AY223" i="1"/>
  <c r="AX223" i="1"/>
  <c r="AW261" i="1"/>
  <c r="AV261" i="1"/>
  <c r="AZ222" i="1"/>
  <c r="AY222" i="1"/>
  <c r="AX222" i="1"/>
  <c r="AW222" i="1"/>
  <c r="AV222" i="1"/>
  <c r="AZ221" i="1"/>
  <c r="AY221" i="1"/>
  <c r="AX221" i="1"/>
  <c r="AW221" i="1"/>
  <c r="AV221" i="1"/>
  <c r="AZ220" i="1"/>
  <c r="AY220" i="1"/>
  <c r="AX220" i="1"/>
  <c r="AW220" i="1"/>
  <c r="AV220" i="1"/>
  <c r="AZ219" i="1"/>
  <c r="AY219" i="1"/>
  <c r="AX219" i="1"/>
  <c r="AW219" i="1"/>
  <c r="AV219" i="1"/>
  <c r="AZ218" i="1"/>
  <c r="AY218" i="1"/>
  <c r="AX218" i="1"/>
  <c r="AW218" i="1"/>
  <c r="AV218" i="1"/>
  <c r="AZ217" i="1"/>
  <c r="AY217" i="1"/>
  <c r="AX217" i="1"/>
  <c r="AW217" i="1"/>
  <c r="AV217" i="1"/>
  <c r="AZ216" i="1"/>
  <c r="AY216" i="1"/>
  <c r="AX216" i="1"/>
  <c r="AW347" i="1"/>
  <c r="AV347" i="1"/>
  <c r="AZ215" i="1"/>
  <c r="AY215" i="1"/>
  <c r="AX215" i="1"/>
  <c r="AW299" i="1"/>
  <c r="AV299" i="1"/>
  <c r="AZ214" i="1"/>
  <c r="AY214" i="1"/>
  <c r="AX214" i="1"/>
  <c r="AW298" i="1"/>
  <c r="AV298" i="1"/>
  <c r="AZ213" i="1"/>
  <c r="AY213" i="1"/>
  <c r="AX213" i="1"/>
  <c r="AW297" i="1"/>
  <c r="AV297" i="1"/>
  <c r="AZ212" i="1"/>
  <c r="AY212" i="1"/>
  <c r="AX212" i="1"/>
  <c r="AW296" i="1"/>
  <c r="AV296" i="1"/>
  <c r="AZ211" i="1"/>
  <c r="AY211" i="1"/>
  <c r="AX211" i="1"/>
  <c r="AW293" i="1"/>
  <c r="AV293" i="1"/>
  <c r="AZ210" i="1"/>
  <c r="AY210" i="1"/>
  <c r="AX210" i="1"/>
  <c r="AW289" i="1"/>
  <c r="AV289" i="1"/>
  <c r="AZ209" i="1"/>
  <c r="AY209" i="1"/>
  <c r="AX209" i="1"/>
  <c r="AW209" i="1"/>
  <c r="AV209" i="1"/>
  <c r="AZ208" i="1"/>
  <c r="AY208" i="1"/>
  <c r="AX208" i="1"/>
  <c r="AW208" i="1"/>
  <c r="AV208" i="1"/>
  <c r="AZ207" i="1"/>
  <c r="AY207" i="1"/>
  <c r="AX207" i="1"/>
  <c r="AW207" i="1"/>
  <c r="AV207" i="1"/>
  <c r="AZ206" i="1"/>
  <c r="AY206" i="1"/>
  <c r="AX206" i="1"/>
  <c r="AW206" i="1"/>
  <c r="AV206" i="1"/>
  <c r="AZ205" i="1"/>
  <c r="AY205" i="1"/>
  <c r="AX205" i="1"/>
  <c r="AW205" i="1"/>
  <c r="AV205" i="1"/>
  <c r="AZ204" i="1"/>
  <c r="AY204" i="1"/>
  <c r="AX204" i="1"/>
  <c r="AW204" i="1"/>
  <c r="AV204" i="1"/>
  <c r="AZ203" i="1"/>
  <c r="AY203" i="1"/>
  <c r="AX203" i="1"/>
  <c r="AW203" i="1"/>
  <c r="AV203" i="1"/>
  <c r="AZ202" i="1"/>
  <c r="AY202" i="1"/>
  <c r="AX202" i="1"/>
  <c r="AW202" i="1"/>
  <c r="AV202" i="1"/>
  <c r="AZ200" i="1"/>
  <c r="AY200" i="1"/>
  <c r="AX200" i="1"/>
  <c r="AW200" i="1"/>
  <c r="AV200" i="1"/>
  <c r="AZ199" i="1"/>
  <c r="AY199" i="1"/>
  <c r="AX199" i="1"/>
  <c r="AW199" i="1"/>
  <c r="AV199" i="1"/>
  <c r="AZ198" i="1"/>
  <c r="AY198" i="1"/>
  <c r="AX198" i="1"/>
  <c r="AW198" i="1"/>
  <c r="AV198" i="1"/>
  <c r="AZ197" i="1"/>
  <c r="AY197" i="1"/>
  <c r="AX197" i="1"/>
  <c r="AW197" i="1"/>
  <c r="AV197" i="1"/>
  <c r="AZ196" i="1"/>
  <c r="AY196" i="1"/>
  <c r="AX196" i="1"/>
  <c r="AW196" i="1"/>
  <c r="AV196" i="1"/>
  <c r="AZ194" i="1"/>
  <c r="AY194" i="1"/>
  <c r="AX194" i="1"/>
  <c r="AW194" i="1"/>
  <c r="AV194" i="1"/>
  <c r="AZ193" i="1"/>
  <c r="AY193" i="1"/>
  <c r="AX193" i="1"/>
  <c r="AW193" i="1"/>
  <c r="AV193" i="1"/>
  <c r="AZ192" i="1"/>
  <c r="AY192" i="1"/>
  <c r="AX192" i="1"/>
  <c r="AW192" i="1"/>
  <c r="AV192" i="1"/>
  <c r="AZ191" i="1"/>
  <c r="AY191" i="1"/>
  <c r="AX191" i="1"/>
  <c r="AW191" i="1"/>
  <c r="AV191" i="1"/>
  <c r="AZ190" i="1"/>
  <c r="AY190" i="1"/>
  <c r="AX190" i="1"/>
  <c r="AW190" i="1"/>
  <c r="AV190" i="1"/>
  <c r="AZ189" i="1"/>
  <c r="AY189" i="1"/>
  <c r="AX189" i="1"/>
  <c r="AW189" i="1"/>
  <c r="AV189" i="1"/>
  <c r="AZ188" i="1"/>
  <c r="AY188" i="1"/>
  <c r="AX188" i="1"/>
  <c r="AW188" i="1"/>
  <c r="AV188" i="1"/>
  <c r="AZ187" i="1"/>
  <c r="AY187" i="1"/>
  <c r="AX187" i="1"/>
  <c r="AW187" i="1"/>
  <c r="AV187" i="1"/>
  <c r="AZ186" i="1"/>
  <c r="AY186" i="1"/>
  <c r="AX186" i="1"/>
  <c r="AW186" i="1"/>
  <c r="AV186" i="1"/>
  <c r="AZ185" i="1"/>
  <c r="AY185" i="1"/>
  <c r="AX185" i="1"/>
  <c r="AW185" i="1"/>
  <c r="AV185" i="1"/>
  <c r="AZ184" i="1"/>
  <c r="AY184" i="1"/>
  <c r="AX184" i="1"/>
  <c r="AW184" i="1"/>
  <c r="AV184" i="1"/>
  <c r="AZ183" i="1"/>
  <c r="AY183" i="1"/>
  <c r="AX183" i="1"/>
  <c r="AW183" i="1"/>
  <c r="AV183" i="1"/>
  <c r="AZ182" i="1"/>
  <c r="AY182" i="1"/>
  <c r="AX182" i="1"/>
  <c r="AW182" i="1"/>
  <c r="AV182" i="1"/>
  <c r="AZ181" i="1"/>
  <c r="AY181" i="1"/>
  <c r="AX181" i="1"/>
  <c r="AW181" i="1"/>
  <c r="AV181" i="1"/>
  <c r="AZ180" i="1"/>
  <c r="AY180" i="1"/>
  <c r="AX180" i="1"/>
  <c r="AW180" i="1"/>
  <c r="AV180" i="1"/>
  <c r="AZ179" i="1"/>
  <c r="AY179" i="1"/>
  <c r="AX179" i="1"/>
  <c r="AW179" i="1"/>
  <c r="AV179" i="1"/>
  <c r="AZ178" i="1"/>
  <c r="AY178" i="1"/>
  <c r="AX178" i="1"/>
  <c r="AW178" i="1"/>
  <c r="AV178" i="1"/>
  <c r="AZ177" i="1"/>
  <c r="AY177" i="1"/>
  <c r="AX177" i="1"/>
  <c r="AW177" i="1"/>
  <c r="AV177" i="1"/>
  <c r="AZ176" i="1"/>
  <c r="AY176" i="1"/>
  <c r="AX176" i="1"/>
  <c r="AW176" i="1"/>
  <c r="AV176" i="1"/>
  <c r="AZ175" i="1"/>
  <c r="AY175" i="1"/>
  <c r="AX175" i="1"/>
  <c r="AW175" i="1"/>
  <c r="AV175" i="1"/>
  <c r="AZ174" i="1"/>
  <c r="AY174" i="1"/>
  <c r="AX174" i="1"/>
  <c r="AW174" i="1"/>
  <c r="AV174" i="1"/>
  <c r="AZ173" i="1"/>
  <c r="AY173" i="1"/>
  <c r="AX173" i="1"/>
  <c r="AW173" i="1"/>
  <c r="AV173" i="1"/>
  <c r="AZ172" i="1"/>
  <c r="AY172" i="1"/>
  <c r="AX172" i="1"/>
  <c r="AW172" i="1"/>
  <c r="AV172" i="1"/>
  <c r="AZ171" i="1"/>
  <c r="AY171" i="1"/>
  <c r="AX171" i="1"/>
  <c r="AW171" i="1"/>
  <c r="AV171" i="1"/>
  <c r="AZ170" i="1"/>
  <c r="AY170" i="1"/>
  <c r="AX170" i="1"/>
  <c r="AW170" i="1"/>
  <c r="AV170" i="1"/>
  <c r="AZ169" i="1"/>
  <c r="AY169" i="1"/>
  <c r="AX169" i="1"/>
  <c r="AW169" i="1"/>
  <c r="AV169" i="1"/>
  <c r="AZ168" i="1"/>
  <c r="AY168" i="1"/>
  <c r="AX168" i="1"/>
  <c r="AW168" i="1"/>
  <c r="AV168" i="1"/>
  <c r="AZ167" i="1"/>
  <c r="AY167" i="1"/>
  <c r="AX167" i="1"/>
  <c r="AW167" i="1"/>
  <c r="AV167" i="1"/>
  <c r="AZ166" i="1"/>
  <c r="AY166" i="1"/>
  <c r="AX166" i="1"/>
  <c r="AW166" i="1"/>
  <c r="AV166" i="1"/>
  <c r="AZ165" i="1"/>
  <c r="AY165" i="1"/>
  <c r="AX165" i="1"/>
  <c r="AW165" i="1"/>
  <c r="AV165" i="1"/>
  <c r="AZ164" i="1"/>
  <c r="AY164" i="1"/>
  <c r="AX164" i="1"/>
  <c r="AW164" i="1"/>
  <c r="AV164" i="1"/>
  <c r="AZ163" i="1"/>
  <c r="AY163" i="1"/>
  <c r="AX163" i="1"/>
  <c r="AW163" i="1"/>
  <c r="AV163" i="1"/>
  <c r="AZ162" i="1"/>
  <c r="AY162" i="1"/>
  <c r="AX162" i="1"/>
  <c r="AW162" i="1"/>
  <c r="AV162" i="1"/>
  <c r="AZ161" i="1"/>
  <c r="AY161" i="1"/>
  <c r="AX161" i="1"/>
  <c r="AW161" i="1"/>
  <c r="AV161" i="1"/>
  <c r="AZ160" i="1"/>
  <c r="AY160" i="1"/>
  <c r="AX160" i="1"/>
  <c r="AW160" i="1"/>
  <c r="AV160" i="1"/>
  <c r="AZ159" i="1"/>
  <c r="AY159" i="1"/>
  <c r="AX159" i="1"/>
  <c r="AW159" i="1"/>
  <c r="AV159" i="1"/>
  <c r="AZ158" i="1"/>
  <c r="AY158" i="1"/>
  <c r="AX158" i="1"/>
  <c r="AW158" i="1"/>
  <c r="AV158" i="1"/>
  <c r="AZ157" i="1"/>
  <c r="AY157" i="1"/>
  <c r="AX157" i="1"/>
  <c r="AW157" i="1"/>
  <c r="AV157" i="1"/>
  <c r="AZ156" i="1"/>
  <c r="AY156" i="1"/>
  <c r="AX156" i="1"/>
  <c r="AW156" i="1"/>
  <c r="AV156" i="1"/>
  <c r="AZ155" i="1"/>
  <c r="AY155" i="1"/>
  <c r="AX155" i="1"/>
  <c r="AW155" i="1"/>
  <c r="AV155" i="1"/>
  <c r="AZ154" i="1"/>
  <c r="AY154" i="1"/>
  <c r="AX154" i="1"/>
  <c r="AW154" i="1"/>
  <c r="AV154" i="1"/>
  <c r="AZ153" i="1"/>
  <c r="AY153" i="1"/>
  <c r="AX153" i="1"/>
  <c r="AW153" i="1"/>
  <c r="AV153" i="1"/>
  <c r="AZ152" i="1"/>
  <c r="AY152" i="1"/>
  <c r="AX152" i="1"/>
  <c r="AW152" i="1"/>
  <c r="AV152" i="1"/>
  <c r="AZ151" i="1"/>
  <c r="AY151" i="1"/>
  <c r="AX151" i="1"/>
  <c r="AW151" i="1"/>
  <c r="AV151" i="1"/>
  <c r="AZ150" i="1"/>
  <c r="AY150" i="1"/>
  <c r="AX150" i="1"/>
  <c r="AW150" i="1"/>
  <c r="AV150" i="1"/>
  <c r="AZ149" i="1"/>
  <c r="AY149" i="1"/>
  <c r="AX149" i="1"/>
  <c r="AW149" i="1"/>
  <c r="AV149" i="1"/>
  <c r="AZ148" i="1"/>
  <c r="AY148" i="1"/>
  <c r="AX148" i="1"/>
  <c r="AW148" i="1"/>
  <c r="AV148" i="1"/>
  <c r="AZ147" i="1"/>
  <c r="AY147" i="1"/>
  <c r="AX147" i="1"/>
  <c r="AW147" i="1"/>
  <c r="AV147" i="1"/>
  <c r="AZ146" i="1"/>
  <c r="AY146" i="1"/>
  <c r="AX146" i="1"/>
  <c r="AW146" i="1"/>
  <c r="AV146" i="1"/>
  <c r="AZ145" i="1"/>
  <c r="AY145" i="1"/>
  <c r="AX145" i="1"/>
  <c r="AW145" i="1"/>
  <c r="AV145" i="1"/>
  <c r="AZ144" i="1"/>
  <c r="AY144" i="1"/>
  <c r="AX144" i="1"/>
  <c r="AW144" i="1"/>
  <c r="AV144" i="1"/>
  <c r="AZ143" i="1"/>
  <c r="AY143" i="1"/>
  <c r="AX143" i="1"/>
  <c r="AW143" i="1"/>
  <c r="AV143" i="1"/>
  <c r="AZ142" i="1"/>
  <c r="AY142" i="1"/>
  <c r="AX142" i="1"/>
  <c r="AW142" i="1"/>
  <c r="AV142" i="1"/>
  <c r="AZ141" i="1"/>
  <c r="AY141" i="1"/>
  <c r="AX141" i="1"/>
  <c r="AW141" i="1"/>
  <c r="AV141" i="1"/>
  <c r="AZ140" i="1"/>
  <c r="AY140" i="1"/>
  <c r="AX140" i="1"/>
  <c r="AW140" i="1"/>
  <c r="AV140" i="1"/>
  <c r="AZ139" i="1"/>
  <c r="AY139" i="1"/>
  <c r="AX139" i="1"/>
  <c r="AW139" i="1"/>
  <c r="AV139" i="1"/>
  <c r="AZ138" i="1"/>
  <c r="AY138" i="1"/>
  <c r="AX138" i="1"/>
  <c r="AW138" i="1"/>
  <c r="AV138" i="1"/>
  <c r="AZ137" i="1"/>
  <c r="AY137" i="1"/>
  <c r="AX137" i="1"/>
  <c r="AW137" i="1"/>
  <c r="AV137" i="1"/>
  <c r="AZ136" i="1"/>
  <c r="AY136" i="1"/>
  <c r="AX136" i="1"/>
  <c r="AW136" i="1"/>
  <c r="AV136" i="1"/>
  <c r="AZ135" i="1"/>
  <c r="AY135" i="1"/>
  <c r="AX135" i="1"/>
  <c r="AW135" i="1"/>
  <c r="AV135" i="1"/>
  <c r="AZ134" i="1"/>
  <c r="AY134" i="1"/>
  <c r="AX134" i="1"/>
  <c r="AW134" i="1"/>
  <c r="AV134" i="1"/>
  <c r="AZ133" i="1"/>
  <c r="AY133" i="1"/>
  <c r="AX133" i="1"/>
  <c r="AW133" i="1"/>
  <c r="AV133" i="1"/>
  <c r="AZ132" i="1"/>
  <c r="AY132" i="1"/>
  <c r="AX132" i="1"/>
  <c r="AW132" i="1"/>
  <c r="AV132" i="1"/>
  <c r="AZ131" i="1"/>
  <c r="AY131" i="1"/>
  <c r="AX131" i="1"/>
  <c r="AW131" i="1"/>
  <c r="AV131" i="1"/>
  <c r="AZ130" i="1"/>
  <c r="AY130" i="1"/>
  <c r="AX130" i="1"/>
  <c r="AW130" i="1"/>
  <c r="AV130" i="1"/>
  <c r="AZ129" i="1"/>
  <c r="AY129" i="1"/>
  <c r="AX129" i="1"/>
  <c r="AW129" i="1"/>
  <c r="AV129" i="1"/>
  <c r="AZ128" i="1"/>
  <c r="AY128" i="1"/>
  <c r="AX128" i="1"/>
  <c r="AW128" i="1"/>
  <c r="AV128" i="1"/>
  <c r="AZ127" i="1"/>
  <c r="AY127" i="1"/>
  <c r="AX127" i="1"/>
  <c r="AW127" i="1"/>
  <c r="AV127" i="1"/>
  <c r="AZ126" i="1"/>
  <c r="AY126" i="1"/>
  <c r="AX126" i="1"/>
  <c r="AW126" i="1"/>
  <c r="AV126" i="1"/>
  <c r="AZ125" i="1"/>
  <c r="AY125" i="1"/>
  <c r="AX125" i="1"/>
  <c r="AW125" i="1"/>
  <c r="AV125" i="1"/>
  <c r="AZ124" i="1"/>
  <c r="AY124" i="1"/>
  <c r="AX124" i="1"/>
  <c r="AW124" i="1"/>
  <c r="AV124" i="1"/>
  <c r="AZ123" i="1"/>
  <c r="AY123" i="1"/>
  <c r="AX123" i="1"/>
  <c r="AW123" i="1"/>
  <c r="AV123" i="1"/>
  <c r="AZ122" i="1"/>
  <c r="AY122" i="1"/>
  <c r="AX122" i="1"/>
  <c r="AW122" i="1"/>
  <c r="AV122" i="1"/>
  <c r="AZ121" i="1"/>
  <c r="AY121" i="1"/>
  <c r="AX121" i="1"/>
  <c r="AW121" i="1"/>
  <c r="AV121" i="1"/>
  <c r="AZ120" i="1"/>
  <c r="AY120" i="1"/>
  <c r="AX120" i="1"/>
  <c r="AW120" i="1"/>
  <c r="AV120" i="1"/>
  <c r="AZ119" i="1"/>
  <c r="AY119" i="1"/>
  <c r="AX119" i="1"/>
  <c r="AW119" i="1"/>
  <c r="AV119" i="1"/>
  <c r="AZ118" i="1"/>
  <c r="AY118" i="1"/>
  <c r="AX118" i="1"/>
  <c r="AW118" i="1"/>
  <c r="AV118" i="1"/>
  <c r="AZ117" i="1"/>
  <c r="AY117" i="1"/>
  <c r="AX117" i="1"/>
  <c r="AW117" i="1"/>
  <c r="AV117" i="1"/>
  <c r="AZ116" i="1"/>
  <c r="AY116" i="1"/>
  <c r="AX116" i="1"/>
  <c r="AW224" i="1"/>
  <c r="AV224" i="1"/>
  <c r="AZ115" i="1"/>
  <c r="AY115" i="1"/>
  <c r="AX115" i="1"/>
  <c r="AW223" i="1"/>
  <c r="AV223" i="1"/>
  <c r="AZ114" i="1"/>
  <c r="AY114" i="1"/>
  <c r="AX114" i="1"/>
  <c r="AW216" i="1"/>
  <c r="AV216" i="1"/>
  <c r="AZ113" i="1"/>
  <c r="AY113" i="1"/>
  <c r="AX113" i="1"/>
  <c r="AW215" i="1"/>
  <c r="AV215" i="1"/>
  <c r="AZ112" i="1"/>
  <c r="AY112" i="1"/>
  <c r="AX112" i="1"/>
  <c r="AW214" i="1"/>
  <c r="AV214" i="1"/>
  <c r="AZ111" i="1"/>
  <c r="AY111" i="1"/>
  <c r="AX111" i="1"/>
  <c r="AW213" i="1"/>
  <c r="AV213" i="1"/>
  <c r="AZ110" i="1"/>
  <c r="AY110" i="1"/>
  <c r="AX110" i="1"/>
  <c r="AW212" i="1"/>
  <c r="AV212" i="1"/>
  <c r="AZ109" i="1"/>
  <c r="AY109" i="1"/>
  <c r="AX109" i="1"/>
  <c r="AW211" i="1"/>
  <c r="AV211" i="1"/>
  <c r="AZ108" i="1"/>
  <c r="AY108" i="1"/>
  <c r="AX108" i="1"/>
  <c r="AW210" i="1"/>
  <c r="AV210" i="1"/>
  <c r="AZ107" i="1"/>
  <c r="AY107" i="1"/>
  <c r="AX107" i="1"/>
  <c r="AW107" i="1"/>
  <c r="AV107" i="1"/>
  <c r="AZ106" i="1"/>
  <c r="AY106" i="1"/>
  <c r="AX106" i="1"/>
  <c r="AW106" i="1"/>
  <c r="AV106" i="1"/>
  <c r="AZ105" i="1"/>
  <c r="AY105" i="1"/>
  <c r="AX105" i="1"/>
  <c r="AW105" i="1"/>
  <c r="AV105" i="1"/>
  <c r="AZ104" i="1"/>
  <c r="AY104" i="1"/>
  <c r="AX104" i="1"/>
  <c r="AW104" i="1"/>
  <c r="AV104" i="1"/>
  <c r="AZ103" i="1"/>
  <c r="AY103" i="1"/>
  <c r="AX103" i="1"/>
  <c r="AW103" i="1"/>
  <c r="AV103" i="1"/>
  <c r="AZ102" i="1"/>
  <c r="AY102" i="1"/>
  <c r="AX102" i="1"/>
  <c r="AW102" i="1"/>
  <c r="AV102" i="1"/>
  <c r="AZ101" i="1"/>
  <c r="AY101" i="1"/>
  <c r="AX101" i="1"/>
  <c r="AW101" i="1"/>
  <c r="AV101" i="1"/>
  <c r="AZ100" i="1"/>
  <c r="AY100" i="1"/>
  <c r="AX100" i="1"/>
  <c r="AW100" i="1"/>
  <c r="AV100" i="1"/>
  <c r="AZ99" i="1"/>
  <c r="AY99" i="1"/>
  <c r="AX99" i="1"/>
  <c r="AW99" i="1"/>
  <c r="AV99" i="1"/>
  <c r="AZ98" i="1"/>
  <c r="AY98" i="1"/>
  <c r="AX98" i="1"/>
  <c r="AW98" i="1"/>
  <c r="AV98" i="1"/>
  <c r="AZ97" i="1"/>
  <c r="AY97" i="1"/>
  <c r="AX97" i="1"/>
  <c r="AW97" i="1"/>
  <c r="AV97" i="1"/>
  <c r="AZ96" i="1"/>
  <c r="AY96" i="1"/>
  <c r="AX96" i="1"/>
  <c r="AW96" i="1"/>
  <c r="AV96" i="1"/>
  <c r="AZ95" i="1"/>
  <c r="AY95" i="1"/>
  <c r="AX95" i="1"/>
  <c r="AW95" i="1"/>
  <c r="AV95" i="1"/>
  <c r="AZ94" i="1"/>
  <c r="AY94" i="1"/>
  <c r="AX94" i="1"/>
  <c r="AW94" i="1"/>
  <c r="AV94" i="1"/>
  <c r="AZ93" i="1"/>
  <c r="AY93" i="1"/>
  <c r="AX93" i="1"/>
  <c r="AW93" i="1"/>
  <c r="AV93" i="1"/>
  <c r="AZ92" i="1"/>
  <c r="AY92" i="1"/>
  <c r="AX92" i="1"/>
  <c r="AW92" i="1"/>
  <c r="AV92" i="1"/>
  <c r="AZ91" i="1"/>
  <c r="AY91" i="1"/>
  <c r="AX91" i="1"/>
  <c r="AW91" i="1"/>
  <c r="AV91" i="1"/>
  <c r="AZ90" i="1"/>
  <c r="AY90" i="1"/>
  <c r="AX90" i="1"/>
  <c r="AW90" i="1"/>
  <c r="AV90" i="1"/>
  <c r="AZ89" i="1"/>
  <c r="AY89" i="1"/>
  <c r="AX89" i="1"/>
  <c r="AW89" i="1"/>
  <c r="AV89" i="1"/>
  <c r="AZ88" i="1"/>
  <c r="AY88" i="1"/>
  <c r="AX88" i="1"/>
  <c r="AW88" i="1"/>
  <c r="AV88" i="1"/>
  <c r="AZ87" i="1"/>
  <c r="AY87" i="1"/>
  <c r="AX87" i="1"/>
  <c r="AW87" i="1"/>
  <c r="AV87" i="1"/>
  <c r="AZ86" i="1"/>
  <c r="AY86" i="1"/>
  <c r="AX86" i="1"/>
  <c r="AW86" i="1"/>
  <c r="AV86" i="1"/>
  <c r="AZ85" i="1"/>
  <c r="AY85" i="1"/>
  <c r="AX85" i="1"/>
  <c r="AW85" i="1"/>
  <c r="AV85" i="1"/>
  <c r="AZ79" i="1"/>
  <c r="AY79" i="1"/>
  <c r="AX79" i="1"/>
  <c r="AW226" i="1"/>
  <c r="AV226" i="1"/>
  <c r="AZ78" i="1"/>
  <c r="AY78" i="1"/>
  <c r="AX78" i="1"/>
  <c r="AW225" i="1"/>
  <c r="AV225" i="1"/>
  <c r="AZ77" i="1"/>
  <c r="AY77" i="1"/>
  <c r="AX77" i="1"/>
  <c r="AW77" i="1"/>
  <c r="AV77" i="1"/>
  <c r="AZ76" i="1"/>
  <c r="AY76" i="1"/>
  <c r="AX76" i="1"/>
  <c r="AW76" i="1"/>
  <c r="AV76" i="1"/>
  <c r="AZ75" i="1"/>
  <c r="AY75" i="1"/>
  <c r="AX75" i="1"/>
  <c r="AW75" i="1"/>
  <c r="AV75" i="1"/>
  <c r="AZ74" i="1"/>
  <c r="AY74" i="1"/>
  <c r="AX74" i="1"/>
  <c r="AW74" i="1"/>
  <c r="AV74" i="1"/>
  <c r="AZ73" i="1"/>
  <c r="AY73" i="1"/>
  <c r="AX73" i="1"/>
  <c r="AW73" i="1"/>
  <c r="AV73" i="1"/>
  <c r="AZ72" i="1"/>
  <c r="AY72" i="1"/>
  <c r="AX72" i="1"/>
  <c r="AW72" i="1"/>
  <c r="AV72" i="1"/>
  <c r="AZ71" i="1"/>
  <c r="AY71" i="1"/>
  <c r="AX71" i="1"/>
  <c r="AW71" i="1"/>
  <c r="AV71" i="1"/>
  <c r="AZ70" i="1"/>
  <c r="AY70" i="1"/>
  <c r="AX70" i="1"/>
  <c r="AW70" i="1"/>
  <c r="AV70" i="1"/>
  <c r="AZ69" i="1"/>
  <c r="AY69" i="1"/>
  <c r="AX69" i="1"/>
  <c r="AW69" i="1"/>
  <c r="AV69" i="1"/>
  <c r="AZ68" i="1"/>
  <c r="AY68" i="1"/>
  <c r="AX68" i="1"/>
  <c r="AW68" i="1"/>
  <c r="AV68" i="1"/>
  <c r="AZ67" i="1"/>
  <c r="AY67" i="1"/>
  <c r="AX67" i="1"/>
  <c r="AW67" i="1"/>
  <c r="AV67" i="1"/>
  <c r="AZ66" i="1"/>
  <c r="AY66" i="1"/>
  <c r="AX66" i="1"/>
  <c r="AW66" i="1"/>
  <c r="AV66" i="1"/>
  <c r="AZ65" i="1"/>
  <c r="AY65" i="1"/>
  <c r="AX65" i="1"/>
  <c r="AW65" i="1"/>
  <c r="AV65" i="1"/>
  <c r="AZ64" i="1"/>
  <c r="AY64" i="1"/>
  <c r="AX64" i="1"/>
  <c r="AW64" i="1"/>
  <c r="AV64" i="1"/>
  <c r="AZ63" i="1"/>
  <c r="AY63" i="1"/>
  <c r="AX63" i="1"/>
  <c r="AW63" i="1"/>
  <c r="AV63" i="1"/>
  <c r="AZ62" i="1"/>
  <c r="AY62" i="1"/>
  <c r="AX62" i="1"/>
  <c r="AW62" i="1"/>
  <c r="AV62" i="1"/>
  <c r="AZ61" i="1"/>
  <c r="AY61" i="1"/>
  <c r="AX61" i="1"/>
  <c r="AW61" i="1"/>
  <c r="AV61" i="1"/>
  <c r="AZ60" i="1"/>
  <c r="AY60" i="1"/>
  <c r="AX60" i="1"/>
  <c r="AW60" i="1"/>
  <c r="AV60" i="1"/>
  <c r="AZ59" i="1"/>
  <c r="AY59" i="1"/>
  <c r="AX59" i="1"/>
  <c r="AW59" i="1"/>
  <c r="AV59" i="1"/>
  <c r="AZ58" i="1"/>
  <c r="AY58" i="1"/>
  <c r="AX58" i="1"/>
  <c r="AW58" i="1"/>
  <c r="AV58" i="1"/>
  <c r="AZ57" i="1"/>
  <c r="AY57" i="1"/>
  <c r="AX57" i="1"/>
  <c r="AW57" i="1"/>
  <c r="AV57" i="1"/>
  <c r="AZ56" i="1"/>
  <c r="AY56" i="1"/>
  <c r="AX56" i="1"/>
  <c r="AW56" i="1"/>
  <c r="AV56" i="1"/>
  <c r="AZ55" i="1"/>
  <c r="AY55" i="1"/>
  <c r="AX55" i="1"/>
  <c r="AW55" i="1"/>
  <c r="AV55" i="1"/>
  <c r="AZ54" i="1"/>
  <c r="AY54" i="1"/>
  <c r="AX54" i="1"/>
  <c r="AW54" i="1"/>
  <c r="AV54" i="1"/>
  <c r="AZ53" i="1"/>
  <c r="AY53" i="1"/>
  <c r="AX53" i="1"/>
  <c r="AW53" i="1"/>
  <c r="AV53" i="1"/>
  <c r="AZ52" i="1"/>
  <c r="AY52" i="1"/>
  <c r="AX52" i="1"/>
  <c r="AW52" i="1"/>
  <c r="AV52" i="1"/>
  <c r="AZ51" i="1"/>
  <c r="AY51" i="1"/>
  <c r="AX51" i="1"/>
  <c r="AW51" i="1"/>
  <c r="AV51" i="1"/>
  <c r="AZ50" i="1"/>
  <c r="AY50" i="1"/>
  <c r="AX50" i="1"/>
  <c r="AW50" i="1"/>
  <c r="AV50" i="1"/>
  <c r="AZ49" i="1"/>
  <c r="AY49" i="1"/>
  <c r="AX49" i="1"/>
  <c r="AW49" i="1"/>
  <c r="AV49" i="1"/>
  <c r="AZ48" i="1"/>
  <c r="AY48" i="1"/>
  <c r="AX48" i="1"/>
  <c r="AW48" i="1"/>
  <c r="AV48" i="1"/>
  <c r="AZ47" i="1"/>
  <c r="AY47" i="1"/>
  <c r="AX47" i="1"/>
  <c r="AW47" i="1"/>
  <c r="AV47" i="1"/>
  <c r="AZ46" i="1"/>
  <c r="AY46" i="1"/>
  <c r="AX46" i="1"/>
  <c r="AW46" i="1"/>
  <c r="AV46" i="1"/>
  <c r="AZ45" i="1"/>
  <c r="AY45" i="1"/>
  <c r="AX45" i="1"/>
  <c r="AW45" i="1"/>
  <c r="AV45" i="1"/>
  <c r="AZ44" i="1"/>
  <c r="AY44" i="1"/>
  <c r="AX44" i="1"/>
  <c r="AW44" i="1"/>
  <c r="AV44" i="1"/>
  <c r="AZ43" i="1"/>
  <c r="AY43" i="1"/>
  <c r="AX43" i="1"/>
  <c r="AW43" i="1"/>
  <c r="AV43" i="1"/>
  <c r="AZ42" i="1"/>
  <c r="AY42" i="1"/>
  <c r="AX42" i="1"/>
  <c r="AW42" i="1"/>
  <c r="AV42" i="1"/>
  <c r="AZ41" i="1"/>
  <c r="AY41" i="1"/>
  <c r="AX41" i="1"/>
  <c r="AW41" i="1"/>
  <c r="AV41" i="1"/>
  <c r="AZ40" i="1"/>
  <c r="AY40" i="1"/>
  <c r="AX40" i="1"/>
  <c r="AW40" i="1"/>
  <c r="AV40" i="1"/>
  <c r="AZ39" i="1"/>
  <c r="AY39" i="1"/>
  <c r="AX39" i="1"/>
  <c r="AW39" i="1"/>
  <c r="AV39" i="1"/>
  <c r="AZ38" i="1"/>
  <c r="AY38" i="1"/>
  <c r="AX38" i="1"/>
  <c r="AW38" i="1"/>
  <c r="AV38" i="1"/>
  <c r="AZ37" i="1"/>
  <c r="AY37" i="1"/>
  <c r="AX37" i="1"/>
  <c r="AW37" i="1"/>
  <c r="AV37" i="1"/>
  <c r="AZ36" i="1"/>
  <c r="AY36" i="1"/>
  <c r="AX36" i="1"/>
  <c r="AW36" i="1"/>
  <c r="AV36" i="1"/>
  <c r="AZ35" i="1"/>
  <c r="AY35" i="1"/>
  <c r="AX35" i="1"/>
  <c r="AW35" i="1"/>
  <c r="AV35" i="1"/>
  <c r="AZ34" i="1"/>
  <c r="AY34" i="1"/>
  <c r="AX34" i="1"/>
  <c r="AW34" i="1"/>
  <c r="AV34" i="1"/>
  <c r="AZ33" i="1"/>
  <c r="AY33" i="1"/>
  <c r="AX33" i="1"/>
  <c r="AW33" i="1"/>
  <c r="AV33" i="1"/>
  <c r="AZ29" i="1"/>
  <c r="AY29" i="1"/>
  <c r="AX29" i="1"/>
  <c r="AW29" i="1"/>
  <c r="AV29" i="1"/>
  <c r="AZ28" i="1"/>
  <c r="AY28" i="1"/>
  <c r="AX28" i="1"/>
  <c r="AW28" i="1"/>
  <c r="AV28" i="1"/>
  <c r="AZ27" i="1"/>
  <c r="AY27" i="1"/>
  <c r="AX27" i="1"/>
  <c r="AW27" i="1"/>
  <c r="AV27" i="1"/>
  <c r="AZ26" i="1"/>
  <c r="AY26" i="1"/>
  <c r="AX26" i="1"/>
  <c r="AW26" i="1"/>
  <c r="AV26" i="1"/>
  <c r="AZ25" i="1"/>
  <c r="AY25" i="1"/>
  <c r="AX25" i="1"/>
  <c r="AW25" i="1"/>
  <c r="AV25" i="1"/>
  <c r="AZ24" i="1"/>
  <c r="AY24" i="1"/>
  <c r="AX24" i="1"/>
  <c r="AW24" i="1"/>
  <c r="AV24" i="1"/>
  <c r="AZ23" i="1"/>
  <c r="AY23" i="1"/>
  <c r="AX23" i="1"/>
  <c r="AW23" i="1"/>
  <c r="AV23" i="1"/>
  <c r="AZ22" i="1"/>
  <c r="AY22" i="1"/>
  <c r="AX22" i="1"/>
  <c r="AW22" i="1"/>
  <c r="AV22" i="1"/>
  <c r="AZ21" i="1"/>
  <c r="AY21" i="1"/>
  <c r="AX21" i="1"/>
  <c r="AW21" i="1"/>
  <c r="AV21" i="1"/>
  <c r="AZ20" i="1"/>
  <c r="AY20" i="1"/>
  <c r="AX20" i="1"/>
  <c r="AW20" i="1"/>
  <c r="AV20" i="1"/>
  <c r="AZ19" i="1"/>
  <c r="AY19" i="1"/>
  <c r="AX19" i="1"/>
  <c r="AW19" i="1"/>
  <c r="AV19" i="1"/>
  <c r="AZ18" i="1"/>
  <c r="AY18" i="1"/>
  <c r="AX18" i="1"/>
  <c r="AW18" i="1"/>
  <c r="AV18" i="1"/>
  <c r="AZ17" i="1"/>
  <c r="AY17" i="1"/>
  <c r="AX17" i="1"/>
  <c r="AW17" i="1"/>
  <c r="AV17" i="1"/>
  <c r="AZ16" i="1"/>
  <c r="AY16" i="1"/>
  <c r="AX16" i="1"/>
  <c r="AW16" i="1"/>
  <c r="AV16" i="1"/>
  <c r="AZ15" i="1"/>
  <c r="AY15" i="1"/>
  <c r="AX15" i="1"/>
  <c r="AW15" i="1"/>
  <c r="AV15" i="1"/>
  <c r="AZ14" i="1"/>
  <c r="AY14" i="1"/>
  <c r="AX14" i="1"/>
  <c r="AW14" i="1"/>
  <c r="AV14" i="1"/>
  <c r="AZ13" i="1"/>
  <c r="AY13" i="1"/>
  <c r="AX13" i="1"/>
  <c r="AW13" i="1"/>
  <c r="AV13" i="1"/>
  <c r="AZ12" i="1"/>
  <c r="AY12" i="1"/>
  <c r="AX12" i="1"/>
  <c r="AW12" i="1"/>
  <c r="AV12" i="1"/>
  <c r="AZ11" i="1"/>
  <c r="AY11" i="1"/>
  <c r="AX11" i="1"/>
  <c r="AW11" i="1"/>
  <c r="AV11" i="1"/>
  <c r="AZ10" i="1"/>
  <c r="AY10" i="1"/>
  <c r="AX10" i="1"/>
  <c r="AW10" i="1"/>
  <c r="AV10" i="1"/>
  <c r="BD9" i="1"/>
  <c r="BE9" i="1"/>
  <c r="BF9" i="1"/>
  <c r="BG9" i="1"/>
  <c r="BH9" i="1"/>
  <c r="BI9" i="1"/>
  <c r="BJ9" i="1"/>
  <c r="BK9" i="1"/>
  <c r="BC9" i="1"/>
  <c r="AW9" i="1"/>
  <c r="AX9" i="1"/>
  <c r="AY9" i="1"/>
  <c r="AZ9" i="1"/>
  <c r="BA9" i="1"/>
  <c r="AV9" i="1"/>
  <c r="BH811" i="1" l="1"/>
  <c r="BH733" i="1"/>
  <c r="BH731" i="1"/>
  <c r="BH729" i="1"/>
  <c r="BH722" i="1"/>
  <c r="BC733" i="1"/>
  <c r="BC731" i="1"/>
  <c r="BK734" i="1"/>
  <c r="BK732" i="1"/>
  <c r="BK730" i="1"/>
  <c r="BK723" i="1"/>
  <c r="BF734" i="1"/>
  <c r="BF732" i="1"/>
  <c r="BF730" i="1"/>
  <c r="BF723" i="1"/>
  <c r="BA734" i="1"/>
  <c r="BE732" i="1"/>
  <c r="BE730" i="1"/>
  <c r="BJ734" i="1"/>
  <c r="BJ732" i="1"/>
  <c r="BJ730" i="1"/>
  <c r="BJ723" i="1"/>
  <c r="BE734" i="1"/>
  <c r="BE723" i="1"/>
  <c r="BI734" i="1"/>
  <c r="BI732" i="1"/>
  <c r="BI730" i="1"/>
  <c r="BI723" i="1"/>
  <c r="BD734" i="1"/>
  <c r="BD732" i="1"/>
  <c r="BD730" i="1"/>
  <c r="BD723" i="1"/>
  <c r="BA732" i="1"/>
  <c r="BD722" i="1"/>
  <c r="BA722" i="1"/>
  <c r="BH734" i="1"/>
  <c r="BH732" i="1"/>
  <c r="BH730" i="1"/>
  <c r="BH723" i="1"/>
  <c r="BC734" i="1"/>
  <c r="BC732" i="1"/>
  <c r="BC730" i="1"/>
  <c r="BC723" i="1"/>
  <c r="BA731" i="1"/>
  <c r="BD731" i="1"/>
  <c r="BA723" i="1"/>
  <c r="BA733" i="1"/>
  <c r="BK733" i="1"/>
  <c r="BK731" i="1"/>
  <c r="BK729" i="1"/>
  <c r="BK722" i="1"/>
  <c r="BF733" i="1"/>
  <c r="BF731" i="1"/>
  <c r="BF729" i="1"/>
  <c r="BF722" i="1"/>
  <c r="BA730" i="1"/>
  <c r="BI731" i="1"/>
  <c r="BD733" i="1"/>
  <c r="BC729" i="1"/>
  <c r="BJ733" i="1"/>
  <c r="BJ731" i="1"/>
  <c r="BJ729" i="1"/>
  <c r="BJ722" i="1"/>
  <c r="BE733" i="1"/>
  <c r="BE731" i="1"/>
  <c r="BE729" i="1"/>
  <c r="BE722" i="1"/>
  <c r="BA729" i="1"/>
  <c r="BI733" i="1"/>
  <c r="BI729" i="1"/>
  <c r="BI722" i="1"/>
  <c r="BD729" i="1"/>
  <c r="BC722" i="1"/>
  <c r="C722" i="1"/>
  <c r="BJ737" i="1"/>
  <c r="BA741" i="1"/>
  <c r="BD744" i="1"/>
  <c r="BF747" i="1"/>
  <c r="BH750" i="1"/>
  <c r="BJ753" i="1"/>
  <c r="BA757" i="1"/>
  <c r="BD760" i="1"/>
  <c r="BF763" i="1"/>
  <c r="BA768" i="1"/>
  <c r="BF774" i="1"/>
  <c r="BF738" i="1"/>
  <c r="BH741" i="1"/>
  <c r="BJ744" i="1"/>
  <c r="BA748" i="1"/>
  <c r="BD751" i="1"/>
  <c r="BF754" i="1"/>
  <c r="BH757" i="1"/>
  <c r="BJ760" i="1"/>
  <c r="BA764" i="1"/>
  <c r="BE769" i="1"/>
  <c r="BK775" i="1"/>
  <c r="BJ741" i="1"/>
  <c r="BA745" i="1"/>
  <c r="BD748" i="1"/>
  <c r="BF751" i="1"/>
  <c r="BH754" i="1"/>
  <c r="BJ757" i="1"/>
  <c r="BA761" i="1"/>
  <c r="BE764" i="1"/>
  <c r="BH769" i="1"/>
  <c r="BC776" i="1"/>
  <c r="BA778" i="1"/>
  <c r="BF739" i="1"/>
  <c r="BH742" i="1"/>
  <c r="BJ745" i="1"/>
  <c r="BA749" i="1"/>
  <c r="BD752" i="1"/>
  <c r="BF755" i="1"/>
  <c r="BH758" i="1"/>
  <c r="BJ761" i="1"/>
  <c r="BG765" i="1"/>
  <c r="BD771" i="1"/>
  <c r="BA779" i="1"/>
  <c r="BE707" i="1"/>
  <c r="BC708" i="1"/>
  <c r="BK708" i="1"/>
  <c r="BI709" i="1"/>
  <c r="BG710" i="1"/>
  <c r="BE711" i="1"/>
  <c r="BC712" i="1"/>
  <c r="BK712" i="1"/>
  <c r="BI713" i="1"/>
  <c r="BG714" i="1"/>
  <c r="BE735" i="1"/>
  <c r="BC736" i="1"/>
  <c r="BK736" i="1"/>
  <c r="BI737" i="1"/>
  <c r="BG738" i="1"/>
  <c r="BE739" i="1"/>
  <c r="BC740" i="1"/>
  <c r="BK740" i="1"/>
  <c r="BI741" i="1"/>
  <c r="BG742" i="1"/>
  <c r="BE743" i="1"/>
  <c r="BC744" i="1"/>
  <c r="BK744" i="1"/>
  <c r="BI745" i="1"/>
  <c r="BG746" i="1"/>
  <c r="BE747" i="1"/>
  <c r="BC748" i="1"/>
  <c r="BK748" i="1"/>
  <c r="BI749" i="1"/>
  <c r="BG750" i="1"/>
  <c r="BE751" i="1"/>
  <c r="BC752" i="1"/>
  <c r="BK752" i="1"/>
  <c r="BI753" i="1"/>
  <c r="BG754" i="1"/>
  <c r="BE755" i="1"/>
  <c r="BC756" i="1"/>
  <c r="BK756" i="1"/>
  <c r="BI757" i="1"/>
  <c r="BG758" i="1"/>
  <c r="BE759" i="1"/>
  <c r="BC760" i="1"/>
  <c r="BK760" i="1"/>
  <c r="BI761" i="1"/>
  <c r="BG762" i="1"/>
  <c r="BE763" i="1"/>
  <c r="BC764" i="1"/>
  <c r="BE765" i="1"/>
  <c r="BG766" i="1"/>
  <c r="BK767" i="1"/>
  <c r="BG769" i="1"/>
  <c r="BC771" i="1"/>
  <c r="BI772" i="1"/>
  <c r="BE774" i="1"/>
  <c r="BA776" i="1"/>
  <c r="BC778" i="1"/>
  <c r="BK709" i="1"/>
  <c r="BI710" i="1"/>
  <c r="BG711" i="1"/>
  <c r="BE712" i="1"/>
  <c r="BC713" i="1"/>
  <c r="BK713" i="1"/>
  <c r="BI714" i="1"/>
  <c r="BG735" i="1"/>
  <c r="BE736" i="1"/>
  <c r="BC737" i="1"/>
  <c r="BK737" i="1"/>
  <c r="BI738" i="1"/>
  <c r="BG739" i="1"/>
  <c r="BE740" i="1"/>
  <c r="BC741" i="1"/>
  <c r="BK741" i="1"/>
  <c r="BI742" i="1"/>
  <c r="BG743" i="1"/>
  <c r="BE744" i="1"/>
  <c r="BC745" i="1"/>
  <c r="BK745" i="1"/>
  <c r="BI746" i="1"/>
  <c r="BG747" i="1"/>
  <c r="BE748" i="1"/>
  <c r="BC749" i="1"/>
  <c r="BK749" i="1"/>
  <c r="BI750" i="1"/>
  <c r="BG751" i="1"/>
  <c r="BE752" i="1"/>
  <c r="BC753" i="1"/>
  <c r="BK753" i="1"/>
  <c r="BI754" i="1"/>
  <c r="BG755" i="1"/>
  <c r="BE756" i="1"/>
  <c r="BC757" i="1"/>
  <c r="BK757" i="1"/>
  <c r="BI758" i="1"/>
  <c r="BG759" i="1"/>
  <c r="BE760" i="1"/>
  <c r="BC761" i="1"/>
  <c r="BK761" i="1"/>
  <c r="BI762" i="1"/>
  <c r="BG763" i="1"/>
  <c r="BF764" i="1"/>
  <c r="BH765" i="1"/>
  <c r="BK766" i="1"/>
  <c r="BC768" i="1"/>
  <c r="BI769" i="1"/>
  <c r="BE771" i="1"/>
  <c r="BK772" i="1"/>
  <c r="BG774" i="1"/>
  <c r="BG776" i="1"/>
  <c r="BD779" i="1"/>
  <c r="BF700" i="1"/>
  <c r="BD701" i="1"/>
  <c r="BA702" i="1"/>
  <c r="BJ702" i="1"/>
  <c r="BH703" i="1"/>
  <c r="BF704" i="1"/>
  <c r="BD705" i="1"/>
  <c r="BA706" i="1"/>
  <c r="BJ706" i="1"/>
  <c r="BH707" i="1"/>
  <c r="BF708" i="1"/>
  <c r="BD709" i="1"/>
  <c r="BA710" i="1"/>
  <c r="BJ710" i="1"/>
  <c r="BH711" i="1"/>
  <c r="BF712" i="1"/>
  <c r="BD713" i="1"/>
  <c r="BA714" i="1"/>
  <c r="BJ714" i="1"/>
  <c r="BH735" i="1"/>
  <c r="BF736" i="1"/>
  <c r="BD737" i="1"/>
  <c r="BA738" i="1"/>
  <c r="BJ738" i="1"/>
  <c r="BH739" i="1"/>
  <c r="BF740" i="1"/>
  <c r="BD741" i="1"/>
  <c r="BA742" i="1"/>
  <c r="BJ742" i="1"/>
  <c r="BH743" i="1"/>
  <c r="BF744" i="1"/>
  <c r="BD745" i="1"/>
  <c r="BA746" i="1"/>
  <c r="BJ746" i="1"/>
  <c r="BH747" i="1"/>
  <c r="BF748" i="1"/>
  <c r="BD749" i="1"/>
  <c r="BA750" i="1"/>
  <c r="BJ750" i="1"/>
  <c r="BH751" i="1"/>
  <c r="BF752" i="1"/>
  <c r="BD753" i="1"/>
  <c r="BA754" i="1"/>
  <c r="BJ754" i="1"/>
  <c r="BH755" i="1"/>
  <c r="BF756" i="1"/>
  <c r="BD757" i="1"/>
  <c r="BA758" i="1"/>
  <c r="BJ758" i="1"/>
  <c r="BH759" i="1"/>
  <c r="BF760" i="1"/>
  <c r="BD761" i="1"/>
  <c r="BA762" i="1"/>
  <c r="BJ762" i="1"/>
  <c r="BH763" i="1"/>
  <c r="BG764" i="1"/>
  <c r="BI765" i="1"/>
  <c r="BC767" i="1"/>
  <c r="BG768" i="1"/>
  <c r="BC770" i="1"/>
  <c r="BI771" i="1"/>
  <c r="BE773" i="1"/>
  <c r="BK774" i="1"/>
  <c r="BI776" i="1"/>
  <c r="BK779" i="1"/>
  <c r="BG684" i="1"/>
  <c r="BE685" i="1"/>
  <c r="BC686" i="1"/>
  <c r="BK686" i="1"/>
  <c r="BI687" i="1"/>
  <c r="BG688" i="1"/>
  <c r="BE689" i="1"/>
  <c r="BC690" i="1"/>
  <c r="BK690" i="1"/>
  <c r="BI691" i="1"/>
  <c r="BG692" i="1"/>
  <c r="BE693" i="1"/>
  <c r="BC694" i="1"/>
  <c r="BK694" i="1"/>
  <c r="BI695" i="1"/>
  <c r="BG696" i="1"/>
  <c r="BE697" i="1"/>
  <c r="BC698" i="1"/>
  <c r="BK698" i="1"/>
  <c r="BI699" i="1"/>
  <c r="BG700" i="1"/>
  <c r="BE701" i="1"/>
  <c r="BC702" i="1"/>
  <c r="BK702" i="1"/>
  <c r="BI703" i="1"/>
  <c r="BG704" i="1"/>
  <c r="BE705" i="1"/>
  <c r="BC706" i="1"/>
  <c r="BK706" i="1"/>
  <c r="BI707" i="1"/>
  <c r="BG708" i="1"/>
  <c r="BE709" i="1"/>
  <c r="BC710" i="1"/>
  <c r="BK710" i="1"/>
  <c r="BI711" i="1"/>
  <c r="BG712" i="1"/>
  <c r="BE713" i="1"/>
  <c r="BC714" i="1"/>
  <c r="BK714" i="1"/>
  <c r="BI735" i="1"/>
  <c r="BG736" i="1"/>
  <c r="BE737" i="1"/>
  <c r="BC738" i="1"/>
  <c r="BK738" i="1"/>
  <c r="BI739" i="1"/>
  <c r="BG740" i="1"/>
  <c r="BE741" i="1"/>
  <c r="BC742" i="1"/>
  <c r="BK742" i="1"/>
  <c r="BI743" i="1"/>
  <c r="BG744" i="1"/>
  <c r="BE745" i="1"/>
  <c r="BC746" i="1"/>
  <c r="BK746" i="1"/>
  <c r="BI747" i="1"/>
  <c r="BG748" i="1"/>
  <c r="BE749" i="1"/>
  <c r="BC750" i="1"/>
  <c r="BK750" i="1"/>
  <c r="BI751" i="1"/>
  <c r="BG752" i="1"/>
  <c r="BE753" i="1"/>
  <c r="BC754" i="1"/>
  <c r="BK754" i="1"/>
  <c r="BI755" i="1"/>
  <c r="BG756" i="1"/>
  <c r="BE757" i="1"/>
  <c r="BC758" i="1"/>
  <c r="BK758" i="1"/>
  <c r="BI759" i="1"/>
  <c r="BG760" i="1"/>
  <c r="BE761" i="1"/>
  <c r="BC762" i="1"/>
  <c r="BK762" i="1"/>
  <c r="BI763" i="1"/>
  <c r="BI764" i="1"/>
  <c r="BK765" i="1"/>
  <c r="BD767" i="1"/>
  <c r="BI768" i="1"/>
  <c r="BE770" i="1"/>
  <c r="BK771" i="1"/>
  <c r="BG773" i="1"/>
  <c r="BC775" i="1"/>
  <c r="BK776" i="1"/>
  <c r="BJ780" i="1"/>
  <c r="BH684" i="1"/>
  <c r="BF685" i="1"/>
  <c r="BD686" i="1"/>
  <c r="BA687" i="1"/>
  <c r="BJ687" i="1"/>
  <c r="BH688" i="1"/>
  <c r="BF689" i="1"/>
  <c r="BD690" i="1"/>
  <c r="BA691" i="1"/>
  <c r="BJ691" i="1"/>
  <c r="BH692" i="1"/>
  <c r="BF693" i="1"/>
  <c r="BD694" i="1"/>
  <c r="BA695" i="1"/>
  <c r="BJ695" i="1"/>
  <c r="BH696" i="1"/>
  <c r="BF697" i="1"/>
  <c r="BD698" i="1"/>
  <c r="BA699" i="1"/>
  <c r="BJ699" i="1"/>
  <c r="BH700" i="1"/>
  <c r="BF701" i="1"/>
  <c r="BD702" i="1"/>
  <c r="BA703" i="1"/>
  <c r="BJ703" i="1"/>
  <c r="BH704" i="1"/>
  <c r="BF705" i="1"/>
  <c r="BD706" i="1"/>
  <c r="BA707" i="1"/>
  <c r="BJ707" i="1"/>
  <c r="BH708" i="1"/>
  <c r="BF709" i="1"/>
  <c r="BD710" i="1"/>
  <c r="BA711" i="1"/>
  <c r="BJ711" i="1"/>
  <c r="BH712" i="1"/>
  <c r="BF713" i="1"/>
  <c r="BD714" i="1"/>
  <c r="BA735" i="1"/>
  <c r="BJ735" i="1"/>
  <c r="BH736" i="1"/>
  <c r="BF737" i="1"/>
  <c r="BD738" i="1"/>
  <c r="BA739" i="1"/>
  <c r="BJ739" i="1"/>
  <c r="BH740" i="1"/>
  <c r="BF741" i="1"/>
  <c r="BD742" i="1"/>
  <c r="BA743" i="1"/>
  <c r="BJ743" i="1"/>
  <c r="BH744" i="1"/>
  <c r="BF745" i="1"/>
  <c r="BD746" i="1"/>
  <c r="BA747" i="1"/>
  <c r="BJ747" i="1"/>
  <c r="BH748" i="1"/>
  <c r="BF749" i="1"/>
  <c r="BD750" i="1"/>
  <c r="BA751" i="1"/>
  <c r="BJ751" i="1"/>
  <c r="BH752" i="1"/>
  <c r="BF753" i="1"/>
  <c r="BD754" i="1"/>
  <c r="BA755" i="1"/>
  <c r="BJ755" i="1"/>
  <c r="BH756" i="1"/>
  <c r="BF757" i="1"/>
  <c r="BD758" i="1"/>
  <c r="BA759" i="1"/>
  <c r="BJ759" i="1"/>
  <c r="BH760" i="1"/>
  <c r="BF761" i="1"/>
  <c r="BD762" i="1"/>
  <c r="BA763" i="1"/>
  <c r="BJ763" i="1"/>
  <c r="BJ764" i="1"/>
  <c r="BC766" i="1"/>
  <c r="BE767" i="1"/>
  <c r="BJ768" i="1"/>
  <c r="BF770" i="1"/>
  <c r="BA772" i="1"/>
  <c r="BH773" i="1"/>
  <c r="BE775" i="1"/>
  <c r="BE777" i="1"/>
  <c r="BA781" i="1"/>
  <c r="BK699" i="1"/>
  <c r="BI700" i="1"/>
  <c r="BG701" i="1"/>
  <c r="BE702" i="1"/>
  <c r="BC703" i="1"/>
  <c r="BK703" i="1"/>
  <c r="BI704" i="1"/>
  <c r="BG705" i="1"/>
  <c r="BE706" i="1"/>
  <c r="BC707" i="1"/>
  <c r="BK707" i="1"/>
  <c r="BI708" i="1"/>
  <c r="BG709" i="1"/>
  <c r="BE710" i="1"/>
  <c r="BC711" i="1"/>
  <c r="BK711" i="1"/>
  <c r="BI712" i="1"/>
  <c r="BG713" i="1"/>
  <c r="BE714" i="1"/>
  <c r="BC735" i="1"/>
  <c r="BK735" i="1"/>
  <c r="BI736" i="1"/>
  <c r="BG737" i="1"/>
  <c r="BE738" i="1"/>
  <c r="BC739" i="1"/>
  <c r="BK739" i="1"/>
  <c r="BI740" i="1"/>
  <c r="BG741" i="1"/>
  <c r="BE742" i="1"/>
  <c r="BC743" i="1"/>
  <c r="BK743" i="1"/>
  <c r="BI744" i="1"/>
  <c r="BG745" i="1"/>
  <c r="BE746" i="1"/>
  <c r="BC747" i="1"/>
  <c r="BK747" i="1"/>
  <c r="BI748" i="1"/>
  <c r="BG749" i="1"/>
  <c r="BE750" i="1"/>
  <c r="BC751" i="1"/>
  <c r="BK751" i="1"/>
  <c r="BI752" i="1"/>
  <c r="BG753" i="1"/>
  <c r="BE754" i="1"/>
  <c r="BC755" i="1"/>
  <c r="BK755" i="1"/>
  <c r="BI756" i="1"/>
  <c r="BG757" i="1"/>
  <c r="BE758" i="1"/>
  <c r="BC759" i="1"/>
  <c r="BK759" i="1"/>
  <c r="BI760" i="1"/>
  <c r="BG761" i="1"/>
  <c r="BE762" i="1"/>
  <c r="BC763" i="1"/>
  <c r="BK763" i="1"/>
  <c r="BK764" i="1"/>
  <c r="BE766" i="1"/>
  <c r="BG767" i="1"/>
  <c r="BK768" i="1"/>
  <c r="BG770" i="1"/>
  <c r="BC772" i="1"/>
  <c r="BI773" i="1"/>
  <c r="BI775" i="1"/>
  <c r="BG777" i="1"/>
  <c r="BI781" i="1"/>
  <c r="BH781" i="1"/>
  <c r="BH782" i="1"/>
  <c r="BJ782" i="1"/>
  <c r="BD775" i="1"/>
  <c r="BJ776" i="1"/>
  <c r="BJ779" i="1"/>
  <c r="BF783" i="1"/>
  <c r="BG783" i="1"/>
  <c r="BD764" i="1"/>
  <c r="BA765" i="1"/>
  <c r="BJ765" i="1"/>
  <c r="BH766" i="1"/>
  <c r="BF767" i="1"/>
  <c r="BD768" i="1"/>
  <c r="BA769" i="1"/>
  <c r="BJ769" i="1"/>
  <c r="BH770" i="1"/>
  <c r="BF771" i="1"/>
  <c r="BD772" i="1"/>
  <c r="BA773" i="1"/>
  <c r="BJ773" i="1"/>
  <c r="BH774" i="1"/>
  <c r="BF775" i="1"/>
  <c r="BD776" i="1"/>
  <c r="BA777" i="1"/>
  <c r="BD778" i="1"/>
  <c r="BA780" i="1"/>
  <c r="BJ781" i="1"/>
  <c r="BE784" i="1"/>
  <c r="BE768" i="1"/>
  <c r="BC769" i="1"/>
  <c r="BK769" i="1"/>
  <c r="BI770" i="1"/>
  <c r="BG771" i="1"/>
  <c r="BE772" i="1"/>
  <c r="BC773" i="1"/>
  <c r="BK773" i="1"/>
  <c r="BI774" i="1"/>
  <c r="BG775" i="1"/>
  <c r="BE776" i="1"/>
  <c r="BC777" i="1"/>
  <c r="BE778" i="1"/>
  <c r="BC780" i="1"/>
  <c r="BK781" i="1"/>
  <c r="BD785" i="1"/>
  <c r="BD765" i="1"/>
  <c r="BA766" i="1"/>
  <c r="BJ766" i="1"/>
  <c r="BH767" i="1"/>
  <c r="BF768" i="1"/>
  <c r="BD769" i="1"/>
  <c r="BA770" i="1"/>
  <c r="BJ770" i="1"/>
  <c r="BH771" i="1"/>
  <c r="BF772" i="1"/>
  <c r="BD773" i="1"/>
  <c r="BA774" i="1"/>
  <c r="BJ774" i="1"/>
  <c r="BH775" i="1"/>
  <c r="BF776" i="1"/>
  <c r="BD777" i="1"/>
  <c r="BJ778" i="1"/>
  <c r="BI780" i="1"/>
  <c r="BG782" i="1"/>
  <c r="BF785" i="1"/>
  <c r="BF787" i="1"/>
  <c r="BH764" i="1"/>
  <c r="BF765" i="1"/>
  <c r="BD766" i="1"/>
  <c r="BA767" i="1"/>
  <c r="BJ767" i="1"/>
  <c r="BH768" i="1"/>
  <c r="BF769" i="1"/>
  <c r="BD770" i="1"/>
  <c r="BA771" i="1"/>
  <c r="BJ771" i="1"/>
  <c r="BH772" i="1"/>
  <c r="BF773" i="1"/>
  <c r="BD774" i="1"/>
  <c r="BA775" i="1"/>
  <c r="BJ775" i="1"/>
  <c r="BH776" i="1"/>
  <c r="BF777" i="1"/>
  <c r="BC779" i="1"/>
  <c r="BK780" i="1"/>
  <c r="BI782" i="1"/>
  <c r="BG787" i="1"/>
  <c r="BH783" i="1"/>
  <c r="BG785" i="1"/>
  <c r="BJ787" i="1"/>
  <c r="BJ783" i="1"/>
  <c r="BH785" i="1"/>
  <c r="BI788" i="1"/>
  <c r="BD786" i="1"/>
  <c r="BJ788" i="1"/>
  <c r="BF784" i="1"/>
  <c r="BE786" i="1"/>
  <c r="BK789" i="1"/>
  <c r="BH784" i="1"/>
  <c r="BF786" i="1"/>
  <c r="BD790" i="1"/>
  <c r="BI784" i="1"/>
  <c r="BH786" i="1"/>
  <c r="BE790" i="1"/>
  <c r="BK787" i="1"/>
  <c r="BF790" i="1"/>
  <c r="BD791" i="1"/>
  <c r="BH791" i="1"/>
  <c r="BA789" i="1"/>
  <c r="BC792" i="1"/>
  <c r="BC789" i="1"/>
  <c r="BD792" i="1"/>
  <c r="BH777" i="1"/>
  <c r="BF778" i="1"/>
  <c r="BE779" i="1"/>
  <c r="BD780" i="1"/>
  <c r="BC781" i="1"/>
  <c r="BA782" i="1"/>
  <c r="BA783" i="1"/>
  <c r="BK783" i="1"/>
  <c r="BJ784" i="1"/>
  <c r="BI785" i="1"/>
  <c r="BI786" i="1"/>
  <c r="BA788" i="1"/>
  <c r="BF789" i="1"/>
  <c r="BH790" i="1"/>
  <c r="BF792" i="1"/>
  <c r="BI777" i="1"/>
  <c r="BG778" i="1"/>
  <c r="BF779" i="1"/>
  <c r="BE780" i="1"/>
  <c r="BD781" i="1"/>
  <c r="BD782" i="1"/>
  <c r="BC783" i="1"/>
  <c r="BA784" i="1"/>
  <c r="BK784" i="1"/>
  <c r="BJ785" i="1"/>
  <c r="BA787" i="1"/>
  <c r="BD788" i="1"/>
  <c r="BG789" i="1"/>
  <c r="BI790" i="1"/>
  <c r="BK792" i="1"/>
  <c r="BJ777" i="1"/>
  <c r="BH778" i="1"/>
  <c r="BG779" i="1"/>
  <c r="BF780" i="1"/>
  <c r="BF781" i="1"/>
  <c r="BE782" i="1"/>
  <c r="BD783" i="1"/>
  <c r="BC784" i="1"/>
  <c r="BA785" i="1"/>
  <c r="BK785" i="1"/>
  <c r="BC787" i="1"/>
  <c r="BE788" i="1"/>
  <c r="BH789" i="1"/>
  <c r="BA791" i="1"/>
  <c r="BH793" i="1"/>
  <c r="BK777" i="1"/>
  <c r="BI778" i="1"/>
  <c r="BH779" i="1"/>
  <c r="BH780" i="1"/>
  <c r="BG781" i="1"/>
  <c r="BF782" i="1"/>
  <c r="BE783" i="1"/>
  <c r="BD784" i="1"/>
  <c r="BC785" i="1"/>
  <c r="BA786" i="1"/>
  <c r="BD787" i="1"/>
  <c r="BH788" i="1"/>
  <c r="BJ789" i="1"/>
  <c r="BC791" i="1"/>
  <c r="BI793" i="1"/>
  <c r="BD795" i="1"/>
  <c r="BC794" i="1"/>
  <c r="BF795" i="1"/>
  <c r="BD796" i="1"/>
  <c r="BE797" i="1"/>
  <c r="BG797" i="1"/>
  <c r="BG786" i="1"/>
  <c r="BE787" i="1"/>
  <c r="BC788" i="1"/>
  <c r="BK788" i="1"/>
  <c r="BI789" i="1"/>
  <c r="BG790" i="1"/>
  <c r="BE791" i="1"/>
  <c r="BG792" i="1"/>
  <c r="BJ793" i="1"/>
  <c r="BK795" i="1"/>
  <c r="BK797" i="1"/>
  <c r="BF791" i="1"/>
  <c r="BJ792" i="1"/>
  <c r="BA794" i="1"/>
  <c r="BA796" i="1"/>
  <c r="BI799" i="1"/>
  <c r="BJ799" i="1"/>
  <c r="BJ786" i="1"/>
  <c r="BH787" i="1"/>
  <c r="BF788" i="1"/>
  <c r="BD789" i="1"/>
  <c r="BA790" i="1"/>
  <c r="BJ790" i="1"/>
  <c r="BI791" i="1"/>
  <c r="BA793" i="1"/>
  <c r="BH794" i="1"/>
  <c r="BG796" i="1"/>
  <c r="BG800" i="1"/>
  <c r="BK778" i="1"/>
  <c r="BI779" i="1"/>
  <c r="BG780" i="1"/>
  <c r="BE781" i="1"/>
  <c r="BC782" i="1"/>
  <c r="BK782" i="1"/>
  <c r="BI783" i="1"/>
  <c r="BG784" i="1"/>
  <c r="BE785" i="1"/>
  <c r="BC786" i="1"/>
  <c r="BK786" i="1"/>
  <c r="BI787" i="1"/>
  <c r="BG788" i="1"/>
  <c r="BE789" i="1"/>
  <c r="BC790" i="1"/>
  <c r="BK790" i="1"/>
  <c r="BA792" i="1"/>
  <c r="BD793" i="1"/>
  <c r="BJ794" i="1"/>
  <c r="BI796" i="1"/>
  <c r="BI800" i="1"/>
  <c r="BE793" i="1"/>
  <c r="BK794" i="1"/>
  <c r="BD797" i="1"/>
  <c r="BH802" i="1"/>
  <c r="BA803" i="1"/>
  <c r="BK803" i="1"/>
  <c r="BE804" i="1"/>
  <c r="BD798" i="1"/>
  <c r="BJ800" i="1"/>
  <c r="BH804" i="1"/>
  <c r="BI798" i="1"/>
  <c r="BF801" i="1"/>
  <c r="BA805" i="1"/>
  <c r="BA799" i="1"/>
  <c r="BD802" i="1"/>
  <c r="BE808" i="1"/>
  <c r="BD799" i="1"/>
  <c r="BF802" i="1"/>
  <c r="BI855" i="1"/>
  <c r="C715" i="1"/>
  <c r="C723" i="1"/>
  <c r="C731" i="1"/>
  <c r="C721" i="1"/>
  <c r="C716" i="1"/>
  <c r="C724" i="1"/>
  <c r="C732" i="1"/>
  <c r="C717" i="1"/>
  <c r="C725" i="1"/>
  <c r="C733" i="1"/>
  <c r="C729" i="1"/>
  <c r="C718" i="1"/>
  <c r="C726" i="1"/>
  <c r="C734" i="1"/>
  <c r="C720" i="1"/>
  <c r="C719" i="1"/>
  <c r="C727" i="1"/>
  <c r="C728" i="1"/>
  <c r="C730" i="1"/>
  <c r="BG791" i="1"/>
  <c r="BE792" i="1"/>
  <c r="BC793" i="1"/>
  <c r="BK793" i="1"/>
  <c r="BC795" i="1"/>
  <c r="BF796" i="1"/>
  <c r="BH797" i="1"/>
  <c r="BF799" i="1"/>
  <c r="BC801" i="1"/>
  <c r="BK802" i="1"/>
  <c r="BI804" i="1"/>
  <c r="BG801" i="1"/>
  <c r="BD803" i="1"/>
  <c r="BF805" i="1"/>
  <c r="BJ791" i="1"/>
  <c r="BH792" i="1"/>
  <c r="BF793" i="1"/>
  <c r="BE794" i="1"/>
  <c r="BH795" i="1"/>
  <c r="BJ796" i="1"/>
  <c r="BE798" i="1"/>
  <c r="BA800" i="1"/>
  <c r="BJ801" i="1"/>
  <c r="BG803" i="1"/>
  <c r="BH805" i="1"/>
  <c r="BK791" i="1"/>
  <c r="BI792" i="1"/>
  <c r="BG793" i="1"/>
  <c r="BF794" i="1"/>
  <c r="BI795" i="1"/>
  <c r="BA797" i="1"/>
  <c r="BH798" i="1"/>
  <c r="BE800" i="1"/>
  <c r="BK801" i="1"/>
  <c r="BI803" i="1"/>
  <c r="BJ805" i="1"/>
  <c r="BD794" i="1"/>
  <c r="BA795" i="1"/>
  <c r="BJ795" i="1"/>
  <c r="BH796" i="1"/>
  <c r="BF797" i="1"/>
  <c r="BF798" i="1"/>
  <c r="BG799" i="1"/>
  <c r="BH800" i="1"/>
  <c r="BH801" i="1"/>
  <c r="BI802" i="1"/>
  <c r="BJ803" i="1"/>
  <c r="BJ804" i="1"/>
  <c r="BD806" i="1"/>
  <c r="BF806" i="1"/>
  <c r="BA804" i="1"/>
  <c r="BC805" i="1"/>
  <c r="BH806" i="1"/>
  <c r="BG794" i="1"/>
  <c r="BE795" i="1"/>
  <c r="BC796" i="1"/>
  <c r="BK796" i="1"/>
  <c r="BJ797" i="1"/>
  <c r="BK798" i="1"/>
  <c r="BK799" i="1"/>
  <c r="BA801" i="1"/>
  <c r="BC802" i="1"/>
  <c r="BC803" i="1"/>
  <c r="BD804" i="1"/>
  <c r="BE805" i="1"/>
  <c r="BD808" i="1"/>
  <c r="BI794" i="1"/>
  <c r="BG795" i="1"/>
  <c r="BE796" i="1"/>
  <c r="BC797" i="1"/>
  <c r="BC798" i="1"/>
  <c r="BC799" i="1"/>
  <c r="BD800" i="1"/>
  <c r="BE801" i="1"/>
  <c r="BE802" i="1"/>
  <c r="BF803" i="1"/>
  <c r="BG804" i="1"/>
  <c r="BG805" i="1"/>
  <c r="BJ808" i="1"/>
  <c r="BE806" i="1"/>
  <c r="BC809" i="1"/>
  <c r="BI811" i="1"/>
  <c r="BD807" i="1"/>
  <c r="BJ813" i="1"/>
  <c r="BA808" i="1"/>
  <c r="BI821" i="1"/>
  <c r="BI797" i="1"/>
  <c r="BG798" i="1"/>
  <c r="BE799" i="1"/>
  <c r="BC800" i="1"/>
  <c r="BK800" i="1"/>
  <c r="BI801" i="1"/>
  <c r="BG802" i="1"/>
  <c r="BE803" i="1"/>
  <c r="BC804" i="1"/>
  <c r="BK804" i="1"/>
  <c r="BI805" i="1"/>
  <c r="BI806" i="1"/>
  <c r="BA809" i="1"/>
  <c r="BD813" i="1"/>
  <c r="BK805" i="1"/>
  <c r="BF807" i="1"/>
  <c r="BH809" i="1"/>
  <c r="BA814" i="1"/>
  <c r="BA798" i="1"/>
  <c r="BJ798" i="1"/>
  <c r="BH799" i="1"/>
  <c r="BF800" i="1"/>
  <c r="BD801" i="1"/>
  <c r="BA802" i="1"/>
  <c r="BJ802" i="1"/>
  <c r="BH803" i="1"/>
  <c r="BF804" i="1"/>
  <c r="BD805" i="1"/>
  <c r="BC806" i="1"/>
  <c r="BG807" i="1"/>
  <c r="BJ809" i="1"/>
  <c r="BF815" i="1"/>
  <c r="BK809" i="1"/>
  <c r="BI815" i="1"/>
  <c r="BK810" i="1"/>
  <c r="BC820" i="1"/>
  <c r="BD816" i="1"/>
  <c r="BE817" i="1"/>
  <c r="BA818" i="1"/>
  <c r="BC818" i="1"/>
  <c r="BG806" i="1"/>
  <c r="BE807" i="1"/>
  <c r="BC808" i="1"/>
  <c r="BK808" i="1"/>
  <c r="BI809" i="1"/>
  <c r="BF811" i="1"/>
  <c r="BE813" i="1"/>
  <c r="BH815" i="1"/>
  <c r="BJ817" i="1"/>
  <c r="BD820" i="1"/>
  <c r="BE822" i="1"/>
  <c r="BA806" i="1"/>
  <c r="BJ806" i="1"/>
  <c r="BH807" i="1"/>
  <c r="BF808" i="1"/>
  <c r="BD809" i="1"/>
  <c r="BA810" i="1"/>
  <c r="BD812" i="1"/>
  <c r="BC814" i="1"/>
  <c r="BF816" i="1"/>
  <c r="BH818" i="1"/>
  <c r="BG822" i="1"/>
  <c r="BK806" i="1"/>
  <c r="BI807" i="1"/>
  <c r="BG808" i="1"/>
  <c r="BE809" i="1"/>
  <c r="BC810" i="1"/>
  <c r="BF812" i="1"/>
  <c r="BH814" i="1"/>
  <c r="BG816" i="1"/>
  <c r="BJ818" i="1"/>
  <c r="BK823" i="1"/>
  <c r="BA807" i="1"/>
  <c r="BJ807" i="1"/>
  <c r="BH808" i="1"/>
  <c r="BF809" i="1"/>
  <c r="BH810" i="1"/>
  <c r="BG812" i="1"/>
  <c r="BJ814" i="1"/>
  <c r="BA817" i="1"/>
  <c r="BK818" i="1"/>
  <c r="BD824" i="1"/>
  <c r="BC807" i="1"/>
  <c r="BK807" i="1"/>
  <c r="BI808" i="1"/>
  <c r="BG809" i="1"/>
  <c r="BJ810" i="1"/>
  <c r="BA813" i="1"/>
  <c r="BK814" i="1"/>
  <c r="BD817" i="1"/>
  <c r="BI819" i="1"/>
  <c r="BI824" i="1"/>
  <c r="BD810" i="1"/>
  <c r="BA811" i="1"/>
  <c r="BJ811" i="1"/>
  <c r="BH812" i="1"/>
  <c r="BF813" i="1"/>
  <c r="BD814" i="1"/>
  <c r="BA815" i="1"/>
  <c r="BJ815" i="1"/>
  <c r="BH816" i="1"/>
  <c r="BF817" i="1"/>
  <c r="BD818" i="1"/>
  <c r="BC819" i="1"/>
  <c r="BI820" i="1"/>
  <c r="BH822" i="1"/>
  <c r="BA825" i="1"/>
  <c r="BE810" i="1"/>
  <c r="BC811" i="1"/>
  <c r="BK811" i="1"/>
  <c r="BI812" i="1"/>
  <c r="BG813" i="1"/>
  <c r="BE814" i="1"/>
  <c r="BC815" i="1"/>
  <c r="BK815" i="1"/>
  <c r="BI816" i="1"/>
  <c r="BG817" i="1"/>
  <c r="BE818" i="1"/>
  <c r="BD819" i="1"/>
  <c r="BK820" i="1"/>
  <c r="BC823" i="1"/>
  <c r="BI825" i="1"/>
  <c r="BF810" i="1"/>
  <c r="BD811" i="1"/>
  <c r="BA812" i="1"/>
  <c r="BJ812" i="1"/>
  <c r="BH813" i="1"/>
  <c r="BF814" i="1"/>
  <c r="BD815" i="1"/>
  <c r="BA816" i="1"/>
  <c r="BJ816" i="1"/>
  <c r="BH817" i="1"/>
  <c r="BF818" i="1"/>
  <c r="BE819" i="1"/>
  <c r="BA821" i="1"/>
  <c r="BE823" i="1"/>
  <c r="BJ825" i="1"/>
  <c r="BG810" i="1"/>
  <c r="BE811" i="1"/>
  <c r="BC812" i="1"/>
  <c r="BK812" i="1"/>
  <c r="BI813" i="1"/>
  <c r="BG814" i="1"/>
  <c r="BE815" i="1"/>
  <c r="BC816" i="1"/>
  <c r="BK816" i="1"/>
  <c r="BI817" i="1"/>
  <c r="BG818" i="1"/>
  <c r="BF819" i="1"/>
  <c r="BG821" i="1"/>
  <c r="BF823" i="1"/>
  <c r="BI826" i="1"/>
  <c r="BK826" i="1"/>
  <c r="BI810" i="1"/>
  <c r="BG811" i="1"/>
  <c r="BE812" i="1"/>
  <c r="BC813" i="1"/>
  <c r="BK813" i="1"/>
  <c r="BI814" i="1"/>
  <c r="BG815" i="1"/>
  <c r="BE816" i="1"/>
  <c r="BC817" i="1"/>
  <c r="BK817" i="1"/>
  <c r="BI818" i="1"/>
  <c r="BK819" i="1"/>
  <c r="BJ821" i="1"/>
  <c r="BC824" i="1"/>
  <c r="BA827" i="1"/>
  <c r="BK824" i="1"/>
  <c r="BF828" i="1"/>
  <c r="BI828" i="1"/>
  <c r="BG825" i="1"/>
  <c r="BK828" i="1"/>
  <c r="BG819" i="1"/>
  <c r="BE820" i="1"/>
  <c r="BC821" i="1"/>
  <c r="BK821" i="1"/>
  <c r="BI822" i="1"/>
  <c r="BG823" i="1"/>
  <c r="BE824" i="1"/>
  <c r="BC825" i="1"/>
  <c r="BK825" i="1"/>
  <c r="BG827" i="1"/>
  <c r="BJ829" i="1"/>
  <c r="BH819" i="1"/>
  <c r="BF820" i="1"/>
  <c r="BD821" i="1"/>
  <c r="BA822" i="1"/>
  <c r="BJ822" i="1"/>
  <c r="BH823" i="1"/>
  <c r="BF824" i="1"/>
  <c r="BD825" i="1"/>
  <c r="BA826" i="1"/>
  <c r="BH827" i="1"/>
  <c r="BA831" i="1"/>
  <c r="BG820" i="1"/>
  <c r="BE821" i="1"/>
  <c r="BC822" i="1"/>
  <c r="BK822" i="1"/>
  <c r="BI823" i="1"/>
  <c r="BG824" i="1"/>
  <c r="BE825" i="1"/>
  <c r="BC826" i="1"/>
  <c r="BI827" i="1"/>
  <c r="BC831" i="1"/>
  <c r="BA819" i="1"/>
  <c r="BJ819" i="1"/>
  <c r="BH820" i="1"/>
  <c r="BF821" i="1"/>
  <c r="BD822" i="1"/>
  <c r="BA823" i="1"/>
  <c r="BJ823" i="1"/>
  <c r="BH824" i="1"/>
  <c r="BF825" i="1"/>
  <c r="BD826" i="1"/>
  <c r="BJ827" i="1"/>
  <c r="BF831" i="1"/>
  <c r="BK832" i="1"/>
  <c r="BA820" i="1"/>
  <c r="BJ820" i="1"/>
  <c r="BH821" i="1"/>
  <c r="BF822" i="1"/>
  <c r="BD823" i="1"/>
  <c r="BA824" i="1"/>
  <c r="BJ824" i="1"/>
  <c r="BH825" i="1"/>
  <c r="BJ826" i="1"/>
  <c r="BG828" i="1"/>
  <c r="BE854" i="1"/>
  <c r="BE826" i="1"/>
  <c r="BC827" i="1"/>
  <c r="BK827" i="1"/>
  <c r="BA829" i="1"/>
  <c r="BJ831" i="1"/>
  <c r="BF826" i="1"/>
  <c r="BD827" i="1"/>
  <c r="BA828" i="1"/>
  <c r="BD829" i="1"/>
  <c r="BC832" i="1"/>
  <c r="BG826" i="1"/>
  <c r="BE827" i="1"/>
  <c r="BC828" i="1"/>
  <c r="BE829" i="1"/>
  <c r="BD832" i="1"/>
  <c r="BH826" i="1"/>
  <c r="BF827" i="1"/>
  <c r="BD828" i="1"/>
  <c r="BG829" i="1"/>
  <c r="BG832" i="1"/>
  <c r="BD854" i="1"/>
  <c r="BE828" i="1"/>
  <c r="BC829" i="1"/>
  <c r="BK829" i="1"/>
  <c r="BK831" i="1"/>
  <c r="BA854" i="1"/>
  <c r="BH828" i="1"/>
  <c r="BF829" i="1"/>
  <c r="BE831" i="1"/>
  <c r="BF832" i="1"/>
  <c r="BF854" i="1"/>
  <c r="BG854" i="1"/>
  <c r="BJ828" i="1"/>
  <c r="BH829" i="1"/>
  <c r="BH831" i="1"/>
  <c r="BH832" i="1"/>
  <c r="BI854" i="1"/>
  <c r="BI829" i="1"/>
  <c r="BI831" i="1"/>
  <c r="BI832" i="1"/>
  <c r="BA855" i="1"/>
  <c r="BD855" i="1"/>
  <c r="BE855" i="1"/>
  <c r="BG855" i="1"/>
  <c r="BJ855" i="1"/>
  <c r="BK855" i="1"/>
  <c r="C684" i="1"/>
  <c r="BC855" i="1"/>
  <c r="BD831" i="1"/>
  <c r="BA832" i="1"/>
  <c r="BJ832" i="1"/>
  <c r="BH854" i="1"/>
  <c r="BF855" i="1"/>
  <c r="BJ854" i="1"/>
  <c r="BH855" i="1"/>
  <c r="BG831" i="1"/>
  <c r="BE832" i="1"/>
  <c r="BC854" i="1"/>
  <c r="BK854" i="1"/>
  <c r="CV10" i="10"/>
  <c r="CV11" i="10"/>
  <c r="CV12" i="10"/>
  <c r="CV13" i="10"/>
  <c r="CV14" i="10"/>
  <c r="CV15" i="10"/>
  <c r="CV16" i="10"/>
  <c r="CV17" i="10"/>
  <c r="CV18" i="10"/>
  <c r="CV19" i="10"/>
  <c r="CV20" i="10"/>
  <c r="CV21" i="10"/>
  <c r="CV22" i="10"/>
  <c r="CV23" i="10"/>
  <c r="CV24" i="10"/>
  <c r="CV25" i="10"/>
  <c r="CV26" i="10"/>
  <c r="CV27" i="10"/>
  <c r="CV28" i="10"/>
  <c r="CV29" i="10"/>
  <c r="CV30" i="10"/>
  <c r="CV31" i="10"/>
  <c r="CV32" i="10"/>
  <c r="CV33" i="10"/>
  <c r="CV34" i="10"/>
  <c r="CV35" i="10"/>
  <c r="CV36" i="10"/>
  <c r="CV37" i="10"/>
  <c r="CV38" i="10"/>
  <c r="CV39" i="10"/>
  <c r="CV40" i="10"/>
  <c r="CV41" i="10"/>
  <c r="CV42" i="10"/>
  <c r="CV43" i="10"/>
  <c r="CV44" i="10"/>
  <c r="CV45" i="10"/>
  <c r="CV46" i="10"/>
  <c r="CV47" i="10"/>
  <c r="CV48" i="10"/>
  <c r="CV49" i="10"/>
  <c r="CV50" i="10"/>
  <c r="CV51" i="10"/>
  <c r="CV52" i="10"/>
  <c r="CV53" i="10"/>
  <c r="CV54" i="10"/>
  <c r="CV55" i="10"/>
  <c r="CV56" i="10"/>
  <c r="CV57" i="10"/>
  <c r="CV58" i="10"/>
  <c r="CV59" i="10"/>
  <c r="CV60" i="10"/>
  <c r="CV61" i="10"/>
  <c r="CV62" i="10"/>
  <c r="CV63" i="10"/>
  <c r="CV64" i="10"/>
  <c r="CV65" i="10"/>
  <c r="CV66" i="10"/>
  <c r="CV67" i="10"/>
  <c r="CV68" i="10"/>
  <c r="CV69" i="10"/>
  <c r="CV70" i="10"/>
  <c r="CV71" i="10"/>
  <c r="CV72" i="10"/>
  <c r="CV73" i="10"/>
  <c r="CV74" i="10"/>
  <c r="CV75" i="10"/>
  <c r="CV76" i="10"/>
  <c r="CV77" i="10"/>
  <c r="CV78" i="10"/>
  <c r="CV79" i="10"/>
  <c r="CV80" i="10"/>
  <c r="CV81" i="10"/>
  <c r="CV82" i="10"/>
  <c r="CV83" i="10"/>
  <c r="CV84" i="10"/>
  <c r="CV85" i="10"/>
  <c r="CV86" i="10"/>
  <c r="CV87" i="10"/>
  <c r="CV88" i="10"/>
  <c r="CV89" i="10"/>
  <c r="CV90" i="10"/>
  <c r="CV91" i="10"/>
  <c r="CV92" i="10"/>
  <c r="CV93" i="10"/>
  <c r="CV94" i="10"/>
  <c r="CV95" i="10"/>
  <c r="CV96" i="10"/>
  <c r="CV97" i="10"/>
  <c r="CV98" i="10"/>
  <c r="CV99" i="10"/>
  <c r="CV100" i="10"/>
  <c r="CV101" i="10"/>
  <c r="CV102" i="10"/>
  <c r="CV103" i="10"/>
  <c r="CV104" i="10"/>
  <c r="CV105" i="10"/>
  <c r="CV106" i="10"/>
  <c r="CV107" i="10"/>
  <c r="CV108" i="10"/>
  <c r="CV109" i="10"/>
  <c r="CV113" i="10"/>
  <c r="CV114" i="10"/>
  <c r="CV115" i="10"/>
  <c r="CV116" i="10"/>
  <c r="CV117" i="10"/>
  <c r="CV118" i="10"/>
  <c r="CV119" i="10"/>
  <c r="CV120" i="10"/>
  <c r="CV121" i="10"/>
  <c r="CV122" i="10"/>
  <c r="CV123" i="10"/>
  <c r="CV124" i="10"/>
  <c r="CV125" i="10"/>
  <c r="CV126" i="10"/>
  <c r="CV127" i="10"/>
  <c r="CV128" i="10"/>
  <c r="CV129" i="10"/>
  <c r="CV130" i="10"/>
  <c r="CV131" i="10"/>
  <c r="CV132" i="10"/>
  <c r="CV133" i="10"/>
  <c r="CV134" i="10"/>
  <c r="CV135" i="10"/>
  <c r="CV136" i="10"/>
  <c r="CV137" i="10"/>
  <c r="CV138" i="10"/>
  <c r="CV139" i="10"/>
  <c r="CV140" i="10"/>
  <c r="CV141" i="10"/>
  <c r="CV142" i="10"/>
  <c r="CV143" i="10"/>
  <c r="CV144" i="10"/>
  <c r="CV145" i="10"/>
  <c r="CV146" i="10"/>
  <c r="CV147" i="10"/>
  <c r="CV148" i="10"/>
  <c r="CV149" i="10"/>
  <c r="CV150" i="10"/>
  <c r="CV151" i="10"/>
  <c r="CV152" i="10"/>
  <c r="CV153" i="10"/>
  <c r="CV154" i="10"/>
  <c r="AG54" i="9"/>
  <c r="AG25" i="9"/>
  <c r="AG26" i="9"/>
  <c r="AG27" i="9"/>
  <c r="AG28" i="9"/>
  <c r="AG29" i="9"/>
  <c r="AG31" i="9"/>
  <c r="AG32" i="9"/>
  <c r="AG33" i="9"/>
  <c r="AG34" i="9"/>
  <c r="AG35" i="9"/>
  <c r="AG36" i="9"/>
  <c r="AG37" i="9"/>
  <c r="AG38" i="9"/>
  <c r="AG39" i="9"/>
  <c r="AG41" i="9"/>
  <c r="AG42" i="9"/>
  <c r="AG43" i="9"/>
  <c r="AG44" i="9"/>
  <c r="AG45" i="9"/>
  <c r="AG46" i="9"/>
  <c r="AG47" i="9"/>
  <c r="AG48" i="9"/>
  <c r="AG49" i="9"/>
  <c r="AG51" i="9"/>
  <c r="AG52" i="9"/>
  <c r="AG53" i="9"/>
  <c r="AG55" i="9"/>
  <c r="AG56" i="9"/>
  <c r="AG57" i="9"/>
  <c r="AG58" i="9"/>
  <c r="AG59" i="9"/>
  <c r="AG61" i="9"/>
  <c r="AG62" i="9"/>
  <c r="AG63" i="9"/>
  <c r="AG64" i="9"/>
  <c r="AG65" i="9"/>
  <c r="AG66" i="9"/>
  <c r="AG67" i="9"/>
  <c r="AG68" i="9"/>
  <c r="AG69" i="9"/>
  <c r="AG71" i="9"/>
  <c r="AG72" i="9"/>
  <c r="AG73" i="9"/>
  <c r="AG74" i="9"/>
  <c r="AG75" i="9"/>
  <c r="AG76" i="9"/>
  <c r="AG77" i="9"/>
  <c r="AG78" i="9"/>
  <c r="AG79" i="9"/>
  <c r="AG81" i="9"/>
  <c r="AG82" i="9"/>
  <c r="AG83" i="9"/>
  <c r="AG84" i="9"/>
  <c r="AG85" i="9"/>
  <c r="AG86" i="9"/>
  <c r="AG87" i="9"/>
  <c r="AG88" i="9"/>
  <c r="AG89" i="9"/>
  <c r="AG91" i="9"/>
  <c r="AG92" i="9"/>
  <c r="AG93" i="9"/>
  <c r="AG94" i="9"/>
  <c r="AG95" i="9"/>
  <c r="AG96" i="9"/>
  <c r="AG97" i="9"/>
  <c r="AG98" i="9"/>
  <c r="AG99" i="9"/>
  <c r="AG111" i="9"/>
  <c r="AG112" i="9"/>
  <c r="AG113" i="9"/>
  <c r="AG114" i="9"/>
  <c r="AG115" i="9"/>
  <c r="AG116" i="9"/>
  <c r="AG117" i="9"/>
  <c r="AG118" i="9"/>
  <c r="AG119" i="9"/>
  <c r="AG121" i="9"/>
  <c r="AG122" i="9"/>
  <c r="AG123" i="9"/>
  <c r="AG124" i="9"/>
  <c r="AG125" i="9"/>
  <c r="AG126" i="9"/>
  <c r="AG127" i="9"/>
  <c r="AG128" i="9"/>
  <c r="AG129" i="9"/>
  <c r="AG131" i="9"/>
  <c r="AG132" i="9"/>
  <c r="AG133" i="9"/>
  <c r="AG134" i="9"/>
  <c r="AG135" i="9"/>
  <c r="AG136" i="9"/>
  <c r="AG137" i="9"/>
  <c r="AG138" i="9"/>
  <c r="AG139" i="9"/>
  <c r="AG141" i="9"/>
  <c r="AG142" i="9"/>
  <c r="AG143" i="9"/>
  <c r="AG144" i="9"/>
  <c r="AG145" i="9"/>
  <c r="AG146" i="9"/>
  <c r="AG147" i="9"/>
  <c r="AG148" i="9"/>
  <c r="AG15" i="9"/>
  <c r="AG23" i="9"/>
  <c r="AG9" i="9"/>
  <c r="AG11" i="9"/>
  <c r="AG12" i="9"/>
  <c r="AG13" i="9"/>
  <c r="AG14" i="9"/>
  <c r="AG16" i="9"/>
  <c r="AG17" i="9"/>
  <c r="AG18" i="9"/>
  <c r="AG19" i="9"/>
  <c r="AG21" i="9"/>
  <c r="AG22" i="9"/>
  <c r="AG24" i="9"/>
  <c r="AG8" i="9"/>
  <c r="AG5" i="9" l="1"/>
  <c r="D10" i="10"/>
  <c r="W10" i="1" l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225" i="1"/>
  <c r="W226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210" i="1"/>
  <c r="W211" i="1"/>
  <c r="W212" i="1"/>
  <c r="W213" i="1"/>
  <c r="W214" i="1"/>
  <c r="W215" i="1"/>
  <c r="W216" i="1"/>
  <c r="W223" i="1"/>
  <c r="W224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89" i="1"/>
  <c r="W293" i="1"/>
  <c r="W296" i="1"/>
  <c r="W297" i="1"/>
  <c r="W298" i="1"/>
  <c r="W299" i="1"/>
  <c r="W347" i="1"/>
  <c r="W217" i="1"/>
  <c r="W218" i="1"/>
  <c r="W219" i="1"/>
  <c r="W220" i="1"/>
  <c r="W221" i="1"/>
  <c r="W222" i="1"/>
  <c r="W261" i="1"/>
  <c r="W262" i="1"/>
  <c r="W263" i="1"/>
  <c r="W266" i="1"/>
  <c r="W267" i="1"/>
  <c r="W268" i="1"/>
  <c r="W269" i="1"/>
  <c r="W283" i="1"/>
  <c r="W286" i="1"/>
  <c r="W287" i="1"/>
  <c r="W288" i="1"/>
  <c r="W234" i="1"/>
  <c r="W270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32" i="1"/>
  <c r="W233" i="1"/>
  <c r="W235" i="1"/>
  <c r="W251" i="1"/>
  <c r="W252" i="1"/>
  <c r="W253" i="1"/>
  <c r="W254" i="1"/>
  <c r="W255" i="1"/>
  <c r="W256" i="1"/>
  <c r="W257" i="1"/>
  <c r="W258" i="1"/>
  <c r="W259" i="1"/>
  <c r="W260" i="1"/>
  <c r="W264" i="1"/>
  <c r="W265" i="1"/>
  <c r="W227" i="1"/>
  <c r="W228" i="1"/>
  <c r="W229" i="1"/>
  <c r="W230" i="1"/>
  <c r="W231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348" i="1"/>
  <c r="W284" i="1"/>
  <c r="W285" i="1"/>
  <c r="W349" i="1"/>
  <c r="W350" i="1"/>
  <c r="W458" i="1"/>
  <c r="W459" i="1"/>
  <c r="W290" i="1"/>
  <c r="W291" i="1"/>
  <c r="W292" i="1"/>
  <c r="W464" i="1"/>
  <c r="W294" i="1"/>
  <c r="W295" i="1"/>
  <c r="W460" i="1"/>
  <c r="W461" i="1"/>
  <c r="W462" i="1"/>
  <c r="W463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465" i="1"/>
  <c r="W466" i="1"/>
  <c r="W467" i="1"/>
  <c r="W468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91" i="1"/>
  <c r="W392" i="1"/>
  <c r="W393" i="1"/>
  <c r="W394" i="1"/>
  <c r="W395" i="1"/>
  <c r="W396" i="1"/>
  <c r="W397" i="1"/>
  <c r="W398" i="1"/>
  <c r="W399" i="1"/>
  <c r="W400" i="1"/>
  <c r="W401" i="1"/>
  <c r="W402" i="1"/>
  <c r="W403" i="1"/>
  <c r="W404" i="1"/>
  <c r="W405" i="1"/>
  <c r="W406" i="1"/>
  <c r="W407" i="1"/>
  <c r="W408" i="1"/>
  <c r="W409" i="1"/>
  <c r="W410" i="1"/>
  <c r="W411" i="1"/>
  <c r="W412" i="1"/>
  <c r="W413" i="1"/>
  <c r="W414" i="1"/>
  <c r="W415" i="1"/>
  <c r="W416" i="1"/>
  <c r="W417" i="1"/>
  <c r="W418" i="1"/>
  <c r="W419" i="1"/>
  <c r="W420" i="1"/>
  <c r="W421" i="1"/>
  <c r="W422" i="1"/>
  <c r="W423" i="1"/>
  <c r="W424" i="1"/>
  <c r="W425" i="1"/>
  <c r="W426" i="1"/>
  <c r="W427" i="1"/>
  <c r="W428" i="1"/>
  <c r="W429" i="1"/>
  <c r="W430" i="1"/>
  <c r="W431" i="1"/>
  <c r="W432" i="1"/>
  <c r="W433" i="1"/>
  <c r="W434" i="1"/>
  <c r="W435" i="1"/>
  <c r="W436" i="1"/>
  <c r="W437" i="1"/>
  <c r="W438" i="1"/>
  <c r="W439" i="1"/>
  <c r="W440" i="1"/>
  <c r="W441" i="1"/>
  <c r="W442" i="1"/>
  <c r="W443" i="1"/>
  <c r="W444" i="1"/>
  <c r="W445" i="1"/>
  <c r="W446" i="1"/>
  <c r="W447" i="1"/>
  <c r="W448" i="1"/>
  <c r="W449" i="1"/>
  <c r="W450" i="1"/>
  <c r="W451" i="1"/>
  <c r="W452" i="1"/>
  <c r="W453" i="1"/>
  <c r="W454" i="1"/>
  <c r="W455" i="1"/>
  <c r="W456" i="1"/>
  <c r="W457" i="1"/>
  <c r="W469" i="1"/>
  <c r="W470" i="1"/>
  <c r="W471" i="1"/>
  <c r="W491" i="1"/>
  <c r="W492" i="1"/>
  <c r="W493" i="1"/>
  <c r="W494" i="1"/>
  <c r="W495" i="1"/>
  <c r="W496" i="1"/>
  <c r="W497" i="1"/>
  <c r="W509" i="1"/>
  <c r="W510" i="1"/>
  <c r="W516" i="1"/>
  <c r="W517" i="1"/>
  <c r="W472" i="1"/>
  <c r="W473" i="1"/>
  <c r="W474" i="1"/>
  <c r="W475" i="1"/>
  <c r="W476" i="1"/>
  <c r="W477" i="1"/>
  <c r="W478" i="1"/>
  <c r="W479" i="1"/>
  <c r="W480" i="1"/>
  <c r="W481" i="1"/>
  <c r="W482" i="1"/>
  <c r="W483" i="1"/>
  <c r="W484" i="1"/>
  <c r="W485" i="1"/>
  <c r="W486" i="1"/>
  <c r="W487" i="1"/>
  <c r="W488" i="1"/>
  <c r="W489" i="1"/>
  <c r="W490" i="1"/>
  <c r="W599" i="1"/>
  <c r="W600" i="1"/>
  <c r="W601" i="1"/>
  <c r="W602" i="1"/>
  <c r="W603" i="1"/>
  <c r="W604" i="1"/>
  <c r="W605" i="1"/>
  <c r="W498" i="1"/>
  <c r="W499" i="1"/>
  <c r="W500" i="1"/>
  <c r="W501" i="1"/>
  <c r="W502" i="1"/>
  <c r="W503" i="1"/>
  <c r="W504" i="1"/>
  <c r="W505" i="1"/>
  <c r="W506" i="1"/>
  <c r="W507" i="1"/>
  <c r="W508" i="1"/>
  <c r="W736" i="1"/>
  <c r="W737" i="1"/>
  <c r="W511" i="1"/>
  <c r="W512" i="1"/>
  <c r="W513" i="1"/>
  <c r="W514" i="1"/>
  <c r="W515" i="1"/>
  <c r="W738" i="1"/>
  <c r="W739" i="1"/>
  <c r="W740" i="1"/>
  <c r="W741" i="1"/>
  <c r="W742" i="1"/>
  <c r="W743" i="1"/>
  <c r="W744" i="1"/>
  <c r="W745" i="1"/>
  <c r="W756" i="1"/>
  <c r="W757" i="1"/>
  <c r="W762" i="1"/>
  <c r="W763" i="1"/>
  <c r="W764" i="1"/>
  <c r="W765" i="1"/>
  <c r="W766" i="1"/>
  <c r="W531" i="1"/>
  <c r="W532" i="1"/>
  <c r="W533" i="1"/>
  <c r="W534" i="1"/>
  <c r="W535" i="1"/>
  <c r="W536" i="1"/>
  <c r="W537" i="1"/>
  <c r="W538" i="1"/>
  <c r="W539" i="1"/>
  <c r="W540" i="1"/>
  <c r="W541" i="1"/>
  <c r="W542" i="1"/>
  <c r="W543" i="1"/>
  <c r="W544" i="1"/>
  <c r="W545" i="1"/>
  <c r="W546" i="1"/>
  <c r="W547" i="1"/>
  <c r="W548" i="1"/>
  <c r="W549" i="1"/>
  <c r="W550" i="1"/>
  <c r="W551" i="1"/>
  <c r="W552" i="1"/>
  <c r="W553" i="1"/>
  <c r="W554" i="1"/>
  <c r="W555" i="1"/>
  <c r="W556" i="1"/>
  <c r="W78" i="1"/>
  <c r="W79" i="1"/>
  <c r="W108" i="1"/>
  <c r="W109" i="1"/>
  <c r="W110" i="1"/>
  <c r="W111" i="1"/>
  <c r="W112" i="1"/>
  <c r="W113" i="1"/>
  <c r="W114" i="1"/>
  <c r="W115" i="1"/>
  <c r="W116" i="1"/>
  <c r="W568" i="1"/>
  <c r="W569" i="1"/>
  <c r="W570" i="1"/>
  <c r="W571" i="1"/>
  <c r="W572" i="1"/>
  <c r="W573" i="1"/>
  <c r="W574" i="1"/>
  <c r="W575" i="1"/>
  <c r="W576" i="1"/>
  <c r="W577" i="1"/>
  <c r="W578" i="1"/>
  <c r="W579" i="1"/>
  <c r="W580" i="1"/>
  <c r="W581" i="1"/>
  <c r="W582" i="1"/>
  <c r="W583" i="1"/>
  <c r="W584" i="1"/>
  <c r="W585" i="1"/>
  <c r="W586" i="1"/>
  <c r="W587" i="1"/>
  <c r="W588" i="1"/>
  <c r="W518" i="1"/>
  <c r="W590" i="1"/>
  <c r="W591" i="1"/>
  <c r="W592" i="1"/>
  <c r="W593" i="1"/>
  <c r="W594" i="1"/>
  <c r="W595" i="1"/>
  <c r="W596" i="1"/>
  <c r="W597" i="1"/>
  <c r="W598" i="1"/>
  <c r="W519" i="1"/>
  <c r="W520" i="1"/>
  <c r="W521" i="1"/>
  <c r="W522" i="1"/>
  <c r="W523" i="1"/>
  <c r="W524" i="1"/>
  <c r="W525" i="1"/>
  <c r="W526" i="1"/>
  <c r="W527" i="1"/>
  <c r="W528" i="1"/>
  <c r="W529" i="1"/>
  <c r="W530" i="1"/>
  <c r="W557" i="1"/>
  <c r="W612" i="1"/>
  <c r="W613" i="1"/>
  <c r="W614" i="1"/>
  <c r="W615" i="1"/>
  <c r="W616" i="1"/>
  <c r="W617" i="1"/>
  <c r="W618" i="1"/>
  <c r="W619" i="1"/>
  <c r="W620" i="1"/>
  <c r="W621" i="1"/>
  <c r="W622" i="1"/>
  <c r="W623" i="1"/>
  <c r="W624" i="1"/>
  <c r="W625" i="1"/>
  <c r="W626" i="1"/>
  <c r="W627" i="1"/>
  <c r="W628" i="1"/>
  <c r="W629" i="1"/>
  <c r="W630" i="1"/>
  <c r="W631" i="1"/>
  <c r="W558" i="1"/>
  <c r="W559" i="1"/>
  <c r="W560" i="1"/>
  <c r="W561" i="1"/>
  <c r="W562" i="1"/>
  <c r="W563" i="1"/>
  <c r="W564" i="1"/>
  <c r="W565" i="1"/>
  <c r="W566" i="1"/>
  <c r="W567" i="1"/>
  <c r="W589" i="1"/>
  <c r="W643" i="1"/>
  <c r="W644" i="1"/>
  <c r="W645" i="1"/>
  <c r="W646" i="1"/>
  <c r="W647" i="1"/>
  <c r="W648" i="1"/>
  <c r="W649" i="1"/>
  <c r="W650" i="1"/>
  <c r="W651" i="1"/>
  <c r="W652" i="1"/>
  <c r="W653" i="1"/>
  <c r="W654" i="1"/>
  <c r="W655" i="1"/>
  <c r="W656" i="1"/>
  <c r="W657" i="1"/>
  <c r="W658" i="1"/>
  <c r="W659" i="1"/>
  <c r="W660" i="1"/>
  <c r="W661" i="1"/>
  <c r="W662" i="1"/>
  <c r="W663" i="1"/>
  <c r="W664" i="1"/>
  <c r="W665" i="1"/>
  <c r="W666" i="1"/>
  <c r="W667" i="1"/>
  <c r="W668" i="1"/>
  <c r="W669" i="1"/>
  <c r="W670" i="1"/>
  <c r="W671" i="1"/>
  <c r="W672" i="1"/>
  <c r="W673" i="1"/>
  <c r="W674" i="1"/>
  <c r="W675" i="1"/>
  <c r="W676" i="1"/>
  <c r="W677" i="1"/>
  <c r="W678" i="1"/>
  <c r="W679" i="1"/>
  <c r="W680" i="1"/>
  <c r="W681" i="1"/>
  <c r="W682" i="1"/>
  <c r="W683" i="1"/>
  <c r="W684" i="1"/>
  <c r="W685" i="1"/>
  <c r="W686" i="1"/>
  <c r="W687" i="1"/>
  <c r="W688" i="1"/>
  <c r="W689" i="1"/>
  <c r="W690" i="1"/>
  <c r="W691" i="1"/>
  <c r="W692" i="1"/>
  <c r="W693" i="1"/>
  <c r="W694" i="1"/>
  <c r="W695" i="1"/>
  <c r="W696" i="1"/>
  <c r="W697" i="1"/>
  <c r="W698" i="1"/>
  <c r="W699" i="1"/>
  <c r="W700" i="1"/>
  <c r="W701" i="1"/>
  <c r="W702" i="1"/>
  <c r="W703" i="1"/>
  <c r="W704" i="1"/>
  <c r="W705" i="1"/>
  <c r="W706" i="1"/>
  <c r="W707" i="1"/>
  <c r="W708" i="1"/>
  <c r="W709" i="1"/>
  <c r="W710" i="1"/>
  <c r="W711" i="1"/>
  <c r="W712" i="1"/>
  <c r="W713" i="1"/>
  <c r="W714" i="1"/>
  <c r="W606" i="1"/>
  <c r="W607" i="1"/>
  <c r="W608" i="1"/>
  <c r="W609" i="1"/>
  <c r="W610" i="1"/>
  <c r="W611" i="1"/>
  <c r="W632" i="1"/>
  <c r="W633" i="1"/>
  <c r="W634" i="1"/>
  <c r="W635" i="1"/>
  <c r="W636" i="1"/>
  <c r="W637" i="1"/>
  <c r="W638" i="1"/>
  <c r="W639" i="1"/>
  <c r="W749" i="1"/>
  <c r="W750" i="1"/>
  <c r="W751" i="1"/>
  <c r="W752" i="1"/>
  <c r="W753" i="1"/>
  <c r="W640" i="1"/>
  <c r="W641" i="1"/>
  <c r="W642" i="1"/>
  <c r="W735" i="1"/>
  <c r="W758" i="1"/>
  <c r="W759" i="1"/>
  <c r="W760" i="1"/>
  <c r="W761" i="1"/>
  <c r="W767" i="1"/>
  <c r="W768" i="1"/>
  <c r="W769" i="1"/>
  <c r="W770" i="1"/>
  <c r="W771" i="1"/>
  <c r="W772" i="1"/>
  <c r="W773" i="1"/>
  <c r="W774" i="1"/>
  <c r="W775" i="1"/>
  <c r="W776" i="1"/>
  <c r="W777" i="1"/>
  <c r="W778" i="1"/>
  <c r="W779" i="1"/>
  <c r="W783" i="1"/>
  <c r="W784" i="1"/>
  <c r="W746" i="1"/>
  <c r="W747" i="1"/>
  <c r="W748" i="1"/>
  <c r="W754" i="1"/>
  <c r="W755" i="1"/>
  <c r="W780" i="1"/>
  <c r="W781" i="1"/>
  <c r="W782" i="1"/>
  <c r="W785" i="1"/>
  <c r="W786" i="1"/>
  <c r="W787" i="1"/>
  <c r="W788" i="1"/>
  <c r="W789" i="1"/>
  <c r="W790" i="1"/>
  <c r="W791" i="1"/>
  <c r="W792" i="1"/>
  <c r="W793" i="1"/>
  <c r="W794" i="1"/>
  <c r="W795" i="1"/>
  <c r="W796" i="1"/>
  <c r="W797" i="1"/>
  <c r="W798" i="1"/>
  <c r="W799" i="1"/>
  <c r="W800" i="1"/>
  <c r="W801" i="1"/>
  <c r="W802" i="1"/>
  <c r="W803" i="1"/>
  <c r="W804" i="1"/>
  <c r="W805" i="1"/>
  <c r="W806" i="1"/>
  <c r="W807" i="1"/>
  <c r="W808" i="1"/>
  <c r="W809" i="1"/>
  <c r="W810" i="1"/>
  <c r="W811" i="1"/>
  <c r="W812" i="1"/>
  <c r="W813" i="1"/>
  <c r="W814" i="1"/>
  <c r="W815" i="1"/>
  <c r="W816" i="1"/>
  <c r="W817" i="1"/>
  <c r="W818" i="1"/>
  <c r="W819" i="1"/>
  <c r="W820" i="1"/>
  <c r="W821" i="1"/>
  <c r="W822" i="1"/>
  <c r="W823" i="1"/>
  <c r="W824" i="1"/>
  <c r="W825" i="1"/>
  <c r="W826" i="1"/>
  <c r="W827" i="1"/>
  <c r="W828" i="1"/>
  <c r="W829" i="1"/>
  <c r="W830" i="1"/>
  <c r="W831" i="1"/>
  <c r="W832" i="1"/>
  <c r="W833" i="1"/>
  <c r="W834" i="1"/>
  <c r="W835" i="1"/>
  <c r="W836" i="1"/>
  <c r="W837" i="1"/>
  <c r="W838" i="1"/>
  <c r="W839" i="1"/>
  <c r="W840" i="1"/>
  <c r="W841" i="1"/>
  <c r="W842" i="1"/>
  <c r="W843" i="1"/>
  <c r="W844" i="1"/>
  <c r="W845" i="1"/>
  <c r="W846" i="1"/>
  <c r="W847" i="1"/>
  <c r="W848" i="1"/>
  <c r="W849" i="1"/>
  <c r="W850" i="1"/>
  <c r="W851" i="1"/>
  <c r="W852" i="1"/>
  <c r="W853" i="1"/>
  <c r="W854" i="1"/>
  <c r="W855" i="1"/>
  <c r="W856" i="1"/>
  <c r="W9" i="1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37" i="10"/>
  <c r="D38" i="10"/>
  <c r="D39" i="10"/>
  <c r="D40" i="10"/>
  <c r="D41" i="10"/>
  <c r="D42" i="10"/>
  <c r="D43" i="10"/>
  <c r="D44" i="10"/>
  <c r="D45" i="10"/>
  <c r="D46" i="10"/>
  <c r="D47" i="10"/>
  <c r="D48" i="10"/>
  <c r="D49" i="10"/>
  <c r="D50" i="10"/>
  <c r="D51" i="10"/>
  <c r="D52" i="10"/>
  <c r="D53" i="10"/>
  <c r="D54" i="10"/>
  <c r="D55" i="10"/>
  <c r="D56" i="10"/>
  <c r="D57" i="10"/>
  <c r="D58" i="10"/>
  <c r="D59" i="10"/>
  <c r="D60" i="10"/>
  <c r="D61" i="10"/>
  <c r="D62" i="10"/>
  <c r="D63" i="10"/>
  <c r="D64" i="10"/>
  <c r="D65" i="10"/>
  <c r="D66" i="10"/>
  <c r="D67" i="10"/>
  <c r="D68" i="10"/>
  <c r="D69" i="10"/>
  <c r="D70" i="10"/>
  <c r="D71" i="10"/>
  <c r="D72" i="10"/>
  <c r="D73" i="10"/>
  <c r="D74" i="10"/>
  <c r="D75" i="10"/>
  <c r="D76" i="10"/>
  <c r="D77" i="10"/>
  <c r="D78" i="10"/>
  <c r="D79" i="10"/>
  <c r="D80" i="10"/>
  <c r="D81" i="10"/>
  <c r="D82" i="10"/>
  <c r="D83" i="10"/>
  <c r="D84" i="10"/>
  <c r="D85" i="10"/>
  <c r="D86" i="10"/>
  <c r="D87" i="10"/>
  <c r="D88" i="10"/>
  <c r="D89" i="10"/>
  <c r="D90" i="10"/>
  <c r="D91" i="10"/>
  <c r="D92" i="10"/>
  <c r="D93" i="10"/>
  <c r="D94" i="10"/>
  <c r="D95" i="10"/>
  <c r="D96" i="10"/>
  <c r="D97" i="10"/>
  <c r="D98" i="10"/>
  <c r="D99" i="10"/>
  <c r="D100" i="10"/>
  <c r="D101" i="10"/>
  <c r="D102" i="10"/>
  <c r="D103" i="10"/>
  <c r="D104" i="10"/>
  <c r="D105" i="10"/>
  <c r="D106" i="10"/>
  <c r="D107" i="10"/>
  <c r="D108" i="10"/>
  <c r="D109" i="10"/>
  <c r="D111" i="10"/>
  <c r="D112" i="10"/>
  <c r="D113" i="10"/>
  <c r="D114" i="10"/>
  <c r="D115" i="10"/>
  <c r="D116" i="10"/>
  <c r="D117" i="10"/>
  <c r="D118" i="10"/>
  <c r="D119" i="10"/>
  <c r="D120" i="10"/>
  <c r="D121" i="10"/>
  <c r="D122" i="10"/>
  <c r="D123" i="10"/>
  <c r="D124" i="10"/>
  <c r="D125" i="10"/>
  <c r="D126" i="10"/>
  <c r="D127" i="10"/>
  <c r="D128" i="10"/>
  <c r="D129" i="10"/>
  <c r="D130" i="10"/>
  <c r="D131" i="10"/>
  <c r="D132" i="10"/>
  <c r="D133" i="10"/>
  <c r="D134" i="10"/>
  <c r="D135" i="10"/>
  <c r="D136" i="10"/>
  <c r="D137" i="10"/>
  <c r="D138" i="10"/>
  <c r="D139" i="10"/>
  <c r="D140" i="10"/>
  <c r="D141" i="10"/>
  <c r="D142" i="10"/>
  <c r="D143" i="10"/>
  <c r="D144" i="10"/>
  <c r="D145" i="10"/>
  <c r="D146" i="10"/>
  <c r="D147" i="10"/>
  <c r="D148" i="10"/>
  <c r="D149" i="10"/>
  <c r="D150" i="10"/>
  <c r="D151" i="10"/>
  <c r="D152" i="10"/>
  <c r="D153" i="10"/>
  <c r="D154" i="10"/>
  <c r="D2" i="10"/>
  <c r="C826" i="1" l="1"/>
  <c r="C818" i="1"/>
  <c r="C810" i="1"/>
  <c r="C802" i="1"/>
  <c r="C794" i="1"/>
  <c r="C786" i="1"/>
  <c r="C747" i="1"/>
  <c r="C775" i="1"/>
  <c r="C767" i="1"/>
  <c r="C640" i="1"/>
  <c r="C637" i="1"/>
  <c r="C609" i="1"/>
  <c r="C710" i="1"/>
  <c r="C702" i="1"/>
  <c r="C694" i="1"/>
  <c r="C686" i="1"/>
  <c r="C678" i="1"/>
  <c r="C670" i="1"/>
  <c r="C662" i="1"/>
  <c r="C654" i="1"/>
  <c r="C646" i="1"/>
  <c r="C564" i="1"/>
  <c r="C630" i="1"/>
  <c r="C622" i="1"/>
  <c r="C614" i="1"/>
  <c r="C526" i="1"/>
  <c r="C598" i="1"/>
  <c r="C590" i="1"/>
  <c r="C581" i="1"/>
  <c r="C573" i="1"/>
  <c r="C114" i="1"/>
  <c r="C78" i="1"/>
  <c r="C536" i="1"/>
  <c r="C764" i="1"/>
  <c r="C742" i="1"/>
  <c r="C512" i="1"/>
  <c r="C504" i="1"/>
  <c r="C604" i="1"/>
  <c r="C488" i="1"/>
  <c r="C480" i="1"/>
  <c r="C472" i="1"/>
  <c r="C494" i="1"/>
  <c r="C456" i="1"/>
  <c r="C448" i="1"/>
  <c r="C440" i="1"/>
  <c r="C432" i="1"/>
  <c r="C423" i="1"/>
  <c r="C407" i="1"/>
  <c r="C396" i="1"/>
  <c r="C388" i="1"/>
  <c r="C380" i="1"/>
  <c r="C372" i="1"/>
  <c r="C364" i="1"/>
  <c r="C356" i="1"/>
  <c r="C466" i="1"/>
  <c r="C339" i="1"/>
  <c r="C331" i="1"/>
  <c r="C323" i="1"/>
  <c r="C315" i="1"/>
  <c r="C307" i="1"/>
  <c r="C463" i="1"/>
  <c r="C291" i="1"/>
  <c r="C282" i="1"/>
  <c r="C274" i="1"/>
  <c r="C227" i="1"/>
  <c r="C255" i="1"/>
  <c r="C250" i="1"/>
  <c r="C242" i="1"/>
  <c r="C234" i="1"/>
  <c r="C266" i="1"/>
  <c r="C218" i="1"/>
  <c r="C289" i="1"/>
  <c r="C202" i="1"/>
  <c r="C192" i="1"/>
  <c r="C184" i="1"/>
  <c r="C176" i="1"/>
  <c r="C168" i="1"/>
  <c r="C160" i="1"/>
  <c r="C152" i="1"/>
  <c r="C144" i="1"/>
  <c r="C136" i="1"/>
  <c r="C128" i="1"/>
  <c r="C120" i="1"/>
  <c r="C214" i="1"/>
  <c r="C104" i="1"/>
  <c r="C855" i="1"/>
  <c r="C825" i="1"/>
  <c r="C817" i="1"/>
  <c r="C809" i="1"/>
  <c r="C801" i="1"/>
  <c r="C793" i="1"/>
  <c r="C785" i="1"/>
  <c r="C746" i="1"/>
  <c r="C774" i="1"/>
  <c r="C761" i="1"/>
  <c r="C753" i="1"/>
  <c r="C636" i="1"/>
  <c r="C608" i="1"/>
  <c r="C709" i="1"/>
  <c r="C701" i="1"/>
  <c r="C693" i="1"/>
  <c r="C685" i="1"/>
  <c r="C677" i="1"/>
  <c r="C669" i="1"/>
  <c r="C661" i="1"/>
  <c r="C653" i="1"/>
  <c r="C645" i="1"/>
  <c r="C563" i="1"/>
  <c r="C629" i="1"/>
  <c r="C621" i="1"/>
  <c r="C613" i="1"/>
  <c r="C525" i="1"/>
  <c r="C597" i="1"/>
  <c r="C518" i="1"/>
  <c r="C580" i="1"/>
  <c r="C572" i="1"/>
  <c r="C113" i="1"/>
  <c r="C543" i="1"/>
  <c r="C535" i="1"/>
  <c r="C763" i="1"/>
  <c r="C741" i="1"/>
  <c r="C511" i="1"/>
  <c r="C503" i="1"/>
  <c r="C603" i="1"/>
  <c r="C487" i="1"/>
  <c r="C479" i="1"/>
  <c r="C517" i="1"/>
  <c r="C493" i="1"/>
  <c r="C455" i="1"/>
  <c r="C447" i="1"/>
  <c r="C439" i="1"/>
  <c r="C431" i="1"/>
  <c r="C419" i="1"/>
  <c r="C406" i="1"/>
  <c r="C395" i="1"/>
  <c r="C387" i="1"/>
  <c r="C379" i="1"/>
  <c r="C371" i="1"/>
  <c r="C363" i="1"/>
  <c r="C355" i="1"/>
  <c r="C465" i="1"/>
  <c r="C338" i="1"/>
  <c r="C330" i="1"/>
  <c r="C322" i="1"/>
  <c r="C314" i="1"/>
  <c r="C306" i="1"/>
  <c r="C462" i="1"/>
  <c r="C290" i="1"/>
  <c r="C281" i="1"/>
  <c r="C273" i="1"/>
  <c r="C265" i="1"/>
  <c r="C254" i="1"/>
  <c r="C249" i="1"/>
  <c r="C241" i="1"/>
  <c r="C288" i="1"/>
  <c r="C263" i="1"/>
  <c r="C217" i="1"/>
  <c r="C209" i="1"/>
  <c r="C200" i="1"/>
  <c r="C191" i="1"/>
  <c r="C183" i="1"/>
  <c r="C175" i="1"/>
  <c r="C167" i="1"/>
  <c r="C159" i="1"/>
  <c r="C854" i="1"/>
  <c r="C824" i="1"/>
  <c r="C816" i="1"/>
  <c r="C808" i="1"/>
  <c r="C800" i="1"/>
  <c r="C792" i="1"/>
  <c r="C782" i="1"/>
  <c r="C784" i="1"/>
  <c r="C773" i="1"/>
  <c r="C760" i="1"/>
  <c r="C752" i="1"/>
  <c r="C635" i="1"/>
  <c r="C607" i="1"/>
  <c r="C708" i="1"/>
  <c r="C700" i="1"/>
  <c r="C692" i="1"/>
  <c r="C676" i="1"/>
  <c r="C668" i="1"/>
  <c r="C660" i="1"/>
  <c r="C652" i="1"/>
  <c r="C644" i="1"/>
  <c r="C562" i="1"/>
  <c r="C628" i="1"/>
  <c r="C620" i="1"/>
  <c r="C612" i="1"/>
  <c r="C524" i="1"/>
  <c r="C596" i="1"/>
  <c r="C587" i="1"/>
  <c r="C579" i="1"/>
  <c r="C571" i="1"/>
  <c r="C112" i="1"/>
  <c r="C542" i="1"/>
  <c r="C534" i="1"/>
  <c r="C762" i="1"/>
  <c r="C740" i="1"/>
  <c r="C737" i="1"/>
  <c r="C502" i="1"/>
  <c r="C602" i="1"/>
  <c r="C486" i="1"/>
  <c r="C478" i="1"/>
  <c r="C516" i="1"/>
  <c r="C492" i="1"/>
  <c r="C454" i="1"/>
  <c r="C446" i="1"/>
  <c r="C438" i="1"/>
  <c r="C430" i="1"/>
  <c r="C418" i="1"/>
  <c r="C405" i="1"/>
  <c r="C394" i="1"/>
  <c r="C386" i="1"/>
  <c r="C378" i="1"/>
  <c r="C370" i="1"/>
  <c r="C362" i="1"/>
  <c r="C354" i="1"/>
  <c r="C346" i="1"/>
  <c r="C337" i="1"/>
  <c r="C329" i="1"/>
  <c r="C321" i="1"/>
  <c r="C313" i="1"/>
  <c r="C305" i="1"/>
  <c r="C461" i="1"/>
  <c r="C459" i="1"/>
  <c r="C280" i="1"/>
  <c r="C272" i="1"/>
  <c r="C264" i="1"/>
  <c r="C253" i="1"/>
  <c r="C248" i="1"/>
  <c r="C240" i="1"/>
  <c r="C287" i="1"/>
  <c r="C262" i="1"/>
  <c r="C347" i="1"/>
  <c r="C208" i="1"/>
  <c r="C199" i="1"/>
  <c r="C190" i="1"/>
  <c r="C182" i="1"/>
  <c r="C174" i="1"/>
  <c r="C166" i="1"/>
  <c r="C158" i="1"/>
  <c r="C150" i="1"/>
  <c r="C142" i="1"/>
  <c r="C134" i="1"/>
  <c r="C126" i="1"/>
  <c r="C118" i="1"/>
  <c r="C212" i="1"/>
  <c r="C832" i="1"/>
  <c r="C829" i="1"/>
  <c r="C821" i="1"/>
  <c r="C813" i="1"/>
  <c r="C805" i="1"/>
  <c r="C797" i="1"/>
  <c r="C789" i="1"/>
  <c r="C755" i="1"/>
  <c r="C778" i="1"/>
  <c r="C770" i="1"/>
  <c r="C735" i="1"/>
  <c r="C749" i="1"/>
  <c r="C632" i="1"/>
  <c r="C713" i="1"/>
  <c r="C705" i="1"/>
  <c r="C697" i="1"/>
  <c r="C689" i="1"/>
  <c r="C681" i="1"/>
  <c r="C673" i="1"/>
  <c r="C665" i="1"/>
  <c r="C657" i="1"/>
  <c r="C649" i="1"/>
  <c r="C567" i="1"/>
  <c r="C559" i="1"/>
  <c r="C625" i="1"/>
  <c r="C617" i="1"/>
  <c r="C529" i="1"/>
  <c r="C521" i="1"/>
  <c r="C593" i="1"/>
  <c r="C584" i="1"/>
  <c r="C576" i="1"/>
  <c r="C568" i="1"/>
  <c r="C109" i="1"/>
  <c r="C539" i="1"/>
  <c r="C531" i="1"/>
  <c r="C745" i="1"/>
  <c r="C515" i="1"/>
  <c r="C507" i="1"/>
  <c r="C499" i="1"/>
  <c r="C599" i="1"/>
  <c r="C483" i="1"/>
  <c r="C475" i="1"/>
  <c r="C497" i="1"/>
  <c r="C470" i="1"/>
  <c r="C451" i="1"/>
  <c r="C443" i="1"/>
  <c r="C435" i="1"/>
  <c r="C427" i="1"/>
  <c r="C410" i="1"/>
  <c r="C399" i="1"/>
  <c r="C391" i="1"/>
  <c r="C383" i="1"/>
  <c r="C375" i="1"/>
  <c r="C367" i="1"/>
  <c r="C359" i="1"/>
  <c r="C351" i="1"/>
  <c r="C342" i="1"/>
  <c r="C334" i="1"/>
  <c r="C326" i="1"/>
  <c r="C318" i="1"/>
  <c r="C310" i="1"/>
  <c r="C302" i="1"/>
  <c r="C294" i="1"/>
  <c r="C349" i="1"/>
  <c r="C277" i="1"/>
  <c r="C230" i="1"/>
  <c r="C258" i="1"/>
  <c r="C235" i="1"/>
  <c r="C245" i="1"/>
  <c r="C237" i="1"/>
  <c r="C269" i="1"/>
  <c r="C221" i="1"/>
  <c r="C297" i="1"/>
  <c r="C205" i="1"/>
  <c r="C196" i="1"/>
  <c r="C187" i="1"/>
  <c r="C815" i="1"/>
  <c r="C799" i="1"/>
  <c r="C781" i="1"/>
  <c r="C772" i="1"/>
  <c r="C751" i="1"/>
  <c r="C606" i="1"/>
  <c r="C699" i="1"/>
  <c r="C683" i="1"/>
  <c r="C667" i="1"/>
  <c r="C651" i="1"/>
  <c r="C561" i="1"/>
  <c r="C619" i="1"/>
  <c r="C523" i="1"/>
  <c r="C586" i="1"/>
  <c r="C570" i="1"/>
  <c r="C541" i="1"/>
  <c r="C757" i="1"/>
  <c r="C736" i="1"/>
  <c r="C601" i="1"/>
  <c r="C477" i="1"/>
  <c r="C491" i="1"/>
  <c r="C445" i="1"/>
  <c r="C429" i="1"/>
  <c r="C404" i="1"/>
  <c r="C385" i="1"/>
  <c r="C369" i="1"/>
  <c r="C353" i="1"/>
  <c r="C336" i="1"/>
  <c r="C320" i="1"/>
  <c r="C304" i="1"/>
  <c r="C458" i="1"/>
  <c r="C271" i="1"/>
  <c r="C252" i="1"/>
  <c r="C239" i="1"/>
  <c r="C261" i="1"/>
  <c r="C207" i="1"/>
  <c r="C189" i="1"/>
  <c r="C177" i="1"/>
  <c r="C163" i="1"/>
  <c r="C151" i="1"/>
  <c r="C140" i="1"/>
  <c r="C130" i="1"/>
  <c r="C119" i="1"/>
  <c r="C210" i="1"/>
  <c r="C99" i="1"/>
  <c r="C91" i="1"/>
  <c r="C225" i="1"/>
  <c r="C70" i="1"/>
  <c r="C62" i="1"/>
  <c r="C54" i="1"/>
  <c r="C46" i="1"/>
  <c r="C38" i="1"/>
  <c r="C27" i="1"/>
  <c r="C19" i="1"/>
  <c r="C11" i="1"/>
  <c r="C650" i="1"/>
  <c r="C560" i="1"/>
  <c r="C618" i="1"/>
  <c r="C585" i="1"/>
  <c r="C569" i="1"/>
  <c r="C756" i="1"/>
  <c r="C508" i="1"/>
  <c r="C600" i="1"/>
  <c r="C476" i="1"/>
  <c r="C471" i="1"/>
  <c r="C444" i="1"/>
  <c r="C428" i="1"/>
  <c r="C400" i="1"/>
  <c r="C384" i="1"/>
  <c r="C368" i="1"/>
  <c r="C352" i="1"/>
  <c r="C335" i="1"/>
  <c r="C319" i="1"/>
  <c r="C303" i="1"/>
  <c r="C831" i="1"/>
  <c r="C814" i="1"/>
  <c r="C798" i="1"/>
  <c r="C780" i="1"/>
  <c r="C771" i="1"/>
  <c r="C750" i="1"/>
  <c r="C714" i="1"/>
  <c r="C698" i="1"/>
  <c r="C682" i="1"/>
  <c r="C666" i="1"/>
  <c r="C522" i="1"/>
  <c r="C540" i="1"/>
  <c r="C828" i="1"/>
  <c r="C812" i="1"/>
  <c r="C796" i="1"/>
  <c r="C754" i="1"/>
  <c r="C769" i="1"/>
  <c r="C639" i="1"/>
  <c r="C712" i="1"/>
  <c r="C696" i="1"/>
  <c r="C680" i="1"/>
  <c r="C664" i="1"/>
  <c r="C648" i="1"/>
  <c r="C558" i="1"/>
  <c r="C616" i="1"/>
  <c r="C520" i="1"/>
  <c r="C583" i="1"/>
  <c r="C116" i="1"/>
  <c r="C538" i="1"/>
  <c r="C744" i="1"/>
  <c r="C506" i="1"/>
  <c r="C490" i="1"/>
  <c r="C474" i="1"/>
  <c r="C469" i="1"/>
  <c r="C442" i="1"/>
  <c r="C426" i="1"/>
  <c r="C398" i="1"/>
  <c r="C382" i="1"/>
  <c r="C366" i="1"/>
  <c r="C468" i="1"/>
  <c r="C333" i="1"/>
  <c r="C317" i="1"/>
  <c r="C301" i="1"/>
  <c r="C285" i="1"/>
  <c r="C229" i="1"/>
  <c r="C233" i="1"/>
  <c r="C236" i="1"/>
  <c r="C220" i="1"/>
  <c r="C204" i="1"/>
  <c r="C186" i="1"/>
  <c r="C172" i="1"/>
  <c r="C161" i="1"/>
  <c r="C148" i="1"/>
  <c r="C138" i="1"/>
  <c r="C127" i="1"/>
  <c r="C224" i="1"/>
  <c r="C106" i="1"/>
  <c r="C97" i="1"/>
  <c r="C89" i="1"/>
  <c r="C76" i="1"/>
  <c r="C68" i="1"/>
  <c r="C60" i="1"/>
  <c r="C52" i="1"/>
  <c r="C44" i="1"/>
  <c r="C36" i="1"/>
  <c r="C25" i="1"/>
  <c r="C17" i="1"/>
  <c r="C9" i="1"/>
  <c r="C626" i="1"/>
  <c r="C738" i="1"/>
  <c r="C509" i="1"/>
  <c r="C411" i="1"/>
  <c r="C327" i="1"/>
  <c r="C278" i="1"/>
  <c r="C283" i="1"/>
  <c r="C155" i="1"/>
  <c r="C73" i="1"/>
  <c r="C33" i="1"/>
  <c r="C788" i="1"/>
  <c r="C611" i="1"/>
  <c r="C672" i="1"/>
  <c r="C624" i="1"/>
  <c r="C575" i="1"/>
  <c r="C514" i="1"/>
  <c r="C496" i="1"/>
  <c r="C827" i="1"/>
  <c r="C811" i="1"/>
  <c r="C795" i="1"/>
  <c r="C748" i="1"/>
  <c r="C768" i="1"/>
  <c r="C638" i="1"/>
  <c r="C711" i="1"/>
  <c r="C695" i="1"/>
  <c r="C679" i="1"/>
  <c r="C663" i="1"/>
  <c r="C647" i="1"/>
  <c r="C631" i="1"/>
  <c r="C615" i="1"/>
  <c r="C519" i="1"/>
  <c r="C582" i="1"/>
  <c r="C115" i="1"/>
  <c r="C537" i="1"/>
  <c r="C743" i="1"/>
  <c r="C505" i="1"/>
  <c r="C489" i="1"/>
  <c r="C473" i="1"/>
  <c r="C457" i="1"/>
  <c r="C441" i="1"/>
  <c r="C425" i="1"/>
  <c r="C397" i="1"/>
  <c r="C381" i="1"/>
  <c r="C365" i="1"/>
  <c r="C467" i="1"/>
  <c r="C332" i="1"/>
  <c r="C316" i="1"/>
  <c r="C300" i="1"/>
  <c r="C348" i="1"/>
  <c r="C228" i="1"/>
  <c r="C232" i="1"/>
  <c r="C270" i="1"/>
  <c r="C219" i="1"/>
  <c r="C203" i="1"/>
  <c r="C185" i="1"/>
  <c r="C171" i="1"/>
  <c r="C157" i="1"/>
  <c r="C147" i="1"/>
  <c r="C137" i="1"/>
  <c r="C125" i="1"/>
  <c r="C223" i="1"/>
  <c r="C105" i="1"/>
  <c r="C96" i="1"/>
  <c r="C88" i="1"/>
  <c r="C75" i="1"/>
  <c r="C67" i="1"/>
  <c r="C59" i="1"/>
  <c r="C51" i="1"/>
  <c r="C43" i="1"/>
  <c r="C35" i="1"/>
  <c r="C24" i="1"/>
  <c r="C16" i="1"/>
  <c r="C806" i="1"/>
  <c r="C790" i="1"/>
  <c r="C758" i="1"/>
  <c r="C706" i="1"/>
  <c r="C674" i="1"/>
  <c r="C589" i="1"/>
  <c r="C594" i="1"/>
  <c r="C110" i="1"/>
  <c r="C500" i="1"/>
  <c r="C452" i="1"/>
  <c r="C392" i="1"/>
  <c r="C360" i="1"/>
  <c r="C311" i="1"/>
  <c r="C259" i="1"/>
  <c r="C298" i="1"/>
  <c r="C180" i="1"/>
  <c r="C133" i="1"/>
  <c r="C215" i="1"/>
  <c r="C102" i="1"/>
  <c r="C86" i="1"/>
  <c r="C49" i="1"/>
  <c r="C22" i="1"/>
  <c r="C820" i="1"/>
  <c r="C642" i="1"/>
  <c r="C688" i="1"/>
  <c r="C656" i="1"/>
  <c r="C528" i="1"/>
  <c r="C108" i="1"/>
  <c r="C498" i="1"/>
  <c r="C823" i="1"/>
  <c r="C807" i="1"/>
  <c r="C791" i="1"/>
  <c r="C783" i="1"/>
  <c r="C759" i="1"/>
  <c r="C634" i="1"/>
  <c r="C707" i="1"/>
  <c r="C691" i="1"/>
  <c r="C675" i="1"/>
  <c r="C659" i="1"/>
  <c r="C643" i="1"/>
  <c r="C627" i="1"/>
  <c r="C557" i="1"/>
  <c r="C595" i="1"/>
  <c r="C578" i="1"/>
  <c r="C111" i="1"/>
  <c r="C533" i="1"/>
  <c r="C739" i="1"/>
  <c r="C501" i="1"/>
  <c r="C485" i="1"/>
  <c r="C510" i="1"/>
  <c r="C453" i="1"/>
  <c r="C437" i="1"/>
  <c r="C417" i="1"/>
  <c r="C393" i="1"/>
  <c r="C377" i="1"/>
  <c r="C361" i="1"/>
  <c r="C345" i="1"/>
  <c r="C328" i="1"/>
  <c r="C312" i="1"/>
  <c r="C460" i="1"/>
  <c r="C279" i="1"/>
  <c r="C260" i="1"/>
  <c r="C247" i="1"/>
  <c r="C286" i="1"/>
  <c r="C299" i="1"/>
  <c r="C198" i="1"/>
  <c r="C181" i="1"/>
  <c r="C170" i="1"/>
  <c r="C156" i="1"/>
  <c r="C146" i="1"/>
  <c r="C135" i="1"/>
  <c r="C124" i="1"/>
  <c r="C216" i="1"/>
  <c r="C103" i="1"/>
  <c r="C95" i="1"/>
  <c r="C87" i="1"/>
  <c r="C74" i="1"/>
  <c r="C66" i="1"/>
  <c r="C58" i="1"/>
  <c r="C50" i="1"/>
  <c r="C42" i="1"/>
  <c r="C34" i="1"/>
  <c r="C23" i="1"/>
  <c r="C15" i="1"/>
  <c r="C822" i="1"/>
  <c r="C779" i="1"/>
  <c r="C633" i="1"/>
  <c r="C690" i="1"/>
  <c r="C658" i="1"/>
  <c r="C530" i="1"/>
  <c r="C577" i="1"/>
  <c r="C532" i="1"/>
  <c r="C484" i="1"/>
  <c r="C436" i="1"/>
  <c r="C376" i="1"/>
  <c r="C343" i="1"/>
  <c r="C295" i="1"/>
  <c r="C246" i="1"/>
  <c r="C197" i="1"/>
  <c r="C169" i="1"/>
  <c r="C145" i="1"/>
  <c r="C123" i="1"/>
  <c r="C94" i="1"/>
  <c r="C65" i="1"/>
  <c r="C57" i="1"/>
  <c r="C41" i="1"/>
  <c r="C14" i="1"/>
  <c r="C804" i="1"/>
  <c r="C777" i="1"/>
  <c r="C704" i="1"/>
  <c r="C566" i="1"/>
  <c r="C592" i="1"/>
  <c r="C766" i="1"/>
  <c r="C482" i="1"/>
  <c r="C687" i="1"/>
  <c r="C79" i="1"/>
  <c r="C434" i="1"/>
  <c r="C358" i="1"/>
  <c r="C464" i="1"/>
  <c r="C251" i="1"/>
  <c r="C293" i="1"/>
  <c r="C165" i="1"/>
  <c r="C139" i="1"/>
  <c r="C211" i="1"/>
  <c r="C85" i="1"/>
  <c r="C61" i="1"/>
  <c r="C39" i="1"/>
  <c r="C13" i="1"/>
  <c r="C513" i="1"/>
  <c r="C350" i="1"/>
  <c r="C162" i="1"/>
  <c r="C77" i="1"/>
  <c r="C29" i="1"/>
  <c r="C21" i="1"/>
  <c r="C450" i="1"/>
  <c r="C143" i="1"/>
  <c r="C20" i="1"/>
  <c r="C373" i="1"/>
  <c r="C173" i="1"/>
  <c r="C18" i="1"/>
  <c r="C819" i="1"/>
  <c r="C671" i="1"/>
  <c r="C765" i="1"/>
  <c r="C433" i="1"/>
  <c r="C357" i="1"/>
  <c r="C292" i="1"/>
  <c r="C244" i="1"/>
  <c r="C206" i="1"/>
  <c r="C164" i="1"/>
  <c r="C132" i="1"/>
  <c r="C107" i="1"/>
  <c r="C226" i="1"/>
  <c r="C56" i="1"/>
  <c r="C37" i="1"/>
  <c r="C12" i="1"/>
  <c r="C655" i="1"/>
  <c r="C341" i="1"/>
  <c r="C194" i="1"/>
  <c r="C101" i="1"/>
  <c r="C55" i="1"/>
  <c r="C47" i="1"/>
  <c r="C374" i="1"/>
  <c r="C117" i="1"/>
  <c r="C703" i="1"/>
  <c r="C296" i="1"/>
  <c r="C40" i="1"/>
  <c r="C803" i="1"/>
  <c r="C409" i="1"/>
  <c r="C243" i="1"/>
  <c r="C131" i="1"/>
  <c r="C10" i="1"/>
  <c r="C309" i="1"/>
  <c r="C92" i="1"/>
  <c r="C308" i="1"/>
  <c r="C90" i="1"/>
  <c r="C787" i="1"/>
  <c r="C565" i="1"/>
  <c r="C605" i="1"/>
  <c r="C408" i="1"/>
  <c r="C340" i="1"/>
  <c r="C276" i="1"/>
  <c r="C238" i="1"/>
  <c r="C193" i="1"/>
  <c r="C154" i="1"/>
  <c r="C129" i="1"/>
  <c r="C100" i="1"/>
  <c r="C72" i="1"/>
  <c r="C53" i="1"/>
  <c r="C28" i="1"/>
  <c r="C527" i="1"/>
  <c r="C495" i="1"/>
  <c r="C324" i="1"/>
  <c r="C267" i="1"/>
  <c r="C149" i="1"/>
  <c r="C93" i="1"/>
  <c r="C591" i="1"/>
  <c r="C222" i="1"/>
  <c r="C45" i="1"/>
  <c r="C449" i="1"/>
  <c r="C213" i="1"/>
  <c r="C776" i="1"/>
  <c r="C623" i="1"/>
  <c r="C481" i="1"/>
  <c r="C390" i="1"/>
  <c r="C325" i="1"/>
  <c r="C275" i="1"/>
  <c r="C268" i="1"/>
  <c r="C188" i="1"/>
  <c r="C153" i="1"/>
  <c r="C122" i="1"/>
  <c r="C98" i="1"/>
  <c r="C71" i="1"/>
  <c r="C48" i="1"/>
  <c r="C26" i="1"/>
  <c r="C641" i="1"/>
  <c r="C389" i="1"/>
  <c r="C231" i="1"/>
  <c r="C179" i="1"/>
  <c r="C121" i="1"/>
  <c r="C69" i="1"/>
  <c r="C610" i="1"/>
  <c r="C178" i="1"/>
  <c r="C64" i="1"/>
  <c r="C574" i="1"/>
  <c r="C141" i="1"/>
  <c r="C257" i="1"/>
  <c r="C256" i="1"/>
  <c r="C63" i="1"/>
  <c r="D8" i="10"/>
  <c r="D1" i="10" s="1"/>
  <c r="I5" i="9"/>
  <c r="U8" i="9"/>
  <c r="U9" i="9"/>
  <c r="U11" i="9"/>
  <c r="U12" i="9"/>
  <c r="U13" i="9"/>
  <c r="U14" i="9"/>
  <c r="U15" i="9"/>
  <c r="U16" i="9"/>
  <c r="U17" i="9"/>
  <c r="U18" i="9"/>
  <c r="U19" i="9"/>
  <c r="U21" i="9"/>
  <c r="U22" i="9"/>
  <c r="U23" i="9"/>
  <c r="U24" i="9"/>
  <c r="U25" i="9"/>
  <c r="U26" i="9"/>
  <c r="U27" i="9"/>
  <c r="U28" i="9"/>
  <c r="U29" i="9"/>
  <c r="U31" i="9"/>
  <c r="U32" i="9"/>
  <c r="U33" i="9"/>
  <c r="U34" i="9"/>
  <c r="U35" i="9"/>
  <c r="U36" i="9"/>
  <c r="U37" i="9"/>
  <c r="U38" i="9"/>
  <c r="U39" i="9"/>
  <c r="U41" i="9"/>
  <c r="U42" i="9"/>
  <c r="U43" i="9"/>
  <c r="U44" i="9"/>
  <c r="U45" i="9"/>
  <c r="U46" i="9"/>
  <c r="U47" i="9"/>
  <c r="U48" i="9"/>
  <c r="U49" i="9"/>
  <c r="U51" i="9"/>
  <c r="U52" i="9"/>
  <c r="U53" i="9"/>
  <c r="U54" i="9"/>
  <c r="U55" i="9"/>
  <c r="U56" i="9"/>
  <c r="U57" i="9"/>
  <c r="U58" i="9"/>
  <c r="U59" i="9"/>
  <c r="U61" i="9"/>
  <c r="U62" i="9"/>
  <c r="U63" i="9"/>
  <c r="U64" i="9"/>
  <c r="U65" i="9"/>
  <c r="U66" i="9"/>
  <c r="U67" i="9"/>
  <c r="U68" i="9"/>
  <c r="U69" i="9"/>
  <c r="U71" i="9"/>
  <c r="U72" i="9"/>
  <c r="U73" i="9"/>
  <c r="U74" i="9"/>
  <c r="U75" i="9"/>
  <c r="U76" i="9"/>
  <c r="U77" i="9"/>
  <c r="U78" i="9"/>
  <c r="U79" i="9"/>
  <c r="U81" i="9"/>
  <c r="U82" i="9"/>
  <c r="U83" i="9"/>
  <c r="U84" i="9"/>
  <c r="U85" i="9"/>
  <c r="U86" i="9"/>
  <c r="U87" i="9"/>
  <c r="U88" i="9"/>
  <c r="U89" i="9"/>
  <c r="U91" i="9"/>
  <c r="U92" i="9"/>
  <c r="U93" i="9"/>
  <c r="U94" i="9"/>
  <c r="U95" i="9"/>
  <c r="U96" i="9"/>
  <c r="U97" i="9"/>
  <c r="U98" i="9"/>
  <c r="U99" i="9"/>
  <c r="U111" i="9"/>
  <c r="U112" i="9"/>
  <c r="U113" i="9"/>
  <c r="U114" i="9"/>
  <c r="U115" i="9"/>
  <c r="U116" i="9"/>
  <c r="U117" i="9"/>
  <c r="U118" i="9"/>
  <c r="U119" i="9"/>
  <c r="U121" i="9"/>
  <c r="U122" i="9"/>
  <c r="U123" i="9"/>
  <c r="U124" i="9"/>
  <c r="U125" i="9"/>
  <c r="U126" i="9"/>
  <c r="U127" i="9"/>
  <c r="U128" i="9"/>
  <c r="U129" i="9"/>
  <c r="U131" i="9"/>
  <c r="U132" i="9"/>
  <c r="U133" i="9"/>
  <c r="U134" i="9"/>
  <c r="U135" i="9"/>
  <c r="U136" i="9"/>
  <c r="U137" i="9"/>
  <c r="U138" i="9"/>
  <c r="U139" i="9"/>
  <c r="U141" i="9"/>
  <c r="U142" i="9"/>
  <c r="U143" i="9"/>
  <c r="U144" i="9"/>
  <c r="U145" i="9"/>
  <c r="U146" i="9"/>
  <c r="U147" i="9"/>
  <c r="U148" i="9"/>
  <c r="T5" i="9"/>
  <c r="J5" i="9"/>
  <c r="AE6" i="1" l="1"/>
  <c r="AD6" i="1"/>
  <c r="AC6" i="1"/>
  <c r="U80" i="1" l="1"/>
  <c r="U81" i="1"/>
  <c r="U82" i="1"/>
  <c r="U83" i="1"/>
  <c r="U84" i="1"/>
  <c r="U845" i="1"/>
  <c r="U844" i="1"/>
  <c r="U843" i="1"/>
  <c r="U842" i="1"/>
  <c r="U841" i="1"/>
  <c r="U840" i="1"/>
  <c r="U838" i="1"/>
  <c r="U837" i="1"/>
  <c r="U836" i="1"/>
  <c r="U835" i="1"/>
  <c r="U834" i="1"/>
  <c r="U833" i="1"/>
  <c r="U35" i="1"/>
  <c r="R39" i="1"/>
  <c r="T36" i="1"/>
  <c r="G582" i="1"/>
  <c r="G585" i="1"/>
  <c r="G586" i="1"/>
  <c r="G518" i="1"/>
  <c r="G590" i="1"/>
  <c r="G591" i="1"/>
  <c r="G519" i="1"/>
  <c r="G520" i="1"/>
  <c r="G524" i="1"/>
  <c r="G562" i="1"/>
  <c r="G643" i="1"/>
  <c r="G644" i="1"/>
  <c r="G647" i="1"/>
  <c r="G649" i="1"/>
  <c r="G650" i="1"/>
  <c r="G651" i="1"/>
  <c r="G652" i="1"/>
  <c r="G653" i="1"/>
  <c r="G654" i="1"/>
  <c r="G656" i="1"/>
  <c r="G657" i="1"/>
  <c r="G659" i="1"/>
  <c r="G537" i="1"/>
  <c r="G538" i="1"/>
  <c r="G540" i="1"/>
  <c r="G541" i="1"/>
  <c r="G452" i="1"/>
  <c r="G455" i="1"/>
  <c r="G457" i="1"/>
  <c r="G469" i="1"/>
  <c r="G471" i="1"/>
  <c r="G491" i="1"/>
  <c r="G476" i="1"/>
  <c r="G478" i="1"/>
  <c r="G480" i="1"/>
  <c r="G489" i="1"/>
  <c r="G736" i="1"/>
  <c r="G737" i="1"/>
  <c r="G742" i="1"/>
  <c r="G534" i="1"/>
  <c r="G235" i="1"/>
  <c r="G253" i="1"/>
  <c r="G259" i="1"/>
  <c r="G260" i="1"/>
  <c r="G264" i="1"/>
  <c r="G265" i="1"/>
  <c r="G227" i="1"/>
  <c r="G231" i="1"/>
  <c r="G271" i="1"/>
  <c r="G274" i="1"/>
  <c r="G290" i="1"/>
  <c r="G291" i="1"/>
  <c r="G292" i="1"/>
  <c r="G462" i="1"/>
  <c r="G463" i="1"/>
  <c r="G302" i="1"/>
  <c r="G303" i="1"/>
  <c r="G304" i="1"/>
  <c r="G305" i="1"/>
  <c r="G306" i="1"/>
  <c r="G309" i="1"/>
  <c r="G310" i="1"/>
  <c r="G311" i="1"/>
  <c r="G312" i="1"/>
  <c r="G313" i="1"/>
  <c r="G315" i="1"/>
  <c r="G322" i="1"/>
  <c r="G323" i="1"/>
  <c r="G325" i="1"/>
  <c r="G326" i="1"/>
  <c r="G327" i="1"/>
  <c r="G329" i="1"/>
  <c r="G331" i="1"/>
  <c r="G335" i="1"/>
  <c r="G353" i="1"/>
  <c r="G354" i="1"/>
  <c r="G356" i="1"/>
  <c r="G358" i="1"/>
  <c r="G364" i="1"/>
  <c r="G380" i="1"/>
  <c r="G386" i="1"/>
  <c r="G399" i="1"/>
  <c r="G400" i="1"/>
  <c r="G411" i="1"/>
  <c r="G412" i="1"/>
  <c r="G413" i="1"/>
  <c r="G414" i="1"/>
  <c r="G415" i="1"/>
  <c r="G416" i="1"/>
  <c r="G417" i="1"/>
  <c r="G418" i="1"/>
  <c r="G577" i="1"/>
  <c r="G578" i="1"/>
  <c r="G30" i="1"/>
  <c r="G31" i="1"/>
  <c r="G32" i="1"/>
  <c r="G195" i="1"/>
  <c r="G201" i="1"/>
  <c r="G359" i="1"/>
  <c r="G401" i="1"/>
  <c r="G402" i="1"/>
  <c r="G403" i="1"/>
  <c r="G422" i="1"/>
  <c r="G421" i="1"/>
  <c r="G424" i="1"/>
  <c r="G839" i="1"/>
  <c r="G846" i="1"/>
  <c r="G104" i="1"/>
  <c r="G103" i="1"/>
  <c r="G97" i="1"/>
  <c r="G94" i="1"/>
  <c r="G93" i="1"/>
  <c r="G92" i="1"/>
  <c r="G91" i="1"/>
  <c r="G90" i="1"/>
  <c r="G87" i="1"/>
  <c r="G225" i="1"/>
  <c r="G77" i="1"/>
  <c r="G76" i="1"/>
  <c r="G65" i="1"/>
  <c r="G64" i="1"/>
  <c r="G57" i="1"/>
  <c r="G53" i="1"/>
  <c r="G49" i="1"/>
  <c r="G47" i="1"/>
  <c r="G44" i="1"/>
  <c r="G40" i="1"/>
  <c r="G39" i="1"/>
  <c r="G38" i="1"/>
  <c r="G29" i="1"/>
  <c r="G28" i="1"/>
  <c r="G22" i="1"/>
  <c r="G20" i="1"/>
  <c r="G19" i="1"/>
  <c r="G17" i="1"/>
  <c r="G15" i="1"/>
  <c r="G13" i="1"/>
  <c r="G12" i="1"/>
  <c r="G10" i="1"/>
  <c r="G388" i="1"/>
  <c r="G383" i="1"/>
  <c r="G375" i="1"/>
  <c r="G365" i="1"/>
  <c r="G346" i="1"/>
  <c r="G337" i="1"/>
  <c r="G333" i="1"/>
  <c r="G308" i="1"/>
  <c r="G289" i="1"/>
  <c r="G744" i="1"/>
  <c r="G499" i="1"/>
  <c r="G453" i="1"/>
  <c r="G451" i="1"/>
  <c r="G440" i="1"/>
  <c r="G561" i="1"/>
  <c r="G621" i="1"/>
  <c r="G592" i="1"/>
  <c r="G109" i="1"/>
  <c r="G688" i="1"/>
  <c r="G666" i="1"/>
  <c r="G829" i="1"/>
  <c r="G632" i="1"/>
  <c r="G475" i="1"/>
  <c r="G409" i="1"/>
  <c r="G405" i="1"/>
  <c r="G404" i="1"/>
  <c r="G396" i="1"/>
  <c r="G395" i="1"/>
  <c r="G394" i="1"/>
  <c r="G393" i="1"/>
  <c r="G392" i="1"/>
  <c r="G391" i="1"/>
  <c r="G384" i="1"/>
  <c r="G382" i="1"/>
  <c r="G381" i="1"/>
  <c r="G379" i="1"/>
  <c r="G378" i="1"/>
  <c r="G377" i="1"/>
  <c r="G376" i="1"/>
  <c r="G373" i="1"/>
  <c r="G368" i="1"/>
  <c r="G367" i="1"/>
  <c r="G366" i="1"/>
  <c r="G362" i="1"/>
  <c r="G361" i="1"/>
  <c r="G357" i="1"/>
  <c r="G352" i="1"/>
  <c r="G351" i="1"/>
  <c r="G345" i="1"/>
  <c r="G343" i="1"/>
  <c r="G342" i="1"/>
  <c r="G339" i="1"/>
  <c r="G332" i="1"/>
  <c r="G330" i="1"/>
  <c r="G320" i="1"/>
  <c r="G317" i="1"/>
  <c r="G314" i="1"/>
  <c r="G300" i="1"/>
  <c r="G460" i="1"/>
  <c r="G294" i="1"/>
  <c r="G464" i="1"/>
  <c r="G459" i="1"/>
  <c r="G458" i="1"/>
  <c r="G350" i="1"/>
  <c r="G349" i="1"/>
  <c r="G348" i="1"/>
  <c r="G282" i="1"/>
  <c r="G281" i="1"/>
  <c r="G280" i="1"/>
  <c r="G277" i="1"/>
  <c r="G275" i="1"/>
  <c r="G258" i="1"/>
  <c r="G257" i="1"/>
  <c r="G254" i="1"/>
  <c r="G252" i="1"/>
  <c r="G250" i="1"/>
  <c r="G248" i="1"/>
  <c r="G247" i="1"/>
  <c r="G246" i="1"/>
  <c r="G243" i="1"/>
  <c r="G241" i="1"/>
  <c r="G240" i="1"/>
  <c r="G239" i="1"/>
  <c r="G238" i="1"/>
  <c r="G237" i="1"/>
  <c r="G288" i="1"/>
  <c r="G287" i="1"/>
  <c r="G286" i="1"/>
  <c r="G283" i="1"/>
  <c r="G262" i="1"/>
  <c r="G261" i="1"/>
  <c r="G222" i="1"/>
  <c r="G221" i="1"/>
  <c r="G219" i="1"/>
  <c r="G218" i="1"/>
  <c r="G217" i="1"/>
  <c r="G347" i="1"/>
  <c r="G299" i="1"/>
  <c r="G298" i="1"/>
  <c r="G297" i="1"/>
  <c r="G296" i="1"/>
  <c r="G209" i="1"/>
  <c r="G208" i="1"/>
  <c r="G207" i="1"/>
  <c r="G535" i="1"/>
  <c r="G532" i="1"/>
  <c r="G766" i="1"/>
  <c r="G765" i="1"/>
  <c r="G764" i="1"/>
  <c r="G763" i="1"/>
  <c r="G762" i="1"/>
  <c r="G757" i="1"/>
  <c r="G514" i="1"/>
  <c r="G512" i="1"/>
  <c r="G511" i="1"/>
  <c r="G508" i="1"/>
  <c r="G507" i="1"/>
  <c r="G505" i="1"/>
  <c r="G504" i="1"/>
  <c r="G503" i="1"/>
  <c r="G502" i="1"/>
  <c r="G501" i="1"/>
  <c r="G500" i="1"/>
  <c r="G605" i="1"/>
  <c r="G604" i="1"/>
  <c r="G603" i="1"/>
  <c r="G602" i="1"/>
  <c r="G601" i="1"/>
  <c r="G599" i="1"/>
  <c r="G487" i="1"/>
  <c r="G486" i="1"/>
  <c r="G485" i="1"/>
  <c r="G484" i="1"/>
  <c r="G483" i="1"/>
  <c r="G482" i="1"/>
  <c r="G474" i="1"/>
  <c r="G516" i="1"/>
  <c r="G510" i="1"/>
  <c r="G456" i="1"/>
  <c r="G449" i="1"/>
  <c r="G448" i="1"/>
  <c r="G446" i="1"/>
  <c r="G445" i="1"/>
  <c r="G444" i="1"/>
  <c r="G443" i="1"/>
  <c r="G442" i="1"/>
  <c r="G441" i="1"/>
  <c r="G496" i="1"/>
  <c r="G433" i="1"/>
  <c r="G423" i="1"/>
  <c r="G593" i="1"/>
  <c r="G663" i="1"/>
  <c r="G662" i="1"/>
  <c r="G661" i="1"/>
  <c r="G566" i="1"/>
  <c r="G565" i="1"/>
  <c r="G564" i="1"/>
  <c r="G631" i="1"/>
  <c r="G627" i="1"/>
  <c r="G625" i="1"/>
  <c r="G622" i="1"/>
  <c r="G617" i="1"/>
  <c r="G616" i="1"/>
  <c r="G615" i="1"/>
  <c r="G614" i="1"/>
  <c r="G613" i="1"/>
  <c r="G557" i="1"/>
  <c r="G530" i="1"/>
  <c r="G529" i="1"/>
  <c r="G528" i="1"/>
  <c r="G527" i="1"/>
  <c r="G525" i="1"/>
  <c r="G598" i="1"/>
  <c r="G583" i="1"/>
  <c r="G580" i="1"/>
  <c r="G575" i="1"/>
  <c r="G574" i="1"/>
  <c r="G572" i="1"/>
  <c r="G569" i="1"/>
  <c r="G116" i="1"/>
  <c r="G115" i="1"/>
  <c r="G114" i="1"/>
  <c r="G113" i="1"/>
  <c r="G112" i="1"/>
  <c r="G111" i="1"/>
  <c r="G110" i="1"/>
  <c r="G108" i="1"/>
  <c r="G79" i="1"/>
  <c r="G78" i="1"/>
  <c r="G714" i="1"/>
  <c r="G707" i="1"/>
  <c r="G706" i="1"/>
  <c r="G704" i="1"/>
  <c r="G703" i="1"/>
  <c r="G690" i="1"/>
  <c r="G689" i="1"/>
  <c r="G681" i="1"/>
  <c r="G674" i="1"/>
  <c r="G667" i="1"/>
  <c r="G855" i="1"/>
  <c r="G854" i="1"/>
  <c r="G828" i="1"/>
  <c r="G827" i="1"/>
  <c r="G825" i="1"/>
  <c r="G824" i="1"/>
  <c r="G823" i="1"/>
  <c r="G822" i="1"/>
  <c r="G821" i="1"/>
  <c r="G820" i="1"/>
  <c r="G819" i="1"/>
  <c r="G818" i="1"/>
  <c r="G808" i="1"/>
  <c r="G807" i="1"/>
  <c r="G805" i="1"/>
  <c r="G792" i="1"/>
  <c r="G789" i="1"/>
  <c r="G787" i="1"/>
  <c r="G786" i="1"/>
  <c r="G754" i="1"/>
  <c r="G747" i="1"/>
  <c r="G746" i="1"/>
  <c r="G773" i="1"/>
  <c r="G639" i="1"/>
  <c r="G634" i="1"/>
  <c r="G633" i="1"/>
  <c r="G611" i="1"/>
  <c r="G191" i="1"/>
  <c r="G190" i="1"/>
  <c r="G185" i="1"/>
  <c r="G184" i="1"/>
  <c r="G183" i="1"/>
  <c r="G182" i="1"/>
  <c r="G181" i="1"/>
  <c r="G179" i="1"/>
  <c r="G173" i="1"/>
  <c r="G171" i="1"/>
  <c r="G170" i="1"/>
  <c r="G169" i="1"/>
  <c r="G168" i="1"/>
  <c r="G167" i="1"/>
  <c r="G166" i="1"/>
  <c r="G162" i="1"/>
  <c r="G158" i="1"/>
  <c r="G156" i="1"/>
  <c r="G155" i="1"/>
  <c r="G154" i="1"/>
  <c r="G153" i="1"/>
  <c r="G152" i="1"/>
  <c r="G149" i="1"/>
  <c r="G148" i="1"/>
  <c r="G147" i="1"/>
  <c r="G143" i="1"/>
  <c r="G141" i="1"/>
  <c r="G138" i="1"/>
  <c r="G137" i="1"/>
  <c r="G100" i="1"/>
  <c r="G99" i="1"/>
  <c r="G98" i="1"/>
  <c r="G96" i="1"/>
  <c r="G95" i="1"/>
  <c r="G88" i="1"/>
  <c r="G85" i="1"/>
  <c r="G72" i="1"/>
  <c r="G71" i="1"/>
  <c r="G63" i="1"/>
  <c r="G62" i="1"/>
  <c r="G61" i="1"/>
  <c r="G59" i="1"/>
  <c r="G56" i="1"/>
  <c r="G54" i="1"/>
  <c r="G52" i="1"/>
  <c r="G51" i="1"/>
  <c r="G50" i="1"/>
  <c r="G48" i="1"/>
  <c r="G46" i="1"/>
  <c r="G45" i="1"/>
  <c r="G43" i="1"/>
  <c r="G42" i="1"/>
  <c r="G41" i="1"/>
  <c r="G36" i="1"/>
  <c r="G35" i="1"/>
  <c r="G34" i="1"/>
  <c r="G33" i="1"/>
  <c r="G21" i="1"/>
  <c r="G18" i="1"/>
  <c r="G16" i="1"/>
  <c r="G9" i="1"/>
  <c r="G105" i="1"/>
  <c r="G106" i="1"/>
  <c r="G107" i="1"/>
  <c r="G213" i="1"/>
  <c r="G214" i="1"/>
  <c r="G215" i="1"/>
  <c r="G216" i="1"/>
  <c r="G223" i="1"/>
  <c r="G117" i="1"/>
  <c r="G126" i="1"/>
  <c r="G128" i="1"/>
  <c r="G131" i="1"/>
  <c r="G132" i="1"/>
  <c r="G133" i="1"/>
  <c r="G134" i="1"/>
  <c r="G140" i="1"/>
  <c r="G142" i="1"/>
  <c r="G144" i="1"/>
  <c r="G145" i="1"/>
  <c r="G146" i="1"/>
  <c r="G150" i="1"/>
  <c r="G151" i="1"/>
  <c r="G157" i="1"/>
  <c r="G159" i="1"/>
  <c r="G160" i="1"/>
  <c r="G161" i="1"/>
  <c r="G163" i="1"/>
  <c r="G174" i="1"/>
  <c r="G186" i="1"/>
  <c r="G187" i="1"/>
  <c r="G189" i="1"/>
  <c r="G193" i="1"/>
  <c r="G194" i="1"/>
  <c r="G199" i="1"/>
  <c r="G202" i="1"/>
  <c r="G203" i="1"/>
  <c r="G204" i="1"/>
  <c r="G205" i="1"/>
  <c r="G856" i="1"/>
  <c r="G607" i="1"/>
  <c r="G608" i="1"/>
  <c r="G609" i="1"/>
  <c r="G610" i="1"/>
  <c r="G635" i="1"/>
  <c r="G637" i="1"/>
  <c r="G638" i="1"/>
  <c r="G750" i="1"/>
  <c r="G751" i="1"/>
  <c r="G752" i="1"/>
  <c r="G640" i="1"/>
  <c r="G641" i="1"/>
  <c r="G642" i="1"/>
  <c r="G735" i="1"/>
  <c r="G758" i="1"/>
  <c r="G761" i="1"/>
  <c r="G767" i="1"/>
  <c r="G768" i="1"/>
  <c r="G769" i="1"/>
  <c r="G770" i="1"/>
  <c r="G771" i="1"/>
  <c r="G772" i="1"/>
  <c r="G775" i="1"/>
  <c r="G784" i="1"/>
  <c r="G748" i="1"/>
  <c r="G755" i="1"/>
  <c r="G780" i="1"/>
  <c r="G781" i="1"/>
  <c r="G782" i="1"/>
  <c r="G785" i="1"/>
  <c r="G790" i="1"/>
  <c r="G793" i="1"/>
  <c r="G794" i="1"/>
  <c r="G799" i="1"/>
  <c r="G800" i="1"/>
  <c r="G801" i="1"/>
  <c r="G806" i="1"/>
  <c r="G810" i="1"/>
  <c r="G813" i="1"/>
  <c r="G636" i="1"/>
  <c r="G852" i="1"/>
  <c r="G853" i="1"/>
  <c r="G664" i="1"/>
  <c r="G665" i="1"/>
  <c r="G668" i="1"/>
  <c r="G672" i="1"/>
  <c r="G673" i="1"/>
  <c r="G677" i="1"/>
  <c r="G678" i="1"/>
  <c r="G679" i="1"/>
  <c r="G680" i="1"/>
  <c r="G691" i="1"/>
  <c r="G692" i="1"/>
  <c r="G693" i="1"/>
  <c r="G694" i="1"/>
  <c r="G696" i="1"/>
  <c r="G697" i="1"/>
  <c r="G699" i="1"/>
  <c r="G700" i="1"/>
  <c r="G701" i="1"/>
  <c r="G705" i="1"/>
  <c r="G570" i="1"/>
  <c r="G571" i="1"/>
  <c r="G573" i="1"/>
  <c r="G576" i="1"/>
  <c r="G581" i="1"/>
  <c r="G584" i="1"/>
  <c r="G587" i="1"/>
  <c r="G594" i="1"/>
  <c r="G595" i="1"/>
  <c r="G596" i="1"/>
  <c r="G597" i="1"/>
  <c r="G521" i="1"/>
  <c r="G522" i="1"/>
  <c r="G523" i="1"/>
  <c r="G526" i="1"/>
  <c r="G612" i="1"/>
  <c r="G619" i="1"/>
  <c r="G620" i="1"/>
  <c r="G624" i="1"/>
  <c r="G626" i="1"/>
  <c r="G628" i="1"/>
  <c r="G629" i="1"/>
  <c r="G630" i="1"/>
  <c r="G558" i="1"/>
  <c r="G559" i="1"/>
  <c r="G560" i="1"/>
  <c r="G563" i="1"/>
  <c r="G567" i="1"/>
  <c r="G589" i="1"/>
  <c r="G645" i="1"/>
  <c r="G646" i="1"/>
  <c r="G648" i="1"/>
  <c r="G655" i="1"/>
  <c r="G658" i="1"/>
  <c r="G660" i="1"/>
  <c r="G539" i="1"/>
  <c r="G425" i="1"/>
  <c r="G426" i="1"/>
  <c r="G427" i="1"/>
  <c r="G428" i="1"/>
  <c r="G429" i="1"/>
  <c r="G430" i="1"/>
  <c r="G431" i="1"/>
  <c r="G432" i="1"/>
  <c r="G434" i="1"/>
  <c r="G435" i="1"/>
  <c r="G436" i="1"/>
  <c r="G437" i="1"/>
  <c r="G438" i="1"/>
  <c r="G439" i="1"/>
  <c r="G447" i="1"/>
  <c r="G450" i="1"/>
  <c r="G454" i="1"/>
  <c r="G470" i="1"/>
  <c r="G492" i="1"/>
  <c r="G493" i="1"/>
  <c r="G494" i="1"/>
  <c r="G495" i="1"/>
  <c r="G497" i="1"/>
  <c r="G509" i="1"/>
  <c r="G517" i="1"/>
  <c r="G472" i="1"/>
  <c r="G473" i="1"/>
  <c r="G477" i="1"/>
  <c r="G479" i="1"/>
  <c r="G481" i="1"/>
  <c r="G488" i="1"/>
  <c r="G490" i="1"/>
  <c r="G600" i="1"/>
  <c r="G506" i="1"/>
  <c r="G513" i="1"/>
  <c r="G515" i="1"/>
  <c r="G738" i="1"/>
  <c r="G739" i="1"/>
  <c r="G740" i="1"/>
  <c r="G741" i="1"/>
  <c r="G743" i="1"/>
  <c r="G745" i="1"/>
  <c r="G756" i="1"/>
  <c r="G531" i="1"/>
  <c r="G533" i="1"/>
  <c r="G536" i="1"/>
  <c r="G206" i="1"/>
  <c r="G293" i="1"/>
  <c r="G220" i="1"/>
  <c r="G263" i="1"/>
  <c r="G266" i="1"/>
  <c r="G267" i="1"/>
  <c r="G268" i="1"/>
  <c r="G269" i="1"/>
  <c r="G234" i="1"/>
  <c r="G270" i="1"/>
  <c r="G236" i="1"/>
  <c r="G242" i="1"/>
  <c r="G244" i="1"/>
  <c r="G245" i="1"/>
  <c r="G232" i="1"/>
  <c r="G233" i="1"/>
  <c r="G251" i="1"/>
  <c r="G255" i="1"/>
  <c r="G256" i="1"/>
  <c r="G228" i="1"/>
  <c r="G229" i="1"/>
  <c r="G230" i="1"/>
  <c r="G272" i="1"/>
  <c r="G273" i="1"/>
  <c r="G276" i="1"/>
  <c r="G278" i="1"/>
  <c r="G279" i="1"/>
  <c r="G285" i="1"/>
  <c r="G295" i="1"/>
  <c r="G461" i="1"/>
  <c r="G301" i="1"/>
  <c r="G307" i="1"/>
  <c r="G316" i="1"/>
  <c r="G318" i="1"/>
  <c r="G319" i="1"/>
  <c r="G321" i="1"/>
  <c r="G324" i="1"/>
  <c r="G328" i="1"/>
  <c r="G334" i="1"/>
  <c r="G336" i="1"/>
  <c r="G338" i="1"/>
  <c r="G340" i="1"/>
  <c r="G341" i="1"/>
  <c r="G465" i="1"/>
  <c r="G466" i="1"/>
  <c r="G467" i="1"/>
  <c r="G468" i="1"/>
  <c r="G355" i="1"/>
  <c r="G363" i="1"/>
  <c r="G369" i="1"/>
  <c r="G370" i="1"/>
  <c r="G371" i="1"/>
  <c r="G372" i="1"/>
  <c r="G385" i="1"/>
  <c r="G387" i="1"/>
  <c r="G389" i="1"/>
  <c r="G390" i="1"/>
  <c r="G397" i="1"/>
  <c r="G398" i="1"/>
  <c r="G406" i="1"/>
  <c r="G407" i="1"/>
  <c r="G408" i="1"/>
  <c r="G410" i="1"/>
  <c r="G419" i="1"/>
  <c r="G67" i="1"/>
  <c r="G75" i="1"/>
  <c r="G80" i="1"/>
  <c r="G81" i="1"/>
  <c r="G82" i="1"/>
  <c r="G83" i="1"/>
  <c r="G84" i="1"/>
  <c r="G826" i="1"/>
  <c r="G830" i="1"/>
  <c r="G833" i="1"/>
  <c r="G834" i="1"/>
  <c r="G835" i="1"/>
  <c r="G836" i="1"/>
  <c r="G837" i="1"/>
  <c r="G838" i="1"/>
  <c r="G840" i="1"/>
  <c r="G841" i="1"/>
  <c r="G842" i="1"/>
  <c r="G843" i="1"/>
  <c r="G844" i="1"/>
  <c r="G845" i="1"/>
  <c r="G848" i="1"/>
  <c r="G849" i="1"/>
  <c r="G588" i="1"/>
  <c r="G618" i="1"/>
  <c r="G623" i="1"/>
  <c r="G498" i="1"/>
  <c r="G249" i="1"/>
  <c r="G284" i="1"/>
  <c r="G344" i="1"/>
  <c r="G360" i="1"/>
  <c r="G374" i="1"/>
  <c r="G420" i="1"/>
  <c r="G11" i="1"/>
  <c r="G14" i="1"/>
  <c r="G23" i="1"/>
  <c r="G24" i="1"/>
  <c r="G25" i="1"/>
  <c r="G26" i="1"/>
  <c r="G27" i="1"/>
  <c r="G37" i="1"/>
  <c r="G55" i="1"/>
  <c r="G58" i="1"/>
  <c r="G60" i="1"/>
  <c r="G66" i="1"/>
  <c r="G68" i="1"/>
  <c r="G69" i="1"/>
  <c r="G70" i="1"/>
  <c r="G73" i="1"/>
  <c r="G74" i="1"/>
  <c r="G226" i="1"/>
  <c r="G86" i="1"/>
  <c r="G89" i="1"/>
  <c r="G101" i="1"/>
  <c r="G102" i="1"/>
  <c r="G211" i="1"/>
  <c r="G212" i="1"/>
  <c r="G224" i="1"/>
  <c r="G118" i="1"/>
  <c r="G119" i="1"/>
  <c r="G120" i="1"/>
  <c r="G121" i="1"/>
  <c r="G122" i="1"/>
  <c r="G123" i="1"/>
  <c r="G124" i="1"/>
  <c r="G125" i="1"/>
  <c r="G127" i="1"/>
  <c r="G129" i="1"/>
  <c r="G130" i="1"/>
  <c r="G135" i="1"/>
  <c r="G136" i="1"/>
  <c r="G139" i="1"/>
  <c r="G164" i="1"/>
  <c r="G165" i="1"/>
  <c r="G172" i="1"/>
  <c r="BL172" i="1" s="1"/>
  <c r="G175" i="1"/>
  <c r="G176" i="1"/>
  <c r="G177" i="1"/>
  <c r="G178" i="1"/>
  <c r="G180" i="1"/>
  <c r="G188" i="1"/>
  <c r="G192" i="1"/>
  <c r="G196" i="1"/>
  <c r="G197" i="1"/>
  <c r="G198" i="1"/>
  <c r="G200" i="1"/>
  <c r="G831" i="1"/>
  <c r="G832" i="1"/>
  <c r="G606" i="1"/>
  <c r="G749" i="1"/>
  <c r="G753" i="1"/>
  <c r="G759" i="1"/>
  <c r="G760" i="1"/>
  <c r="G774" i="1"/>
  <c r="G776" i="1"/>
  <c r="G777" i="1"/>
  <c r="G778" i="1"/>
  <c r="G779" i="1"/>
  <c r="G783" i="1"/>
  <c r="G788" i="1"/>
  <c r="G791" i="1"/>
  <c r="G795" i="1"/>
  <c r="G796" i="1"/>
  <c r="G797" i="1"/>
  <c r="G798" i="1"/>
  <c r="G802" i="1"/>
  <c r="G803" i="1"/>
  <c r="G804" i="1"/>
  <c r="G809" i="1"/>
  <c r="G811" i="1"/>
  <c r="G812" i="1"/>
  <c r="G814" i="1"/>
  <c r="G815" i="1"/>
  <c r="G816" i="1"/>
  <c r="G817" i="1"/>
  <c r="G847" i="1"/>
  <c r="G850" i="1"/>
  <c r="G851" i="1"/>
  <c r="G669" i="1"/>
  <c r="G670" i="1"/>
  <c r="G671" i="1"/>
  <c r="G675" i="1"/>
  <c r="G676" i="1"/>
  <c r="G682" i="1"/>
  <c r="G683" i="1"/>
  <c r="G684" i="1"/>
  <c r="G685" i="1"/>
  <c r="G686" i="1"/>
  <c r="G687" i="1"/>
  <c r="G695" i="1"/>
  <c r="G698" i="1"/>
  <c r="G702" i="1"/>
  <c r="G708" i="1"/>
  <c r="G709" i="1"/>
  <c r="G710" i="1"/>
  <c r="G711" i="1"/>
  <c r="G712" i="1"/>
  <c r="G713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68" i="1"/>
  <c r="G579" i="1"/>
  <c r="G210" i="1"/>
  <c r="U578" i="1"/>
  <c r="U577" i="1"/>
  <c r="U418" i="1"/>
  <c r="U417" i="1"/>
  <c r="U416" i="1"/>
  <c r="U415" i="1"/>
  <c r="U414" i="1"/>
  <c r="U413" i="1"/>
  <c r="U412" i="1"/>
  <c r="U411" i="1"/>
  <c r="U400" i="1"/>
  <c r="U399" i="1"/>
  <c r="U386" i="1"/>
  <c r="U380" i="1"/>
  <c r="U364" i="1"/>
  <c r="U358" i="1"/>
  <c r="U356" i="1"/>
  <c r="U354" i="1"/>
  <c r="U353" i="1"/>
  <c r="U335" i="1"/>
  <c r="U331" i="1"/>
  <c r="U329" i="1"/>
  <c r="U327" i="1"/>
  <c r="U326" i="1"/>
  <c r="U325" i="1"/>
  <c r="U323" i="1"/>
  <c r="U322" i="1"/>
  <c r="U315" i="1"/>
  <c r="U313" i="1"/>
  <c r="U312" i="1"/>
  <c r="U311" i="1"/>
  <c r="U310" i="1"/>
  <c r="U309" i="1"/>
  <c r="U306" i="1"/>
  <c r="U305" i="1"/>
  <c r="U304" i="1"/>
  <c r="U303" i="1"/>
  <c r="U302" i="1"/>
  <c r="U463" i="1"/>
  <c r="U462" i="1"/>
  <c r="U292" i="1"/>
  <c r="U291" i="1"/>
  <c r="U290" i="1"/>
  <c r="U274" i="1"/>
  <c r="U271" i="1"/>
  <c r="U231" i="1"/>
  <c r="U227" i="1"/>
  <c r="U265" i="1"/>
  <c r="U264" i="1"/>
  <c r="U260" i="1"/>
  <c r="U259" i="1"/>
  <c r="U253" i="1"/>
  <c r="U235" i="1"/>
  <c r="U534" i="1"/>
  <c r="U742" i="1"/>
  <c r="U737" i="1"/>
  <c r="U736" i="1"/>
  <c r="U489" i="1"/>
  <c r="U480" i="1"/>
  <c r="U478" i="1"/>
  <c r="U476" i="1"/>
  <c r="U491" i="1"/>
  <c r="U471" i="1"/>
  <c r="U469" i="1"/>
  <c r="U457" i="1"/>
  <c r="U455" i="1"/>
  <c r="U452" i="1"/>
  <c r="U541" i="1"/>
  <c r="U540" i="1"/>
  <c r="U538" i="1"/>
  <c r="U537" i="1"/>
  <c r="U659" i="1"/>
  <c r="U657" i="1"/>
  <c r="U656" i="1"/>
  <c r="U654" i="1"/>
  <c r="U653" i="1"/>
  <c r="U652" i="1"/>
  <c r="U651" i="1"/>
  <c r="U650" i="1"/>
  <c r="U649" i="1"/>
  <c r="U647" i="1"/>
  <c r="U644" i="1"/>
  <c r="U643" i="1"/>
  <c r="U562" i="1"/>
  <c r="U524" i="1"/>
  <c r="U520" i="1"/>
  <c r="U519" i="1"/>
  <c r="U591" i="1"/>
  <c r="U590" i="1"/>
  <c r="U518" i="1"/>
  <c r="U586" i="1"/>
  <c r="U585" i="1"/>
  <c r="U582" i="1"/>
  <c r="U579" i="1"/>
  <c r="U568" i="1"/>
  <c r="U556" i="1"/>
  <c r="U555" i="1"/>
  <c r="U554" i="1"/>
  <c r="U553" i="1"/>
  <c r="U552" i="1"/>
  <c r="U551" i="1"/>
  <c r="U550" i="1"/>
  <c r="U549" i="1"/>
  <c r="U548" i="1"/>
  <c r="U547" i="1"/>
  <c r="U546" i="1"/>
  <c r="U545" i="1"/>
  <c r="U544" i="1"/>
  <c r="U543" i="1"/>
  <c r="U542" i="1"/>
  <c r="U713" i="1"/>
  <c r="U712" i="1"/>
  <c r="U711" i="1"/>
  <c r="U710" i="1"/>
  <c r="U709" i="1"/>
  <c r="U708" i="1"/>
  <c r="U702" i="1"/>
  <c r="U698" i="1"/>
  <c r="U695" i="1"/>
  <c r="U687" i="1"/>
  <c r="U686" i="1"/>
  <c r="U685" i="1"/>
  <c r="U684" i="1"/>
  <c r="U683" i="1"/>
  <c r="U682" i="1"/>
  <c r="U676" i="1"/>
  <c r="U675" i="1"/>
  <c r="U671" i="1"/>
  <c r="U670" i="1"/>
  <c r="U669" i="1"/>
  <c r="U851" i="1"/>
  <c r="U850" i="1"/>
  <c r="U847" i="1"/>
  <c r="U817" i="1"/>
  <c r="U816" i="1"/>
  <c r="U815" i="1"/>
  <c r="U814" i="1"/>
  <c r="U812" i="1"/>
  <c r="U811" i="1"/>
  <c r="U809" i="1"/>
  <c r="U804" i="1"/>
  <c r="U803" i="1"/>
  <c r="U802" i="1"/>
  <c r="U798" i="1"/>
  <c r="U797" i="1"/>
  <c r="U796" i="1"/>
  <c r="U795" i="1"/>
  <c r="U791" i="1"/>
  <c r="U788" i="1"/>
  <c r="U783" i="1"/>
  <c r="U779" i="1"/>
  <c r="U778" i="1"/>
  <c r="U777" i="1"/>
  <c r="U776" i="1"/>
  <c r="U774" i="1"/>
  <c r="U760" i="1"/>
  <c r="U759" i="1"/>
  <c r="U753" i="1"/>
  <c r="U749" i="1"/>
  <c r="U606" i="1"/>
  <c r="U832" i="1"/>
  <c r="U831" i="1"/>
  <c r="U200" i="1"/>
  <c r="U198" i="1"/>
  <c r="U197" i="1"/>
  <c r="U196" i="1"/>
  <c r="U192" i="1"/>
  <c r="U188" i="1"/>
  <c r="U180" i="1"/>
  <c r="U178" i="1"/>
  <c r="U177" i="1"/>
  <c r="U176" i="1"/>
  <c r="U175" i="1"/>
  <c r="U172" i="1"/>
  <c r="U165" i="1"/>
  <c r="U164" i="1"/>
  <c r="U139" i="1"/>
  <c r="U136" i="1"/>
  <c r="U135" i="1"/>
  <c r="U130" i="1"/>
  <c r="U129" i="1"/>
  <c r="U127" i="1"/>
  <c r="U125" i="1"/>
  <c r="U124" i="1"/>
  <c r="U123" i="1"/>
  <c r="U122" i="1"/>
  <c r="U121" i="1"/>
  <c r="U120" i="1"/>
  <c r="U119" i="1"/>
  <c r="U118" i="1"/>
  <c r="U224" i="1"/>
  <c r="U212" i="1"/>
  <c r="U211" i="1"/>
  <c r="U102" i="1"/>
  <c r="U101" i="1"/>
  <c r="U89" i="1"/>
  <c r="U86" i="1"/>
  <c r="U226" i="1"/>
  <c r="U74" i="1"/>
  <c r="U73" i="1"/>
  <c r="U70" i="1"/>
  <c r="U69" i="1"/>
  <c r="U68" i="1"/>
  <c r="U66" i="1"/>
  <c r="U60" i="1"/>
  <c r="U58" i="1"/>
  <c r="U55" i="1"/>
  <c r="U37" i="1"/>
  <c r="U27" i="1"/>
  <c r="U26" i="1"/>
  <c r="U25" i="1"/>
  <c r="U24" i="1"/>
  <c r="U23" i="1"/>
  <c r="U14" i="1"/>
  <c r="U11" i="1"/>
  <c r="U420" i="1"/>
  <c r="U374" i="1"/>
  <c r="U360" i="1"/>
  <c r="U344" i="1"/>
  <c r="U284" i="1"/>
  <c r="U249" i="1"/>
  <c r="U498" i="1"/>
  <c r="U623" i="1"/>
  <c r="U618" i="1"/>
  <c r="U588" i="1"/>
  <c r="U849" i="1"/>
  <c r="U848" i="1"/>
  <c r="U830" i="1"/>
  <c r="U826" i="1"/>
  <c r="U75" i="1"/>
  <c r="U67" i="1"/>
  <c r="U419" i="1"/>
  <c r="U410" i="1"/>
  <c r="U408" i="1"/>
  <c r="U407" i="1"/>
  <c r="U406" i="1"/>
  <c r="U398" i="1"/>
  <c r="U397" i="1"/>
  <c r="U390" i="1"/>
  <c r="U389" i="1"/>
  <c r="U387" i="1"/>
  <c r="U385" i="1"/>
  <c r="U372" i="1"/>
  <c r="U371" i="1"/>
  <c r="U370" i="1"/>
  <c r="U369" i="1"/>
  <c r="U363" i="1"/>
  <c r="U355" i="1"/>
  <c r="U468" i="1"/>
  <c r="U467" i="1"/>
  <c r="U466" i="1"/>
  <c r="U465" i="1"/>
  <c r="U341" i="1"/>
  <c r="U340" i="1"/>
  <c r="U338" i="1"/>
  <c r="U336" i="1"/>
  <c r="U334" i="1"/>
  <c r="U328" i="1"/>
  <c r="U324" i="1"/>
  <c r="U321" i="1"/>
  <c r="U319" i="1"/>
  <c r="U318" i="1"/>
  <c r="U316" i="1"/>
  <c r="U307" i="1"/>
  <c r="U301" i="1"/>
  <c r="U461" i="1"/>
  <c r="U295" i="1"/>
  <c r="U285" i="1"/>
  <c r="U279" i="1"/>
  <c r="U278" i="1"/>
  <c r="U276" i="1"/>
  <c r="U273" i="1"/>
  <c r="U272" i="1"/>
  <c r="U230" i="1"/>
  <c r="U229" i="1"/>
  <c r="U228" i="1"/>
  <c r="U256" i="1"/>
  <c r="U255" i="1"/>
  <c r="U251" i="1"/>
  <c r="U233" i="1"/>
  <c r="U232" i="1"/>
  <c r="U245" i="1"/>
  <c r="U244" i="1"/>
  <c r="U242" i="1"/>
  <c r="U236" i="1"/>
  <c r="U270" i="1"/>
  <c r="U234" i="1"/>
  <c r="U269" i="1"/>
  <c r="U268" i="1"/>
  <c r="U267" i="1"/>
  <c r="U266" i="1"/>
  <c r="U263" i="1"/>
  <c r="U220" i="1"/>
  <c r="U293" i="1"/>
  <c r="U206" i="1"/>
  <c r="U536" i="1"/>
  <c r="U533" i="1"/>
  <c r="U531" i="1"/>
  <c r="U756" i="1"/>
  <c r="U745" i="1"/>
  <c r="U743" i="1"/>
  <c r="U741" i="1"/>
  <c r="U740" i="1"/>
  <c r="U739" i="1"/>
  <c r="U738" i="1"/>
  <c r="U515" i="1"/>
  <c r="U513" i="1"/>
  <c r="U506" i="1"/>
  <c r="U600" i="1"/>
  <c r="U490" i="1"/>
  <c r="U488" i="1"/>
  <c r="U481" i="1"/>
  <c r="U479" i="1"/>
  <c r="U477" i="1"/>
  <c r="U473" i="1"/>
  <c r="U472" i="1"/>
  <c r="U517" i="1"/>
  <c r="U509" i="1"/>
  <c r="U497" i="1"/>
  <c r="U495" i="1"/>
  <c r="U494" i="1"/>
  <c r="U493" i="1"/>
  <c r="U492" i="1"/>
  <c r="U470" i="1"/>
  <c r="U454" i="1"/>
  <c r="U450" i="1"/>
  <c r="U447" i="1"/>
  <c r="U439" i="1"/>
  <c r="U438" i="1"/>
  <c r="U437" i="1"/>
  <c r="U436" i="1"/>
  <c r="U435" i="1"/>
  <c r="U434" i="1"/>
  <c r="U432" i="1"/>
  <c r="U431" i="1"/>
  <c r="U430" i="1"/>
  <c r="U429" i="1"/>
  <c r="U428" i="1"/>
  <c r="U427" i="1"/>
  <c r="U426" i="1"/>
  <c r="U425" i="1"/>
  <c r="U539" i="1"/>
  <c r="U660" i="1"/>
  <c r="U658" i="1"/>
  <c r="U655" i="1"/>
  <c r="U648" i="1"/>
  <c r="U646" i="1"/>
  <c r="U645" i="1"/>
  <c r="U589" i="1"/>
  <c r="U567" i="1"/>
  <c r="U563" i="1"/>
  <c r="U560" i="1"/>
  <c r="U559" i="1"/>
  <c r="U558" i="1"/>
  <c r="U630" i="1"/>
  <c r="U629" i="1"/>
  <c r="U628" i="1"/>
  <c r="U626" i="1"/>
  <c r="U624" i="1"/>
  <c r="U620" i="1"/>
  <c r="U619" i="1"/>
  <c r="U612" i="1"/>
  <c r="U526" i="1"/>
  <c r="U523" i="1"/>
  <c r="U522" i="1"/>
  <c r="U521" i="1"/>
  <c r="U597" i="1"/>
  <c r="U596" i="1"/>
  <c r="U595" i="1"/>
  <c r="U594" i="1"/>
  <c r="U587" i="1"/>
  <c r="U584" i="1"/>
  <c r="U581" i="1"/>
  <c r="U576" i="1"/>
  <c r="U573" i="1"/>
  <c r="U571" i="1"/>
  <c r="U570" i="1"/>
  <c r="U705" i="1"/>
  <c r="U701" i="1"/>
  <c r="U700" i="1"/>
  <c r="U699" i="1"/>
  <c r="U697" i="1"/>
  <c r="U696" i="1"/>
  <c r="U694" i="1"/>
  <c r="U693" i="1"/>
  <c r="U692" i="1"/>
  <c r="U691" i="1"/>
  <c r="U680" i="1"/>
  <c r="U679" i="1"/>
  <c r="U678" i="1"/>
  <c r="U677" i="1"/>
  <c r="U673" i="1"/>
  <c r="U672" i="1"/>
  <c r="U668" i="1"/>
  <c r="U665" i="1"/>
  <c r="U664" i="1"/>
  <c r="U853" i="1"/>
  <c r="U852" i="1"/>
  <c r="U636" i="1"/>
  <c r="U813" i="1"/>
  <c r="U810" i="1"/>
  <c r="U806" i="1"/>
  <c r="U801" i="1"/>
  <c r="U800" i="1"/>
  <c r="U799" i="1"/>
  <c r="U794" i="1"/>
  <c r="U793" i="1"/>
  <c r="U790" i="1"/>
  <c r="U785" i="1"/>
  <c r="U782" i="1"/>
  <c r="U781" i="1"/>
  <c r="U780" i="1"/>
  <c r="U755" i="1"/>
  <c r="U748" i="1"/>
  <c r="U784" i="1"/>
  <c r="U775" i="1"/>
  <c r="U772" i="1"/>
  <c r="U771" i="1"/>
  <c r="U770" i="1"/>
  <c r="U769" i="1"/>
  <c r="U768" i="1"/>
  <c r="U767" i="1"/>
  <c r="U761" i="1"/>
  <c r="U758" i="1"/>
  <c r="U735" i="1"/>
  <c r="U642" i="1"/>
  <c r="U641" i="1"/>
  <c r="U640" i="1"/>
  <c r="U752" i="1"/>
  <c r="U751" i="1"/>
  <c r="U750" i="1"/>
  <c r="U638" i="1"/>
  <c r="U637" i="1"/>
  <c r="U635" i="1"/>
  <c r="U610" i="1"/>
  <c r="U609" i="1"/>
  <c r="U608" i="1"/>
  <c r="U607" i="1"/>
  <c r="U856" i="1"/>
  <c r="U205" i="1"/>
  <c r="U204" i="1"/>
  <c r="U203" i="1"/>
  <c r="U202" i="1"/>
  <c r="U199" i="1"/>
  <c r="U194" i="1"/>
  <c r="U193" i="1"/>
  <c r="U189" i="1"/>
  <c r="U187" i="1"/>
  <c r="U186" i="1"/>
  <c r="U174" i="1"/>
  <c r="U163" i="1"/>
  <c r="U161" i="1"/>
  <c r="U160" i="1"/>
  <c r="U159" i="1"/>
  <c r="U157" i="1"/>
  <c r="U151" i="1"/>
  <c r="U150" i="1"/>
  <c r="U146" i="1"/>
  <c r="U145" i="1"/>
  <c r="U144" i="1"/>
  <c r="U142" i="1"/>
  <c r="U140" i="1"/>
  <c r="U134" i="1"/>
  <c r="U133" i="1"/>
  <c r="U132" i="1"/>
  <c r="U131" i="1"/>
  <c r="U128" i="1"/>
  <c r="U126" i="1"/>
  <c r="U117" i="1"/>
  <c r="U223" i="1"/>
  <c r="U216" i="1"/>
  <c r="U215" i="1"/>
  <c r="U214" i="1"/>
  <c r="U213" i="1"/>
  <c r="U210" i="1"/>
  <c r="U107" i="1"/>
  <c r="U106" i="1"/>
  <c r="U105" i="1"/>
  <c r="U104" i="1"/>
  <c r="U103" i="1"/>
  <c r="U97" i="1"/>
  <c r="U94" i="1"/>
  <c r="U93" i="1"/>
  <c r="U92" i="1"/>
  <c r="U91" i="1"/>
  <c r="U90" i="1"/>
  <c r="U87" i="1"/>
  <c r="U225" i="1"/>
  <c r="U77" i="1"/>
  <c r="U76" i="1"/>
  <c r="U65" i="1"/>
  <c r="U64" i="1"/>
  <c r="U57" i="1"/>
  <c r="U53" i="1"/>
  <c r="U49" i="1"/>
  <c r="U47" i="1"/>
  <c r="U44" i="1"/>
  <c r="U40" i="1"/>
  <c r="U39" i="1"/>
  <c r="U38" i="1"/>
  <c r="U29" i="1"/>
  <c r="U28" i="1"/>
  <c r="U22" i="1"/>
  <c r="U20" i="1"/>
  <c r="U19" i="1"/>
  <c r="U17" i="1"/>
  <c r="U15" i="1"/>
  <c r="U13" i="1"/>
  <c r="U12" i="1"/>
  <c r="U10" i="1"/>
  <c r="U388" i="1"/>
  <c r="U383" i="1"/>
  <c r="U375" i="1"/>
  <c r="U365" i="1"/>
  <c r="U346" i="1"/>
  <c r="U337" i="1"/>
  <c r="U333" i="1"/>
  <c r="U308" i="1"/>
  <c r="U289" i="1"/>
  <c r="U744" i="1"/>
  <c r="U499" i="1"/>
  <c r="U453" i="1"/>
  <c r="U451" i="1"/>
  <c r="U440" i="1"/>
  <c r="U561" i="1"/>
  <c r="U621" i="1"/>
  <c r="U592" i="1"/>
  <c r="U109" i="1"/>
  <c r="U688" i="1"/>
  <c r="U666" i="1"/>
  <c r="U829" i="1"/>
  <c r="U632" i="1"/>
  <c r="U475" i="1"/>
  <c r="U409" i="1"/>
  <c r="U405" i="1"/>
  <c r="U404" i="1"/>
  <c r="U396" i="1"/>
  <c r="U395" i="1"/>
  <c r="U394" i="1"/>
  <c r="U393" i="1"/>
  <c r="U392" i="1"/>
  <c r="U391" i="1"/>
  <c r="U384" i="1"/>
  <c r="U382" i="1"/>
  <c r="U381" i="1"/>
  <c r="U379" i="1"/>
  <c r="U378" i="1"/>
  <c r="U377" i="1"/>
  <c r="U376" i="1"/>
  <c r="U373" i="1"/>
  <c r="U368" i="1"/>
  <c r="U367" i="1"/>
  <c r="U366" i="1"/>
  <c r="U362" i="1"/>
  <c r="U361" i="1"/>
  <c r="U357" i="1"/>
  <c r="U352" i="1"/>
  <c r="U351" i="1"/>
  <c r="U345" i="1"/>
  <c r="U343" i="1"/>
  <c r="U342" i="1"/>
  <c r="U339" i="1"/>
  <c r="U332" i="1"/>
  <c r="U330" i="1"/>
  <c r="U320" i="1"/>
  <c r="U317" i="1"/>
  <c r="U314" i="1"/>
  <c r="U300" i="1"/>
  <c r="U460" i="1"/>
  <c r="U294" i="1"/>
  <c r="U464" i="1"/>
  <c r="U459" i="1"/>
  <c r="U458" i="1"/>
  <c r="U350" i="1"/>
  <c r="U349" i="1"/>
  <c r="U348" i="1"/>
  <c r="U282" i="1"/>
  <c r="U281" i="1"/>
  <c r="U280" i="1"/>
  <c r="U277" i="1"/>
  <c r="U275" i="1"/>
  <c r="U258" i="1"/>
  <c r="U257" i="1"/>
  <c r="U254" i="1"/>
  <c r="U252" i="1"/>
  <c r="U250" i="1"/>
  <c r="U248" i="1"/>
  <c r="U247" i="1"/>
  <c r="U246" i="1"/>
  <c r="U243" i="1"/>
  <c r="U241" i="1"/>
  <c r="U240" i="1"/>
  <c r="U239" i="1"/>
  <c r="U238" i="1"/>
  <c r="U237" i="1"/>
  <c r="U288" i="1"/>
  <c r="U287" i="1"/>
  <c r="U286" i="1"/>
  <c r="U283" i="1"/>
  <c r="U262" i="1"/>
  <c r="U261" i="1"/>
  <c r="U222" i="1"/>
  <c r="U221" i="1"/>
  <c r="U219" i="1"/>
  <c r="U218" i="1"/>
  <c r="U217" i="1"/>
  <c r="U347" i="1"/>
  <c r="U299" i="1"/>
  <c r="U298" i="1"/>
  <c r="U297" i="1"/>
  <c r="U296" i="1"/>
  <c r="U209" i="1"/>
  <c r="U208" i="1"/>
  <c r="U207" i="1"/>
  <c r="U535" i="1"/>
  <c r="U532" i="1"/>
  <c r="U766" i="1"/>
  <c r="U765" i="1"/>
  <c r="U764" i="1"/>
  <c r="U763" i="1"/>
  <c r="U762" i="1"/>
  <c r="U757" i="1"/>
  <c r="U514" i="1"/>
  <c r="U512" i="1"/>
  <c r="U511" i="1"/>
  <c r="U508" i="1"/>
  <c r="U507" i="1"/>
  <c r="U505" i="1"/>
  <c r="U504" i="1"/>
  <c r="U503" i="1"/>
  <c r="U502" i="1"/>
  <c r="U501" i="1"/>
  <c r="U500" i="1"/>
  <c r="U605" i="1"/>
  <c r="U604" i="1"/>
  <c r="U603" i="1"/>
  <c r="U602" i="1"/>
  <c r="U601" i="1"/>
  <c r="U599" i="1"/>
  <c r="U487" i="1"/>
  <c r="U486" i="1"/>
  <c r="U485" i="1"/>
  <c r="U484" i="1"/>
  <c r="U483" i="1"/>
  <c r="U482" i="1"/>
  <c r="U474" i="1"/>
  <c r="U516" i="1"/>
  <c r="U510" i="1"/>
  <c r="U456" i="1"/>
  <c r="U449" i="1"/>
  <c r="U448" i="1"/>
  <c r="U446" i="1"/>
  <c r="U445" i="1"/>
  <c r="U444" i="1"/>
  <c r="U443" i="1"/>
  <c r="U442" i="1"/>
  <c r="U441" i="1"/>
  <c r="U496" i="1"/>
  <c r="U433" i="1"/>
  <c r="U423" i="1"/>
  <c r="U593" i="1"/>
  <c r="U663" i="1"/>
  <c r="U662" i="1"/>
  <c r="U661" i="1"/>
  <c r="U566" i="1"/>
  <c r="U565" i="1"/>
  <c r="U564" i="1"/>
  <c r="U631" i="1"/>
  <c r="U627" i="1"/>
  <c r="U625" i="1"/>
  <c r="U622" i="1"/>
  <c r="U617" i="1"/>
  <c r="U616" i="1"/>
  <c r="U615" i="1"/>
  <c r="U614" i="1"/>
  <c r="U613" i="1"/>
  <c r="U557" i="1"/>
  <c r="U530" i="1"/>
  <c r="U529" i="1"/>
  <c r="U528" i="1"/>
  <c r="U527" i="1"/>
  <c r="U525" i="1"/>
  <c r="U598" i="1"/>
  <c r="U583" i="1"/>
  <c r="U580" i="1"/>
  <c r="U575" i="1"/>
  <c r="U574" i="1"/>
  <c r="U572" i="1"/>
  <c r="U569" i="1"/>
  <c r="U116" i="1"/>
  <c r="U115" i="1"/>
  <c r="U114" i="1"/>
  <c r="U113" i="1"/>
  <c r="U112" i="1"/>
  <c r="U111" i="1"/>
  <c r="U110" i="1"/>
  <c r="U108" i="1"/>
  <c r="U79" i="1"/>
  <c r="U78" i="1"/>
  <c r="U714" i="1"/>
  <c r="U707" i="1"/>
  <c r="U706" i="1"/>
  <c r="U704" i="1"/>
  <c r="U703" i="1"/>
  <c r="U690" i="1"/>
  <c r="U689" i="1"/>
  <c r="U681" i="1"/>
  <c r="U674" i="1"/>
  <c r="U667" i="1"/>
  <c r="U855" i="1"/>
  <c r="U854" i="1"/>
  <c r="U828" i="1"/>
  <c r="U827" i="1"/>
  <c r="U825" i="1"/>
  <c r="U824" i="1"/>
  <c r="U823" i="1"/>
  <c r="U822" i="1"/>
  <c r="U821" i="1"/>
  <c r="U820" i="1"/>
  <c r="U819" i="1"/>
  <c r="U818" i="1"/>
  <c r="U808" i="1"/>
  <c r="U807" i="1"/>
  <c r="U805" i="1"/>
  <c r="U792" i="1"/>
  <c r="U789" i="1"/>
  <c r="U787" i="1"/>
  <c r="U786" i="1"/>
  <c r="U754" i="1"/>
  <c r="U747" i="1"/>
  <c r="U746" i="1"/>
  <c r="U773" i="1"/>
  <c r="U639" i="1"/>
  <c r="U634" i="1"/>
  <c r="U633" i="1"/>
  <c r="U611" i="1"/>
  <c r="U191" i="1"/>
  <c r="U190" i="1"/>
  <c r="U185" i="1"/>
  <c r="U184" i="1"/>
  <c r="U183" i="1"/>
  <c r="U182" i="1"/>
  <c r="U181" i="1"/>
  <c r="U179" i="1"/>
  <c r="U173" i="1"/>
  <c r="U171" i="1"/>
  <c r="U170" i="1"/>
  <c r="U169" i="1"/>
  <c r="U168" i="1"/>
  <c r="U167" i="1"/>
  <c r="U166" i="1"/>
  <c r="U162" i="1"/>
  <c r="U158" i="1"/>
  <c r="U156" i="1"/>
  <c r="U155" i="1"/>
  <c r="U154" i="1"/>
  <c r="U153" i="1"/>
  <c r="U152" i="1"/>
  <c r="U149" i="1"/>
  <c r="U148" i="1"/>
  <c r="U147" i="1"/>
  <c r="U143" i="1"/>
  <c r="U141" i="1"/>
  <c r="U138" i="1"/>
  <c r="U137" i="1"/>
  <c r="U100" i="1"/>
  <c r="U99" i="1"/>
  <c r="U98" i="1"/>
  <c r="U96" i="1"/>
  <c r="U95" i="1"/>
  <c r="U88" i="1"/>
  <c r="U85" i="1"/>
  <c r="U72" i="1"/>
  <c r="U71" i="1"/>
  <c r="U63" i="1"/>
  <c r="U62" i="1"/>
  <c r="U61" i="1"/>
  <c r="U59" i="1"/>
  <c r="U56" i="1"/>
  <c r="U54" i="1"/>
  <c r="U52" i="1"/>
  <c r="U51" i="1"/>
  <c r="U50" i="1"/>
  <c r="U48" i="1"/>
  <c r="U46" i="1"/>
  <c r="U45" i="1"/>
  <c r="U43" i="1"/>
  <c r="U42" i="1"/>
  <c r="U41" i="1"/>
  <c r="U36" i="1"/>
  <c r="U34" i="1"/>
  <c r="U33" i="1"/>
  <c r="U21" i="1"/>
  <c r="U18" i="1"/>
  <c r="U16" i="1"/>
  <c r="U9" i="1"/>
  <c r="T16" i="1"/>
  <c r="T18" i="1"/>
  <c r="T21" i="1"/>
  <c r="T33" i="1"/>
  <c r="T34" i="1"/>
  <c r="T35" i="1"/>
  <c r="T41" i="1"/>
  <c r="T42" i="1"/>
  <c r="T43" i="1"/>
  <c r="T45" i="1"/>
  <c r="T46" i="1"/>
  <c r="T48" i="1"/>
  <c r="T50" i="1"/>
  <c r="T51" i="1"/>
  <c r="T52" i="1"/>
  <c r="T54" i="1"/>
  <c r="T56" i="1"/>
  <c r="T59" i="1"/>
  <c r="T61" i="1"/>
  <c r="T62" i="1"/>
  <c r="T63" i="1"/>
  <c r="T71" i="1"/>
  <c r="T72" i="1"/>
  <c r="T85" i="1"/>
  <c r="T88" i="1"/>
  <c r="T95" i="1"/>
  <c r="T96" i="1"/>
  <c r="T98" i="1"/>
  <c r="T99" i="1"/>
  <c r="T100" i="1"/>
  <c r="T137" i="1"/>
  <c r="T138" i="1"/>
  <c r="T141" i="1"/>
  <c r="T143" i="1"/>
  <c r="T147" i="1"/>
  <c r="T148" i="1"/>
  <c r="T149" i="1"/>
  <c r="T152" i="1"/>
  <c r="T153" i="1"/>
  <c r="T154" i="1"/>
  <c r="T155" i="1"/>
  <c r="T156" i="1"/>
  <c r="T158" i="1"/>
  <c r="T162" i="1"/>
  <c r="T166" i="1"/>
  <c r="T167" i="1"/>
  <c r="T168" i="1"/>
  <c r="T169" i="1"/>
  <c r="T170" i="1"/>
  <c r="T171" i="1"/>
  <c r="T173" i="1"/>
  <c r="T179" i="1"/>
  <c r="T181" i="1"/>
  <c r="T182" i="1"/>
  <c r="T183" i="1"/>
  <c r="T184" i="1"/>
  <c r="T185" i="1"/>
  <c r="T190" i="1"/>
  <c r="T191" i="1"/>
  <c r="T611" i="1"/>
  <c r="T633" i="1"/>
  <c r="T634" i="1"/>
  <c r="T639" i="1"/>
  <c r="T773" i="1"/>
  <c r="T746" i="1"/>
  <c r="T747" i="1"/>
  <c r="T754" i="1"/>
  <c r="T786" i="1"/>
  <c r="T787" i="1"/>
  <c r="T789" i="1"/>
  <c r="T792" i="1"/>
  <c r="T805" i="1"/>
  <c r="T807" i="1"/>
  <c r="T808" i="1"/>
  <c r="T818" i="1"/>
  <c r="T819" i="1"/>
  <c r="T820" i="1"/>
  <c r="T821" i="1"/>
  <c r="T822" i="1"/>
  <c r="T823" i="1"/>
  <c r="T824" i="1"/>
  <c r="T825" i="1"/>
  <c r="T827" i="1"/>
  <c r="T828" i="1"/>
  <c r="T854" i="1"/>
  <c r="T855" i="1"/>
  <c r="T667" i="1"/>
  <c r="T674" i="1"/>
  <c r="T681" i="1"/>
  <c r="T689" i="1"/>
  <c r="T690" i="1"/>
  <c r="T703" i="1"/>
  <c r="T704" i="1"/>
  <c r="T706" i="1"/>
  <c r="T707" i="1"/>
  <c r="T714" i="1"/>
  <c r="T78" i="1"/>
  <c r="T79" i="1"/>
  <c r="T108" i="1"/>
  <c r="T110" i="1"/>
  <c r="T111" i="1"/>
  <c r="T112" i="1"/>
  <c r="T113" i="1"/>
  <c r="T114" i="1"/>
  <c r="T115" i="1"/>
  <c r="T116" i="1"/>
  <c r="T569" i="1"/>
  <c r="T572" i="1"/>
  <c r="T574" i="1"/>
  <c r="T575" i="1"/>
  <c r="T580" i="1"/>
  <c r="T583" i="1"/>
  <c r="T598" i="1"/>
  <c r="T525" i="1"/>
  <c r="T527" i="1"/>
  <c r="T528" i="1"/>
  <c r="T529" i="1"/>
  <c r="T530" i="1"/>
  <c r="T557" i="1"/>
  <c r="T613" i="1"/>
  <c r="T614" i="1"/>
  <c r="T615" i="1"/>
  <c r="T616" i="1"/>
  <c r="T617" i="1"/>
  <c r="T622" i="1"/>
  <c r="T625" i="1"/>
  <c r="T627" i="1"/>
  <c r="T631" i="1"/>
  <c r="T564" i="1"/>
  <c r="T565" i="1"/>
  <c r="T566" i="1"/>
  <c r="T661" i="1"/>
  <c r="T662" i="1"/>
  <c r="T663" i="1"/>
  <c r="T593" i="1"/>
  <c r="T423" i="1"/>
  <c r="T433" i="1"/>
  <c r="T496" i="1"/>
  <c r="T441" i="1"/>
  <c r="T442" i="1"/>
  <c r="T443" i="1"/>
  <c r="T444" i="1"/>
  <c r="T445" i="1"/>
  <c r="T446" i="1"/>
  <c r="T448" i="1"/>
  <c r="T449" i="1"/>
  <c r="T456" i="1"/>
  <c r="T510" i="1"/>
  <c r="T516" i="1"/>
  <c r="T474" i="1"/>
  <c r="T482" i="1"/>
  <c r="T483" i="1"/>
  <c r="T484" i="1"/>
  <c r="T485" i="1"/>
  <c r="T486" i="1"/>
  <c r="T487" i="1"/>
  <c r="T599" i="1"/>
  <c r="T601" i="1"/>
  <c r="T602" i="1"/>
  <c r="T603" i="1"/>
  <c r="T604" i="1"/>
  <c r="T605" i="1"/>
  <c r="T500" i="1"/>
  <c r="T501" i="1"/>
  <c r="T502" i="1"/>
  <c r="T503" i="1"/>
  <c r="T504" i="1"/>
  <c r="T505" i="1"/>
  <c r="T507" i="1"/>
  <c r="T508" i="1"/>
  <c r="T511" i="1"/>
  <c r="T512" i="1"/>
  <c r="T514" i="1"/>
  <c r="T757" i="1"/>
  <c r="T762" i="1"/>
  <c r="T763" i="1"/>
  <c r="T764" i="1"/>
  <c r="T765" i="1"/>
  <c r="T766" i="1"/>
  <c r="T532" i="1"/>
  <c r="T535" i="1"/>
  <c r="T207" i="1"/>
  <c r="T208" i="1"/>
  <c r="T209" i="1"/>
  <c r="T296" i="1"/>
  <c r="T297" i="1"/>
  <c r="T298" i="1"/>
  <c r="T299" i="1"/>
  <c r="T347" i="1"/>
  <c r="T217" i="1"/>
  <c r="T218" i="1"/>
  <c r="T219" i="1"/>
  <c r="T221" i="1"/>
  <c r="T222" i="1"/>
  <c r="T261" i="1"/>
  <c r="T262" i="1"/>
  <c r="T283" i="1"/>
  <c r="T286" i="1"/>
  <c r="T287" i="1"/>
  <c r="T288" i="1"/>
  <c r="T237" i="1"/>
  <c r="T238" i="1"/>
  <c r="T239" i="1"/>
  <c r="T240" i="1"/>
  <c r="T241" i="1"/>
  <c r="T243" i="1"/>
  <c r="T246" i="1"/>
  <c r="T247" i="1"/>
  <c r="T248" i="1"/>
  <c r="T250" i="1"/>
  <c r="T252" i="1"/>
  <c r="T254" i="1"/>
  <c r="T257" i="1"/>
  <c r="T258" i="1"/>
  <c r="T275" i="1"/>
  <c r="T277" i="1"/>
  <c r="T280" i="1"/>
  <c r="T281" i="1"/>
  <c r="T282" i="1"/>
  <c r="T348" i="1"/>
  <c r="T349" i="1"/>
  <c r="T350" i="1"/>
  <c r="T458" i="1"/>
  <c r="T459" i="1"/>
  <c r="T464" i="1"/>
  <c r="T294" i="1"/>
  <c r="T460" i="1"/>
  <c r="T300" i="1"/>
  <c r="T314" i="1"/>
  <c r="T317" i="1"/>
  <c r="T320" i="1"/>
  <c r="T330" i="1"/>
  <c r="T332" i="1"/>
  <c r="T339" i="1"/>
  <c r="T342" i="1"/>
  <c r="T343" i="1"/>
  <c r="T345" i="1"/>
  <c r="T351" i="1"/>
  <c r="T352" i="1"/>
  <c r="T357" i="1"/>
  <c r="T361" i="1"/>
  <c r="T362" i="1"/>
  <c r="T366" i="1"/>
  <c r="T367" i="1"/>
  <c r="T368" i="1"/>
  <c r="T373" i="1"/>
  <c r="T376" i="1"/>
  <c r="T377" i="1"/>
  <c r="T378" i="1"/>
  <c r="T379" i="1"/>
  <c r="T381" i="1"/>
  <c r="T382" i="1"/>
  <c r="T384" i="1"/>
  <c r="T391" i="1"/>
  <c r="T392" i="1"/>
  <c r="T393" i="1"/>
  <c r="T394" i="1"/>
  <c r="T395" i="1"/>
  <c r="T396" i="1"/>
  <c r="T404" i="1"/>
  <c r="T405" i="1"/>
  <c r="T409" i="1"/>
  <c r="T475" i="1"/>
  <c r="T632" i="1"/>
  <c r="T829" i="1"/>
  <c r="T666" i="1"/>
  <c r="T688" i="1"/>
  <c r="T109" i="1"/>
  <c r="T592" i="1"/>
  <c r="T621" i="1"/>
  <c r="T561" i="1"/>
  <c r="T440" i="1"/>
  <c r="T451" i="1"/>
  <c r="T453" i="1"/>
  <c r="T499" i="1"/>
  <c r="T744" i="1"/>
  <c r="T289" i="1"/>
  <c r="T308" i="1"/>
  <c r="T333" i="1"/>
  <c r="T337" i="1"/>
  <c r="T346" i="1"/>
  <c r="T365" i="1"/>
  <c r="T375" i="1"/>
  <c r="T383" i="1"/>
  <c r="T388" i="1"/>
  <c r="T10" i="1"/>
  <c r="T12" i="1"/>
  <c r="T13" i="1"/>
  <c r="T15" i="1"/>
  <c r="T17" i="1"/>
  <c r="T19" i="1"/>
  <c r="T20" i="1"/>
  <c r="T22" i="1"/>
  <c r="T28" i="1"/>
  <c r="T29" i="1"/>
  <c r="T38" i="1"/>
  <c r="T39" i="1"/>
  <c r="T40" i="1"/>
  <c r="T44" i="1"/>
  <c r="T47" i="1"/>
  <c r="T49" i="1"/>
  <c r="T53" i="1"/>
  <c r="T57" i="1"/>
  <c r="T64" i="1"/>
  <c r="T65" i="1"/>
  <c r="T76" i="1"/>
  <c r="T77" i="1"/>
  <c r="T225" i="1"/>
  <c r="T87" i="1"/>
  <c r="T90" i="1"/>
  <c r="T91" i="1"/>
  <c r="T92" i="1"/>
  <c r="T93" i="1"/>
  <c r="T94" i="1"/>
  <c r="T97" i="1"/>
  <c r="T103" i="1"/>
  <c r="T104" i="1"/>
  <c r="T105" i="1"/>
  <c r="T106" i="1"/>
  <c r="T107" i="1"/>
  <c r="T210" i="1"/>
  <c r="T213" i="1"/>
  <c r="T214" i="1"/>
  <c r="T215" i="1"/>
  <c r="T216" i="1"/>
  <c r="T223" i="1"/>
  <c r="T117" i="1"/>
  <c r="T126" i="1"/>
  <c r="T128" i="1"/>
  <c r="T131" i="1"/>
  <c r="T132" i="1"/>
  <c r="T133" i="1"/>
  <c r="T134" i="1"/>
  <c r="T140" i="1"/>
  <c r="T142" i="1"/>
  <c r="T144" i="1"/>
  <c r="T145" i="1"/>
  <c r="T146" i="1"/>
  <c r="T150" i="1"/>
  <c r="T151" i="1"/>
  <c r="T157" i="1"/>
  <c r="T159" i="1"/>
  <c r="T160" i="1"/>
  <c r="T161" i="1"/>
  <c r="T163" i="1"/>
  <c r="T174" i="1"/>
  <c r="T186" i="1"/>
  <c r="T187" i="1"/>
  <c r="T189" i="1"/>
  <c r="T193" i="1"/>
  <c r="T194" i="1"/>
  <c r="T199" i="1"/>
  <c r="T202" i="1"/>
  <c r="T203" i="1"/>
  <c r="T204" i="1"/>
  <c r="T205" i="1"/>
  <c r="T856" i="1"/>
  <c r="T607" i="1"/>
  <c r="T608" i="1"/>
  <c r="T609" i="1"/>
  <c r="T610" i="1"/>
  <c r="T635" i="1"/>
  <c r="T637" i="1"/>
  <c r="T638" i="1"/>
  <c r="T750" i="1"/>
  <c r="T751" i="1"/>
  <c r="T752" i="1"/>
  <c r="T640" i="1"/>
  <c r="T641" i="1"/>
  <c r="T642" i="1"/>
  <c r="T735" i="1"/>
  <c r="T758" i="1"/>
  <c r="T761" i="1"/>
  <c r="T767" i="1"/>
  <c r="T768" i="1"/>
  <c r="T769" i="1"/>
  <c r="T770" i="1"/>
  <c r="T771" i="1"/>
  <c r="T772" i="1"/>
  <c r="T775" i="1"/>
  <c r="T784" i="1"/>
  <c r="T748" i="1"/>
  <c r="T755" i="1"/>
  <c r="T780" i="1"/>
  <c r="T781" i="1"/>
  <c r="T782" i="1"/>
  <c r="T785" i="1"/>
  <c r="T790" i="1"/>
  <c r="T793" i="1"/>
  <c r="T794" i="1"/>
  <c r="T799" i="1"/>
  <c r="T800" i="1"/>
  <c r="T801" i="1"/>
  <c r="T806" i="1"/>
  <c r="T810" i="1"/>
  <c r="T813" i="1"/>
  <c r="T636" i="1"/>
  <c r="T852" i="1"/>
  <c r="T853" i="1"/>
  <c r="T664" i="1"/>
  <c r="T665" i="1"/>
  <c r="T668" i="1"/>
  <c r="T672" i="1"/>
  <c r="T673" i="1"/>
  <c r="T677" i="1"/>
  <c r="T678" i="1"/>
  <c r="T679" i="1"/>
  <c r="T680" i="1"/>
  <c r="T691" i="1"/>
  <c r="T692" i="1"/>
  <c r="T693" i="1"/>
  <c r="T694" i="1"/>
  <c r="T696" i="1"/>
  <c r="T697" i="1"/>
  <c r="T699" i="1"/>
  <c r="T700" i="1"/>
  <c r="T701" i="1"/>
  <c r="T705" i="1"/>
  <c r="T570" i="1"/>
  <c r="T571" i="1"/>
  <c r="T573" i="1"/>
  <c r="T576" i="1"/>
  <c r="T581" i="1"/>
  <c r="T584" i="1"/>
  <c r="T587" i="1"/>
  <c r="T594" i="1"/>
  <c r="T595" i="1"/>
  <c r="T596" i="1"/>
  <c r="T597" i="1"/>
  <c r="T521" i="1"/>
  <c r="T522" i="1"/>
  <c r="T523" i="1"/>
  <c r="T526" i="1"/>
  <c r="T612" i="1"/>
  <c r="T619" i="1"/>
  <c r="T620" i="1"/>
  <c r="T624" i="1"/>
  <c r="T626" i="1"/>
  <c r="T628" i="1"/>
  <c r="T629" i="1"/>
  <c r="T630" i="1"/>
  <c r="T558" i="1"/>
  <c r="T559" i="1"/>
  <c r="T560" i="1"/>
  <c r="T563" i="1"/>
  <c r="T567" i="1"/>
  <c r="T589" i="1"/>
  <c r="T645" i="1"/>
  <c r="T646" i="1"/>
  <c r="T648" i="1"/>
  <c r="T655" i="1"/>
  <c r="T658" i="1"/>
  <c r="T660" i="1"/>
  <c r="T539" i="1"/>
  <c r="T425" i="1"/>
  <c r="T426" i="1"/>
  <c r="T427" i="1"/>
  <c r="T428" i="1"/>
  <c r="T429" i="1"/>
  <c r="T430" i="1"/>
  <c r="T431" i="1"/>
  <c r="T432" i="1"/>
  <c r="T434" i="1"/>
  <c r="T435" i="1"/>
  <c r="T436" i="1"/>
  <c r="T437" i="1"/>
  <c r="T438" i="1"/>
  <c r="T439" i="1"/>
  <c r="T447" i="1"/>
  <c r="T450" i="1"/>
  <c r="T454" i="1"/>
  <c r="T470" i="1"/>
  <c r="T492" i="1"/>
  <c r="T493" i="1"/>
  <c r="T494" i="1"/>
  <c r="T495" i="1"/>
  <c r="T497" i="1"/>
  <c r="T509" i="1"/>
  <c r="T517" i="1"/>
  <c r="T472" i="1"/>
  <c r="T473" i="1"/>
  <c r="T477" i="1"/>
  <c r="T479" i="1"/>
  <c r="T481" i="1"/>
  <c r="T488" i="1"/>
  <c r="T490" i="1"/>
  <c r="T600" i="1"/>
  <c r="T506" i="1"/>
  <c r="T513" i="1"/>
  <c r="T515" i="1"/>
  <c r="T738" i="1"/>
  <c r="T739" i="1"/>
  <c r="T740" i="1"/>
  <c r="T741" i="1"/>
  <c r="T743" i="1"/>
  <c r="T745" i="1"/>
  <c r="T756" i="1"/>
  <c r="T531" i="1"/>
  <c r="T533" i="1"/>
  <c r="T536" i="1"/>
  <c r="T206" i="1"/>
  <c r="T293" i="1"/>
  <c r="T220" i="1"/>
  <c r="T263" i="1"/>
  <c r="T266" i="1"/>
  <c r="T267" i="1"/>
  <c r="T268" i="1"/>
  <c r="T269" i="1"/>
  <c r="T234" i="1"/>
  <c r="T270" i="1"/>
  <c r="T236" i="1"/>
  <c r="T242" i="1"/>
  <c r="T244" i="1"/>
  <c r="T245" i="1"/>
  <c r="T232" i="1"/>
  <c r="T233" i="1"/>
  <c r="T251" i="1"/>
  <c r="T255" i="1"/>
  <c r="T256" i="1"/>
  <c r="T228" i="1"/>
  <c r="T229" i="1"/>
  <c r="T230" i="1"/>
  <c r="T272" i="1"/>
  <c r="T273" i="1"/>
  <c r="T276" i="1"/>
  <c r="T278" i="1"/>
  <c r="T279" i="1"/>
  <c r="T285" i="1"/>
  <c r="T295" i="1"/>
  <c r="T461" i="1"/>
  <c r="T301" i="1"/>
  <c r="T307" i="1"/>
  <c r="T316" i="1"/>
  <c r="T318" i="1"/>
  <c r="T319" i="1"/>
  <c r="T321" i="1"/>
  <c r="T324" i="1"/>
  <c r="T328" i="1"/>
  <c r="T334" i="1"/>
  <c r="T336" i="1"/>
  <c r="T338" i="1"/>
  <c r="T340" i="1"/>
  <c r="T341" i="1"/>
  <c r="T465" i="1"/>
  <c r="T466" i="1"/>
  <c r="T467" i="1"/>
  <c r="T468" i="1"/>
  <c r="T355" i="1"/>
  <c r="T363" i="1"/>
  <c r="T369" i="1"/>
  <c r="T370" i="1"/>
  <c r="T371" i="1"/>
  <c r="T372" i="1"/>
  <c r="T385" i="1"/>
  <c r="T387" i="1"/>
  <c r="T389" i="1"/>
  <c r="T390" i="1"/>
  <c r="T397" i="1"/>
  <c r="T398" i="1"/>
  <c r="T406" i="1"/>
  <c r="T407" i="1"/>
  <c r="T408" i="1"/>
  <c r="T410" i="1"/>
  <c r="T419" i="1"/>
  <c r="T67" i="1"/>
  <c r="T75" i="1"/>
  <c r="T80" i="1"/>
  <c r="T81" i="1"/>
  <c r="T82" i="1"/>
  <c r="T83" i="1"/>
  <c r="T84" i="1"/>
  <c r="T826" i="1"/>
  <c r="T830" i="1"/>
  <c r="T833" i="1"/>
  <c r="T834" i="1"/>
  <c r="T835" i="1"/>
  <c r="T836" i="1"/>
  <c r="T837" i="1"/>
  <c r="T838" i="1"/>
  <c r="T840" i="1"/>
  <c r="T841" i="1"/>
  <c r="T842" i="1"/>
  <c r="T843" i="1"/>
  <c r="T844" i="1"/>
  <c r="T845" i="1"/>
  <c r="T848" i="1"/>
  <c r="T849" i="1"/>
  <c r="T588" i="1"/>
  <c r="T618" i="1"/>
  <c r="T623" i="1"/>
  <c r="T498" i="1"/>
  <c r="T249" i="1"/>
  <c r="T284" i="1"/>
  <c r="T344" i="1"/>
  <c r="T360" i="1"/>
  <c r="T374" i="1"/>
  <c r="T420" i="1"/>
  <c r="T11" i="1"/>
  <c r="T14" i="1"/>
  <c r="T23" i="1"/>
  <c r="T24" i="1"/>
  <c r="T25" i="1"/>
  <c r="T26" i="1"/>
  <c r="T27" i="1"/>
  <c r="T37" i="1"/>
  <c r="T55" i="1"/>
  <c r="T58" i="1"/>
  <c r="T60" i="1"/>
  <c r="T66" i="1"/>
  <c r="T68" i="1"/>
  <c r="T69" i="1"/>
  <c r="T70" i="1"/>
  <c r="T73" i="1"/>
  <c r="T74" i="1"/>
  <c r="T226" i="1"/>
  <c r="T86" i="1"/>
  <c r="T89" i="1"/>
  <c r="T101" i="1"/>
  <c r="T102" i="1"/>
  <c r="T211" i="1"/>
  <c r="T212" i="1"/>
  <c r="T224" i="1"/>
  <c r="T118" i="1"/>
  <c r="T119" i="1"/>
  <c r="T120" i="1"/>
  <c r="T121" i="1"/>
  <c r="T122" i="1"/>
  <c r="T123" i="1"/>
  <c r="T124" i="1"/>
  <c r="T125" i="1"/>
  <c r="T127" i="1"/>
  <c r="T129" i="1"/>
  <c r="T130" i="1"/>
  <c r="T135" i="1"/>
  <c r="T136" i="1"/>
  <c r="T139" i="1"/>
  <c r="T164" i="1"/>
  <c r="T165" i="1"/>
  <c r="T172" i="1"/>
  <c r="T175" i="1"/>
  <c r="T176" i="1"/>
  <c r="T177" i="1"/>
  <c r="T178" i="1"/>
  <c r="T180" i="1"/>
  <c r="T188" i="1"/>
  <c r="T192" i="1"/>
  <c r="T196" i="1"/>
  <c r="T197" i="1"/>
  <c r="T198" i="1"/>
  <c r="T200" i="1"/>
  <c r="T831" i="1"/>
  <c r="T832" i="1"/>
  <c r="T606" i="1"/>
  <c r="T749" i="1"/>
  <c r="T753" i="1"/>
  <c r="T759" i="1"/>
  <c r="T760" i="1"/>
  <c r="T774" i="1"/>
  <c r="T776" i="1"/>
  <c r="T777" i="1"/>
  <c r="T778" i="1"/>
  <c r="T779" i="1"/>
  <c r="T783" i="1"/>
  <c r="T788" i="1"/>
  <c r="T791" i="1"/>
  <c r="T795" i="1"/>
  <c r="T796" i="1"/>
  <c r="T797" i="1"/>
  <c r="T798" i="1"/>
  <c r="T802" i="1"/>
  <c r="T803" i="1"/>
  <c r="T804" i="1"/>
  <c r="T809" i="1"/>
  <c r="T811" i="1"/>
  <c r="T812" i="1"/>
  <c r="T814" i="1"/>
  <c r="T815" i="1"/>
  <c r="T816" i="1"/>
  <c r="T817" i="1"/>
  <c r="T847" i="1"/>
  <c r="T850" i="1"/>
  <c r="T851" i="1"/>
  <c r="T669" i="1"/>
  <c r="T670" i="1"/>
  <c r="T671" i="1"/>
  <c r="T675" i="1"/>
  <c r="T676" i="1"/>
  <c r="T682" i="1"/>
  <c r="T683" i="1"/>
  <c r="T684" i="1"/>
  <c r="T685" i="1"/>
  <c r="T686" i="1"/>
  <c r="T687" i="1"/>
  <c r="T695" i="1"/>
  <c r="T698" i="1"/>
  <c r="T702" i="1"/>
  <c r="T708" i="1"/>
  <c r="T709" i="1"/>
  <c r="T710" i="1"/>
  <c r="T711" i="1"/>
  <c r="T712" i="1"/>
  <c r="T713" i="1"/>
  <c r="T542" i="1"/>
  <c r="T543" i="1"/>
  <c r="T544" i="1"/>
  <c r="T545" i="1"/>
  <c r="T546" i="1"/>
  <c r="T547" i="1"/>
  <c r="T548" i="1"/>
  <c r="T549" i="1"/>
  <c r="T550" i="1"/>
  <c r="T551" i="1"/>
  <c r="T552" i="1"/>
  <c r="T553" i="1"/>
  <c r="T554" i="1"/>
  <c r="T555" i="1"/>
  <c r="T556" i="1"/>
  <c r="T568" i="1"/>
  <c r="T579" i="1"/>
  <c r="T582" i="1"/>
  <c r="T585" i="1"/>
  <c r="T586" i="1"/>
  <c r="T518" i="1"/>
  <c r="T590" i="1"/>
  <c r="T591" i="1"/>
  <c r="T519" i="1"/>
  <c r="T520" i="1"/>
  <c r="T524" i="1"/>
  <c r="T562" i="1"/>
  <c r="T643" i="1"/>
  <c r="T644" i="1"/>
  <c r="T647" i="1"/>
  <c r="T649" i="1"/>
  <c r="T650" i="1"/>
  <c r="T651" i="1"/>
  <c r="T652" i="1"/>
  <c r="T653" i="1"/>
  <c r="T654" i="1"/>
  <c r="T656" i="1"/>
  <c r="T657" i="1"/>
  <c r="T659" i="1"/>
  <c r="T537" i="1"/>
  <c r="T538" i="1"/>
  <c r="T540" i="1"/>
  <c r="T541" i="1"/>
  <c r="T452" i="1"/>
  <c r="T455" i="1"/>
  <c r="T457" i="1"/>
  <c r="T469" i="1"/>
  <c r="T471" i="1"/>
  <c r="T491" i="1"/>
  <c r="T476" i="1"/>
  <c r="T478" i="1"/>
  <c r="T480" i="1"/>
  <c r="T489" i="1"/>
  <c r="T736" i="1"/>
  <c r="T737" i="1"/>
  <c r="T742" i="1"/>
  <c r="T534" i="1"/>
  <c r="T235" i="1"/>
  <c r="T253" i="1"/>
  <c r="T259" i="1"/>
  <c r="T260" i="1"/>
  <c r="T264" i="1"/>
  <c r="T265" i="1"/>
  <c r="T227" i="1"/>
  <c r="T231" i="1"/>
  <c r="T271" i="1"/>
  <c r="T274" i="1"/>
  <c r="T290" i="1"/>
  <c r="T291" i="1"/>
  <c r="T292" i="1"/>
  <c r="T462" i="1"/>
  <c r="T463" i="1"/>
  <c r="T302" i="1"/>
  <c r="T303" i="1"/>
  <c r="T304" i="1"/>
  <c r="T305" i="1"/>
  <c r="T306" i="1"/>
  <c r="T309" i="1"/>
  <c r="T310" i="1"/>
  <c r="T311" i="1"/>
  <c r="T312" i="1"/>
  <c r="T313" i="1"/>
  <c r="T315" i="1"/>
  <c r="T322" i="1"/>
  <c r="T323" i="1"/>
  <c r="T325" i="1"/>
  <c r="T326" i="1"/>
  <c r="T327" i="1"/>
  <c r="T329" i="1"/>
  <c r="T331" i="1"/>
  <c r="T335" i="1"/>
  <c r="T353" i="1"/>
  <c r="T354" i="1"/>
  <c r="T356" i="1"/>
  <c r="T358" i="1"/>
  <c r="T364" i="1"/>
  <c r="T380" i="1"/>
  <c r="T386" i="1"/>
  <c r="T399" i="1"/>
  <c r="T400" i="1"/>
  <c r="T411" i="1"/>
  <c r="T412" i="1"/>
  <c r="T413" i="1"/>
  <c r="T414" i="1"/>
  <c r="T415" i="1"/>
  <c r="T416" i="1"/>
  <c r="T417" i="1"/>
  <c r="T418" i="1"/>
  <c r="T577" i="1"/>
  <c r="T578" i="1"/>
  <c r="T30" i="1"/>
  <c r="T31" i="1"/>
  <c r="T32" i="1"/>
  <c r="T195" i="1"/>
  <c r="T201" i="1"/>
  <c r="T359" i="1"/>
  <c r="T401" i="1"/>
  <c r="T402" i="1"/>
  <c r="T403" i="1"/>
  <c r="T422" i="1"/>
  <c r="T421" i="1"/>
  <c r="T424" i="1"/>
  <c r="T839" i="1"/>
  <c r="T846" i="1"/>
  <c r="T9" i="1"/>
  <c r="R16" i="1"/>
  <c r="R18" i="1"/>
  <c r="R21" i="1"/>
  <c r="R33" i="1"/>
  <c r="R34" i="1"/>
  <c r="R35" i="1"/>
  <c r="R36" i="1"/>
  <c r="R41" i="1"/>
  <c r="R42" i="1"/>
  <c r="R43" i="1"/>
  <c r="R45" i="1"/>
  <c r="R46" i="1"/>
  <c r="R48" i="1"/>
  <c r="R50" i="1"/>
  <c r="R51" i="1"/>
  <c r="R52" i="1"/>
  <c r="R54" i="1"/>
  <c r="R56" i="1"/>
  <c r="R59" i="1"/>
  <c r="R61" i="1"/>
  <c r="R62" i="1"/>
  <c r="R63" i="1"/>
  <c r="R71" i="1"/>
  <c r="R72" i="1"/>
  <c r="R85" i="1"/>
  <c r="AA22" i="9" s="1"/>
  <c r="R88" i="1"/>
  <c r="R95" i="1"/>
  <c r="R96" i="1"/>
  <c r="R98" i="1"/>
  <c r="R99" i="1"/>
  <c r="R100" i="1"/>
  <c r="R137" i="1"/>
  <c r="R138" i="1"/>
  <c r="R141" i="1"/>
  <c r="R143" i="1"/>
  <c r="R147" i="1"/>
  <c r="R148" i="1"/>
  <c r="R149" i="1"/>
  <c r="R152" i="1"/>
  <c r="AA130" i="9" s="1"/>
  <c r="R153" i="1"/>
  <c r="R154" i="1"/>
  <c r="R155" i="1"/>
  <c r="R156" i="1"/>
  <c r="R158" i="1"/>
  <c r="R162" i="1"/>
  <c r="R166" i="1"/>
  <c r="R167" i="1"/>
  <c r="R168" i="1"/>
  <c r="R169" i="1"/>
  <c r="R170" i="1"/>
  <c r="R171" i="1"/>
  <c r="R173" i="1"/>
  <c r="R179" i="1"/>
  <c r="R181" i="1"/>
  <c r="R182" i="1"/>
  <c r="R183" i="1"/>
  <c r="R184" i="1"/>
  <c r="R185" i="1"/>
  <c r="R190" i="1"/>
  <c r="R191" i="1"/>
  <c r="R611" i="1"/>
  <c r="R633" i="1"/>
  <c r="R634" i="1"/>
  <c r="R639" i="1"/>
  <c r="R773" i="1"/>
  <c r="R746" i="1"/>
  <c r="AA40" i="9" s="1"/>
  <c r="R747" i="1"/>
  <c r="R754" i="1"/>
  <c r="R786" i="1"/>
  <c r="R787" i="1"/>
  <c r="R789" i="1"/>
  <c r="R792" i="1"/>
  <c r="R805" i="1"/>
  <c r="R807" i="1"/>
  <c r="R808" i="1"/>
  <c r="AA140" i="9" s="1"/>
  <c r="R818" i="1"/>
  <c r="R819" i="1"/>
  <c r="R820" i="1"/>
  <c r="R821" i="1"/>
  <c r="R822" i="1"/>
  <c r="R823" i="1"/>
  <c r="R824" i="1"/>
  <c r="R825" i="1"/>
  <c r="R827" i="1"/>
  <c r="R828" i="1"/>
  <c r="R854" i="1"/>
  <c r="R855" i="1"/>
  <c r="R667" i="1"/>
  <c r="R674" i="1"/>
  <c r="R681" i="1"/>
  <c r="R689" i="1"/>
  <c r="R690" i="1"/>
  <c r="R703" i="1"/>
  <c r="R704" i="1"/>
  <c r="R706" i="1"/>
  <c r="R707" i="1"/>
  <c r="R714" i="1"/>
  <c r="R78" i="1"/>
  <c r="R79" i="1"/>
  <c r="R108" i="1"/>
  <c r="R110" i="1"/>
  <c r="R111" i="1"/>
  <c r="R112" i="1"/>
  <c r="R113" i="1"/>
  <c r="R114" i="1"/>
  <c r="R115" i="1"/>
  <c r="R116" i="1"/>
  <c r="R569" i="1"/>
  <c r="R572" i="1"/>
  <c r="R574" i="1"/>
  <c r="R575" i="1"/>
  <c r="R580" i="1"/>
  <c r="R583" i="1"/>
  <c r="R598" i="1"/>
  <c r="R525" i="1"/>
  <c r="R527" i="1"/>
  <c r="R528" i="1"/>
  <c r="R529" i="1"/>
  <c r="R530" i="1"/>
  <c r="R557" i="1"/>
  <c r="R613" i="1"/>
  <c r="R614" i="1"/>
  <c r="R615" i="1"/>
  <c r="R616" i="1"/>
  <c r="R617" i="1"/>
  <c r="R622" i="1"/>
  <c r="R625" i="1"/>
  <c r="R627" i="1"/>
  <c r="R631" i="1"/>
  <c r="R564" i="1"/>
  <c r="R565" i="1"/>
  <c r="R566" i="1"/>
  <c r="R661" i="1"/>
  <c r="AA107" i="9" s="1"/>
  <c r="R662" i="1"/>
  <c r="R663" i="1"/>
  <c r="R593" i="1"/>
  <c r="R423" i="1"/>
  <c r="R433" i="1"/>
  <c r="R496" i="1"/>
  <c r="R441" i="1"/>
  <c r="R442" i="1"/>
  <c r="R443" i="1"/>
  <c r="R444" i="1"/>
  <c r="R445" i="1"/>
  <c r="R446" i="1"/>
  <c r="R448" i="1"/>
  <c r="R449" i="1"/>
  <c r="R456" i="1"/>
  <c r="R510" i="1"/>
  <c r="R516" i="1"/>
  <c r="R474" i="1"/>
  <c r="AA61" i="9" s="1"/>
  <c r="R482" i="1"/>
  <c r="R483" i="1"/>
  <c r="AA135" i="9" s="1"/>
  <c r="R484" i="1"/>
  <c r="R485" i="1"/>
  <c r="R486" i="1"/>
  <c r="R487" i="1"/>
  <c r="R599" i="1"/>
  <c r="R601" i="1"/>
  <c r="R602" i="1"/>
  <c r="R603" i="1"/>
  <c r="R604" i="1"/>
  <c r="R605" i="1"/>
  <c r="R500" i="1"/>
  <c r="R501" i="1"/>
  <c r="R502" i="1"/>
  <c r="R503" i="1"/>
  <c r="R504" i="1"/>
  <c r="AA69" i="9" s="1"/>
  <c r="R505" i="1"/>
  <c r="R507" i="1"/>
  <c r="R508" i="1"/>
  <c r="R511" i="1"/>
  <c r="AA70" i="9" s="1"/>
  <c r="R512" i="1"/>
  <c r="R514" i="1"/>
  <c r="R757" i="1"/>
  <c r="R762" i="1"/>
  <c r="R763" i="1"/>
  <c r="R764" i="1"/>
  <c r="R765" i="1"/>
  <c r="R766" i="1"/>
  <c r="R532" i="1"/>
  <c r="R535" i="1"/>
  <c r="R207" i="1"/>
  <c r="R208" i="1"/>
  <c r="R209" i="1"/>
  <c r="R296" i="1"/>
  <c r="R297" i="1"/>
  <c r="R298" i="1"/>
  <c r="R299" i="1"/>
  <c r="R347" i="1"/>
  <c r="R217" i="1"/>
  <c r="AA137" i="9" s="1"/>
  <c r="R218" i="1"/>
  <c r="R219" i="1"/>
  <c r="R221" i="1"/>
  <c r="R222" i="1"/>
  <c r="R261" i="1"/>
  <c r="AA16" i="9" s="1"/>
  <c r="R262" i="1"/>
  <c r="R283" i="1"/>
  <c r="R286" i="1"/>
  <c r="R287" i="1"/>
  <c r="R288" i="1"/>
  <c r="R237" i="1"/>
  <c r="R238" i="1"/>
  <c r="R239" i="1"/>
  <c r="R240" i="1"/>
  <c r="R241" i="1"/>
  <c r="R243" i="1"/>
  <c r="R246" i="1"/>
  <c r="R247" i="1"/>
  <c r="R248" i="1"/>
  <c r="R250" i="1"/>
  <c r="R252" i="1"/>
  <c r="R254" i="1"/>
  <c r="R257" i="1"/>
  <c r="R258" i="1"/>
  <c r="R275" i="1"/>
  <c r="R277" i="1"/>
  <c r="R280" i="1"/>
  <c r="R281" i="1"/>
  <c r="R282" i="1"/>
  <c r="R348" i="1"/>
  <c r="R349" i="1"/>
  <c r="AA82" i="9" s="1"/>
  <c r="R350" i="1"/>
  <c r="R458" i="1"/>
  <c r="R459" i="1"/>
  <c r="R464" i="1"/>
  <c r="AA60" i="9" s="1"/>
  <c r="R294" i="1"/>
  <c r="R460" i="1"/>
  <c r="AA57" i="9" s="1"/>
  <c r="R300" i="1"/>
  <c r="R314" i="1"/>
  <c r="R317" i="1"/>
  <c r="R320" i="1"/>
  <c r="R330" i="1"/>
  <c r="R332" i="1"/>
  <c r="R339" i="1"/>
  <c r="R342" i="1"/>
  <c r="AA124" i="9" s="1"/>
  <c r="R343" i="1"/>
  <c r="R345" i="1"/>
  <c r="R351" i="1"/>
  <c r="AA110" i="9" s="1"/>
  <c r="R352" i="1"/>
  <c r="R357" i="1"/>
  <c r="R361" i="1"/>
  <c r="R362" i="1"/>
  <c r="R366" i="1"/>
  <c r="R367" i="1"/>
  <c r="R368" i="1"/>
  <c r="R373" i="1"/>
  <c r="R376" i="1"/>
  <c r="AA77" i="9" s="1"/>
  <c r="R377" i="1"/>
  <c r="R378" i="1"/>
  <c r="R379" i="1"/>
  <c r="R381" i="1"/>
  <c r="R382" i="1"/>
  <c r="R384" i="1"/>
  <c r="R391" i="1"/>
  <c r="R392" i="1"/>
  <c r="R393" i="1"/>
  <c r="R394" i="1"/>
  <c r="AA109" i="9" s="1"/>
  <c r="R395" i="1"/>
  <c r="R396" i="1"/>
  <c r="R404" i="1"/>
  <c r="R405" i="1"/>
  <c r="R409" i="1"/>
  <c r="R475" i="1"/>
  <c r="R632" i="1"/>
  <c r="R829" i="1"/>
  <c r="R666" i="1"/>
  <c r="R688" i="1"/>
  <c r="AA50" i="9" s="1"/>
  <c r="R109" i="1"/>
  <c r="AA148" i="9" s="1"/>
  <c r="R592" i="1"/>
  <c r="R621" i="1"/>
  <c r="R561" i="1"/>
  <c r="R440" i="1"/>
  <c r="R451" i="1"/>
  <c r="R453" i="1"/>
  <c r="R499" i="1"/>
  <c r="R744" i="1"/>
  <c r="AA128" i="9" s="1"/>
  <c r="R289" i="1"/>
  <c r="AA78" i="9" s="1"/>
  <c r="R308" i="1"/>
  <c r="R333" i="1"/>
  <c r="R337" i="1"/>
  <c r="R346" i="1"/>
  <c r="R365" i="1"/>
  <c r="R375" i="1"/>
  <c r="R383" i="1"/>
  <c r="R388" i="1"/>
  <c r="R10" i="1"/>
  <c r="R12" i="1"/>
  <c r="R13" i="1"/>
  <c r="R15" i="1"/>
  <c r="AA46" i="9" s="1"/>
  <c r="R17" i="1"/>
  <c r="R19" i="1"/>
  <c r="R20" i="1"/>
  <c r="R22" i="1"/>
  <c r="R28" i="1"/>
  <c r="R29" i="1"/>
  <c r="R38" i="1"/>
  <c r="R40" i="1"/>
  <c r="R44" i="1"/>
  <c r="R47" i="1"/>
  <c r="R49" i="1"/>
  <c r="R53" i="1"/>
  <c r="R57" i="1"/>
  <c r="R64" i="1"/>
  <c r="R65" i="1"/>
  <c r="R76" i="1"/>
  <c r="R77" i="1"/>
  <c r="R225" i="1"/>
  <c r="AA98" i="9" s="1"/>
  <c r="R87" i="1"/>
  <c r="R90" i="1"/>
  <c r="R91" i="1"/>
  <c r="R92" i="1"/>
  <c r="R93" i="1"/>
  <c r="R94" i="1"/>
  <c r="R97" i="1"/>
  <c r="R103" i="1"/>
  <c r="AA91" i="9" s="1"/>
  <c r="R104" i="1"/>
  <c r="R105" i="1"/>
  <c r="R106" i="1"/>
  <c r="R107" i="1"/>
  <c r="R210" i="1"/>
  <c r="AA9" i="9" s="1"/>
  <c r="R213" i="1"/>
  <c r="R214" i="1"/>
  <c r="R215" i="1"/>
  <c r="R216" i="1"/>
  <c r="R223" i="1"/>
  <c r="R117" i="1"/>
  <c r="R126" i="1"/>
  <c r="R128" i="1"/>
  <c r="R131" i="1"/>
  <c r="R132" i="1"/>
  <c r="R133" i="1"/>
  <c r="R134" i="1"/>
  <c r="AA55" i="9" s="1"/>
  <c r="R140" i="1"/>
  <c r="R142" i="1"/>
  <c r="R144" i="1"/>
  <c r="R145" i="1"/>
  <c r="R146" i="1"/>
  <c r="AA92" i="9" s="1"/>
  <c r="R150" i="1"/>
  <c r="R151" i="1"/>
  <c r="R157" i="1"/>
  <c r="R159" i="1"/>
  <c r="R160" i="1"/>
  <c r="R161" i="1"/>
  <c r="R163" i="1"/>
  <c r="R174" i="1"/>
  <c r="R186" i="1"/>
  <c r="R187" i="1"/>
  <c r="AA79" i="9" s="1"/>
  <c r="R189" i="1"/>
  <c r="R193" i="1"/>
  <c r="R194" i="1"/>
  <c r="R199" i="1"/>
  <c r="R202" i="1"/>
  <c r="R203" i="1"/>
  <c r="R204" i="1"/>
  <c r="R205" i="1"/>
  <c r="R856" i="1"/>
  <c r="R607" i="1"/>
  <c r="R608" i="1"/>
  <c r="R609" i="1"/>
  <c r="R610" i="1"/>
  <c r="R635" i="1"/>
  <c r="R637" i="1"/>
  <c r="R638" i="1"/>
  <c r="R750" i="1"/>
  <c r="R751" i="1"/>
  <c r="R752" i="1"/>
  <c r="R640" i="1"/>
  <c r="R641" i="1"/>
  <c r="R642" i="1"/>
  <c r="AA42" i="9" s="1"/>
  <c r="R735" i="1"/>
  <c r="R758" i="1"/>
  <c r="R761" i="1"/>
  <c r="R767" i="1"/>
  <c r="R768" i="1"/>
  <c r="R769" i="1"/>
  <c r="R770" i="1"/>
  <c r="R771" i="1"/>
  <c r="R772" i="1"/>
  <c r="R775" i="1"/>
  <c r="AA44" i="9" s="1"/>
  <c r="R784" i="1"/>
  <c r="R748" i="1"/>
  <c r="R755" i="1"/>
  <c r="R780" i="1"/>
  <c r="R781" i="1"/>
  <c r="R782" i="1"/>
  <c r="R785" i="1"/>
  <c r="AA34" i="9" s="1"/>
  <c r="R790" i="1"/>
  <c r="R793" i="1"/>
  <c r="R794" i="1"/>
  <c r="R799" i="1"/>
  <c r="R800" i="1"/>
  <c r="R801" i="1"/>
  <c r="R806" i="1"/>
  <c r="R810" i="1"/>
  <c r="R813" i="1"/>
  <c r="R636" i="1"/>
  <c r="R852" i="1"/>
  <c r="R853" i="1"/>
  <c r="R664" i="1"/>
  <c r="R665" i="1"/>
  <c r="R668" i="1"/>
  <c r="R672" i="1"/>
  <c r="R673" i="1"/>
  <c r="R677" i="1"/>
  <c r="R678" i="1"/>
  <c r="R679" i="1"/>
  <c r="R680" i="1"/>
  <c r="R691" i="1"/>
  <c r="R692" i="1"/>
  <c r="AA72" i="9" s="1"/>
  <c r="R693" i="1"/>
  <c r="R694" i="1"/>
  <c r="R696" i="1"/>
  <c r="R697" i="1"/>
  <c r="R699" i="1"/>
  <c r="R700" i="1"/>
  <c r="R701" i="1"/>
  <c r="R705" i="1"/>
  <c r="R570" i="1"/>
  <c r="R571" i="1"/>
  <c r="R573" i="1"/>
  <c r="R576" i="1"/>
  <c r="R581" i="1"/>
  <c r="R584" i="1"/>
  <c r="R587" i="1"/>
  <c r="R594" i="1"/>
  <c r="R595" i="1"/>
  <c r="R596" i="1"/>
  <c r="R597" i="1"/>
  <c r="R521" i="1"/>
  <c r="R522" i="1"/>
  <c r="R523" i="1"/>
  <c r="R526" i="1"/>
  <c r="R612" i="1"/>
  <c r="R619" i="1"/>
  <c r="R620" i="1"/>
  <c r="R624" i="1"/>
  <c r="R626" i="1"/>
  <c r="R628" i="1"/>
  <c r="R629" i="1"/>
  <c r="R630" i="1"/>
  <c r="R558" i="1"/>
  <c r="R559" i="1"/>
  <c r="R560" i="1"/>
  <c r="R563" i="1"/>
  <c r="R567" i="1"/>
  <c r="R589" i="1"/>
  <c r="R645" i="1"/>
  <c r="R646" i="1"/>
  <c r="R648" i="1"/>
  <c r="R655" i="1"/>
  <c r="AA106" i="9" s="1"/>
  <c r="R658" i="1"/>
  <c r="R660" i="1"/>
  <c r="R539" i="1"/>
  <c r="R425" i="1"/>
  <c r="AA64" i="9" s="1"/>
  <c r="R426" i="1"/>
  <c r="R427" i="1"/>
  <c r="R428" i="1"/>
  <c r="R429" i="1"/>
  <c r="R430" i="1"/>
  <c r="R431" i="1"/>
  <c r="R432" i="1"/>
  <c r="R434" i="1"/>
  <c r="AA62" i="9" s="1"/>
  <c r="R435" i="1"/>
  <c r="R436" i="1"/>
  <c r="R437" i="1"/>
  <c r="R438" i="1"/>
  <c r="R439" i="1"/>
  <c r="R447" i="1"/>
  <c r="R450" i="1"/>
  <c r="R454" i="1"/>
  <c r="R470" i="1"/>
  <c r="R492" i="1"/>
  <c r="R493" i="1"/>
  <c r="R494" i="1"/>
  <c r="R495" i="1"/>
  <c r="AA63" i="9" s="1"/>
  <c r="R497" i="1"/>
  <c r="R509" i="1"/>
  <c r="R517" i="1"/>
  <c r="R472" i="1"/>
  <c r="R473" i="1"/>
  <c r="R477" i="1"/>
  <c r="R479" i="1"/>
  <c r="R481" i="1"/>
  <c r="R488" i="1"/>
  <c r="R490" i="1"/>
  <c r="R600" i="1"/>
  <c r="R506" i="1"/>
  <c r="R513" i="1"/>
  <c r="R515" i="1"/>
  <c r="R738" i="1"/>
  <c r="AA71" i="9" s="1"/>
  <c r="R739" i="1"/>
  <c r="R740" i="1"/>
  <c r="R741" i="1"/>
  <c r="R743" i="1"/>
  <c r="R745" i="1"/>
  <c r="R756" i="1"/>
  <c r="R531" i="1"/>
  <c r="AA27" i="9" s="1"/>
  <c r="R533" i="1"/>
  <c r="R536" i="1"/>
  <c r="R206" i="1"/>
  <c r="R293" i="1"/>
  <c r="R220" i="1"/>
  <c r="R263" i="1"/>
  <c r="R266" i="1"/>
  <c r="R267" i="1"/>
  <c r="R268" i="1"/>
  <c r="R269" i="1"/>
  <c r="R234" i="1"/>
  <c r="AA17" i="9" s="1"/>
  <c r="R270" i="1"/>
  <c r="R236" i="1"/>
  <c r="R242" i="1"/>
  <c r="R244" i="1"/>
  <c r="R245" i="1"/>
  <c r="R232" i="1"/>
  <c r="AA89" i="9" s="1"/>
  <c r="R233" i="1"/>
  <c r="R251" i="1"/>
  <c r="R255" i="1"/>
  <c r="R256" i="1"/>
  <c r="R228" i="1"/>
  <c r="R229" i="1"/>
  <c r="R230" i="1"/>
  <c r="R272" i="1"/>
  <c r="R273" i="1"/>
  <c r="R276" i="1"/>
  <c r="R278" i="1"/>
  <c r="R279" i="1"/>
  <c r="R285" i="1"/>
  <c r="AA83" i="9" s="1"/>
  <c r="R295" i="1"/>
  <c r="R461" i="1"/>
  <c r="R301" i="1"/>
  <c r="R307" i="1"/>
  <c r="R316" i="1"/>
  <c r="R318" i="1"/>
  <c r="R319" i="1"/>
  <c r="R321" i="1"/>
  <c r="AA95" i="9" s="1"/>
  <c r="R324" i="1"/>
  <c r="R328" i="1"/>
  <c r="R334" i="1"/>
  <c r="R336" i="1"/>
  <c r="R338" i="1"/>
  <c r="R340" i="1"/>
  <c r="AA117" i="9" s="1"/>
  <c r="R341" i="1"/>
  <c r="R465" i="1"/>
  <c r="R466" i="1"/>
  <c r="R467" i="1"/>
  <c r="R468" i="1"/>
  <c r="R355" i="1"/>
  <c r="R363" i="1"/>
  <c r="R369" i="1"/>
  <c r="AA76" i="9" s="1"/>
  <c r="R370" i="1"/>
  <c r="R371" i="1"/>
  <c r="R372" i="1"/>
  <c r="R385" i="1"/>
  <c r="R387" i="1"/>
  <c r="R389" i="1"/>
  <c r="AA20" i="9" s="1"/>
  <c r="R390" i="1"/>
  <c r="R397" i="1"/>
  <c r="R398" i="1"/>
  <c r="R406" i="1"/>
  <c r="R407" i="1"/>
  <c r="R408" i="1"/>
  <c r="R410" i="1"/>
  <c r="R419" i="1"/>
  <c r="R67" i="1"/>
  <c r="R75" i="1"/>
  <c r="AA56" i="9" s="1"/>
  <c r="R80" i="1"/>
  <c r="R81" i="1"/>
  <c r="R82" i="1"/>
  <c r="R83" i="1"/>
  <c r="R84" i="1"/>
  <c r="R826" i="1"/>
  <c r="R830" i="1"/>
  <c r="R833" i="1"/>
  <c r="R834" i="1"/>
  <c r="R835" i="1"/>
  <c r="R836" i="1"/>
  <c r="R837" i="1"/>
  <c r="R838" i="1"/>
  <c r="R840" i="1"/>
  <c r="R841" i="1"/>
  <c r="R842" i="1"/>
  <c r="R843" i="1"/>
  <c r="R844" i="1"/>
  <c r="R845" i="1"/>
  <c r="R848" i="1"/>
  <c r="R849" i="1"/>
  <c r="R588" i="1"/>
  <c r="R618" i="1"/>
  <c r="AA147" i="9" s="1"/>
  <c r="R623" i="1"/>
  <c r="R498" i="1"/>
  <c r="R249" i="1"/>
  <c r="AA18" i="9" s="1"/>
  <c r="R284" i="1"/>
  <c r="R344" i="1"/>
  <c r="R360" i="1"/>
  <c r="R374" i="1"/>
  <c r="R420" i="1"/>
  <c r="R11" i="1"/>
  <c r="R14" i="1"/>
  <c r="R23" i="1"/>
  <c r="R24" i="1"/>
  <c r="R25" i="1"/>
  <c r="R26" i="1"/>
  <c r="R27" i="1"/>
  <c r="R37" i="1"/>
  <c r="R55" i="1"/>
  <c r="R58" i="1"/>
  <c r="R60" i="1"/>
  <c r="R66" i="1"/>
  <c r="R68" i="1"/>
  <c r="R69" i="1"/>
  <c r="AA112" i="9" s="1"/>
  <c r="R70" i="1"/>
  <c r="R73" i="1"/>
  <c r="R74" i="1"/>
  <c r="R226" i="1"/>
  <c r="R86" i="1"/>
  <c r="AA23" i="9" s="1"/>
  <c r="R89" i="1"/>
  <c r="AA10" i="9" s="1"/>
  <c r="R101" i="1"/>
  <c r="AA90" i="9" s="1"/>
  <c r="R102" i="1"/>
  <c r="R211" i="1"/>
  <c r="R212" i="1"/>
  <c r="R224" i="1"/>
  <c r="R118" i="1"/>
  <c r="R119" i="1"/>
  <c r="R120" i="1"/>
  <c r="R121" i="1"/>
  <c r="R122" i="1"/>
  <c r="R123" i="1"/>
  <c r="R124" i="1"/>
  <c r="R125" i="1"/>
  <c r="R127" i="1"/>
  <c r="R129" i="1"/>
  <c r="R130" i="1"/>
  <c r="R135" i="1"/>
  <c r="R136" i="1"/>
  <c r="R139" i="1"/>
  <c r="R164" i="1"/>
  <c r="R165" i="1"/>
  <c r="R172" i="1"/>
  <c r="R175" i="1"/>
  <c r="R176" i="1"/>
  <c r="R177" i="1"/>
  <c r="R178" i="1"/>
  <c r="R180" i="1"/>
  <c r="R188" i="1"/>
  <c r="R192" i="1"/>
  <c r="AA80" i="9" s="1"/>
  <c r="R196" i="1"/>
  <c r="R197" i="1"/>
  <c r="R198" i="1"/>
  <c r="R200" i="1"/>
  <c r="R831" i="1"/>
  <c r="R832" i="1"/>
  <c r="AA24" i="9" s="1"/>
  <c r="R606" i="1"/>
  <c r="R749" i="1"/>
  <c r="AA43" i="9" s="1"/>
  <c r="R753" i="1"/>
  <c r="R759" i="1"/>
  <c r="R760" i="1"/>
  <c r="R774" i="1"/>
  <c r="R776" i="1"/>
  <c r="R777" i="1"/>
  <c r="R778" i="1"/>
  <c r="R779" i="1"/>
  <c r="R783" i="1"/>
  <c r="AA144" i="9" s="1"/>
  <c r="R788" i="1"/>
  <c r="R791" i="1"/>
  <c r="R795" i="1"/>
  <c r="R796" i="1"/>
  <c r="R797" i="1"/>
  <c r="R798" i="1"/>
  <c r="R802" i="1"/>
  <c r="R803" i="1"/>
  <c r="R804" i="1"/>
  <c r="R809" i="1"/>
  <c r="R811" i="1"/>
  <c r="R812" i="1"/>
  <c r="R814" i="1"/>
  <c r="AA139" i="9" s="1"/>
  <c r="R815" i="1"/>
  <c r="R816" i="1"/>
  <c r="R817" i="1"/>
  <c r="R847" i="1"/>
  <c r="R850" i="1"/>
  <c r="R851" i="1"/>
  <c r="R669" i="1"/>
  <c r="R670" i="1"/>
  <c r="R671" i="1"/>
  <c r="R675" i="1"/>
  <c r="R676" i="1"/>
  <c r="R682" i="1"/>
  <c r="R683" i="1"/>
  <c r="R684" i="1"/>
  <c r="AA47" i="9" s="1"/>
  <c r="R685" i="1"/>
  <c r="R686" i="1"/>
  <c r="AA48" i="9" s="1"/>
  <c r="R687" i="1"/>
  <c r="R695" i="1"/>
  <c r="R698" i="1"/>
  <c r="R702" i="1"/>
  <c r="R708" i="1"/>
  <c r="R709" i="1"/>
  <c r="R710" i="1"/>
  <c r="R711" i="1"/>
  <c r="R712" i="1"/>
  <c r="R713" i="1"/>
  <c r="R542" i="1"/>
  <c r="R543" i="1"/>
  <c r="R544" i="1"/>
  <c r="R545" i="1"/>
  <c r="R546" i="1"/>
  <c r="R547" i="1"/>
  <c r="R548" i="1"/>
  <c r="R549" i="1"/>
  <c r="R550" i="1"/>
  <c r="R551" i="1"/>
  <c r="R552" i="1"/>
  <c r="R553" i="1"/>
  <c r="R554" i="1"/>
  <c r="R555" i="1"/>
  <c r="R556" i="1"/>
  <c r="R568" i="1"/>
  <c r="AA65" i="9" s="1"/>
  <c r="R579" i="1"/>
  <c r="AA138" i="9" s="1"/>
  <c r="R582" i="1"/>
  <c r="R585" i="1"/>
  <c r="R586" i="1"/>
  <c r="R518" i="1"/>
  <c r="R590" i="1"/>
  <c r="R591" i="1"/>
  <c r="R519" i="1"/>
  <c r="AA113" i="9" s="1"/>
  <c r="R520" i="1"/>
  <c r="R524" i="1"/>
  <c r="R562" i="1"/>
  <c r="R643" i="1"/>
  <c r="AA108" i="9" s="1"/>
  <c r="R644" i="1"/>
  <c r="R647" i="1"/>
  <c r="R649" i="1"/>
  <c r="R650" i="1"/>
  <c r="R651" i="1"/>
  <c r="R652" i="1"/>
  <c r="R653" i="1"/>
  <c r="R654" i="1"/>
  <c r="R656" i="1"/>
  <c r="R657" i="1"/>
  <c r="R659" i="1"/>
  <c r="R537" i="1"/>
  <c r="R538" i="1"/>
  <c r="R540" i="1"/>
  <c r="R541" i="1"/>
  <c r="AA120" i="9" s="1"/>
  <c r="R452" i="1"/>
  <c r="AA100" i="9" s="1"/>
  <c r="R455" i="1"/>
  <c r="R457" i="1"/>
  <c r="R469" i="1"/>
  <c r="R471" i="1"/>
  <c r="R491" i="1"/>
  <c r="R476" i="1"/>
  <c r="R478" i="1"/>
  <c r="R480" i="1"/>
  <c r="R489" i="1"/>
  <c r="R736" i="1"/>
  <c r="R737" i="1"/>
  <c r="R742" i="1"/>
  <c r="R534" i="1"/>
  <c r="AA30" i="9" s="1"/>
  <c r="R235" i="1"/>
  <c r="R253" i="1"/>
  <c r="R259" i="1"/>
  <c r="R260" i="1"/>
  <c r="R264" i="1"/>
  <c r="R265" i="1"/>
  <c r="R227" i="1"/>
  <c r="AA86" i="9" s="1"/>
  <c r="R231" i="1"/>
  <c r="R271" i="1"/>
  <c r="R274" i="1"/>
  <c r="R290" i="1"/>
  <c r="AA93" i="9" s="1"/>
  <c r="R291" i="1"/>
  <c r="R292" i="1"/>
  <c r="R462" i="1"/>
  <c r="R463" i="1"/>
  <c r="R302" i="1"/>
  <c r="R303" i="1"/>
  <c r="R304" i="1"/>
  <c r="R305" i="1"/>
  <c r="R306" i="1"/>
  <c r="R309" i="1"/>
  <c r="R310" i="1"/>
  <c r="R311" i="1"/>
  <c r="R312" i="1"/>
  <c r="R313" i="1"/>
  <c r="R315" i="1"/>
  <c r="R322" i="1"/>
  <c r="R323" i="1"/>
  <c r="R325" i="1"/>
  <c r="R326" i="1"/>
  <c r="R327" i="1"/>
  <c r="AA142" i="9" s="1"/>
  <c r="R329" i="1"/>
  <c r="R331" i="1"/>
  <c r="R335" i="1"/>
  <c r="R353" i="1"/>
  <c r="R354" i="1"/>
  <c r="R356" i="1"/>
  <c r="R358" i="1"/>
  <c r="R364" i="1"/>
  <c r="R380" i="1"/>
  <c r="R386" i="1"/>
  <c r="R399" i="1"/>
  <c r="R400" i="1"/>
  <c r="R411" i="1"/>
  <c r="R412" i="1"/>
  <c r="R413" i="1"/>
  <c r="R414" i="1"/>
  <c r="R415" i="1"/>
  <c r="R416" i="1"/>
  <c r="R417" i="1"/>
  <c r="R418" i="1"/>
  <c r="R577" i="1"/>
  <c r="R578" i="1"/>
  <c r="R30" i="1"/>
  <c r="R31" i="1"/>
  <c r="R32" i="1"/>
  <c r="R195" i="1"/>
  <c r="R201" i="1"/>
  <c r="R359" i="1"/>
  <c r="R401" i="1"/>
  <c r="R402" i="1"/>
  <c r="R403" i="1"/>
  <c r="R422" i="1"/>
  <c r="R421" i="1"/>
  <c r="R424" i="1"/>
  <c r="R839" i="1"/>
  <c r="R846" i="1"/>
  <c r="R9" i="1"/>
  <c r="K6" i="1"/>
  <c r="I6" i="1"/>
  <c r="AA104" i="9" l="1"/>
  <c r="AA105" i="9"/>
  <c r="AA102" i="9"/>
  <c r="AA103" i="9"/>
  <c r="AA101" i="9"/>
  <c r="AO352" i="1"/>
  <c r="AN352" i="1" s="1"/>
  <c r="AM352" i="1"/>
  <c r="AO359" i="1"/>
  <c r="AN359" i="1" s="1"/>
  <c r="AM359" i="1"/>
  <c r="V359" i="1"/>
  <c r="V210" i="1"/>
  <c r="BL108" i="1"/>
  <c r="V551" i="1"/>
  <c r="BL551" i="1"/>
  <c r="V543" i="1"/>
  <c r="BL543" i="1"/>
  <c r="V702" i="1"/>
  <c r="BL702" i="1"/>
  <c r="V682" i="1"/>
  <c r="BL682" i="1"/>
  <c r="V847" i="1"/>
  <c r="BL847" i="1"/>
  <c r="V804" i="1"/>
  <c r="BL804" i="1"/>
  <c r="V788" i="1"/>
  <c r="BL788" i="1"/>
  <c r="V759" i="1"/>
  <c r="BL759" i="1"/>
  <c r="V197" i="1"/>
  <c r="BL197" i="1"/>
  <c r="V175" i="1"/>
  <c r="BL175" i="1"/>
  <c r="V129" i="1"/>
  <c r="BL129" i="1"/>
  <c r="V119" i="1"/>
  <c r="BL119" i="1"/>
  <c r="V86" i="1"/>
  <c r="BL86" i="1"/>
  <c r="V60" i="1"/>
  <c r="BL60" i="1"/>
  <c r="V23" i="1"/>
  <c r="BL23" i="1"/>
  <c r="V249" i="1"/>
  <c r="BL249" i="1"/>
  <c r="V844" i="1"/>
  <c r="BL844" i="1"/>
  <c r="V835" i="1"/>
  <c r="BL835" i="1"/>
  <c r="V81" i="1"/>
  <c r="BL81" i="1"/>
  <c r="V406" i="1"/>
  <c r="BL406" i="1"/>
  <c r="V371" i="1"/>
  <c r="BL371" i="1"/>
  <c r="V465" i="1"/>
  <c r="BL347" i="1"/>
  <c r="V321" i="1"/>
  <c r="BL321" i="1"/>
  <c r="V285" i="1"/>
  <c r="BL285" i="1"/>
  <c r="V228" i="1"/>
  <c r="BL267" i="1"/>
  <c r="V242" i="1"/>
  <c r="BL242" i="1"/>
  <c r="V263" i="1"/>
  <c r="BL225" i="1"/>
  <c r="V745" i="1"/>
  <c r="BL523" i="1"/>
  <c r="V506" i="1"/>
  <c r="BL506" i="1"/>
  <c r="V472" i="1"/>
  <c r="BL472" i="1"/>
  <c r="V470" i="1"/>
  <c r="BL459" i="1"/>
  <c r="V435" i="1"/>
  <c r="BL435" i="1"/>
  <c r="V426" i="1"/>
  <c r="BL426" i="1"/>
  <c r="V645" i="1"/>
  <c r="BL645" i="1"/>
  <c r="V629" i="1"/>
  <c r="BL629" i="1"/>
  <c r="V523" i="1"/>
  <c r="BL603" i="1"/>
  <c r="V584" i="1"/>
  <c r="BL584" i="1"/>
  <c r="V700" i="1"/>
  <c r="BL700" i="1"/>
  <c r="V680" i="1"/>
  <c r="BL680" i="1"/>
  <c r="V664" i="1"/>
  <c r="BL664" i="1"/>
  <c r="V800" i="1"/>
  <c r="BL800" i="1"/>
  <c r="V780" i="1"/>
  <c r="BL782" i="1"/>
  <c r="V769" i="1"/>
  <c r="BL764" i="1"/>
  <c r="V640" i="1"/>
  <c r="BL754" i="1"/>
  <c r="V609" i="1"/>
  <c r="BL738" i="1"/>
  <c r="V199" i="1"/>
  <c r="BL199" i="1"/>
  <c r="V161" i="1"/>
  <c r="BL161" i="1"/>
  <c r="V144" i="1"/>
  <c r="BL144" i="1"/>
  <c r="V126" i="1"/>
  <c r="BL126" i="1"/>
  <c r="V106" i="1"/>
  <c r="BL106" i="1"/>
  <c r="V35" i="1"/>
  <c r="BL35" i="1"/>
  <c r="V50" i="1"/>
  <c r="BL50" i="1"/>
  <c r="V63" i="1"/>
  <c r="BL63" i="1"/>
  <c r="V99" i="1"/>
  <c r="BL99" i="1"/>
  <c r="V149" i="1"/>
  <c r="BL149" i="1"/>
  <c r="V166" i="1"/>
  <c r="BL166" i="1"/>
  <c r="V181" i="1"/>
  <c r="BL181" i="1"/>
  <c r="V633" i="1"/>
  <c r="BL742" i="1"/>
  <c r="V787" i="1"/>
  <c r="BL787" i="1"/>
  <c r="V820" i="1"/>
  <c r="BL820" i="1"/>
  <c r="V854" i="1"/>
  <c r="BL854" i="1"/>
  <c r="V704" i="1"/>
  <c r="BL704" i="1"/>
  <c r="V111" i="1"/>
  <c r="BL562" i="1"/>
  <c r="V574" i="1"/>
  <c r="BL574" i="1"/>
  <c r="V529" i="1"/>
  <c r="BL609" i="1"/>
  <c r="V622" i="1"/>
  <c r="BL622" i="1"/>
  <c r="V662" i="1"/>
  <c r="BL662" i="1"/>
  <c r="V443" i="1"/>
  <c r="BL443" i="1"/>
  <c r="V516" i="1"/>
  <c r="BL470" i="1"/>
  <c r="V599" i="1"/>
  <c r="BL491" i="1"/>
  <c r="V502" i="1"/>
  <c r="BL502" i="1"/>
  <c r="V514" i="1"/>
  <c r="BL514" i="1"/>
  <c r="V535" i="1"/>
  <c r="BL535" i="1"/>
  <c r="V347" i="1"/>
  <c r="BL216" i="1"/>
  <c r="V283" i="1"/>
  <c r="BL230" i="1"/>
  <c r="V241" i="1"/>
  <c r="BL241" i="1"/>
  <c r="V257" i="1"/>
  <c r="BL260" i="1"/>
  <c r="V349" i="1"/>
  <c r="BL286" i="1"/>
  <c r="V314" i="1"/>
  <c r="BL314" i="1"/>
  <c r="V345" i="1"/>
  <c r="BL345" i="1"/>
  <c r="V368" i="1"/>
  <c r="BL368" i="1"/>
  <c r="V384" i="1"/>
  <c r="BL384" i="1"/>
  <c r="V405" i="1"/>
  <c r="BL405" i="1"/>
  <c r="V592" i="1"/>
  <c r="BL592" i="1"/>
  <c r="V289" i="1"/>
  <c r="BL210" i="1"/>
  <c r="V388" i="1"/>
  <c r="BL388" i="1"/>
  <c r="V22" i="1"/>
  <c r="BL22" i="1"/>
  <c r="V49" i="1"/>
  <c r="BL49" i="1"/>
  <c r="V87" i="1"/>
  <c r="BL87" i="1"/>
  <c r="V104" i="1"/>
  <c r="BL104" i="1"/>
  <c r="V401" i="1"/>
  <c r="BL401" i="1"/>
  <c r="V577" i="1"/>
  <c r="BL577" i="1"/>
  <c r="V411" i="1"/>
  <c r="BL411" i="1"/>
  <c r="V354" i="1"/>
  <c r="BL354" i="1"/>
  <c r="V323" i="1"/>
  <c r="BL323" i="1"/>
  <c r="V306" i="1"/>
  <c r="BL306" i="1"/>
  <c r="V291" i="1"/>
  <c r="BL291" i="1"/>
  <c r="V260" i="1"/>
  <c r="BL263" i="1"/>
  <c r="V489" i="1"/>
  <c r="BL489" i="1"/>
  <c r="V455" i="1"/>
  <c r="BL455" i="1"/>
  <c r="V656" i="1"/>
  <c r="BL656" i="1"/>
  <c r="V644" i="1"/>
  <c r="BL644" i="1"/>
  <c r="V518" i="1"/>
  <c r="BL589" i="1"/>
  <c r="V579" i="1"/>
  <c r="BL579" i="1"/>
  <c r="V550" i="1"/>
  <c r="BL550" i="1"/>
  <c r="V542" i="1"/>
  <c r="BL542" i="1"/>
  <c r="V698" i="1"/>
  <c r="BL698" i="1"/>
  <c r="V676" i="1"/>
  <c r="BL676" i="1"/>
  <c r="V817" i="1"/>
  <c r="BL817" i="1"/>
  <c r="V803" i="1"/>
  <c r="BL803" i="1"/>
  <c r="V783" i="1"/>
  <c r="BL775" i="1"/>
  <c r="V753" i="1"/>
  <c r="BL753" i="1"/>
  <c r="V196" i="1"/>
  <c r="BL196" i="1"/>
  <c r="V127" i="1"/>
  <c r="BL127" i="1"/>
  <c r="V118" i="1"/>
  <c r="BL118" i="1"/>
  <c r="V226" i="1"/>
  <c r="BL79" i="1"/>
  <c r="V58" i="1"/>
  <c r="BL58" i="1"/>
  <c r="V14" i="1"/>
  <c r="BL14" i="1"/>
  <c r="V498" i="1"/>
  <c r="BL498" i="1"/>
  <c r="V843" i="1"/>
  <c r="BL843" i="1"/>
  <c r="V834" i="1"/>
  <c r="BL834" i="1"/>
  <c r="V80" i="1"/>
  <c r="BL80" i="1"/>
  <c r="V398" i="1"/>
  <c r="BL398" i="1"/>
  <c r="V370" i="1"/>
  <c r="BL370" i="1"/>
  <c r="V341" i="1"/>
  <c r="BL341" i="1"/>
  <c r="V319" i="1"/>
  <c r="BL319" i="1"/>
  <c r="V279" i="1"/>
  <c r="BL279" i="1"/>
  <c r="V256" i="1"/>
  <c r="BL259" i="1"/>
  <c r="V236" i="1"/>
  <c r="BL236" i="1"/>
  <c r="V220" i="1"/>
  <c r="BL220" i="1"/>
  <c r="V743" i="1"/>
  <c r="BL521" i="1"/>
  <c r="V600" i="1"/>
  <c r="BL492" i="1"/>
  <c r="V517" i="1"/>
  <c r="BL471" i="1"/>
  <c r="V454" i="1"/>
  <c r="BL454" i="1"/>
  <c r="V434" i="1"/>
  <c r="BL434" i="1"/>
  <c r="V425" i="1"/>
  <c r="BL425" i="1"/>
  <c r="V589" i="1"/>
  <c r="BL642" i="1"/>
  <c r="V628" i="1"/>
  <c r="BL628" i="1"/>
  <c r="V522" i="1"/>
  <c r="BL602" i="1"/>
  <c r="V581" i="1"/>
  <c r="BL581" i="1"/>
  <c r="V699" i="1"/>
  <c r="BL699" i="1"/>
  <c r="V679" i="1"/>
  <c r="BL679" i="1"/>
  <c r="V853" i="1"/>
  <c r="BL853" i="1"/>
  <c r="V799" i="1"/>
  <c r="BL799" i="1"/>
  <c r="V755" i="1"/>
  <c r="BL781" i="1"/>
  <c r="V768" i="1"/>
  <c r="BL763" i="1"/>
  <c r="V752" i="1"/>
  <c r="BL752" i="1"/>
  <c r="V608" i="1"/>
  <c r="BL737" i="1"/>
  <c r="V194" i="1"/>
  <c r="BL194" i="1"/>
  <c r="V160" i="1"/>
  <c r="BL160" i="1"/>
  <c r="V142" i="1"/>
  <c r="BL142" i="1"/>
  <c r="V117" i="1"/>
  <c r="BL117" i="1"/>
  <c r="V105" i="1"/>
  <c r="BL105" i="1"/>
  <c r="V36" i="1"/>
  <c r="BL36" i="1"/>
  <c r="V51" i="1"/>
  <c r="BL51" i="1"/>
  <c r="V71" i="1"/>
  <c r="BL71" i="1"/>
  <c r="V100" i="1"/>
  <c r="BL100" i="1"/>
  <c r="V152" i="1"/>
  <c r="BL152" i="1"/>
  <c r="V167" i="1"/>
  <c r="BL167" i="1"/>
  <c r="V182" i="1"/>
  <c r="BL182" i="1"/>
  <c r="V634" i="1"/>
  <c r="BL743" i="1"/>
  <c r="V789" i="1"/>
  <c r="BL789" i="1"/>
  <c r="V821" i="1"/>
  <c r="BL821" i="1"/>
  <c r="V855" i="1"/>
  <c r="BL855" i="1"/>
  <c r="V706" i="1"/>
  <c r="BL706" i="1"/>
  <c r="V112" i="1"/>
  <c r="BL563" i="1"/>
  <c r="V575" i="1"/>
  <c r="BL575" i="1"/>
  <c r="V530" i="1"/>
  <c r="BL610" i="1"/>
  <c r="V625" i="1"/>
  <c r="BL625" i="1"/>
  <c r="V663" i="1"/>
  <c r="BL663" i="1"/>
  <c r="V444" i="1"/>
  <c r="BL444" i="1"/>
  <c r="V474" i="1"/>
  <c r="BL474" i="1"/>
  <c r="V601" i="1"/>
  <c r="BL493" i="1"/>
  <c r="V503" i="1"/>
  <c r="BL503" i="1"/>
  <c r="V757" i="1"/>
  <c r="BL525" i="1"/>
  <c r="V207" i="1"/>
  <c r="BL207" i="1"/>
  <c r="V217" i="1"/>
  <c r="BL217" i="1"/>
  <c r="V286" i="1"/>
  <c r="BL231" i="1"/>
  <c r="V243" i="1"/>
  <c r="BL243" i="1"/>
  <c r="V258" i="1"/>
  <c r="BL261" i="1"/>
  <c r="V350" i="1"/>
  <c r="BL287" i="1"/>
  <c r="V317" i="1"/>
  <c r="BL317" i="1"/>
  <c r="V351" i="1"/>
  <c r="BL351" i="1"/>
  <c r="V373" i="1"/>
  <c r="BL373" i="1"/>
  <c r="V391" i="1"/>
  <c r="BL391" i="1"/>
  <c r="V409" i="1"/>
  <c r="BL409" i="1"/>
  <c r="V621" i="1"/>
  <c r="BL621" i="1"/>
  <c r="V308" i="1"/>
  <c r="BL308" i="1"/>
  <c r="V10" i="1"/>
  <c r="BL10" i="1"/>
  <c r="V28" i="1"/>
  <c r="BL28" i="1"/>
  <c r="V53" i="1"/>
  <c r="BL53" i="1"/>
  <c r="V90" i="1"/>
  <c r="BL90" i="1"/>
  <c r="V846" i="1"/>
  <c r="BL846" i="1"/>
  <c r="BL359" i="1"/>
  <c r="V418" i="1"/>
  <c r="BL418" i="1"/>
  <c r="V400" i="1"/>
  <c r="BL400" i="1"/>
  <c r="V353" i="1"/>
  <c r="BL353" i="1"/>
  <c r="V322" i="1"/>
  <c r="BL322" i="1"/>
  <c r="V305" i="1"/>
  <c r="BL305" i="1"/>
  <c r="V290" i="1"/>
  <c r="BL290" i="1"/>
  <c r="V259" i="1"/>
  <c r="BL262" i="1"/>
  <c r="V480" i="1"/>
  <c r="BL480" i="1"/>
  <c r="V452" i="1"/>
  <c r="BL452" i="1"/>
  <c r="V654" i="1"/>
  <c r="BL654" i="1"/>
  <c r="V643" i="1"/>
  <c r="BL643" i="1"/>
  <c r="V586" i="1"/>
  <c r="BL586" i="1"/>
  <c r="V568" i="1"/>
  <c r="BL568" i="1"/>
  <c r="V549" i="1"/>
  <c r="BL549" i="1"/>
  <c r="V713" i="1"/>
  <c r="BL713" i="1"/>
  <c r="V695" i="1"/>
  <c r="BL695" i="1"/>
  <c r="V675" i="1"/>
  <c r="BL675" i="1"/>
  <c r="V816" i="1"/>
  <c r="BL816" i="1"/>
  <c r="V802" i="1"/>
  <c r="BL802" i="1"/>
  <c r="V779" i="1"/>
  <c r="BL774" i="1"/>
  <c r="V749" i="1"/>
  <c r="BL749" i="1"/>
  <c r="V192" i="1"/>
  <c r="BL192" i="1"/>
  <c r="V165" i="1"/>
  <c r="BL165" i="1"/>
  <c r="V125" i="1"/>
  <c r="BL125" i="1"/>
  <c r="V224" i="1"/>
  <c r="BL116" i="1"/>
  <c r="V74" i="1"/>
  <c r="BL74" i="1"/>
  <c r="V55" i="1"/>
  <c r="BL55" i="1"/>
  <c r="V11" i="1"/>
  <c r="BL11" i="1"/>
  <c r="V623" i="1"/>
  <c r="BL623" i="1"/>
  <c r="V842" i="1"/>
  <c r="BL842" i="1"/>
  <c r="V833" i="1"/>
  <c r="BL833" i="1"/>
  <c r="V75" i="1"/>
  <c r="BL75" i="1"/>
  <c r="V397" i="1"/>
  <c r="BL397" i="1"/>
  <c r="V369" i="1"/>
  <c r="BL369" i="1"/>
  <c r="V340" i="1"/>
  <c r="BL340" i="1"/>
  <c r="V318" i="1"/>
  <c r="BL318" i="1"/>
  <c r="V278" i="1"/>
  <c r="BL278" i="1"/>
  <c r="V255" i="1"/>
  <c r="BL258" i="1"/>
  <c r="V270" i="1"/>
  <c r="BL235" i="1"/>
  <c r="V293" i="1"/>
  <c r="BL211" i="1"/>
  <c r="V741" i="1"/>
  <c r="BL519" i="1"/>
  <c r="V490" i="1"/>
  <c r="BL490" i="1"/>
  <c r="V509" i="1"/>
  <c r="BL468" i="1"/>
  <c r="V450" i="1"/>
  <c r="BL450" i="1"/>
  <c r="V432" i="1"/>
  <c r="BL432" i="1"/>
  <c r="V539" i="1"/>
  <c r="BL539" i="1"/>
  <c r="V567" i="1"/>
  <c r="BL641" i="1"/>
  <c r="V626" i="1"/>
  <c r="BL626" i="1"/>
  <c r="V521" i="1"/>
  <c r="BL601" i="1"/>
  <c r="V576" i="1"/>
  <c r="BL576" i="1"/>
  <c r="V697" i="1"/>
  <c r="BL697" i="1"/>
  <c r="V678" i="1"/>
  <c r="BL678" i="1"/>
  <c r="V852" i="1"/>
  <c r="BL852" i="1"/>
  <c r="V794" i="1"/>
  <c r="BL794" i="1"/>
  <c r="V748" i="1"/>
  <c r="BL779" i="1"/>
  <c r="V767" i="1"/>
  <c r="BL762" i="1"/>
  <c r="V751" i="1"/>
  <c r="BL751" i="1"/>
  <c r="V607" i="1"/>
  <c r="BL736" i="1"/>
  <c r="V193" i="1"/>
  <c r="BL193" i="1"/>
  <c r="V159" i="1"/>
  <c r="BL159" i="1"/>
  <c r="V140" i="1"/>
  <c r="BL140" i="1"/>
  <c r="V223" i="1"/>
  <c r="BL115" i="1"/>
  <c r="V41" i="1"/>
  <c r="BL41" i="1"/>
  <c r="V52" i="1"/>
  <c r="BL52" i="1"/>
  <c r="V72" i="1"/>
  <c r="BL72" i="1"/>
  <c r="V137" i="1"/>
  <c r="BL137" i="1"/>
  <c r="V153" i="1"/>
  <c r="BL153" i="1"/>
  <c r="V168" i="1"/>
  <c r="BL168" i="1"/>
  <c r="V183" i="1"/>
  <c r="BL183" i="1"/>
  <c r="V639" i="1"/>
  <c r="BL748" i="1"/>
  <c r="V792" i="1"/>
  <c r="BL792" i="1"/>
  <c r="V822" i="1"/>
  <c r="BL822" i="1"/>
  <c r="V667" i="1"/>
  <c r="BL667" i="1"/>
  <c r="V707" i="1"/>
  <c r="BL707" i="1"/>
  <c r="V113" i="1"/>
  <c r="BL564" i="1"/>
  <c r="V580" i="1"/>
  <c r="BL580" i="1"/>
  <c r="V557" i="1"/>
  <c r="BL611" i="1"/>
  <c r="V627" i="1"/>
  <c r="BL627" i="1"/>
  <c r="V593" i="1"/>
  <c r="BL593" i="1"/>
  <c r="V445" i="1"/>
  <c r="BL445" i="1"/>
  <c r="V482" i="1"/>
  <c r="BL482" i="1"/>
  <c r="V602" i="1"/>
  <c r="BL494" i="1"/>
  <c r="V504" i="1"/>
  <c r="BL504" i="1"/>
  <c r="V762" i="1"/>
  <c r="BL526" i="1"/>
  <c r="V208" i="1"/>
  <c r="BL208" i="1"/>
  <c r="V218" i="1"/>
  <c r="BL218" i="1"/>
  <c r="V287" i="1"/>
  <c r="BL232" i="1"/>
  <c r="V246" i="1"/>
  <c r="BL246" i="1"/>
  <c r="V275" i="1"/>
  <c r="BL275" i="1"/>
  <c r="V458" i="1"/>
  <c r="BL288" i="1"/>
  <c r="V320" i="1"/>
  <c r="BL320" i="1"/>
  <c r="V352" i="1"/>
  <c r="BL352" i="1"/>
  <c r="V376" i="1"/>
  <c r="BL376" i="1"/>
  <c r="V392" i="1"/>
  <c r="BL392" i="1"/>
  <c r="V475" i="1"/>
  <c r="BL475" i="1"/>
  <c r="V561" i="1"/>
  <c r="BL635" i="1"/>
  <c r="V333" i="1"/>
  <c r="BL333" i="1"/>
  <c r="V12" i="1"/>
  <c r="BL12" i="1"/>
  <c r="V29" i="1"/>
  <c r="BL29" i="1"/>
  <c r="V57" i="1"/>
  <c r="BL57" i="1"/>
  <c r="V91" i="1"/>
  <c r="BL91" i="1"/>
  <c r="V839" i="1"/>
  <c r="BL839" i="1"/>
  <c r="V201" i="1"/>
  <c r="BL201" i="1"/>
  <c r="V417" i="1"/>
  <c r="BL417" i="1"/>
  <c r="V399" i="1"/>
  <c r="BL399" i="1"/>
  <c r="V335" i="1"/>
  <c r="BL335" i="1"/>
  <c r="V315" i="1"/>
  <c r="BL315" i="1"/>
  <c r="V304" i="1"/>
  <c r="BL304" i="1"/>
  <c r="V274" i="1"/>
  <c r="BL274" i="1"/>
  <c r="V253" i="1"/>
  <c r="BL256" i="1"/>
  <c r="V478" i="1"/>
  <c r="BL478" i="1"/>
  <c r="V541" i="1"/>
  <c r="BL541" i="1"/>
  <c r="V653" i="1"/>
  <c r="BL653" i="1"/>
  <c r="V562" i="1"/>
  <c r="BL636" i="1"/>
  <c r="V585" i="1"/>
  <c r="BL585" i="1"/>
  <c r="V556" i="1"/>
  <c r="BL556" i="1"/>
  <c r="V548" i="1"/>
  <c r="BL548" i="1"/>
  <c r="V712" i="1"/>
  <c r="BL712" i="1"/>
  <c r="V687" i="1"/>
  <c r="BL687" i="1"/>
  <c r="V671" i="1"/>
  <c r="BL671" i="1"/>
  <c r="V815" i="1"/>
  <c r="BL815" i="1"/>
  <c r="V798" i="1"/>
  <c r="BL798" i="1"/>
  <c r="V778" i="1"/>
  <c r="BL773" i="1"/>
  <c r="V606" i="1"/>
  <c r="BL735" i="1"/>
  <c r="V188" i="1"/>
  <c r="BL188" i="1"/>
  <c r="V164" i="1"/>
  <c r="BL164" i="1"/>
  <c r="V124" i="1"/>
  <c r="BL124" i="1"/>
  <c r="V212" i="1"/>
  <c r="BL110" i="1"/>
  <c r="V73" i="1"/>
  <c r="BL73" i="1"/>
  <c r="V37" i="1"/>
  <c r="BL37" i="1"/>
  <c r="V420" i="1"/>
  <c r="BL420" i="1"/>
  <c r="V618" i="1"/>
  <c r="BL618" i="1"/>
  <c r="V841" i="1"/>
  <c r="BL841" i="1"/>
  <c r="V830" i="1"/>
  <c r="BL830" i="1"/>
  <c r="V67" i="1"/>
  <c r="BL67" i="1"/>
  <c r="V390" i="1"/>
  <c r="BL390" i="1"/>
  <c r="V363" i="1"/>
  <c r="BL363" i="1"/>
  <c r="V338" i="1"/>
  <c r="BL338" i="1"/>
  <c r="V316" i="1"/>
  <c r="BL316" i="1"/>
  <c r="V276" i="1"/>
  <c r="BL276" i="1"/>
  <c r="V251" i="1"/>
  <c r="BL254" i="1"/>
  <c r="V234" i="1"/>
  <c r="BL234" i="1"/>
  <c r="V206" i="1"/>
  <c r="BL206" i="1"/>
  <c r="V740" i="1"/>
  <c r="BL518" i="1"/>
  <c r="V488" i="1"/>
  <c r="BL488" i="1"/>
  <c r="V497" i="1"/>
  <c r="BL467" i="1"/>
  <c r="V447" i="1"/>
  <c r="BL447" i="1"/>
  <c r="V431" i="1"/>
  <c r="BL431" i="1"/>
  <c r="V660" i="1"/>
  <c r="BL660" i="1"/>
  <c r="V563" i="1"/>
  <c r="BL637" i="1"/>
  <c r="V624" i="1"/>
  <c r="BL624" i="1"/>
  <c r="V597" i="1"/>
  <c r="BL597" i="1"/>
  <c r="V573" i="1"/>
  <c r="BL573" i="1"/>
  <c r="V696" i="1"/>
  <c r="BL696" i="1"/>
  <c r="V677" i="1"/>
  <c r="BL677" i="1"/>
  <c r="V636" i="1"/>
  <c r="BL745" i="1"/>
  <c r="V793" i="1"/>
  <c r="BL793" i="1"/>
  <c r="V784" i="1"/>
  <c r="BL776" i="1"/>
  <c r="V761" i="1"/>
  <c r="BL761" i="1"/>
  <c r="V750" i="1"/>
  <c r="BL750" i="1"/>
  <c r="V856" i="1"/>
  <c r="BL856" i="1"/>
  <c r="V189" i="1"/>
  <c r="BL189" i="1"/>
  <c r="V157" i="1"/>
  <c r="BL157" i="1"/>
  <c r="V134" i="1"/>
  <c r="BL134" i="1"/>
  <c r="V216" i="1"/>
  <c r="BL114" i="1"/>
  <c r="V16" i="1"/>
  <c r="BL16" i="1"/>
  <c r="V42" i="1"/>
  <c r="BL42" i="1"/>
  <c r="V54" i="1"/>
  <c r="BL54" i="1"/>
  <c r="V85" i="1"/>
  <c r="BL85" i="1"/>
  <c r="V138" i="1"/>
  <c r="BL138" i="1"/>
  <c r="V154" i="1"/>
  <c r="BL154" i="1"/>
  <c r="V169" i="1"/>
  <c r="BL169" i="1"/>
  <c r="V184" i="1"/>
  <c r="BL184" i="1"/>
  <c r="V773" i="1"/>
  <c r="BL768" i="1"/>
  <c r="V805" i="1"/>
  <c r="BL805" i="1"/>
  <c r="V823" i="1"/>
  <c r="BL823" i="1"/>
  <c r="V674" i="1"/>
  <c r="BL674" i="1"/>
  <c r="V714" i="1"/>
  <c r="BL714" i="1"/>
  <c r="V114" i="1"/>
  <c r="BL565" i="1"/>
  <c r="V583" i="1"/>
  <c r="BL583" i="1"/>
  <c r="V613" i="1"/>
  <c r="BL613" i="1"/>
  <c r="V631" i="1"/>
  <c r="BL631" i="1"/>
  <c r="V423" i="1"/>
  <c r="BL423" i="1"/>
  <c r="V446" i="1"/>
  <c r="BL446" i="1"/>
  <c r="V483" i="1"/>
  <c r="BL483" i="1"/>
  <c r="V603" i="1"/>
  <c r="BL495" i="1"/>
  <c r="V505" i="1"/>
  <c r="BL505" i="1"/>
  <c r="V763" i="1"/>
  <c r="BL527" i="1"/>
  <c r="V209" i="1"/>
  <c r="BL209" i="1"/>
  <c r="V219" i="1"/>
  <c r="BL219" i="1"/>
  <c r="V288" i="1"/>
  <c r="BL233" i="1"/>
  <c r="V247" i="1"/>
  <c r="BL247" i="1"/>
  <c r="V277" i="1"/>
  <c r="BL277" i="1"/>
  <c r="V459" i="1"/>
  <c r="BL289" i="1"/>
  <c r="V330" i="1"/>
  <c r="BL330" i="1"/>
  <c r="V357" i="1"/>
  <c r="BL357" i="1"/>
  <c r="V377" i="1"/>
  <c r="BL377" i="1"/>
  <c r="V393" i="1"/>
  <c r="BL393" i="1"/>
  <c r="V632" i="1"/>
  <c r="BL741" i="1"/>
  <c r="V440" i="1"/>
  <c r="BL440" i="1"/>
  <c r="V337" i="1"/>
  <c r="BL337" i="1"/>
  <c r="V13" i="1"/>
  <c r="BL13" i="1"/>
  <c r="V38" i="1"/>
  <c r="BL38" i="1"/>
  <c r="V64" i="1"/>
  <c r="BL64" i="1"/>
  <c r="V92" i="1"/>
  <c r="BL92" i="1"/>
  <c r="V424" i="1"/>
  <c r="BL424" i="1"/>
  <c r="V195" i="1"/>
  <c r="BL195" i="1"/>
  <c r="V416" i="1"/>
  <c r="BL416" i="1"/>
  <c r="V386" i="1"/>
  <c r="BL386" i="1"/>
  <c r="V331" i="1"/>
  <c r="BL331" i="1"/>
  <c r="V313" i="1"/>
  <c r="BL313" i="1"/>
  <c r="V303" i="1"/>
  <c r="BL303" i="1"/>
  <c r="V271" i="1"/>
  <c r="BL271" i="1"/>
  <c r="V235" i="1"/>
  <c r="BL253" i="1"/>
  <c r="V476" i="1"/>
  <c r="BL476" i="1"/>
  <c r="V540" i="1"/>
  <c r="BL540" i="1"/>
  <c r="V652" i="1"/>
  <c r="BL652" i="1"/>
  <c r="V524" i="1"/>
  <c r="BL604" i="1"/>
  <c r="V582" i="1"/>
  <c r="BL582" i="1"/>
  <c r="V555" i="1"/>
  <c r="BL555" i="1"/>
  <c r="V547" i="1"/>
  <c r="BL547" i="1"/>
  <c r="V711" i="1"/>
  <c r="BL711" i="1"/>
  <c r="V686" i="1"/>
  <c r="BL686" i="1"/>
  <c r="V670" i="1"/>
  <c r="BL670" i="1"/>
  <c r="V814" i="1"/>
  <c r="BL814" i="1"/>
  <c r="V797" i="1"/>
  <c r="BL797" i="1"/>
  <c r="V777" i="1"/>
  <c r="BL772" i="1"/>
  <c r="V832" i="1"/>
  <c r="BL832" i="1"/>
  <c r="V180" i="1"/>
  <c r="BL180" i="1"/>
  <c r="V139" i="1"/>
  <c r="BL139" i="1"/>
  <c r="V123" i="1"/>
  <c r="BL123" i="1"/>
  <c r="V211" i="1"/>
  <c r="BL109" i="1"/>
  <c r="V70" i="1"/>
  <c r="BL70" i="1"/>
  <c r="V27" i="1"/>
  <c r="BL27" i="1"/>
  <c r="V374" i="1"/>
  <c r="BL374" i="1"/>
  <c r="V588" i="1"/>
  <c r="BL588" i="1"/>
  <c r="V840" i="1"/>
  <c r="BL840" i="1"/>
  <c r="V826" i="1"/>
  <c r="BL826" i="1"/>
  <c r="V419" i="1"/>
  <c r="BL419" i="1"/>
  <c r="V389" i="1"/>
  <c r="BL389" i="1"/>
  <c r="V355" i="1"/>
  <c r="BL355" i="1"/>
  <c r="V336" i="1"/>
  <c r="BL336" i="1"/>
  <c r="V307" i="1"/>
  <c r="BL307" i="1"/>
  <c r="V273" i="1"/>
  <c r="BL273" i="1"/>
  <c r="V233" i="1"/>
  <c r="BL252" i="1"/>
  <c r="V269" i="1"/>
  <c r="BL229" i="1"/>
  <c r="V536" i="1"/>
  <c r="BL536" i="1"/>
  <c r="V739" i="1"/>
  <c r="BL517" i="1"/>
  <c r="V481" i="1"/>
  <c r="BL481" i="1"/>
  <c r="V495" i="1"/>
  <c r="BL465" i="1"/>
  <c r="V439" i="1"/>
  <c r="BL439" i="1"/>
  <c r="V430" i="1"/>
  <c r="BL430" i="1"/>
  <c r="V658" i="1"/>
  <c r="BL658" i="1"/>
  <c r="V560" i="1"/>
  <c r="BL634" i="1"/>
  <c r="V620" i="1"/>
  <c r="BL620" i="1"/>
  <c r="V596" i="1"/>
  <c r="BL596" i="1"/>
  <c r="V571" i="1"/>
  <c r="BL571" i="1"/>
  <c r="V694" i="1"/>
  <c r="BL694" i="1"/>
  <c r="V673" i="1"/>
  <c r="BL673" i="1"/>
  <c r="V813" i="1"/>
  <c r="BL813" i="1"/>
  <c r="V790" i="1"/>
  <c r="BL790" i="1"/>
  <c r="V775" i="1"/>
  <c r="BL770" i="1"/>
  <c r="V758" i="1"/>
  <c r="BL758" i="1"/>
  <c r="V638" i="1"/>
  <c r="BL747" i="1"/>
  <c r="V205" i="1"/>
  <c r="BL205" i="1"/>
  <c r="V187" i="1"/>
  <c r="BL187" i="1"/>
  <c r="V151" i="1"/>
  <c r="BL151" i="1"/>
  <c r="V133" i="1"/>
  <c r="BL133" i="1"/>
  <c r="V215" i="1"/>
  <c r="BL113" i="1"/>
  <c r="V18" i="1"/>
  <c r="BL18" i="1"/>
  <c r="V43" i="1"/>
  <c r="BL43" i="1"/>
  <c r="V56" i="1"/>
  <c r="BL56" i="1"/>
  <c r="V88" i="1"/>
  <c r="BL88" i="1"/>
  <c r="V141" i="1"/>
  <c r="BL141" i="1"/>
  <c r="V155" i="1"/>
  <c r="BL155" i="1"/>
  <c r="V170" i="1"/>
  <c r="BL170" i="1"/>
  <c r="V185" i="1"/>
  <c r="BL185" i="1"/>
  <c r="V746" i="1"/>
  <c r="BL777" i="1"/>
  <c r="V807" i="1"/>
  <c r="BL807" i="1"/>
  <c r="V824" i="1"/>
  <c r="BL824" i="1"/>
  <c r="V681" i="1"/>
  <c r="BL681" i="1"/>
  <c r="V78" i="1"/>
  <c r="BL557" i="1"/>
  <c r="V115" i="1"/>
  <c r="BL566" i="1"/>
  <c r="V598" i="1"/>
  <c r="BL598" i="1"/>
  <c r="V614" i="1"/>
  <c r="BL614" i="1"/>
  <c r="V564" i="1"/>
  <c r="BL638" i="1"/>
  <c r="V433" i="1"/>
  <c r="BL433" i="1"/>
  <c r="V448" i="1"/>
  <c r="BL448" i="1"/>
  <c r="V484" i="1"/>
  <c r="BL484" i="1"/>
  <c r="V604" i="1"/>
  <c r="BL496" i="1"/>
  <c r="V507" i="1"/>
  <c r="BL507" i="1"/>
  <c r="V764" i="1"/>
  <c r="BL528" i="1"/>
  <c r="V296" i="1"/>
  <c r="BL212" i="1"/>
  <c r="V221" i="1"/>
  <c r="BL221" i="1"/>
  <c r="V237" i="1"/>
  <c r="BL237" i="1"/>
  <c r="V248" i="1"/>
  <c r="BL248" i="1"/>
  <c r="V280" i="1"/>
  <c r="BL280" i="1"/>
  <c r="V464" i="1"/>
  <c r="BL293" i="1"/>
  <c r="V332" i="1"/>
  <c r="BL332" i="1"/>
  <c r="V361" i="1"/>
  <c r="BL361" i="1"/>
  <c r="V378" i="1"/>
  <c r="BL378" i="1"/>
  <c r="V394" i="1"/>
  <c r="BL394" i="1"/>
  <c r="V829" i="1"/>
  <c r="BL829" i="1"/>
  <c r="V451" i="1"/>
  <c r="BL451" i="1"/>
  <c r="V346" i="1"/>
  <c r="BL346" i="1"/>
  <c r="V15" i="1"/>
  <c r="BL15" i="1"/>
  <c r="V39" i="1"/>
  <c r="BL39" i="1"/>
  <c r="V65" i="1"/>
  <c r="BL65" i="1"/>
  <c r="V93" i="1"/>
  <c r="BL93" i="1"/>
  <c r="V421" i="1"/>
  <c r="BL421" i="1"/>
  <c r="V32" i="1"/>
  <c r="BL32" i="1"/>
  <c r="V415" i="1"/>
  <c r="BL415" i="1"/>
  <c r="V380" i="1"/>
  <c r="BL380" i="1"/>
  <c r="V329" i="1"/>
  <c r="BL329" i="1"/>
  <c r="V312" i="1"/>
  <c r="BL312" i="1"/>
  <c r="V302" i="1"/>
  <c r="BL302" i="1"/>
  <c r="V231" i="1"/>
  <c r="BL270" i="1"/>
  <c r="V534" i="1"/>
  <c r="BL534" i="1"/>
  <c r="V491" i="1"/>
  <c r="BL461" i="1"/>
  <c r="V538" i="1"/>
  <c r="BL538" i="1"/>
  <c r="V651" i="1"/>
  <c r="BL651" i="1"/>
  <c r="V520" i="1"/>
  <c r="BL600" i="1"/>
  <c r="V554" i="1"/>
  <c r="BL554" i="1"/>
  <c r="V546" i="1"/>
  <c r="BL546" i="1"/>
  <c r="V710" i="1"/>
  <c r="BL710" i="1"/>
  <c r="V685" i="1"/>
  <c r="BL685" i="1"/>
  <c r="V669" i="1"/>
  <c r="BL669" i="1"/>
  <c r="V812" i="1"/>
  <c r="BL812" i="1"/>
  <c r="V796" i="1"/>
  <c r="BL796" i="1"/>
  <c r="V776" i="1"/>
  <c r="BL771" i="1"/>
  <c r="V831" i="1"/>
  <c r="BL831" i="1"/>
  <c r="V178" i="1"/>
  <c r="BL178" i="1"/>
  <c r="V136" i="1"/>
  <c r="BL136" i="1"/>
  <c r="V122" i="1"/>
  <c r="BL122" i="1"/>
  <c r="V102" i="1"/>
  <c r="BL102" i="1"/>
  <c r="V69" i="1"/>
  <c r="BL69" i="1"/>
  <c r="V26" i="1"/>
  <c r="BL26" i="1"/>
  <c r="V360" i="1"/>
  <c r="BL360" i="1"/>
  <c r="V849" i="1"/>
  <c r="BL849" i="1"/>
  <c r="V838" i="1"/>
  <c r="BL838" i="1"/>
  <c r="V84" i="1"/>
  <c r="BL84" i="1"/>
  <c r="V410" i="1"/>
  <c r="BL410" i="1"/>
  <c r="V387" i="1"/>
  <c r="BL387" i="1"/>
  <c r="V468" i="1"/>
  <c r="BL350" i="1"/>
  <c r="V334" i="1"/>
  <c r="BL334" i="1"/>
  <c r="V301" i="1"/>
  <c r="BL301" i="1"/>
  <c r="V272" i="1"/>
  <c r="BL272" i="1"/>
  <c r="V232" i="1"/>
  <c r="BL251" i="1"/>
  <c r="V268" i="1"/>
  <c r="BL228" i="1"/>
  <c r="V533" i="1"/>
  <c r="BL533" i="1"/>
  <c r="V738" i="1"/>
  <c r="BL516" i="1"/>
  <c r="V479" i="1"/>
  <c r="BL479" i="1"/>
  <c r="V494" i="1"/>
  <c r="BL464" i="1"/>
  <c r="V438" i="1"/>
  <c r="BL438" i="1"/>
  <c r="V429" i="1"/>
  <c r="BL429" i="1"/>
  <c r="V655" i="1"/>
  <c r="BL655" i="1"/>
  <c r="V559" i="1"/>
  <c r="BL633" i="1"/>
  <c r="V619" i="1"/>
  <c r="BL619" i="1"/>
  <c r="V595" i="1"/>
  <c r="BL595" i="1"/>
  <c r="V570" i="1"/>
  <c r="BL570" i="1"/>
  <c r="V693" i="1"/>
  <c r="BL693" i="1"/>
  <c r="V672" i="1"/>
  <c r="BL672" i="1"/>
  <c r="V810" i="1"/>
  <c r="BL810" i="1"/>
  <c r="V785" i="1"/>
  <c r="BL785" i="1"/>
  <c r="V772" i="1"/>
  <c r="BL767" i="1"/>
  <c r="V735" i="1"/>
  <c r="BL757" i="1"/>
  <c r="V637" i="1"/>
  <c r="BL746" i="1"/>
  <c r="V204" i="1"/>
  <c r="BL204" i="1"/>
  <c r="V186" i="1"/>
  <c r="BL186" i="1"/>
  <c r="V150" i="1"/>
  <c r="BL150" i="1"/>
  <c r="V132" i="1"/>
  <c r="BL132" i="1"/>
  <c r="V214" i="1"/>
  <c r="BL112" i="1"/>
  <c r="V21" i="1"/>
  <c r="BL21" i="1"/>
  <c r="V45" i="1"/>
  <c r="BL45" i="1"/>
  <c r="V59" i="1"/>
  <c r="BL59" i="1"/>
  <c r="V95" i="1"/>
  <c r="BL95" i="1"/>
  <c r="V143" i="1"/>
  <c r="BL143" i="1"/>
  <c r="V156" i="1"/>
  <c r="BL156" i="1"/>
  <c r="V171" i="1"/>
  <c r="BL171" i="1"/>
  <c r="V190" i="1"/>
  <c r="BL190" i="1"/>
  <c r="V747" i="1"/>
  <c r="BL778" i="1"/>
  <c r="V808" i="1"/>
  <c r="BL808" i="1"/>
  <c r="V825" i="1"/>
  <c r="BL825" i="1"/>
  <c r="V689" i="1"/>
  <c r="BL689" i="1"/>
  <c r="V79" i="1"/>
  <c r="BL558" i="1"/>
  <c r="V116" i="1"/>
  <c r="BL567" i="1"/>
  <c r="V525" i="1"/>
  <c r="BL605" i="1"/>
  <c r="V615" i="1"/>
  <c r="BL615" i="1"/>
  <c r="V565" i="1"/>
  <c r="BL639" i="1"/>
  <c r="V496" i="1"/>
  <c r="BL466" i="1"/>
  <c r="V449" i="1"/>
  <c r="BL449" i="1"/>
  <c r="V485" i="1"/>
  <c r="BL485" i="1"/>
  <c r="V605" i="1"/>
  <c r="BL497" i="1"/>
  <c r="V508" i="1"/>
  <c r="BL508" i="1"/>
  <c r="V765" i="1"/>
  <c r="BL529" i="1"/>
  <c r="V297" i="1"/>
  <c r="BL213" i="1"/>
  <c r="V222" i="1"/>
  <c r="BL222" i="1"/>
  <c r="V238" i="1"/>
  <c r="BL238" i="1"/>
  <c r="V250" i="1"/>
  <c r="BL250" i="1"/>
  <c r="V281" i="1"/>
  <c r="BL281" i="1"/>
  <c r="V294" i="1"/>
  <c r="BL294" i="1"/>
  <c r="V339" i="1"/>
  <c r="BL339" i="1"/>
  <c r="V362" i="1"/>
  <c r="BL362" i="1"/>
  <c r="V379" i="1"/>
  <c r="BL379" i="1"/>
  <c r="V395" i="1"/>
  <c r="BL395" i="1"/>
  <c r="V666" i="1"/>
  <c r="BL666" i="1"/>
  <c r="V453" i="1"/>
  <c r="BL453" i="1"/>
  <c r="V365" i="1"/>
  <c r="BL365" i="1"/>
  <c r="V17" i="1"/>
  <c r="BL17" i="1"/>
  <c r="V40" i="1"/>
  <c r="BL40" i="1"/>
  <c r="V76" i="1"/>
  <c r="BL76" i="1"/>
  <c r="V94" i="1"/>
  <c r="BL94" i="1"/>
  <c r="V422" i="1"/>
  <c r="BL422" i="1"/>
  <c r="V31" i="1"/>
  <c r="BL31" i="1"/>
  <c r="V414" i="1"/>
  <c r="BL414" i="1"/>
  <c r="V364" i="1"/>
  <c r="BL364" i="1"/>
  <c r="V327" i="1"/>
  <c r="BL327" i="1"/>
  <c r="V311" i="1"/>
  <c r="BL311" i="1"/>
  <c r="V463" i="1"/>
  <c r="BL299" i="1"/>
  <c r="V227" i="1"/>
  <c r="BL266" i="1"/>
  <c r="V742" i="1"/>
  <c r="BL520" i="1"/>
  <c r="V471" i="1"/>
  <c r="BL460" i="1"/>
  <c r="V537" i="1"/>
  <c r="BL537" i="1"/>
  <c r="V650" i="1"/>
  <c r="BL650" i="1"/>
  <c r="V519" i="1"/>
  <c r="BL599" i="1"/>
  <c r="V553" i="1"/>
  <c r="BL553" i="1"/>
  <c r="V545" i="1"/>
  <c r="BL545" i="1"/>
  <c r="V709" i="1"/>
  <c r="BL709" i="1"/>
  <c r="V684" i="1"/>
  <c r="BL684" i="1"/>
  <c r="V851" i="1"/>
  <c r="BL851" i="1"/>
  <c r="V811" i="1"/>
  <c r="BL811" i="1"/>
  <c r="V795" i="1"/>
  <c r="BL795" i="1"/>
  <c r="V774" i="1"/>
  <c r="BL769" i="1"/>
  <c r="V200" i="1"/>
  <c r="BL200" i="1"/>
  <c r="V177" i="1"/>
  <c r="BL177" i="1"/>
  <c r="V135" i="1"/>
  <c r="BL135" i="1"/>
  <c r="V121" i="1"/>
  <c r="BL121" i="1"/>
  <c r="V101" i="1"/>
  <c r="BL101" i="1"/>
  <c r="V68" i="1"/>
  <c r="BL68" i="1"/>
  <c r="V25" i="1"/>
  <c r="BL25" i="1"/>
  <c r="V344" i="1"/>
  <c r="BL344" i="1"/>
  <c r="V848" i="1"/>
  <c r="BL848" i="1"/>
  <c r="V837" i="1"/>
  <c r="BL837" i="1"/>
  <c r="V83" i="1"/>
  <c r="BL83" i="1"/>
  <c r="V408" i="1"/>
  <c r="BL408" i="1"/>
  <c r="V385" i="1"/>
  <c r="BL385" i="1"/>
  <c r="V467" i="1"/>
  <c r="BL349" i="1"/>
  <c r="V328" i="1"/>
  <c r="BL328" i="1"/>
  <c r="V461" i="1"/>
  <c r="BL297" i="1"/>
  <c r="V230" i="1"/>
  <c r="BL269" i="1"/>
  <c r="V245" i="1"/>
  <c r="BL245" i="1"/>
  <c r="V267" i="1"/>
  <c r="BL227" i="1"/>
  <c r="V531" i="1"/>
  <c r="BL531" i="1"/>
  <c r="V515" i="1"/>
  <c r="BL515" i="1"/>
  <c r="V477" i="1"/>
  <c r="BL477" i="1"/>
  <c r="V493" i="1"/>
  <c r="BL463" i="1"/>
  <c r="V437" i="1"/>
  <c r="BL437" i="1"/>
  <c r="V428" i="1"/>
  <c r="BL428" i="1"/>
  <c r="V648" i="1"/>
  <c r="BL648" i="1"/>
  <c r="V558" i="1"/>
  <c r="BL632" i="1"/>
  <c r="V612" i="1"/>
  <c r="BL612" i="1"/>
  <c r="V594" i="1"/>
  <c r="BL594" i="1"/>
  <c r="V705" i="1"/>
  <c r="BL705" i="1"/>
  <c r="V692" i="1"/>
  <c r="BL692" i="1"/>
  <c r="V668" i="1"/>
  <c r="BL668" i="1"/>
  <c r="V806" i="1"/>
  <c r="BL806" i="1"/>
  <c r="V782" i="1"/>
  <c r="BL784" i="1"/>
  <c r="V771" i="1"/>
  <c r="BL766" i="1"/>
  <c r="V642" i="1"/>
  <c r="BL756" i="1"/>
  <c r="V635" i="1"/>
  <c r="BL744" i="1"/>
  <c r="V203" i="1"/>
  <c r="BL203" i="1"/>
  <c r="V174" i="1"/>
  <c r="BL174" i="1"/>
  <c r="V146" i="1"/>
  <c r="BL146" i="1"/>
  <c r="V131" i="1"/>
  <c r="BL131" i="1"/>
  <c r="V213" i="1"/>
  <c r="BL111" i="1"/>
  <c r="V33" i="1"/>
  <c r="BL33" i="1"/>
  <c r="V46" i="1"/>
  <c r="BL46" i="1"/>
  <c r="V61" i="1"/>
  <c r="BL61" i="1"/>
  <c r="V96" i="1"/>
  <c r="BL96" i="1"/>
  <c r="V147" i="1"/>
  <c r="BL147" i="1"/>
  <c r="V158" i="1"/>
  <c r="BL158" i="1"/>
  <c r="V173" i="1"/>
  <c r="BL173" i="1"/>
  <c r="V191" i="1"/>
  <c r="BL191" i="1"/>
  <c r="V754" i="1"/>
  <c r="BL780" i="1"/>
  <c r="V818" i="1"/>
  <c r="BL818" i="1"/>
  <c r="V827" i="1"/>
  <c r="BL827" i="1"/>
  <c r="V690" i="1"/>
  <c r="BL690" i="1"/>
  <c r="V108" i="1"/>
  <c r="BL559" i="1"/>
  <c r="V569" i="1"/>
  <c r="BL569" i="1"/>
  <c r="V527" i="1"/>
  <c r="BL607" i="1"/>
  <c r="V616" i="1"/>
  <c r="BL616" i="1"/>
  <c r="V566" i="1"/>
  <c r="BL640" i="1"/>
  <c r="V441" i="1"/>
  <c r="BL441" i="1"/>
  <c r="V456" i="1"/>
  <c r="BL456" i="1"/>
  <c r="V486" i="1"/>
  <c r="BL486" i="1"/>
  <c r="V500" i="1"/>
  <c r="BL500" i="1"/>
  <c r="V511" i="1"/>
  <c r="BL511" i="1"/>
  <c r="V766" i="1"/>
  <c r="BL530" i="1"/>
  <c r="V298" i="1"/>
  <c r="BL214" i="1"/>
  <c r="V261" i="1"/>
  <c r="BL223" i="1"/>
  <c r="V239" i="1"/>
  <c r="BL239" i="1"/>
  <c r="V252" i="1"/>
  <c r="BL255" i="1"/>
  <c r="V282" i="1"/>
  <c r="BL282" i="1"/>
  <c r="V460" i="1"/>
  <c r="BL296" i="1"/>
  <c r="V342" i="1"/>
  <c r="BL342" i="1"/>
  <c r="V366" i="1"/>
  <c r="BL366" i="1"/>
  <c r="V381" i="1"/>
  <c r="BL381" i="1"/>
  <c r="V396" i="1"/>
  <c r="BL396" i="1"/>
  <c r="V688" i="1"/>
  <c r="BL688" i="1"/>
  <c r="V499" i="1"/>
  <c r="BL499" i="1"/>
  <c r="V375" i="1"/>
  <c r="BL375" i="1"/>
  <c r="V19" i="1"/>
  <c r="BL19" i="1"/>
  <c r="V44" i="1"/>
  <c r="BL44" i="1"/>
  <c r="V77" i="1"/>
  <c r="BL77" i="1"/>
  <c r="V97" i="1"/>
  <c r="BL97" i="1"/>
  <c r="V403" i="1"/>
  <c r="BL403" i="1"/>
  <c r="V30" i="1"/>
  <c r="BL30" i="1"/>
  <c r="V413" i="1"/>
  <c r="BL413" i="1"/>
  <c r="V358" i="1"/>
  <c r="BL358" i="1"/>
  <c r="V326" i="1"/>
  <c r="BL326" i="1"/>
  <c r="V310" i="1"/>
  <c r="BL310" i="1"/>
  <c r="V462" i="1"/>
  <c r="BL298" i="1"/>
  <c r="V265" i="1"/>
  <c r="BL265" i="1"/>
  <c r="V737" i="1"/>
  <c r="BL510" i="1"/>
  <c r="V469" i="1"/>
  <c r="BL458" i="1"/>
  <c r="V659" i="1"/>
  <c r="BL659" i="1"/>
  <c r="V649" i="1"/>
  <c r="BL649" i="1"/>
  <c r="V591" i="1"/>
  <c r="BL591" i="1"/>
  <c r="V552" i="1"/>
  <c r="BL552" i="1"/>
  <c r="V544" i="1"/>
  <c r="BL544" i="1"/>
  <c r="V708" i="1"/>
  <c r="BL708" i="1"/>
  <c r="V683" i="1"/>
  <c r="BL683" i="1"/>
  <c r="V850" i="1"/>
  <c r="BL850" i="1"/>
  <c r="V809" i="1"/>
  <c r="BL809" i="1"/>
  <c r="V791" i="1"/>
  <c r="BL791" i="1"/>
  <c r="V760" i="1"/>
  <c r="BL760" i="1"/>
  <c r="V198" i="1"/>
  <c r="BL198" i="1"/>
  <c r="V176" i="1"/>
  <c r="BL176" i="1"/>
  <c r="V130" i="1"/>
  <c r="BL130" i="1"/>
  <c r="V120" i="1"/>
  <c r="BL120" i="1"/>
  <c r="V89" i="1"/>
  <c r="BL89" i="1"/>
  <c r="V66" i="1"/>
  <c r="BL66" i="1"/>
  <c r="V24" i="1"/>
  <c r="BL24" i="1"/>
  <c r="V284" i="1"/>
  <c r="BL284" i="1"/>
  <c r="V845" i="1"/>
  <c r="BL845" i="1"/>
  <c r="V836" i="1"/>
  <c r="BL836" i="1"/>
  <c r="V82" i="1"/>
  <c r="BL82" i="1"/>
  <c r="V407" i="1"/>
  <c r="BL407" i="1"/>
  <c r="V372" i="1"/>
  <c r="BL372" i="1"/>
  <c r="V466" i="1"/>
  <c r="BL348" i="1"/>
  <c r="V324" i="1"/>
  <c r="BL324" i="1"/>
  <c r="V295" i="1"/>
  <c r="BL295" i="1"/>
  <c r="V229" i="1"/>
  <c r="BL268" i="1"/>
  <c r="V244" i="1"/>
  <c r="BL244" i="1"/>
  <c r="V266" i="1"/>
  <c r="BL226" i="1"/>
  <c r="V756" i="1"/>
  <c r="BL524" i="1"/>
  <c r="V513" i="1"/>
  <c r="BL513" i="1"/>
  <c r="V473" i="1"/>
  <c r="BL473" i="1"/>
  <c r="V492" i="1"/>
  <c r="BL462" i="1"/>
  <c r="V436" i="1"/>
  <c r="BL436" i="1"/>
  <c r="V427" i="1"/>
  <c r="BL427" i="1"/>
  <c r="V646" i="1"/>
  <c r="BL646" i="1"/>
  <c r="V630" i="1"/>
  <c r="BL630" i="1"/>
  <c r="V526" i="1"/>
  <c r="BL606" i="1"/>
  <c r="V587" i="1"/>
  <c r="BL587" i="1"/>
  <c r="V701" i="1"/>
  <c r="BL701" i="1"/>
  <c r="V691" i="1"/>
  <c r="BL691" i="1"/>
  <c r="V665" i="1"/>
  <c r="BL665" i="1"/>
  <c r="V801" i="1"/>
  <c r="BL801" i="1"/>
  <c r="V781" i="1"/>
  <c r="BL783" i="1"/>
  <c r="V770" i="1"/>
  <c r="BL765" i="1"/>
  <c r="V641" i="1"/>
  <c r="BL755" i="1"/>
  <c r="V610" i="1"/>
  <c r="BL739" i="1"/>
  <c r="V202" i="1"/>
  <c r="BL202" i="1"/>
  <c r="V163" i="1"/>
  <c r="BL163" i="1"/>
  <c r="V145" i="1"/>
  <c r="BL145" i="1"/>
  <c r="V128" i="1"/>
  <c r="BL128" i="1"/>
  <c r="V107" i="1"/>
  <c r="BL107" i="1"/>
  <c r="V34" i="1"/>
  <c r="BL34" i="1"/>
  <c r="V48" i="1"/>
  <c r="BL48" i="1"/>
  <c r="V62" i="1"/>
  <c r="BL62" i="1"/>
  <c r="V98" i="1"/>
  <c r="BL98" i="1"/>
  <c r="V148" i="1"/>
  <c r="BL148" i="1"/>
  <c r="V162" i="1"/>
  <c r="BL162" i="1"/>
  <c r="V179" i="1"/>
  <c r="BL179" i="1"/>
  <c r="V611" i="1"/>
  <c r="BL740" i="1"/>
  <c r="V786" i="1"/>
  <c r="BL786" i="1"/>
  <c r="V819" i="1"/>
  <c r="BL819" i="1"/>
  <c r="V828" i="1"/>
  <c r="BL828" i="1"/>
  <c r="V703" i="1"/>
  <c r="BL703" i="1"/>
  <c r="V110" i="1"/>
  <c r="BL561" i="1"/>
  <c r="V572" i="1"/>
  <c r="BL572" i="1"/>
  <c r="V528" i="1"/>
  <c r="BL608" i="1"/>
  <c r="V617" i="1"/>
  <c r="BL617" i="1"/>
  <c r="V661" i="1"/>
  <c r="BL661" i="1"/>
  <c r="V442" i="1"/>
  <c r="BL442" i="1"/>
  <c r="V510" i="1"/>
  <c r="BL469" i="1"/>
  <c r="V487" i="1"/>
  <c r="BL487" i="1"/>
  <c r="V501" i="1"/>
  <c r="BL501" i="1"/>
  <c r="V512" i="1"/>
  <c r="BL512" i="1"/>
  <c r="V532" i="1"/>
  <c r="BL532" i="1"/>
  <c r="V299" i="1"/>
  <c r="BL215" i="1"/>
  <c r="V262" i="1"/>
  <c r="BL224" i="1"/>
  <c r="V240" i="1"/>
  <c r="BL240" i="1"/>
  <c r="V254" i="1"/>
  <c r="BL257" i="1"/>
  <c r="V348" i="1"/>
  <c r="BL283" i="1"/>
  <c r="V300" i="1"/>
  <c r="BL300" i="1"/>
  <c r="V343" i="1"/>
  <c r="BL343" i="1"/>
  <c r="V367" i="1"/>
  <c r="BL367" i="1"/>
  <c r="V382" i="1"/>
  <c r="BL382" i="1"/>
  <c r="V404" i="1"/>
  <c r="BL404" i="1"/>
  <c r="V109" i="1"/>
  <c r="BL560" i="1"/>
  <c r="V744" i="1"/>
  <c r="BL522" i="1"/>
  <c r="V383" i="1"/>
  <c r="BL383" i="1"/>
  <c r="V20" i="1"/>
  <c r="BL20" i="1"/>
  <c r="V47" i="1"/>
  <c r="BL47" i="1"/>
  <c r="V225" i="1"/>
  <c r="BL78" i="1"/>
  <c r="V103" i="1"/>
  <c r="BL103" i="1"/>
  <c r="V402" i="1"/>
  <c r="BL402" i="1"/>
  <c r="V578" i="1"/>
  <c r="BL578" i="1"/>
  <c r="V412" i="1"/>
  <c r="BL412" i="1"/>
  <c r="V356" i="1"/>
  <c r="BL356" i="1"/>
  <c r="V325" i="1"/>
  <c r="BL325" i="1"/>
  <c r="V309" i="1"/>
  <c r="BL309" i="1"/>
  <c r="V292" i="1"/>
  <c r="BL292" i="1"/>
  <c r="V264" i="1"/>
  <c r="BL264" i="1"/>
  <c r="V736" i="1"/>
  <c r="BL509" i="1"/>
  <c r="V457" i="1"/>
  <c r="BL457" i="1"/>
  <c r="V657" i="1"/>
  <c r="BL657" i="1"/>
  <c r="V647" i="1"/>
  <c r="BL647" i="1"/>
  <c r="V590" i="1"/>
  <c r="BL590" i="1"/>
  <c r="V9" i="1"/>
  <c r="BL9" i="1"/>
  <c r="AA32" i="9"/>
  <c r="AA33" i="9"/>
  <c r="AA134" i="9"/>
  <c r="AA96" i="9"/>
  <c r="AA97" i="9"/>
  <c r="AA12" i="9"/>
  <c r="AA13" i="9"/>
  <c r="AA14" i="9"/>
  <c r="AA15" i="9"/>
  <c r="AA116" i="9"/>
  <c r="AA58" i="9"/>
  <c r="AA59" i="9"/>
  <c r="AA141" i="9"/>
  <c r="AA66" i="9"/>
  <c r="AA143" i="9"/>
  <c r="AA146" i="9"/>
  <c r="AA84" i="9"/>
  <c r="AA85" i="9"/>
  <c r="AA121" i="9"/>
  <c r="AA8" i="9"/>
  <c r="AA52" i="9"/>
  <c r="AA21" i="9"/>
  <c r="AA53" i="9"/>
  <c r="AA26" i="9"/>
  <c r="AA25" i="9"/>
  <c r="AA74" i="9"/>
  <c r="AA45" i="9"/>
  <c r="AA49" i="9"/>
  <c r="AA73" i="9"/>
  <c r="AA28" i="9"/>
  <c r="AA29" i="9"/>
  <c r="AA67" i="9"/>
  <c r="AA68" i="9"/>
  <c r="AA11" i="9"/>
  <c r="AA99" i="9"/>
  <c r="AA111" i="9"/>
  <c r="AA38" i="9"/>
  <c r="AA41" i="9"/>
  <c r="AA94" i="9"/>
  <c r="AA129" i="9"/>
  <c r="AA125" i="9"/>
  <c r="AA126" i="9"/>
  <c r="AA114" i="9"/>
  <c r="AA115" i="9"/>
  <c r="AA145" i="9"/>
  <c r="AA19" i="9"/>
  <c r="AA81" i="9"/>
  <c r="AA132" i="9"/>
  <c r="AA133" i="9"/>
  <c r="AA122" i="9"/>
  <c r="AA123" i="9"/>
  <c r="AA75" i="9"/>
  <c r="AA136" i="9"/>
  <c r="AA31" i="9"/>
  <c r="AA127" i="9"/>
  <c r="AA87" i="9"/>
  <c r="AA88" i="9"/>
  <c r="AA54" i="9"/>
  <c r="AA35" i="9"/>
  <c r="AA37" i="9"/>
  <c r="AA51" i="9"/>
  <c r="AA131" i="9"/>
  <c r="AA118" i="9"/>
  <c r="AA119" i="9"/>
  <c r="AA36" i="9"/>
  <c r="AA39" i="9"/>
  <c r="AK172" i="1"/>
  <c r="AQ172" i="1" s="1"/>
  <c r="V172" i="1"/>
  <c r="AO210" i="1"/>
  <c r="AN210" i="1" s="1"/>
  <c r="AM210" i="1"/>
  <c r="AO551" i="1"/>
  <c r="AM551" i="1"/>
  <c r="AO543" i="1"/>
  <c r="AN543" i="1" s="1"/>
  <c r="AM543" i="1"/>
  <c r="AM702" i="1"/>
  <c r="AO702" i="1"/>
  <c r="AN702" i="1" s="1"/>
  <c r="AM682" i="1"/>
  <c r="AO682" i="1"/>
  <c r="AN682" i="1" s="1"/>
  <c r="AM847" i="1"/>
  <c r="AO847" i="1"/>
  <c r="AM804" i="1"/>
  <c r="AO804" i="1"/>
  <c r="AN804" i="1" s="1"/>
  <c r="AM788" i="1"/>
  <c r="AO788" i="1"/>
  <c r="AN788" i="1" s="1"/>
  <c r="AM759" i="1"/>
  <c r="AO759" i="1"/>
  <c r="AN759" i="1" s="1"/>
  <c r="AO197" i="1"/>
  <c r="AN197" i="1" s="1"/>
  <c r="AM197" i="1"/>
  <c r="AM175" i="1"/>
  <c r="AO175" i="1"/>
  <c r="AN175" i="1" s="1"/>
  <c r="AO129" i="1"/>
  <c r="AN129" i="1" s="1"/>
  <c r="AM129" i="1"/>
  <c r="AM119" i="1"/>
  <c r="AO119" i="1"/>
  <c r="AN119" i="1" s="1"/>
  <c r="AM86" i="1"/>
  <c r="AO86" i="1"/>
  <c r="AN86" i="1" s="1"/>
  <c r="AM60" i="1"/>
  <c r="AO60" i="1"/>
  <c r="AN60" i="1" s="1"/>
  <c r="AM23" i="1"/>
  <c r="AO23" i="1"/>
  <c r="AN23" i="1" s="1"/>
  <c r="AO249" i="1"/>
  <c r="AN249" i="1" s="1"/>
  <c r="AM249" i="1"/>
  <c r="AM844" i="1"/>
  <c r="AO844" i="1"/>
  <c r="AM835" i="1"/>
  <c r="AO835" i="1"/>
  <c r="AO81" i="1"/>
  <c r="AM81" i="1"/>
  <c r="AO406" i="1"/>
  <c r="AN406" i="1" s="1"/>
  <c r="AM406" i="1"/>
  <c r="AO371" i="1"/>
  <c r="AN371" i="1" s="1"/>
  <c r="AM371" i="1"/>
  <c r="AM465" i="1"/>
  <c r="AO465" i="1"/>
  <c r="AN465" i="1" s="1"/>
  <c r="AO321" i="1"/>
  <c r="AN321" i="1" s="1"/>
  <c r="AM321" i="1"/>
  <c r="AO285" i="1"/>
  <c r="AM285" i="1"/>
  <c r="AM228" i="1"/>
  <c r="AO228" i="1"/>
  <c r="AN228" i="1" s="1"/>
  <c r="AM242" i="1"/>
  <c r="AO242" i="1"/>
  <c r="AN242" i="1" s="1"/>
  <c r="AO263" i="1"/>
  <c r="AN263" i="1" s="1"/>
  <c r="AM263" i="1"/>
  <c r="AO745" i="1"/>
  <c r="AN745" i="1" s="1"/>
  <c r="AM745" i="1"/>
  <c r="AO506" i="1"/>
  <c r="AN506" i="1" s="1"/>
  <c r="AM506" i="1"/>
  <c r="AM472" i="1"/>
  <c r="AO472" i="1"/>
  <c r="AN472" i="1" s="1"/>
  <c r="AO470" i="1"/>
  <c r="AN470" i="1" s="1"/>
  <c r="AM470" i="1"/>
  <c r="AO435" i="1"/>
  <c r="AN435" i="1" s="1"/>
  <c r="AM435" i="1"/>
  <c r="AO426" i="1"/>
  <c r="AN426" i="1" s="1"/>
  <c r="AM426" i="1"/>
  <c r="AM645" i="1"/>
  <c r="AO645" i="1"/>
  <c r="AN645" i="1" s="1"/>
  <c r="AM629" i="1"/>
  <c r="AO629" i="1"/>
  <c r="AN629" i="1" s="1"/>
  <c r="AM523" i="1"/>
  <c r="AO523" i="1"/>
  <c r="AN523" i="1" s="1"/>
  <c r="AM584" i="1"/>
  <c r="AO584" i="1"/>
  <c r="AN584" i="1" s="1"/>
  <c r="AM700" i="1"/>
  <c r="AO700" i="1"/>
  <c r="AN700" i="1" s="1"/>
  <c r="AM680" i="1"/>
  <c r="AO680" i="1"/>
  <c r="AN680" i="1" s="1"/>
  <c r="AM664" i="1"/>
  <c r="AO664" i="1"/>
  <c r="AN664" i="1" s="1"/>
  <c r="AM800" i="1"/>
  <c r="AO800" i="1"/>
  <c r="AN800" i="1" s="1"/>
  <c r="AM780" i="1"/>
  <c r="AO780" i="1"/>
  <c r="AN780" i="1" s="1"/>
  <c r="AM769" i="1"/>
  <c r="AO769" i="1"/>
  <c r="AN769" i="1" s="1"/>
  <c r="AM640" i="1"/>
  <c r="AO640" i="1"/>
  <c r="AN640" i="1" s="1"/>
  <c r="AM609" i="1"/>
  <c r="AO609" i="1"/>
  <c r="AN609" i="1" s="1"/>
  <c r="AM199" i="1"/>
  <c r="AO199" i="1"/>
  <c r="AN199" i="1" s="1"/>
  <c r="AO161" i="1"/>
  <c r="AM161" i="1"/>
  <c r="AO144" i="1"/>
  <c r="AN144" i="1" s="1"/>
  <c r="AM144" i="1"/>
  <c r="AM126" i="1"/>
  <c r="AO126" i="1"/>
  <c r="AN126" i="1" s="1"/>
  <c r="AM106" i="1"/>
  <c r="AO106" i="1"/>
  <c r="AN106" i="1" s="1"/>
  <c r="AM35" i="1"/>
  <c r="AO35" i="1"/>
  <c r="AN35" i="1" s="1"/>
  <c r="AM50" i="1"/>
  <c r="AO50" i="1"/>
  <c r="AN50" i="1" s="1"/>
  <c r="AO63" i="1"/>
  <c r="AN63" i="1" s="1"/>
  <c r="AM63" i="1"/>
  <c r="AM99" i="1"/>
  <c r="AO99" i="1"/>
  <c r="AN99" i="1" s="1"/>
  <c r="AO149" i="1"/>
  <c r="AN149" i="1" s="1"/>
  <c r="AM149" i="1"/>
  <c r="AM166" i="1"/>
  <c r="AO166" i="1"/>
  <c r="AN166" i="1" s="1"/>
  <c r="AO181" i="1"/>
  <c r="AN181" i="1" s="1"/>
  <c r="AM181" i="1"/>
  <c r="AM633" i="1"/>
  <c r="AO633" i="1"/>
  <c r="AN633" i="1" s="1"/>
  <c r="AM787" i="1"/>
  <c r="AO787" i="1"/>
  <c r="AN787" i="1" s="1"/>
  <c r="AM820" i="1"/>
  <c r="AO820" i="1"/>
  <c r="AN820" i="1" s="1"/>
  <c r="AM854" i="1"/>
  <c r="AO854" i="1"/>
  <c r="AN854" i="1" s="1"/>
  <c r="AM704" i="1"/>
  <c r="AO704" i="1"/>
  <c r="AN704" i="1" s="1"/>
  <c r="AM111" i="1"/>
  <c r="AO111" i="1"/>
  <c r="AN111" i="1" s="1"/>
  <c r="AM574" i="1"/>
  <c r="AO574" i="1"/>
  <c r="AN574" i="1" s="1"/>
  <c r="AM529" i="1"/>
  <c r="AO529" i="1"/>
  <c r="AN529" i="1" s="1"/>
  <c r="AM622" i="1"/>
  <c r="AO622" i="1"/>
  <c r="AN622" i="1" s="1"/>
  <c r="AM662" i="1"/>
  <c r="AO662" i="1"/>
  <c r="AN662" i="1" s="1"/>
  <c r="AO443" i="1"/>
  <c r="AN443" i="1" s="1"/>
  <c r="AM443" i="1"/>
  <c r="AO516" i="1"/>
  <c r="AN516" i="1" s="1"/>
  <c r="AM516" i="1"/>
  <c r="AO599" i="1"/>
  <c r="AN599" i="1" s="1"/>
  <c r="AM599" i="1"/>
  <c r="AO502" i="1"/>
  <c r="AN502" i="1" s="1"/>
  <c r="AM502" i="1"/>
  <c r="AO514" i="1"/>
  <c r="AN514" i="1" s="1"/>
  <c r="AM514" i="1"/>
  <c r="AO535" i="1"/>
  <c r="AN535" i="1" s="1"/>
  <c r="AM535" i="1"/>
  <c r="AO347" i="1"/>
  <c r="AN347" i="1" s="1"/>
  <c r="AM347" i="1"/>
  <c r="AM283" i="1"/>
  <c r="AO283" i="1"/>
  <c r="AN283" i="1" s="1"/>
  <c r="AO241" i="1"/>
  <c r="AN241" i="1" s="1"/>
  <c r="AM241" i="1"/>
  <c r="AO257" i="1"/>
  <c r="AN257" i="1" s="1"/>
  <c r="AM257" i="1"/>
  <c r="AM349" i="1"/>
  <c r="AO349" i="1"/>
  <c r="AN349" i="1" s="1"/>
  <c r="AM314" i="1"/>
  <c r="AO314" i="1"/>
  <c r="AN314" i="1" s="1"/>
  <c r="AO345" i="1"/>
  <c r="AN345" i="1" s="1"/>
  <c r="AM345" i="1"/>
  <c r="AM368" i="1"/>
  <c r="AO368" i="1"/>
  <c r="AN368" i="1" s="1"/>
  <c r="AM384" i="1"/>
  <c r="AO384" i="1"/>
  <c r="AN384" i="1" s="1"/>
  <c r="AM405" i="1"/>
  <c r="AO405" i="1"/>
  <c r="AN405" i="1" s="1"/>
  <c r="AM592" i="1"/>
  <c r="AO592" i="1"/>
  <c r="AN592" i="1" s="1"/>
  <c r="AM289" i="1"/>
  <c r="AO289" i="1"/>
  <c r="AN289" i="1" s="1"/>
  <c r="AM388" i="1"/>
  <c r="AO388" i="1"/>
  <c r="AN388" i="1" s="1"/>
  <c r="AM22" i="1"/>
  <c r="AO22" i="1"/>
  <c r="AN22" i="1" s="1"/>
  <c r="AM49" i="1"/>
  <c r="AO49" i="1"/>
  <c r="AN49" i="1" s="1"/>
  <c r="AM87" i="1"/>
  <c r="AO87" i="1"/>
  <c r="AN87" i="1" s="1"/>
  <c r="AO104" i="1"/>
  <c r="AN104" i="1" s="1"/>
  <c r="AM104" i="1"/>
  <c r="AM401" i="1"/>
  <c r="AO401" i="1"/>
  <c r="AM577" i="1"/>
  <c r="AO577" i="1"/>
  <c r="AN577" i="1" s="1"/>
  <c r="AO411" i="1"/>
  <c r="AN411" i="1" s="1"/>
  <c r="AM411" i="1"/>
  <c r="AM354" i="1"/>
  <c r="AO354" i="1"/>
  <c r="AN354" i="1" s="1"/>
  <c r="AM323" i="1"/>
  <c r="AO323" i="1"/>
  <c r="AN323" i="1" s="1"/>
  <c r="AM306" i="1"/>
  <c r="AO306" i="1"/>
  <c r="AN306" i="1" s="1"/>
  <c r="AM291" i="1"/>
  <c r="AO291" i="1"/>
  <c r="AN291" i="1" s="1"/>
  <c r="AM260" i="1"/>
  <c r="AO260" i="1"/>
  <c r="AN260" i="1" s="1"/>
  <c r="AM489" i="1"/>
  <c r="AO489" i="1"/>
  <c r="AN489" i="1" s="1"/>
  <c r="AO455" i="1"/>
  <c r="AN455" i="1" s="1"/>
  <c r="AM455" i="1"/>
  <c r="AM656" i="1"/>
  <c r="AO656" i="1"/>
  <c r="AN656" i="1" s="1"/>
  <c r="AM644" i="1"/>
  <c r="AO644" i="1"/>
  <c r="AN644" i="1" s="1"/>
  <c r="AM518" i="1"/>
  <c r="AO518" i="1"/>
  <c r="AM579" i="1"/>
  <c r="AO579" i="1"/>
  <c r="AN579" i="1" s="1"/>
  <c r="AO550" i="1"/>
  <c r="AM550" i="1"/>
  <c r="AO542" i="1"/>
  <c r="AM542" i="1"/>
  <c r="AM698" i="1"/>
  <c r="AO698" i="1"/>
  <c r="AN698" i="1" s="1"/>
  <c r="AM676" i="1"/>
  <c r="AO676" i="1"/>
  <c r="AN676" i="1" s="1"/>
  <c r="AM817" i="1"/>
  <c r="AO817" i="1"/>
  <c r="AN817" i="1" s="1"/>
  <c r="AM803" i="1"/>
  <c r="AO803" i="1"/>
  <c r="AN803" i="1" s="1"/>
  <c r="AM783" i="1"/>
  <c r="AO783" i="1"/>
  <c r="AN783" i="1" s="1"/>
  <c r="AM753" i="1"/>
  <c r="AO753" i="1"/>
  <c r="AN753" i="1" s="1"/>
  <c r="AO196" i="1"/>
  <c r="AN196" i="1" s="1"/>
  <c r="AM196" i="1"/>
  <c r="AO172" i="1"/>
  <c r="AN172" i="1" s="1"/>
  <c r="AM172" i="1"/>
  <c r="AM127" i="1"/>
  <c r="AO127" i="1"/>
  <c r="AN127" i="1" s="1"/>
  <c r="AM118" i="1"/>
  <c r="AO118" i="1"/>
  <c r="AN118" i="1" s="1"/>
  <c r="AM226" i="1"/>
  <c r="AO226" i="1"/>
  <c r="AN226" i="1" s="1"/>
  <c r="AM58" i="1"/>
  <c r="AO58" i="1"/>
  <c r="AN58" i="1" s="1"/>
  <c r="AM14" i="1"/>
  <c r="AO14" i="1"/>
  <c r="AN14" i="1" s="1"/>
  <c r="AO498" i="1"/>
  <c r="AN498" i="1" s="1"/>
  <c r="AM498" i="1"/>
  <c r="AM843" i="1"/>
  <c r="AO843" i="1"/>
  <c r="AM834" i="1"/>
  <c r="AO834" i="1"/>
  <c r="AO80" i="1"/>
  <c r="AM80" i="1"/>
  <c r="AO398" i="1"/>
  <c r="AN398" i="1" s="1"/>
  <c r="AM398" i="1"/>
  <c r="AO370" i="1"/>
  <c r="AN370" i="1" s="1"/>
  <c r="AM370" i="1"/>
  <c r="AO341" i="1"/>
  <c r="AN341" i="1" s="1"/>
  <c r="AM341" i="1"/>
  <c r="AM319" i="1"/>
  <c r="AO319" i="1"/>
  <c r="AN319" i="1" s="1"/>
  <c r="AM279" i="1"/>
  <c r="AO279" i="1"/>
  <c r="AN279" i="1" s="1"/>
  <c r="AM256" i="1"/>
  <c r="AO256" i="1"/>
  <c r="AN256" i="1" s="1"/>
  <c r="AO236" i="1"/>
  <c r="AN236" i="1" s="1"/>
  <c r="AM236" i="1"/>
  <c r="AO220" i="1"/>
  <c r="AN220" i="1" s="1"/>
  <c r="AM220" i="1"/>
  <c r="AM743" i="1"/>
  <c r="AO743" i="1"/>
  <c r="AN743" i="1" s="1"/>
  <c r="AM600" i="1"/>
  <c r="AO600" i="1"/>
  <c r="AN600" i="1" s="1"/>
  <c r="AO517" i="1"/>
  <c r="AN517" i="1" s="1"/>
  <c r="AM517" i="1"/>
  <c r="AO454" i="1"/>
  <c r="AN454" i="1" s="1"/>
  <c r="AM454" i="1"/>
  <c r="AO434" i="1"/>
  <c r="AN434" i="1" s="1"/>
  <c r="AM434" i="1"/>
  <c r="AM425" i="1"/>
  <c r="AO425" i="1"/>
  <c r="AN425" i="1" s="1"/>
  <c r="AM589" i="1"/>
  <c r="AO589" i="1"/>
  <c r="AN589" i="1" s="1"/>
  <c r="AM628" i="1"/>
  <c r="AO628" i="1"/>
  <c r="AN628" i="1" s="1"/>
  <c r="AM522" i="1"/>
  <c r="AO522" i="1"/>
  <c r="AN522" i="1" s="1"/>
  <c r="AM581" i="1"/>
  <c r="AO581" i="1"/>
  <c r="AN581" i="1" s="1"/>
  <c r="AM699" i="1"/>
  <c r="AO699" i="1"/>
  <c r="AN699" i="1" s="1"/>
  <c r="AM679" i="1"/>
  <c r="AO679" i="1"/>
  <c r="AN679" i="1" s="1"/>
  <c r="AM853" i="1"/>
  <c r="AO853" i="1"/>
  <c r="AM799" i="1"/>
  <c r="AO799" i="1"/>
  <c r="AN799" i="1" s="1"/>
  <c r="AM755" i="1"/>
  <c r="AO755" i="1"/>
  <c r="AN755" i="1" s="1"/>
  <c r="AM768" i="1"/>
  <c r="AO768" i="1"/>
  <c r="AN768" i="1" s="1"/>
  <c r="AM752" i="1"/>
  <c r="AO752" i="1"/>
  <c r="AN752" i="1" s="1"/>
  <c r="AM608" i="1"/>
  <c r="AO608" i="1"/>
  <c r="AN608" i="1" s="1"/>
  <c r="AM194" i="1"/>
  <c r="AO194" i="1"/>
  <c r="AN194" i="1" s="1"/>
  <c r="AO160" i="1"/>
  <c r="AN160" i="1" s="1"/>
  <c r="AM160" i="1"/>
  <c r="AM142" i="1"/>
  <c r="AO142" i="1"/>
  <c r="AN142" i="1" s="1"/>
  <c r="AO117" i="1"/>
  <c r="AN117" i="1" s="1"/>
  <c r="AM117" i="1"/>
  <c r="AO105" i="1"/>
  <c r="AN105" i="1" s="1"/>
  <c r="AM105" i="1"/>
  <c r="AM36" i="1"/>
  <c r="AO36" i="1"/>
  <c r="AN36" i="1" s="1"/>
  <c r="AM51" i="1"/>
  <c r="AO51" i="1"/>
  <c r="AN51" i="1" s="1"/>
  <c r="AM71" i="1"/>
  <c r="AO71" i="1"/>
  <c r="AN71" i="1" s="1"/>
  <c r="AO100" i="1"/>
  <c r="AN100" i="1" s="1"/>
  <c r="AM100" i="1"/>
  <c r="AO152" i="1"/>
  <c r="AN152" i="1" s="1"/>
  <c r="AM152" i="1"/>
  <c r="AM167" i="1"/>
  <c r="AO167" i="1"/>
  <c r="AN167" i="1" s="1"/>
  <c r="AM182" i="1"/>
  <c r="AO182" i="1"/>
  <c r="AN182" i="1" s="1"/>
  <c r="AM634" i="1"/>
  <c r="AO634" i="1"/>
  <c r="AN634" i="1" s="1"/>
  <c r="AM789" i="1"/>
  <c r="AO789" i="1"/>
  <c r="AN789" i="1" s="1"/>
  <c r="AM821" i="1"/>
  <c r="AO821" i="1"/>
  <c r="AN821" i="1" s="1"/>
  <c r="AM855" i="1"/>
  <c r="AO855" i="1"/>
  <c r="AN855" i="1" s="1"/>
  <c r="AM706" i="1"/>
  <c r="AO706" i="1"/>
  <c r="AN706" i="1" s="1"/>
  <c r="AM112" i="1"/>
  <c r="AO112" i="1"/>
  <c r="AN112" i="1" s="1"/>
  <c r="AM575" i="1"/>
  <c r="AO575" i="1"/>
  <c r="AN575" i="1" s="1"/>
  <c r="AM530" i="1"/>
  <c r="AO530" i="1"/>
  <c r="AN530" i="1" s="1"/>
  <c r="AM625" i="1"/>
  <c r="AO625" i="1"/>
  <c r="AN625" i="1" s="1"/>
  <c r="AM663" i="1"/>
  <c r="AO663" i="1"/>
  <c r="AN663" i="1" s="1"/>
  <c r="AM444" i="1"/>
  <c r="AO444" i="1"/>
  <c r="AN444" i="1" s="1"/>
  <c r="AO474" i="1"/>
  <c r="AM474" i="1"/>
  <c r="AM601" i="1"/>
  <c r="AO601" i="1"/>
  <c r="AN601" i="1" s="1"/>
  <c r="AO503" i="1"/>
  <c r="AN503" i="1" s="1"/>
  <c r="AM503" i="1"/>
  <c r="AM757" i="1"/>
  <c r="AO757" i="1"/>
  <c r="AN757" i="1" s="1"/>
  <c r="AM207" i="1"/>
  <c r="AO207" i="1"/>
  <c r="AN207" i="1" s="1"/>
  <c r="AO217" i="1"/>
  <c r="AN217" i="1" s="1"/>
  <c r="AM217" i="1"/>
  <c r="AM286" i="1"/>
  <c r="AO286" i="1"/>
  <c r="AN286" i="1" s="1"/>
  <c r="AM243" i="1"/>
  <c r="AO243" i="1"/>
  <c r="AN243" i="1" s="1"/>
  <c r="AO258" i="1"/>
  <c r="AN258" i="1" s="1"/>
  <c r="AM258" i="1"/>
  <c r="AM350" i="1"/>
  <c r="AO350" i="1"/>
  <c r="AN350" i="1" s="1"/>
  <c r="AO317" i="1"/>
  <c r="AN317" i="1" s="1"/>
  <c r="AM317" i="1"/>
  <c r="AM351" i="1"/>
  <c r="AO351" i="1"/>
  <c r="AN351" i="1" s="1"/>
  <c r="AM373" i="1"/>
  <c r="AO373" i="1"/>
  <c r="AN373" i="1" s="1"/>
  <c r="AO391" i="1"/>
  <c r="AN391" i="1" s="1"/>
  <c r="AM391" i="1"/>
  <c r="AM409" i="1"/>
  <c r="AO409" i="1"/>
  <c r="AN409" i="1" s="1"/>
  <c r="AM621" i="1"/>
  <c r="AO621" i="1"/>
  <c r="AN621" i="1" s="1"/>
  <c r="AM308" i="1"/>
  <c r="AO308" i="1"/>
  <c r="AN308" i="1" s="1"/>
  <c r="AM10" i="1"/>
  <c r="AO10" i="1"/>
  <c r="AN10" i="1" s="1"/>
  <c r="AM28" i="1"/>
  <c r="AO28" i="1"/>
  <c r="AN28" i="1" s="1"/>
  <c r="AM53" i="1"/>
  <c r="AO53" i="1"/>
  <c r="AN53" i="1" s="1"/>
  <c r="AM90" i="1"/>
  <c r="AO90" i="1"/>
  <c r="AN90" i="1" s="1"/>
  <c r="AM846" i="1"/>
  <c r="AO846" i="1"/>
  <c r="AO418" i="1"/>
  <c r="AN418" i="1" s="1"/>
  <c r="AM418" i="1"/>
  <c r="AM400" i="1"/>
  <c r="AO400" i="1"/>
  <c r="AN400" i="1" s="1"/>
  <c r="AO353" i="1"/>
  <c r="AN353" i="1" s="1"/>
  <c r="AM353" i="1"/>
  <c r="AM322" i="1"/>
  <c r="AO322" i="1"/>
  <c r="AN322" i="1" s="1"/>
  <c r="AO305" i="1"/>
  <c r="AN305" i="1" s="1"/>
  <c r="AM305" i="1"/>
  <c r="AM290" i="1"/>
  <c r="AO290" i="1"/>
  <c r="AN290" i="1" s="1"/>
  <c r="AM259" i="1"/>
  <c r="AO259" i="1"/>
  <c r="AN259" i="1" s="1"/>
  <c r="AM480" i="1"/>
  <c r="AO480" i="1"/>
  <c r="AN480" i="1" s="1"/>
  <c r="AM452" i="1"/>
  <c r="AO452" i="1"/>
  <c r="AN452" i="1" s="1"/>
  <c r="AM654" i="1"/>
  <c r="AO654" i="1"/>
  <c r="AN654" i="1" s="1"/>
  <c r="AM643" i="1"/>
  <c r="AO643" i="1"/>
  <c r="AN643" i="1" s="1"/>
  <c r="AM586" i="1"/>
  <c r="AO586" i="1"/>
  <c r="AN586" i="1" s="1"/>
  <c r="AM568" i="1"/>
  <c r="AO568" i="1"/>
  <c r="AN568" i="1" s="1"/>
  <c r="AM549" i="1"/>
  <c r="AO549" i="1"/>
  <c r="AM713" i="1"/>
  <c r="AO713" i="1"/>
  <c r="AN713" i="1" s="1"/>
  <c r="AM695" i="1"/>
  <c r="AO695" i="1"/>
  <c r="AN695" i="1" s="1"/>
  <c r="AM675" i="1"/>
  <c r="AO675" i="1"/>
  <c r="AN675" i="1" s="1"/>
  <c r="AM816" i="1"/>
  <c r="AO816" i="1"/>
  <c r="AN816" i="1" s="1"/>
  <c r="AM802" i="1"/>
  <c r="AO802" i="1"/>
  <c r="AN802" i="1" s="1"/>
  <c r="AM779" i="1"/>
  <c r="AO779" i="1"/>
  <c r="AN779" i="1" s="1"/>
  <c r="AM749" i="1"/>
  <c r="AO749" i="1"/>
  <c r="AN749" i="1" s="1"/>
  <c r="AO192" i="1"/>
  <c r="AN192" i="1" s="1"/>
  <c r="AM192" i="1"/>
  <c r="AO165" i="1"/>
  <c r="AN165" i="1" s="1"/>
  <c r="AM165" i="1"/>
  <c r="AO125" i="1"/>
  <c r="AN125" i="1" s="1"/>
  <c r="AM125" i="1"/>
  <c r="AO224" i="1"/>
  <c r="AN224" i="1" s="1"/>
  <c r="AM224" i="1"/>
  <c r="AM74" i="1"/>
  <c r="AO74" i="1"/>
  <c r="AN74" i="1" s="1"/>
  <c r="AM55" i="1"/>
  <c r="AO55" i="1"/>
  <c r="AN55" i="1" s="1"/>
  <c r="AM11" i="1"/>
  <c r="AO11" i="1"/>
  <c r="AN11" i="1" s="1"/>
  <c r="AM623" i="1"/>
  <c r="AO623" i="1"/>
  <c r="AN623" i="1" s="1"/>
  <c r="AM842" i="1"/>
  <c r="AO842" i="1"/>
  <c r="AM833" i="1"/>
  <c r="AO833" i="1"/>
  <c r="AM75" i="1"/>
  <c r="AO75" i="1"/>
  <c r="AN75" i="1" s="1"/>
  <c r="AM397" i="1"/>
  <c r="AO397" i="1"/>
  <c r="AN397" i="1" s="1"/>
  <c r="AM369" i="1"/>
  <c r="AO369" i="1"/>
  <c r="AN369" i="1" s="1"/>
  <c r="AM340" i="1"/>
  <c r="AO340" i="1"/>
  <c r="AN340" i="1" s="1"/>
  <c r="AM318" i="1"/>
  <c r="AO318" i="1"/>
  <c r="AN318" i="1" s="1"/>
  <c r="AM278" i="1"/>
  <c r="AO278" i="1"/>
  <c r="AN278" i="1" s="1"/>
  <c r="AM255" i="1"/>
  <c r="AO255" i="1"/>
  <c r="AN255" i="1" s="1"/>
  <c r="AM270" i="1"/>
  <c r="AO270" i="1"/>
  <c r="AN270" i="1" s="1"/>
  <c r="AM293" i="1"/>
  <c r="AO293" i="1"/>
  <c r="AN293" i="1" s="1"/>
  <c r="AO741" i="1"/>
  <c r="AN741" i="1" s="1"/>
  <c r="AM741" i="1"/>
  <c r="AO490" i="1"/>
  <c r="AN490" i="1" s="1"/>
  <c r="AM490" i="1"/>
  <c r="AM509" i="1"/>
  <c r="AO509" i="1"/>
  <c r="AN509" i="1" s="1"/>
  <c r="AO450" i="1"/>
  <c r="AN450" i="1" s="1"/>
  <c r="AM450" i="1"/>
  <c r="AM432" i="1"/>
  <c r="AO432" i="1"/>
  <c r="AN432" i="1" s="1"/>
  <c r="AO539" i="1"/>
  <c r="AN539" i="1" s="1"/>
  <c r="AM539" i="1"/>
  <c r="AM567" i="1"/>
  <c r="AO567" i="1"/>
  <c r="AN567" i="1" s="1"/>
  <c r="AM626" i="1"/>
  <c r="AO626" i="1"/>
  <c r="AN626" i="1" s="1"/>
  <c r="AM521" i="1"/>
  <c r="AO521" i="1"/>
  <c r="AN521" i="1" s="1"/>
  <c r="AM576" i="1"/>
  <c r="AO576" i="1"/>
  <c r="AN576" i="1" s="1"/>
  <c r="AM697" i="1"/>
  <c r="AO697" i="1"/>
  <c r="AN697" i="1" s="1"/>
  <c r="AM678" i="1"/>
  <c r="AO678" i="1"/>
  <c r="AN678" i="1" s="1"/>
  <c r="AM852" i="1"/>
  <c r="AO852" i="1"/>
  <c r="AM794" i="1"/>
  <c r="AO794" i="1"/>
  <c r="AN794" i="1" s="1"/>
  <c r="AM748" i="1"/>
  <c r="AO748" i="1"/>
  <c r="AN748" i="1" s="1"/>
  <c r="AM767" i="1"/>
  <c r="AO767" i="1"/>
  <c r="AN767" i="1" s="1"/>
  <c r="AM751" i="1"/>
  <c r="AO751" i="1"/>
  <c r="AN751" i="1" s="1"/>
  <c r="AM607" i="1"/>
  <c r="AO607" i="1"/>
  <c r="AN607" i="1" s="1"/>
  <c r="AO193" i="1"/>
  <c r="AN193" i="1" s="1"/>
  <c r="AM193" i="1"/>
  <c r="AM159" i="1"/>
  <c r="AO159" i="1"/>
  <c r="AN159" i="1" s="1"/>
  <c r="AO140" i="1"/>
  <c r="AN140" i="1" s="1"/>
  <c r="AM140" i="1"/>
  <c r="AM223" i="1"/>
  <c r="AO223" i="1"/>
  <c r="AN223" i="1" s="1"/>
  <c r="AM9" i="1"/>
  <c r="AO9" i="1"/>
  <c r="AN9" i="1" s="1"/>
  <c r="AM41" i="1"/>
  <c r="AO41" i="1"/>
  <c r="AN41" i="1" s="1"/>
  <c r="AM52" i="1"/>
  <c r="AO52" i="1"/>
  <c r="AN52" i="1" s="1"/>
  <c r="AO72" i="1"/>
  <c r="AN72" i="1" s="1"/>
  <c r="AM72" i="1"/>
  <c r="AO137" i="1"/>
  <c r="AN137" i="1" s="1"/>
  <c r="AM137" i="1"/>
  <c r="AO153" i="1"/>
  <c r="AN153" i="1" s="1"/>
  <c r="AM153" i="1"/>
  <c r="AO168" i="1"/>
  <c r="AN168" i="1" s="1"/>
  <c r="AM168" i="1"/>
  <c r="AM183" i="1"/>
  <c r="AO183" i="1"/>
  <c r="AN183" i="1" s="1"/>
  <c r="AM639" i="1"/>
  <c r="AO639" i="1"/>
  <c r="AN639" i="1" s="1"/>
  <c r="AM792" i="1"/>
  <c r="AO792" i="1"/>
  <c r="AN792" i="1" s="1"/>
  <c r="AM822" i="1"/>
  <c r="AO822" i="1"/>
  <c r="AN822" i="1" s="1"/>
  <c r="AM667" i="1"/>
  <c r="AO667" i="1"/>
  <c r="AN667" i="1" s="1"/>
  <c r="AM707" i="1"/>
  <c r="AO707" i="1"/>
  <c r="AN707" i="1" s="1"/>
  <c r="AM113" i="1"/>
  <c r="AO113" i="1"/>
  <c r="AN113" i="1" s="1"/>
  <c r="AM580" i="1"/>
  <c r="AO580" i="1"/>
  <c r="AN580" i="1" s="1"/>
  <c r="AM557" i="1"/>
  <c r="AO557" i="1"/>
  <c r="AN557" i="1" s="1"/>
  <c r="AM627" i="1"/>
  <c r="AO627" i="1"/>
  <c r="AN627" i="1" s="1"/>
  <c r="AM593" i="1"/>
  <c r="AO593" i="1"/>
  <c r="AN593" i="1" s="1"/>
  <c r="AM445" i="1"/>
  <c r="AO445" i="1"/>
  <c r="AN445" i="1" s="1"/>
  <c r="AO482" i="1"/>
  <c r="AN482" i="1" s="1"/>
  <c r="AM482" i="1"/>
  <c r="AO602" i="1"/>
  <c r="AN602" i="1" s="1"/>
  <c r="AM602" i="1"/>
  <c r="AM504" i="1"/>
  <c r="AO504" i="1"/>
  <c r="AN504" i="1" s="1"/>
  <c r="AO762" i="1"/>
  <c r="AN762" i="1" s="1"/>
  <c r="AM762" i="1"/>
  <c r="AO208" i="1"/>
  <c r="AN208" i="1" s="1"/>
  <c r="AM208" i="1"/>
  <c r="AM218" i="1"/>
  <c r="AO218" i="1"/>
  <c r="AN218" i="1" s="1"/>
  <c r="AO287" i="1"/>
  <c r="AN287" i="1" s="1"/>
  <c r="AM287" i="1"/>
  <c r="AM246" i="1"/>
  <c r="AO246" i="1"/>
  <c r="AN246" i="1" s="1"/>
  <c r="AM275" i="1"/>
  <c r="AO275" i="1"/>
  <c r="AN275" i="1" s="1"/>
  <c r="AM458" i="1"/>
  <c r="AO458" i="1"/>
  <c r="AN458" i="1" s="1"/>
  <c r="AM320" i="1"/>
  <c r="AO320" i="1"/>
  <c r="AN320" i="1" s="1"/>
  <c r="AM376" i="1"/>
  <c r="AO376" i="1"/>
  <c r="AM392" i="1"/>
  <c r="AO392" i="1"/>
  <c r="AN392" i="1" s="1"/>
  <c r="AO475" i="1"/>
  <c r="AN475" i="1" s="1"/>
  <c r="AM475" i="1"/>
  <c r="AM561" i="1"/>
  <c r="AO561" i="1"/>
  <c r="AN561" i="1" s="1"/>
  <c r="AO333" i="1"/>
  <c r="AN333" i="1" s="1"/>
  <c r="AM333" i="1"/>
  <c r="AM12" i="1"/>
  <c r="AO12" i="1"/>
  <c r="AN12" i="1" s="1"/>
  <c r="AM29" i="1"/>
  <c r="AO29" i="1"/>
  <c r="AN29" i="1" s="1"/>
  <c r="AM57" i="1"/>
  <c r="AO57" i="1"/>
  <c r="AN57" i="1" s="1"/>
  <c r="AM91" i="1"/>
  <c r="AO91" i="1"/>
  <c r="AN91" i="1" s="1"/>
  <c r="AM839" i="1"/>
  <c r="AO839" i="1"/>
  <c r="AO201" i="1"/>
  <c r="AM201" i="1"/>
  <c r="AM417" i="1"/>
  <c r="AO417" i="1"/>
  <c r="AN417" i="1" s="1"/>
  <c r="AO399" i="1"/>
  <c r="AN399" i="1" s="1"/>
  <c r="AM399" i="1"/>
  <c r="AM335" i="1"/>
  <c r="AO335" i="1"/>
  <c r="AN335" i="1" s="1"/>
  <c r="AM315" i="1"/>
  <c r="AO315" i="1"/>
  <c r="AN315" i="1" s="1"/>
  <c r="AM304" i="1"/>
  <c r="AO304" i="1"/>
  <c r="AN304" i="1" s="1"/>
  <c r="AM274" i="1"/>
  <c r="AO274" i="1"/>
  <c r="AN274" i="1" s="1"/>
  <c r="AM253" i="1"/>
  <c r="AO253" i="1"/>
  <c r="AN253" i="1" s="1"/>
  <c r="AO478" i="1"/>
  <c r="AN478" i="1" s="1"/>
  <c r="AM478" i="1"/>
  <c r="AM541" i="1"/>
  <c r="AO541" i="1"/>
  <c r="AM653" i="1"/>
  <c r="AO653" i="1"/>
  <c r="AN653" i="1" s="1"/>
  <c r="AM562" i="1"/>
  <c r="AO562" i="1"/>
  <c r="AN562" i="1" s="1"/>
  <c r="AM585" i="1"/>
  <c r="AO585" i="1"/>
  <c r="AN585" i="1" s="1"/>
  <c r="AM556" i="1"/>
  <c r="AO556" i="1"/>
  <c r="AM548" i="1"/>
  <c r="AO548" i="1"/>
  <c r="AM712" i="1"/>
  <c r="AO712" i="1"/>
  <c r="AN712" i="1" s="1"/>
  <c r="AM687" i="1"/>
  <c r="AO687" i="1"/>
  <c r="AN687" i="1" s="1"/>
  <c r="AM671" i="1"/>
  <c r="AO671" i="1"/>
  <c r="AN671" i="1" s="1"/>
  <c r="AM815" i="1"/>
  <c r="AO815" i="1"/>
  <c r="AN815" i="1" s="1"/>
  <c r="AM798" i="1"/>
  <c r="AO798" i="1"/>
  <c r="AN798" i="1" s="1"/>
  <c r="AM778" i="1"/>
  <c r="AO778" i="1"/>
  <c r="AN778" i="1" s="1"/>
  <c r="AM606" i="1"/>
  <c r="AO606" i="1"/>
  <c r="AN606" i="1" s="1"/>
  <c r="AO188" i="1"/>
  <c r="AN188" i="1" s="1"/>
  <c r="AM188" i="1"/>
  <c r="AO164" i="1"/>
  <c r="AN164" i="1" s="1"/>
  <c r="AM164" i="1"/>
  <c r="AO124" i="1"/>
  <c r="AN124" i="1" s="1"/>
  <c r="AM124" i="1"/>
  <c r="AM212" i="1"/>
  <c r="AO212" i="1"/>
  <c r="AN212" i="1" s="1"/>
  <c r="AO73" i="1"/>
  <c r="AN73" i="1" s="1"/>
  <c r="AM73" i="1"/>
  <c r="AM37" i="1"/>
  <c r="AO37" i="1"/>
  <c r="AN37" i="1" s="1"/>
  <c r="AM420" i="1"/>
  <c r="AO420" i="1"/>
  <c r="AM618" i="1"/>
  <c r="AO618" i="1"/>
  <c r="AN618" i="1" s="1"/>
  <c r="AM841" i="1"/>
  <c r="AO841" i="1"/>
  <c r="AM830" i="1"/>
  <c r="AO830" i="1"/>
  <c r="AM67" i="1"/>
  <c r="AO67" i="1"/>
  <c r="AN67" i="1" s="1"/>
  <c r="AO390" i="1"/>
  <c r="AN390" i="1" s="1"/>
  <c r="AM390" i="1"/>
  <c r="AO363" i="1"/>
  <c r="AN363" i="1" s="1"/>
  <c r="AM363" i="1"/>
  <c r="AM338" i="1"/>
  <c r="AO338" i="1"/>
  <c r="AN338" i="1" s="1"/>
  <c r="AM316" i="1"/>
  <c r="AO316" i="1"/>
  <c r="AN316" i="1" s="1"/>
  <c r="AM276" i="1"/>
  <c r="AO276" i="1"/>
  <c r="AN276" i="1" s="1"/>
  <c r="AM251" i="1"/>
  <c r="AO251" i="1"/>
  <c r="AN251" i="1" s="1"/>
  <c r="AM234" i="1"/>
  <c r="AO234" i="1"/>
  <c r="AN234" i="1" s="1"/>
  <c r="AM206" i="1"/>
  <c r="AO206" i="1"/>
  <c r="AO740" i="1"/>
  <c r="AN740" i="1" s="1"/>
  <c r="AM740" i="1"/>
  <c r="AM488" i="1"/>
  <c r="AO488" i="1"/>
  <c r="AN488" i="1" s="1"/>
  <c r="AO497" i="1"/>
  <c r="AN497" i="1" s="1"/>
  <c r="AM497" i="1"/>
  <c r="AO447" i="1"/>
  <c r="AN447" i="1" s="1"/>
  <c r="AM447" i="1"/>
  <c r="AO431" i="1"/>
  <c r="AN431" i="1" s="1"/>
  <c r="AM431" i="1"/>
  <c r="AM660" i="1"/>
  <c r="AO660" i="1"/>
  <c r="AN660" i="1" s="1"/>
  <c r="AM563" i="1"/>
  <c r="AO563" i="1"/>
  <c r="AN563" i="1" s="1"/>
  <c r="AM624" i="1"/>
  <c r="AO624" i="1"/>
  <c r="AN624" i="1" s="1"/>
  <c r="AM597" i="1"/>
  <c r="AO597" i="1"/>
  <c r="AN597" i="1" s="1"/>
  <c r="AM573" i="1"/>
  <c r="AO573" i="1"/>
  <c r="AN573" i="1" s="1"/>
  <c r="AM696" i="1"/>
  <c r="AO696" i="1"/>
  <c r="AN696" i="1" s="1"/>
  <c r="AM677" i="1"/>
  <c r="AO677" i="1"/>
  <c r="AN677" i="1" s="1"/>
  <c r="AM636" i="1"/>
  <c r="AO636" i="1"/>
  <c r="AN636" i="1" s="1"/>
  <c r="AM793" i="1"/>
  <c r="AO793" i="1"/>
  <c r="AN793" i="1" s="1"/>
  <c r="AM784" i="1"/>
  <c r="AO784" i="1"/>
  <c r="AN784" i="1" s="1"/>
  <c r="AM761" i="1"/>
  <c r="AO761" i="1"/>
  <c r="AN761" i="1" s="1"/>
  <c r="AM750" i="1"/>
  <c r="AO750" i="1"/>
  <c r="AN750" i="1" s="1"/>
  <c r="AM856" i="1"/>
  <c r="AO856" i="1"/>
  <c r="AO189" i="1"/>
  <c r="AN189" i="1" s="1"/>
  <c r="AM189" i="1"/>
  <c r="AO157" i="1"/>
  <c r="AN157" i="1" s="1"/>
  <c r="AM157" i="1"/>
  <c r="AM134" i="1"/>
  <c r="AO134" i="1"/>
  <c r="AN134" i="1" s="1"/>
  <c r="AM216" i="1"/>
  <c r="AO216" i="1"/>
  <c r="AN216" i="1" s="1"/>
  <c r="AM16" i="1"/>
  <c r="AO16" i="1"/>
  <c r="AN16" i="1" s="1"/>
  <c r="AM42" i="1"/>
  <c r="AO42" i="1"/>
  <c r="AN42" i="1" s="1"/>
  <c r="AM54" i="1"/>
  <c r="AO54" i="1"/>
  <c r="AN54" i="1" s="1"/>
  <c r="AO85" i="1"/>
  <c r="AM85" i="1"/>
  <c r="AM138" i="1"/>
  <c r="AO138" i="1"/>
  <c r="AN138" i="1" s="1"/>
  <c r="AM154" i="1"/>
  <c r="AO154" i="1"/>
  <c r="AN154" i="1" s="1"/>
  <c r="AO169" i="1"/>
  <c r="AN169" i="1" s="1"/>
  <c r="AM169" i="1"/>
  <c r="AO184" i="1"/>
  <c r="AN184" i="1" s="1"/>
  <c r="AM184" i="1"/>
  <c r="AM773" i="1"/>
  <c r="AO773" i="1"/>
  <c r="AN773" i="1" s="1"/>
  <c r="AM805" i="1"/>
  <c r="AO805" i="1"/>
  <c r="AN805" i="1" s="1"/>
  <c r="AM823" i="1"/>
  <c r="AO823" i="1"/>
  <c r="AN823" i="1" s="1"/>
  <c r="AM674" i="1"/>
  <c r="AO674" i="1"/>
  <c r="AN674" i="1" s="1"/>
  <c r="AM714" i="1"/>
  <c r="AO714" i="1"/>
  <c r="AN714" i="1" s="1"/>
  <c r="AM114" i="1"/>
  <c r="AO114" i="1"/>
  <c r="AN114" i="1" s="1"/>
  <c r="AM583" i="1"/>
  <c r="AO583" i="1"/>
  <c r="AN583" i="1" s="1"/>
  <c r="AM613" i="1"/>
  <c r="AO613" i="1"/>
  <c r="AN613" i="1" s="1"/>
  <c r="AM631" i="1"/>
  <c r="AO631" i="1"/>
  <c r="AN631" i="1" s="1"/>
  <c r="AO423" i="1"/>
  <c r="AM423" i="1"/>
  <c r="AO446" i="1"/>
  <c r="AN446" i="1" s="1"/>
  <c r="AM446" i="1"/>
  <c r="AO483" i="1"/>
  <c r="AN483" i="1" s="1"/>
  <c r="AM483" i="1"/>
  <c r="AO603" i="1"/>
  <c r="AN603" i="1" s="1"/>
  <c r="AM603" i="1"/>
  <c r="AM505" i="1"/>
  <c r="AO505" i="1"/>
  <c r="AN505" i="1" s="1"/>
  <c r="AO763" i="1"/>
  <c r="AN763" i="1" s="1"/>
  <c r="AM763" i="1"/>
  <c r="AO209" i="1"/>
  <c r="AN209" i="1" s="1"/>
  <c r="AM209" i="1"/>
  <c r="AM219" i="1"/>
  <c r="AO219" i="1"/>
  <c r="AN219" i="1" s="1"/>
  <c r="AO288" i="1"/>
  <c r="AN288" i="1" s="1"/>
  <c r="AM288" i="1"/>
  <c r="AM247" i="1"/>
  <c r="AO247" i="1"/>
  <c r="AN247" i="1" s="1"/>
  <c r="AO277" i="1"/>
  <c r="AN277" i="1" s="1"/>
  <c r="AM277" i="1"/>
  <c r="AO459" i="1"/>
  <c r="AN459" i="1" s="1"/>
  <c r="AM459" i="1"/>
  <c r="AM330" i="1"/>
  <c r="AO330" i="1"/>
  <c r="AN330" i="1" s="1"/>
  <c r="AO357" i="1"/>
  <c r="AN357" i="1" s="1"/>
  <c r="AM357" i="1"/>
  <c r="AM377" i="1"/>
  <c r="AO377" i="1"/>
  <c r="AN377" i="1" s="1"/>
  <c r="AM393" i="1"/>
  <c r="AO393" i="1"/>
  <c r="AN393" i="1" s="1"/>
  <c r="AM632" i="1"/>
  <c r="AO632" i="1"/>
  <c r="AN632" i="1" s="1"/>
  <c r="AM440" i="1"/>
  <c r="AO440" i="1"/>
  <c r="AN440" i="1" s="1"/>
  <c r="AO337" i="1"/>
  <c r="AN337" i="1" s="1"/>
  <c r="AM337" i="1"/>
  <c r="AM13" i="1"/>
  <c r="AO13" i="1"/>
  <c r="AN13" i="1" s="1"/>
  <c r="AM38" i="1"/>
  <c r="AO38" i="1"/>
  <c r="AN38" i="1" s="1"/>
  <c r="AO64" i="1"/>
  <c r="AN64" i="1" s="1"/>
  <c r="AM64" i="1"/>
  <c r="AO92" i="1"/>
  <c r="AN92" i="1" s="1"/>
  <c r="AM92" i="1"/>
  <c r="AM424" i="1"/>
  <c r="AO424" i="1"/>
  <c r="AM195" i="1"/>
  <c r="AO195" i="1"/>
  <c r="AM416" i="1"/>
  <c r="AO416" i="1"/>
  <c r="AO386" i="1"/>
  <c r="AN386" i="1" s="1"/>
  <c r="AM386" i="1"/>
  <c r="AM331" i="1"/>
  <c r="AO331" i="1"/>
  <c r="AO313" i="1"/>
  <c r="AN313" i="1" s="1"/>
  <c r="AM313" i="1"/>
  <c r="AM303" i="1"/>
  <c r="AO303" i="1"/>
  <c r="AN303" i="1" s="1"/>
  <c r="AM271" i="1"/>
  <c r="AO271" i="1"/>
  <c r="AN271" i="1" s="1"/>
  <c r="AO235" i="1"/>
  <c r="AN235" i="1" s="1"/>
  <c r="AM235" i="1"/>
  <c r="AM476" i="1"/>
  <c r="AO476" i="1"/>
  <c r="AN476" i="1" s="1"/>
  <c r="AM540" i="1"/>
  <c r="AO540" i="1"/>
  <c r="AN540" i="1" s="1"/>
  <c r="AM652" i="1"/>
  <c r="AO652" i="1"/>
  <c r="AN652" i="1" s="1"/>
  <c r="AM524" i="1"/>
  <c r="AO524" i="1"/>
  <c r="AN524" i="1" s="1"/>
  <c r="AM582" i="1"/>
  <c r="AO582" i="1"/>
  <c r="AN582" i="1" s="1"/>
  <c r="AM555" i="1"/>
  <c r="AO555" i="1"/>
  <c r="AO547" i="1"/>
  <c r="AM547" i="1"/>
  <c r="AM711" i="1"/>
  <c r="AO711" i="1"/>
  <c r="AN711" i="1" s="1"/>
  <c r="AM686" i="1"/>
  <c r="AO686" i="1"/>
  <c r="AM670" i="1"/>
  <c r="AO670" i="1"/>
  <c r="AN670" i="1" s="1"/>
  <c r="AM814" i="1"/>
  <c r="AO814" i="1"/>
  <c r="AM797" i="1"/>
  <c r="AO797" i="1"/>
  <c r="AN797" i="1" s="1"/>
  <c r="AM777" i="1"/>
  <c r="AO777" i="1"/>
  <c r="AN777" i="1" s="1"/>
  <c r="AM832" i="1"/>
  <c r="AO832" i="1"/>
  <c r="AO180" i="1"/>
  <c r="AN180" i="1" s="1"/>
  <c r="AM180" i="1"/>
  <c r="AM139" i="1"/>
  <c r="AO139" i="1"/>
  <c r="AN139" i="1" s="1"/>
  <c r="AM123" i="1"/>
  <c r="AO123" i="1"/>
  <c r="AN123" i="1" s="1"/>
  <c r="AO211" i="1"/>
  <c r="AN211" i="1" s="1"/>
  <c r="AM211" i="1"/>
  <c r="AM70" i="1"/>
  <c r="AO70" i="1"/>
  <c r="AN70" i="1" s="1"/>
  <c r="AM27" i="1"/>
  <c r="AO27" i="1"/>
  <c r="AN27" i="1" s="1"/>
  <c r="AO374" i="1"/>
  <c r="AN374" i="1" s="1"/>
  <c r="AM374" i="1"/>
  <c r="AM588" i="1"/>
  <c r="AO588" i="1"/>
  <c r="AM840" i="1"/>
  <c r="AO840" i="1"/>
  <c r="AM826" i="1"/>
  <c r="AO826" i="1"/>
  <c r="AN826" i="1" s="1"/>
  <c r="AO419" i="1"/>
  <c r="AN419" i="1" s="1"/>
  <c r="AM419" i="1"/>
  <c r="AM389" i="1"/>
  <c r="AO389" i="1"/>
  <c r="AN389" i="1" s="1"/>
  <c r="AM355" i="1"/>
  <c r="AO355" i="1"/>
  <c r="AN355" i="1" s="1"/>
  <c r="AM336" i="1"/>
  <c r="AO336" i="1"/>
  <c r="AN336" i="1" s="1"/>
  <c r="AM307" i="1"/>
  <c r="AO307" i="1"/>
  <c r="AN307" i="1" s="1"/>
  <c r="AO273" i="1"/>
  <c r="AN273" i="1" s="1"/>
  <c r="AM273" i="1"/>
  <c r="AM233" i="1"/>
  <c r="AO233" i="1"/>
  <c r="AN233" i="1" s="1"/>
  <c r="AO269" i="1"/>
  <c r="AN269" i="1" s="1"/>
  <c r="AM269" i="1"/>
  <c r="AM536" i="1"/>
  <c r="AO536" i="1"/>
  <c r="AN536" i="1" s="1"/>
  <c r="AM739" i="1"/>
  <c r="AO739" i="1"/>
  <c r="AN739" i="1" s="1"/>
  <c r="AM481" i="1"/>
  <c r="AO481" i="1"/>
  <c r="AN481" i="1" s="1"/>
  <c r="AM495" i="1"/>
  <c r="AO495" i="1"/>
  <c r="AN495" i="1" s="1"/>
  <c r="AO439" i="1"/>
  <c r="AN439" i="1" s="1"/>
  <c r="AM439" i="1"/>
  <c r="AO430" i="1"/>
  <c r="AN430" i="1" s="1"/>
  <c r="AM430" i="1"/>
  <c r="AM658" i="1"/>
  <c r="AO658" i="1"/>
  <c r="AN658" i="1" s="1"/>
  <c r="AM560" i="1"/>
  <c r="AO560" i="1"/>
  <c r="AN560" i="1" s="1"/>
  <c r="AM620" i="1"/>
  <c r="AO620" i="1"/>
  <c r="AN620" i="1" s="1"/>
  <c r="AM596" i="1"/>
  <c r="AO596" i="1"/>
  <c r="AN596" i="1" s="1"/>
  <c r="AM571" i="1"/>
  <c r="AO571" i="1"/>
  <c r="AN571" i="1" s="1"/>
  <c r="AM694" i="1"/>
  <c r="AO694" i="1"/>
  <c r="AN694" i="1" s="1"/>
  <c r="AM673" i="1"/>
  <c r="AO673" i="1"/>
  <c r="AN673" i="1" s="1"/>
  <c r="AM813" i="1"/>
  <c r="AO813" i="1"/>
  <c r="AN813" i="1" s="1"/>
  <c r="AM790" i="1"/>
  <c r="AO790" i="1"/>
  <c r="AN790" i="1" s="1"/>
  <c r="AM775" i="1"/>
  <c r="AO775" i="1"/>
  <c r="AN775" i="1" s="1"/>
  <c r="AM758" i="1"/>
  <c r="AO758" i="1"/>
  <c r="AN758" i="1" s="1"/>
  <c r="AM638" i="1"/>
  <c r="AO638" i="1"/>
  <c r="AN638" i="1" s="1"/>
  <c r="AO205" i="1"/>
  <c r="AN205" i="1" s="1"/>
  <c r="AM205" i="1"/>
  <c r="AM187" i="1"/>
  <c r="AO187" i="1"/>
  <c r="AN187" i="1" s="1"/>
  <c r="AM151" i="1"/>
  <c r="AO151" i="1"/>
  <c r="AN151" i="1" s="1"/>
  <c r="AO133" i="1"/>
  <c r="AN133" i="1" s="1"/>
  <c r="AM133" i="1"/>
  <c r="AO215" i="1"/>
  <c r="AN215" i="1" s="1"/>
  <c r="AM215" i="1"/>
  <c r="AM18" i="1"/>
  <c r="AO18" i="1"/>
  <c r="AN18" i="1" s="1"/>
  <c r="AM43" i="1"/>
  <c r="AO43" i="1"/>
  <c r="AN43" i="1" s="1"/>
  <c r="AM56" i="1"/>
  <c r="AO56" i="1"/>
  <c r="AN56" i="1" s="1"/>
  <c r="AO88" i="1"/>
  <c r="AN88" i="1" s="1"/>
  <c r="AM88" i="1"/>
  <c r="AO141" i="1"/>
  <c r="AN141" i="1" s="1"/>
  <c r="AM141" i="1"/>
  <c r="AM155" i="1"/>
  <c r="AO155" i="1"/>
  <c r="AN155" i="1" s="1"/>
  <c r="AM170" i="1"/>
  <c r="AO170" i="1"/>
  <c r="AN170" i="1" s="1"/>
  <c r="AO185" i="1"/>
  <c r="AN185" i="1" s="1"/>
  <c r="AM185" i="1"/>
  <c r="AM746" i="1"/>
  <c r="AO746" i="1"/>
  <c r="AN746" i="1" s="1"/>
  <c r="AM807" i="1"/>
  <c r="AO807" i="1"/>
  <c r="AN807" i="1" s="1"/>
  <c r="AM824" i="1"/>
  <c r="AO824" i="1"/>
  <c r="AN824" i="1" s="1"/>
  <c r="AM681" i="1"/>
  <c r="AO681" i="1"/>
  <c r="AN681" i="1" s="1"/>
  <c r="AM78" i="1"/>
  <c r="AO78" i="1"/>
  <c r="AN78" i="1" s="1"/>
  <c r="AM115" i="1"/>
  <c r="AO115" i="1"/>
  <c r="AN115" i="1" s="1"/>
  <c r="AM598" i="1"/>
  <c r="AO598" i="1"/>
  <c r="AN598" i="1" s="1"/>
  <c r="AM614" i="1"/>
  <c r="AO614" i="1"/>
  <c r="AN614" i="1" s="1"/>
  <c r="AM564" i="1"/>
  <c r="AO564" i="1"/>
  <c r="AN564" i="1" s="1"/>
  <c r="AM433" i="1"/>
  <c r="AO433" i="1"/>
  <c r="AN433" i="1" s="1"/>
  <c r="AM448" i="1"/>
  <c r="AO448" i="1"/>
  <c r="AN448" i="1" s="1"/>
  <c r="AM484" i="1"/>
  <c r="AO484" i="1"/>
  <c r="AN484" i="1" s="1"/>
  <c r="AM604" i="1"/>
  <c r="AO604" i="1"/>
  <c r="AN604" i="1" s="1"/>
  <c r="AO507" i="1"/>
  <c r="AN507" i="1" s="1"/>
  <c r="AM507" i="1"/>
  <c r="AM764" i="1"/>
  <c r="AO764" i="1"/>
  <c r="AN764" i="1" s="1"/>
  <c r="AO296" i="1"/>
  <c r="AN296" i="1" s="1"/>
  <c r="AM296" i="1"/>
  <c r="AO221" i="1"/>
  <c r="AN221" i="1" s="1"/>
  <c r="AM221" i="1"/>
  <c r="AO237" i="1"/>
  <c r="AN237" i="1" s="1"/>
  <c r="AM237" i="1"/>
  <c r="AO248" i="1"/>
  <c r="AN248" i="1" s="1"/>
  <c r="AM248" i="1"/>
  <c r="AM280" i="1"/>
  <c r="AO280" i="1"/>
  <c r="AN280" i="1" s="1"/>
  <c r="AO464" i="1"/>
  <c r="AM464" i="1"/>
  <c r="AO332" i="1"/>
  <c r="AN332" i="1" s="1"/>
  <c r="AM332" i="1"/>
  <c r="AM361" i="1"/>
  <c r="AO361" i="1"/>
  <c r="AN361" i="1" s="1"/>
  <c r="AO378" i="1"/>
  <c r="AN378" i="1" s="1"/>
  <c r="AM378" i="1"/>
  <c r="AO394" i="1"/>
  <c r="AN394" i="1" s="1"/>
  <c r="AM394" i="1"/>
  <c r="AM829" i="1"/>
  <c r="AO829" i="1"/>
  <c r="AN829" i="1" s="1"/>
  <c r="AO451" i="1"/>
  <c r="AN451" i="1" s="1"/>
  <c r="AM451" i="1"/>
  <c r="AM346" i="1"/>
  <c r="AO346" i="1"/>
  <c r="AN346" i="1" s="1"/>
  <c r="AM15" i="1"/>
  <c r="AO15" i="1"/>
  <c r="AN15" i="1" s="1"/>
  <c r="AM39" i="1"/>
  <c r="AO39" i="1"/>
  <c r="AN39" i="1" s="1"/>
  <c r="AO65" i="1"/>
  <c r="AN65" i="1" s="1"/>
  <c r="AM65" i="1"/>
  <c r="AO93" i="1"/>
  <c r="AN93" i="1" s="1"/>
  <c r="AM93" i="1"/>
  <c r="AM421" i="1"/>
  <c r="AO421" i="1"/>
  <c r="AM32" i="1"/>
  <c r="AO32" i="1"/>
  <c r="AO415" i="1"/>
  <c r="AM415" i="1"/>
  <c r="AM380" i="1"/>
  <c r="AO380" i="1"/>
  <c r="AN380" i="1" s="1"/>
  <c r="AO329" i="1"/>
  <c r="AN329" i="1" s="1"/>
  <c r="AM329" i="1"/>
  <c r="AM312" i="1"/>
  <c r="AO312" i="1"/>
  <c r="AN312" i="1" s="1"/>
  <c r="AM302" i="1"/>
  <c r="AO302" i="1"/>
  <c r="AN302" i="1" s="1"/>
  <c r="AM231" i="1"/>
  <c r="AO231" i="1"/>
  <c r="AN231" i="1" s="1"/>
  <c r="AO534" i="1"/>
  <c r="AN534" i="1" s="1"/>
  <c r="AM534" i="1"/>
  <c r="AM491" i="1"/>
  <c r="AO491" i="1"/>
  <c r="AN491" i="1" s="1"/>
  <c r="AO538" i="1"/>
  <c r="AN538" i="1" s="1"/>
  <c r="AM538" i="1"/>
  <c r="AM651" i="1"/>
  <c r="AO651" i="1"/>
  <c r="AN651" i="1" s="1"/>
  <c r="AM520" i="1"/>
  <c r="AO520" i="1"/>
  <c r="AN520" i="1" s="1"/>
  <c r="AM554" i="1"/>
  <c r="AO554" i="1"/>
  <c r="AO546" i="1"/>
  <c r="AM546" i="1"/>
  <c r="AM710" i="1"/>
  <c r="AO710" i="1"/>
  <c r="AN710" i="1" s="1"/>
  <c r="AM685" i="1"/>
  <c r="AO685" i="1"/>
  <c r="AN685" i="1" s="1"/>
  <c r="AM669" i="1"/>
  <c r="AO669" i="1"/>
  <c r="AN669" i="1" s="1"/>
  <c r="AM812" i="1"/>
  <c r="AO812" i="1"/>
  <c r="AN812" i="1" s="1"/>
  <c r="AM796" i="1"/>
  <c r="AO796" i="1"/>
  <c r="AN796" i="1" s="1"/>
  <c r="AM776" i="1"/>
  <c r="AO776" i="1"/>
  <c r="AN776" i="1" s="1"/>
  <c r="AM831" i="1"/>
  <c r="AO831" i="1"/>
  <c r="AM178" i="1"/>
  <c r="AO178" i="1"/>
  <c r="AN178" i="1" s="1"/>
  <c r="AO136" i="1"/>
  <c r="AN136" i="1" s="1"/>
  <c r="AM136" i="1"/>
  <c r="AM122" i="1"/>
  <c r="AO122" i="1"/>
  <c r="AN122" i="1" s="1"/>
  <c r="AM102" i="1"/>
  <c r="AO102" i="1"/>
  <c r="AN102" i="1" s="1"/>
  <c r="AO69" i="1"/>
  <c r="AN69" i="1" s="1"/>
  <c r="AM69" i="1"/>
  <c r="AM26" i="1"/>
  <c r="AO26" i="1"/>
  <c r="AN26" i="1" s="1"/>
  <c r="AM360" i="1"/>
  <c r="AO360" i="1"/>
  <c r="AN360" i="1" s="1"/>
  <c r="AM849" i="1"/>
  <c r="AO849" i="1"/>
  <c r="AM838" i="1"/>
  <c r="AO838" i="1"/>
  <c r="AO84" i="1"/>
  <c r="AM84" i="1"/>
  <c r="AO410" i="1"/>
  <c r="AN410" i="1" s="1"/>
  <c r="AM410" i="1"/>
  <c r="AO387" i="1"/>
  <c r="AN387" i="1" s="1"/>
  <c r="AM387" i="1"/>
  <c r="AM468" i="1"/>
  <c r="AO468" i="1"/>
  <c r="AM334" i="1"/>
  <c r="AO334" i="1"/>
  <c r="AN334" i="1" s="1"/>
  <c r="AO301" i="1"/>
  <c r="AN301" i="1" s="1"/>
  <c r="AM301" i="1"/>
  <c r="AM272" i="1"/>
  <c r="AO272" i="1"/>
  <c r="AN272" i="1" s="1"/>
  <c r="AM232" i="1"/>
  <c r="AO232" i="1"/>
  <c r="AN232" i="1" s="1"/>
  <c r="AO268" i="1"/>
  <c r="AN268" i="1" s="1"/>
  <c r="AM268" i="1"/>
  <c r="AM533" i="1"/>
  <c r="AO533" i="1"/>
  <c r="AN533" i="1" s="1"/>
  <c r="AM738" i="1"/>
  <c r="AO738" i="1"/>
  <c r="AN738" i="1" s="1"/>
  <c r="AO479" i="1"/>
  <c r="AN479" i="1" s="1"/>
  <c r="AM479" i="1"/>
  <c r="AM494" i="1"/>
  <c r="AO494" i="1"/>
  <c r="AN494" i="1" s="1"/>
  <c r="AO438" i="1"/>
  <c r="AN438" i="1" s="1"/>
  <c r="AM438" i="1"/>
  <c r="AM429" i="1"/>
  <c r="AO429" i="1"/>
  <c r="AN429" i="1" s="1"/>
  <c r="AM655" i="1"/>
  <c r="AO655" i="1"/>
  <c r="AN655" i="1" s="1"/>
  <c r="AM559" i="1"/>
  <c r="AO559" i="1"/>
  <c r="AN559" i="1" s="1"/>
  <c r="AM619" i="1"/>
  <c r="AO619" i="1"/>
  <c r="AN619" i="1" s="1"/>
  <c r="AM595" i="1"/>
  <c r="AO595" i="1"/>
  <c r="AN595" i="1" s="1"/>
  <c r="AM570" i="1"/>
  <c r="AO570" i="1"/>
  <c r="AN570" i="1" s="1"/>
  <c r="AM693" i="1"/>
  <c r="AO693" i="1"/>
  <c r="AN693" i="1" s="1"/>
  <c r="AM672" i="1"/>
  <c r="AO672" i="1"/>
  <c r="AN672" i="1" s="1"/>
  <c r="AM810" i="1"/>
  <c r="AO810" i="1"/>
  <c r="AN810" i="1" s="1"/>
  <c r="AM785" i="1"/>
  <c r="AO785" i="1"/>
  <c r="AN785" i="1" s="1"/>
  <c r="AM772" i="1"/>
  <c r="AO772" i="1"/>
  <c r="AN772" i="1" s="1"/>
  <c r="AM735" i="1"/>
  <c r="AO735" i="1"/>
  <c r="AN735" i="1" s="1"/>
  <c r="AM637" i="1"/>
  <c r="AO637" i="1"/>
  <c r="AN637" i="1" s="1"/>
  <c r="AO204" i="1"/>
  <c r="AN204" i="1" s="1"/>
  <c r="AM204" i="1"/>
  <c r="AM186" i="1"/>
  <c r="AO186" i="1"/>
  <c r="AN186" i="1" s="1"/>
  <c r="AM150" i="1"/>
  <c r="AO150" i="1"/>
  <c r="AN150" i="1" s="1"/>
  <c r="AO132" i="1"/>
  <c r="AN132" i="1" s="1"/>
  <c r="AM132" i="1"/>
  <c r="AO214" i="1"/>
  <c r="AN214" i="1" s="1"/>
  <c r="AM214" i="1"/>
  <c r="AM21" i="1"/>
  <c r="AO21" i="1"/>
  <c r="AN21" i="1" s="1"/>
  <c r="AM45" i="1"/>
  <c r="AO45" i="1"/>
  <c r="AN45" i="1" s="1"/>
  <c r="AM59" i="1"/>
  <c r="AO59" i="1"/>
  <c r="AN59" i="1" s="1"/>
  <c r="AM95" i="1"/>
  <c r="AO95" i="1"/>
  <c r="AN95" i="1" s="1"/>
  <c r="AM143" i="1"/>
  <c r="AO143" i="1"/>
  <c r="AN143" i="1" s="1"/>
  <c r="AO156" i="1"/>
  <c r="AN156" i="1" s="1"/>
  <c r="AM156" i="1"/>
  <c r="AM171" i="1"/>
  <c r="AO171" i="1"/>
  <c r="AN171" i="1" s="1"/>
  <c r="AM190" i="1"/>
  <c r="AO190" i="1"/>
  <c r="AN190" i="1" s="1"/>
  <c r="AM747" i="1"/>
  <c r="AO747" i="1"/>
  <c r="AN747" i="1" s="1"/>
  <c r="AM808" i="1"/>
  <c r="AO808" i="1"/>
  <c r="AN808" i="1" s="1"/>
  <c r="AM825" i="1"/>
  <c r="AO825" i="1"/>
  <c r="AN825" i="1" s="1"/>
  <c r="AM689" i="1"/>
  <c r="AO689" i="1"/>
  <c r="AN689" i="1" s="1"/>
  <c r="AM79" i="1"/>
  <c r="AO79" i="1"/>
  <c r="AN79" i="1" s="1"/>
  <c r="AM116" i="1"/>
  <c r="AO116" i="1"/>
  <c r="AN116" i="1" s="1"/>
  <c r="AM525" i="1"/>
  <c r="AO525" i="1"/>
  <c r="AN525" i="1" s="1"/>
  <c r="AM615" i="1"/>
  <c r="AO615" i="1"/>
  <c r="AN615" i="1" s="1"/>
  <c r="AM565" i="1"/>
  <c r="AO565" i="1"/>
  <c r="AN565" i="1" s="1"/>
  <c r="AO496" i="1"/>
  <c r="AN496" i="1" s="1"/>
  <c r="AM496" i="1"/>
  <c r="AM449" i="1"/>
  <c r="AO449" i="1"/>
  <c r="AN449" i="1" s="1"/>
  <c r="AM485" i="1"/>
  <c r="AO485" i="1"/>
  <c r="AN485" i="1" s="1"/>
  <c r="AM605" i="1"/>
  <c r="AO605" i="1"/>
  <c r="AN605" i="1" s="1"/>
  <c r="AM508" i="1"/>
  <c r="AO508" i="1"/>
  <c r="AN508" i="1" s="1"/>
  <c r="AM765" i="1"/>
  <c r="AO765" i="1"/>
  <c r="AN765" i="1" s="1"/>
  <c r="AO297" i="1"/>
  <c r="AN297" i="1" s="1"/>
  <c r="AM297" i="1"/>
  <c r="AM222" i="1"/>
  <c r="AO222" i="1"/>
  <c r="AN222" i="1" s="1"/>
  <c r="AM238" i="1"/>
  <c r="AO238" i="1"/>
  <c r="AN238" i="1" s="1"/>
  <c r="AM250" i="1"/>
  <c r="AO250" i="1"/>
  <c r="AN250" i="1" s="1"/>
  <c r="AO281" i="1"/>
  <c r="AN281" i="1" s="1"/>
  <c r="AM281" i="1"/>
  <c r="AM294" i="1"/>
  <c r="AO294" i="1"/>
  <c r="AN294" i="1" s="1"/>
  <c r="AM339" i="1"/>
  <c r="AO339" i="1"/>
  <c r="AN339" i="1" s="1"/>
  <c r="AO362" i="1"/>
  <c r="AN362" i="1" s="1"/>
  <c r="AM362" i="1"/>
  <c r="AO379" i="1"/>
  <c r="AN379" i="1" s="1"/>
  <c r="AM379" i="1"/>
  <c r="AO395" i="1"/>
  <c r="AN395" i="1" s="1"/>
  <c r="AM395" i="1"/>
  <c r="AM666" i="1"/>
  <c r="AO666" i="1"/>
  <c r="AN666" i="1" s="1"/>
  <c r="AM453" i="1"/>
  <c r="AO453" i="1"/>
  <c r="AN453" i="1" s="1"/>
  <c r="AM365" i="1"/>
  <c r="AO365" i="1"/>
  <c r="AN365" i="1" s="1"/>
  <c r="AM17" i="1"/>
  <c r="AO17" i="1"/>
  <c r="AN17" i="1" s="1"/>
  <c r="AM40" i="1"/>
  <c r="AO40" i="1"/>
  <c r="AN40" i="1" s="1"/>
  <c r="AO76" i="1"/>
  <c r="AN76" i="1" s="1"/>
  <c r="AM76" i="1"/>
  <c r="AM94" i="1"/>
  <c r="AO94" i="1"/>
  <c r="AN94" i="1" s="1"/>
  <c r="AO422" i="1"/>
  <c r="AM422" i="1"/>
  <c r="AM31" i="1"/>
  <c r="AO31" i="1"/>
  <c r="AO414" i="1"/>
  <c r="AM414" i="1"/>
  <c r="AM364" i="1"/>
  <c r="AO364" i="1"/>
  <c r="AN364" i="1" s="1"/>
  <c r="AM327" i="1"/>
  <c r="AO327" i="1"/>
  <c r="AN327" i="1" s="1"/>
  <c r="AM311" i="1"/>
  <c r="AO311" i="1"/>
  <c r="AN311" i="1" s="1"/>
  <c r="AM463" i="1"/>
  <c r="AO463" i="1"/>
  <c r="AN463" i="1" s="1"/>
  <c r="AM227" i="1"/>
  <c r="AO227" i="1"/>
  <c r="AN227" i="1" s="1"/>
  <c r="AM742" i="1"/>
  <c r="AO742" i="1"/>
  <c r="AN742" i="1" s="1"/>
  <c r="AM471" i="1"/>
  <c r="AO471" i="1"/>
  <c r="AN471" i="1" s="1"/>
  <c r="AM537" i="1"/>
  <c r="AO537" i="1"/>
  <c r="AN537" i="1" s="1"/>
  <c r="AM650" i="1"/>
  <c r="AO650" i="1"/>
  <c r="AN650" i="1" s="1"/>
  <c r="AM519" i="1"/>
  <c r="AO519" i="1"/>
  <c r="AN519" i="1" s="1"/>
  <c r="AO553" i="1"/>
  <c r="AM553" i="1"/>
  <c r="AM545" i="1"/>
  <c r="AO545" i="1"/>
  <c r="AM709" i="1"/>
  <c r="AO709" i="1"/>
  <c r="AN709" i="1" s="1"/>
  <c r="AM684" i="1"/>
  <c r="AO684" i="1"/>
  <c r="AN684" i="1" s="1"/>
  <c r="AM851" i="1"/>
  <c r="AO851" i="1"/>
  <c r="AM811" i="1"/>
  <c r="AO811" i="1"/>
  <c r="AN811" i="1" s="1"/>
  <c r="AM795" i="1"/>
  <c r="AO795" i="1"/>
  <c r="AN795" i="1" s="1"/>
  <c r="AM774" i="1"/>
  <c r="AO774" i="1"/>
  <c r="AN774" i="1" s="1"/>
  <c r="AO200" i="1"/>
  <c r="AN200" i="1" s="1"/>
  <c r="AM200" i="1"/>
  <c r="AO177" i="1"/>
  <c r="AN177" i="1" s="1"/>
  <c r="AM177" i="1"/>
  <c r="AM135" i="1"/>
  <c r="AO135" i="1"/>
  <c r="AN135" i="1" s="1"/>
  <c r="AO121" i="1"/>
  <c r="AN121" i="1" s="1"/>
  <c r="AM121" i="1"/>
  <c r="AO101" i="1"/>
  <c r="AN101" i="1" s="1"/>
  <c r="AM101" i="1"/>
  <c r="AO68" i="1"/>
  <c r="AN68" i="1" s="1"/>
  <c r="AM68" i="1"/>
  <c r="AM25" i="1"/>
  <c r="AO25" i="1"/>
  <c r="AN25" i="1" s="1"/>
  <c r="AM344" i="1"/>
  <c r="AO344" i="1"/>
  <c r="AM848" i="1"/>
  <c r="AO848" i="1"/>
  <c r="AM837" i="1"/>
  <c r="AO837" i="1"/>
  <c r="AM83" i="1"/>
  <c r="AO83" i="1"/>
  <c r="AM408" i="1"/>
  <c r="AO408" i="1"/>
  <c r="AN408" i="1" s="1"/>
  <c r="AM385" i="1"/>
  <c r="AO385" i="1"/>
  <c r="AN385" i="1" s="1"/>
  <c r="AO467" i="1"/>
  <c r="AN467" i="1" s="1"/>
  <c r="AM467" i="1"/>
  <c r="AM328" i="1"/>
  <c r="AO328" i="1"/>
  <c r="AN328" i="1" s="1"/>
  <c r="AO461" i="1"/>
  <c r="AN461" i="1" s="1"/>
  <c r="AM461" i="1"/>
  <c r="AO230" i="1"/>
  <c r="AN230" i="1" s="1"/>
  <c r="AM230" i="1"/>
  <c r="AO245" i="1"/>
  <c r="AN245" i="1" s="1"/>
  <c r="AM245" i="1"/>
  <c r="AM267" i="1"/>
  <c r="AO267" i="1"/>
  <c r="AN267" i="1" s="1"/>
  <c r="AO531" i="1"/>
  <c r="AN531" i="1" s="1"/>
  <c r="AM531" i="1"/>
  <c r="AO515" i="1"/>
  <c r="AN515" i="1" s="1"/>
  <c r="AM515" i="1"/>
  <c r="AM477" i="1"/>
  <c r="AO477" i="1"/>
  <c r="AN477" i="1" s="1"/>
  <c r="AO493" i="1"/>
  <c r="AN493" i="1" s="1"/>
  <c r="AM493" i="1"/>
  <c r="AM437" i="1"/>
  <c r="AO437" i="1"/>
  <c r="AN437" i="1" s="1"/>
  <c r="AM428" i="1"/>
  <c r="AO428" i="1"/>
  <c r="AN428" i="1" s="1"/>
  <c r="AM648" i="1"/>
  <c r="AO648" i="1"/>
  <c r="AN648" i="1" s="1"/>
  <c r="AM558" i="1"/>
  <c r="AO558" i="1"/>
  <c r="AN558" i="1" s="1"/>
  <c r="AM612" i="1"/>
  <c r="AO612" i="1"/>
  <c r="AN612" i="1" s="1"/>
  <c r="AM594" i="1"/>
  <c r="AO594" i="1"/>
  <c r="AN594" i="1" s="1"/>
  <c r="AM705" i="1"/>
  <c r="AO705" i="1"/>
  <c r="AN705" i="1" s="1"/>
  <c r="AM692" i="1"/>
  <c r="AO692" i="1"/>
  <c r="AN692" i="1" s="1"/>
  <c r="AM668" i="1"/>
  <c r="AO668" i="1"/>
  <c r="AN668" i="1" s="1"/>
  <c r="AM806" i="1"/>
  <c r="AO806" i="1"/>
  <c r="AN806" i="1" s="1"/>
  <c r="AM782" i="1"/>
  <c r="AO782" i="1"/>
  <c r="AN782" i="1" s="1"/>
  <c r="AM771" i="1"/>
  <c r="AO771" i="1"/>
  <c r="AN771" i="1" s="1"/>
  <c r="AM642" i="1"/>
  <c r="AO642" i="1"/>
  <c r="AN642" i="1" s="1"/>
  <c r="AM635" i="1"/>
  <c r="AO635" i="1"/>
  <c r="AN635" i="1" s="1"/>
  <c r="AM203" i="1"/>
  <c r="AO203" i="1"/>
  <c r="AN203" i="1" s="1"/>
  <c r="AM174" i="1"/>
  <c r="AO174" i="1"/>
  <c r="AN174" i="1" s="1"/>
  <c r="AM146" i="1"/>
  <c r="AO146" i="1"/>
  <c r="AN146" i="1" s="1"/>
  <c r="AM131" i="1"/>
  <c r="AO131" i="1"/>
  <c r="AN131" i="1" s="1"/>
  <c r="AM213" i="1"/>
  <c r="AO213" i="1"/>
  <c r="AN213" i="1" s="1"/>
  <c r="AM33" i="1"/>
  <c r="AO33" i="1"/>
  <c r="AN33" i="1" s="1"/>
  <c r="AM46" i="1"/>
  <c r="AO46" i="1"/>
  <c r="AN46" i="1" s="1"/>
  <c r="AM61" i="1"/>
  <c r="AO61" i="1"/>
  <c r="AN61" i="1" s="1"/>
  <c r="AO96" i="1"/>
  <c r="AN96" i="1" s="1"/>
  <c r="AM96" i="1"/>
  <c r="AM147" i="1"/>
  <c r="AO147" i="1"/>
  <c r="AN147" i="1" s="1"/>
  <c r="AM158" i="1"/>
  <c r="AO158" i="1"/>
  <c r="AN158" i="1" s="1"/>
  <c r="AO173" i="1"/>
  <c r="AN173" i="1" s="1"/>
  <c r="AM173" i="1"/>
  <c r="AM191" i="1"/>
  <c r="AO191" i="1"/>
  <c r="AN191" i="1" s="1"/>
  <c r="AM754" i="1"/>
  <c r="AO754" i="1"/>
  <c r="AN754" i="1" s="1"/>
  <c r="AM818" i="1"/>
  <c r="AO818" i="1"/>
  <c r="AN818" i="1" s="1"/>
  <c r="AM827" i="1"/>
  <c r="AO827" i="1"/>
  <c r="AN827" i="1" s="1"/>
  <c r="AM690" i="1"/>
  <c r="AO690" i="1"/>
  <c r="AN690" i="1" s="1"/>
  <c r="AM108" i="1"/>
  <c r="AO108" i="1"/>
  <c r="AN108" i="1" s="1"/>
  <c r="AM569" i="1"/>
  <c r="AO569" i="1"/>
  <c r="AN569" i="1" s="1"/>
  <c r="AM527" i="1"/>
  <c r="AO527" i="1"/>
  <c r="AN527" i="1" s="1"/>
  <c r="AM616" i="1"/>
  <c r="AO616" i="1"/>
  <c r="AN616" i="1" s="1"/>
  <c r="AM566" i="1"/>
  <c r="AO566" i="1"/>
  <c r="AN566" i="1" s="1"/>
  <c r="AM441" i="1"/>
  <c r="AO441" i="1"/>
  <c r="AN441" i="1" s="1"/>
  <c r="AM456" i="1"/>
  <c r="AO456" i="1"/>
  <c r="AN456" i="1" s="1"/>
  <c r="AO486" i="1"/>
  <c r="AN486" i="1" s="1"/>
  <c r="AM486" i="1"/>
  <c r="AM500" i="1"/>
  <c r="AO500" i="1"/>
  <c r="AN500" i="1" s="1"/>
  <c r="AO511" i="1"/>
  <c r="AN511" i="1" s="1"/>
  <c r="AM511" i="1"/>
  <c r="AO766" i="1"/>
  <c r="AN766" i="1" s="1"/>
  <c r="AM766" i="1"/>
  <c r="AM298" i="1"/>
  <c r="AO298" i="1"/>
  <c r="AN298" i="1" s="1"/>
  <c r="AM261" i="1"/>
  <c r="AO261" i="1"/>
  <c r="AN261" i="1" s="1"/>
  <c r="AM239" i="1"/>
  <c r="AO239" i="1"/>
  <c r="AN239" i="1" s="1"/>
  <c r="AM252" i="1"/>
  <c r="AO252" i="1"/>
  <c r="AN252" i="1" s="1"/>
  <c r="AM282" i="1"/>
  <c r="AO282" i="1"/>
  <c r="AN282" i="1" s="1"/>
  <c r="AM460" i="1"/>
  <c r="AO460" i="1"/>
  <c r="AN460" i="1" s="1"/>
  <c r="AM342" i="1"/>
  <c r="AO342" i="1"/>
  <c r="AN342" i="1" s="1"/>
  <c r="AO366" i="1"/>
  <c r="AN366" i="1" s="1"/>
  <c r="AM366" i="1"/>
  <c r="AM381" i="1"/>
  <c r="AO381" i="1"/>
  <c r="AN381" i="1" s="1"/>
  <c r="AM396" i="1"/>
  <c r="AO396" i="1"/>
  <c r="AN396" i="1" s="1"/>
  <c r="AM688" i="1"/>
  <c r="AO688" i="1"/>
  <c r="AN688" i="1" s="1"/>
  <c r="AO499" i="1"/>
  <c r="AN499" i="1" s="1"/>
  <c r="AM499" i="1"/>
  <c r="AO375" i="1"/>
  <c r="AN375" i="1" s="1"/>
  <c r="AM375" i="1"/>
  <c r="AM19" i="1"/>
  <c r="AO19" i="1"/>
  <c r="AN19" i="1" s="1"/>
  <c r="AM44" i="1"/>
  <c r="AO44" i="1"/>
  <c r="AN44" i="1" s="1"/>
  <c r="AO77" i="1"/>
  <c r="AN77" i="1" s="1"/>
  <c r="AM77" i="1"/>
  <c r="AO97" i="1"/>
  <c r="AN97" i="1" s="1"/>
  <c r="AM97" i="1"/>
  <c r="AO403" i="1"/>
  <c r="AM403" i="1"/>
  <c r="AM30" i="1"/>
  <c r="AO30" i="1"/>
  <c r="AM413" i="1"/>
  <c r="AO413" i="1"/>
  <c r="AO358" i="1"/>
  <c r="AN358" i="1" s="1"/>
  <c r="AM358" i="1"/>
  <c r="AM326" i="1"/>
  <c r="AO326" i="1"/>
  <c r="AN326" i="1" s="1"/>
  <c r="AM310" i="1"/>
  <c r="AO310" i="1"/>
  <c r="AN310" i="1" s="1"/>
  <c r="AM462" i="1"/>
  <c r="AO462" i="1"/>
  <c r="AN462" i="1" s="1"/>
  <c r="AO265" i="1"/>
  <c r="AN265" i="1" s="1"/>
  <c r="AM265" i="1"/>
  <c r="AO737" i="1"/>
  <c r="AN737" i="1" s="1"/>
  <c r="AM737" i="1"/>
  <c r="AO469" i="1"/>
  <c r="AN469" i="1" s="1"/>
  <c r="AM469" i="1"/>
  <c r="AM659" i="1"/>
  <c r="AO659" i="1"/>
  <c r="AN659" i="1" s="1"/>
  <c r="AM649" i="1"/>
  <c r="AO649" i="1"/>
  <c r="AN649" i="1" s="1"/>
  <c r="AM591" i="1"/>
  <c r="AO591" i="1"/>
  <c r="AN591" i="1" s="1"/>
  <c r="AM552" i="1"/>
  <c r="AO552" i="1"/>
  <c r="AM544" i="1"/>
  <c r="AO544" i="1"/>
  <c r="AM708" i="1"/>
  <c r="AO708" i="1"/>
  <c r="AN708" i="1" s="1"/>
  <c r="AM683" i="1"/>
  <c r="AO683" i="1"/>
  <c r="AN683" i="1" s="1"/>
  <c r="AM850" i="1"/>
  <c r="AO850" i="1"/>
  <c r="AM809" i="1"/>
  <c r="AO809" i="1"/>
  <c r="AN809" i="1" s="1"/>
  <c r="AM791" i="1"/>
  <c r="AO791" i="1"/>
  <c r="AN791" i="1" s="1"/>
  <c r="AM760" i="1"/>
  <c r="AO760" i="1"/>
  <c r="AN760" i="1" s="1"/>
  <c r="AM198" i="1"/>
  <c r="AO198" i="1"/>
  <c r="AN198" i="1" s="1"/>
  <c r="AO176" i="1"/>
  <c r="AN176" i="1" s="1"/>
  <c r="AM176" i="1"/>
  <c r="AM130" i="1"/>
  <c r="AO130" i="1"/>
  <c r="AN130" i="1" s="1"/>
  <c r="AO120" i="1"/>
  <c r="AN120" i="1" s="1"/>
  <c r="AM120" i="1"/>
  <c r="AO89" i="1"/>
  <c r="AN89" i="1" s="1"/>
  <c r="AM89" i="1"/>
  <c r="AM66" i="1"/>
  <c r="AO66" i="1"/>
  <c r="AN66" i="1" s="1"/>
  <c r="AM24" i="1"/>
  <c r="AO24" i="1"/>
  <c r="AN24" i="1" s="1"/>
  <c r="AM284" i="1"/>
  <c r="AO284" i="1"/>
  <c r="AM845" i="1"/>
  <c r="AO845" i="1"/>
  <c r="AM836" i="1"/>
  <c r="AO836" i="1"/>
  <c r="AM82" i="1"/>
  <c r="AO82" i="1"/>
  <c r="AO407" i="1"/>
  <c r="AN407" i="1" s="1"/>
  <c r="AM407" i="1"/>
  <c r="AM372" i="1"/>
  <c r="AO372" i="1"/>
  <c r="AN372" i="1" s="1"/>
  <c r="AM466" i="1"/>
  <c r="AO466" i="1"/>
  <c r="AN466" i="1" s="1"/>
  <c r="AM324" i="1"/>
  <c r="AO324" i="1"/>
  <c r="AN324" i="1" s="1"/>
  <c r="AM295" i="1"/>
  <c r="AO295" i="1"/>
  <c r="AN295" i="1" s="1"/>
  <c r="AO229" i="1"/>
  <c r="AN229" i="1" s="1"/>
  <c r="AM229" i="1"/>
  <c r="AO244" i="1"/>
  <c r="AN244" i="1" s="1"/>
  <c r="AM244" i="1"/>
  <c r="AM266" i="1"/>
  <c r="AO266" i="1"/>
  <c r="AN266" i="1" s="1"/>
  <c r="AM756" i="1"/>
  <c r="AO756" i="1"/>
  <c r="AN756" i="1" s="1"/>
  <c r="AM513" i="1"/>
  <c r="AO513" i="1"/>
  <c r="AN513" i="1" s="1"/>
  <c r="AM473" i="1"/>
  <c r="AO473" i="1"/>
  <c r="AN473" i="1" s="1"/>
  <c r="AO492" i="1"/>
  <c r="AN492" i="1" s="1"/>
  <c r="AM492" i="1"/>
  <c r="AM436" i="1"/>
  <c r="AO436" i="1"/>
  <c r="AN436" i="1" s="1"/>
  <c r="AO427" i="1"/>
  <c r="AN427" i="1" s="1"/>
  <c r="AM427" i="1"/>
  <c r="AM646" i="1"/>
  <c r="AO646" i="1"/>
  <c r="AN646" i="1" s="1"/>
  <c r="AM630" i="1"/>
  <c r="AO630" i="1"/>
  <c r="AN630" i="1" s="1"/>
  <c r="AM526" i="1"/>
  <c r="AO526" i="1"/>
  <c r="AN526" i="1" s="1"/>
  <c r="AM587" i="1"/>
  <c r="AO587" i="1"/>
  <c r="AN587" i="1" s="1"/>
  <c r="AM701" i="1"/>
  <c r="AO701" i="1"/>
  <c r="AN701" i="1" s="1"/>
  <c r="AM691" i="1"/>
  <c r="AO691" i="1"/>
  <c r="AN691" i="1" s="1"/>
  <c r="AM665" i="1"/>
  <c r="AO665" i="1"/>
  <c r="AN665" i="1" s="1"/>
  <c r="AM801" i="1"/>
  <c r="AO801" i="1"/>
  <c r="AN801" i="1" s="1"/>
  <c r="AM781" i="1"/>
  <c r="AO781" i="1"/>
  <c r="AN781" i="1" s="1"/>
  <c r="AM770" i="1"/>
  <c r="AO770" i="1"/>
  <c r="AN770" i="1" s="1"/>
  <c r="AM641" i="1"/>
  <c r="AO641" i="1"/>
  <c r="AN641" i="1" s="1"/>
  <c r="AM610" i="1"/>
  <c r="AO610" i="1"/>
  <c r="AN610" i="1" s="1"/>
  <c r="AM202" i="1"/>
  <c r="AO202" i="1"/>
  <c r="AN202" i="1" s="1"/>
  <c r="AM163" i="1"/>
  <c r="AO163" i="1"/>
  <c r="AN163" i="1" s="1"/>
  <c r="AO145" i="1"/>
  <c r="AN145" i="1" s="1"/>
  <c r="AM145" i="1"/>
  <c r="AO128" i="1"/>
  <c r="AN128" i="1" s="1"/>
  <c r="AM128" i="1"/>
  <c r="AM107" i="1"/>
  <c r="AO107" i="1"/>
  <c r="AM34" i="1"/>
  <c r="AO34" i="1"/>
  <c r="AN34" i="1" s="1"/>
  <c r="AM48" i="1"/>
  <c r="AO48" i="1"/>
  <c r="AN48" i="1" s="1"/>
  <c r="AM62" i="1"/>
  <c r="AO62" i="1"/>
  <c r="AN62" i="1" s="1"/>
  <c r="AM98" i="1"/>
  <c r="AO98" i="1"/>
  <c r="AN98" i="1" s="1"/>
  <c r="AO148" i="1"/>
  <c r="AN148" i="1" s="1"/>
  <c r="AM148" i="1"/>
  <c r="AM162" i="1"/>
  <c r="AO162" i="1"/>
  <c r="AN162" i="1" s="1"/>
  <c r="AM179" i="1"/>
  <c r="AO179" i="1"/>
  <c r="AN179" i="1" s="1"/>
  <c r="AM611" i="1"/>
  <c r="AO611" i="1"/>
  <c r="AN611" i="1" s="1"/>
  <c r="AM786" i="1"/>
  <c r="AO786" i="1"/>
  <c r="AN786" i="1" s="1"/>
  <c r="AM819" i="1"/>
  <c r="AO819" i="1"/>
  <c r="AN819" i="1" s="1"/>
  <c r="AM828" i="1"/>
  <c r="AO828" i="1"/>
  <c r="AN828" i="1" s="1"/>
  <c r="AM703" i="1"/>
  <c r="AO703" i="1"/>
  <c r="AN703" i="1" s="1"/>
  <c r="AM110" i="1"/>
  <c r="AO110" i="1"/>
  <c r="AN110" i="1" s="1"/>
  <c r="AM572" i="1"/>
  <c r="AO572" i="1"/>
  <c r="AN572" i="1" s="1"/>
  <c r="AM528" i="1"/>
  <c r="AO528" i="1"/>
  <c r="AN528" i="1" s="1"/>
  <c r="AM617" i="1"/>
  <c r="AO617" i="1"/>
  <c r="AN617" i="1" s="1"/>
  <c r="AM661" i="1"/>
  <c r="AO661" i="1"/>
  <c r="AN661" i="1" s="1"/>
  <c r="AO442" i="1"/>
  <c r="AN442" i="1" s="1"/>
  <c r="AM442" i="1"/>
  <c r="AM510" i="1"/>
  <c r="AO510" i="1"/>
  <c r="AN510" i="1" s="1"/>
  <c r="AO487" i="1"/>
  <c r="AN487" i="1" s="1"/>
  <c r="AM487" i="1"/>
  <c r="AM501" i="1"/>
  <c r="AO501" i="1"/>
  <c r="AN501" i="1" s="1"/>
  <c r="AM512" i="1"/>
  <c r="AO512" i="1"/>
  <c r="AN512" i="1" s="1"/>
  <c r="AM532" i="1"/>
  <c r="AO532" i="1"/>
  <c r="AN532" i="1" s="1"/>
  <c r="AM299" i="1"/>
  <c r="AO299" i="1"/>
  <c r="AN299" i="1" s="1"/>
  <c r="AO262" i="1"/>
  <c r="AN262" i="1" s="1"/>
  <c r="AM262" i="1"/>
  <c r="AO240" i="1"/>
  <c r="AN240" i="1" s="1"/>
  <c r="AM240" i="1"/>
  <c r="AO254" i="1"/>
  <c r="AN254" i="1" s="1"/>
  <c r="AM254" i="1"/>
  <c r="AM348" i="1"/>
  <c r="AO348" i="1"/>
  <c r="AO300" i="1"/>
  <c r="AN300" i="1" s="1"/>
  <c r="AM300" i="1"/>
  <c r="AM343" i="1"/>
  <c r="AO343" i="1"/>
  <c r="AN343" i="1" s="1"/>
  <c r="AO367" i="1"/>
  <c r="AN367" i="1" s="1"/>
  <c r="AM367" i="1"/>
  <c r="AO382" i="1"/>
  <c r="AN382" i="1" s="1"/>
  <c r="AM382" i="1"/>
  <c r="AM404" i="1"/>
  <c r="AO404" i="1"/>
  <c r="AN404" i="1" s="1"/>
  <c r="AM109" i="1"/>
  <c r="AO109" i="1"/>
  <c r="AN109" i="1" s="1"/>
  <c r="AO744" i="1"/>
  <c r="AN744" i="1" s="1"/>
  <c r="AM744" i="1"/>
  <c r="AO383" i="1"/>
  <c r="AN383" i="1" s="1"/>
  <c r="AM383" i="1"/>
  <c r="AM20" i="1"/>
  <c r="AO20" i="1"/>
  <c r="AN20" i="1" s="1"/>
  <c r="AM47" i="1"/>
  <c r="AO47" i="1"/>
  <c r="AN47" i="1" s="1"/>
  <c r="AM225" i="1"/>
  <c r="AO225" i="1"/>
  <c r="AN225" i="1" s="1"/>
  <c r="AM103" i="1"/>
  <c r="AO103" i="1"/>
  <c r="AN103" i="1" s="1"/>
  <c r="AO402" i="1"/>
  <c r="AM402" i="1"/>
  <c r="AM578" i="1"/>
  <c r="AO578" i="1"/>
  <c r="AN578" i="1" s="1"/>
  <c r="AM412" i="1"/>
  <c r="AO412" i="1"/>
  <c r="AM356" i="1"/>
  <c r="AO356" i="1"/>
  <c r="AN356" i="1" s="1"/>
  <c r="AO325" i="1"/>
  <c r="AN325" i="1" s="1"/>
  <c r="AM325" i="1"/>
  <c r="AO309" i="1"/>
  <c r="AN309" i="1" s="1"/>
  <c r="AM309" i="1"/>
  <c r="AM292" i="1"/>
  <c r="AO292" i="1"/>
  <c r="AN292" i="1" s="1"/>
  <c r="AM264" i="1"/>
  <c r="AO264" i="1"/>
  <c r="AN264" i="1" s="1"/>
  <c r="AM736" i="1"/>
  <c r="AO736" i="1"/>
  <c r="AN736" i="1" s="1"/>
  <c r="AM457" i="1"/>
  <c r="AO457" i="1"/>
  <c r="AN457" i="1" s="1"/>
  <c r="AM657" i="1"/>
  <c r="AO657" i="1"/>
  <c r="AN657" i="1" s="1"/>
  <c r="AM647" i="1"/>
  <c r="AO647" i="1"/>
  <c r="AN647" i="1" s="1"/>
  <c r="AM590" i="1"/>
  <c r="AO590" i="1"/>
  <c r="AN590" i="1" s="1"/>
  <c r="AK210" i="1"/>
  <c r="AQ210" i="1" s="1"/>
  <c r="AL210" i="1"/>
  <c r="AK551" i="1"/>
  <c r="AQ551" i="1" s="1"/>
  <c r="AL551" i="1"/>
  <c r="AK543" i="1"/>
  <c r="AQ543" i="1" s="1"/>
  <c r="AL543" i="1"/>
  <c r="AK702" i="1"/>
  <c r="AQ702" i="1" s="1"/>
  <c r="AL702" i="1"/>
  <c r="AK682" i="1"/>
  <c r="AQ682" i="1" s="1"/>
  <c r="AL682" i="1"/>
  <c r="AK847" i="1"/>
  <c r="AQ847" i="1" s="1"/>
  <c r="AL847" i="1"/>
  <c r="AK804" i="1"/>
  <c r="AQ804" i="1" s="1"/>
  <c r="AL804" i="1"/>
  <c r="AK788" i="1"/>
  <c r="AQ788" i="1" s="1"/>
  <c r="AL788" i="1"/>
  <c r="AK759" i="1"/>
  <c r="AQ759" i="1" s="1"/>
  <c r="AL759" i="1"/>
  <c r="AK197" i="1"/>
  <c r="AQ197" i="1" s="1"/>
  <c r="AL197" i="1"/>
  <c r="AK175" i="1"/>
  <c r="AQ175" i="1" s="1"/>
  <c r="AL175" i="1"/>
  <c r="AK129" i="1"/>
  <c r="AQ129" i="1" s="1"/>
  <c r="AL129" i="1"/>
  <c r="AK119" i="1"/>
  <c r="AQ119" i="1" s="1"/>
  <c r="AL119" i="1"/>
  <c r="AK86" i="1"/>
  <c r="AQ86" i="1" s="1"/>
  <c r="AL86" i="1"/>
  <c r="AK60" i="1"/>
  <c r="AQ60" i="1" s="1"/>
  <c r="AL60" i="1"/>
  <c r="AK23" i="1"/>
  <c r="AQ23" i="1" s="1"/>
  <c r="AL23" i="1"/>
  <c r="AK249" i="1"/>
  <c r="AQ249" i="1" s="1"/>
  <c r="AL249" i="1"/>
  <c r="AK844" i="1"/>
  <c r="AL844" i="1"/>
  <c r="AK835" i="1"/>
  <c r="AL835" i="1"/>
  <c r="AK81" i="1"/>
  <c r="AL81" i="1"/>
  <c r="AK406" i="1"/>
  <c r="AQ406" i="1" s="1"/>
  <c r="AL406" i="1"/>
  <c r="AK371" i="1"/>
  <c r="AQ371" i="1" s="1"/>
  <c r="AL371" i="1"/>
  <c r="AK465" i="1"/>
  <c r="AQ465" i="1" s="1"/>
  <c r="AL465" i="1"/>
  <c r="AK321" i="1"/>
  <c r="AQ321" i="1" s="1"/>
  <c r="AL321" i="1"/>
  <c r="AK285" i="1"/>
  <c r="AQ285" i="1" s="1"/>
  <c r="AL285" i="1"/>
  <c r="AK228" i="1"/>
  <c r="AQ228" i="1" s="1"/>
  <c r="AL228" i="1"/>
  <c r="AK242" i="1"/>
  <c r="AQ242" i="1" s="1"/>
  <c r="AL242" i="1"/>
  <c r="AK263" i="1"/>
  <c r="AQ263" i="1" s="1"/>
  <c r="AL263" i="1"/>
  <c r="AK745" i="1"/>
  <c r="AQ745" i="1" s="1"/>
  <c r="AL745" i="1"/>
  <c r="AK506" i="1"/>
  <c r="AQ506" i="1" s="1"/>
  <c r="AL506" i="1"/>
  <c r="AK472" i="1"/>
  <c r="AQ472" i="1" s="1"/>
  <c r="AL472" i="1"/>
  <c r="AK470" i="1"/>
  <c r="AQ470" i="1" s="1"/>
  <c r="AL470" i="1"/>
  <c r="AK435" i="1"/>
  <c r="AQ435" i="1" s="1"/>
  <c r="AL435" i="1"/>
  <c r="AK426" i="1"/>
  <c r="AQ426" i="1" s="1"/>
  <c r="AL426" i="1"/>
  <c r="AK645" i="1"/>
  <c r="AQ645" i="1" s="1"/>
  <c r="AL645" i="1"/>
  <c r="AK629" i="1"/>
  <c r="AQ629" i="1" s="1"/>
  <c r="AL629" i="1"/>
  <c r="AK523" i="1"/>
  <c r="AQ523" i="1" s="1"/>
  <c r="AL523" i="1"/>
  <c r="AK584" i="1"/>
  <c r="AQ584" i="1" s="1"/>
  <c r="AL584" i="1"/>
  <c r="AK700" i="1"/>
  <c r="AQ700" i="1" s="1"/>
  <c r="AL700" i="1"/>
  <c r="AK680" i="1"/>
  <c r="AQ680" i="1" s="1"/>
  <c r="AL680" i="1"/>
  <c r="AK664" i="1"/>
  <c r="AQ664" i="1" s="1"/>
  <c r="AL664" i="1"/>
  <c r="AK800" i="1"/>
  <c r="AQ800" i="1" s="1"/>
  <c r="AL800" i="1"/>
  <c r="AK780" i="1"/>
  <c r="AQ780" i="1" s="1"/>
  <c r="AL780" i="1"/>
  <c r="AK769" i="1"/>
  <c r="AQ769" i="1" s="1"/>
  <c r="AL769" i="1"/>
  <c r="AK640" i="1"/>
  <c r="AQ640" i="1" s="1"/>
  <c r="AL640" i="1"/>
  <c r="AK609" i="1"/>
  <c r="AQ609" i="1" s="1"/>
  <c r="AL609" i="1"/>
  <c r="AK199" i="1"/>
  <c r="AQ199" i="1" s="1"/>
  <c r="AL199" i="1"/>
  <c r="AK161" i="1"/>
  <c r="AQ161" i="1" s="1"/>
  <c r="AL161" i="1"/>
  <c r="AK144" i="1"/>
  <c r="AQ144" i="1" s="1"/>
  <c r="AL144" i="1"/>
  <c r="AK126" i="1"/>
  <c r="AQ126" i="1" s="1"/>
  <c r="AL126" i="1"/>
  <c r="AK106" i="1"/>
  <c r="AQ106" i="1" s="1"/>
  <c r="AL106" i="1"/>
  <c r="AK35" i="1"/>
  <c r="AQ35" i="1" s="1"/>
  <c r="AL35" i="1"/>
  <c r="AK50" i="1"/>
  <c r="AQ50" i="1" s="1"/>
  <c r="AL50" i="1"/>
  <c r="AK63" i="1"/>
  <c r="AQ63" i="1" s="1"/>
  <c r="AL63" i="1"/>
  <c r="AK99" i="1"/>
  <c r="AQ99" i="1" s="1"/>
  <c r="AL99" i="1"/>
  <c r="AK149" i="1"/>
  <c r="AQ149" i="1" s="1"/>
  <c r="AL149" i="1"/>
  <c r="AK166" i="1"/>
  <c r="AQ166" i="1" s="1"/>
  <c r="AL166" i="1"/>
  <c r="AK181" i="1"/>
  <c r="AQ181" i="1" s="1"/>
  <c r="AL181" i="1"/>
  <c r="AK633" i="1"/>
  <c r="AQ633" i="1" s="1"/>
  <c r="AL633" i="1"/>
  <c r="AK787" i="1"/>
  <c r="AQ787" i="1" s="1"/>
  <c r="AL787" i="1"/>
  <c r="AK820" i="1"/>
  <c r="AQ820" i="1" s="1"/>
  <c r="AL820" i="1"/>
  <c r="AK854" i="1"/>
  <c r="AQ854" i="1" s="1"/>
  <c r="AL854" i="1"/>
  <c r="AK704" i="1"/>
  <c r="AQ704" i="1" s="1"/>
  <c r="AL704" i="1"/>
  <c r="AK111" i="1"/>
  <c r="AQ111" i="1" s="1"/>
  <c r="AL111" i="1"/>
  <c r="AK574" i="1"/>
  <c r="AQ574" i="1" s="1"/>
  <c r="AL574" i="1"/>
  <c r="AK529" i="1"/>
  <c r="AQ529" i="1" s="1"/>
  <c r="AL529" i="1"/>
  <c r="AK622" i="1"/>
  <c r="AQ622" i="1" s="1"/>
  <c r="AL622" i="1"/>
  <c r="AK662" i="1"/>
  <c r="AQ662" i="1" s="1"/>
  <c r="AL662" i="1"/>
  <c r="AK443" i="1"/>
  <c r="AQ443" i="1" s="1"/>
  <c r="AL443" i="1"/>
  <c r="AK516" i="1"/>
  <c r="AQ516" i="1" s="1"/>
  <c r="AL516" i="1"/>
  <c r="AK599" i="1"/>
  <c r="AQ599" i="1" s="1"/>
  <c r="AL599" i="1"/>
  <c r="AK502" i="1"/>
  <c r="AQ502" i="1" s="1"/>
  <c r="AL502" i="1"/>
  <c r="AK514" i="1"/>
  <c r="AQ514" i="1" s="1"/>
  <c r="AL514" i="1"/>
  <c r="AK535" i="1"/>
  <c r="AQ535" i="1" s="1"/>
  <c r="AL535" i="1"/>
  <c r="AK347" i="1"/>
  <c r="AQ347" i="1" s="1"/>
  <c r="AL347" i="1"/>
  <c r="AK283" i="1"/>
  <c r="AQ283" i="1" s="1"/>
  <c r="AL283" i="1"/>
  <c r="AK241" i="1"/>
  <c r="AQ241" i="1" s="1"/>
  <c r="AL241" i="1"/>
  <c r="AK257" i="1"/>
  <c r="AQ257" i="1" s="1"/>
  <c r="AL257" i="1"/>
  <c r="AK349" i="1"/>
  <c r="AQ349" i="1" s="1"/>
  <c r="AL349" i="1"/>
  <c r="AK314" i="1"/>
  <c r="AQ314" i="1" s="1"/>
  <c r="AL314" i="1"/>
  <c r="AK345" i="1"/>
  <c r="AQ345" i="1" s="1"/>
  <c r="AL345" i="1"/>
  <c r="AK368" i="1"/>
  <c r="AQ368" i="1" s="1"/>
  <c r="AL368" i="1"/>
  <c r="AK384" i="1"/>
  <c r="AQ384" i="1" s="1"/>
  <c r="AL384" i="1"/>
  <c r="AK405" i="1"/>
  <c r="AQ405" i="1" s="1"/>
  <c r="AL405" i="1"/>
  <c r="AK592" i="1"/>
  <c r="AQ592" i="1" s="1"/>
  <c r="AL592" i="1"/>
  <c r="AK289" i="1"/>
  <c r="AQ289" i="1" s="1"/>
  <c r="AL289" i="1"/>
  <c r="AK388" i="1"/>
  <c r="AQ388" i="1" s="1"/>
  <c r="AL388" i="1"/>
  <c r="AK22" i="1"/>
  <c r="AQ22" i="1" s="1"/>
  <c r="AL22" i="1"/>
  <c r="AK49" i="1"/>
  <c r="AQ49" i="1" s="1"/>
  <c r="AL49" i="1"/>
  <c r="AK87" i="1"/>
  <c r="AQ87" i="1" s="1"/>
  <c r="AL87" i="1"/>
  <c r="AK104" i="1"/>
  <c r="AQ104" i="1" s="1"/>
  <c r="AL104" i="1"/>
  <c r="AK401" i="1"/>
  <c r="AL401" i="1"/>
  <c r="AK577" i="1"/>
  <c r="AQ577" i="1" s="1"/>
  <c r="AL577" i="1"/>
  <c r="AK411" i="1"/>
  <c r="AQ411" i="1" s="1"/>
  <c r="AL411" i="1"/>
  <c r="AK354" i="1"/>
  <c r="AQ354" i="1" s="1"/>
  <c r="AL354" i="1"/>
  <c r="AK323" i="1"/>
  <c r="AQ323" i="1" s="1"/>
  <c r="AL323" i="1"/>
  <c r="AK306" i="1"/>
  <c r="AQ306" i="1" s="1"/>
  <c r="AL306" i="1"/>
  <c r="AK291" i="1"/>
  <c r="AQ291" i="1" s="1"/>
  <c r="AL291" i="1"/>
  <c r="AK260" i="1"/>
  <c r="AQ260" i="1" s="1"/>
  <c r="AL260" i="1"/>
  <c r="AK489" i="1"/>
  <c r="AQ489" i="1" s="1"/>
  <c r="AL489" i="1"/>
  <c r="AK455" i="1"/>
  <c r="AQ455" i="1" s="1"/>
  <c r="AL455" i="1"/>
  <c r="AK656" i="1"/>
  <c r="AQ656" i="1" s="1"/>
  <c r="AL656" i="1"/>
  <c r="AK644" i="1"/>
  <c r="AQ644" i="1" s="1"/>
  <c r="AL644" i="1"/>
  <c r="AK518" i="1"/>
  <c r="AQ518" i="1" s="1"/>
  <c r="AL518" i="1"/>
  <c r="AK579" i="1"/>
  <c r="AQ579" i="1" s="1"/>
  <c r="AL579" i="1"/>
  <c r="AK550" i="1"/>
  <c r="AQ550" i="1" s="1"/>
  <c r="AL550" i="1"/>
  <c r="AK542" i="1"/>
  <c r="AQ542" i="1" s="1"/>
  <c r="AL542" i="1"/>
  <c r="AK698" i="1"/>
  <c r="AQ698" i="1" s="1"/>
  <c r="AL698" i="1"/>
  <c r="AK676" i="1"/>
  <c r="AQ676" i="1" s="1"/>
  <c r="AL676" i="1"/>
  <c r="AK817" i="1"/>
  <c r="AQ817" i="1" s="1"/>
  <c r="AL817" i="1"/>
  <c r="AK803" i="1"/>
  <c r="AQ803" i="1" s="1"/>
  <c r="AL803" i="1"/>
  <c r="AK783" i="1"/>
  <c r="AQ783" i="1" s="1"/>
  <c r="AL783" i="1"/>
  <c r="AK753" i="1"/>
  <c r="AQ753" i="1" s="1"/>
  <c r="AL753" i="1"/>
  <c r="AK196" i="1"/>
  <c r="AQ196" i="1" s="1"/>
  <c r="AL196" i="1"/>
  <c r="AL172" i="1"/>
  <c r="AK127" i="1"/>
  <c r="AQ127" i="1" s="1"/>
  <c r="AL127" i="1"/>
  <c r="AK118" i="1"/>
  <c r="AQ118" i="1" s="1"/>
  <c r="AL118" i="1"/>
  <c r="AK226" i="1"/>
  <c r="AQ226" i="1" s="1"/>
  <c r="AL226" i="1"/>
  <c r="AK58" i="1"/>
  <c r="AQ58" i="1" s="1"/>
  <c r="AL58" i="1"/>
  <c r="AK14" i="1"/>
  <c r="AQ14" i="1" s="1"/>
  <c r="AL14" i="1"/>
  <c r="AK498" i="1"/>
  <c r="AQ498" i="1" s="1"/>
  <c r="AL498" i="1"/>
  <c r="AK843" i="1"/>
  <c r="AL843" i="1"/>
  <c r="AK834" i="1"/>
  <c r="AL834" i="1"/>
  <c r="AK80" i="1"/>
  <c r="AL80" i="1"/>
  <c r="AK398" i="1"/>
  <c r="AQ398" i="1" s="1"/>
  <c r="AL398" i="1"/>
  <c r="AK370" i="1"/>
  <c r="AQ370" i="1" s="1"/>
  <c r="AL370" i="1"/>
  <c r="AK341" i="1"/>
  <c r="AQ341" i="1" s="1"/>
  <c r="AL341" i="1"/>
  <c r="AK319" i="1"/>
  <c r="AQ319" i="1" s="1"/>
  <c r="AL319" i="1"/>
  <c r="AK279" i="1"/>
  <c r="AQ279" i="1" s="1"/>
  <c r="AL279" i="1"/>
  <c r="AK256" i="1"/>
  <c r="AQ256" i="1" s="1"/>
  <c r="AL256" i="1"/>
  <c r="AK236" i="1"/>
  <c r="AQ236" i="1" s="1"/>
  <c r="AL236" i="1"/>
  <c r="AK220" i="1"/>
  <c r="AQ220" i="1" s="1"/>
  <c r="AL220" i="1"/>
  <c r="AK743" i="1"/>
  <c r="AQ743" i="1" s="1"/>
  <c r="AL743" i="1"/>
  <c r="AK600" i="1"/>
  <c r="AQ600" i="1" s="1"/>
  <c r="AL600" i="1"/>
  <c r="AK517" i="1"/>
  <c r="AQ517" i="1" s="1"/>
  <c r="AL517" i="1"/>
  <c r="AK454" i="1"/>
  <c r="AQ454" i="1" s="1"/>
  <c r="AL454" i="1"/>
  <c r="AK434" i="1"/>
  <c r="AQ434" i="1" s="1"/>
  <c r="AL434" i="1"/>
  <c r="AK425" i="1"/>
  <c r="AQ425" i="1" s="1"/>
  <c r="AL425" i="1"/>
  <c r="AK589" i="1"/>
  <c r="AQ589" i="1" s="1"/>
  <c r="AL589" i="1"/>
  <c r="AK628" i="1"/>
  <c r="AQ628" i="1" s="1"/>
  <c r="AL628" i="1"/>
  <c r="AK522" i="1"/>
  <c r="AQ522" i="1" s="1"/>
  <c r="AL522" i="1"/>
  <c r="AK581" i="1"/>
  <c r="AQ581" i="1" s="1"/>
  <c r="AL581" i="1"/>
  <c r="AK699" i="1"/>
  <c r="AQ699" i="1" s="1"/>
  <c r="AL699" i="1"/>
  <c r="AK679" i="1"/>
  <c r="AQ679" i="1" s="1"/>
  <c r="AL679" i="1"/>
  <c r="AK853" i="1"/>
  <c r="AQ853" i="1" s="1"/>
  <c r="AL853" i="1"/>
  <c r="AK799" i="1"/>
  <c r="AQ799" i="1" s="1"/>
  <c r="AL799" i="1"/>
  <c r="AK755" i="1"/>
  <c r="AQ755" i="1" s="1"/>
  <c r="AL755" i="1"/>
  <c r="AK768" i="1"/>
  <c r="AQ768" i="1" s="1"/>
  <c r="AL768" i="1"/>
  <c r="AK752" i="1"/>
  <c r="AQ752" i="1" s="1"/>
  <c r="AL752" i="1"/>
  <c r="AK608" i="1"/>
  <c r="AQ608" i="1" s="1"/>
  <c r="AL608" i="1"/>
  <c r="AK194" i="1"/>
  <c r="AQ194" i="1" s="1"/>
  <c r="AL194" i="1"/>
  <c r="AK160" i="1"/>
  <c r="AQ160" i="1" s="1"/>
  <c r="AL160" i="1"/>
  <c r="AK142" i="1"/>
  <c r="AQ142" i="1" s="1"/>
  <c r="AL142" i="1"/>
  <c r="AK117" i="1"/>
  <c r="AQ117" i="1" s="1"/>
  <c r="AL117" i="1"/>
  <c r="AK105" i="1"/>
  <c r="AQ105" i="1" s="1"/>
  <c r="AL105" i="1"/>
  <c r="AK36" i="1"/>
  <c r="AQ36" i="1" s="1"/>
  <c r="AL36" i="1"/>
  <c r="AK51" i="1"/>
  <c r="AQ51" i="1" s="1"/>
  <c r="AL51" i="1"/>
  <c r="AK71" i="1"/>
  <c r="AQ71" i="1" s="1"/>
  <c r="AL71" i="1"/>
  <c r="AK100" i="1"/>
  <c r="AQ100" i="1" s="1"/>
  <c r="AL100" i="1"/>
  <c r="AK152" i="1"/>
  <c r="AQ152" i="1" s="1"/>
  <c r="AL152" i="1"/>
  <c r="AK167" i="1"/>
  <c r="AQ167" i="1" s="1"/>
  <c r="AL167" i="1"/>
  <c r="AK182" i="1"/>
  <c r="AQ182" i="1" s="1"/>
  <c r="AL182" i="1"/>
  <c r="AK634" i="1"/>
  <c r="AQ634" i="1" s="1"/>
  <c r="AL634" i="1"/>
  <c r="AK789" i="1"/>
  <c r="AQ789" i="1" s="1"/>
  <c r="AL789" i="1"/>
  <c r="AK821" i="1"/>
  <c r="AQ821" i="1" s="1"/>
  <c r="AL821" i="1"/>
  <c r="AK855" i="1"/>
  <c r="AQ855" i="1" s="1"/>
  <c r="AL855" i="1"/>
  <c r="AK706" i="1"/>
  <c r="AQ706" i="1" s="1"/>
  <c r="AL706" i="1"/>
  <c r="AK112" i="1"/>
  <c r="AQ112" i="1" s="1"/>
  <c r="AL112" i="1"/>
  <c r="AK575" i="1"/>
  <c r="AQ575" i="1" s="1"/>
  <c r="AL575" i="1"/>
  <c r="AK530" i="1"/>
  <c r="AQ530" i="1" s="1"/>
  <c r="AL530" i="1"/>
  <c r="AK625" i="1"/>
  <c r="AQ625" i="1" s="1"/>
  <c r="AL625" i="1"/>
  <c r="AK663" i="1"/>
  <c r="AQ663" i="1" s="1"/>
  <c r="AL663" i="1"/>
  <c r="AK444" i="1"/>
  <c r="AQ444" i="1" s="1"/>
  <c r="AL444" i="1"/>
  <c r="AK474" i="1"/>
  <c r="AQ474" i="1" s="1"/>
  <c r="AL474" i="1"/>
  <c r="AK601" i="1"/>
  <c r="AQ601" i="1" s="1"/>
  <c r="AL601" i="1"/>
  <c r="AK503" i="1"/>
  <c r="AQ503" i="1" s="1"/>
  <c r="AL503" i="1"/>
  <c r="AK757" i="1"/>
  <c r="AQ757" i="1" s="1"/>
  <c r="AL757" i="1"/>
  <c r="AK207" i="1"/>
  <c r="AQ207" i="1" s="1"/>
  <c r="AL207" i="1"/>
  <c r="AK217" i="1"/>
  <c r="AQ217" i="1" s="1"/>
  <c r="AL217" i="1"/>
  <c r="AK286" i="1"/>
  <c r="AQ286" i="1" s="1"/>
  <c r="AL286" i="1"/>
  <c r="AK243" i="1"/>
  <c r="AQ243" i="1" s="1"/>
  <c r="AL243" i="1"/>
  <c r="AK258" i="1"/>
  <c r="AQ258" i="1" s="1"/>
  <c r="AL258" i="1"/>
  <c r="AK350" i="1"/>
  <c r="AQ350" i="1" s="1"/>
  <c r="AL350" i="1"/>
  <c r="AK317" i="1"/>
  <c r="AQ317" i="1" s="1"/>
  <c r="AL317" i="1"/>
  <c r="AK351" i="1"/>
  <c r="AQ351" i="1" s="1"/>
  <c r="AL351" i="1"/>
  <c r="AK373" i="1"/>
  <c r="AQ373" i="1" s="1"/>
  <c r="AL373" i="1"/>
  <c r="AK391" i="1"/>
  <c r="AQ391" i="1" s="1"/>
  <c r="AL391" i="1"/>
  <c r="AK409" i="1"/>
  <c r="AQ409" i="1" s="1"/>
  <c r="AL409" i="1"/>
  <c r="AK621" i="1"/>
  <c r="AQ621" i="1" s="1"/>
  <c r="AL621" i="1"/>
  <c r="AK308" i="1"/>
  <c r="AQ308" i="1" s="1"/>
  <c r="AL308" i="1"/>
  <c r="AK10" i="1"/>
  <c r="AQ10" i="1" s="1"/>
  <c r="AL10" i="1"/>
  <c r="AK28" i="1"/>
  <c r="AQ28" i="1" s="1"/>
  <c r="AL28" i="1"/>
  <c r="AK53" i="1"/>
  <c r="AQ53" i="1" s="1"/>
  <c r="AL53" i="1"/>
  <c r="AK90" i="1"/>
  <c r="AQ90" i="1" s="1"/>
  <c r="AL90" i="1"/>
  <c r="AK846" i="1"/>
  <c r="AL846" i="1"/>
  <c r="AK359" i="1"/>
  <c r="AL359" i="1"/>
  <c r="AK418" i="1"/>
  <c r="AQ418" i="1" s="1"/>
  <c r="AL418" i="1"/>
  <c r="AK400" i="1"/>
  <c r="AQ400" i="1" s="1"/>
  <c r="AL400" i="1"/>
  <c r="AK353" i="1"/>
  <c r="AQ353" i="1" s="1"/>
  <c r="AL353" i="1"/>
  <c r="AK322" i="1"/>
  <c r="AQ322" i="1" s="1"/>
  <c r="AL322" i="1"/>
  <c r="AK305" i="1"/>
  <c r="AQ305" i="1" s="1"/>
  <c r="AL305" i="1"/>
  <c r="AK290" i="1"/>
  <c r="AQ290" i="1" s="1"/>
  <c r="AL290" i="1"/>
  <c r="AK259" i="1"/>
  <c r="AQ259" i="1" s="1"/>
  <c r="AL259" i="1"/>
  <c r="AK480" i="1"/>
  <c r="AQ480" i="1" s="1"/>
  <c r="AL480" i="1"/>
  <c r="AK452" i="1"/>
  <c r="AQ452" i="1" s="1"/>
  <c r="AL452" i="1"/>
  <c r="AK654" i="1"/>
  <c r="AQ654" i="1" s="1"/>
  <c r="AL654" i="1"/>
  <c r="AK643" i="1"/>
  <c r="AQ643" i="1" s="1"/>
  <c r="AL643" i="1"/>
  <c r="AK586" i="1"/>
  <c r="AQ586" i="1" s="1"/>
  <c r="AL586" i="1"/>
  <c r="AK568" i="1"/>
  <c r="AQ568" i="1" s="1"/>
  <c r="AL568" i="1"/>
  <c r="AK549" i="1"/>
  <c r="AQ549" i="1" s="1"/>
  <c r="AL549" i="1"/>
  <c r="AK713" i="1"/>
  <c r="AQ713" i="1" s="1"/>
  <c r="AL713" i="1"/>
  <c r="AK695" i="1"/>
  <c r="AQ695" i="1" s="1"/>
  <c r="AL695" i="1"/>
  <c r="AK675" i="1"/>
  <c r="AQ675" i="1" s="1"/>
  <c r="AL675" i="1"/>
  <c r="AK816" i="1"/>
  <c r="AQ816" i="1" s="1"/>
  <c r="AL816" i="1"/>
  <c r="AK802" i="1"/>
  <c r="AQ802" i="1" s="1"/>
  <c r="AL802" i="1"/>
  <c r="AK779" i="1"/>
  <c r="AQ779" i="1" s="1"/>
  <c r="AL779" i="1"/>
  <c r="AK749" i="1"/>
  <c r="AQ749" i="1" s="1"/>
  <c r="AL749" i="1"/>
  <c r="AK192" i="1"/>
  <c r="AQ192" i="1" s="1"/>
  <c r="AL192" i="1"/>
  <c r="AK165" i="1"/>
  <c r="AQ165" i="1" s="1"/>
  <c r="AL165" i="1"/>
  <c r="AK125" i="1"/>
  <c r="AQ125" i="1" s="1"/>
  <c r="AL125" i="1"/>
  <c r="AK224" i="1"/>
  <c r="AQ224" i="1" s="1"/>
  <c r="AL224" i="1"/>
  <c r="AK74" i="1"/>
  <c r="AQ74" i="1" s="1"/>
  <c r="AL74" i="1"/>
  <c r="AK55" i="1"/>
  <c r="AQ55" i="1" s="1"/>
  <c r="AL55" i="1"/>
  <c r="AK11" i="1"/>
  <c r="AQ11" i="1" s="1"/>
  <c r="AL11" i="1"/>
  <c r="AK623" i="1"/>
  <c r="AQ623" i="1" s="1"/>
  <c r="AL623" i="1"/>
  <c r="AK842" i="1"/>
  <c r="AL842" i="1"/>
  <c r="AK833" i="1"/>
  <c r="AL833" i="1"/>
  <c r="AK75" i="1"/>
  <c r="AQ75" i="1" s="1"/>
  <c r="AL75" i="1"/>
  <c r="AK397" i="1"/>
  <c r="AQ397" i="1" s="1"/>
  <c r="AL397" i="1"/>
  <c r="AK369" i="1"/>
  <c r="AQ369" i="1" s="1"/>
  <c r="AL369" i="1"/>
  <c r="AK340" i="1"/>
  <c r="AQ340" i="1" s="1"/>
  <c r="AL340" i="1"/>
  <c r="AK318" i="1"/>
  <c r="AQ318" i="1" s="1"/>
  <c r="AL318" i="1"/>
  <c r="AK278" i="1"/>
  <c r="AQ278" i="1" s="1"/>
  <c r="AL278" i="1"/>
  <c r="AK255" i="1"/>
  <c r="AQ255" i="1" s="1"/>
  <c r="AL255" i="1"/>
  <c r="AK270" i="1"/>
  <c r="AQ270" i="1" s="1"/>
  <c r="AL270" i="1"/>
  <c r="AK293" i="1"/>
  <c r="AQ293" i="1" s="1"/>
  <c r="AL293" i="1"/>
  <c r="AK741" i="1"/>
  <c r="AQ741" i="1" s="1"/>
  <c r="AL741" i="1"/>
  <c r="AK490" i="1"/>
  <c r="AQ490" i="1" s="1"/>
  <c r="AL490" i="1"/>
  <c r="AK509" i="1"/>
  <c r="AQ509" i="1" s="1"/>
  <c r="AL509" i="1"/>
  <c r="AK450" i="1"/>
  <c r="AQ450" i="1" s="1"/>
  <c r="AL450" i="1"/>
  <c r="AK432" i="1"/>
  <c r="AQ432" i="1" s="1"/>
  <c r="AL432" i="1"/>
  <c r="AK539" i="1"/>
  <c r="AQ539" i="1" s="1"/>
  <c r="AL539" i="1"/>
  <c r="AK567" i="1"/>
  <c r="AQ567" i="1" s="1"/>
  <c r="AL567" i="1"/>
  <c r="AK626" i="1"/>
  <c r="AQ626" i="1" s="1"/>
  <c r="AL626" i="1"/>
  <c r="AK521" i="1"/>
  <c r="AQ521" i="1" s="1"/>
  <c r="AL521" i="1"/>
  <c r="AK576" i="1"/>
  <c r="AQ576" i="1" s="1"/>
  <c r="AL576" i="1"/>
  <c r="AK697" i="1"/>
  <c r="AQ697" i="1" s="1"/>
  <c r="AL697" i="1"/>
  <c r="AK678" i="1"/>
  <c r="AQ678" i="1" s="1"/>
  <c r="AL678" i="1"/>
  <c r="AK852" i="1"/>
  <c r="AQ852" i="1" s="1"/>
  <c r="AL852" i="1"/>
  <c r="AK794" i="1"/>
  <c r="AQ794" i="1" s="1"/>
  <c r="AL794" i="1"/>
  <c r="AK748" i="1"/>
  <c r="AQ748" i="1" s="1"/>
  <c r="AL748" i="1"/>
  <c r="AK767" i="1"/>
  <c r="AQ767" i="1" s="1"/>
  <c r="AL767" i="1"/>
  <c r="AK751" i="1"/>
  <c r="AQ751" i="1" s="1"/>
  <c r="AL751" i="1"/>
  <c r="AK607" i="1"/>
  <c r="AQ607" i="1" s="1"/>
  <c r="AL607" i="1"/>
  <c r="AK193" i="1"/>
  <c r="AQ193" i="1" s="1"/>
  <c r="AL193" i="1"/>
  <c r="AK159" i="1"/>
  <c r="AQ159" i="1" s="1"/>
  <c r="AL159" i="1"/>
  <c r="AK140" i="1"/>
  <c r="AQ140" i="1" s="1"/>
  <c r="AL140" i="1"/>
  <c r="AK223" i="1"/>
  <c r="AQ223" i="1" s="1"/>
  <c r="AL223" i="1"/>
  <c r="AL9" i="1"/>
  <c r="AK9" i="1"/>
  <c r="AQ9" i="1" s="1"/>
  <c r="AK41" i="1"/>
  <c r="AQ41" i="1" s="1"/>
  <c r="AL41" i="1"/>
  <c r="AK52" i="1"/>
  <c r="AQ52" i="1" s="1"/>
  <c r="AL52" i="1"/>
  <c r="AK72" i="1"/>
  <c r="AQ72" i="1" s="1"/>
  <c r="AL72" i="1"/>
  <c r="AK137" i="1"/>
  <c r="AQ137" i="1" s="1"/>
  <c r="AL137" i="1"/>
  <c r="AK153" i="1"/>
  <c r="AQ153" i="1" s="1"/>
  <c r="AL153" i="1"/>
  <c r="AK168" i="1"/>
  <c r="AQ168" i="1" s="1"/>
  <c r="AL168" i="1"/>
  <c r="AK183" i="1"/>
  <c r="AQ183" i="1" s="1"/>
  <c r="AL183" i="1"/>
  <c r="AK639" i="1"/>
  <c r="AQ639" i="1" s="1"/>
  <c r="AL639" i="1"/>
  <c r="AK792" i="1"/>
  <c r="AQ792" i="1" s="1"/>
  <c r="AL792" i="1"/>
  <c r="AK822" i="1"/>
  <c r="AQ822" i="1" s="1"/>
  <c r="AL822" i="1"/>
  <c r="AK667" i="1"/>
  <c r="AQ667" i="1" s="1"/>
  <c r="AL667" i="1"/>
  <c r="AK707" i="1"/>
  <c r="AQ707" i="1" s="1"/>
  <c r="AL707" i="1"/>
  <c r="AK113" i="1"/>
  <c r="AQ113" i="1" s="1"/>
  <c r="AL113" i="1"/>
  <c r="AK580" i="1"/>
  <c r="AQ580" i="1" s="1"/>
  <c r="AL580" i="1"/>
  <c r="AK557" i="1"/>
  <c r="AQ557" i="1" s="1"/>
  <c r="AL557" i="1"/>
  <c r="AK627" i="1"/>
  <c r="AQ627" i="1" s="1"/>
  <c r="AL627" i="1"/>
  <c r="AK593" i="1"/>
  <c r="AQ593" i="1" s="1"/>
  <c r="AL593" i="1"/>
  <c r="AK445" i="1"/>
  <c r="AQ445" i="1" s="1"/>
  <c r="AL445" i="1"/>
  <c r="AK482" i="1"/>
  <c r="AQ482" i="1" s="1"/>
  <c r="AL482" i="1"/>
  <c r="AK602" i="1"/>
  <c r="AQ602" i="1" s="1"/>
  <c r="AL602" i="1"/>
  <c r="AK504" i="1"/>
  <c r="AQ504" i="1" s="1"/>
  <c r="AL504" i="1"/>
  <c r="AK762" i="1"/>
  <c r="AQ762" i="1" s="1"/>
  <c r="AL762" i="1"/>
  <c r="AK208" i="1"/>
  <c r="AQ208" i="1" s="1"/>
  <c r="AL208" i="1"/>
  <c r="AK218" i="1"/>
  <c r="AQ218" i="1" s="1"/>
  <c r="AL218" i="1"/>
  <c r="AK287" i="1"/>
  <c r="AQ287" i="1" s="1"/>
  <c r="AL287" i="1"/>
  <c r="AK246" i="1"/>
  <c r="AQ246" i="1" s="1"/>
  <c r="AL246" i="1"/>
  <c r="AK275" i="1"/>
  <c r="AQ275" i="1" s="1"/>
  <c r="AL275" i="1"/>
  <c r="AK458" i="1"/>
  <c r="AQ458" i="1" s="1"/>
  <c r="AL458" i="1"/>
  <c r="AK320" i="1"/>
  <c r="AQ320" i="1" s="1"/>
  <c r="AL320" i="1"/>
  <c r="AK352" i="1"/>
  <c r="AQ352" i="1" s="1"/>
  <c r="AL352" i="1"/>
  <c r="AK376" i="1"/>
  <c r="AQ376" i="1" s="1"/>
  <c r="AL376" i="1"/>
  <c r="AK392" i="1"/>
  <c r="AQ392" i="1" s="1"/>
  <c r="AL392" i="1"/>
  <c r="AK475" i="1"/>
  <c r="AQ475" i="1" s="1"/>
  <c r="AL475" i="1"/>
  <c r="AK561" i="1"/>
  <c r="AQ561" i="1" s="1"/>
  <c r="AL561" i="1"/>
  <c r="AK333" i="1"/>
  <c r="AQ333" i="1" s="1"/>
  <c r="AL333" i="1"/>
  <c r="AK12" i="1"/>
  <c r="AQ12" i="1" s="1"/>
  <c r="AL12" i="1"/>
  <c r="AK29" i="1"/>
  <c r="AQ29" i="1" s="1"/>
  <c r="AL29" i="1"/>
  <c r="AK57" i="1"/>
  <c r="AQ57" i="1" s="1"/>
  <c r="AL57" i="1"/>
  <c r="AK91" i="1"/>
  <c r="AQ91" i="1" s="1"/>
  <c r="AL91" i="1"/>
  <c r="AK839" i="1"/>
  <c r="AL839" i="1"/>
  <c r="AK201" i="1"/>
  <c r="AL201" i="1"/>
  <c r="AK417" i="1"/>
  <c r="AQ417" i="1" s="1"/>
  <c r="AL417" i="1"/>
  <c r="AK399" i="1"/>
  <c r="AQ399" i="1" s="1"/>
  <c r="AL399" i="1"/>
  <c r="AK335" i="1"/>
  <c r="AQ335" i="1" s="1"/>
  <c r="AL335" i="1"/>
  <c r="AK315" i="1"/>
  <c r="AQ315" i="1" s="1"/>
  <c r="AL315" i="1"/>
  <c r="AK304" i="1"/>
  <c r="AQ304" i="1" s="1"/>
  <c r="AL304" i="1"/>
  <c r="AK274" i="1"/>
  <c r="AQ274" i="1" s="1"/>
  <c r="AL274" i="1"/>
  <c r="AK253" i="1"/>
  <c r="AQ253" i="1" s="1"/>
  <c r="AL253" i="1"/>
  <c r="AK478" i="1"/>
  <c r="AQ478" i="1" s="1"/>
  <c r="AL478" i="1"/>
  <c r="AK541" i="1"/>
  <c r="AQ541" i="1" s="1"/>
  <c r="AL541" i="1"/>
  <c r="AK653" i="1"/>
  <c r="AQ653" i="1" s="1"/>
  <c r="AL653" i="1"/>
  <c r="AK562" i="1"/>
  <c r="AQ562" i="1" s="1"/>
  <c r="AL562" i="1"/>
  <c r="AK585" i="1"/>
  <c r="AQ585" i="1" s="1"/>
  <c r="AL585" i="1"/>
  <c r="AK556" i="1"/>
  <c r="AQ556" i="1" s="1"/>
  <c r="AL556" i="1"/>
  <c r="AK548" i="1"/>
  <c r="AQ548" i="1" s="1"/>
  <c r="AL548" i="1"/>
  <c r="AK712" i="1"/>
  <c r="AQ712" i="1" s="1"/>
  <c r="AL712" i="1"/>
  <c r="AK687" i="1"/>
  <c r="AQ687" i="1" s="1"/>
  <c r="AL687" i="1"/>
  <c r="AK671" i="1"/>
  <c r="AQ671" i="1" s="1"/>
  <c r="AL671" i="1"/>
  <c r="AK815" i="1"/>
  <c r="AQ815" i="1" s="1"/>
  <c r="AL815" i="1"/>
  <c r="AK798" i="1"/>
  <c r="AQ798" i="1" s="1"/>
  <c r="AL798" i="1"/>
  <c r="AK778" i="1"/>
  <c r="AQ778" i="1" s="1"/>
  <c r="AL778" i="1"/>
  <c r="AK606" i="1"/>
  <c r="AQ606" i="1" s="1"/>
  <c r="AL606" i="1"/>
  <c r="AK188" i="1"/>
  <c r="AQ188" i="1" s="1"/>
  <c r="AL188" i="1"/>
  <c r="AK164" i="1"/>
  <c r="AQ164" i="1" s="1"/>
  <c r="AL164" i="1"/>
  <c r="AK124" i="1"/>
  <c r="AQ124" i="1" s="1"/>
  <c r="AL124" i="1"/>
  <c r="AK212" i="1"/>
  <c r="AQ212" i="1" s="1"/>
  <c r="AL212" i="1"/>
  <c r="AK73" i="1"/>
  <c r="AQ73" i="1" s="1"/>
  <c r="AL73" i="1"/>
  <c r="AK37" i="1"/>
  <c r="AQ37" i="1" s="1"/>
  <c r="AL37" i="1"/>
  <c r="AK420" i="1"/>
  <c r="AQ420" i="1" s="1"/>
  <c r="AL420" i="1"/>
  <c r="AK618" i="1"/>
  <c r="AQ618" i="1" s="1"/>
  <c r="AL618" i="1"/>
  <c r="AK841" i="1"/>
  <c r="AL841" i="1"/>
  <c r="AK830" i="1"/>
  <c r="AQ830" i="1" s="1"/>
  <c r="AL830" i="1"/>
  <c r="AK67" i="1"/>
  <c r="AQ67" i="1" s="1"/>
  <c r="AL67" i="1"/>
  <c r="AK390" i="1"/>
  <c r="AQ390" i="1" s="1"/>
  <c r="AL390" i="1"/>
  <c r="AK363" i="1"/>
  <c r="AQ363" i="1" s="1"/>
  <c r="AL363" i="1"/>
  <c r="AK338" i="1"/>
  <c r="AQ338" i="1" s="1"/>
  <c r="AL338" i="1"/>
  <c r="AK316" i="1"/>
  <c r="AQ316" i="1" s="1"/>
  <c r="AL316" i="1"/>
  <c r="AK276" i="1"/>
  <c r="AQ276" i="1" s="1"/>
  <c r="AL276" i="1"/>
  <c r="AK251" i="1"/>
  <c r="AQ251" i="1" s="1"/>
  <c r="AL251" i="1"/>
  <c r="AK234" i="1"/>
  <c r="AQ234" i="1" s="1"/>
  <c r="AL234" i="1"/>
  <c r="AK206" i="1"/>
  <c r="AQ206" i="1" s="1"/>
  <c r="AL206" i="1"/>
  <c r="AK740" i="1"/>
  <c r="AQ740" i="1" s="1"/>
  <c r="AL740" i="1"/>
  <c r="AK488" i="1"/>
  <c r="AQ488" i="1" s="1"/>
  <c r="AL488" i="1"/>
  <c r="AK497" i="1"/>
  <c r="AQ497" i="1" s="1"/>
  <c r="AL497" i="1"/>
  <c r="AK447" i="1"/>
  <c r="AQ447" i="1" s="1"/>
  <c r="AL447" i="1"/>
  <c r="AK431" i="1"/>
  <c r="AQ431" i="1" s="1"/>
  <c r="AL431" i="1"/>
  <c r="AK660" i="1"/>
  <c r="AQ660" i="1" s="1"/>
  <c r="AL660" i="1"/>
  <c r="AK563" i="1"/>
  <c r="AQ563" i="1" s="1"/>
  <c r="AL563" i="1"/>
  <c r="AK624" i="1"/>
  <c r="AQ624" i="1" s="1"/>
  <c r="AL624" i="1"/>
  <c r="AK597" i="1"/>
  <c r="AQ597" i="1" s="1"/>
  <c r="AL597" i="1"/>
  <c r="AK573" i="1"/>
  <c r="AQ573" i="1" s="1"/>
  <c r="AL573" i="1"/>
  <c r="AK696" i="1"/>
  <c r="AQ696" i="1" s="1"/>
  <c r="AL696" i="1"/>
  <c r="AK677" i="1"/>
  <c r="AQ677" i="1" s="1"/>
  <c r="AL677" i="1"/>
  <c r="AK636" i="1"/>
  <c r="AQ636" i="1" s="1"/>
  <c r="AL636" i="1"/>
  <c r="AK793" i="1"/>
  <c r="AQ793" i="1" s="1"/>
  <c r="AL793" i="1"/>
  <c r="AK784" i="1"/>
  <c r="AQ784" i="1" s="1"/>
  <c r="AL784" i="1"/>
  <c r="AK761" i="1"/>
  <c r="AQ761" i="1" s="1"/>
  <c r="AL761" i="1"/>
  <c r="AK750" i="1"/>
  <c r="AQ750" i="1" s="1"/>
  <c r="AL750" i="1"/>
  <c r="AK856" i="1"/>
  <c r="AQ856" i="1" s="1"/>
  <c r="AL856" i="1"/>
  <c r="AK189" i="1"/>
  <c r="AQ189" i="1" s="1"/>
  <c r="AL189" i="1"/>
  <c r="AK157" i="1"/>
  <c r="AQ157" i="1" s="1"/>
  <c r="AL157" i="1"/>
  <c r="AK134" i="1"/>
  <c r="AQ134" i="1" s="1"/>
  <c r="AL134" i="1"/>
  <c r="AK216" i="1"/>
  <c r="AQ216" i="1" s="1"/>
  <c r="AL216" i="1"/>
  <c r="AK16" i="1"/>
  <c r="AQ16" i="1" s="1"/>
  <c r="AL16" i="1"/>
  <c r="AK42" i="1"/>
  <c r="AQ42" i="1" s="1"/>
  <c r="AL42" i="1"/>
  <c r="AK54" i="1"/>
  <c r="AQ54" i="1" s="1"/>
  <c r="AL54" i="1"/>
  <c r="AK85" i="1"/>
  <c r="AQ85" i="1" s="1"/>
  <c r="AL85" i="1"/>
  <c r="AK138" i="1"/>
  <c r="AQ138" i="1" s="1"/>
  <c r="AL138" i="1"/>
  <c r="AK154" i="1"/>
  <c r="AQ154" i="1" s="1"/>
  <c r="AL154" i="1"/>
  <c r="AK169" i="1"/>
  <c r="AQ169" i="1" s="1"/>
  <c r="AL169" i="1"/>
  <c r="AK184" i="1"/>
  <c r="AQ184" i="1" s="1"/>
  <c r="AL184" i="1"/>
  <c r="AK773" i="1"/>
  <c r="AQ773" i="1" s="1"/>
  <c r="AL773" i="1"/>
  <c r="AK805" i="1"/>
  <c r="AQ805" i="1" s="1"/>
  <c r="AL805" i="1"/>
  <c r="AK823" i="1"/>
  <c r="AQ823" i="1" s="1"/>
  <c r="AL823" i="1"/>
  <c r="AK674" i="1"/>
  <c r="AQ674" i="1" s="1"/>
  <c r="AL674" i="1"/>
  <c r="AK714" i="1"/>
  <c r="AQ714" i="1" s="1"/>
  <c r="AL714" i="1"/>
  <c r="AK114" i="1"/>
  <c r="AQ114" i="1" s="1"/>
  <c r="AL114" i="1"/>
  <c r="AK583" i="1"/>
  <c r="AQ583" i="1" s="1"/>
  <c r="AL583" i="1"/>
  <c r="AK613" i="1"/>
  <c r="AQ613" i="1" s="1"/>
  <c r="AL613" i="1"/>
  <c r="AK631" i="1"/>
  <c r="AQ631" i="1" s="1"/>
  <c r="AL631" i="1"/>
  <c r="AK423" i="1"/>
  <c r="AQ423" i="1" s="1"/>
  <c r="AL423" i="1"/>
  <c r="AK446" i="1"/>
  <c r="AQ446" i="1" s="1"/>
  <c r="AL446" i="1"/>
  <c r="AK483" i="1"/>
  <c r="AQ483" i="1" s="1"/>
  <c r="AL483" i="1"/>
  <c r="AK603" i="1"/>
  <c r="AQ603" i="1" s="1"/>
  <c r="AL603" i="1"/>
  <c r="AK505" i="1"/>
  <c r="AQ505" i="1" s="1"/>
  <c r="AL505" i="1"/>
  <c r="AK763" i="1"/>
  <c r="AQ763" i="1" s="1"/>
  <c r="AL763" i="1"/>
  <c r="AK209" i="1"/>
  <c r="AQ209" i="1" s="1"/>
  <c r="AL209" i="1"/>
  <c r="AK219" i="1"/>
  <c r="AQ219" i="1" s="1"/>
  <c r="AL219" i="1"/>
  <c r="AK288" i="1"/>
  <c r="AQ288" i="1" s="1"/>
  <c r="AL288" i="1"/>
  <c r="AK247" i="1"/>
  <c r="AQ247" i="1" s="1"/>
  <c r="AL247" i="1"/>
  <c r="AK277" i="1"/>
  <c r="AQ277" i="1" s="1"/>
  <c r="AL277" i="1"/>
  <c r="AK459" i="1"/>
  <c r="AQ459" i="1" s="1"/>
  <c r="AL459" i="1"/>
  <c r="AK330" i="1"/>
  <c r="AQ330" i="1" s="1"/>
  <c r="AL330" i="1"/>
  <c r="AK357" i="1"/>
  <c r="AQ357" i="1" s="1"/>
  <c r="AL357" i="1"/>
  <c r="AK377" i="1"/>
  <c r="AQ377" i="1" s="1"/>
  <c r="AL377" i="1"/>
  <c r="AK393" i="1"/>
  <c r="AQ393" i="1" s="1"/>
  <c r="AL393" i="1"/>
  <c r="AK632" i="1"/>
  <c r="AQ632" i="1" s="1"/>
  <c r="AL632" i="1"/>
  <c r="AK440" i="1"/>
  <c r="AQ440" i="1" s="1"/>
  <c r="AL440" i="1"/>
  <c r="AK337" i="1"/>
  <c r="AQ337" i="1" s="1"/>
  <c r="AL337" i="1"/>
  <c r="AK13" i="1"/>
  <c r="AQ13" i="1" s="1"/>
  <c r="AL13" i="1"/>
  <c r="AK38" i="1"/>
  <c r="AQ38" i="1" s="1"/>
  <c r="AL38" i="1"/>
  <c r="AK64" i="1"/>
  <c r="AQ64" i="1" s="1"/>
  <c r="AL64" i="1"/>
  <c r="AK92" i="1"/>
  <c r="AQ92" i="1" s="1"/>
  <c r="AL92" i="1"/>
  <c r="AK424" i="1"/>
  <c r="AL424" i="1"/>
  <c r="AK195" i="1"/>
  <c r="AL195" i="1"/>
  <c r="AK416" i="1"/>
  <c r="AQ416" i="1" s="1"/>
  <c r="AL416" i="1"/>
  <c r="AK386" i="1"/>
  <c r="AQ386" i="1" s="1"/>
  <c r="AL386" i="1"/>
  <c r="AK331" i="1"/>
  <c r="AQ331" i="1" s="1"/>
  <c r="AL331" i="1"/>
  <c r="AK313" i="1"/>
  <c r="AQ313" i="1" s="1"/>
  <c r="AL313" i="1"/>
  <c r="AK303" i="1"/>
  <c r="AQ303" i="1" s="1"/>
  <c r="AL303" i="1"/>
  <c r="AK271" i="1"/>
  <c r="AQ271" i="1" s="1"/>
  <c r="AL271" i="1"/>
  <c r="AK235" i="1"/>
  <c r="AQ235" i="1" s="1"/>
  <c r="AL235" i="1"/>
  <c r="AK476" i="1"/>
  <c r="AQ476" i="1" s="1"/>
  <c r="AL476" i="1"/>
  <c r="AK540" i="1"/>
  <c r="AQ540" i="1" s="1"/>
  <c r="AL540" i="1"/>
  <c r="AK652" i="1"/>
  <c r="AQ652" i="1" s="1"/>
  <c r="AL652" i="1"/>
  <c r="AK524" i="1"/>
  <c r="AQ524" i="1" s="1"/>
  <c r="AL524" i="1"/>
  <c r="AK582" i="1"/>
  <c r="AQ582" i="1" s="1"/>
  <c r="AL582" i="1"/>
  <c r="AK555" i="1"/>
  <c r="AQ555" i="1" s="1"/>
  <c r="AL555" i="1"/>
  <c r="AK547" i="1"/>
  <c r="AQ547" i="1" s="1"/>
  <c r="AL547" i="1"/>
  <c r="AK711" i="1"/>
  <c r="AQ711" i="1" s="1"/>
  <c r="AL711" i="1"/>
  <c r="AK686" i="1"/>
  <c r="AQ686" i="1" s="1"/>
  <c r="AL686" i="1"/>
  <c r="AK670" i="1"/>
  <c r="AQ670" i="1" s="1"/>
  <c r="AL670" i="1"/>
  <c r="AK814" i="1"/>
  <c r="AQ814" i="1" s="1"/>
  <c r="AL814" i="1"/>
  <c r="AK797" i="1"/>
  <c r="AQ797" i="1" s="1"/>
  <c r="AL797" i="1"/>
  <c r="AK777" i="1"/>
  <c r="AQ777" i="1" s="1"/>
  <c r="AL777" i="1"/>
  <c r="AK832" i="1"/>
  <c r="AQ832" i="1" s="1"/>
  <c r="AL832" i="1"/>
  <c r="AK180" i="1"/>
  <c r="AQ180" i="1" s="1"/>
  <c r="AL180" i="1"/>
  <c r="AK139" i="1"/>
  <c r="AQ139" i="1" s="1"/>
  <c r="AL139" i="1"/>
  <c r="AK123" i="1"/>
  <c r="AQ123" i="1" s="1"/>
  <c r="AL123" i="1"/>
  <c r="AK211" i="1"/>
  <c r="AQ211" i="1" s="1"/>
  <c r="AL211" i="1"/>
  <c r="AK70" i="1"/>
  <c r="AQ70" i="1" s="1"/>
  <c r="AL70" i="1"/>
  <c r="AK27" i="1"/>
  <c r="AQ27" i="1" s="1"/>
  <c r="AL27" i="1"/>
  <c r="AK374" i="1"/>
  <c r="AQ374" i="1" s="1"/>
  <c r="AL374" i="1"/>
  <c r="AK588" i="1"/>
  <c r="AQ588" i="1" s="1"/>
  <c r="AL588" i="1"/>
  <c r="AK840" i="1"/>
  <c r="AL840" i="1"/>
  <c r="AK826" i="1"/>
  <c r="AQ826" i="1" s="1"/>
  <c r="AL826" i="1"/>
  <c r="AK419" i="1"/>
  <c r="AQ419" i="1" s="1"/>
  <c r="AL419" i="1"/>
  <c r="AK389" i="1"/>
  <c r="AQ389" i="1" s="1"/>
  <c r="AL389" i="1"/>
  <c r="AK355" i="1"/>
  <c r="AQ355" i="1" s="1"/>
  <c r="AL355" i="1"/>
  <c r="AK336" i="1"/>
  <c r="AQ336" i="1" s="1"/>
  <c r="AL336" i="1"/>
  <c r="AK307" i="1"/>
  <c r="AQ307" i="1" s="1"/>
  <c r="AL307" i="1"/>
  <c r="AK273" i="1"/>
  <c r="AQ273" i="1" s="1"/>
  <c r="AL273" i="1"/>
  <c r="AK233" i="1"/>
  <c r="AQ233" i="1" s="1"/>
  <c r="AL233" i="1"/>
  <c r="AK269" i="1"/>
  <c r="AQ269" i="1" s="1"/>
  <c r="AL269" i="1"/>
  <c r="AK536" i="1"/>
  <c r="AQ536" i="1" s="1"/>
  <c r="AL536" i="1"/>
  <c r="AK739" i="1"/>
  <c r="AQ739" i="1" s="1"/>
  <c r="AL739" i="1"/>
  <c r="AK481" i="1"/>
  <c r="AQ481" i="1" s="1"/>
  <c r="AL481" i="1"/>
  <c r="AK495" i="1"/>
  <c r="AQ495" i="1" s="1"/>
  <c r="AL495" i="1"/>
  <c r="AK439" i="1"/>
  <c r="AQ439" i="1" s="1"/>
  <c r="AL439" i="1"/>
  <c r="AK430" i="1"/>
  <c r="AQ430" i="1" s="1"/>
  <c r="AL430" i="1"/>
  <c r="AK658" i="1"/>
  <c r="AQ658" i="1" s="1"/>
  <c r="AL658" i="1"/>
  <c r="AK560" i="1"/>
  <c r="AQ560" i="1" s="1"/>
  <c r="AL560" i="1"/>
  <c r="AK620" i="1"/>
  <c r="AQ620" i="1" s="1"/>
  <c r="AL620" i="1"/>
  <c r="AK596" i="1"/>
  <c r="AQ596" i="1" s="1"/>
  <c r="AL596" i="1"/>
  <c r="AK571" i="1"/>
  <c r="AQ571" i="1" s="1"/>
  <c r="AL571" i="1"/>
  <c r="AK694" i="1"/>
  <c r="AQ694" i="1" s="1"/>
  <c r="AL694" i="1"/>
  <c r="AK673" i="1"/>
  <c r="AQ673" i="1" s="1"/>
  <c r="AL673" i="1"/>
  <c r="AK813" i="1"/>
  <c r="AQ813" i="1" s="1"/>
  <c r="AL813" i="1"/>
  <c r="AK790" i="1"/>
  <c r="AQ790" i="1" s="1"/>
  <c r="AL790" i="1"/>
  <c r="AK775" i="1"/>
  <c r="AQ775" i="1" s="1"/>
  <c r="AL775" i="1"/>
  <c r="AK758" i="1"/>
  <c r="AQ758" i="1" s="1"/>
  <c r="AL758" i="1"/>
  <c r="AK638" i="1"/>
  <c r="AQ638" i="1" s="1"/>
  <c r="AL638" i="1"/>
  <c r="AK205" i="1"/>
  <c r="AQ205" i="1" s="1"/>
  <c r="AL205" i="1"/>
  <c r="AK187" i="1"/>
  <c r="AQ187" i="1" s="1"/>
  <c r="AL187" i="1"/>
  <c r="AK151" i="1"/>
  <c r="AQ151" i="1" s="1"/>
  <c r="AL151" i="1"/>
  <c r="AK133" i="1"/>
  <c r="AQ133" i="1" s="1"/>
  <c r="AL133" i="1"/>
  <c r="AK215" i="1"/>
  <c r="AQ215" i="1" s="1"/>
  <c r="AL215" i="1"/>
  <c r="AK18" i="1"/>
  <c r="AQ18" i="1" s="1"/>
  <c r="AL18" i="1"/>
  <c r="AK43" i="1"/>
  <c r="AQ43" i="1" s="1"/>
  <c r="AL43" i="1"/>
  <c r="AK56" i="1"/>
  <c r="AQ56" i="1" s="1"/>
  <c r="AL56" i="1"/>
  <c r="AK88" i="1"/>
  <c r="AQ88" i="1" s="1"/>
  <c r="AL88" i="1"/>
  <c r="AK141" i="1"/>
  <c r="AQ141" i="1" s="1"/>
  <c r="AL141" i="1"/>
  <c r="AK155" i="1"/>
  <c r="AQ155" i="1" s="1"/>
  <c r="AL155" i="1"/>
  <c r="AK170" i="1"/>
  <c r="AQ170" i="1" s="1"/>
  <c r="AL170" i="1"/>
  <c r="AK185" i="1"/>
  <c r="AQ185" i="1" s="1"/>
  <c r="AL185" i="1"/>
  <c r="AK746" i="1"/>
  <c r="AQ746" i="1" s="1"/>
  <c r="AL746" i="1"/>
  <c r="AK807" i="1"/>
  <c r="AQ807" i="1" s="1"/>
  <c r="AL807" i="1"/>
  <c r="AK824" i="1"/>
  <c r="AQ824" i="1" s="1"/>
  <c r="AL824" i="1"/>
  <c r="AK681" i="1"/>
  <c r="AQ681" i="1" s="1"/>
  <c r="AL681" i="1"/>
  <c r="AK78" i="1"/>
  <c r="AQ78" i="1" s="1"/>
  <c r="AL78" i="1"/>
  <c r="AK115" i="1"/>
  <c r="AQ115" i="1" s="1"/>
  <c r="AL115" i="1"/>
  <c r="AK598" i="1"/>
  <c r="AQ598" i="1" s="1"/>
  <c r="AL598" i="1"/>
  <c r="AK614" i="1"/>
  <c r="AQ614" i="1" s="1"/>
  <c r="AL614" i="1"/>
  <c r="AK564" i="1"/>
  <c r="AQ564" i="1" s="1"/>
  <c r="AL564" i="1"/>
  <c r="AK433" i="1"/>
  <c r="AQ433" i="1" s="1"/>
  <c r="AL433" i="1"/>
  <c r="AK448" i="1"/>
  <c r="AQ448" i="1" s="1"/>
  <c r="AL448" i="1"/>
  <c r="AK484" i="1"/>
  <c r="AQ484" i="1" s="1"/>
  <c r="AL484" i="1"/>
  <c r="AK604" i="1"/>
  <c r="AQ604" i="1" s="1"/>
  <c r="AL604" i="1"/>
  <c r="AK507" i="1"/>
  <c r="AQ507" i="1" s="1"/>
  <c r="AL507" i="1"/>
  <c r="AK764" i="1"/>
  <c r="AQ764" i="1" s="1"/>
  <c r="AL764" i="1"/>
  <c r="AK296" i="1"/>
  <c r="AQ296" i="1" s="1"/>
  <c r="AL296" i="1"/>
  <c r="AK221" i="1"/>
  <c r="AQ221" i="1" s="1"/>
  <c r="AL221" i="1"/>
  <c r="AK237" i="1"/>
  <c r="AQ237" i="1" s="1"/>
  <c r="AL237" i="1"/>
  <c r="AK248" i="1"/>
  <c r="AQ248" i="1" s="1"/>
  <c r="AL248" i="1"/>
  <c r="AK280" i="1"/>
  <c r="AQ280" i="1" s="1"/>
  <c r="AL280" i="1"/>
  <c r="AK464" i="1"/>
  <c r="AQ464" i="1" s="1"/>
  <c r="AL464" i="1"/>
  <c r="AK332" i="1"/>
  <c r="AQ332" i="1" s="1"/>
  <c r="AL332" i="1"/>
  <c r="AK361" i="1"/>
  <c r="AQ361" i="1" s="1"/>
  <c r="AL361" i="1"/>
  <c r="AK378" i="1"/>
  <c r="AQ378" i="1" s="1"/>
  <c r="AL378" i="1"/>
  <c r="AK394" i="1"/>
  <c r="AQ394" i="1" s="1"/>
  <c r="AL394" i="1"/>
  <c r="AK829" i="1"/>
  <c r="AQ829" i="1" s="1"/>
  <c r="AL829" i="1"/>
  <c r="AK451" i="1"/>
  <c r="AQ451" i="1" s="1"/>
  <c r="AL451" i="1"/>
  <c r="AK346" i="1"/>
  <c r="AQ346" i="1" s="1"/>
  <c r="AL346" i="1"/>
  <c r="AK15" i="1"/>
  <c r="AQ15" i="1" s="1"/>
  <c r="AL15" i="1"/>
  <c r="AK39" i="1"/>
  <c r="AQ39" i="1" s="1"/>
  <c r="AL39" i="1"/>
  <c r="AK65" i="1"/>
  <c r="AQ65" i="1" s="1"/>
  <c r="AL65" i="1"/>
  <c r="AK93" i="1"/>
  <c r="AQ93" i="1" s="1"/>
  <c r="AL93" i="1"/>
  <c r="AK421" i="1"/>
  <c r="AL421" i="1"/>
  <c r="AK32" i="1"/>
  <c r="AL32" i="1"/>
  <c r="AK415" i="1"/>
  <c r="AQ415" i="1" s="1"/>
  <c r="AL415" i="1"/>
  <c r="AK380" i="1"/>
  <c r="AQ380" i="1" s="1"/>
  <c r="AL380" i="1"/>
  <c r="AK329" i="1"/>
  <c r="AQ329" i="1" s="1"/>
  <c r="AL329" i="1"/>
  <c r="AK312" i="1"/>
  <c r="AQ312" i="1" s="1"/>
  <c r="AL312" i="1"/>
  <c r="AK302" i="1"/>
  <c r="AQ302" i="1" s="1"/>
  <c r="AL302" i="1"/>
  <c r="AK231" i="1"/>
  <c r="AQ231" i="1" s="1"/>
  <c r="AL231" i="1"/>
  <c r="AK534" i="1"/>
  <c r="AQ534" i="1" s="1"/>
  <c r="AL534" i="1"/>
  <c r="AK491" i="1"/>
  <c r="AQ491" i="1" s="1"/>
  <c r="AL491" i="1"/>
  <c r="AK538" i="1"/>
  <c r="AQ538" i="1" s="1"/>
  <c r="AL538" i="1"/>
  <c r="AK651" i="1"/>
  <c r="AQ651" i="1" s="1"/>
  <c r="AL651" i="1"/>
  <c r="AK520" i="1"/>
  <c r="AQ520" i="1" s="1"/>
  <c r="AL520" i="1"/>
  <c r="AK554" i="1"/>
  <c r="AQ554" i="1" s="1"/>
  <c r="AL554" i="1"/>
  <c r="AK546" i="1"/>
  <c r="AQ546" i="1" s="1"/>
  <c r="AL546" i="1"/>
  <c r="AK710" i="1"/>
  <c r="AQ710" i="1" s="1"/>
  <c r="AL710" i="1"/>
  <c r="AK685" i="1"/>
  <c r="AQ685" i="1" s="1"/>
  <c r="AL685" i="1"/>
  <c r="AK669" i="1"/>
  <c r="AQ669" i="1" s="1"/>
  <c r="AL669" i="1"/>
  <c r="AK812" i="1"/>
  <c r="AQ812" i="1" s="1"/>
  <c r="AL812" i="1"/>
  <c r="AK796" i="1"/>
  <c r="AQ796" i="1" s="1"/>
  <c r="AL796" i="1"/>
  <c r="AK776" i="1"/>
  <c r="AQ776" i="1" s="1"/>
  <c r="AL776" i="1"/>
  <c r="AK831" i="1"/>
  <c r="AQ831" i="1" s="1"/>
  <c r="AL831" i="1"/>
  <c r="AK178" i="1"/>
  <c r="AQ178" i="1" s="1"/>
  <c r="AL178" i="1"/>
  <c r="AK136" i="1"/>
  <c r="AQ136" i="1" s="1"/>
  <c r="AL136" i="1"/>
  <c r="AK122" i="1"/>
  <c r="AQ122" i="1" s="1"/>
  <c r="AL122" i="1"/>
  <c r="AK102" i="1"/>
  <c r="AQ102" i="1" s="1"/>
  <c r="AL102" i="1"/>
  <c r="AK69" i="1"/>
  <c r="AQ69" i="1" s="1"/>
  <c r="AL69" i="1"/>
  <c r="AK26" i="1"/>
  <c r="AQ26" i="1" s="1"/>
  <c r="AL26" i="1"/>
  <c r="AK360" i="1"/>
  <c r="AQ360" i="1" s="1"/>
  <c r="AL360" i="1"/>
  <c r="AK849" i="1"/>
  <c r="AQ849" i="1" s="1"/>
  <c r="AL849" i="1"/>
  <c r="AK838" i="1"/>
  <c r="AL838" i="1"/>
  <c r="AK84" i="1"/>
  <c r="AL84" i="1"/>
  <c r="AK410" i="1"/>
  <c r="AQ410" i="1" s="1"/>
  <c r="AL410" i="1"/>
  <c r="AK387" i="1"/>
  <c r="AQ387" i="1" s="1"/>
  <c r="AL387" i="1"/>
  <c r="AK468" i="1"/>
  <c r="AQ468" i="1" s="1"/>
  <c r="AL468" i="1"/>
  <c r="AK334" i="1"/>
  <c r="AQ334" i="1" s="1"/>
  <c r="AL334" i="1"/>
  <c r="AK301" i="1"/>
  <c r="AQ301" i="1" s="1"/>
  <c r="AL301" i="1"/>
  <c r="AK272" i="1"/>
  <c r="AQ272" i="1" s="1"/>
  <c r="AL272" i="1"/>
  <c r="AK232" i="1"/>
  <c r="AQ232" i="1" s="1"/>
  <c r="AL232" i="1"/>
  <c r="AK268" i="1"/>
  <c r="AQ268" i="1" s="1"/>
  <c r="AL268" i="1"/>
  <c r="AK533" i="1"/>
  <c r="AQ533" i="1" s="1"/>
  <c r="AL533" i="1"/>
  <c r="AK738" i="1"/>
  <c r="AQ738" i="1" s="1"/>
  <c r="AL738" i="1"/>
  <c r="AK479" i="1"/>
  <c r="AQ479" i="1" s="1"/>
  <c r="AL479" i="1"/>
  <c r="AK494" i="1"/>
  <c r="AQ494" i="1" s="1"/>
  <c r="AL494" i="1"/>
  <c r="AK438" i="1"/>
  <c r="AQ438" i="1" s="1"/>
  <c r="AL438" i="1"/>
  <c r="AK429" i="1"/>
  <c r="AQ429" i="1" s="1"/>
  <c r="AL429" i="1"/>
  <c r="AK655" i="1"/>
  <c r="AQ655" i="1" s="1"/>
  <c r="AL655" i="1"/>
  <c r="AK559" i="1"/>
  <c r="AQ559" i="1" s="1"/>
  <c r="AL559" i="1"/>
  <c r="AK619" i="1"/>
  <c r="AQ619" i="1" s="1"/>
  <c r="AL619" i="1"/>
  <c r="AK595" i="1"/>
  <c r="AQ595" i="1" s="1"/>
  <c r="AL595" i="1"/>
  <c r="AK570" i="1"/>
  <c r="AQ570" i="1" s="1"/>
  <c r="AL570" i="1"/>
  <c r="AK693" i="1"/>
  <c r="AQ693" i="1" s="1"/>
  <c r="AL693" i="1"/>
  <c r="AK672" i="1"/>
  <c r="AQ672" i="1" s="1"/>
  <c r="AL672" i="1"/>
  <c r="AK810" i="1"/>
  <c r="AQ810" i="1" s="1"/>
  <c r="AL810" i="1"/>
  <c r="AK785" i="1"/>
  <c r="AQ785" i="1" s="1"/>
  <c r="AL785" i="1"/>
  <c r="AK772" i="1"/>
  <c r="AQ772" i="1" s="1"/>
  <c r="AL772" i="1"/>
  <c r="AK735" i="1"/>
  <c r="AQ735" i="1" s="1"/>
  <c r="AL735" i="1"/>
  <c r="AK637" i="1"/>
  <c r="AQ637" i="1" s="1"/>
  <c r="AL637" i="1"/>
  <c r="AK204" i="1"/>
  <c r="AQ204" i="1" s="1"/>
  <c r="AL204" i="1"/>
  <c r="AK186" i="1"/>
  <c r="AQ186" i="1" s="1"/>
  <c r="AL186" i="1"/>
  <c r="AK150" i="1"/>
  <c r="AQ150" i="1" s="1"/>
  <c r="AL150" i="1"/>
  <c r="AK132" i="1"/>
  <c r="AQ132" i="1" s="1"/>
  <c r="AL132" i="1"/>
  <c r="AK214" i="1"/>
  <c r="AQ214" i="1" s="1"/>
  <c r="AL214" i="1"/>
  <c r="AK21" i="1"/>
  <c r="AQ21" i="1" s="1"/>
  <c r="AL21" i="1"/>
  <c r="AK45" i="1"/>
  <c r="AQ45" i="1" s="1"/>
  <c r="AL45" i="1"/>
  <c r="AK59" i="1"/>
  <c r="AQ59" i="1" s="1"/>
  <c r="AL59" i="1"/>
  <c r="AK95" i="1"/>
  <c r="AQ95" i="1" s="1"/>
  <c r="AL95" i="1"/>
  <c r="AK143" i="1"/>
  <c r="AQ143" i="1" s="1"/>
  <c r="AL143" i="1"/>
  <c r="AK156" i="1"/>
  <c r="AQ156" i="1" s="1"/>
  <c r="AL156" i="1"/>
  <c r="AK171" i="1"/>
  <c r="AQ171" i="1" s="1"/>
  <c r="AL171" i="1"/>
  <c r="AK190" i="1"/>
  <c r="AQ190" i="1" s="1"/>
  <c r="AL190" i="1"/>
  <c r="AK747" i="1"/>
  <c r="AQ747" i="1" s="1"/>
  <c r="AL747" i="1"/>
  <c r="AK808" i="1"/>
  <c r="AQ808" i="1" s="1"/>
  <c r="AL808" i="1"/>
  <c r="AK825" i="1"/>
  <c r="AQ825" i="1" s="1"/>
  <c r="AL825" i="1"/>
  <c r="AK689" i="1"/>
  <c r="AQ689" i="1" s="1"/>
  <c r="AL689" i="1"/>
  <c r="AK79" i="1"/>
  <c r="AQ79" i="1" s="1"/>
  <c r="AL79" i="1"/>
  <c r="AK116" i="1"/>
  <c r="AQ116" i="1" s="1"/>
  <c r="AL116" i="1"/>
  <c r="AK525" i="1"/>
  <c r="AQ525" i="1" s="1"/>
  <c r="AL525" i="1"/>
  <c r="AK615" i="1"/>
  <c r="AQ615" i="1" s="1"/>
  <c r="AL615" i="1"/>
  <c r="AK565" i="1"/>
  <c r="AQ565" i="1" s="1"/>
  <c r="AL565" i="1"/>
  <c r="AK496" i="1"/>
  <c r="AQ496" i="1" s="1"/>
  <c r="AL496" i="1"/>
  <c r="AK449" i="1"/>
  <c r="AQ449" i="1" s="1"/>
  <c r="AL449" i="1"/>
  <c r="AK485" i="1"/>
  <c r="AQ485" i="1" s="1"/>
  <c r="AL485" i="1"/>
  <c r="AK605" i="1"/>
  <c r="AQ605" i="1" s="1"/>
  <c r="AL605" i="1"/>
  <c r="AK508" i="1"/>
  <c r="AQ508" i="1" s="1"/>
  <c r="AL508" i="1"/>
  <c r="AK765" i="1"/>
  <c r="AQ765" i="1" s="1"/>
  <c r="AL765" i="1"/>
  <c r="AK297" i="1"/>
  <c r="AQ297" i="1" s="1"/>
  <c r="AL297" i="1"/>
  <c r="AK222" i="1"/>
  <c r="AQ222" i="1" s="1"/>
  <c r="AL222" i="1"/>
  <c r="AK238" i="1"/>
  <c r="AQ238" i="1" s="1"/>
  <c r="AL238" i="1"/>
  <c r="AK250" i="1"/>
  <c r="AQ250" i="1" s="1"/>
  <c r="AL250" i="1"/>
  <c r="AK281" i="1"/>
  <c r="AQ281" i="1" s="1"/>
  <c r="AL281" i="1"/>
  <c r="AK294" i="1"/>
  <c r="AQ294" i="1" s="1"/>
  <c r="AL294" i="1"/>
  <c r="AK339" i="1"/>
  <c r="AQ339" i="1" s="1"/>
  <c r="AL339" i="1"/>
  <c r="AK362" i="1"/>
  <c r="AQ362" i="1" s="1"/>
  <c r="AL362" i="1"/>
  <c r="AK379" i="1"/>
  <c r="AQ379" i="1" s="1"/>
  <c r="AL379" i="1"/>
  <c r="AK395" i="1"/>
  <c r="AQ395" i="1" s="1"/>
  <c r="AL395" i="1"/>
  <c r="AK666" i="1"/>
  <c r="AQ666" i="1" s="1"/>
  <c r="AL666" i="1"/>
  <c r="AK453" i="1"/>
  <c r="AQ453" i="1" s="1"/>
  <c r="AL453" i="1"/>
  <c r="AK365" i="1"/>
  <c r="AQ365" i="1" s="1"/>
  <c r="AL365" i="1"/>
  <c r="AK17" i="1"/>
  <c r="AQ17" i="1" s="1"/>
  <c r="AL17" i="1"/>
  <c r="AK40" i="1"/>
  <c r="AQ40" i="1" s="1"/>
  <c r="AL40" i="1"/>
  <c r="AK76" i="1"/>
  <c r="AQ76" i="1" s="1"/>
  <c r="AL76" i="1"/>
  <c r="AK94" i="1"/>
  <c r="AQ94" i="1" s="1"/>
  <c r="AL94" i="1"/>
  <c r="AK422" i="1"/>
  <c r="AL422" i="1"/>
  <c r="AK31" i="1"/>
  <c r="AL31" i="1"/>
  <c r="AK414" i="1"/>
  <c r="AQ414" i="1" s="1"/>
  <c r="AL414" i="1"/>
  <c r="AK364" i="1"/>
  <c r="AQ364" i="1" s="1"/>
  <c r="AL364" i="1"/>
  <c r="AK327" i="1"/>
  <c r="AQ327" i="1" s="1"/>
  <c r="AL327" i="1"/>
  <c r="AK311" i="1"/>
  <c r="AQ311" i="1" s="1"/>
  <c r="AL311" i="1"/>
  <c r="AK463" i="1"/>
  <c r="AQ463" i="1" s="1"/>
  <c r="AL463" i="1"/>
  <c r="AK227" i="1"/>
  <c r="AQ227" i="1" s="1"/>
  <c r="AL227" i="1"/>
  <c r="AK742" i="1"/>
  <c r="AQ742" i="1" s="1"/>
  <c r="AL742" i="1"/>
  <c r="AK471" i="1"/>
  <c r="AQ471" i="1" s="1"/>
  <c r="AL471" i="1"/>
  <c r="AK537" i="1"/>
  <c r="AQ537" i="1" s="1"/>
  <c r="AL537" i="1"/>
  <c r="AK650" i="1"/>
  <c r="AQ650" i="1" s="1"/>
  <c r="AL650" i="1"/>
  <c r="AK519" i="1"/>
  <c r="AQ519" i="1" s="1"/>
  <c r="AL519" i="1"/>
  <c r="AK553" i="1"/>
  <c r="AQ553" i="1" s="1"/>
  <c r="AL553" i="1"/>
  <c r="AK545" i="1"/>
  <c r="AQ545" i="1" s="1"/>
  <c r="AL545" i="1"/>
  <c r="AK709" i="1"/>
  <c r="AQ709" i="1" s="1"/>
  <c r="AL709" i="1"/>
  <c r="AK684" i="1"/>
  <c r="AQ684" i="1" s="1"/>
  <c r="AL684" i="1"/>
  <c r="AK851" i="1"/>
  <c r="AQ851" i="1" s="1"/>
  <c r="AL851" i="1"/>
  <c r="AK811" i="1"/>
  <c r="AQ811" i="1" s="1"/>
  <c r="AL811" i="1"/>
  <c r="AK795" i="1"/>
  <c r="AQ795" i="1" s="1"/>
  <c r="AL795" i="1"/>
  <c r="AK774" i="1"/>
  <c r="AQ774" i="1" s="1"/>
  <c r="AL774" i="1"/>
  <c r="AK200" i="1"/>
  <c r="AQ200" i="1" s="1"/>
  <c r="AL200" i="1"/>
  <c r="AK177" i="1"/>
  <c r="AQ177" i="1" s="1"/>
  <c r="AL177" i="1"/>
  <c r="AK135" i="1"/>
  <c r="AQ135" i="1" s="1"/>
  <c r="AL135" i="1"/>
  <c r="AK121" i="1"/>
  <c r="AQ121" i="1" s="1"/>
  <c r="AL121" i="1"/>
  <c r="AK101" i="1"/>
  <c r="AQ101" i="1" s="1"/>
  <c r="AL101" i="1"/>
  <c r="AK68" i="1"/>
  <c r="AQ68" i="1" s="1"/>
  <c r="AL68" i="1"/>
  <c r="AK25" i="1"/>
  <c r="AQ25" i="1" s="1"/>
  <c r="AL25" i="1"/>
  <c r="AK344" i="1"/>
  <c r="AQ344" i="1" s="1"/>
  <c r="AL344" i="1"/>
  <c r="AK848" i="1"/>
  <c r="AQ848" i="1" s="1"/>
  <c r="AL848" i="1"/>
  <c r="AK837" i="1"/>
  <c r="AL837" i="1"/>
  <c r="AK83" i="1"/>
  <c r="AL83" i="1"/>
  <c r="AK408" i="1"/>
  <c r="AQ408" i="1" s="1"/>
  <c r="AL408" i="1"/>
  <c r="AK385" i="1"/>
  <c r="AQ385" i="1" s="1"/>
  <c r="AL385" i="1"/>
  <c r="AK467" i="1"/>
  <c r="AQ467" i="1" s="1"/>
  <c r="AL467" i="1"/>
  <c r="AK328" i="1"/>
  <c r="AQ328" i="1" s="1"/>
  <c r="AL328" i="1"/>
  <c r="AK461" i="1"/>
  <c r="AQ461" i="1" s="1"/>
  <c r="AL461" i="1"/>
  <c r="AK230" i="1"/>
  <c r="AQ230" i="1" s="1"/>
  <c r="AL230" i="1"/>
  <c r="AK245" i="1"/>
  <c r="AQ245" i="1" s="1"/>
  <c r="AL245" i="1"/>
  <c r="AK267" i="1"/>
  <c r="AQ267" i="1" s="1"/>
  <c r="AL267" i="1"/>
  <c r="AK531" i="1"/>
  <c r="AQ531" i="1" s="1"/>
  <c r="AL531" i="1"/>
  <c r="AK515" i="1"/>
  <c r="AQ515" i="1" s="1"/>
  <c r="AL515" i="1"/>
  <c r="AK477" i="1"/>
  <c r="AQ477" i="1" s="1"/>
  <c r="AL477" i="1"/>
  <c r="AK493" i="1"/>
  <c r="AQ493" i="1" s="1"/>
  <c r="AL493" i="1"/>
  <c r="AK437" i="1"/>
  <c r="AQ437" i="1" s="1"/>
  <c r="AL437" i="1"/>
  <c r="AK428" i="1"/>
  <c r="AQ428" i="1" s="1"/>
  <c r="AL428" i="1"/>
  <c r="AK648" i="1"/>
  <c r="AQ648" i="1" s="1"/>
  <c r="AL648" i="1"/>
  <c r="AK558" i="1"/>
  <c r="AQ558" i="1" s="1"/>
  <c r="AL558" i="1"/>
  <c r="AK612" i="1"/>
  <c r="AQ612" i="1" s="1"/>
  <c r="AL612" i="1"/>
  <c r="AK594" i="1"/>
  <c r="AQ594" i="1" s="1"/>
  <c r="AL594" i="1"/>
  <c r="AK705" i="1"/>
  <c r="AQ705" i="1" s="1"/>
  <c r="AL705" i="1"/>
  <c r="AK692" i="1"/>
  <c r="AQ692" i="1" s="1"/>
  <c r="AL692" i="1"/>
  <c r="AK668" i="1"/>
  <c r="AQ668" i="1" s="1"/>
  <c r="AL668" i="1"/>
  <c r="AK806" i="1"/>
  <c r="AQ806" i="1" s="1"/>
  <c r="AL806" i="1"/>
  <c r="AK782" i="1"/>
  <c r="AQ782" i="1" s="1"/>
  <c r="AL782" i="1"/>
  <c r="AK771" i="1"/>
  <c r="AQ771" i="1" s="1"/>
  <c r="AL771" i="1"/>
  <c r="AK642" i="1"/>
  <c r="AQ642" i="1" s="1"/>
  <c r="AL642" i="1"/>
  <c r="AK635" i="1"/>
  <c r="AQ635" i="1" s="1"/>
  <c r="AL635" i="1"/>
  <c r="AK203" i="1"/>
  <c r="AQ203" i="1" s="1"/>
  <c r="AL203" i="1"/>
  <c r="AK174" i="1"/>
  <c r="AQ174" i="1" s="1"/>
  <c r="AL174" i="1"/>
  <c r="AK146" i="1"/>
  <c r="AQ146" i="1" s="1"/>
  <c r="AL146" i="1"/>
  <c r="AK131" i="1"/>
  <c r="AQ131" i="1" s="1"/>
  <c r="AL131" i="1"/>
  <c r="AK213" i="1"/>
  <c r="AQ213" i="1" s="1"/>
  <c r="AL213" i="1"/>
  <c r="AK33" i="1"/>
  <c r="AQ33" i="1" s="1"/>
  <c r="AL33" i="1"/>
  <c r="AK46" i="1"/>
  <c r="AQ46" i="1" s="1"/>
  <c r="AL46" i="1"/>
  <c r="AK61" i="1"/>
  <c r="AQ61" i="1" s="1"/>
  <c r="AL61" i="1"/>
  <c r="AK96" i="1"/>
  <c r="AQ96" i="1" s="1"/>
  <c r="AL96" i="1"/>
  <c r="AK147" i="1"/>
  <c r="AQ147" i="1" s="1"/>
  <c r="AL147" i="1"/>
  <c r="AK158" i="1"/>
  <c r="AQ158" i="1" s="1"/>
  <c r="AL158" i="1"/>
  <c r="AK173" i="1"/>
  <c r="AQ173" i="1" s="1"/>
  <c r="AL173" i="1"/>
  <c r="AK191" i="1"/>
  <c r="AQ191" i="1" s="1"/>
  <c r="AL191" i="1"/>
  <c r="AK754" i="1"/>
  <c r="AQ754" i="1" s="1"/>
  <c r="AL754" i="1"/>
  <c r="AK818" i="1"/>
  <c r="AQ818" i="1" s="1"/>
  <c r="AL818" i="1"/>
  <c r="AK827" i="1"/>
  <c r="AQ827" i="1" s="1"/>
  <c r="AL827" i="1"/>
  <c r="AK690" i="1"/>
  <c r="AQ690" i="1" s="1"/>
  <c r="AL690" i="1"/>
  <c r="AK108" i="1"/>
  <c r="AQ108" i="1" s="1"/>
  <c r="AL108" i="1"/>
  <c r="AK569" i="1"/>
  <c r="AQ569" i="1" s="1"/>
  <c r="AL569" i="1"/>
  <c r="AK527" i="1"/>
  <c r="AQ527" i="1" s="1"/>
  <c r="AL527" i="1"/>
  <c r="AK616" i="1"/>
  <c r="AQ616" i="1" s="1"/>
  <c r="AL616" i="1"/>
  <c r="AK566" i="1"/>
  <c r="AQ566" i="1" s="1"/>
  <c r="AL566" i="1"/>
  <c r="AK441" i="1"/>
  <c r="AQ441" i="1" s="1"/>
  <c r="AL441" i="1"/>
  <c r="AK456" i="1"/>
  <c r="AQ456" i="1" s="1"/>
  <c r="AL456" i="1"/>
  <c r="AK486" i="1"/>
  <c r="AQ486" i="1" s="1"/>
  <c r="AL486" i="1"/>
  <c r="AK500" i="1"/>
  <c r="AQ500" i="1" s="1"/>
  <c r="AL500" i="1"/>
  <c r="AK511" i="1"/>
  <c r="AQ511" i="1" s="1"/>
  <c r="AL511" i="1"/>
  <c r="AK766" i="1"/>
  <c r="AQ766" i="1" s="1"/>
  <c r="AL766" i="1"/>
  <c r="AK298" i="1"/>
  <c r="AQ298" i="1" s="1"/>
  <c r="AL298" i="1"/>
  <c r="AK261" i="1"/>
  <c r="AQ261" i="1" s="1"/>
  <c r="AL261" i="1"/>
  <c r="AK239" i="1"/>
  <c r="AQ239" i="1" s="1"/>
  <c r="AL239" i="1"/>
  <c r="AK252" i="1"/>
  <c r="AQ252" i="1" s="1"/>
  <c r="AL252" i="1"/>
  <c r="AK282" i="1"/>
  <c r="AQ282" i="1" s="1"/>
  <c r="AL282" i="1"/>
  <c r="AK460" i="1"/>
  <c r="AQ460" i="1" s="1"/>
  <c r="AL460" i="1"/>
  <c r="AK342" i="1"/>
  <c r="AQ342" i="1" s="1"/>
  <c r="AL342" i="1"/>
  <c r="AK366" i="1"/>
  <c r="AQ366" i="1" s="1"/>
  <c r="AL366" i="1"/>
  <c r="AK381" i="1"/>
  <c r="AQ381" i="1" s="1"/>
  <c r="AL381" i="1"/>
  <c r="AK396" i="1"/>
  <c r="AQ396" i="1" s="1"/>
  <c r="AL396" i="1"/>
  <c r="AK688" i="1"/>
  <c r="AQ688" i="1" s="1"/>
  <c r="AL688" i="1"/>
  <c r="AK499" i="1"/>
  <c r="AQ499" i="1" s="1"/>
  <c r="AL499" i="1"/>
  <c r="AK375" i="1"/>
  <c r="AQ375" i="1" s="1"/>
  <c r="AL375" i="1"/>
  <c r="AK19" i="1"/>
  <c r="AQ19" i="1" s="1"/>
  <c r="AL19" i="1"/>
  <c r="AK44" i="1"/>
  <c r="AQ44" i="1" s="1"/>
  <c r="AL44" i="1"/>
  <c r="AK77" i="1"/>
  <c r="AQ77" i="1" s="1"/>
  <c r="AL77" i="1"/>
  <c r="AK97" i="1"/>
  <c r="AQ97" i="1" s="1"/>
  <c r="AL97" i="1"/>
  <c r="AK403" i="1"/>
  <c r="AL403" i="1"/>
  <c r="AK30" i="1"/>
  <c r="AL30" i="1"/>
  <c r="AK413" i="1"/>
  <c r="AQ413" i="1" s="1"/>
  <c r="AL413" i="1"/>
  <c r="AK358" i="1"/>
  <c r="AQ358" i="1" s="1"/>
  <c r="AL358" i="1"/>
  <c r="AK326" i="1"/>
  <c r="AQ326" i="1" s="1"/>
  <c r="AL326" i="1"/>
  <c r="AK310" i="1"/>
  <c r="AQ310" i="1" s="1"/>
  <c r="AL310" i="1"/>
  <c r="AK462" i="1"/>
  <c r="AQ462" i="1" s="1"/>
  <c r="AL462" i="1"/>
  <c r="AK265" i="1"/>
  <c r="AQ265" i="1" s="1"/>
  <c r="AL265" i="1"/>
  <c r="AK737" i="1"/>
  <c r="AQ737" i="1" s="1"/>
  <c r="AL737" i="1"/>
  <c r="AK469" i="1"/>
  <c r="AQ469" i="1" s="1"/>
  <c r="AL469" i="1"/>
  <c r="AK659" i="1"/>
  <c r="AQ659" i="1" s="1"/>
  <c r="AL659" i="1"/>
  <c r="AK649" i="1"/>
  <c r="AQ649" i="1" s="1"/>
  <c r="AL649" i="1"/>
  <c r="AK591" i="1"/>
  <c r="AQ591" i="1" s="1"/>
  <c r="AL591" i="1"/>
  <c r="AK552" i="1"/>
  <c r="AQ552" i="1" s="1"/>
  <c r="AL552" i="1"/>
  <c r="AK544" i="1"/>
  <c r="AQ544" i="1" s="1"/>
  <c r="AL544" i="1"/>
  <c r="AK708" i="1"/>
  <c r="AQ708" i="1" s="1"/>
  <c r="AL708" i="1"/>
  <c r="AK683" i="1"/>
  <c r="AQ683" i="1" s="1"/>
  <c r="AL683" i="1"/>
  <c r="AK850" i="1"/>
  <c r="AQ850" i="1" s="1"/>
  <c r="AL850" i="1"/>
  <c r="AK809" i="1"/>
  <c r="AQ809" i="1" s="1"/>
  <c r="AL809" i="1"/>
  <c r="AK791" i="1"/>
  <c r="AQ791" i="1" s="1"/>
  <c r="AL791" i="1"/>
  <c r="AK760" i="1"/>
  <c r="AQ760" i="1" s="1"/>
  <c r="AL760" i="1"/>
  <c r="AK198" i="1"/>
  <c r="AQ198" i="1" s="1"/>
  <c r="AL198" i="1"/>
  <c r="AK176" i="1"/>
  <c r="AQ176" i="1" s="1"/>
  <c r="AL176" i="1"/>
  <c r="AK130" i="1"/>
  <c r="AQ130" i="1" s="1"/>
  <c r="AL130" i="1"/>
  <c r="AK120" i="1"/>
  <c r="AQ120" i="1" s="1"/>
  <c r="AL120" i="1"/>
  <c r="AK89" i="1"/>
  <c r="AQ89" i="1" s="1"/>
  <c r="AL89" i="1"/>
  <c r="AK66" i="1"/>
  <c r="AQ66" i="1" s="1"/>
  <c r="AL66" i="1"/>
  <c r="AK24" i="1"/>
  <c r="AQ24" i="1" s="1"/>
  <c r="AL24" i="1"/>
  <c r="AK284" i="1"/>
  <c r="AQ284" i="1" s="1"/>
  <c r="AL284" i="1"/>
  <c r="AK845" i="1"/>
  <c r="AL845" i="1"/>
  <c r="AK836" i="1"/>
  <c r="AL836" i="1"/>
  <c r="AK82" i="1"/>
  <c r="AL82" i="1"/>
  <c r="AK407" i="1"/>
  <c r="AQ407" i="1" s="1"/>
  <c r="AL407" i="1"/>
  <c r="AK372" i="1"/>
  <c r="AQ372" i="1" s="1"/>
  <c r="AL372" i="1"/>
  <c r="AK466" i="1"/>
  <c r="AQ466" i="1" s="1"/>
  <c r="AL466" i="1"/>
  <c r="AK324" i="1"/>
  <c r="AQ324" i="1" s="1"/>
  <c r="AL324" i="1"/>
  <c r="AK295" i="1"/>
  <c r="AQ295" i="1" s="1"/>
  <c r="AL295" i="1"/>
  <c r="AK229" i="1"/>
  <c r="AQ229" i="1" s="1"/>
  <c r="AL229" i="1"/>
  <c r="AK244" i="1"/>
  <c r="AQ244" i="1" s="1"/>
  <c r="AL244" i="1"/>
  <c r="AK266" i="1"/>
  <c r="AQ266" i="1" s="1"/>
  <c r="AL266" i="1"/>
  <c r="AK756" i="1"/>
  <c r="AQ756" i="1" s="1"/>
  <c r="AL756" i="1"/>
  <c r="AK513" i="1"/>
  <c r="AQ513" i="1" s="1"/>
  <c r="AL513" i="1"/>
  <c r="AK473" i="1"/>
  <c r="AQ473" i="1" s="1"/>
  <c r="AL473" i="1"/>
  <c r="AK492" i="1"/>
  <c r="AQ492" i="1" s="1"/>
  <c r="AL492" i="1"/>
  <c r="AK436" i="1"/>
  <c r="AQ436" i="1" s="1"/>
  <c r="AL436" i="1"/>
  <c r="AK427" i="1"/>
  <c r="AQ427" i="1" s="1"/>
  <c r="AL427" i="1"/>
  <c r="AK646" i="1"/>
  <c r="AQ646" i="1" s="1"/>
  <c r="AL646" i="1"/>
  <c r="AK630" i="1"/>
  <c r="AQ630" i="1" s="1"/>
  <c r="AL630" i="1"/>
  <c r="AK526" i="1"/>
  <c r="AQ526" i="1" s="1"/>
  <c r="AL526" i="1"/>
  <c r="AK587" i="1"/>
  <c r="AQ587" i="1" s="1"/>
  <c r="AL587" i="1"/>
  <c r="AK701" i="1"/>
  <c r="AQ701" i="1" s="1"/>
  <c r="AL701" i="1"/>
  <c r="AK691" i="1"/>
  <c r="AQ691" i="1" s="1"/>
  <c r="AL691" i="1"/>
  <c r="AK665" i="1"/>
  <c r="AQ665" i="1" s="1"/>
  <c r="AL665" i="1"/>
  <c r="AK801" i="1"/>
  <c r="AQ801" i="1" s="1"/>
  <c r="AL801" i="1"/>
  <c r="AK781" i="1"/>
  <c r="AQ781" i="1" s="1"/>
  <c r="AL781" i="1"/>
  <c r="AK770" i="1"/>
  <c r="AQ770" i="1" s="1"/>
  <c r="AL770" i="1"/>
  <c r="AK641" i="1"/>
  <c r="AQ641" i="1" s="1"/>
  <c r="AL641" i="1"/>
  <c r="AK610" i="1"/>
  <c r="AQ610" i="1" s="1"/>
  <c r="AL610" i="1"/>
  <c r="AK202" i="1"/>
  <c r="AQ202" i="1" s="1"/>
  <c r="AL202" i="1"/>
  <c r="AK163" i="1"/>
  <c r="AQ163" i="1" s="1"/>
  <c r="AL163" i="1"/>
  <c r="AK145" i="1"/>
  <c r="AQ145" i="1" s="1"/>
  <c r="AL145" i="1"/>
  <c r="AK128" i="1"/>
  <c r="AQ128" i="1" s="1"/>
  <c r="AL128" i="1"/>
  <c r="AK107" i="1"/>
  <c r="AQ107" i="1" s="1"/>
  <c r="AL107" i="1"/>
  <c r="AK34" i="1"/>
  <c r="AQ34" i="1" s="1"/>
  <c r="AL34" i="1"/>
  <c r="AK48" i="1"/>
  <c r="AQ48" i="1" s="1"/>
  <c r="AL48" i="1"/>
  <c r="AK62" i="1"/>
  <c r="AQ62" i="1" s="1"/>
  <c r="AL62" i="1"/>
  <c r="AK98" i="1"/>
  <c r="AQ98" i="1" s="1"/>
  <c r="AL98" i="1"/>
  <c r="AK148" i="1"/>
  <c r="AQ148" i="1" s="1"/>
  <c r="AL148" i="1"/>
  <c r="AK162" i="1"/>
  <c r="AQ162" i="1" s="1"/>
  <c r="AL162" i="1"/>
  <c r="AK179" i="1"/>
  <c r="AQ179" i="1" s="1"/>
  <c r="AL179" i="1"/>
  <c r="AK611" i="1"/>
  <c r="AQ611" i="1" s="1"/>
  <c r="AL611" i="1"/>
  <c r="AK786" i="1"/>
  <c r="AQ786" i="1" s="1"/>
  <c r="AL786" i="1"/>
  <c r="AK819" i="1"/>
  <c r="AQ819" i="1" s="1"/>
  <c r="AL819" i="1"/>
  <c r="AK828" i="1"/>
  <c r="AQ828" i="1" s="1"/>
  <c r="AL828" i="1"/>
  <c r="AK703" i="1"/>
  <c r="AQ703" i="1" s="1"/>
  <c r="AL703" i="1"/>
  <c r="AK110" i="1"/>
  <c r="AQ110" i="1" s="1"/>
  <c r="AL110" i="1"/>
  <c r="AK572" i="1"/>
  <c r="AQ572" i="1" s="1"/>
  <c r="AL572" i="1"/>
  <c r="AK528" i="1"/>
  <c r="AQ528" i="1" s="1"/>
  <c r="AL528" i="1"/>
  <c r="AK617" i="1"/>
  <c r="AQ617" i="1" s="1"/>
  <c r="AL617" i="1"/>
  <c r="AK661" i="1"/>
  <c r="AQ661" i="1" s="1"/>
  <c r="AL661" i="1"/>
  <c r="AK442" i="1"/>
  <c r="AQ442" i="1" s="1"/>
  <c r="AL442" i="1"/>
  <c r="AK510" i="1"/>
  <c r="AQ510" i="1" s="1"/>
  <c r="AL510" i="1"/>
  <c r="AK487" i="1"/>
  <c r="AQ487" i="1" s="1"/>
  <c r="AL487" i="1"/>
  <c r="AK501" i="1"/>
  <c r="AQ501" i="1" s="1"/>
  <c r="AL501" i="1"/>
  <c r="AK512" i="1"/>
  <c r="AQ512" i="1" s="1"/>
  <c r="AL512" i="1"/>
  <c r="AK532" i="1"/>
  <c r="AQ532" i="1" s="1"/>
  <c r="AL532" i="1"/>
  <c r="AK299" i="1"/>
  <c r="AQ299" i="1" s="1"/>
  <c r="AL299" i="1"/>
  <c r="AK262" i="1"/>
  <c r="AQ262" i="1" s="1"/>
  <c r="AL262" i="1"/>
  <c r="AK240" i="1"/>
  <c r="AQ240" i="1" s="1"/>
  <c r="AL240" i="1"/>
  <c r="AK254" i="1"/>
  <c r="AQ254" i="1" s="1"/>
  <c r="AL254" i="1"/>
  <c r="AK348" i="1"/>
  <c r="AQ348" i="1" s="1"/>
  <c r="AL348" i="1"/>
  <c r="AK300" i="1"/>
  <c r="AQ300" i="1" s="1"/>
  <c r="AL300" i="1"/>
  <c r="AK343" i="1"/>
  <c r="AQ343" i="1" s="1"/>
  <c r="AL343" i="1"/>
  <c r="AK367" i="1"/>
  <c r="AQ367" i="1" s="1"/>
  <c r="AL367" i="1"/>
  <c r="AK382" i="1"/>
  <c r="AQ382" i="1" s="1"/>
  <c r="AL382" i="1"/>
  <c r="AK404" i="1"/>
  <c r="AQ404" i="1" s="1"/>
  <c r="AL404" i="1"/>
  <c r="AK109" i="1"/>
  <c r="AQ109" i="1" s="1"/>
  <c r="AL109" i="1"/>
  <c r="AK744" i="1"/>
  <c r="AQ744" i="1" s="1"/>
  <c r="AL744" i="1"/>
  <c r="AK383" i="1"/>
  <c r="AQ383" i="1" s="1"/>
  <c r="AL383" i="1"/>
  <c r="AK20" i="1"/>
  <c r="AQ20" i="1" s="1"/>
  <c r="AL20" i="1"/>
  <c r="AK47" i="1"/>
  <c r="AQ47" i="1" s="1"/>
  <c r="AL47" i="1"/>
  <c r="AK225" i="1"/>
  <c r="AQ225" i="1" s="1"/>
  <c r="AL225" i="1"/>
  <c r="AK103" i="1"/>
  <c r="AQ103" i="1" s="1"/>
  <c r="AL103" i="1"/>
  <c r="AK402" i="1"/>
  <c r="AL402" i="1"/>
  <c r="AK578" i="1"/>
  <c r="AQ578" i="1" s="1"/>
  <c r="AL578" i="1"/>
  <c r="AK412" i="1"/>
  <c r="AQ412" i="1" s="1"/>
  <c r="AL412" i="1"/>
  <c r="AK356" i="1"/>
  <c r="AQ356" i="1" s="1"/>
  <c r="AL356" i="1"/>
  <c r="AK325" i="1"/>
  <c r="AQ325" i="1" s="1"/>
  <c r="AL325" i="1"/>
  <c r="AK309" i="1"/>
  <c r="AQ309" i="1" s="1"/>
  <c r="AL309" i="1"/>
  <c r="AK292" i="1"/>
  <c r="AQ292" i="1" s="1"/>
  <c r="AL292" i="1"/>
  <c r="AK264" i="1"/>
  <c r="AQ264" i="1" s="1"/>
  <c r="AL264" i="1"/>
  <c r="AK736" i="1"/>
  <c r="AQ736" i="1" s="1"/>
  <c r="AL736" i="1"/>
  <c r="AK457" i="1"/>
  <c r="AQ457" i="1" s="1"/>
  <c r="AL457" i="1"/>
  <c r="AK657" i="1"/>
  <c r="AQ657" i="1" s="1"/>
  <c r="AL657" i="1"/>
  <c r="AK647" i="1"/>
  <c r="AQ647" i="1" s="1"/>
  <c r="AL647" i="1"/>
  <c r="AK590" i="1"/>
  <c r="AQ590" i="1" s="1"/>
  <c r="AL590" i="1"/>
  <c r="G6" i="1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37" i="2"/>
  <c r="V38" i="2"/>
  <c r="V39" i="2"/>
  <c r="V40" i="2"/>
  <c r="V41" i="2"/>
  <c r="V42" i="2"/>
  <c r="V43" i="2"/>
  <c r="V44" i="2"/>
  <c r="V45" i="2"/>
  <c r="V46" i="2"/>
  <c r="V47" i="2"/>
  <c r="V48" i="2"/>
  <c r="V49" i="2"/>
  <c r="V50" i="2"/>
  <c r="V51" i="2"/>
  <c r="V52" i="2"/>
  <c r="V53" i="2"/>
  <c r="V54" i="2"/>
  <c r="V55" i="2"/>
  <c r="V56" i="2"/>
  <c r="V57" i="2"/>
  <c r="V58" i="2"/>
  <c r="V59" i="2"/>
  <c r="V60" i="2"/>
  <c r="V61" i="2"/>
  <c r="V62" i="2"/>
  <c r="V63" i="2"/>
  <c r="V64" i="2"/>
  <c r="V65" i="2"/>
  <c r="V66" i="2"/>
  <c r="V67" i="2"/>
  <c r="V68" i="2"/>
  <c r="V69" i="2"/>
  <c r="V70" i="2"/>
  <c r="V71" i="2"/>
  <c r="V72" i="2"/>
  <c r="V73" i="2"/>
  <c r="V74" i="2"/>
  <c r="V75" i="2"/>
  <c r="V76" i="2"/>
  <c r="V77" i="2"/>
  <c r="V78" i="2"/>
  <c r="V79" i="2"/>
  <c r="V80" i="2"/>
  <c r="V81" i="2"/>
  <c r="V82" i="2"/>
  <c r="V83" i="2"/>
  <c r="V84" i="2"/>
  <c r="V85" i="2"/>
  <c r="V86" i="2"/>
  <c r="V87" i="2"/>
  <c r="V88" i="2"/>
  <c r="V89" i="2"/>
  <c r="V90" i="2"/>
  <c r="V91" i="2"/>
  <c r="V92" i="2"/>
  <c r="V93" i="2"/>
  <c r="V94" i="2"/>
  <c r="V95" i="2"/>
  <c r="V96" i="2"/>
  <c r="V97" i="2"/>
  <c r="V98" i="2"/>
  <c r="V99" i="2"/>
  <c r="V100" i="2"/>
  <c r="V101" i="2"/>
  <c r="V102" i="2"/>
  <c r="V103" i="2"/>
  <c r="V104" i="2"/>
  <c r="V105" i="2"/>
  <c r="V106" i="2"/>
  <c r="V107" i="2"/>
  <c r="V108" i="2"/>
  <c r="V109" i="2"/>
  <c r="V110" i="2"/>
  <c r="V111" i="2"/>
  <c r="V112" i="2"/>
  <c r="V113" i="2"/>
  <c r="V114" i="2"/>
  <c r="V115" i="2"/>
  <c r="V116" i="2"/>
  <c r="V117" i="2"/>
  <c r="V118" i="2"/>
  <c r="V119" i="2"/>
  <c r="V120" i="2"/>
  <c r="V121" i="2"/>
  <c r="V122" i="2"/>
  <c r="V123" i="2"/>
  <c r="V124" i="2"/>
  <c r="V125" i="2"/>
  <c r="V126" i="2"/>
  <c r="V127" i="2"/>
  <c r="V128" i="2"/>
  <c r="V129" i="2"/>
  <c r="V130" i="2"/>
  <c r="V131" i="2"/>
  <c r="V132" i="2"/>
  <c r="V133" i="2"/>
  <c r="V134" i="2"/>
  <c r="V135" i="2"/>
  <c r="V136" i="2"/>
  <c r="V137" i="2"/>
  <c r="V138" i="2"/>
  <c r="V139" i="2"/>
  <c r="V140" i="2"/>
  <c r="V141" i="2"/>
  <c r="V142" i="2"/>
  <c r="V143" i="2"/>
  <c r="V144" i="2"/>
  <c r="V145" i="2"/>
  <c r="V146" i="2"/>
  <c r="V147" i="2"/>
  <c r="V148" i="2"/>
  <c r="V149" i="2"/>
  <c r="V150" i="2"/>
  <c r="V151" i="2"/>
  <c r="V152" i="2"/>
  <c r="V153" i="2"/>
  <c r="V154" i="2"/>
  <c r="V155" i="2"/>
  <c r="V156" i="2"/>
  <c r="V157" i="2"/>
  <c r="V158" i="2"/>
  <c r="V159" i="2"/>
  <c r="V160" i="2"/>
  <c r="V161" i="2"/>
  <c r="V162" i="2"/>
  <c r="V163" i="2"/>
  <c r="V164" i="2"/>
  <c r="V165" i="2"/>
  <c r="V166" i="2"/>
  <c r="V167" i="2"/>
  <c r="V168" i="2"/>
  <c r="V169" i="2"/>
  <c r="V170" i="2"/>
  <c r="V171" i="2"/>
  <c r="V172" i="2"/>
  <c r="V173" i="2"/>
  <c r="V174" i="2"/>
  <c r="V175" i="2"/>
  <c r="V176" i="2"/>
  <c r="V177" i="2"/>
  <c r="V178" i="2"/>
  <c r="V179" i="2"/>
  <c r="V180" i="2"/>
  <c r="V181" i="2"/>
  <c r="V182" i="2"/>
  <c r="V183" i="2"/>
  <c r="V184" i="2"/>
  <c r="V185" i="2"/>
  <c r="V186" i="2"/>
  <c r="V187" i="2"/>
  <c r="V188" i="2"/>
  <c r="V189" i="2"/>
  <c r="V190" i="2"/>
  <c r="V191" i="2"/>
  <c r="V192" i="2"/>
  <c r="V193" i="2"/>
  <c r="V194" i="2"/>
  <c r="V195" i="2"/>
  <c r="V196" i="2"/>
  <c r="V197" i="2"/>
  <c r="V198" i="2"/>
  <c r="V199" i="2"/>
  <c r="V200" i="2"/>
  <c r="V201" i="2"/>
  <c r="V202" i="2"/>
  <c r="V203" i="2"/>
  <c r="V204" i="2"/>
  <c r="V205" i="2"/>
  <c r="V206" i="2"/>
  <c r="V207" i="2"/>
  <c r="V208" i="2"/>
  <c r="V209" i="2"/>
  <c r="V210" i="2"/>
  <c r="V211" i="2"/>
  <c r="V212" i="2"/>
  <c r="V213" i="2"/>
  <c r="V214" i="2"/>
  <c r="V215" i="2"/>
  <c r="V216" i="2"/>
  <c r="V217" i="2"/>
  <c r="V218" i="2"/>
  <c r="V219" i="2"/>
  <c r="V220" i="2"/>
  <c r="V221" i="2"/>
  <c r="V222" i="2"/>
  <c r="V223" i="2"/>
  <c r="V224" i="2"/>
  <c r="V225" i="2"/>
  <c r="V226" i="2"/>
  <c r="V227" i="2"/>
  <c r="V228" i="2"/>
  <c r="V229" i="2"/>
  <c r="V230" i="2"/>
  <c r="V231" i="2"/>
  <c r="V232" i="2"/>
  <c r="V233" i="2"/>
  <c r="V234" i="2"/>
  <c r="V235" i="2"/>
  <c r="V236" i="2"/>
  <c r="V237" i="2"/>
  <c r="V238" i="2"/>
  <c r="V239" i="2"/>
  <c r="V240" i="2"/>
  <c r="V241" i="2"/>
  <c r="V242" i="2"/>
  <c r="V243" i="2"/>
  <c r="V244" i="2"/>
  <c r="V245" i="2"/>
  <c r="V246" i="2"/>
  <c r="V247" i="2"/>
  <c r="V248" i="2"/>
  <c r="V249" i="2"/>
  <c r="V250" i="2"/>
  <c r="V251" i="2"/>
  <c r="V252" i="2"/>
  <c r="V253" i="2"/>
  <c r="V254" i="2"/>
  <c r="V255" i="2"/>
  <c r="V256" i="2"/>
  <c r="V257" i="2"/>
  <c r="V258" i="2"/>
  <c r="V259" i="2"/>
  <c r="V260" i="2"/>
  <c r="V261" i="2"/>
  <c r="V262" i="2"/>
  <c r="V263" i="2"/>
  <c r="V264" i="2"/>
  <c r="V265" i="2"/>
  <c r="V266" i="2"/>
  <c r="V267" i="2"/>
  <c r="V268" i="2"/>
  <c r="V269" i="2"/>
  <c r="V270" i="2"/>
  <c r="V271" i="2"/>
  <c r="V7" i="2"/>
  <c r="S2" i="2"/>
  <c r="U2" i="2"/>
  <c r="T2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7" i="2"/>
  <c r="H5" i="2"/>
  <c r="C2" i="2"/>
  <c r="F2" i="2"/>
  <c r="AN542" i="1" l="1"/>
  <c r="F110" i="10"/>
  <c r="E110" i="10" s="1"/>
  <c r="F153" i="10"/>
  <c r="E153" i="10" s="1"/>
  <c r="AN831" i="1"/>
  <c r="F147" i="10"/>
  <c r="E147" i="10" s="1"/>
  <c r="AN686" i="1"/>
  <c r="F50" i="10"/>
  <c r="E50" i="10" s="1"/>
  <c r="AN206" i="1"/>
  <c r="F73" i="10"/>
  <c r="E73" i="10" s="1"/>
  <c r="AN423" i="1"/>
  <c r="F90" i="10"/>
  <c r="E90" i="10" s="1"/>
  <c r="AN474" i="1"/>
  <c r="F54" i="10"/>
  <c r="E54" i="10" s="1"/>
  <c r="AN348" i="1"/>
  <c r="F22" i="10"/>
  <c r="E22" i="10" s="1"/>
  <c r="AN107" i="1"/>
  <c r="F64" i="10"/>
  <c r="E64" i="10" s="1"/>
  <c r="AN331" i="1"/>
  <c r="F62" i="10"/>
  <c r="E62" i="10" s="1"/>
  <c r="AN464" i="1"/>
  <c r="F56" i="10"/>
  <c r="E56" i="10" s="1"/>
  <c r="AN285" i="1"/>
  <c r="F143" i="10"/>
  <c r="E143" i="10" s="1"/>
  <c r="AN814" i="1"/>
  <c r="F76" i="10"/>
  <c r="E76" i="10" s="1"/>
  <c r="AN376" i="1"/>
  <c r="F92" i="10"/>
  <c r="E92" i="10" s="1"/>
  <c r="AN518" i="1"/>
  <c r="F27" i="10"/>
  <c r="E27" i="10" s="1"/>
  <c r="AN85" i="1"/>
  <c r="F18" i="10"/>
  <c r="E18" i="10" s="1"/>
  <c r="AN161" i="1"/>
  <c r="F84" i="10"/>
  <c r="E84" i="10" s="1"/>
  <c r="AN468" i="1"/>
  <c r="F139" i="10"/>
  <c r="E139" i="10" s="1"/>
  <c r="AN832" i="1"/>
  <c r="F127" i="10"/>
  <c r="E127" i="10" s="1"/>
  <c r="AN541" i="1"/>
  <c r="F155" i="10"/>
  <c r="E155" i="10" s="1"/>
  <c r="F123" i="10"/>
  <c r="E123" i="10" s="1"/>
  <c r="F36" i="10"/>
  <c r="E36" i="10" s="1"/>
  <c r="F24" i="10"/>
  <c r="E24" i="10" s="1"/>
  <c r="F133" i="10"/>
  <c r="E133" i="10" s="1"/>
  <c r="F144" i="10"/>
  <c r="E144" i="10" s="1"/>
  <c r="F138" i="10"/>
  <c r="E138" i="10" s="1"/>
  <c r="F103" i="10"/>
  <c r="E103" i="10" s="1"/>
  <c r="F100" i="10"/>
  <c r="E100" i="10" s="1"/>
  <c r="F31" i="10"/>
  <c r="E31" i="10" s="1"/>
  <c r="F105" i="10"/>
  <c r="E105" i="10" s="1"/>
  <c r="F111" i="10"/>
  <c r="E111" i="10" s="1"/>
  <c r="F121" i="10"/>
  <c r="E121" i="10" s="1"/>
  <c r="F128" i="10"/>
  <c r="E128" i="10" s="1"/>
  <c r="F52" i="10"/>
  <c r="E52" i="10" s="1"/>
  <c r="F67" i="10"/>
  <c r="E67" i="10" s="1"/>
  <c r="F119" i="10"/>
  <c r="E119" i="10" s="1"/>
  <c r="F146" i="10"/>
  <c r="E146" i="10" s="1"/>
  <c r="F149" i="10"/>
  <c r="E149" i="10" s="1"/>
  <c r="F106" i="10"/>
  <c r="E106" i="10" s="1"/>
  <c r="F59" i="10"/>
  <c r="E59" i="10" s="1"/>
  <c r="F39" i="10"/>
  <c r="E39" i="10" s="1"/>
  <c r="F109" i="10"/>
  <c r="E109" i="10" s="1"/>
  <c r="F11" i="10"/>
  <c r="E11" i="10" s="1"/>
  <c r="F130" i="10"/>
  <c r="E130" i="10" s="1"/>
  <c r="F60" i="10"/>
  <c r="E60" i="10" s="1"/>
  <c r="F20" i="10"/>
  <c r="E20" i="10" s="1"/>
  <c r="F141" i="10"/>
  <c r="E141" i="10" s="1"/>
  <c r="F79" i="10"/>
  <c r="E79" i="10" s="1"/>
  <c r="F53" i="10"/>
  <c r="E53" i="10" s="1"/>
  <c r="F40" i="10"/>
  <c r="E40" i="10" s="1"/>
  <c r="F29" i="10"/>
  <c r="E29" i="10" s="1"/>
  <c r="F44" i="10"/>
  <c r="E44" i="10" s="1"/>
  <c r="F137" i="10"/>
  <c r="E137" i="10" s="1"/>
  <c r="F41" i="10"/>
  <c r="E41" i="10" s="1"/>
  <c r="F74" i="10"/>
  <c r="E74" i="10" s="1"/>
  <c r="F142" i="10"/>
  <c r="E142" i="10" s="1"/>
  <c r="F77" i="10"/>
  <c r="E77" i="10" s="1"/>
  <c r="F154" i="10"/>
  <c r="E154" i="10" s="1"/>
  <c r="F10" i="10"/>
  <c r="E10" i="10" s="1"/>
  <c r="F125" i="10"/>
  <c r="E125" i="10" s="1"/>
  <c r="F135" i="10"/>
  <c r="E135" i="10" s="1"/>
  <c r="F150" i="10"/>
  <c r="E150" i="10" s="1"/>
  <c r="F89" i="10"/>
  <c r="E89" i="10" s="1"/>
  <c r="F45" i="10"/>
  <c r="E45" i="10" s="1"/>
  <c r="F19" i="10"/>
  <c r="E19" i="10" s="1"/>
  <c r="F13" i="10"/>
  <c r="E13" i="10" s="1"/>
  <c r="F101" i="10"/>
  <c r="E101" i="10" s="1"/>
  <c r="F116" i="10"/>
  <c r="E116" i="10" s="1"/>
  <c r="F108" i="10"/>
  <c r="E108" i="10" s="1"/>
  <c r="F58" i="10"/>
  <c r="E58" i="10" s="1"/>
  <c r="F91" i="10"/>
  <c r="E91" i="10" s="1"/>
  <c r="F82" i="10"/>
  <c r="E82" i="10" s="1"/>
  <c r="F23" i="10"/>
  <c r="E23" i="10" s="1"/>
  <c r="F132" i="10"/>
  <c r="E132" i="10" s="1"/>
  <c r="F104" i="10"/>
  <c r="E104" i="10" s="1"/>
  <c r="F47" i="10"/>
  <c r="E47" i="10" s="1"/>
  <c r="F114" i="10"/>
  <c r="E114" i="10" s="1"/>
  <c r="F148" i="10"/>
  <c r="E148" i="10" s="1"/>
  <c r="F80" i="10"/>
  <c r="E80" i="10" s="1"/>
  <c r="F151" i="10"/>
  <c r="E151" i="10" s="1"/>
  <c r="F28" i="10"/>
  <c r="E28" i="10" s="1"/>
  <c r="F96" i="10"/>
  <c r="E96" i="10" s="1"/>
  <c r="F95" i="10"/>
  <c r="E95" i="10" s="1"/>
  <c r="F69" i="10"/>
  <c r="E69" i="10" s="1"/>
  <c r="F61" i="10"/>
  <c r="E61" i="10" s="1"/>
  <c r="F107" i="10"/>
  <c r="E107" i="10" s="1"/>
  <c r="F38" i="10"/>
  <c r="E38" i="10" s="1"/>
  <c r="F37" i="10"/>
  <c r="E37" i="10" s="1"/>
  <c r="F78" i="10"/>
  <c r="E78" i="10" s="1"/>
  <c r="F57" i="10"/>
  <c r="E57" i="10" s="1"/>
  <c r="F49" i="10"/>
  <c r="E49" i="10" s="1"/>
  <c r="F72" i="10"/>
  <c r="E72" i="10" s="1"/>
  <c r="F48" i="10"/>
  <c r="E48" i="10" s="1"/>
  <c r="F26" i="10"/>
  <c r="E26" i="10" s="1"/>
  <c r="F25" i="10"/>
  <c r="E25" i="10" s="1"/>
  <c r="F88" i="10"/>
  <c r="E88" i="10" s="1"/>
  <c r="F129" i="10"/>
  <c r="E129" i="10" s="1"/>
  <c r="F131" i="10"/>
  <c r="E131" i="10" s="1"/>
  <c r="F16" i="10"/>
  <c r="E16" i="10" s="1"/>
  <c r="F55" i="10"/>
  <c r="E55" i="10" s="1"/>
  <c r="F113" i="10"/>
  <c r="E113" i="10" s="1"/>
  <c r="F51" i="10"/>
  <c r="E51" i="10" s="1"/>
  <c r="F14" i="10"/>
  <c r="E14" i="10" s="1"/>
  <c r="F30" i="10"/>
  <c r="E30" i="10" s="1"/>
  <c r="F98" i="10"/>
  <c r="E98" i="10" s="1"/>
  <c r="F99" i="10"/>
  <c r="E99" i="10" s="1"/>
  <c r="F63" i="10"/>
  <c r="E63" i="10" s="1"/>
  <c r="F86" i="10"/>
  <c r="E86" i="10" s="1"/>
  <c r="F15" i="10"/>
  <c r="E15" i="10" s="1"/>
  <c r="F97" i="10"/>
  <c r="E97" i="10" s="1"/>
  <c r="F115" i="10"/>
  <c r="E115" i="10" s="1"/>
  <c r="F43" i="10"/>
  <c r="E43" i="10" s="1"/>
  <c r="F117" i="10"/>
  <c r="E117" i="10" s="1"/>
  <c r="F71" i="10"/>
  <c r="E71" i="10" s="1"/>
  <c r="F85" i="10"/>
  <c r="E85" i="10" s="1"/>
  <c r="F102" i="10"/>
  <c r="E102" i="10" s="1"/>
  <c r="F83" i="10"/>
  <c r="E83" i="10" s="1"/>
  <c r="F70" i="10"/>
  <c r="E70" i="10" s="1"/>
  <c r="F140" i="10"/>
  <c r="E140" i="10" s="1"/>
  <c r="F118" i="10"/>
  <c r="E118" i="10" s="1"/>
  <c r="F145" i="10"/>
  <c r="E145" i="10" s="1"/>
  <c r="F75" i="10"/>
  <c r="E75" i="10" s="1"/>
  <c r="F34" i="10"/>
  <c r="E34" i="10" s="1"/>
  <c r="F32" i="10"/>
  <c r="E32" i="10" s="1"/>
  <c r="F87" i="10"/>
  <c r="E87" i="10" s="1"/>
  <c r="F120" i="10"/>
  <c r="E120" i="10" s="1"/>
  <c r="F81" i="10"/>
  <c r="E81" i="10" s="1"/>
  <c r="F42" i="10"/>
  <c r="E42" i="10" s="1"/>
  <c r="F21" i="10"/>
  <c r="E21" i="10" s="1"/>
  <c r="F93" i="10"/>
  <c r="E93" i="10" s="1"/>
  <c r="F122" i="10"/>
  <c r="E122" i="10" s="1"/>
  <c r="F124" i="10"/>
  <c r="E124" i="10" s="1"/>
  <c r="F94" i="10"/>
  <c r="E94" i="10" s="1"/>
  <c r="F33" i="10"/>
  <c r="E33" i="10" s="1"/>
  <c r="F126" i="10"/>
  <c r="E126" i="10" s="1"/>
  <c r="F134" i="10"/>
  <c r="E134" i="10" s="1"/>
  <c r="F35" i="10"/>
  <c r="E35" i="10" s="1"/>
  <c r="F112" i="10"/>
  <c r="E112" i="10" s="1"/>
  <c r="F136" i="10"/>
  <c r="E136" i="10" s="1"/>
  <c r="F65" i="10"/>
  <c r="E65" i="10" s="1"/>
  <c r="F46" i="10"/>
  <c r="E46" i="10" s="1"/>
  <c r="F12" i="10"/>
  <c r="E12" i="10" s="1"/>
  <c r="F152" i="10"/>
  <c r="E152" i="10" s="1"/>
  <c r="F68" i="10"/>
  <c r="E68" i="10" s="1"/>
  <c r="F17" i="10"/>
  <c r="E17" i="10" s="1"/>
  <c r="F66" i="10"/>
  <c r="E66" i="10" s="1"/>
  <c r="AM6" i="1"/>
  <c r="AL4" i="1"/>
  <c r="AO6" i="1"/>
  <c r="AK6" i="1"/>
  <c r="AL6" i="1"/>
  <c r="F8" i="10" l="1"/>
  <c r="BF543" i="1" l="1"/>
  <c r="BF542" i="1"/>
  <c r="BC543" i="1"/>
  <c r="BC542" i="1"/>
  <c r="BG543" i="1"/>
  <c r="BG542" i="1"/>
  <c r="BE543" i="1"/>
  <c r="BE542" i="1"/>
  <c r="BH543" i="1"/>
  <c r="BH542" i="1"/>
  <c r="BK542" i="1"/>
  <c r="BK543" i="1"/>
  <c r="BJ543" i="1"/>
  <c r="BJ542" i="1"/>
  <c r="BI542" i="1"/>
  <c r="BI543" i="1"/>
  <c r="BD543" i="1"/>
  <c r="BD54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tc={1F290DB3-C6DB-4FA3-8CFD-E6CAC9B22241}</author>
  </authors>
  <commentList>
    <comment ref="C8" authorId="0" shapeId="0" xr:uid="{1F290DB3-C6DB-4FA3-8CFD-E6CAC9B22241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invullen in tabllab Monstervakken, en dan wordt het hier overgenomen</t>
      </text>
    </comment>
  </commentList>
</comments>
</file>

<file path=xl/sharedStrings.xml><?xml version="1.0" encoding="utf-8"?>
<sst xmlns="http://schemas.openxmlformats.org/spreadsheetml/2006/main" count="44173" uniqueCount="5696">
  <si>
    <t>Watergang</t>
  </si>
  <si>
    <t>Profielnum</t>
  </si>
  <si>
    <t>Profiel_ID</t>
  </si>
  <si>
    <t>Lengte</t>
  </si>
  <si>
    <t>Breedte</t>
  </si>
  <si>
    <t>water_oppe</t>
  </si>
  <si>
    <t>Opname_dat</t>
  </si>
  <si>
    <t>Opname_ric</t>
  </si>
  <si>
    <t>Opnamepeil</t>
  </si>
  <si>
    <t>Streefpeil</t>
  </si>
  <si>
    <t>Leggerdiep</t>
  </si>
  <si>
    <t>Leggerdi_1</t>
  </si>
  <si>
    <t>Bodem_bree</t>
  </si>
  <si>
    <t>Totaal</t>
  </si>
  <si>
    <t>binnen_leg</t>
  </si>
  <si>
    <t>binnen_bag</t>
  </si>
  <si>
    <t>Totaal1</t>
  </si>
  <si>
    <t>binnen_l_1</t>
  </si>
  <si>
    <t>binnen_b_1</t>
  </si>
  <si>
    <t>verondiepi</t>
  </si>
  <si>
    <t>Urgentie</t>
  </si>
  <si>
    <t>Vaste_bode</t>
  </si>
  <si>
    <t>Opmerking</t>
  </si>
  <si>
    <t>Layer</t>
  </si>
  <si>
    <t>011-058-00350</t>
  </si>
  <si>
    <t>011-058-00350_001</t>
  </si>
  <si>
    <t>Zuid-Noord</t>
  </si>
  <si>
    <t>Binnen 2 jaar</t>
  </si>
  <si>
    <t>JA</t>
  </si>
  <si>
    <t>X</t>
  </si>
  <si>
    <t>011-058-00269</t>
  </si>
  <si>
    <t>011-058-00269_008</t>
  </si>
  <si>
    <t>nee</t>
  </si>
  <si>
    <t>011-058-00269_010</t>
  </si>
  <si>
    <t>011-058-00444</t>
  </si>
  <si>
    <t>011-058-00444_013</t>
  </si>
  <si>
    <t>011-058-01046</t>
  </si>
  <si>
    <t>011-058-01046_025</t>
  </si>
  <si>
    <t>Noord-Zuid</t>
  </si>
  <si>
    <t>011-058-01046_026</t>
  </si>
  <si>
    <t>011-058-01046_027</t>
  </si>
  <si>
    <t xml:space="preserve"> </t>
  </si>
  <si>
    <t>011-058-01046_028</t>
  </si>
  <si>
    <t>011-058-00541</t>
  </si>
  <si>
    <t>011-058-00541_033</t>
  </si>
  <si>
    <t>011-058-00031</t>
  </si>
  <si>
    <t>011-058-00031_034</t>
  </si>
  <si>
    <t>West-Oost</t>
  </si>
  <si>
    <t>011-058-00267</t>
  </si>
  <si>
    <t>011-058-00267_035</t>
  </si>
  <si>
    <t>011-058-00359</t>
  </si>
  <si>
    <t>011-058-00359_037</t>
  </si>
  <si>
    <t>011-058-00359_038</t>
  </si>
  <si>
    <t>011-058-00679</t>
  </si>
  <si>
    <t>011-058-00679_040</t>
  </si>
  <si>
    <t>Oost-West.</t>
  </si>
  <si>
    <t>011-058-00976</t>
  </si>
  <si>
    <t>011-058-00976_042</t>
  </si>
  <si>
    <t>011-058-00976_043</t>
  </si>
  <si>
    <t>011-058-00976_044</t>
  </si>
  <si>
    <t>011-058-00589</t>
  </si>
  <si>
    <t>011-058-00589_046</t>
  </si>
  <si>
    <t>011-058-00022</t>
  </si>
  <si>
    <t>011-058-00022_048</t>
  </si>
  <si>
    <t>011-058-00834</t>
  </si>
  <si>
    <t>011-058-00834_051</t>
  </si>
  <si>
    <t>Noord-Zuid.</t>
  </si>
  <si>
    <t>011-058-00038</t>
  </si>
  <si>
    <t>011-058-00038_053</t>
  </si>
  <si>
    <t>011-058-00038_054</t>
  </si>
  <si>
    <t>011-058-00990</t>
  </si>
  <si>
    <t>011-058-00990_055</t>
  </si>
  <si>
    <t>011-058-00244</t>
  </si>
  <si>
    <t>011-058-00244_063</t>
  </si>
  <si>
    <t>Oost-West</t>
  </si>
  <si>
    <t>011-058-00244_064</t>
  </si>
  <si>
    <t>011-058-01702</t>
  </si>
  <si>
    <t>011-058-01702_077</t>
  </si>
  <si>
    <t>011-058-00388</t>
  </si>
  <si>
    <t>011-058-00388_080</t>
  </si>
  <si>
    <t>011-058-00686</t>
  </si>
  <si>
    <t>011-058-00686_087</t>
  </si>
  <si>
    <t>011-058-00686_088</t>
  </si>
  <si>
    <t>011-058-00686_090</t>
  </si>
  <si>
    <t>011-058-00686_091</t>
  </si>
  <si>
    <t>011-058-00767</t>
  </si>
  <si>
    <t>011-058-00767_092</t>
  </si>
  <si>
    <t>011-058-00271</t>
  </si>
  <si>
    <t>011-058-00271_129</t>
  </si>
  <si>
    <t>011-058-00271_130</t>
  </si>
  <si>
    <t>011-058-00271_133</t>
  </si>
  <si>
    <t>011-058-00271_135</t>
  </si>
  <si>
    <t>011-058-00271_139</t>
  </si>
  <si>
    <t>011-058-00271_140</t>
  </si>
  <si>
    <t>011-058-00271_141</t>
  </si>
  <si>
    <t>011-058-00204</t>
  </si>
  <si>
    <t>011-058-00204_144</t>
  </si>
  <si>
    <t>011-058-00204_145</t>
  </si>
  <si>
    <t>011-058-00204_146</t>
  </si>
  <si>
    <t>011-058-00204_147</t>
  </si>
  <si>
    <t>011-058-00204_148</t>
  </si>
  <si>
    <t>West-Oost.</t>
  </si>
  <si>
    <t>011-058-00643</t>
  </si>
  <si>
    <t>011-058-00643_150</t>
  </si>
  <si>
    <t>011-058-01173</t>
  </si>
  <si>
    <t>011-058-01173_154</t>
  </si>
  <si>
    <t>011-058-01173_158</t>
  </si>
  <si>
    <t>011-058-01173_159</t>
  </si>
  <si>
    <t>011-058-01173_160</t>
  </si>
  <si>
    <t>011-058-01173_161</t>
  </si>
  <si>
    <t>011-058-01173_162</t>
  </si>
  <si>
    <t>011-058-01173_163</t>
  </si>
  <si>
    <t>011-058-01173_164</t>
  </si>
  <si>
    <t>011-058-00547</t>
  </si>
  <si>
    <t>011-058-00547_170</t>
  </si>
  <si>
    <t>011-058-01121</t>
  </si>
  <si>
    <t>011-058-01121_172</t>
  </si>
  <si>
    <t>011-058-01094</t>
  </si>
  <si>
    <t>011-058-01094_173</t>
  </si>
  <si>
    <t>011-058-00704</t>
  </si>
  <si>
    <t>011-058-00704_174</t>
  </si>
  <si>
    <t>011-058-00476</t>
  </si>
  <si>
    <t>011-058-00476_175</t>
  </si>
  <si>
    <t>011-058-00681</t>
  </si>
  <si>
    <t>011-058-00681_176</t>
  </si>
  <si>
    <t>011-058-00264</t>
  </si>
  <si>
    <t>011-058-00264_180</t>
  </si>
  <si>
    <t>011-058-00264_181</t>
  </si>
  <si>
    <t>254-058-00579</t>
  </si>
  <si>
    <t>254-058-00579_006</t>
  </si>
  <si>
    <t>254-058-00579_008</t>
  </si>
  <si>
    <t>254-058-00579_009</t>
  </si>
  <si>
    <t>254-058-01577</t>
  </si>
  <si>
    <t>254-058-01577_014</t>
  </si>
  <si>
    <t>254-058-00174</t>
  </si>
  <si>
    <t>254-058-00174_034</t>
  </si>
  <si>
    <t>254-058-00983-01</t>
  </si>
  <si>
    <t>254-058-00983-01_043</t>
  </si>
  <si>
    <t>254-058-01584</t>
  </si>
  <si>
    <t>254-058-01584_044</t>
  </si>
  <si>
    <t>254-058-01584_046</t>
  </si>
  <si>
    <t>254-058-00148</t>
  </si>
  <si>
    <t>254-058-00148_052</t>
  </si>
  <si>
    <t>254-058-00148_053</t>
  </si>
  <si>
    <t>254-058-00169</t>
  </si>
  <si>
    <t>254-058-00169_055</t>
  </si>
  <si>
    <t>254-058-01440</t>
  </si>
  <si>
    <t>254-058-01440_058</t>
  </si>
  <si>
    <t>254-058-00610</t>
  </si>
  <si>
    <t>254-058-00610_071</t>
  </si>
  <si>
    <t>Zuid-Noord.</t>
  </si>
  <si>
    <t>254-058-00610_073</t>
  </si>
  <si>
    <t>254-058-00680</t>
  </si>
  <si>
    <t>254-058-00680_074</t>
  </si>
  <si>
    <t>254-058-01335</t>
  </si>
  <si>
    <t>254-058-01335_084</t>
  </si>
  <si>
    <t>254-058-01335_085</t>
  </si>
  <si>
    <t>254-058-01131</t>
  </si>
  <si>
    <t>254-058-01131_086</t>
  </si>
  <si>
    <t>254-058-01131_087</t>
  </si>
  <si>
    <t>254-058-01131_088</t>
  </si>
  <si>
    <t>254-058-01131_089</t>
  </si>
  <si>
    <t>254-058-01131_090</t>
  </si>
  <si>
    <t>254-058-01131_091</t>
  </si>
  <si>
    <t>254-058-01131_093</t>
  </si>
  <si>
    <t>254-058-01131_094</t>
  </si>
  <si>
    <t>413-058-00031</t>
  </si>
  <si>
    <t>413-058-00031_022</t>
  </si>
  <si>
    <t>413-058-00031_023</t>
  </si>
  <si>
    <t>251-058-00009</t>
  </si>
  <si>
    <t>251-058-00009_004</t>
  </si>
  <si>
    <t>251-058-00019</t>
  </si>
  <si>
    <t>251-058-00019_011</t>
  </si>
  <si>
    <t>251-058-00003</t>
  </si>
  <si>
    <t>251-058-00003_018</t>
  </si>
  <si>
    <t>251-058-00026</t>
  </si>
  <si>
    <t>251-058-00026_026</t>
  </si>
  <si>
    <t>251-058-00026_027</t>
  </si>
  <si>
    <t>251-058-00025</t>
  </si>
  <si>
    <t>251-058-00025_040</t>
  </si>
  <si>
    <t>251-058-00002</t>
  </si>
  <si>
    <t>251-058-00002_041</t>
  </si>
  <si>
    <t>251-058-00002_043</t>
  </si>
  <si>
    <t>251-058-00002_044</t>
  </si>
  <si>
    <t>251-058-00001</t>
  </si>
  <si>
    <t>251-058-00001_051</t>
  </si>
  <si>
    <t>250-058-01488</t>
  </si>
  <si>
    <t>250-058-01488_014</t>
  </si>
  <si>
    <t>250-058-01488_015</t>
  </si>
  <si>
    <t>250-058-01488_016</t>
  </si>
  <si>
    <t>250-058-01488_018</t>
  </si>
  <si>
    <t>250-058-01488_019</t>
  </si>
  <si>
    <t>250-058-01488_020</t>
  </si>
  <si>
    <t>250-058-01488_021</t>
  </si>
  <si>
    <t>250-058-01488_022</t>
  </si>
  <si>
    <t>250-058-02279</t>
  </si>
  <si>
    <t>250-058-02279_023</t>
  </si>
  <si>
    <t>250-058-02279_024</t>
  </si>
  <si>
    <t>250-058-02106</t>
  </si>
  <si>
    <t>250-058-02106_026</t>
  </si>
  <si>
    <t>250-058-01138</t>
  </si>
  <si>
    <t>250-058-01138_029</t>
  </si>
  <si>
    <t>250-058-00706</t>
  </si>
  <si>
    <t>250-058-00706_031</t>
  </si>
  <si>
    <t>250-058-01179</t>
  </si>
  <si>
    <t>250-058-01179_032</t>
  </si>
  <si>
    <t>250-058-01078</t>
  </si>
  <si>
    <t>250-058-01078_037</t>
  </si>
  <si>
    <t>250-058-01078_040</t>
  </si>
  <si>
    <t>250-058-01377</t>
  </si>
  <si>
    <t>250-058-01377_055</t>
  </si>
  <si>
    <t>250-058-01527</t>
  </si>
  <si>
    <t>250-058-01527_062</t>
  </si>
  <si>
    <t>250-058-01527_064</t>
  </si>
  <si>
    <t>250-058-04436</t>
  </si>
  <si>
    <t>250-058-04436_065</t>
  </si>
  <si>
    <t>250-058-04436_066</t>
  </si>
  <si>
    <t>250-058-04374</t>
  </si>
  <si>
    <t>250-058-04374_067</t>
  </si>
  <si>
    <t>250-058-04374_068</t>
  </si>
  <si>
    <t>250-058-00526</t>
  </si>
  <si>
    <t>250-058-00526_070</t>
  </si>
  <si>
    <t>250-058-00526_071</t>
  </si>
  <si>
    <t>250-058-00526_072</t>
  </si>
  <si>
    <t>250-058-00526_073</t>
  </si>
  <si>
    <t>250-058-00526_074</t>
  </si>
  <si>
    <t>250-058-04066</t>
  </si>
  <si>
    <t>250-058-04066_079</t>
  </si>
  <si>
    <t>250-058-0xxx1</t>
  </si>
  <si>
    <t>250-058-0xxx1_082</t>
  </si>
  <si>
    <t>250-058-0xxx2</t>
  </si>
  <si>
    <t>250-058-0xxx2_084</t>
  </si>
  <si>
    <t>250-058-02502</t>
  </si>
  <si>
    <t>250-058-02502_088</t>
  </si>
  <si>
    <t>250-058-00081</t>
  </si>
  <si>
    <t>250-058-00081_095</t>
  </si>
  <si>
    <t>250-058-04433</t>
  </si>
  <si>
    <t>250-058-04433_096</t>
  </si>
  <si>
    <t>250-058-04433_097</t>
  </si>
  <si>
    <t>250-058-03085</t>
  </si>
  <si>
    <t>250-058-03085_118</t>
  </si>
  <si>
    <t>250-058-03085_119</t>
  </si>
  <si>
    <t>250-058-03085_120</t>
  </si>
  <si>
    <t>250-058-01377_050</t>
  </si>
  <si>
    <t>163-058-00138</t>
  </si>
  <si>
    <t>163-058-00138_003</t>
  </si>
  <si>
    <t>163-058-00170</t>
  </si>
  <si>
    <t>163-058-00170_013</t>
  </si>
  <si>
    <t>163-058-00170_046</t>
  </si>
  <si>
    <t>163-058-00115</t>
  </si>
  <si>
    <t>163-058-00115_021</t>
  </si>
  <si>
    <t>163-058-00115_022</t>
  </si>
  <si>
    <t>163-058-00115_023</t>
  </si>
  <si>
    <t>163-058-00115_024</t>
  </si>
  <si>
    <t>163-058-00115_025</t>
  </si>
  <si>
    <t>163-058-00115_026</t>
  </si>
  <si>
    <t>163-058-00115_028</t>
  </si>
  <si>
    <t>163-058-00115_029</t>
  </si>
  <si>
    <t>163-058-00091</t>
  </si>
  <si>
    <t>163-058-00091_036</t>
  </si>
  <si>
    <t>163-058-00169</t>
  </si>
  <si>
    <t>163-058-00169_049</t>
  </si>
  <si>
    <t>163-058-00005</t>
  </si>
  <si>
    <t>163-058-00005_050</t>
  </si>
  <si>
    <t>163-058-00178</t>
  </si>
  <si>
    <t>163-058-00178_054</t>
  </si>
  <si>
    <t>163-058-00097</t>
  </si>
  <si>
    <t>163-058-00097_062</t>
  </si>
  <si>
    <t>163-058-00132</t>
  </si>
  <si>
    <t>163-058-00132_063</t>
  </si>
  <si>
    <t>163-058-00009</t>
  </si>
  <si>
    <t>163-058-00009_064</t>
  </si>
  <si>
    <t>163-058-00024</t>
  </si>
  <si>
    <t>163-058-00024_065</t>
  </si>
  <si>
    <t>163-058-00162</t>
  </si>
  <si>
    <t>163-058-00162_066</t>
  </si>
  <si>
    <t>163-058-00052</t>
  </si>
  <si>
    <t>163-058-00052_067</t>
  </si>
  <si>
    <t>163-058-00126</t>
  </si>
  <si>
    <t>163-058-00126_071</t>
  </si>
  <si>
    <t>163-058-00040</t>
  </si>
  <si>
    <t>163-058-00040_073</t>
  </si>
  <si>
    <t>163-058-00040_074</t>
  </si>
  <si>
    <t>163-058-00040_075</t>
  </si>
  <si>
    <t>163-058-00084</t>
  </si>
  <si>
    <t>163-058-00084_076</t>
  </si>
  <si>
    <t>163-058-00084_077</t>
  </si>
  <si>
    <t>163-058-00067</t>
  </si>
  <si>
    <t>163-058-00067_080</t>
  </si>
  <si>
    <t>163-058-00067_081</t>
  </si>
  <si>
    <t>163-058-00067_082</t>
  </si>
  <si>
    <t>163-058-00067_083</t>
  </si>
  <si>
    <t>163-058-00021</t>
  </si>
  <si>
    <t>163-058-00021_084</t>
  </si>
  <si>
    <t>163-058-00021_085</t>
  </si>
  <si>
    <t>163-058-00021_087</t>
  </si>
  <si>
    <t>163-058-00021_088</t>
  </si>
  <si>
    <t>163-058-00105</t>
  </si>
  <si>
    <t>163-058-00105_091</t>
  </si>
  <si>
    <t>163-058-00105_092</t>
  </si>
  <si>
    <t>163-058-00105_094</t>
  </si>
  <si>
    <t>163-058-00122</t>
  </si>
  <si>
    <t>163-058-00122_105</t>
  </si>
  <si>
    <t>163-058-00122_106</t>
  </si>
  <si>
    <t>163-058-00122_107</t>
  </si>
  <si>
    <t>163-058-00122_108</t>
  </si>
  <si>
    <t>163-058-00122_109</t>
  </si>
  <si>
    <t>163-058-00174</t>
  </si>
  <si>
    <t>163-058-00174_110</t>
  </si>
  <si>
    <t>163-058-00090</t>
  </si>
  <si>
    <t>163-058-00090_112</t>
  </si>
  <si>
    <t>163-058-00090_115</t>
  </si>
  <si>
    <t>011-058-00209</t>
  </si>
  <si>
    <t>011-058-00209_197</t>
  </si>
  <si>
    <t>011-058-00209_198</t>
  </si>
  <si>
    <t>011-058-00328</t>
  </si>
  <si>
    <t>011-058-00328_199</t>
  </si>
  <si>
    <t>011-058-00431</t>
  </si>
  <si>
    <t>011-058-00431_202</t>
  </si>
  <si>
    <t>011-058-00455</t>
  </si>
  <si>
    <t>011-058-00455_203</t>
  </si>
  <si>
    <t>011-058-00455_204</t>
  </si>
  <si>
    <t>011-058-00440</t>
  </si>
  <si>
    <t>011-058-00440_205</t>
  </si>
  <si>
    <t>011-058-00360</t>
  </si>
  <si>
    <t>011-058-00360_206</t>
  </si>
  <si>
    <t>011-058-00840</t>
  </si>
  <si>
    <t>011-058-00840_207</t>
  </si>
  <si>
    <t>011-058-00840_208</t>
  </si>
  <si>
    <t>011-058-01010</t>
  </si>
  <si>
    <t>011-058-01010_209</t>
  </si>
  <si>
    <t>011-058-01010_211</t>
  </si>
  <si>
    <t>011-058-01010_212</t>
  </si>
  <si>
    <t>011-058-00422</t>
  </si>
  <si>
    <t>011-058-00422_213</t>
  </si>
  <si>
    <t>011-058-00422_214</t>
  </si>
  <si>
    <t>011-058-00832</t>
  </si>
  <si>
    <t>011-058-00832_220</t>
  </si>
  <si>
    <t>011-058-00832_221</t>
  </si>
  <si>
    <t>011-058-00627</t>
  </si>
  <si>
    <t>011-058-00627_222</t>
  </si>
  <si>
    <t>011-058-00627_223</t>
  </si>
  <si>
    <t>011-058-00861</t>
  </si>
  <si>
    <t>011-058-00861_227</t>
  </si>
  <si>
    <t>011-058-00622</t>
  </si>
  <si>
    <t>011-058-00622_228</t>
  </si>
  <si>
    <t>011-058-00687</t>
  </si>
  <si>
    <t>011-058-00687_229</t>
  </si>
  <si>
    <t>011-058-00432</t>
  </si>
  <si>
    <t>011-058-00432_230</t>
  </si>
  <si>
    <t>011-058-00432_231</t>
  </si>
  <si>
    <t>011-058-01141</t>
  </si>
  <si>
    <t>011-058-01141_233</t>
  </si>
  <si>
    <t>011-058-00584</t>
  </si>
  <si>
    <t>011-058-00584_236</t>
  </si>
  <si>
    <t>011-058-00584_237</t>
  </si>
  <si>
    <t>011-058-00584_238</t>
  </si>
  <si>
    <t>011-058-00461</t>
  </si>
  <si>
    <t>011-058-00461_240</t>
  </si>
  <si>
    <t>011-058-01707</t>
  </si>
  <si>
    <t>011-058-01707_245</t>
  </si>
  <si>
    <t>011-058-01707_247</t>
  </si>
  <si>
    <t>011-058-01707_250</t>
  </si>
  <si>
    <t>011-058-01707_251</t>
  </si>
  <si>
    <t>011-058-01154</t>
  </si>
  <si>
    <t>011-058-01154_265</t>
  </si>
  <si>
    <t>011-058-01154_267</t>
  </si>
  <si>
    <t>011-058-00409</t>
  </si>
  <si>
    <t>011-058-00409_270</t>
  </si>
  <si>
    <t>011-058-00409_271</t>
  </si>
  <si>
    <t>011-058-00409_272</t>
  </si>
  <si>
    <t>011-058-00217</t>
  </si>
  <si>
    <t>011-058-00217_273</t>
  </si>
  <si>
    <t>011-058-00159</t>
  </si>
  <si>
    <t>011-058-00159_276</t>
  </si>
  <si>
    <t>011-058-00159_277</t>
  </si>
  <si>
    <t>011-058-00666</t>
  </si>
  <si>
    <t>011-058-00666_278</t>
  </si>
  <si>
    <t>011-058-00064</t>
  </si>
  <si>
    <t>011-058-00064_279</t>
  </si>
  <si>
    <t>011-058-00438</t>
  </si>
  <si>
    <t>011-058-00438_283</t>
  </si>
  <si>
    <t>011-058-00438_284</t>
  </si>
  <si>
    <t>011-058-00331</t>
  </si>
  <si>
    <t>011-058-00331_286</t>
  </si>
  <si>
    <t>011-058-00873</t>
  </si>
  <si>
    <t>011-058-00873_290</t>
  </si>
  <si>
    <t>011-058-01037</t>
  </si>
  <si>
    <t>011-058-01037_304</t>
  </si>
  <si>
    <t>011-058-00099</t>
  </si>
  <si>
    <t>011-058-00099_307</t>
  </si>
  <si>
    <t>011-058-01136</t>
  </si>
  <si>
    <t>011-058-01136_310</t>
  </si>
  <si>
    <t>011-058-01652</t>
  </si>
  <si>
    <t>011-058-01652_320</t>
  </si>
  <si>
    <t>011-058-00714</t>
  </si>
  <si>
    <t>011-058-00714_322</t>
  </si>
  <si>
    <t>011-058-00308</t>
  </si>
  <si>
    <t>011-058-00308_329</t>
  </si>
  <si>
    <t>011-058-00033</t>
  </si>
  <si>
    <t>011-058-00033_332</t>
  </si>
  <si>
    <t>011-058-00033_333</t>
  </si>
  <si>
    <t>011-058-00285</t>
  </si>
  <si>
    <t>011-058-00285_335</t>
  </si>
  <si>
    <t>011-058-00774</t>
  </si>
  <si>
    <t>011-058-00774_341</t>
  </si>
  <si>
    <t>011-058-00774_342</t>
  </si>
  <si>
    <t>011-058-00774_347</t>
  </si>
  <si>
    <t>011-058-00484</t>
  </si>
  <si>
    <t>011-058-00484_351</t>
  </si>
  <si>
    <t>011-058-00484_352</t>
  </si>
  <si>
    <t>011-058-01655</t>
  </si>
  <si>
    <t>011-058-01655_356</t>
  </si>
  <si>
    <t>011-058-01655_357</t>
  </si>
  <si>
    <t>011-058-01655_358</t>
  </si>
  <si>
    <t>011-058-00240</t>
  </si>
  <si>
    <t>011-058-00240_363</t>
  </si>
  <si>
    <t>011-058-00313</t>
  </si>
  <si>
    <t>011-058-00313_366</t>
  </si>
  <si>
    <t>011-058-00124</t>
  </si>
  <si>
    <t>011-058-00124_367</t>
  </si>
  <si>
    <t>011-058-00124_368</t>
  </si>
  <si>
    <t>011-058-01093</t>
  </si>
  <si>
    <t>011-058-01093_369</t>
  </si>
  <si>
    <t>011-058-00239</t>
  </si>
  <si>
    <t>011-058-00239_371</t>
  </si>
  <si>
    <t>011-058-00239_372</t>
  </si>
  <si>
    <t>011-058-00426</t>
  </si>
  <si>
    <t>011-058-00426_374</t>
  </si>
  <si>
    <t>011-058-00717</t>
  </si>
  <si>
    <t>011-058-00717_381</t>
  </si>
  <si>
    <t>011-058-00717_382</t>
  </si>
  <si>
    <t>011-058-00717_383</t>
  </si>
  <si>
    <t>011-058-00298</t>
  </si>
  <si>
    <t>011-058-00298_384</t>
  </si>
  <si>
    <t>011-058-00298_385</t>
  </si>
  <si>
    <t>011-058-00298_386</t>
  </si>
  <si>
    <t>011-058-01148</t>
  </si>
  <si>
    <t>011-058-01148_394</t>
  </si>
  <si>
    <t>011-058-01148_395</t>
  </si>
  <si>
    <t>011-058-00223</t>
  </si>
  <si>
    <t>011-058-00223_399</t>
  </si>
  <si>
    <t>163-058-00157</t>
  </si>
  <si>
    <t>163-058-00157_055</t>
  </si>
  <si>
    <t>254-058-00579_007</t>
  </si>
  <si>
    <t>Binnen 5 jaar</t>
  </si>
  <si>
    <t>254-058-01131_095</t>
  </si>
  <si>
    <t>251-058-00009_003</t>
  </si>
  <si>
    <t>251-058-00026_025</t>
  </si>
  <si>
    <t>250-058-01488_017</t>
  </si>
  <si>
    <t>250-058-01377_049</t>
  </si>
  <si>
    <t>250-058-01831</t>
  </si>
  <si>
    <t>250-058-01831_078</t>
  </si>
  <si>
    <t>250-058-04434</t>
  </si>
  <si>
    <t>250-058-04434_092</t>
  </si>
  <si>
    <t>163-058-00115_020</t>
  </si>
  <si>
    <t>163-058-00022</t>
  </si>
  <si>
    <t>163-058-00022_031</t>
  </si>
  <si>
    <t>163-058-00091_033</t>
  </si>
  <si>
    <t>163-058-00067_079</t>
  </si>
  <si>
    <t>163-058-00118</t>
  </si>
  <si>
    <t>163-058-00118_102</t>
  </si>
  <si>
    <t>011-058-00328_200</t>
  </si>
  <si>
    <t>011-058-00769</t>
  </si>
  <si>
    <t>011-058-00769_298</t>
  </si>
  <si>
    <t>011-058-00714_323</t>
  </si>
  <si>
    <t>011-058-00122</t>
  </si>
  <si>
    <t>011-058-00122_327</t>
  </si>
  <si>
    <t>011-058-00557</t>
  </si>
  <si>
    <t>011-058-00557_336</t>
  </si>
  <si>
    <t>011-058-01655_355</t>
  </si>
  <si>
    <t>011-058-00119</t>
  </si>
  <si>
    <t>011-058-00119_365</t>
  </si>
  <si>
    <t>011-058-01699</t>
  </si>
  <si>
    <t>011-058-01699_373</t>
  </si>
  <si>
    <t>011-058-00450</t>
  </si>
  <si>
    <t>011-058-00450_378</t>
  </si>
  <si>
    <t>011-058-00798</t>
  </si>
  <si>
    <t>011-058-00798_002</t>
  </si>
  <si>
    <t>Hoog</t>
  </si>
  <si>
    <t>011-058-00798_004</t>
  </si>
  <si>
    <t>011-058-00798_005</t>
  </si>
  <si>
    <t>011-058-00269_007</t>
  </si>
  <si>
    <t>011-058-00269_009</t>
  </si>
  <si>
    <t>011-058-00269_011</t>
  </si>
  <si>
    <t>011-058-00444_012</t>
  </si>
  <si>
    <t>011-058-00170</t>
  </si>
  <si>
    <t>011-058-00170_014</t>
  </si>
  <si>
    <t>011-058-01027</t>
  </si>
  <si>
    <t>011-058-01027_020</t>
  </si>
  <si>
    <t>011-058-00524</t>
  </si>
  <si>
    <t>011-058-00524_021</t>
  </si>
  <si>
    <t>011-058-00862</t>
  </si>
  <si>
    <t>011-058-00862_030</t>
  </si>
  <si>
    <t>011-058-00219</t>
  </si>
  <si>
    <t>011-058-00219_031</t>
  </si>
  <si>
    <t>011-058-00514</t>
  </si>
  <si>
    <t>011-058-00514_032</t>
  </si>
  <si>
    <t>011-058-00705</t>
  </si>
  <si>
    <t>011-058-00705_036</t>
  </si>
  <si>
    <t>011-058-00708</t>
  </si>
  <si>
    <t>011-058-00708_039</t>
  </si>
  <si>
    <t>011-058-00580</t>
  </si>
  <si>
    <t>011-058-00580_041</t>
  </si>
  <si>
    <t>011-058-00589_045</t>
  </si>
  <si>
    <t>011-058-00291</t>
  </si>
  <si>
    <t>011-058-00291_049</t>
  </si>
  <si>
    <t>011-058-00520</t>
  </si>
  <si>
    <t>011-058-00520_056</t>
  </si>
  <si>
    <t>011-058-00283</t>
  </si>
  <si>
    <t>011-058-00283_057</t>
  </si>
  <si>
    <t>011-058-00892</t>
  </si>
  <si>
    <t>011-058-00892_068</t>
  </si>
  <si>
    <t>011-058-00892_069</t>
  </si>
  <si>
    <t>011-058-00371</t>
  </si>
  <si>
    <t>011-058-00371_070</t>
  </si>
  <si>
    <t>011-058-00672</t>
  </si>
  <si>
    <t>011-058-00672_079</t>
  </si>
  <si>
    <t>011-058-00686_082</t>
  </si>
  <si>
    <t>011-058-00686_083</t>
  </si>
  <si>
    <t>011-058-00686_084</t>
  </si>
  <si>
    <t>011-058-00686_085</t>
  </si>
  <si>
    <t>011-058-00686_086</t>
  </si>
  <si>
    <t>011-058-00686_089</t>
  </si>
  <si>
    <t>011-058-01036</t>
  </si>
  <si>
    <t>011-058-01036_095</t>
  </si>
  <si>
    <t>011-058-00640</t>
  </si>
  <si>
    <t>011-058-00640_096</t>
  </si>
  <si>
    <t>011-058-00640_097</t>
  </si>
  <si>
    <t>011-058-01074</t>
  </si>
  <si>
    <t>011-058-01074_098</t>
  </si>
  <si>
    <t>011-058-01181</t>
  </si>
  <si>
    <t>011-058-01181_099</t>
  </si>
  <si>
    <t>011-058-01053</t>
  </si>
  <si>
    <t>011-058-01053_100</t>
  </si>
  <si>
    <t>011-058-01053_103</t>
  </si>
  <si>
    <t>011-058-01053_104</t>
  </si>
  <si>
    <t>011-058-01053_105</t>
  </si>
  <si>
    <t>011-058-01053_106</t>
  </si>
  <si>
    <t>011-058-01053_107</t>
  </si>
  <si>
    <t>011-058-00995</t>
  </si>
  <si>
    <t>011-058-00995_109</t>
  </si>
  <si>
    <t>011-058-00525</t>
  </si>
  <si>
    <t>011-058-00525_118</t>
  </si>
  <si>
    <t>011-058-00525_120</t>
  </si>
  <si>
    <t>011-058-00525_123</t>
  </si>
  <si>
    <t>011-058-00525_124</t>
  </si>
  <si>
    <t>011-058-00525_125</t>
  </si>
  <si>
    <t>011-058-00738</t>
  </si>
  <si>
    <t>011-058-00738_126</t>
  </si>
  <si>
    <t>011-058-00271_132</t>
  </si>
  <si>
    <t>011-058-00271_134</t>
  </si>
  <si>
    <t>011-058-00271_136</t>
  </si>
  <si>
    <t>011-058-00271_137</t>
  </si>
  <si>
    <t>011-058-00271_138</t>
  </si>
  <si>
    <t>011-058-00271_142</t>
  </si>
  <si>
    <t>011-058-00387</t>
  </si>
  <si>
    <t>011-058-00387_143</t>
  </si>
  <si>
    <t>011-058-00643_149</t>
  </si>
  <si>
    <t>011-058-00643_151</t>
  </si>
  <si>
    <t>011-058-00643_152</t>
  </si>
  <si>
    <t>011-058-00518</t>
  </si>
  <si>
    <t>011-058-00518_153</t>
  </si>
  <si>
    <t>011-058-01173_155</t>
  </si>
  <si>
    <t>011-058-00356</t>
  </si>
  <si>
    <t>011-058-00356_165</t>
  </si>
  <si>
    <t>011-058-00125</t>
  </si>
  <si>
    <t>011-058-00125_177</t>
  </si>
  <si>
    <t>011-058-00974</t>
  </si>
  <si>
    <t>011-058-00974_178</t>
  </si>
  <si>
    <t>011-058-00851</t>
  </si>
  <si>
    <t>179A</t>
  </si>
  <si>
    <t>011-058-00851_179A</t>
  </si>
  <si>
    <t>011-058-00836</t>
  </si>
  <si>
    <t>011-058-00836_183</t>
  </si>
  <si>
    <t>011-058-00836_184</t>
  </si>
  <si>
    <t>011-058-00682</t>
  </si>
  <si>
    <t>011-058-00682_189</t>
  </si>
  <si>
    <t>011-058-00803</t>
  </si>
  <si>
    <t>011-058-00803_192</t>
  </si>
  <si>
    <t>011-058-00698</t>
  </si>
  <si>
    <t>011-058-00698_193</t>
  </si>
  <si>
    <t>011-058-00609</t>
  </si>
  <si>
    <t>011-058-00609_194</t>
  </si>
  <si>
    <t>011-058-00609_195</t>
  </si>
  <si>
    <t>433-058-00023</t>
  </si>
  <si>
    <t>433-058-00023_001</t>
  </si>
  <si>
    <t>254-058-00696</t>
  </si>
  <si>
    <t>254-058-00696_002</t>
  </si>
  <si>
    <t>254-058-00696_003</t>
  </si>
  <si>
    <t>254-058-01181</t>
  </si>
  <si>
    <t>254-058-01181_004</t>
  </si>
  <si>
    <t>254-058-01181_005</t>
  </si>
  <si>
    <t>254-058-00579_010</t>
  </si>
  <si>
    <t>254-058-01577_012</t>
  </si>
  <si>
    <t>254-058-01577_013</t>
  </si>
  <si>
    <t>254-058-00276</t>
  </si>
  <si>
    <t>254-058-00276_016</t>
  </si>
  <si>
    <t>254-058-00276_017</t>
  </si>
  <si>
    <t>254-058-00276_018</t>
  </si>
  <si>
    <t>254-058-00276_020</t>
  </si>
  <si>
    <t>254-058-00276_021</t>
  </si>
  <si>
    <t>254-058-00669</t>
  </si>
  <si>
    <t>254-058-00669_022</t>
  </si>
  <si>
    <t>254-058-00669_023</t>
  </si>
  <si>
    <t>254-058-01196</t>
  </si>
  <si>
    <t>254-058-01196_024</t>
  </si>
  <si>
    <t>254-058-01196_027</t>
  </si>
  <si>
    <t>254-058-01196_028</t>
  </si>
  <si>
    <t>254-058-01196_029</t>
  </si>
  <si>
    <t>254-058-00174_030</t>
  </si>
  <si>
    <t>254-058-00174_031</t>
  </si>
  <si>
    <t>254-058-00174_032</t>
  </si>
  <si>
    <t>254-058-00174_033</t>
  </si>
  <si>
    <t>254-058-00915</t>
  </si>
  <si>
    <t>254-058-00915_036</t>
  </si>
  <si>
    <t>254-058-00313</t>
  </si>
  <si>
    <t>254-058-00313_042</t>
  </si>
  <si>
    <t>254-058-01584_045</t>
  </si>
  <si>
    <t>254-058-01584_047</t>
  </si>
  <si>
    <t>254-058-00694</t>
  </si>
  <si>
    <t>254-058-00694_048</t>
  </si>
  <si>
    <t>254-058-00694_049</t>
  </si>
  <si>
    <t>254-058-00694_050</t>
  </si>
  <si>
    <t>254-058-00148_051</t>
  </si>
  <si>
    <t>254-058-00169_056</t>
  </si>
  <si>
    <t>254-058-01751</t>
  </si>
  <si>
    <t>254-058-01751_059</t>
  </si>
  <si>
    <t>254-058-01751_060</t>
  </si>
  <si>
    <t>254-058-01750</t>
  </si>
  <si>
    <t>254-058-01750_065</t>
  </si>
  <si>
    <t>254-058-01749</t>
  </si>
  <si>
    <t>254-058-01749_066</t>
  </si>
  <si>
    <t>254-058-00610_067</t>
  </si>
  <si>
    <t>254-058-00610_072</t>
  </si>
  <si>
    <t>254-058-00680_076</t>
  </si>
  <si>
    <t>254-058-00069</t>
  </si>
  <si>
    <t>254-058-00069_079</t>
  </si>
  <si>
    <t>254-058-01066</t>
  </si>
  <si>
    <t>254-058-01066_011</t>
  </si>
  <si>
    <t>413-058-00001</t>
  </si>
  <si>
    <t>413-058-00001_020</t>
  </si>
  <si>
    <t>413-058-00001_021</t>
  </si>
  <si>
    <t>251-058-00011</t>
  </si>
  <si>
    <t>251-058-00011_001</t>
  </si>
  <si>
    <t>251-058-00013</t>
  </si>
  <si>
    <t>251-058-00013_002</t>
  </si>
  <si>
    <t>251-058-00009_005</t>
  </si>
  <si>
    <t>251-058-00019_009</t>
  </si>
  <si>
    <t>251-058-00019_010</t>
  </si>
  <si>
    <t>251-058-00019_014</t>
  </si>
  <si>
    <t>251-058-00019_015</t>
  </si>
  <si>
    <t>251-058-00019_016</t>
  </si>
  <si>
    <t>251-058-00005</t>
  </si>
  <si>
    <t>251-058-00005_017</t>
  </si>
  <si>
    <t>251-058-00026_028</t>
  </si>
  <si>
    <t>251-058-00026_029</t>
  </si>
  <si>
    <t>251-058-00026_030</t>
  </si>
  <si>
    <t>251-058-00026_031</t>
  </si>
  <si>
    <t>251-058-00017</t>
  </si>
  <si>
    <t>251-058-00017_033</t>
  </si>
  <si>
    <t>251-058-00006</t>
  </si>
  <si>
    <t>251-058-00006_034</t>
  </si>
  <si>
    <t>251-058-00016</t>
  </si>
  <si>
    <t>251-058-00016_036</t>
  </si>
  <si>
    <t>251-058-00010</t>
  </si>
  <si>
    <t>251-058-00010_037</t>
  </si>
  <si>
    <t>251-058-00010_038</t>
  </si>
  <si>
    <t>251-058-00002_042</t>
  </si>
  <si>
    <t>250-058-02106_027</t>
  </si>
  <si>
    <t>250-058-03223</t>
  </si>
  <si>
    <t>250-058-03223_028</t>
  </si>
  <si>
    <t>250-058-01138_030</t>
  </si>
  <si>
    <t>250-058-01179_033</t>
  </si>
  <si>
    <t>250-058-01078_038</t>
  </si>
  <si>
    <t>250-058-01078_041</t>
  </si>
  <si>
    <t>250-058-01537</t>
  </si>
  <si>
    <t>250-058-01537_044</t>
  </si>
  <si>
    <t>250-058-01377_051</t>
  </si>
  <si>
    <t>250-058-01377_052</t>
  </si>
  <si>
    <t>250-058-01377_053</t>
  </si>
  <si>
    <t>250-058-01377_054</t>
  </si>
  <si>
    <t>250-058-00572</t>
  </si>
  <si>
    <t>250-058-00572_058</t>
  </si>
  <si>
    <t>250-058-00572_059</t>
  </si>
  <si>
    <t>250-058-00572_060</t>
  </si>
  <si>
    <t>250-058-01527_063</t>
  </si>
  <si>
    <t>250-058-00856-01</t>
  </si>
  <si>
    <t>250-058-00856-01_069</t>
  </si>
  <si>
    <t>250-058-01029</t>
  </si>
  <si>
    <t>250-058-01029_076</t>
  </si>
  <si>
    <t>250-058-02712</t>
  </si>
  <si>
    <t>250-058-02712_077</t>
  </si>
  <si>
    <t>250-058-0xxx1_081</t>
  </si>
  <si>
    <t>250-058-0xxx2_083</t>
  </si>
  <si>
    <t>250-058-0xxx3</t>
  </si>
  <si>
    <t>250-058-0xxx3_085</t>
  </si>
  <si>
    <t>250-058-0xxx3_086</t>
  </si>
  <si>
    <t>250-058-0xxx3_087</t>
  </si>
  <si>
    <t>250-058-02502_089</t>
  </si>
  <si>
    <t>250-058-01828</t>
  </si>
  <si>
    <t>250-058-01828_090</t>
  </si>
  <si>
    <t>250-058-02983</t>
  </si>
  <si>
    <t>250-058-02983_091</t>
  </si>
  <si>
    <t>250-058-00081_094</t>
  </si>
  <si>
    <t>250-058-01427</t>
  </si>
  <si>
    <t>250-058-01427_098</t>
  </si>
  <si>
    <t>250-058-02124</t>
  </si>
  <si>
    <t>250-058-02124_099</t>
  </si>
  <si>
    <t>250-058-02007</t>
  </si>
  <si>
    <t>250-058-02007_102</t>
  </si>
  <si>
    <t>250-058-02007_103</t>
  </si>
  <si>
    <t>250-058-00561</t>
  </si>
  <si>
    <t>250-058-00561_105</t>
  </si>
  <si>
    <t>250-058-00934</t>
  </si>
  <si>
    <t>250-058-00934_112</t>
  </si>
  <si>
    <t>250-058-02713</t>
  </si>
  <si>
    <t>250-058-02713_115</t>
  </si>
  <si>
    <t>250-058-02182</t>
  </si>
  <si>
    <t>250-058-02182_117</t>
  </si>
  <si>
    <t>244-058-00002</t>
  </si>
  <si>
    <t>244-058-00002_003</t>
  </si>
  <si>
    <t>163-058-00116</t>
  </si>
  <si>
    <t>163-058-00116_005</t>
  </si>
  <si>
    <t>163-058-00170_006</t>
  </si>
  <si>
    <t>163-058-00170_007</t>
  </si>
  <si>
    <t>163-058-00170_008</t>
  </si>
  <si>
    <t>163-058-00170_009</t>
  </si>
  <si>
    <t>163-058-00170_010</t>
  </si>
  <si>
    <t>163-058-00170_011</t>
  </si>
  <si>
    <t>163-058-00170_012</t>
  </si>
  <si>
    <t>163-058-00170_014</t>
  </si>
  <si>
    <t>163-058-00170_015</t>
  </si>
  <si>
    <t>163-058-00170_016</t>
  </si>
  <si>
    <t>163-058-00170_017</t>
  </si>
  <si>
    <t>163-058-00170_018</t>
  </si>
  <si>
    <t>163-058-00170_019</t>
  </si>
  <si>
    <t>163-058-00115_027</t>
  </si>
  <si>
    <t>163-058-00115_030</t>
  </si>
  <si>
    <t>163-058-00091_034</t>
  </si>
  <si>
    <t>163-058-00171</t>
  </si>
  <si>
    <t>163-058-00171_039</t>
  </si>
  <si>
    <t>163-058-00027</t>
  </si>
  <si>
    <t>163-058-00027_042</t>
  </si>
  <si>
    <t>163-058-00027_043</t>
  </si>
  <si>
    <t>163-058-00027_044</t>
  </si>
  <si>
    <t>163-058-00155</t>
  </si>
  <si>
    <t>163-058-00155_045</t>
  </si>
  <si>
    <t>163-058-00169_047</t>
  </si>
  <si>
    <t>163-058-00169_048</t>
  </si>
  <si>
    <t>163-058-00074</t>
  </si>
  <si>
    <t>163-058-00074_051</t>
  </si>
  <si>
    <t>163-058-00074_052</t>
  </si>
  <si>
    <t>163-058-00074_053</t>
  </si>
  <si>
    <t>163-058-00187</t>
  </si>
  <si>
    <t>163-058-00187_057</t>
  </si>
  <si>
    <t>163-058-00187_059</t>
  </si>
  <si>
    <t>163-058-00097_061</t>
  </si>
  <si>
    <t>163-058-00052_068</t>
  </si>
  <si>
    <t>163-058-00134</t>
  </si>
  <si>
    <t>163-058-00134_070</t>
  </si>
  <si>
    <t>163-058-00149</t>
  </si>
  <si>
    <t>163-058-00149_072</t>
  </si>
  <si>
    <t>163-058-00021_086</t>
  </si>
  <si>
    <t>163-058-00105_093</t>
  </si>
  <si>
    <t>163-058-00105_095</t>
  </si>
  <si>
    <t>163-058-00119</t>
  </si>
  <si>
    <t>163-058-00119_096</t>
  </si>
  <si>
    <t>163-058-00119_097</t>
  </si>
  <si>
    <t>163-058-00119_098</t>
  </si>
  <si>
    <t>163-058-00109</t>
  </si>
  <si>
    <t>163-058-00109_099</t>
  </si>
  <si>
    <t>163-058-00109_101</t>
  </si>
  <si>
    <t>163-058-00118_103</t>
  </si>
  <si>
    <t>163-058-00058</t>
  </si>
  <si>
    <t>163-058-00058_104</t>
  </si>
  <si>
    <t>163-058-00090_111</t>
  </si>
  <si>
    <t>163-058-00090_113</t>
  </si>
  <si>
    <t>163-058-00090_116</t>
  </si>
  <si>
    <t>011-058-01028</t>
  </si>
  <si>
    <t>011-058-01028_196</t>
  </si>
  <si>
    <t>011-058-00535</t>
  </si>
  <si>
    <t>011-058-00535_201</t>
  </si>
  <si>
    <t>011-058-01010_210</t>
  </si>
  <si>
    <t>011-058-00661</t>
  </si>
  <si>
    <t>011-058-00661_215</t>
  </si>
  <si>
    <t>011-058-00197</t>
  </si>
  <si>
    <t>011-058-00197_216</t>
  </si>
  <si>
    <t>011-058-00522</t>
  </si>
  <si>
    <t>011-058-00522_217</t>
  </si>
  <si>
    <t>011-058-00522_218</t>
  </si>
  <si>
    <t>011-058-00832_219</t>
  </si>
  <si>
    <t>011-058-00627_224</t>
  </si>
  <si>
    <t>011-058-00813</t>
  </si>
  <si>
    <t>011-058-00813_225</t>
  </si>
  <si>
    <t>011-058-00575</t>
  </si>
  <si>
    <t>011-058-00575_226</t>
  </si>
  <si>
    <t>011-058-01141_232</t>
  </si>
  <si>
    <t>011-058-00188</t>
  </si>
  <si>
    <t>011-058-00188_234</t>
  </si>
  <si>
    <t>011-058-01137</t>
  </si>
  <si>
    <t>011-058-01137_235</t>
  </si>
  <si>
    <t>011-058-01707_241</t>
  </si>
  <si>
    <t>011-058-01707_242</t>
  </si>
  <si>
    <t>011-058-01707_244</t>
  </si>
  <si>
    <t>011-058-01707_248</t>
  </si>
  <si>
    <t>011-058-01707_249</t>
  </si>
  <si>
    <t>011-058-01008</t>
  </si>
  <si>
    <t>011-058-01008_257</t>
  </si>
  <si>
    <t>011-058-01017</t>
  </si>
  <si>
    <t>011-058-01017_258</t>
  </si>
  <si>
    <t>011-058-01017_259</t>
  </si>
  <si>
    <t>011-058-00423</t>
  </si>
  <si>
    <t>011-058-00423_262</t>
  </si>
  <si>
    <t>011-058-01030</t>
  </si>
  <si>
    <t>011-058-01030_263</t>
  </si>
  <si>
    <t>011-058-01154_266</t>
  </si>
  <si>
    <t>011-058-01154_268</t>
  </si>
  <si>
    <t>011-058-00409_269</t>
  </si>
  <si>
    <t>011-058-00391</t>
  </si>
  <si>
    <t>011-058-00391_275</t>
  </si>
  <si>
    <t>011-058-00317</t>
  </si>
  <si>
    <t>011-058-00317_285</t>
  </si>
  <si>
    <t>011-058-00331_287</t>
  </si>
  <si>
    <t>011-058-00873_291</t>
  </si>
  <si>
    <t>011-058-00474</t>
  </si>
  <si>
    <t>011-058-00474_297</t>
  </si>
  <si>
    <t>011-058-00556</t>
  </si>
  <si>
    <t>011-058-00556_306</t>
  </si>
  <si>
    <t>011-058-00182</t>
  </si>
  <si>
    <t>011-058-00182_308</t>
  </si>
  <si>
    <t>011-058-01136_309</t>
  </si>
  <si>
    <t>011-058-00176</t>
  </si>
  <si>
    <t>011-058-00176_311</t>
  </si>
  <si>
    <t>011-058-00176_314</t>
  </si>
  <si>
    <t>011-058-00504</t>
  </si>
  <si>
    <t>011-058-00504_318</t>
  </si>
  <si>
    <t>011-058-00714_324</t>
  </si>
  <si>
    <t>011-058-00714_326</t>
  </si>
  <si>
    <t>011-058-00122_328</t>
  </si>
  <si>
    <t>011-058-00756</t>
  </si>
  <si>
    <t>011-058-00756_330</t>
  </si>
  <si>
    <t>011-058-00756_331</t>
  </si>
  <si>
    <t>011-058-00195</t>
  </si>
  <si>
    <t>011-058-00195_337</t>
  </si>
  <si>
    <t>011-058-00881</t>
  </si>
  <si>
    <t>011-058-00881_338</t>
  </si>
  <si>
    <t>011-058-00133</t>
  </si>
  <si>
    <t>011-058-00133_339</t>
  </si>
  <si>
    <t>011-058-00796</t>
  </si>
  <si>
    <t>011-058-00796_340</t>
  </si>
  <si>
    <t>011-058-00774_345</t>
  </si>
  <si>
    <t>011-058-00484_353</t>
  </si>
  <si>
    <t>011-058-01655_359</t>
  </si>
  <si>
    <t>011-058-01655_360</t>
  </si>
  <si>
    <t>011-058-01655_361</t>
  </si>
  <si>
    <t>011-058-01655_362</t>
  </si>
  <si>
    <t>011-058-00631</t>
  </si>
  <si>
    <t>011-058-00631_375</t>
  </si>
  <si>
    <t>011-058-00450_377</t>
  </si>
  <si>
    <t>011-058-00717_379</t>
  </si>
  <si>
    <t>011-058-00717_380</t>
  </si>
  <si>
    <t>011-058-00298_387</t>
  </si>
  <si>
    <t>011-058-00110</t>
  </si>
  <si>
    <t>011-058-00110_388</t>
  </si>
  <si>
    <t>011-058-01165</t>
  </si>
  <si>
    <t>011-058-01165_396</t>
  </si>
  <si>
    <t>011-058-01116</t>
  </si>
  <si>
    <t>011-058-01116_397</t>
  </si>
  <si>
    <t>011-058-00223_398</t>
  </si>
  <si>
    <t>011-058-00602</t>
  </si>
  <si>
    <t>011-058-00602_400</t>
  </si>
  <si>
    <t>011-058-01232</t>
  </si>
  <si>
    <t>011-058-01232_409</t>
  </si>
  <si>
    <t>011-058-00109</t>
  </si>
  <si>
    <t>011-058-00109_059</t>
  </si>
  <si>
    <t>Na 5 jaar</t>
  </si>
  <si>
    <t>011-058-00892_067</t>
  </si>
  <si>
    <t>011-058-01703</t>
  </si>
  <si>
    <t>011-058-01703_072</t>
  </si>
  <si>
    <t>011-058-01703_073</t>
  </si>
  <si>
    <t>011-058-01703_074</t>
  </si>
  <si>
    <t>011-058-01703_075</t>
  </si>
  <si>
    <t>011-058-01701</t>
  </si>
  <si>
    <t>011-058-01701_076</t>
  </si>
  <si>
    <t>254-058-01131_092</t>
  </si>
  <si>
    <t>254-058-00422</t>
  </si>
  <si>
    <t>254-058-00422_096</t>
  </si>
  <si>
    <t>413-058-00022</t>
  </si>
  <si>
    <t>413-058-00022_001</t>
  </si>
  <si>
    <t>413-058-00022_002</t>
  </si>
  <si>
    <t>413-058-00022_003</t>
  </si>
  <si>
    <t>413-058-00022_004</t>
  </si>
  <si>
    <t>413-058-00022_005</t>
  </si>
  <si>
    <t>413-058-00022_006</t>
  </si>
  <si>
    <t>413-058-00022_008</t>
  </si>
  <si>
    <t>413-058-00022_009</t>
  </si>
  <si>
    <t>413-058-00022_010</t>
  </si>
  <si>
    <t>413-058-00022_011</t>
  </si>
  <si>
    <t>413-058-00022_012</t>
  </si>
  <si>
    <t>413-058-00022_013</t>
  </si>
  <si>
    <t>413-058-00029</t>
  </si>
  <si>
    <t>413-058-00029_016</t>
  </si>
  <si>
    <t>413-058-00029_017</t>
  </si>
  <si>
    <t>250-058-02638</t>
  </si>
  <si>
    <t>250-058-02638_045</t>
  </si>
  <si>
    <t>250-058-02837</t>
  </si>
  <si>
    <t>250-058-02837_075</t>
  </si>
  <si>
    <t>250-058-02610</t>
  </si>
  <si>
    <t>250-058-02610_080</t>
  </si>
  <si>
    <t>163-058-00067_078</t>
  </si>
  <si>
    <t>011-058-00461_239</t>
  </si>
  <si>
    <t>011-058-00145</t>
  </si>
  <si>
    <t>011-058-00145_274</t>
  </si>
  <si>
    <t>011-058-01654</t>
  </si>
  <si>
    <t>011-058-01654_334</t>
  </si>
  <si>
    <t>011-058-00484_350</t>
  </si>
  <si>
    <t>011-058-00240_364</t>
  </si>
  <si>
    <t>011-058-00191</t>
  </si>
  <si>
    <t>011-058-00191_410</t>
  </si>
  <si>
    <t>011-058-00798_003</t>
  </si>
  <si>
    <t>Zeer hoog</t>
  </si>
  <si>
    <t>011-058-00798_006</t>
  </si>
  <si>
    <t>011-058-01027_015</t>
  </si>
  <si>
    <t>011-058-01027_016</t>
  </si>
  <si>
    <t>011-058-01027_017</t>
  </si>
  <si>
    <t>011-058-01027_018</t>
  </si>
  <si>
    <t>011-058-01027_019</t>
  </si>
  <si>
    <t>011-058-00280</t>
  </si>
  <si>
    <t>011-058-00280_029</t>
  </si>
  <si>
    <t>011-058-00589_047</t>
  </si>
  <si>
    <t>011-058-00834_050</t>
  </si>
  <si>
    <t>011-058-00834_052</t>
  </si>
  <si>
    <t>011-058-00652</t>
  </si>
  <si>
    <t>011-058-00652_058</t>
  </si>
  <si>
    <t>011-058-00109_060</t>
  </si>
  <si>
    <t>011-058-00244_061</t>
  </si>
  <si>
    <t>011-058-00244_062</t>
  </si>
  <si>
    <t>011-058-00244_065</t>
  </si>
  <si>
    <t>011-058-00404</t>
  </si>
  <si>
    <t>011-058-00404_066</t>
  </si>
  <si>
    <t>011-058-00371_071</t>
  </si>
  <si>
    <t>011-058-00699</t>
  </si>
  <si>
    <t>011-058-00699_078</t>
  </si>
  <si>
    <t>011-058-00686_081</t>
  </si>
  <si>
    <t>011-058-00767_093</t>
  </si>
  <si>
    <t>011-058-00767_094</t>
  </si>
  <si>
    <t>011-058-01053_101</t>
  </si>
  <si>
    <t>011-058-01053_102</t>
  </si>
  <si>
    <t>011-058-01704</t>
  </si>
  <si>
    <t>011-058-01704_108</t>
  </si>
  <si>
    <t>011-058-00458</t>
  </si>
  <si>
    <t>011-058-00458_110</t>
  </si>
  <si>
    <t>011-058-00446</t>
  </si>
  <si>
    <t>011-058-00446_111</t>
  </si>
  <si>
    <t>011-058-00446_112</t>
  </si>
  <si>
    <t>011-058-00446_113</t>
  </si>
  <si>
    <t>011-058-00822</t>
  </si>
  <si>
    <t>011-058-00822_114</t>
  </si>
  <si>
    <t>011-058-00822_115</t>
  </si>
  <si>
    <t>011-058-00822_116</t>
  </si>
  <si>
    <t>011-058-00822_117</t>
  </si>
  <si>
    <t>011-058-00525_119</t>
  </si>
  <si>
    <t>011-058-00525_121</t>
  </si>
  <si>
    <t>011-058-00525_122</t>
  </si>
  <si>
    <t>011-058-00485</t>
  </si>
  <si>
    <t>011-058-00485_127</t>
  </si>
  <si>
    <t>011-058-00234</t>
  </si>
  <si>
    <t>011-058-00234_128</t>
  </si>
  <si>
    <t>011-058-00271_131</t>
  </si>
  <si>
    <t>011-058-01173_156</t>
  </si>
  <si>
    <t>011-058-01173_157</t>
  </si>
  <si>
    <t>163A</t>
  </si>
  <si>
    <t>011-058-01173_163A</t>
  </si>
  <si>
    <t>011-058-00356_166</t>
  </si>
  <si>
    <t>011-058-00356_167</t>
  </si>
  <si>
    <t>011-058-00356_168</t>
  </si>
  <si>
    <t>011-058-00720</t>
  </si>
  <si>
    <t>011-058-00720_169</t>
  </si>
  <si>
    <t>011-058-00547_171</t>
  </si>
  <si>
    <t>011-058-00389</t>
  </si>
  <si>
    <t>011-058-00389_179</t>
  </si>
  <si>
    <t>011-058-00836_182</t>
  </si>
  <si>
    <t>011-058-00306</t>
  </si>
  <si>
    <t>011-058-00306_186</t>
  </si>
  <si>
    <t>011-058-00682_187</t>
  </si>
  <si>
    <t>011-058-00682_188</t>
  </si>
  <si>
    <t>011-058-00682_190</t>
  </si>
  <si>
    <t>264-058-00001</t>
  </si>
  <si>
    <t>264-058-00001_001</t>
  </si>
  <si>
    <t>264-058-00001_002</t>
  </si>
  <si>
    <t>254-058-00696_001</t>
  </si>
  <si>
    <t>254-058-00276_015</t>
  </si>
  <si>
    <t>254-058-00276_019</t>
  </si>
  <si>
    <t>254-058-01196_025</t>
  </si>
  <si>
    <t>254-058-01196_026</t>
  </si>
  <si>
    <t>254-058-00174_035</t>
  </si>
  <si>
    <t>254-058-00915_037</t>
  </si>
  <si>
    <t>254-058-00915_038</t>
  </si>
  <si>
    <t>254-058-00915_039</t>
  </si>
  <si>
    <t>254-058-00915_040</t>
  </si>
  <si>
    <t>254-058-00313_041</t>
  </si>
  <si>
    <t>254-058-00169_054</t>
  </si>
  <si>
    <t>254-058-01015</t>
  </si>
  <si>
    <t>254-058-01015_057</t>
  </si>
  <si>
    <t>254-058-01751_061</t>
  </si>
  <si>
    <t>254-058-01751_062</t>
  </si>
  <si>
    <t>254-058-01751_063</t>
  </si>
  <si>
    <t>254-058-01750_064</t>
  </si>
  <si>
    <t>254-058-00610_068</t>
  </si>
  <si>
    <t>254-058-00610_069</t>
  </si>
  <si>
    <t>254-058-00610_070</t>
  </si>
  <si>
    <t>254-058-00680_075</t>
  </si>
  <si>
    <t>254-058-00680_077</t>
  </si>
  <si>
    <t>254-058-00680_078</t>
  </si>
  <si>
    <t>254-058-00704</t>
  </si>
  <si>
    <t>254-058-00704_080</t>
  </si>
  <si>
    <t>254-058-00616</t>
  </si>
  <si>
    <t>254-058-00616_081</t>
  </si>
  <si>
    <t>254-058-00812</t>
  </si>
  <si>
    <t>254-058-00812_082</t>
  </si>
  <si>
    <t>254-058-01285</t>
  </si>
  <si>
    <t>254-058-01285_083</t>
  </si>
  <si>
    <t>413-058-00029_015</t>
  </si>
  <si>
    <t>413-058-00023</t>
  </si>
  <si>
    <t>413-058-00023_018</t>
  </si>
  <si>
    <t>413-058-00001_019</t>
  </si>
  <si>
    <t>251-058-00009_006</t>
  </si>
  <si>
    <t>251-058-00009_007</t>
  </si>
  <si>
    <t>251-058-00009_008</t>
  </si>
  <si>
    <t>251-058-00019_012</t>
  </si>
  <si>
    <t>251-058-00019_013</t>
  </si>
  <si>
    <t>251-058-00003_019</t>
  </si>
  <si>
    <t>251-058-00003_020</t>
  </si>
  <si>
    <t>251-058-00015</t>
  </si>
  <si>
    <t>251-058-00015_021</t>
  </si>
  <si>
    <t>251-058-00004</t>
  </si>
  <si>
    <t>251-058-00004_022</t>
  </si>
  <si>
    <t>251-058-00021</t>
  </si>
  <si>
    <t>251-058-00021_023</t>
  </si>
  <si>
    <t>251-058-00021_024</t>
  </si>
  <si>
    <t>251-058-00026_032</t>
  </si>
  <si>
    <t>251-058-00006_035</t>
  </si>
  <si>
    <t>251-058-00023</t>
  </si>
  <si>
    <t>251-058-00023_039</t>
  </si>
  <si>
    <t>251-058-00020</t>
  </si>
  <si>
    <t>251-058-00020_045</t>
  </si>
  <si>
    <t>251-058-00020_046</t>
  </si>
  <si>
    <t>251-058-00020_047</t>
  </si>
  <si>
    <t>251-058-00020_048</t>
  </si>
  <si>
    <t>251-058-00020_049</t>
  </si>
  <si>
    <t>251-058-00001_050</t>
  </si>
  <si>
    <t>245-058-00046</t>
  </si>
  <si>
    <t>245-058-00046_001</t>
  </si>
  <si>
    <t>245-058-00046_002</t>
  </si>
  <si>
    <t>250-058-01990</t>
  </si>
  <si>
    <t>250-058-01990_001</t>
  </si>
  <si>
    <t>250-058-01990_002</t>
  </si>
  <si>
    <t>250-058-01990_003</t>
  </si>
  <si>
    <t>250-058-01990_004</t>
  </si>
  <si>
    <t>250-058-01990_005</t>
  </si>
  <si>
    <t>250-058-01990_006</t>
  </si>
  <si>
    <t>250-058-01990_007</t>
  </si>
  <si>
    <t>250-058-01990_008</t>
  </si>
  <si>
    <t>250-058-01990_009</t>
  </si>
  <si>
    <t>250-058-01990_010</t>
  </si>
  <si>
    <t>250-058-01990_011</t>
  </si>
  <si>
    <t>250-058-01990_012</t>
  </si>
  <si>
    <t>250-058-01990_013</t>
  </si>
  <si>
    <t>250-058-02106_025</t>
  </si>
  <si>
    <t>250-058-01078_036</t>
  </si>
  <si>
    <t>250-058-01078_039</t>
  </si>
  <si>
    <t>250-058-01078_042</t>
  </si>
  <si>
    <t>250-058-01537_043</t>
  </si>
  <si>
    <t>250-058-01414</t>
  </si>
  <si>
    <t>250-058-01414_046</t>
  </si>
  <si>
    <t>250-058-00759</t>
  </si>
  <si>
    <t>250-058-00759_047</t>
  </si>
  <si>
    <t>250-058-02047</t>
  </si>
  <si>
    <t>250-058-02047_048</t>
  </si>
  <si>
    <t>250-058-03298</t>
  </si>
  <si>
    <t>250-058-03298_056</t>
  </si>
  <si>
    <t>250-058-03298_057</t>
  </si>
  <si>
    <t>250-058-03459</t>
  </si>
  <si>
    <t>250-058-03459_061</t>
  </si>
  <si>
    <t>250-058-00081_093</t>
  </si>
  <si>
    <t>250-058-02013</t>
  </si>
  <si>
    <t>250-058-02013_100</t>
  </si>
  <si>
    <t>250-058-02797</t>
  </si>
  <si>
    <t>250-058-02797_101</t>
  </si>
  <si>
    <t>250-058-00561_104</t>
  </si>
  <si>
    <t>250-058-00561_106</t>
  </si>
  <si>
    <t>250-058-02863</t>
  </si>
  <si>
    <t>250-058-02863_107</t>
  </si>
  <si>
    <t>250-058-02863_108</t>
  </si>
  <si>
    <t>250-058-02863_109</t>
  </si>
  <si>
    <t>250-058-02863_110</t>
  </si>
  <si>
    <t>250-058-02863_111</t>
  </si>
  <si>
    <t>250-058-01899</t>
  </si>
  <si>
    <t>250-058-01899_113</t>
  </si>
  <si>
    <t>250-058-00595</t>
  </si>
  <si>
    <t>250-058-00595_114</t>
  </si>
  <si>
    <t>250-058-02182_116</t>
  </si>
  <si>
    <t>244-058-00002_001</t>
  </si>
  <si>
    <t>244-058-00002_002</t>
  </si>
  <si>
    <t>244-058-00002_004</t>
  </si>
  <si>
    <t>244-058-00002_005</t>
  </si>
  <si>
    <t>163-058-00091_032</t>
  </si>
  <si>
    <t>163-058-00091_035</t>
  </si>
  <si>
    <t>163-058-00091_037</t>
  </si>
  <si>
    <t>163-058-00171_038</t>
  </si>
  <si>
    <t>163-058-00171_040</t>
  </si>
  <si>
    <t>163-058-00171_041</t>
  </si>
  <si>
    <t>163-058-00187_056</t>
  </si>
  <si>
    <t>163-058-00187_058</t>
  </si>
  <si>
    <t>163-058-00106</t>
  </si>
  <si>
    <t>163-058-00106_060</t>
  </si>
  <si>
    <t>163-058-00134_069</t>
  </si>
  <si>
    <t>163-058-00001</t>
  </si>
  <si>
    <t>163-058-00001_089</t>
  </si>
  <si>
    <t>163-058-00001_090</t>
  </si>
  <si>
    <t>163-058-00109_100</t>
  </si>
  <si>
    <t>163-058-00090_114</t>
  </si>
  <si>
    <t>011-058-01707_243</t>
  </si>
  <si>
    <t>011-058-01707_246</t>
  </si>
  <si>
    <t>011-058-01708</t>
  </si>
  <si>
    <t>011-058-01708_252</t>
  </si>
  <si>
    <t>011-058-01709</t>
  </si>
  <si>
    <t>011-058-01709_253</t>
  </si>
  <si>
    <t>011-058-01163</t>
  </si>
  <si>
    <t>011-058-01163_254</t>
  </si>
  <si>
    <t>011-058-01163_255</t>
  </si>
  <si>
    <t>011-058-00936</t>
  </si>
  <si>
    <t>011-058-00936_256</t>
  </si>
  <si>
    <t>011-058-01017_260</t>
  </si>
  <si>
    <t>011-058-00368</t>
  </si>
  <si>
    <t>011-058-00368_261</t>
  </si>
  <si>
    <t>011-058-01030_264</t>
  </si>
  <si>
    <t>011-058-01710</t>
  </si>
  <si>
    <t>011-058-01710_280</t>
  </si>
  <si>
    <t>011-058-00416</t>
  </si>
  <si>
    <t>011-058-00416_281</t>
  </si>
  <si>
    <t>011-058-00416_282</t>
  </si>
  <si>
    <t>011-058-00331_288</t>
  </si>
  <si>
    <t>011-058-00331_289</t>
  </si>
  <si>
    <t>011-058-00463</t>
  </si>
  <si>
    <t>011-058-00463_292</t>
  </si>
  <si>
    <t>011-058-01157</t>
  </si>
  <si>
    <t>011-058-01157_293</t>
  </si>
  <si>
    <t>011-058-00012</t>
  </si>
  <si>
    <t>011-058-00012_294</t>
  </si>
  <si>
    <t>011-058-01170</t>
  </si>
  <si>
    <t>011-058-01170_295</t>
  </si>
  <si>
    <t>011-058-00190</t>
  </si>
  <si>
    <t>011-058-00190_296</t>
  </si>
  <si>
    <t>011-058-00143</t>
  </si>
  <si>
    <t>011-058-00143_299</t>
  </si>
  <si>
    <t>011-058-00952</t>
  </si>
  <si>
    <t>011-058-00952_300</t>
  </si>
  <si>
    <t>011-058-00203</t>
  </si>
  <si>
    <t>011-058-00203_301</t>
  </si>
  <si>
    <t>011-058-00453</t>
  </si>
  <si>
    <t>011-058-00453_302</t>
  </si>
  <si>
    <t>011-058-00506</t>
  </si>
  <si>
    <t>011-058-00506_303</t>
  </si>
  <si>
    <t>011-058-00556_305</t>
  </si>
  <si>
    <t>011-058-00176_312</t>
  </si>
  <si>
    <t>011-058-00176_313</t>
  </si>
  <si>
    <t>011-058-00579</t>
  </si>
  <si>
    <t>011-058-00579_315</t>
  </si>
  <si>
    <t>011-058-00579_316</t>
  </si>
  <si>
    <t>011-058-00504_317</t>
  </si>
  <si>
    <t>011-058-00504_319</t>
  </si>
  <si>
    <t>011-058-00746</t>
  </si>
  <si>
    <t>011-058-00746_321</t>
  </si>
  <si>
    <t>011-058-00714_325</t>
  </si>
  <si>
    <t>011-058-00774_343</t>
  </si>
  <si>
    <t>011-058-00774_344</t>
  </si>
  <si>
    <t>011-058-00774_346</t>
  </si>
  <si>
    <t>011-058-00774_348</t>
  </si>
  <si>
    <t>011-058-01655_354</t>
  </si>
  <si>
    <t>011-058-00239_370</t>
  </si>
  <si>
    <t>011-058-00450_376</t>
  </si>
  <si>
    <t>011-058-00951</t>
  </si>
  <si>
    <t>011-058-00951_389</t>
  </si>
  <si>
    <t>011-058-00951_390</t>
  </si>
  <si>
    <t>011-058-01232_401</t>
  </si>
  <si>
    <t>011-058-01232_402</t>
  </si>
  <si>
    <t>011-058-01232_403</t>
  </si>
  <si>
    <t>011-058-01232_404</t>
  </si>
  <si>
    <t>011-058-01232_405</t>
  </si>
  <si>
    <t>011-058-01232_406</t>
  </si>
  <si>
    <t>011-058-01232_407</t>
  </si>
  <si>
    <t>011-058-01232_408</t>
  </si>
  <si>
    <t>250-058-02945</t>
  </si>
  <si>
    <t>250-058-02945_034</t>
  </si>
  <si>
    <t>250-058-02945_035</t>
  </si>
  <si>
    <t>011-058-01705</t>
  </si>
  <si>
    <t>011-058-01705_022</t>
  </si>
  <si>
    <t>Zie opmerking rapport AT19123</t>
  </si>
  <si>
    <t>011-058-01705_023</t>
  </si>
  <si>
    <t>011-058-01705_024</t>
  </si>
  <si>
    <t>011-058-01091</t>
  </si>
  <si>
    <t>011-058-01091_185</t>
  </si>
  <si>
    <t>011-058-00468</t>
  </si>
  <si>
    <t>011-058-00468_191</t>
  </si>
  <si>
    <t>011-058-00774_349</t>
  </si>
  <si>
    <t>011-058-01712</t>
  </si>
  <si>
    <t>011-058-01712_391</t>
  </si>
  <si>
    <t>011-058-01712_392</t>
  </si>
  <si>
    <t>011-058-01712_393</t>
  </si>
  <si>
    <t>163-058-00163</t>
  </si>
  <si>
    <t>163-058-00163_002</t>
  </si>
  <si>
    <t>163-058-00163_001</t>
  </si>
  <si>
    <t>163-058-00101</t>
  </si>
  <si>
    <t>163-058-00101_004</t>
  </si>
  <si>
    <t>413-058-00022_007</t>
  </si>
  <si>
    <t>413-058-00022_014</t>
  </si>
  <si>
    <t>hoeveelheid</t>
  </si>
  <si>
    <t>m2</t>
  </si>
  <si>
    <t>m3</t>
  </si>
  <si>
    <t>Uniek dwpnr</t>
  </si>
  <si>
    <t>gemladil bag</t>
  </si>
  <si>
    <t>Rijlabels</t>
  </si>
  <si>
    <t>Eindtotaal</t>
  </si>
  <si>
    <t>Som van Lengte</t>
  </si>
  <si>
    <t>Som van Totaal1</t>
  </si>
  <si>
    <t>Som van binnen_l_1</t>
  </si>
  <si>
    <t>Som van binnen_b_1</t>
  </si>
  <si>
    <t>nee. Opm rapprort</t>
  </si>
  <si>
    <t>nee. Niet in 1A</t>
  </si>
  <si>
    <r>
      <rPr>
        <b/>
        <sz val="12"/>
        <rFont val="Arial"/>
        <family val="2"/>
      </rPr>
      <t>Watergang</t>
    </r>
    <r>
      <rPr>
        <sz val="12"/>
        <rFont val="Times New Roman"/>
        <family val="1"/>
      </rPr>
      <t xml:space="preserve">        </t>
    </r>
    <r>
      <rPr>
        <sz val="12"/>
        <rFont val="Arial"/>
        <family val="2"/>
      </rPr>
      <t>Peilgebied</t>
    </r>
    <r>
      <rPr>
        <sz val="12"/>
        <rFont val="Times New Roman"/>
        <family val="1"/>
      </rPr>
      <t xml:space="preserve">                                                                             </t>
    </r>
    <r>
      <rPr>
        <b/>
        <sz val="12"/>
        <rFont val="Arial"/>
        <family val="2"/>
      </rPr>
      <t>Winterpeil</t>
    </r>
    <r>
      <rPr>
        <sz val="12"/>
        <rFont val="Times New Roman"/>
        <family val="1"/>
      </rPr>
      <t xml:space="preserve">    </t>
    </r>
    <r>
      <rPr>
        <b/>
        <sz val="12"/>
        <rFont val="Arial"/>
        <family val="2"/>
      </rPr>
      <t>Leggerdiepte</t>
    </r>
    <r>
      <rPr>
        <sz val="12"/>
        <rFont val="Times New Roman"/>
        <family val="1"/>
      </rPr>
      <t xml:space="preserve">    </t>
    </r>
    <r>
      <rPr>
        <b/>
        <sz val="12"/>
        <rFont val="Arial"/>
        <family val="2"/>
      </rPr>
      <t>Talud</t>
    </r>
  </si>
  <si>
    <r>
      <rPr>
        <b/>
        <sz val="16"/>
        <rFont val="Arial"/>
        <family val="2"/>
      </rPr>
      <t>GEBIED</t>
    </r>
    <r>
      <rPr>
        <sz val="16"/>
        <rFont val="Times New Roman"/>
        <family val="1"/>
      </rPr>
      <t xml:space="preserve"> </t>
    </r>
    <r>
      <rPr>
        <b/>
        <sz val="16"/>
        <rFont val="Arial"/>
        <family val="2"/>
      </rPr>
      <t>011</t>
    </r>
  </si>
  <si>
    <r>
      <rPr>
        <b/>
        <sz val="11"/>
        <rFont val="Arial"/>
        <family val="2"/>
      </rPr>
      <t>011-058-00012</t>
    </r>
  </si>
  <si>
    <r>
      <rPr>
        <sz val="11"/>
        <rFont val="Arial"/>
        <family val="2"/>
      </rPr>
      <t>WW-32B</t>
    </r>
  </si>
  <si>
    <r>
      <rPr>
        <sz val="11"/>
        <rFont val="Arial"/>
        <family val="2"/>
      </rPr>
      <t>Polder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Bloemendaal</t>
    </r>
  </si>
  <si>
    <r>
      <rPr>
        <b/>
        <sz val="11"/>
        <rFont val="Arial"/>
        <family val="2"/>
      </rPr>
      <t>011-058-00022</t>
    </r>
  </si>
  <si>
    <r>
      <rPr>
        <b/>
        <sz val="11"/>
        <rFont val="Arial"/>
        <family val="2"/>
      </rPr>
      <t>011-058-00031</t>
    </r>
  </si>
  <si>
    <r>
      <rPr>
        <b/>
        <sz val="11"/>
        <rFont val="Arial"/>
        <family val="2"/>
      </rPr>
      <t>011-058-00033</t>
    </r>
  </si>
  <si>
    <r>
      <rPr>
        <b/>
        <sz val="11"/>
        <rFont val="Arial"/>
        <family val="2"/>
      </rPr>
      <t>011-058-00038</t>
    </r>
  </si>
  <si>
    <r>
      <rPr>
        <b/>
        <sz val="11"/>
        <rFont val="Arial"/>
        <family val="2"/>
      </rPr>
      <t>011-058-00064</t>
    </r>
  </si>
  <si>
    <r>
      <rPr>
        <b/>
        <sz val="11"/>
        <rFont val="Arial"/>
        <family val="2"/>
      </rPr>
      <t>011-058-00099</t>
    </r>
  </si>
  <si>
    <r>
      <rPr>
        <b/>
        <sz val="11"/>
        <rFont val="Arial"/>
        <family val="2"/>
      </rPr>
      <t>011-058-00109</t>
    </r>
  </si>
  <si>
    <r>
      <rPr>
        <b/>
        <sz val="11"/>
        <rFont val="Arial"/>
        <family val="2"/>
      </rPr>
      <t>011-058-00110</t>
    </r>
  </si>
  <si>
    <r>
      <rPr>
        <b/>
        <sz val="11"/>
        <rFont val="Arial"/>
        <family val="2"/>
      </rPr>
      <t>011-058-00119</t>
    </r>
  </si>
  <si>
    <r>
      <rPr>
        <b/>
        <sz val="11"/>
        <rFont val="Arial"/>
        <family val="2"/>
      </rPr>
      <t>011-058-00122</t>
    </r>
  </si>
  <si>
    <r>
      <rPr>
        <b/>
        <sz val="11"/>
        <rFont val="Arial"/>
        <family val="2"/>
      </rPr>
      <t>011-058-00124</t>
    </r>
  </si>
  <si>
    <r>
      <rPr>
        <b/>
        <sz val="11"/>
        <rFont val="Arial"/>
        <family val="2"/>
      </rPr>
      <t>011-058-00125</t>
    </r>
  </si>
  <si>
    <r>
      <rPr>
        <b/>
        <sz val="11"/>
        <rFont val="Arial"/>
        <family val="2"/>
      </rPr>
      <t>011-058-00133</t>
    </r>
  </si>
  <si>
    <r>
      <rPr>
        <b/>
        <sz val="11"/>
        <rFont val="Arial"/>
        <family val="2"/>
      </rPr>
      <t>011-058-00143</t>
    </r>
  </si>
  <si>
    <r>
      <rPr>
        <b/>
        <sz val="11"/>
        <rFont val="Arial"/>
        <family val="2"/>
      </rPr>
      <t>011-058-00145</t>
    </r>
  </si>
  <si>
    <r>
      <rPr>
        <b/>
        <sz val="11"/>
        <rFont val="Arial"/>
        <family val="2"/>
      </rPr>
      <t>011-058-00159</t>
    </r>
  </si>
  <si>
    <r>
      <rPr>
        <b/>
        <sz val="11"/>
        <rFont val="Arial"/>
        <family val="2"/>
      </rPr>
      <t>011-058-00170</t>
    </r>
  </si>
  <si>
    <r>
      <rPr>
        <b/>
        <sz val="11"/>
        <rFont val="Arial"/>
        <family val="2"/>
      </rPr>
      <t>011-058-00176</t>
    </r>
  </si>
  <si>
    <r>
      <rPr>
        <b/>
        <sz val="11"/>
        <rFont val="Arial"/>
        <family val="2"/>
      </rPr>
      <t>011-058-00182</t>
    </r>
  </si>
  <si>
    <r>
      <rPr>
        <b/>
        <sz val="11"/>
        <rFont val="Arial"/>
        <family val="2"/>
      </rPr>
      <t>011-058-00188</t>
    </r>
  </si>
  <si>
    <r>
      <rPr>
        <b/>
        <sz val="11"/>
        <rFont val="Arial"/>
        <family val="2"/>
      </rPr>
      <t>011-058-00190</t>
    </r>
  </si>
  <si>
    <r>
      <rPr>
        <b/>
        <sz val="11"/>
        <rFont val="Arial"/>
        <family val="2"/>
      </rPr>
      <t>011-058-00191</t>
    </r>
  </si>
  <si>
    <r>
      <rPr>
        <b/>
        <sz val="11"/>
        <rFont val="Arial"/>
        <family val="2"/>
      </rPr>
      <t>011-058-00195</t>
    </r>
  </si>
  <si>
    <r>
      <rPr>
        <b/>
        <sz val="11"/>
        <rFont val="Arial"/>
        <family val="2"/>
      </rPr>
      <t>011-058-00197</t>
    </r>
  </si>
  <si>
    <r>
      <rPr>
        <b/>
        <sz val="11"/>
        <rFont val="Arial"/>
        <family val="2"/>
      </rPr>
      <t>011-058-00203</t>
    </r>
  </si>
  <si>
    <r>
      <rPr>
        <b/>
        <sz val="11"/>
        <rFont val="Arial"/>
        <family val="2"/>
      </rPr>
      <t>011-058-00204</t>
    </r>
  </si>
  <si>
    <r>
      <rPr>
        <b/>
        <sz val="11"/>
        <rFont val="Arial"/>
        <family val="2"/>
      </rPr>
      <t>011-058-00209</t>
    </r>
  </si>
  <si>
    <r>
      <rPr>
        <b/>
        <sz val="11"/>
        <rFont val="Arial"/>
        <family val="2"/>
      </rPr>
      <t>011-058-00217</t>
    </r>
  </si>
  <si>
    <r>
      <rPr>
        <b/>
        <sz val="11"/>
        <rFont val="Arial"/>
        <family val="2"/>
      </rPr>
      <t>011-058-00219</t>
    </r>
  </si>
  <si>
    <r>
      <rPr>
        <b/>
        <sz val="11"/>
        <rFont val="Arial"/>
        <family val="2"/>
      </rPr>
      <t>011-058-00223</t>
    </r>
  </si>
  <si>
    <r>
      <rPr>
        <b/>
        <sz val="11"/>
        <rFont val="Arial"/>
        <family val="2"/>
      </rPr>
      <t>011-058-00234</t>
    </r>
  </si>
  <si>
    <r>
      <rPr>
        <b/>
        <sz val="11"/>
        <rFont val="Arial"/>
        <family val="2"/>
      </rPr>
      <t>011-058-00239</t>
    </r>
  </si>
  <si>
    <r>
      <rPr>
        <b/>
        <sz val="11"/>
        <rFont val="Arial"/>
        <family val="2"/>
      </rPr>
      <t>011-058-00240</t>
    </r>
  </si>
  <si>
    <r>
      <rPr>
        <b/>
        <sz val="11"/>
        <rFont val="Arial"/>
        <family val="2"/>
      </rPr>
      <t>011-058-00244</t>
    </r>
  </si>
  <si>
    <r>
      <rPr>
        <b/>
        <sz val="11"/>
        <rFont val="Arial"/>
        <family val="2"/>
      </rPr>
      <t>011-058-00264</t>
    </r>
  </si>
  <si>
    <r>
      <rPr>
        <b/>
        <sz val="11"/>
        <rFont val="Arial"/>
        <family val="2"/>
      </rPr>
      <t>011-058-00267</t>
    </r>
  </si>
  <si>
    <r>
      <rPr>
        <b/>
        <sz val="11"/>
        <rFont val="Arial"/>
        <family val="2"/>
      </rPr>
      <t>011-058-00269</t>
    </r>
  </si>
  <si>
    <r>
      <rPr>
        <b/>
        <sz val="11"/>
        <rFont val="Arial"/>
        <family val="2"/>
      </rPr>
      <t>011-058-00271</t>
    </r>
  </si>
  <si>
    <r>
      <rPr>
        <b/>
        <sz val="11"/>
        <rFont val="Arial"/>
        <family val="2"/>
      </rPr>
      <t>011-058-00280</t>
    </r>
  </si>
  <si>
    <r>
      <rPr>
        <b/>
        <sz val="11"/>
        <rFont val="Arial"/>
        <family val="2"/>
      </rPr>
      <t>011-058-00283</t>
    </r>
  </si>
  <si>
    <r>
      <rPr>
        <b/>
        <sz val="11"/>
        <rFont val="Arial"/>
        <family val="2"/>
      </rPr>
      <t>011-058-00285</t>
    </r>
  </si>
  <si>
    <r>
      <rPr>
        <b/>
        <sz val="11"/>
        <rFont val="Arial"/>
        <family val="2"/>
      </rPr>
      <t>011-058-00291</t>
    </r>
  </si>
  <si>
    <r>
      <rPr>
        <b/>
        <sz val="11"/>
        <rFont val="Arial"/>
        <family val="2"/>
      </rPr>
      <t>011-058-00298</t>
    </r>
  </si>
  <si>
    <r>
      <rPr>
        <b/>
        <sz val="11"/>
        <rFont val="Arial"/>
        <family val="2"/>
      </rPr>
      <t>011-058-00306</t>
    </r>
  </si>
  <si>
    <r>
      <rPr>
        <b/>
        <sz val="11"/>
        <rFont val="Arial"/>
        <family val="2"/>
      </rPr>
      <t>011-058-00308</t>
    </r>
  </si>
  <si>
    <r>
      <rPr>
        <b/>
        <sz val="11"/>
        <rFont val="Arial"/>
        <family val="2"/>
      </rPr>
      <t>011-058-00313</t>
    </r>
  </si>
  <si>
    <r>
      <rPr>
        <b/>
        <sz val="11"/>
        <rFont val="Arial"/>
        <family val="2"/>
      </rPr>
      <t>011-058-00317</t>
    </r>
  </si>
  <si>
    <r>
      <rPr>
        <b/>
        <sz val="11"/>
        <rFont val="Arial"/>
        <family val="2"/>
      </rPr>
      <t>011-058-00328</t>
    </r>
  </si>
  <si>
    <r>
      <rPr>
        <b/>
        <sz val="11"/>
        <rFont val="Arial"/>
        <family val="2"/>
      </rPr>
      <t>011-058-00331</t>
    </r>
  </si>
  <si>
    <r>
      <rPr>
        <b/>
        <sz val="11"/>
        <rFont val="Arial"/>
        <family val="2"/>
      </rPr>
      <t>011-058-00350</t>
    </r>
  </si>
  <si>
    <r>
      <rPr>
        <b/>
        <sz val="11"/>
        <rFont val="Arial"/>
        <family val="2"/>
      </rPr>
      <t>011-058-00356</t>
    </r>
  </si>
  <si>
    <r>
      <rPr>
        <b/>
        <sz val="11"/>
        <rFont val="Arial"/>
        <family val="2"/>
      </rPr>
      <t>011-058-00359</t>
    </r>
  </si>
  <si>
    <r>
      <rPr>
        <b/>
        <sz val="11"/>
        <rFont val="Arial"/>
        <family val="2"/>
      </rPr>
      <t>011-058-00360</t>
    </r>
  </si>
  <si>
    <r>
      <rPr>
        <b/>
        <sz val="11"/>
        <rFont val="Arial"/>
        <family val="2"/>
      </rPr>
      <t>011-058-00368</t>
    </r>
  </si>
  <si>
    <r>
      <rPr>
        <b/>
        <sz val="11"/>
        <rFont val="Arial"/>
        <family val="2"/>
      </rPr>
      <t>011-058-00371</t>
    </r>
  </si>
  <si>
    <r>
      <rPr>
        <b/>
        <sz val="11"/>
        <rFont val="Arial"/>
        <family val="2"/>
      </rPr>
      <t>011-058-00387</t>
    </r>
  </si>
  <si>
    <r>
      <rPr>
        <b/>
        <sz val="11"/>
        <rFont val="Arial"/>
        <family val="2"/>
      </rPr>
      <t>011-058-00388</t>
    </r>
  </si>
  <si>
    <r>
      <rPr>
        <b/>
        <sz val="11"/>
        <rFont val="Arial"/>
        <family val="2"/>
      </rPr>
      <t>011-058-00389</t>
    </r>
  </si>
  <si>
    <r>
      <rPr>
        <b/>
        <sz val="11"/>
        <rFont val="Arial"/>
        <family val="2"/>
      </rPr>
      <t>011-058-00391</t>
    </r>
  </si>
  <si>
    <r>
      <rPr>
        <b/>
        <sz val="11"/>
        <rFont val="Arial"/>
        <family val="2"/>
      </rPr>
      <t>-</t>
    </r>
  </si>
  <si>
    <r>
      <rPr>
        <b/>
        <sz val="11"/>
        <rFont val="Arial"/>
        <family val="2"/>
      </rPr>
      <t>011-058-00404</t>
    </r>
  </si>
  <si>
    <r>
      <rPr>
        <b/>
        <sz val="11"/>
        <rFont val="Arial"/>
        <family val="2"/>
      </rPr>
      <t>011-058-00409</t>
    </r>
  </si>
  <si>
    <r>
      <rPr>
        <b/>
        <sz val="11"/>
        <rFont val="Arial"/>
        <family val="2"/>
      </rPr>
      <t>011-058-00416</t>
    </r>
  </si>
  <si>
    <r>
      <rPr>
        <b/>
        <sz val="11"/>
        <rFont val="Arial"/>
        <family val="2"/>
      </rPr>
      <t>011-058-00422</t>
    </r>
  </si>
  <si>
    <r>
      <rPr>
        <b/>
        <sz val="11"/>
        <rFont val="Arial"/>
        <family val="2"/>
      </rPr>
      <t>011-058-00423</t>
    </r>
  </si>
  <si>
    <r>
      <rPr>
        <b/>
        <sz val="11"/>
        <rFont val="Arial"/>
        <family val="2"/>
      </rPr>
      <t>011-058-00426</t>
    </r>
  </si>
  <si>
    <r>
      <rPr>
        <b/>
        <sz val="11"/>
        <rFont val="Arial"/>
        <family val="2"/>
      </rPr>
      <t>011-058-00431</t>
    </r>
  </si>
  <si>
    <r>
      <rPr>
        <b/>
        <sz val="11"/>
        <rFont val="Arial"/>
        <family val="2"/>
      </rPr>
      <t>011-058-00432</t>
    </r>
  </si>
  <si>
    <r>
      <rPr>
        <b/>
        <sz val="11"/>
        <rFont val="Arial"/>
        <family val="2"/>
      </rPr>
      <t>011-058-00438</t>
    </r>
  </si>
  <si>
    <r>
      <rPr>
        <b/>
        <sz val="11"/>
        <rFont val="Arial"/>
        <family val="2"/>
      </rPr>
      <t>011-058-00440</t>
    </r>
  </si>
  <si>
    <r>
      <rPr>
        <b/>
        <sz val="11"/>
        <rFont val="Arial"/>
        <family val="2"/>
      </rPr>
      <t>011-058-00444</t>
    </r>
  </si>
  <si>
    <r>
      <rPr>
        <b/>
        <sz val="11"/>
        <rFont val="Arial"/>
        <family val="2"/>
      </rPr>
      <t>011-058-00446</t>
    </r>
  </si>
  <si>
    <r>
      <rPr>
        <b/>
        <sz val="11"/>
        <rFont val="Arial"/>
        <family val="2"/>
      </rPr>
      <t>011-058-00450</t>
    </r>
  </si>
  <si>
    <r>
      <rPr>
        <b/>
        <sz val="11"/>
        <rFont val="Arial"/>
        <family val="2"/>
      </rPr>
      <t>011-058-00453</t>
    </r>
  </si>
  <si>
    <r>
      <rPr>
        <b/>
        <sz val="11"/>
        <rFont val="Arial"/>
        <family val="2"/>
      </rPr>
      <t>011-058-00455</t>
    </r>
  </si>
  <si>
    <r>
      <rPr>
        <b/>
        <sz val="11"/>
        <rFont val="Arial"/>
        <family val="2"/>
      </rPr>
      <t>011-058-00458</t>
    </r>
  </si>
  <si>
    <r>
      <rPr>
        <b/>
        <sz val="11"/>
        <rFont val="Arial"/>
        <family val="2"/>
      </rPr>
      <t>011-058-00461</t>
    </r>
  </si>
  <si>
    <r>
      <rPr>
        <b/>
        <sz val="11"/>
        <rFont val="Arial"/>
        <family val="2"/>
      </rPr>
      <t>011-058-00463</t>
    </r>
  </si>
  <si>
    <r>
      <rPr>
        <b/>
        <sz val="11"/>
        <rFont val="Arial"/>
        <family val="2"/>
      </rPr>
      <t>011-058-00468</t>
    </r>
  </si>
  <si>
    <r>
      <rPr>
        <b/>
        <sz val="11"/>
        <rFont val="Arial"/>
        <family val="2"/>
      </rPr>
      <t>011-058-00474</t>
    </r>
  </si>
  <si>
    <r>
      <rPr>
        <b/>
        <sz val="11"/>
        <rFont val="Arial"/>
        <family val="2"/>
      </rPr>
      <t>011-058-00476</t>
    </r>
  </si>
  <si>
    <r>
      <rPr>
        <b/>
        <sz val="11"/>
        <rFont val="Arial"/>
        <family val="2"/>
      </rPr>
      <t>011-058-00484</t>
    </r>
  </si>
  <si>
    <r>
      <rPr>
        <b/>
        <sz val="11"/>
        <rFont val="Arial"/>
        <family val="2"/>
      </rPr>
      <t>011-058-00485</t>
    </r>
  </si>
  <si>
    <r>
      <rPr>
        <b/>
        <sz val="11"/>
        <rFont val="Arial"/>
        <family val="2"/>
      </rPr>
      <t>011-058-00504</t>
    </r>
  </si>
  <si>
    <r>
      <rPr>
        <b/>
        <sz val="11"/>
        <rFont val="Arial"/>
        <family val="2"/>
      </rPr>
      <t>011-058-00506</t>
    </r>
  </si>
  <si>
    <r>
      <rPr>
        <b/>
        <sz val="11"/>
        <rFont val="Arial"/>
        <family val="2"/>
      </rPr>
      <t>011-058-00514</t>
    </r>
  </si>
  <si>
    <r>
      <rPr>
        <b/>
        <sz val="11"/>
        <rFont val="Arial"/>
        <family val="2"/>
      </rPr>
      <t>011-058-00518</t>
    </r>
  </si>
  <si>
    <r>
      <rPr>
        <b/>
        <sz val="11"/>
        <rFont val="Arial"/>
        <family val="2"/>
      </rPr>
      <t>011-058-00520</t>
    </r>
  </si>
  <si>
    <r>
      <rPr>
        <b/>
        <sz val="11"/>
        <rFont val="Arial"/>
        <family val="2"/>
      </rPr>
      <t>011-058-00522</t>
    </r>
  </si>
  <si>
    <r>
      <rPr>
        <b/>
        <sz val="11"/>
        <rFont val="Arial"/>
        <family val="2"/>
      </rPr>
      <t>011-058-00524</t>
    </r>
  </si>
  <si>
    <r>
      <rPr>
        <b/>
        <sz val="11"/>
        <rFont val="Arial"/>
        <family val="2"/>
      </rPr>
      <t>011-058-00525</t>
    </r>
  </si>
  <si>
    <r>
      <rPr>
        <b/>
        <sz val="11"/>
        <rFont val="Arial"/>
        <family val="2"/>
      </rPr>
      <t>011-058-00535</t>
    </r>
  </si>
  <si>
    <r>
      <rPr>
        <b/>
        <sz val="11"/>
        <rFont val="Arial"/>
        <family val="2"/>
      </rPr>
      <t>011-058-00541</t>
    </r>
  </si>
  <si>
    <r>
      <rPr>
        <b/>
        <sz val="11"/>
        <rFont val="Arial"/>
        <family val="2"/>
      </rPr>
      <t>011-058-00547</t>
    </r>
  </si>
  <si>
    <r>
      <rPr>
        <b/>
        <sz val="11"/>
        <rFont val="Arial"/>
        <family val="2"/>
      </rPr>
      <t>011-058-00556</t>
    </r>
  </si>
  <si>
    <r>
      <rPr>
        <b/>
        <sz val="11"/>
        <rFont val="Arial"/>
        <family val="2"/>
      </rPr>
      <t>011-058-00557</t>
    </r>
  </si>
  <si>
    <r>
      <rPr>
        <b/>
        <sz val="11"/>
        <rFont val="Arial"/>
        <family val="2"/>
      </rPr>
      <t>011-058-00575</t>
    </r>
  </si>
  <si>
    <r>
      <rPr>
        <b/>
        <sz val="11"/>
        <rFont val="Arial"/>
        <family val="2"/>
      </rPr>
      <t>011-058-00579</t>
    </r>
  </si>
  <si>
    <r>
      <rPr>
        <b/>
        <sz val="11"/>
        <rFont val="Arial"/>
        <family val="2"/>
      </rPr>
      <t>011-058-00580</t>
    </r>
  </si>
  <si>
    <r>
      <rPr>
        <b/>
        <sz val="11"/>
        <rFont val="Arial"/>
        <family val="2"/>
      </rPr>
      <t>011-058-00584</t>
    </r>
  </si>
  <si>
    <r>
      <rPr>
        <b/>
        <sz val="11"/>
        <rFont val="Arial"/>
        <family val="2"/>
      </rPr>
      <t>011-058-00589</t>
    </r>
  </si>
  <si>
    <r>
      <rPr>
        <b/>
        <sz val="11"/>
        <rFont val="Arial"/>
        <family val="2"/>
      </rPr>
      <t>011-058-00602</t>
    </r>
  </si>
  <si>
    <r>
      <rPr>
        <b/>
        <sz val="11"/>
        <rFont val="Arial"/>
        <family val="2"/>
      </rPr>
      <t>011-058-00609</t>
    </r>
  </si>
  <si>
    <r>
      <rPr>
        <b/>
        <sz val="11"/>
        <rFont val="Arial"/>
        <family val="2"/>
      </rPr>
      <t>011-058-00622</t>
    </r>
  </si>
  <si>
    <r>
      <rPr>
        <b/>
        <sz val="11"/>
        <rFont val="Arial"/>
        <family val="2"/>
      </rPr>
      <t>011-058-00627</t>
    </r>
  </si>
  <si>
    <r>
      <rPr>
        <b/>
        <sz val="11"/>
        <rFont val="Arial"/>
        <family val="2"/>
      </rPr>
      <t>011-058-00631</t>
    </r>
  </si>
  <si>
    <r>
      <rPr>
        <b/>
        <sz val="11"/>
        <rFont val="Arial"/>
        <family val="2"/>
      </rPr>
      <t>011-058-00640</t>
    </r>
  </si>
  <si>
    <r>
      <rPr>
        <b/>
        <sz val="11"/>
        <rFont val="Arial"/>
        <family val="2"/>
      </rPr>
      <t>011-058-00643</t>
    </r>
  </si>
  <si>
    <r>
      <rPr>
        <b/>
        <sz val="11"/>
        <rFont val="Arial"/>
        <family val="2"/>
      </rPr>
      <t>011-058-00652</t>
    </r>
  </si>
  <si>
    <r>
      <rPr>
        <b/>
        <sz val="11"/>
        <rFont val="Arial"/>
        <family val="2"/>
      </rPr>
      <t>011-058-00661</t>
    </r>
  </si>
  <si>
    <r>
      <rPr>
        <b/>
        <sz val="11"/>
        <rFont val="Arial"/>
        <family val="2"/>
      </rPr>
      <t>011-058-00666</t>
    </r>
  </si>
  <si>
    <r>
      <rPr>
        <b/>
        <sz val="11"/>
        <rFont val="Arial"/>
        <family val="2"/>
      </rPr>
      <t>011-058-00672</t>
    </r>
  </si>
  <si>
    <r>
      <rPr>
        <b/>
        <sz val="11"/>
        <rFont val="Arial"/>
        <family val="2"/>
      </rPr>
      <t>011-058-00679</t>
    </r>
  </si>
  <si>
    <r>
      <rPr>
        <b/>
        <sz val="11"/>
        <rFont val="Arial"/>
        <family val="2"/>
      </rPr>
      <t>011-058-00681</t>
    </r>
  </si>
  <si>
    <r>
      <rPr>
        <b/>
        <sz val="11"/>
        <rFont val="Arial"/>
        <family val="2"/>
      </rPr>
      <t>011-058-00682</t>
    </r>
  </si>
  <si>
    <r>
      <rPr>
        <b/>
        <sz val="11"/>
        <rFont val="Arial"/>
        <family val="2"/>
      </rPr>
      <t>011-058-00686</t>
    </r>
  </si>
  <si>
    <r>
      <rPr>
        <b/>
        <sz val="11"/>
        <rFont val="Arial"/>
        <family val="2"/>
      </rPr>
      <t>011-058-00687</t>
    </r>
  </si>
  <si>
    <r>
      <rPr>
        <b/>
        <sz val="11"/>
        <rFont val="Arial"/>
        <family val="2"/>
      </rPr>
      <t>011-058-00698</t>
    </r>
  </si>
  <si>
    <r>
      <rPr>
        <b/>
        <sz val="11"/>
        <rFont val="Arial"/>
        <family val="2"/>
      </rPr>
      <t>011-058-00699</t>
    </r>
  </si>
  <si>
    <r>
      <rPr>
        <b/>
        <sz val="11"/>
        <rFont val="Arial"/>
        <family val="2"/>
      </rPr>
      <t>011-058-00704</t>
    </r>
  </si>
  <si>
    <r>
      <rPr>
        <b/>
        <sz val="11"/>
        <rFont val="Arial"/>
        <family val="2"/>
      </rPr>
      <t>011-058-00705</t>
    </r>
  </si>
  <si>
    <r>
      <rPr>
        <b/>
        <sz val="11"/>
        <rFont val="Arial"/>
        <family val="2"/>
      </rPr>
      <t>011-058-00708</t>
    </r>
  </si>
  <si>
    <r>
      <rPr>
        <b/>
        <sz val="11"/>
        <rFont val="Arial"/>
        <family val="2"/>
      </rPr>
      <t>011-058-00714</t>
    </r>
  </si>
  <si>
    <r>
      <rPr>
        <b/>
        <sz val="11"/>
        <rFont val="Arial"/>
        <family val="2"/>
      </rPr>
      <t>011-058-00717</t>
    </r>
  </si>
  <si>
    <r>
      <rPr>
        <b/>
        <sz val="11"/>
        <rFont val="Arial"/>
        <family val="2"/>
      </rPr>
      <t>011-058-00720</t>
    </r>
  </si>
  <si>
    <r>
      <rPr>
        <b/>
        <sz val="11"/>
        <rFont val="Arial"/>
        <family val="2"/>
      </rPr>
      <t>011-058-00738</t>
    </r>
  </si>
  <si>
    <r>
      <rPr>
        <b/>
        <sz val="11"/>
        <rFont val="Arial"/>
        <family val="2"/>
      </rPr>
      <t>011-058-00746</t>
    </r>
  </si>
  <si>
    <r>
      <rPr>
        <b/>
        <sz val="11"/>
        <rFont val="Arial"/>
        <family val="2"/>
      </rPr>
      <t>011-058-00756</t>
    </r>
  </si>
  <si>
    <r>
      <rPr>
        <b/>
        <sz val="11"/>
        <rFont val="Arial"/>
        <family val="2"/>
      </rPr>
      <t>011-058-00767</t>
    </r>
  </si>
  <si>
    <r>
      <rPr>
        <b/>
        <sz val="11"/>
        <rFont val="Arial"/>
        <family val="2"/>
      </rPr>
      <t>011-058-00769</t>
    </r>
  </si>
  <si>
    <r>
      <rPr>
        <b/>
        <sz val="11"/>
        <rFont val="Arial"/>
        <family val="2"/>
      </rPr>
      <t>011-058-00774</t>
    </r>
  </si>
  <si>
    <r>
      <rPr>
        <b/>
        <sz val="11"/>
        <rFont val="Arial"/>
        <family val="2"/>
      </rPr>
      <t>011-058-00796</t>
    </r>
  </si>
  <si>
    <r>
      <rPr>
        <b/>
        <sz val="11"/>
        <rFont val="Arial"/>
        <family val="2"/>
      </rPr>
      <t>011-058-00798</t>
    </r>
  </si>
  <si>
    <r>
      <rPr>
        <b/>
        <sz val="11"/>
        <rFont val="Arial"/>
        <family val="2"/>
      </rPr>
      <t>011-058-00803</t>
    </r>
  </si>
  <si>
    <r>
      <rPr>
        <b/>
        <sz val="11"/>
        <rFont val="Arial"/>
        <family val="2"/>
      </rPr>
      <t>011-058-00813</t>
    </r>
  </si>
  <si>
    <r>
      <rPr>
        <b/>
        <sz val="11"/>
        <rFont val="Arial"/>
        <family val="2"/>
      </rPr>
      <t>011-058-00822</t>
    </r>
  </si>
  <si>
    <r>
      <rPr>
        <b/>
        <sz val="11"/>
        <rFont val="Arial"/>
        <family val="2"/>
      </rPr>
      <t>011-058-00832</t>
    </r>
  </si>
  <si>
    <r>
      <rPr>
        <b/>
        <sz val="11"/>
        <rFont val="Arial"/>
        <family val="2"/>
      </rPr>
      <t>011-058-00834</t>
    </r>
  </si>
  <si>
    <r>
      <rPr>
        <b/>
        <sz val="11"/>
        <rFont val="Arial"/>
        <family val="2"/>
      </rPr>
      <t>011-058-00836</t>
    </r>
  </si>
  <si>
    <r>
      <rPr>
        <b/>
        <sz val="11"/>
        <rFont val="Arial"/>
        <family val="2"/>
      </rPr>
      <t>011-058-00840</t>
    </r>
  </si>
  <si>
    <r>
      <rPr>
        <b/>
        <sz val="11"/>
        <rFont val="Arial"/>
        <family val="2"/>
      </rPr>
      <t>011-058-00851</t>
    </r>
  </si>
  <si>
    <r>
      <rPr>
        <b/>
        <sz val="11"/>
        <rFont val="Arial"/>
        <family val="2"/>
      </rPr>
      <t>011-058-00861</t>
    </r>
  </si>
  <si>
    <r>
      <rPr>
        <b/>
        <sz val="11"/>
        <rFont val="Arial"/>
        <family val="2"/>
      </rPr>
      <t>011-058-00862</t>
    </r>
  </si>
  <si>
    <r>
      <rPr>
        <b/>
        <sz val="11"/>
        <rFont val="Arial"/>
        <family val="2"/>
      </rPr>
      <t>011-058-00873</t>
    </r>
  </si>
  <si>
    <r>
      <rPr>
        <b/>
        <sz val="11"/>
        <rFont val="Arial"/>
        <family val="2"/>
      </rPr>
      <t>011-058-00881</t>
    </r>
  </si>
  <si>
    <r>
      <rPr>
        <b/>
        <sz val="11"/>
        <rFont val="Arial"/>
        <family val="2"/>
      </rPr>
      <t>011-058-00892</t>
    </r>
  </si>
  <si>
    <r>
      <rPr>
        <b/>
        <sz val="11"/>
        <rFont val="Arial"/>
        <family val="2"/>
      </rPr>
      <t>011-058-00936</t>
    </r>
  </si>
  <si>
    <r>
      <rPr>
        <b/>
        <sz val="11"/>
        <rFont val="Arial"/>
        <family val="2"/>
      </rPr>
      <t>011-058-00951</t>
    </r>
  </si>
  <si>
    <r>
      <rPr>
        <b/>
        <sz val="11"/>
        <rFont val="Arial"/>
        <family val="2"/>
      </rPr>
      <t>011-058-00952</t>
    </r>
  </si>
  <si>
    <r>
      <rPr>
        <b/>
        <sz val="11"/>
        <rFont val="Arial"/>
        <family val="2"/>
      </rPr>
      <t>011-058-00974</t>
    </r>
  </si>
  <si>
    <r>
      <rPr>
        <b/>
        <sz val="11"/>
        <rFont val="Arial"/>
        <family val="2"/>
      </rPr>
      <t>011-058-00976</t>
    </r>
  </si>
  <si>
    <r>
      <rPr>
        <b/>
        <sz val="11"/>
        <rFont val="Arial"/>
        <family val="2"/>
      </rPr>
      <t>011-058-00990</t>
    </r>
  </si>
  <si>
    <r>
      <rPr>
        <b/>
        <sz val="11"/>
        <rFont val="Arial"/>
        <family val="2"/>
      </rPr>
      <t>011-058-00995</t>
    </r>
  </si>
  <si>
    <r>
      <rPr>
        <b/>
        <sz val="11"/>
        <rFont val="Arial"/>
        <family val="2"/>
      </rPr>
      <t>011-058-01008</t>
    </r>
  </si>
  <si>
    <r>
      <rPr>
        <b/>
        <sz val="11"/>
        <rFont val="Arial"/>
        <family val="2"/>
      </rPr>
      <t>011-058-01010</t>
    </r>
  </si>
  <si>
    <r>
      <rPr>
        <b/>
        <sz val="11"/>
        <rFont val="Arial"/>
        <family val="2"/>
      </rPr>
      <t>011-058-01017</t>
    </r>
  </si>
  <si>
    <r>
      <rPr>
        <b/>
        <sz val="11"/>
        <rFont val="Arial"/>
        <family val="2"/>
      </rPr>
      <t>011-058-01027</t>
    </r>
  </si>
  <si>
    <r>
      <rPr>
        <b/>
        <sz val="11"/>
        <rFont val="Arial"/>
        <family val="2"/>
      </rPr>
      <t>011-058-01028</t>
    </r>
  </si>
  <si>
    <r>
      <rPr>
        <b/>
        <sz val="11"/>
        <rFont val="Arial"/>
        <family val="2"/>
      </rPr>
      <t>011-058-01030</t>
    </r>
  </si>
  <si>
    <r>
      <rPr>
        <b/>
        <sz val="11"/>
        <rFont val="Arial"/>
        <family val="2"/>
      </rPr>
      <t>011-058-01036</t>
    </r>
  </si>
  <si>
    <r>
      <rPr>
        <b/>
        <sz val="11"/>
        <rFont val="Arial"/>
        <family val="2"/>
      </rPr>
      <t>011-058-01037</t>
    </r>
  </si>
  <si>
    <r>
      <rPr>
        <b/>
        <sz val="11"/>
        <rFont val="Arial"/>
        <family val="2"/>
      </rPr>
      <t>011-058-01046</t>
    </r>
  </si>
  <si>
    <r>
      <rPr>
        <b/>
        <sz val="11"/>
        <rFont val="Arial"/>
        <family val="2"/>
      </rPr>
      <t>011-058-01053</t>
    </r>
  </si>
  <si>
    <r>
      <rPr>
        <b/>
        <sz val="11"/>
        <rFont val="Arial"/>
        <family val="2"/>
      </rPr>
      <t>011-058-01074</t>
    </r>
  </si>
  <si>
    <r>
      <rPr>
        <b/>
        <sz val="11"/>
        <rFont val="Arial"/>
        <family val="2"/>
      </rPr>
      <t>011-058-01091</t>
    </r>
  </si>
  <si>
    <r>
      <rPr>
        <b/>
        <sz val="11"/>
        <rFont val="Arial"/>
        <family val="2"/>
      </rPr>
      <t>011-058-01093</t>
    </r>
  </si>
  <si>
    <r>
      <rPr>
        <b/>
        <sz val="11"/>
        <rFont val="Arial"/>
        <family val="2"/>
      </rPr>
      <t>011-058-01094</t>
    </r>
  </si>
  <si>
    <r>
      <rPr>
        <b/>
        <sz val="11"/>
        <rFont val="Arial"/>
        <family val="2"/>
      </rPr>
      <t>011-058-01116</t>
    </r>
  </si>
  <si>
    <r>
      <rPr>
        <b/>
        <sz val="11"/>
        <rFont val="Arial"/>
        <family val="2"/>
      </rPr>
      <t>011-058-01121</t>
    </r>
  </si>
  <si>
    <r>
      <rPr>
        <b/>
        <sz val="11"/>
        <rFont val="Arial"/>
        <family val="2"/>
      </rPr>
      <t>011-058-01136</t>
    </r>
  </si>
  <si>
    <r>
      <rPr>
        <b/>
        <sz val="11"/>
        <rFont val="Arial"/>
        <family val="2"/>
      </rPr>
      <t>011-058-01137</t>
    </r>
  </si>
  <si>
    <r>
      <rPr>
        <b/>
        <sz val="11"/>
        <rFont val="Arial"/>
        <family val="2"/>
      </rPr>
      <t>011-058-01141</t>
    </r>
  </si>
  <si>
    <r>
      <rPr>
        <b/>
        <sz val="11"/>
        <rFont val="Arial"/>
        <family val="2"/>
      </rPr>
      <t>011-058-01148</t>
    </r>
  </si>
  <si>
    <r>
      <rPr>
        <b/>
        <sz val="11"/>
        <rFont val="Arial"/>
        <family val="2"/>
      </rPr>
      <t>011-058-01154</t>
    </r>
  </si>
  <si>
    <r>
      <rPr>
        <b/>
        <sz val="11"/>
        <rFont val="Arial"/>
        <family val="2"/>
      </rPr>
      <t>011-058-01157</t>
    </r>
  </si>
  <si>
    <r>
      <rPr>
        <b/>
        <sz val="11"/>
        <rFont val="Arial"/>
        <family val="2"/>
      </rPr>
      <t>011-058-01163</t>
    </r>
  </si>
  <si>
    <r>
      <rPr>
        <b/>
        <sz val="11"/>
        <rFont val="Arial"/>
        <family val="2"/>
      </rPr>
      <t>011-058-01165</t>
    </r>
  </si>
  <si>
    <r>
      <rPr>
        <b/>
        <sz val="11"/>
        <rFont val="Arial"/>
        <family val="2"/>
      </rPr>
      <t>011-058-01170</t>
    </r>
  </si>
  <si>
    <r>
      <rPr>
        <b/>
        <sz val="11"/>
        <rFont val="Arial"/>
        <family val="2"/>
      </rPr>
      <t>011-058-01173</t>
    </r>
  </si>
  <si>
    <r>
      <rPr>
        <b/>
        <sz val="11"/>
        <rFont val="Arial"/>
        <family val="2"/>
      </rPr>
      <t>011-058-01181</t>
    </r>
  </si>
  <si>
    <r>
      <rPr>
        <b/>
        <sz val="11"/>
        <rFont val="Arial"/>
        <family val="2"/>
      </rPr>
      <t>011-058-01232</t>
    </r>
  </si>
  <si>
    <r>
      <rPr>
        <b/>
        <sz val="11"/>
        <rFont val="Arial"/>
        <family val="2"/>
      </rPr>
      <t>011-058-01652</t>
    </r>
  </si>
  <si>
    <r>
      <rPr>
        <b/>
        <sz val="11"/>
        <rFont val="Arial"/>
        <family val="2"/>
      </rPr>
      <t>011-058-01654</t>
    </r>
  </si>
  <si>
    <r>
      <rPr>
        <b/>
        <sz val="11"/>
        <rFont val="Arial"/>
        <family val="2"/>
      </rPr>
      <t>011-058-01655</t>
    </r>
  </si>
  <si>
    <r>
      <rPr>
        <b/>
        <sz val="11"/>
        <rFont val="Arial"/>
        <family val="2"/>
      </rPr>
      <t>011-058-01699</t>
    </r>
  </si>
  <si>
    <r>
      <rPr>
        <b/>
        <sz val="11"/>
        <rFont val="Arial"/>
        <family val="2"/>
      </rPr>
      <t>011-058-01701</t>
    </r>
  </si>
  <si>
    <r>
      <rPr>
        <b/>
        <sz val="11"/>
        <rFont val="Arial"/>
        <family val="2"/>
      </rPr>
      <t>011-058-01702</t>
    </r>
  </si>
  <si>
    <r>
      <rPr>
        <b/>
        <sz val="11"/>
        <rFont val="Arial"/>
        <family val="2"/>
      </rPr>
      <t>011-058-01703</t>
    </r>
  </si>
  <si>
    <r>
      <rPr>
        <b/>
        <sz val="11"/>
        <rFont val="Arial"/>
        <family val="2"/>
      </rPr>
      <t>011-058-01704</t>
    </r>
  </si>
  <si>
    <r>
      <rPr>
        <b/>
        <sz val="11"/>
        <rFont val="Arial"/>
        <family val="2"/>
      </rPr>
      <t>011-058-01705</t>
    </r>
  </si>
  <si>
    <r>
      <rPr>
        <b/>
        <sz val="11"/>
        <rFont val="Arial"/>
        <family val="2"/>
      </rPr>
      <t>011-058-01707</t>
    </r>
  </si>
  <si>
    <r>
      <rPr>
        <b/>
        <sz val="11"/>
        <rFont val="Arial"/>
        <family val="2"/>
      </rPr>
      <t>011-058-01708</t>
    </r>
  </si>
  <si>
    <r>
      <rPr>
        <b/>
        <sz val="11"/>
        <rFont val="Arial"/>
        <family val="2"/>
      </rPr>
      <t>011-058-01709</t>
    </r>
  </si>
  <si>
    <r>
      <rPr>
        <b/>
        <sz val="11"/>
        <rFont val="Arial"/>
        <family val="2"/>
      </rPr>
      <t>011-058-01710</t>
    </r>
  </si>
  <si>
    <r>
      <rPr>
        <b/>
        <sz val="11"/>
        <rFont val="Arial"/>
        <family val="2"/>
      </rPr>
      <t>011-058-01712</t>
    </r>
  </si>
  <si>
    <r>
      <rPr>
        <b/>
        <sz val="11"/>
        <rFont val="Arial"/>
        <family val="2"/>
      </rPr>
      <t>163-058-00024</t>
    </r>
  </si>
  <si>
    <r>
      <rPr>
        <sz val="11"/>
        <rFont val="Arial"/>
        <family val="2"/>
      </rPr>
      <t>WW-37</t>
    </r>
  </si>
  <si>
    <r>
      <rPr>
        <sz val="11"/>
        <rFont val="Arial"/>
        <family val="2"/>
      </rPr>
      <t>Polder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Willens</t>
    </r>
  </si>
  <si>
    <r>
      <rPr>
        <b/>
        <sz val="11"/>
        <rFont val="Arial"/>
        <family val="2"/>
      </rPr>
      <t>163-058-00027</t>
    </r>
  </si>
  <si>
    <r>
      <rPr>
        <b/>
        <sz val="11"/>
        <rFont val="Arial"/>
        <family val="2"/>
      </rPr>
      <t>163-058-00040</t>
    </r>
  </si>
  <si>
    <r>
      <rPr>
        <b/>
        <sz val="11"/>
        <rFont val="Arial"/>
        <family val="2"/>
      </rPr>
      <t>163-058-00052</t>
    </r>
  </si>
  <si>
    <r>
      <rPr>
        <b/>
        <sz val="11"/>
        <rFont val="Arial"/>
        <family val="2"/>
      </rPr>
      <t>163-058-00058</t>
    </r>
  </si>
  <si>
    <r>
      <rPr>
        <b/>
        <sz val="11"/>
        <rFont val="Arial"/>
        <family val="2"/>
      </rPr>
      <t>163-058-00067</t>
    </r>
  </si>
  <si>
    <r>
      <rPr>
        <b/>
        <sz val="11"/>
        <rFont val="Arial"/>
        <family val="2"/>
      </rPr>
      <t>163-058-00074</t>
    </r>
  </si>
  <si>
    <r>
      <rPr>
        <b/>
        <sz val="11"/>
        <rFont val="Arial"/>
        <family val="2"/>
      </rPr>
      <t>163-058-00084</t>
    </r>
  </si>
  <si>
    <r>
      <rPr>
        <b/>
        <sz val="11"/>
        <rFont val="Arial"/>
        <family val="2"/>
      </rPr>
      <t>163-058-00090</t>
    </r>
  </si>
  <si>
    <r>
      <rPr>
        <b/>
        <sz val="11"/>
        <rFont val="Arial"/>
        <family val="2"/>
      </rPr>
      <t>163-058-00091</t>
    </r>
  </si>
  <si>
    <r>
      <rPr>
        <b/>
        <sz val="11"/>
        <rFont val="Arial"/>
        <family val="2"/>
      </rPr>
      <t>163-058-00097</t>
    </r>
  </si>
  <si>
    <r>
      <rPr>
        <b/>
        <sz val="11"/>
        <rFont val="Arial"/>
        <family val="2"/>
      </rPr>
      <t>163-058-00105</t>
    </r>
  </si>
  <si>
    <r>
      <rPr>
        <b/>
        <sz val="11"/>
        <rFont val="Arial"/>
        <family val="2"/>
      </rPr>
      <t>163-058-00106</t>
    </r>
  </si>
  <si>
    <r>
      <rPr>
        <b/>
        <sz val="11"/>
        <rFont val="Arial"/>
        <family val="2"/>
      </rPr>
      <t>163-058-00109</t>
    </r>
  </si>
  <si>
    <r>
      <rPr>
        <b/>
        <sz val="11"/>
        <rFont val="Arial"/>
        <family val="2"/>
      </rPr>
      <t>163-058-00115</t>
    </r>
  </si>
  <si>
    <r>
      <rPr>
        <b/>
        <sz val="11"/>
        <rFont val="Arial"/>
        <family val="2"/>
      </rPr>
      <t>163-058-00116</t>
    </r>
  </si>
  <si>
    <r>
      <rPr>
        <b/>
        <sz val="11"/>
        <rFont val="Arial"/>
        <family val="2"/>
      </rPr>
      <t>163-058-00118</t>
    </r>
  </si>
  <si>
    <r>
      <rPr>
        <b/>
        <sz val="11"/>
        <rFont val="Arial"/>
        <family val="2"/>
      </rPr>
      <t>163-058-00119</t>
    </r>
  </si>
  <si>
    <r>
      <rPr>
        <b/>
        <sz val="11"/>
        <rFont val="Arial"/>
        <family val="2"/>
      </rPr>
      <t>163-058-00122</t>
    </r>
  </si>
  <si>
    <r>
      <rPr>
        <b/>
        <sz val="11"/>
        <rFont val="Arial"/>
        <family val="2"/>
      </rPr>
      <t>163-058-00126</t>
    </r>
  </si>
  <si>
    <r>
      <rPr>
        <b/>
        <sz val="11"/>
        <rFont val="Arial"/>
        <family val="2"/>
      </rPr>
      <t>163-058-00132</t>
    </r>
  </si>
  <si>
    <r>
      <rPr>
        <b/>
        <sz val="11"/>
        <rFont val="Arial"/>
        <family val="2"/>
      </rPr>
      <t>163-058-00134</t>
    </r>
  </si>
  <si>
    <r>
      <rPr>
        <b/>
        <sz val="11"/>
        <rFont val="Arial"/>
        <family val="2"/>
      </rPr>
      <t>163-058-00138</t>
    </r>
  </si>
  <si>
    <r>
      <rPr>
        <b/>
        <sz val="11"/>
        <rFont val="Arial"/>
        <family val="2"/>
      </rPr>
      <t>163-058-00149</t>
    </r>
  </si>
  <si>
    <r>
      <rPr>
        <b/>
        <sz val="11"/>
        <rFont val="Arial"/>
        <family val="2"/>
      </rPr>
      <t>163-058-00155</t>
    </r>
  </si>
  <si>
    <r>
      <rPr>
        <b/>
        <sz val="11"/>
        <rFont val="Arial"/>
        <family val="2"/>
      </rPr>
      <t>163-058-00157</t>
    </r>
  </si>
  <si>
    <r>
      <rPr>
        <sz val="11"/>
        <rFont val="Arial"/>
        <family val="2"/>
      </rPr>
      <t>RL-027</t>
    </r>
  </si>
  <si>
    <r>
      <rPr>
        <sz val="11"/>
        <rFont val="Arial"/>
        <family val="2"/>
      </rPr>
      <t>Stadsboezem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Gouda</t>
    </r>
  </si>
  <si>
    <r>
      <rPr>
        <b/>
        <sz val="11"/>
        <rFont val="Arial"/>
        <family val="2"/>
      </rPr>
      <t>163-058-00162</t>
    </r>
  </si>
  <si>
    <r>
      <rPr>
        <b/>
        <sz val="11"/>
        <rFont val="Arial"/>
        <family val="2"/>
      </rPr>
      <t>163-058-00169</t>
    </r>
  </si>
  <si>
    <r>
      <rPr>
        <b/>
        <sz val="11"/>
        <rFont val="Arial"/>
        <family val="2"/>
      </rPr>
      <t>163-058-00170</t>
    </r>
  </si>
  <si>
    <r>
      <rPr>
        <b/>
        <sz val="11"/>
        <rFont val="Arial"/>
        <family val="2"/>
      </rPr>
      <t>163-058-00171</t>
    </r>
  </si>
  <si>
    <r>
      <rPr>
        <b/>
        <sz val="11"/>
        <rFont val="Arial"/>
        <family val="2"/>
      </rPr>
      <t>163-058-00174</t>
    </r>
  </si>
  <si>
    <r>
      <rPr>
        <b/>
        <sz val="11"/>
        <rFont val="Arial"/>
        <family val="2"/>
      </rPr>
      <t>163-058-00178</t>
    </r>
  </si>
  <si>
    <r>
      <rPr>
        <b/>
        <sz val="11"/>
        <rFont val="Arial"/>
        <family val="2"/>
      </rPr>
      <t>163-058-00187</t>
    </r>
  </si>
  <si>
    <r>
      <rPr>
        <b/>
        <sz val="11"/>
        <rFont val="Arial"/>
        <family val="2"/>
      </rPr>
      <t>250-058-00759</t>
    </r>
  </si>
  <si>
    <r>
      <rPr>
        <sz val="11"/>
        <rFont val="Arial"/>
        <family val="2"/>
      </rPr>
      <t>WW-31C</t>
    </r>
  </si>
  <si>
    <r>
      <rPr>
        <b/>
        <sz val="11"/>
        <rFont val="Arial"/>
        <family val="2"/>
      </rPr>
      <t>250-058-0856-01</t>
    </r>
  </si>
  <si>
    <r>
      <rPr>
        <b/>
        <sz val="11"/>
        <rFont val="Arial"/>
        <family val="2"/>
      </rPr>
      <t>250-058-00934</t>
    </r>
  </si>
  <si>
    <r>
      <rPr>
        <b/>
        <sz val="11"/>
        <rFont val="Arial"/>
        <family val="2"/>
      </rPr>
      <t>250-058-01029</t>
    </r>
  </si>
  <si>
    <r>
      <rPr>
        <b/>
        <sz val="11"/>
        <rFont val="Arial"/>
        <family val="2"/>
      </rPr>
      <t>250-058-01078</t>
    </r>
  </si>
  <si>
    <r>
      <rPr>
        <sz val="11"/>
        <rFont val="Arial"/>
        <family val="2"/>
      </rPr>
      <t>WW-31A</t>
    </r>
  </si>
  <si>
    <r>
      <rPr>
        <sz val="11"/>
        <rFont val="Arial"/>
        <family val="2"/>
      </rPr>
      <t>Polder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Reeuwijk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Sluipwijk</t>
    </r>
  </si>
  <si>
    <r>
      <rPr>
        <b/>
        <sz val="11"/>
        <rFont val="Arial"/>
        <family val="2"/>
      </rPr>
      <t>250-058-01138</t>
    </r>
  </si>
  <si>
    <r>
      <rPr>
        <b/>
        <sz val="11"/>
        <rFont val="Arial"/>
        <family val="2"/>
      </rPr>
      <t>250-058-01179</t>
    </r>
  </si>
  <si>
    <r>
      <rPr>
        <b/>
        <sz val="11"/>
        <rFont val="Arial"/>
        <family val="2"/>
      </rPr>
      <t>250-058-01377</t>
    </r>
  </si>
  <si>
    <r>
      <rPr>
        <b/>
        <sz val="11"/>
        <rFont val="Arial"/>
        <family val="2"/>
      </rPr>
      <t>250-058-01414</t>
    </r>
  </si>
  <si>
    <r>
      <rPr>
        <b/>
        <sz val="11"/>
        <rFont val="Arial"/>
        <family val="2"/>
      </rPr>
      <t>250-058-01427</t>
    </r>
  </si>
  <si>
    <r>
      <rPr>
        <b/>
        <sz val="11"/>
        <rFont val="Arial"/>
        <family val="2"/>
      </rPr>
      <t>250-058-01488</t>
    </r>
  </si>
  <si>
    <r>
      <rPr>
        <b/>
        <sz val="11"/>
        <rFont val="Arial"/>
        <family val="2"/>
      </rPr>
      <t>250-058-01527</t>
    </r>
  </si>
  <si>
    <r>
      <rPr>
        <b/>
        <sz val="11"/>
        <rFont val="Arial"/>
        <family val="2"/>
      </rPr>
      <t>250-058-01537</t>
    </r>
  </si>
  <si>
    <r>
      <rPr>
        <b/>
        <sz val="11"/>
        <rFont val="Arial"/>
        <family val="2"/>
      </rPr>
      <t>250-058-01828</t>
    </r>
  </si>
  <si>
    <r>
      <rPr>
        <b/>
        <sz val="11"/>
        <rFont val="Arial"/>
        <family val="2"/>
      </rPr>
      <t>250-058-01831</t>
    </r>
  </si>
  <si>
    <r>
      <rPr>
        <b/>
        <sz val="11"/>
        <rFont val="Arial"/>
        <family val="2"/>
      </rPr>
      <t>250-058-01899</t>
    </r>
  </si>
  <si>
    <r>
      <rPr>
        <b/>
        <sz val="11"/>
        <rFont val="Arial"/>
        <family val="2"/>
      </rPr>
      <t>250-058-01990</t>
    </r>
  </si>
  <si>
    <r>
      <rPr>
        <b/>
        <sz val="11"/>
        <rFont val="Arial"/>
        <family val="2"/>
      </rPr>
      <t>250-058-02007</t>
    </r>
  </si>
  <si>
    <r>
      <rPr>
        <b/>
        <sz val="11"/>
        <rFont val="Arial"/>
        <family val="2"/>
      </rPr>
      <t>250-058-02013</t>
    </r>
  </si>
  <si>
    <r>
      <rPr>
        <b/>
        <sz val="11"/>
        <rFont val="Arial"/>
        <family val="2"/>
      </rPr>
      <t>250-058-02047</t>
    </r>
  </si>
  <si>
    <r>
      <rPr>
        <b/>
        <sz val="11"/>
        <rFont val="Arial"/>
        <family val="2"/>
      </rPr>
      <t>250-058-02106</t>
    </r>
  </si>
  <si>
    <r>
      <rPr>
        <b/>
        <sz val="11"/>
        <rFont val="Arial"/>
        <family val="2"/>
      </rPr>
      <t>250-058-02124</t>
    </r>
  </si>
  <si>
    <r>
      <rPr>
        <b/>
        <sz val="11"/>
        <rFont val="Arial"/>
        <family val="2"/>
      </rPr>
      <t>250-058-02182</t>
    </r>
  </si>
  <si>
    <r>
      <rPr>
        <b/>
        <sz val="11"/>
        <rFont val="Arial"/>
        <family val="2"/>
      </rPr>
      <t>250-058-02279</t>
    </r>
  </si>
  <si>
    <r>
      <rPr>
        <b/>
        <sz val="11"/>
        <rFont val="Arial"/>
        <family val="2"/>
      </rPr>
      <t>250-058-02502</t>
    </r>
  </si>
  <si>
    <r>
      <rPr>
        <b/>
        <sz val="11"/>
        <rFont val="Arial"/>
        <family val="2"/>
      </rPr>
      <t>250-058-02610</t>
    </r>
  </si>
  <si>
    <r>
      <rPr>
        <b/>
        <sz val="11"/>
        <rFont val="Arial"/>
        <family val="2"/>
      </rPr>
      <t>250-058-02638</t>
    </r>
  </si>
  <si>
    <r>
      <rPr>
        <b/>
        <sz val="11"/>
        <rFont val="Arial"/>
        <family val="2"/>
      </rPr>
      <t>250-058-02712</t>
    </r>
  </si>
  <si>
    <r>
      <rPr>
        <b/>
        <sz val="11"/>
        <rFont val="Arial"/>
        <family val="2"/>
      </rPr>
      <t>250-058-02713</t>
    </r>
  </si>
  <si>
    <r>
      <rPr>
        <b/>
        <sz val="11"/>
        <rFont val="Arial"/>
        <family val="2"/>
      </rPr>
      <t>250-058-02797</t>
    </r>
  </si>
  <si>
    <r>
      <rPr>
        <b/>
        <sz val="11"/>
        <rFont val="Arial"/>
        <family val="2"/>
      </rPr>
      <t>250-058-02837</t>
    </r>
  </si>
  <si>
    <r>
      <rPr>
        <b/>
        <sz val="11"/>
        <rFont val="Arial"/>
        <family val="2"/>
      </rPr>
      <t>250-058-02863</t>
    </r>
  </si>
  <si>
    <r>
      <rPr>
        <b/>
        <sz val="11"/>
        <rFont val="Arial"/>
        <family val="2"/>
      </rPr>
      <t>250-058-02945</t>
    </r>
  </si>
  <si>
    <r>
      <rPr>
        <b/>
        <sz val="11"/>
        <rFont val="Arial"/>
        <family val="2"/>
      </rPr>
      <t>250-058-02983</t>
    </r>
  </si>
  <si>
    <r>
      <rPr>
        <b/>
        <sz val="11"/>
        <rFont val="Arial"/>
        <family val="2"/>
      </rPr>
      <t>250-058-03085</t>
    </r>
  </si>
  <si>
    <r>
      <rPr>
        <b/>
        <sz val="11"/>
        <rFont val="Arial"/>
        <family val="2"/>
      </rPr>
      <t>250-058-03223</t>
    </r>
  </si>
  <si>
    <r>
      <rPr>
        <b/>
        <sz val="11"/>
        <rFont val="Arial"/>
        <family val="2"/>
      </rPr>
      <t>250-058-03298</t>
    </r>
  </si>
  <si>
    <r>
      <rPr>
        <b/>
        <sz val="11"/>
        <rFont val="Arial"/>
        <family val="2"/>
      </rPr>
      <t>250-058-03459</t>
    </r>
  </si>
  <si>
    <r>
      <rPr>
        <b/>
        <sz val="11"/>
        <rFont val="Arial"/>
        <family val="2"/>
      </rPr>
      <t>250-058-04066</t>
    </r>
  </si>
  <si>
    <r>
      <rPr>
        <b/>
        <sz val="11"/>
        <rFont val="Arial"/>
        <family val="2"/>
      </rPr>
      <t>250-058-04374</t>
    </r>
  </si>
  <si>
    <r>
      <rPr>
        <b/>
        <sz val="11"/>
        <rFont val="Arial"/>
        <family val="2"/>
      </rPr>
      <t>250-058-04433</t>
    </r>
  </si>
  <si>
    <r>
      <rPr>
        <b/>
        <sz val="11"/>
        <rFont val="Arial"/>
        <family val="2"/>
      </rPr>
      <t>250-058-04434</t>
    </r>
  </si>
  <si>
    <r>
      <rPr>
        <b/>
        <sz val="11"/>
        <rFont val="Arial"/>
        <family val="2"/>
      </rPr>
      <t>250-058-04436</t>
    </r>
  </si>
  <si>
    <r>
      <rPr>
        <b/>
        <sz val="11"/>
        <rFont val="Arial"/>
        <family val="2"/>
      </rPr>
      <t>250-058-0xxx1</t>
    </r>
  </si>
  <si>
    <r>
      <rPr>
        <b/>
        <sz val="11"/>
        <rFont val="Arial"/>
        <family val="2"/>
      </rPr>
      <t>250-058-0xxx2</t>
    </r>
  </si>
  <si>
    <r>
      <rPr>
        <b/>
        <sz val="11"/>
        <rFont val="Arial"/>
        <family val="2"/>
      </rPr>
      <t>250-058-0xxx3</t>
    </r>
  </si>
  <si>
    <r>
      <rPr>
        <b/>
        <sz val="11"/>
        <rFont val="Arial"/>
        <family val="2"/>
      </rPr>
      <t>251-058-00003</t>
    </r>
  </si>
  <si>
    <r>
      <rPr>
        <sz val="11"/>
        <rFont val="Arial"/>
        <family val="2"/>
      </rPr>
      <t>WW-38A</t>
    </r>
  </si>
  <si>
    <r>
      <rPr>
        <sz val="11"/>
        <rFont val="Arial"/>
        <family val="2"/>
      </rPr>
      <t>Sportcomplex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Uiterwaard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(westelijk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deel)</t>
    </r>
  </si>
  <si>
    <r>
      <rPr>
        <b/>
        <sz val="11"/>
        <rFont val="Arial"/>
        <family val="2"/>
      </rPr>
      <t>251-058-00004</t>
    </r>
  </si>
  <si>
    <r>
      <rPr>
        <b/>
        <sz val="11"/>
        <rFont val="Arial"/>
        <family val="2"/>
      </rPr>
      <t>251-058-00005</t>
    </r>
  </si>
  <si>
    <r>
      <rPr>
        <sz val="11"/>
        <rFont val="Arial"/>
        <family val="2"/>
      </rPr>
      <t>WW-38C</t>
    </r>
  </si>
  <si>
    <r>
      <rPr>
        <sz val="11"/>
        <rFont val="Arial"/>
        <family val="2"/>
      </rPr>
      <t>Sportcomplex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Uiterwaard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(oostelijk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deel)</t>
    </r>
  </si>
  <si>
    <r>
      <rPr>
        <b/>
        <sz val="11"/>
        <rFont val="Arial"/>
        <family val="2"/>
      </rPr>
      <t>251-058-00006</t>
    </r>
  </si>
  <si>
    <r>
      <rPr>
        <sz val="11"/>
        <rFont val="Arial"/>
        <family val="2"/>
      </rPr>
      <t>WW-38B</t>
    </r>
  </si>
  <si>
    <r>
      <rPr>
        <sz val="11"/>
        <rFont val="Arial"/>
        <family val="2"/>
      </rPr>
      <t>Sportcomplex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Uiterwaard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(middendeel)</t>
    </r>
  </si>
  <si>
    <r>
      <rPr>
        <b/>
        <sz val="11"/>
        <rFont val="Arial"/>
        <family val="2"/>
      </rPr>
      <t>251-058-00009</t>
    </r>
  </si>
  <si>
    <r>
      <rPr>
        <sz val="11"/>
        <rFont val="Arial"/>
        <family val="2"/>
      </rPr>
      <t>WW-38D</t>
    </r>
  </si>
  <si>
    <r>
      <rPr>
        <sz val="11"/>
        <rFont val="Arial"/>
        <family val="2"/>
      </rPr>
      <t>Sportcomplex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Uiterwaard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(dijksloot)</t>
    </r>
  </si>
  <si>
    <r>
      <rPr>
        <b/>
        <sz val="11"/>
        <rFont val="Arial"/>
        <family val="2"/>
      </rPr>
      <t>251-058-00010</t>
    </r>
  </si>
  <si>
    <r>
      <rPr>
        <b/>
        <sz val="11"/>
        <rFont val="Arial"/>
        <family val="2"/>
      </rPr>
      <t>251-058-00011</t>
    </r>
  </si>
  <si>
    <r>
      <rPr>
        <b/>
        <sz val="11"/>
        <rFont val="Arial"/>
        <family val="2"/>
      </rPr>
      <t>251-058-00013</t>
    </r>
  </si>
  <si>
    <r>
      <rPr>
        <b/>
        <sz val="11"/>
        <rFont val="Arial"/>
        <family val="2"/>
      </rPr>
      <t>251-058-00015</t>
    </r>
  </si>
  <si>
    <r>
      <rPr>
        <b/>
        <sz val="11"/>
        <rFont val="Arial"/>
        <family val="2"/>
      </rPr>
      <t>251-058-00016</t>
    </r>
  </si>
  <si>
    <r>
      <rPr>
        <b/>
        <sz val="11"/>
        <rFont val="Arial"/>
        <family val="2"/>
      </rPr>
      <t>251-058-00017</t>
    </r>
  </si>
  <si>
    <r>
      <rPr>
        <b/>
        <sz val="11"/>
        <rFont val="Arial"/>
        <family val="2"/>
      </rPr>
      <t>251-058-00019</t>
    </r>
  </si>
  <si>
    <r>
      <rPr>
        <b/>
        <sz val="11"/>
        <rFont val="Arial"/>
        <family val="2"/>
      </rPr>
      <t>251-058-00020</t>
    </r>
  </si>
  <si>
    <r>
      <rPr>
        <b/>
        <sz val="11"/>
        <rFont val="Arial"/>
        <family val="2"/>
      </rPr>
      <t>251-058-00021</t>
    </r>
  </si>
  <si>
    <r>
      <rPr>
        <b/>
        <sz val="11"/>
        <rFont val="Arial"/>
        <family val="2"/>
      </rPr>
      <t>251-058-00023</t>
    </r>
  </si>
  <si>
    <r>
      <rPr>
        <b/>
        <sz val="11"/>
        <rFont val="Arial"/>
        <family val="2"/>
      </rPr>
      <t>251-058-00025</t>
    </r>
  </si>
  <si>
    <r>
      <rPr>
        <b/>
        <sz val="11"/>
        <rFont val="Arial"/>
        <family val="2"/>
      </rPr>
      <t>251-058-00026</t>
    </r>
  </si>
  <si>
    <r>
      <rPr>
        <b/>
        <sz val="16"/>
        <rFont val="Arial"/>
        <family val="2"/>
      </rPr>
      <t>GEBIED</t>
    </r>
    <r>
      <rPr>
        <sz val="16"/>
        <rFont val="Times New Roman"/>
        <family val="1"/>
      </rPr>
      <t xml:space="preserve"> </t>
    </r>
    <r>
      <rPr>
        <b/>
        <sz val="16"/>
        <rFont val="Arial"/>
        <family val="2"/>
      </rPr>
      <t>254</t>
    </r>
  </si>
  <si>
    <r>
      <rPr>
        <b/>
        <sz val="11"/>
        <rFont val="Arial"/>
        <family val="2"/>
      </rPr>
      <t>254-058-00069</t>
    </r>
  </si>
  <si>
    <r>
      <rPr>
        <sz val="11"/>
        <rFont val="Arial"/>
        <family val="2"/>
      </rPr>
      <t>WW-41B</t>
    </r>
  </si>
  <si>
    <r>
      <rPr>
        <sz val="11"/>
        <rFont val="Arial"/>
        <family val="2"/>
      </rPr>
      <t>Polder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Willens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(Goverwelle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West)</t>
    </r>
  </si>
  <si>
    <r>
      <rPr>
        <b/>
        <sz val="11"/>
        <rFont val="Arial"/>
        <family val="2"/>
      </rPr>
      <t>254-058-00148</t>
    </r>
  </si>
  <si>
    <r>
      <rPr>
        <b/>
        <sz val="11"/>
        <rFont val="Arial"/>
        <family val="2"/>
      </rPr>
      <t>254-058-00169</t>
    </r>
  </si>
  <si>
    <r>
      <rPr>
        <b/>
        <sz val="11"/>
        <rFont val="Arial"/>
        <family val="2"/>
      </rPr>
      <t>254-058-00174</t>
    </r>
  </si>
  <si>
    <r>
      <rPr>
        <b/>
        <sz val="11"/>
        <rFont val="Arial"/>
        <family val="2"/>
      </rPr>
      <t>254-058-00276</t>
    </r>
  </si>
  <si>
    <r>
      <rPr>
        <b/>
        <sz val="11"/>
        <rFont val="Arial"/>
        <family val="2"/>
      </rPr>
      <t>254-058-00313</t>
    </r>
  </si>
  <si>
    <r>
      <rPr>
        <b/>
        <sz val="11"/>
        <rFont val="Arial"/>
        <family val="2"/>
      </rPr>
      <t>254-058-00422</t>
    </r>
  </si>
  <si>
    <r>
      <rPr>
        <sz val="11"/>
        <rFont val="Arial"/>
        <family val="2"/>
      </rPr>
      <t>HDSR</t>
    </r>
  </si>
  <si>
    <r>
      <rPr>
        <sz val="11"/>
        <rFont val="Arial"/>
        <family val="2"/>
      </rPr>
      <t>Boezem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HDSR</t>
    </r>
  </si>
  <si>
    <r>
      <rPr>
        <b/>
        <sz val="11"/>
        <rFont val="Arial"/>
        <family val="2"/>
      </rPr>
      <t>254-058-00579</t>
    </r>
  </si>
  <si>
    <r>
      <rPr>
        <b/>
        <sz val="11"/>
        <rFont val="Arial"/>
        <family val="2"/>
      </rPr>
      <t>254-058-00610</t>
    </r>
  </si>
  <si>
    <r>
      <rPr>
        <b/>
        <sz val="11"/>
        <rFont val="Arial"/>
        <family val="2"/>
      </rPr>
      <t>254-058-00616</t>
    </r>
  </si>
  <si>
    <r>
      <rPr>
        <b/>
        <sz val="11"/>
        <rFont val="Arial"/>
        <family val="2"/>
      </rPr>
      <t>254-058-00669</t>
    </r>
  </si>
  <si>
    <r>
      <rPr>
        <b/>
        <sz val="11"/>
        <rFont val="Arial"/>
        <family val="2"/>
      </rPr>
      <t>254-058-00680</t>
    </r>
  </si>
  <si>
    <r>
      <rPr>
        <b/>
        <sz val="11"/>
        <rFont val="Arial"/>
        <family val="2"/>
      </rPr>
      <t>254-058-00694</t>
    </r>
  </si>
  <si>
    <r>
      <rPr>
        <b/>
        <sz val="11"/>
        <rFont val="Arial"/>
        <family val="2"/>
      </rPr>
      <t>254-058-00696</t>
    </r>
  </si>
  <si>
    <r>
      <rPr>
        <b/>
        <sz val="11"/>
        <rFont val="Arial"/>
        <family val="2"/>
      </rPr>
      <t>254-058-00704</t>
    </r>
  </si>
  <si>
    <r>
      <rPr>
        <b/>
        <sz val="11"/>
        <rFont val="Arial"/>
        <family val="2"/>
      </rPr>
      <t>254-058-00812</t>
    </r>
  </si>
  <si>
    <r>
      <rPr>
        <b/>
        <sz val="11"/>
        <rFont val="Arial"/>
        <family val="2"/>
      </rPr>
      <t>254-058-00915</t>
    </r>
  </si>
  <si>
    <r>
      <rPr>
        <b/>
        <sz val="11"/>
        <rFont val="Arial"/>
        <family val="2"/>
      </rPr>
      <t>254-058-00983-01</t>
    </r>
  </si>
  <si>
    <r>
      <rPr>
        <b/>
        <sz val="11"/>
        <rFont val="Arial"/>
        <family val="2"/>
      </rPr>
      <t>254-058-01015</t>
    </r>
  </si>
  <si>
    <r>
      <rPr>
        <b/>
        <sz val="11"/>
        <rFont val="Arial"/>
        <family val="2"/>
      </rPr>
      <t>254-058-01066</t>
    </r>
  </si>
  <si>
    <r>
      <rPr>
        <b/>
        <sz val="11"/>
        <rFont val="Arial"/>
        <family val="2"/>
      </rPr>
      <t>254-058-01131</t>
    </r>
  </si>
  <si>
    <r>
      <rPr>
        <sz val="11"/>
        <rFont val="Arial"/>
        <family val="2"/>
      </rPr>
      <t>WW-39F</t>
    </r>
  </si>
  <si>
    <r>
      <rPr>
        <sz val="11"/>
        <rFont val="Arial"/>
        <family val="2"/>
      </rPr>
      <t>Polder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Stein</t>
    </r>
  </si>
  <si>
    <r>
      <rPr>
        <b/>
        <sz val="11"/>
        <rFont val="Arial"/>
        <family val="2"/>
      </rPr>
      <t>254-058-01181</t>
    </r>
  </si>
  <si>
    <r>
      <rPr>
        <b/>
        <sz val="11"/>
        <rFont val="Arial"/>
        <family val="2"/>
      </rPr>
      <t>254-058-01196</t>
    </r>
  </si>
  <si>
    <r>
      <rPr>
        <b/>
        <sz val="11"/>
        <rFont val="Arial"/>
        <family val="2"/>
      </rPr>
      <t>254-058-01285</t>
    </r>
  </si>
  <si>
    <r>
      <rPr>
        <b/>
        <sz val="11"/>
        <rFont val="Arial"/>
        <family val="2"/>
      </rPr>
      <t>254-058-01335</t>
    </r>
  </si>
  <si>
    <r>
      <rPr>
        <b/>
        <sz val="11"/>
        <rFont val="Arial"/>
        <family val="2"/>
      </rPr>
      <t>254-058-01440</t>
    </r>
  </si>
  <si>
    <r>
      <rPr>
        <b/>
        <sz val="11"/>
        <rFont val="Arial"/>
        <family val="2"/>
      </rPr>
      <t>254-058-01577</t>
    </r>
  </si>
  <si>
    <r>
      <rPr>
        <b/>
        <sz val="11"/>
        <rFont val="Arial"/>
        <family val="2"/>
      </rPr>
      <t>254-058-01584</t>
    </r>
  </si>
  <si>
    <r>
      <rPr>
        <b/>
        <sz val="11"/>
        <rFont val="Arial"/>
        <family val="2"/>
      </rPr>
      <t>254-058-01749</t>
    </r>
  </si>
  <si>
    <r>
      <rPr>
        <b/>
        <sz val="11"/>
        <rFont val="Arial"/>
        <family val="2"/>
      </rPr>
      <t>254-058-01750</t>
    </r>
  </si>
  <si>
    <r>
      <rPr>
        <b/>
        <sz val="11"/>
        <rFont val="Arial"/>
        <family val="2"/>
      </rPr>
      <t>254-058-01751</t>
    </r>
  </si>
  <si>
    <r>
      <rPr>
        <b/>
        <sz val="16"/>
        <rFont val="Arial"/>
        <family val="2"/>
      </rPr>
      <t>GEBIED</t>
    </r>
    <r>
      <rPr>
        <sz val="16"/>
        <rFont val="Times New Roman"/>
        <family val="1"/>
      </rPr>
      <t xml:space="preserve"> </t>
    </r>
    <r>
      <rPr>
        <b/>
        <sz val="16"/>
        <rFont val="Arial"/>
        <family val="2"/>
      </rPr>
      <t>264</t>
    </r>
  </si>
  <si>
    <r>
      <rPr>
        <b/>
        <sz val="11"/>
        <rFont val="Arial"/>
        <family val="2"/>
      </rPr>
      <t>264-058-00001</t>
    </r>
  </si>
  <si>
    <r>
      <rPr>
        <sz val="11"/>
        <rFont val="Arial"/>
        <family val="2"/>
      </rPr>
      <t>WW-35</t>
    </r>
  </si>
  <si>
    <r>
      <rPr>
        <sz val="11"/>
        <rFont val="Arial"/>
        <family val="2"/>
      </rPr>
      <t>Kadebuurt</t>
    </r>
  </si>
  <si>
    <r>
      <rPr>
        <b/>
        <sz val="11"/>
        <rFont val="Arial"/>
        <family val="2"/>
      </rPr>
      <t>geen</t>
    </r>
    <r>
      <rPr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 xml:space="preserve">actief
</t>
    </r>
    <r>
      <rPr>
        <b/>
        <sz val="11"/>
        <rFont val="Arial"/>
        <family val="2"/>
      </rPr>
      <t>peilbeheer</t>
    </r>
  </si>
  <si>
    <r>
      <rPr>
        <b/>
        <sz val="16"/>
        <rFont val="Arial"/>
        <family val="2"/>
      </rPr>
      <t>GEBIED</t>
    </r>
    <r>
      <rPr>
        <sz val="16"/>
        <rFont val="Times New Roman"/>
        <family val="1"/>
      </rPr>
      <t xml:space="preserve"> </t>
    </r>
    <r>
      <rPr>
        <b/>
        <sz val="16"/>
        <rFont val="Arial"/>
        <family val="2"/>
      </rPr>
      <t>413</t>
    </r>
  </si>
  <si>
    <r>
      <rPr>
        <b/>
        <sz val="11"/>
        <rFont val="Arial"/>
        <family val="2"/>
      </rPr>
      <t>413-058-00001</t>
    </r>
  </si>
  <si>
    <r>
      <rPr>
        <b/>
        <sz val="11"/>
        <rFont val="Arial"/>
        <family val="2"/>
      </rPr>
      <t>413-058-00022</t>
    </r>
  </si>
  <si>
    <r>
      <rPr>
        <b/>
        <sz val="11"/>
        <rFont val="Arial"/>
        <family val="2"/>
      </rPr>
      <t>413-058-00023</t>
    </r>
  </si>
  <si>
    <r>
      <rPr>
        <b/>
        <sz val="11"/>
        <rFont val="Arial"/>
        <family val="2"/>
      </rPr>
      <t>413-058-00029</t>
    </r>
  </si>
  <si>
    <r>
      <rPr>
        <b/>
        <sz val="11"/>
        <rFont val="Arial"/>
        <family val="2"/>
      </rPr>
      <t>413-058-00031</t>
    </r>
  </si>
  <si>
    <r>
      <rPr>
        <b/>
        <sz val="16"/>
        <rFont val="Arial"/>
        <family val="2"/>
      </rPr>
      <t>GEBIED</t>
    </r>
    <r>
      <rPr>
        <sz val="16"/>
        <rFont val="Times New Roman"/>
        <family val="1"/>
      </rPr>
      <t xml:space="preserve"> </t>
    </r>
    <r>
      <rPr>
        <b/>
        <sz val="16"/>
        <rFont val="Arial"/>
        <family val="2"/>
      </rPr>
      <t>433</t>
    </r>
  </si>
  <si>
    <r>
      <rPr>
        <b/>
        <sz val="11"/>
        <rFont val="Arial"/>
        <family val="2"/>
      </rPr>
      <t>433-058-00023</t>
    </r>
  </si>
  <si>
    <r>
      <rPr>
        <sz val="11"/>
        <rFont val="Arial"/>
        <family val="2"/>
      </rPr>
      <t>Rijnland</t>
    </r>
  </si>
  <si>
    <r>
      <rPr>
        <sz val="11"/>
        <rFont val="Arial"/>
        <family val="2"/>
      </rPr>
      <t>Boezem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Rijnland</t>
    </r>
  </si>
  <si>
    <r>
      <rPr>
        <b/>
        <sz val="16"/>
        <rFont val="Arial"/>
        <family val="2"/>
      </rPr>
      <t>GEBIED</t>
    </r>
    <r>
      <rPr>
        <sz val="16"/>
        <rFont val="Times New Roman"/>
        <family val="1"/>
      </rPr>
      <t xml:space="preserve"> </t>
    </r>
    <r>
      <rPr>
        <b/>
        <sz val="16"/>
        <rFont val="Arial"/>
        <family val="2"/>
      </rPr>
      <t>163</t>
    </r>
  </si>
  <si>
    <r>
      <rPr>
        <b/>
        <sz val="11"/>
        <rFont val="Arial"/>
        <family val="2"/>
      </rPr>
      <t>163-058-00001</t>
    </r>
  </si>
  <si>
    <r>
      <rPr>
        <b/>
        <sz val="11"/>
        <rFont val="Arial"/>
        <family val="2"/>
      </rPr>
      <t>163-058-00005</t>
    </r>
  </si>
  <si>
    <r>
      <rPr>
        <b/>
        <sz val="11"/>
        <rFont val="Arial"/>
        <family val="2"/>
      </rPr>
      <t>163-058-00009</t>
    </r>
  </si>
  <si>
    <r>
      <rPr>
        <b/>
        <sz val="11"/>
        <rFont val="Arial"/>
        <family val="2"/>
      </rPr>
      <t>163-058-00021</t>
    </r>
  </si>
  <si>
    <r>
      <rPr>
        <b/>
        <sz val="11"/>
        <rFont val="Arial"/>
        <family val="2"/>
      </rPr>
      <t>163-058-00022</t>
    </r>
  </si>
  <si>
    <r>
      <rPr>
        <b/>
        <sz val="16"/>
        <rFont val="Arial"/>
        <family val="2"/>
      </rPr>
      <t>GEBIED</t>
    </r>
    <r>
      <rPr>
        <sz val="16"/>
        <rFont val="Times New Roman"/>
        <family val="1"/>
      </rPr>
      <t xml:space="preserve"> </t>
    </r>
    <r>
      <rPr>
        <b/>
        <sz val="16"/>
        <rFont val="Arial"/>
        <family val="2"/>
      </rPr>
      <t>244</t>
    </r>
  </si>
  <si>
    <r>
      <rPr>
        <b/>
        <sz val="11"/>
        <rFont val="Arial"/>
        <family val="2"/>
      </rPr>
      <t>244-058-00002</t>
    </r>
  </si>
  <si>
    <r>
      <rPr>
        <sz val="11"/>
        <rFont val="Arial"/>
        <family val="2"/>
      </rPr>
      <t>WW-36</t>
    </r>
  </si>
  <si>
    <r>
      <rPr>
        <sz val="11"/>
        <rFont val="Arial"/>
        <family val="2"/>
      </rPr>
      <t>Polder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Kort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Haarlem</t>
    </r>
  </si>
  <si>
    <r>
      <rPr>
        <b/>
        <sz val="16"/>
        <rFont val="Arial"/>
        <family val="2"/>
      </rPr>
      <t>GEBIED</t>
    </r>
    <r>
      <rPr>
        <sz val="16"/>
        <rFont val="Times New Roman"/>
        <family val="1"/>
      </rPr>
      <t xml:space="preserve"> </t>
    </r>
    <r>
      <rPr>
        <b/>
        <sz val="16"/>
        <rFont val="Arial"/>
        <family val="2"/>
      </rPr>
      <t>245</t>
    </r>
  </si>
  <si>
    <r>
      <rPr>
        <b/>
        <sz val="11"/>
        <rFont val="Arial"/>
        <family val="2"/>
      </rPr>
      <t>245-058-00046</t>
    </r>
  </si>
  <si>
    <r>
      <rPr>
        <sz val="11"/>
        <rFont val="Arial"/>
        <family val="2"/>
      </rPr>
      <t>WW-34</t>
    </r>
  </si>
  <si>
    <r>
      <rPr>
        <sz val="11"/>
        <rFont val="Arial"/>
        <family val="2"/>
      </rPr>
      <t>Polder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Korte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Akkeren</t>
    </r>
  </si>
  <si>
    <r>
      <rPr>
        <b/>
        <sz val="16"/>
        <rFont val="Arial"/>
        <family val="2"/>
      </rPr>
      <t>GEBIED</t>
    </r>
    <r>
      <rPr>
        <sz val="16"/>
        <rFont val="Times New Roman"/>
        <family val="1"/>
      </rPr>
      <t xml:space="preserve"> </t>
    </r>
    <r>
      <rPr>
        <b/>
        <sz val="16"/>
        <rFont val="Arial"/>
        <family val="2"/>
      </rPr>
      <t>250</t>
    </r>
  </si>
  <si>
    <r>
      <rPr>
        <b/>
        <sz val="11"/>
        <rFont val="Arial"/>
        <family val="2"/>
      </rPr>
      <t>250-058-00081</t>
    </r>
  </si>
  <si>
    <r>
      <rPr>
        <b/>
        <sz val="11"/>
        <rFont val="Arial"/>
        <family val="2"/>
      </rPr>
      <t>250-058-00526</t>
    </r>
  </si>
  <si>
    <r>
      <rPr>
        <b/>
        <sz val="11"/>
        <rFont val="Arial"/>
        <family val="2"/>
      </rPr>
      <t>250-058-00561</t>
    </r>
  </si>
  <si>
    <r>
      <rPr>
        <b/>
        <sz val="11"/>
        <rFont val="Arial"/>
        <family val="2"/>
      </rPr>
      <t>250-058-00572</t>
    </r>
  </si>
  <si>
    <r>
      <rPr>
        <b/>
        <sz val="11"/>
        <rFont val="Arial"/>
        <family val="2"/>
      </rPr>
      <t>250-058-00595</t>
    </r>
  </si>
  <si>
    <r>
      <rPr>
        <b/>
        <sz val="11"/>
        <rFont val="Arial"/>
        <family val="2"/>
      </rPr>
      <t>250-058-00706</t>
    </r>
  </si>
  <si>
    <r>
      <rPr>
        <b/>
        <sz val="16"/>
        <rFont val="Arial"/>
        <family val="2"/>
      </rPr>
      <t>GEBIED</t>
    </r>
    <r>
      <rPr>
        <sz val="16"/>
        <rFont val="Times New Roman"/>
        <family val="1"/>
      </rPr>
      <t xml:space="preserve"> </t>
    </r>
    <r>
      <rPr>
        <b/>
        <sz val="16"/>
        <rFont val="Arial"/>
        <family val="2"/>
      </rPr>
      <t>251</t>
    </r>
  </si>
  <si>
    <r>
      <rPr>
        <b/>
        <sz val="11"/>
        <rFont val="Arial"/>
        <family val="2"/>
      </rPr>
      <t>251-058-00001</t>
    </r>
  </si>
  <si>
    <r>
      <rPr>
        <b/>
        <sz val="11"/>
        <rFont val="Arial"/>
        <family val="2"/>
      </rPr>
      <t>251-058-00002</t>
    </r>
  </si>
  <si>
    <t>streefpeil conform rapport</t>
  </si>
  <si>
    <t>leggerdiepte conform rapport</t>
  </si>
  <si>
    <t>Leggerdiepte (m tov streefpl)</t>
  </si>
  <si>
    <t>filter hier</t>
  </si>
  <si>
    <t>talud</t>
  </si>
  <si>
    <t>-</t>
  </si>
  <si>
    <t>JHN uit pdf met profiel</t>
  </si>
  <si>
    <t>uit de pdf van 1b :rapport wBO</t>
  </si>
  <si>
    <t>streefpeil</t>
  </si>
  <si>
    <t>leggerd</t>
  </si>
  <si>
    <t>gebied</t>
  </si>
  <si>
    <t>peilgebied</t>
  </si>
  <si>
    <t>Baggeren Gouda</t>
  </si>
  <si>
    <t>Profielenlijst</t>
  </si>
  <si>
    <t>Profiel nr</t>
  </si>
  <si>
    <t>Gebied</t>
  </si>
  <si>
    <t>011</t>
  </si>
  <si>
    <t>254</t>
  </si>
  <si>
    <t>413</t>
  </si>
  <si>
    <t>251</t>
  </si>
  <si>
    <t>250</t>
  </si>
  <si>
    <t>163</t>
  </si>
  <si>
    <t>433</t>
  </si>
  <si>
    <t>244</t>
  </si>
  <si>
    <t>264</t>
  </si>
  <si>
    <t>245</t>
  </si>
  <si>
    <t>filter op scope rps!</t>
  </si>
  <si>
    <t>Aantal van uniek profielnr (gebied &amp;dwpnr)</t>
  </si>
  <si>
    <t>ja</t>
  </si>
  <si>
    <t>Profielnummer</t>
  </si>
  <si>
    <t>011_001</t>
  </si>
  <si>
    <t>011_002</t>
  </si>
  <si>
    <t>011_003</t>
  </si>
  <si>
    <t>011_004</t>
  </si>
  <si>
    <t>011_005</t>
  </si>
  <si>
    <t>011_006</t>
  </si>
  <si>
    <t>011_007</t>
  </si>
  <si>
    <t>011_008</t>
  </si>
  <si>
    <t>011_009</t>
  </si>
  <si>
    <t>011_010</t>
  </si>
  <si>
    <t>011_011</t>
  </si>
  <si>
    <t>011_012</t>
  </si>
  <si>
    <t>011_013</t>
  </si>
  <si>
    <t>011_014</t>
  </si>
  <si>
    <t>011_015</t>
  </si>
  <si>
    <t>011_016</t>
  </si>
  <si>
    <t>011_017</t>
  </si>
  <si>
    <t>011_018</t>
  </si>
  <si>
    <t>011_019</t>
  </si>
  <si>
    <t>011_020</t>
  </si>
  <si>
    <t>011_021</t>
  </si>
  <si>
    <t>011_025</t>
  </si>
  <si>
    <t>011_026</t>
  </si>
  <si>
    <t>011_027</t>
  </si>
  <si>
    <t>011_028</t>
  </si>
  <si>
    <t>011_029</t>
  </si>
  <si>
    <t>011_030</t>
  </si>
  <si>
    <t>011_031</t>
  </si>
  <si>
    <t>011_032</t>
  </si>
  <si>
    <t>011_033</t>
  </si>
  <si>
    <t>011_034</t>
  </si>
  <si>
    <t>011_035</t>
  </si>
  <si>
    <t>011_036</t>
  </si>
  <si>
    <t>011_037</t>
  </si>
  <si>
    <t>011_038</t>
  </si>
  <si>
    <t>011_039</t>
  </si>
  <si>
    <t>011_040</t>
  </si>
  <si>
    <t>011_041</t>
  </si>
  <si>
    <t>011_042</t>
  </si>
  <si>
    <t>011_043</t>
  </si>
  <si>
    <t>011_044</t>
  </si>
  <si>
    <t>011_045</t>
  </si>
  <si>
    <t>011_046</t>
  </si>
  <si>
    <t>011_047</t>
  </si>
  <si>
    <t>011_048</t>
  </si>
  <si>
    <t>011_049</t>
  </si>
  <si>
    <t>011_050</t>
  </si>
  <si>
    <t>011_051</t>
  </si>
  <si>
    <t>011_052</t>
  </si>
  <si>
    <t>011_053</t>
  </si>
  <si>
    <t>011_054</t>
  </si>
  <si>
    <t>011_055</t>
  </si>
  <si>
    <t>011_056</t>
  </si>
  <si>
    <t>011_057</t>
  </si>
  <si>
    <t>011_058</t>
  </si>
  <si>
    <t>011_059</t>
  </si>
  <si>
    <t>011_060</t>
  </si>
  <si>
    <t>011_061</t>
  </si>
  <si>
    <t>011_062</t>
  </si>
  <si>
    <t>011_063</t>
  </si>
  <si>
    <t>011_064</t>
  </si>
  <si>
    <t>011_065</t>
  </si>
  <si>
    <t>011_066</t>
  </si>
  <si>
    <t>011_067</t>
  </si>
  <si>
    <t>011_068</t>
  </si>
  <si>
    <t>011_069</t>
  </si>
  <si>
    <t>011_070</t>
  </si>
  <si>
    <t>011_071</t>
  </si>
  <si>
    <t>011_072</t>
  </si>
  <si>
    <t>011_073</t>
  </si>
  <si>
    <t>011_074</t>
  </si>
  <si>
    <t>011_075</t>
  </si>
  <si>
    <t>011_076</t>
  </si>
  <si>
    <t>011_077</t>
  </si>
  <si>
    <t>011_078</t>
  </si>
  <si>
    <t>011_079</t>
  </si>
  <si>
    <t>011_080</t>
  </si>
  <si>
    <t>011_081</t>
  </si>
  <si>
    <t>011_082</t>
  </si>
  <si>
    <t>011_083</t>
  </si>
  <si>
    <t>011_084</t>
  </si>
  <si>
    <t>011_085</t>
  </si>
  <si>
    <t>011_086</t>
  </si>
  <si>
    <t>011_087</t>
  </si>
  <si>
    <t>011_088</t>
  </si>
  <si>
    <t>011_089</t>
  </si>
  <si>
    <t>011_090</t>
  </si>
  <si>
    <t>011_091</t>
  </si>
  <si>
    <t>011_092</t>
  </si>
  <si>
    <t>011_093</t>
  </si>
  <si>
    <t>011_094</t>
  </si>
  <si>
    <t>011_095</t>
  </si>
  <si>
    <t>011_096</t>
  </si>
  <si>
    <t>011_097</t>
  </si>
  <si>
    <t>011_098</t>
  </si>
  <si>
    <t>011_099</t>
  </si>
  <si>
    <t>011_100</t>
  </si>
  <si>
    <t>011_101</t>
  </si>
  <si>
    <t>011_102</t>
  </si>
  <si>
    <t>011_103</t>
  </si>
  <si>
    <t>011_104</t>
  </si>
  <si>
    <t>011_105</t>
  </si>
  <si>
    <t>011_106</t>
  </si>
  <si>
    <t>011_107</t>
  </si>
  <si>
    <t>011_108</t>
  </si>
  <si>
    <t>011_109</t>
  </si>
  <si>
    <t>011_110</t>
  </si>
  <si>
    <t>011_111</t>
  </si>
  <si>
    <t>011_112</t>
  </si>
  <si>
    <t>011_113</t>
  </si>
  <si>
    <t>011_114</t>
  </si>
  <si>
    <t>011_115</t>
  </si>
  <si>
    <t>011_116</t>
  </si>
  <si>
    <t>011_117</t>
  </si>
  <si>
    <t>011_118</t>
  </si>
  <si>
    <t>011_119</t>
  </si>
  <si>
    <t>011_120</t>
  </si>
  <si>
    <t>011_121</t>
  </si>
  <si>
    <t>011_122</t>
  </si>
  <si>
    <t>011_123</t>
  </si>
  <si>
    <t>011_124</t>
  </si>
  <si>
    <t>011_125</t>
  </si>
  <si>
    <t>011_126</t>
  </si>
  <si>
    <t>011_127</t>
  </si>
  <si>
    <t>011_128</t>
  </si>
  <si>
    <t>011_129</t>
  </si>
  <si>
    <t>011_130</t>
  </si>
  <si>
    <t>011_131</t>
  </si>
  <si>
    <t>011_132</t>
  </si>
  <si>
    <t>011_133</t>
  </si>
  <si>
    <t>011_134</t>
  </si>
  <si>
    <t>011_135</t>
  </si>
  <si>
    <t>011_136</t>
  </si>
  <si>
    <t>011_137</t>
  </si>
  <si>
    <t>011_138</t>
  </si>
  <si>
    <t>011_139</t>
  </si>
  <si>
    <t>011_140</t>
  </si>
  <si>
    <t>011_141</t>
  </si>
  <si>
    <t>011_142</t>
  </si>
  <si>
    <t>011_143</t>
  </si>
  <si>
    <t>011_144</t>
  </si>
  <si>
    <t>011_145</t>
  </si>
  <si>
    <t>011_146</t>
  </si>
  <si>
    <t>011_147</t>
  </si>
  <si>
    <t>011_148</t>
  </si>
  <si>
    <t>011_149</t>
  </si>
  <si>
    <t>011_150</t>
  </si>
  <si>
    <t>011_151</t>
  </si>
  <si>
    <t>011_152</t>
  </si>
  <si>
    <t>011_153</t>
  </si>
  <si>
    <t>011_154</t>
  </si>
  <si>
    <t>011_155</t>
  </si>
  <si>
    <t>011_156</t>
  </si>
  <si>
    <t>011_157</t>
  </si>
  <si>
    <t>011_158</t>
  </si>
  <si>
    <t>011_159</t>
  </si>
  <si>
    <t>011_160</t>
  </si>
  <si>
    <t>011_161</t>
  </si>
  <si>
    <t>011_162</t>
  </si>
  <si>
    <t>011_163</t>
  </si>
  <si>
    <t>011_63A</t>
  </si>
  <si>
    <t>011_164</t>
  </si>
  <si>
    <t>011_165</t>
  </si>
  <si>
    <t>011_166</t>
  </si>
  <si>
    <t>011_167</t>
  </si>
  <si>
    <t>011_168</t>
  </si>
  <si>
    <t>011_169</t>
  </si>
  <si>
    <t>011_170</t>
  </si>
  <si>
    <t>011_171</t>
  </si>
  <si>
    <t>011_172</t>
  </si>
  <si>
    <t>011_173</t>
  </si>
  <si>
    <t>011_174</t>
  </si>
  <si>
    <t>011_175</t>
  </si>
  <si>
    <t>011_176</t>
  </si>
  <si>
    <t>011_177</t>
  </si>
  <si>
    <t>011_178</t>
  </si>
  <si>
    <t>011_179</t>
  </si>
  <si>
    <t>011_79A</t>
  </si>
  <si>
    <t>011_180</t>
  </si>
  <si>
    <t>011_181</t>
  </si>
  <si>
    <t>011_182</t>
  </si>
  <si>
    <t>011_183</t>
  </si>
  <si>
    <t>011_184</t>
  </si>
  <si>
    <t>011_186</t>
  </si>
  <si>
    <t>011_187</t>
  </si>
  <si>
    <t>011_188</t>
  </si>
  <si>
    <t>011_189</t>
  </si>
  <si>
    <t>011_190</t>
  </si>
  <si>
    <t>011_192</t>
  </si>
  <si>
    <t>011_193</t>
  </si>
  <si>
    <t>011_194</t>
  </si>
  <si>
    <t>011_195</t>
  </si>
  <si>
    <t>011_196</t>
  </si>
  <si>
    <t>011_197</t>
  </si>
  <si>
    <t>011_198</t>
  </si>
  <si>
    <t>011_199</t>
  </si>
  <si>
    <t>011_200</t>
  </si>
  <si>
    <t>011_201</t>
  </si>
  <si>
    <t>011_202</t>
  </si>
  <si>
    <t>011_203</t>
  </si>
  <si>
    <t>011_204</t>
  </si>
  <si>
    <t>011_205</t>
  </si>
  <si>
    <t>011_206</t>
  </si>
  <si>
    <t>011_207</t>
  </si>
  <si>
    <t>011_208</t>
  </si>
  <si>
    <t>011_209</t>
  </si>
  <si>
    <t>011_210</t>
  </si>
  <si>
    <t>011_211</t>
  </si>
  <si>
    <t>011_212</t>
  </si>
  <si>
    <t>011_213</t>
  </si>
  <si>
    <t>011_214</t>
  </si>
  <si>
    <t>011_215</t>
  </si>
  <si>
    <t>011_216</t>
  </si>
  <si>
    <t>011_217</t>
  </si>
  <si>
    <t>011_218</t>
  </si>
  <si>
    <t>011_219</t>
  </si>
  <si>
    <t>011_220</t>
  </si>
  <si>
    <t>011_221</t>
  </si>
  <si>
    <t>011_222</t>
  </si>
  <si>
    <t>011_223</t>
  </si>
  <si>
    <t>011_224</t>
  </si>
  <si>
    <t>011_225</t>
  </si>
  <si>
    <t>011_226</t>
  </si>
  <si>
    <t>011_227</t>
  </si>
  <si>
    <t>011_228</t>
  </si>
  <si>
    <t>011_229</t>
  </si>
  <si>
    <t>011_230</t>
  </si>
  <si>
    <t>011_231</t>
  </si>
  <si>
    <t>011_232</t>
  </si>
  <si>
    <t>011_233</t>
  </si>
  <si>
    <t>011_234</t>
  </si>
  <si>
    <t>011_235</t>
  </si>
  <si>
    <t>011_236</t>
  </si>
  <si>
    <t>011_237</t>
  </si>
  <si>
    <t>011_238</t>
  </si>
  <si>
    <t>011_239</t>
  </si>
  <si>
    <t>011_240</t>
  </si>
  <si>
    <t>011_241</t>
  </si>
  <si>
    <t>011_242</t>
  </si>
  <si>
    <t>011_243</t>
  </si>
  <si>
    <t>011_244</t>
  </si>
  <si>
    <t>011_245</t>
  </si>
  <si>
    <t>011_246</t>
  </si>
  <si>
    <t>011_247</t>
  </si>
  <si>
    <t>011_248</t>
  </si>
  <si>
    <t>011_249</t>
  </si>
  <si>
    <t>011_250</t>
  </si>
  <si>
    <t>011_251</t>
  </si>
  <si>
    <t>011_252</t>
  </si>
  <si>
    <t>011_253</t>
  </si>
  <si>
    <t>011_254</t>
  </si>
  <si>
    <t>011_255</t>
  </si>
  <si>
    <t>011_256</t>
  </si>
  <si>
    <t>011_257</t>
  </si>
  <si>
    <t>011_258</t>
  </si>
  <si>
    <t>011_259</t>
  </si>
  <si>
    <t>011_260</t>
  </si>
  <si>
    <t>011_261</t>
  </si>
  <si>
    <t>011_262</t>
  </si>
  <si>
    <t>011_263</t>
  </si>
  <si>
    <t>011_264</t>
  </si>
  <si>
    <t>011_265</t>
  </si>
  <si>
    <t>011_266</t>
  </si>
  <si>
    <t>011_267</t>
  </si>
  <si>
    <t>011_268</t>
  </si>
  <si>
    <t>011_269</t>
  </si>
  <si>
    <t>011_270</t>
  </si>
  <si>
    <t>011_271</t>
  </si>
  <si>
    <t>011_272</t>
  </si>
  <si>
    <t>011_273</t>
  </si>
  <si>
    <t>011_274</t>
  </si>
  <si>
    <t>011_275</t>
  </si>
  <si>
    <t>011_276</t>
  </si>
  <si>
    <t>011_277</t>
  </si>
  <si>
    <t>011_278</t>
  </si>
  <si>
    <t>011_279</t>
  </si>
  <si>
    <t>011_280</t>
  </si>
  <si>
    <t>011_281</t>
  </si>
  <si>
    <t>011_282</t>
  </si>
  <si>
    <t>011_283</t>
  </si>
  <si>
    <t>011_284</t>
  </si>
  <si>
    <t>011_285</t>
  </si>
  <si>
    <t>011_286</t>
  </si>
  <si>
    <t>011_287</t>
  </si>
  <si>
    <t>011_288</t>
  </si>
  <si>
    <t>011_289</t>
  </si>
  <si>
    <t>011_290</t>
  </si>
  <si>
    <t>011_291</t>
  </si>
  <si>
    <t>011_292</t>
  </si>
  <si>
    <t>011_293</t>
  </si>
  <si>
    <t>011_294</t>
  </si>
  <si>
    <t>011_295</t>
  </si>
  <si>
    <t>011_296</t>
  </si>
  <si>
    <t>011_297</t>
  </si>
  <si>
    <t>011_298</t>
  </si>
  <si>
    <t>011_299</t>
  </si>
  <si>
    <t>011_300</t>
  </si>
  <si>
    <t>011_301</t>
  </si>
  <si>
    <t>011_302</t>
  </si>
  <si>
    <t>011_303</t>
  </si>
  <si>
    <t>011_304</t>
  </si>
  <si>
    <t>011_305</t>
  </si>
  <si>
    <t>011_306</t>
  </si>
  <si>
    <t>011_307</t>
  </si>
  <si>
    <t>011_308</t>
  </si>
  <si>
    <t>011_309</t>
  </si>
  <si>
    <t>011_310</t>
  </si>
  <si>
    <t>011_311</t>
  </si>
  <si>
    <t>011_312</t>
  </si>
  <si>
    <t>011_313</t>
  </si>
  <si>
    <t>011_314</t>
  </si>
  <si>
    <t>011_315</t>
  </si>
  <si>
    <t>011_316</t>
  </si>
  <si>
    <t>011_317</t>
  </si>
  <si>
    <t>011_318</t>
  </si>
  <si>
    <t>011_319</t>
  </si>
  <si>
    <t>011_320</t>
  </si>
  <si>
    <t>011_321</t>
  </si>
  <si>
    <t>011_322</t>
  </si>
  <si>
    <t>011_323</t>
  </si>
  <si>
    <t>011_324</t>
  </si>
  <si>
    <t>011_325</t>
  </si>
  <si>
    <t>011_326</t>
  </si>
  <si>
    <t>011_327</t>
  </si>
  <si>
    <t>011_328</t>
  </si>
  <si>
    <t>011_329</t>
  </si>
  <si>
    <t>011_330</t>
  </si>
  <si>
    <t>011_331</t>
  </si>
  <si>
    <t>011_332</t>
  </si>
  <si>
    <t>011_333</t>
  </si>
  <si>
    <t>011_334</t>
  </si>
  <si>
    <t>011_335</t>
  </si>
  <si>
    <t>011_336</t>
  </si>
  <si>
    <t>011_337</t>
  </si>
  <si>
    <t>011_338</t>
  </si>
  <si>
    <t>011_339</t>
  </si>
  <si>
    <t>011_340</t>
  </si>
  <si>
    <t>011_341</t>
  </si>
  <si>
    <t>011_342</t>
  </si>
  <si>
    <t>011_343</t>
  </si>
  <si>
    <t>011_344</t>
  </si>
  <si>
    <t>011_345</t>
  </si>
  <si>
    <t>011_346</t>
  </si>
  <si>
    <t>011_347</t>
  </si>
  <si>
    <t>011_348</t>
  </si>
  <si>
    <t>011_350</t>
  </si>
  <si>
    <t>011_351</t>
  </si>
  <si>
    <t>011_352</t>
  </si>
  <si>
    <t>011_353</t>
  </si>
  <si>
    <t>011_354</t>
  </si>
  <si>
    <t>011_355</t>
  </si>
  <si>
    <t>011_356</t>
  </si>
  <si>
    <t>011_357</t>
  </si>
  <si>
    <t>011_358</t>
  </si>
  <si>
    <t>011_359</t>
  </si>
  <si>
    <t>011_360</t>
  </si>
  <si>
    <t>011_361</t>
  </si>
  <si>
    <t>011_362</t>
  </si>
  <si>
    <t>011_363</t>
  </si>
  <si>
    <t>011_364</t>
  </si>
  <si>
    <t>011_365</t>
  </si>
  <si>
    <t>011_366</t>
  </si>
  <si>
    <t>011_367</t>
  </si>
  <si>
    <t>011_368</t>
  </si>
  <si>
    <t>011_369</t>
  </si>
  <si>
    <t>011_370</t>
  </si>
  <si>
    <t>011_371</t>
  </si>
  <si>
    <t>011_372</t>
  </si>
  <si>
    <t>011_373</t>
  </si>
  <si>
    <t>011_374</t>
  </si>
  <si>
    <t>011_375</t>
  </si>
  <si>
    <t>011_376</t>
  </si>
  <si>
    <t>011_377</t>
  </si>
  <si>
    <t>011_378</t>
  </si>
  <si>
    <t>011_379</t>
  </si>
  <si>
    <t>011_380</t>
  </si>
  <si>
    <t>011_381</t>
  </si>
  <si>
    <t>011_382</t>
  </si>
  <si>
    <t>011_383</t>
  </si>
  <si>
    <t>011_384</t>
  </si>
  <si>
    <t>011_385</t>
  </si>
  <si>
    <t>011_386</t>
  </si>
  <si>
    <t>011_387</t>
  </si>
  <si>
    <t>011_388</t>
  </si>
  <si>
    <t>011_389</t>
  </si>
  <si>
    <t>011_390</t>
  </si>
  <si>
    <t>011_394</t>
  </si>
  <si>
    <t>011_395</t>
  </si>
  <si>
    <t>011_396</t>
  </si>
  <si>
    <t>011_397</t>
  </si>
  <si>
    <t>011_398</t>
  </si>
  <si>
    <t>011_399</t>
  </si>
  <si>
    <t>011_400</t>
  </si>
  <si>
    <t>011_401</t>
  </si>
  <si>
    <t>011_402</t>
  </si>
  <si>
    <t>011_403</t>
  </si>
  <si>
    <t>011_404</t>
  </si>
  <si>
    <t>011_405</t>
  </si>
  <si>
    <t>011_406</t>
  </si>
  <si>
    <t>011_407</t>
  </si>
  <si>
    <t>011_408</t>
  </si>
  <si>
    <t>011_409</t>
  </si>
  <si>
    <t>011_410</t>
  </si>
  <si>
    <t>163_089</t>
  </si>
  <si>
    <t>163_090</t>
  </si>
  <si>
    <t>163_050</t>
  </si>
  <si>
    <t>163_064</t>
  </si>
  <si>
    <t>163_084</t>
  </si>
  <si>
    <t>163_085</t>
  </si>
  <si>
    <t>163_086</t>
  </si>
  <si>
    <t>163_087</t>
  </si>
  <si>
    <t>163_088</t>
  </si>
  <si>
    <t>163_031</t>
  </si>
  <si>
    <t>163_065</t>
  </si>
  <si>
    <t>163_042</t>
  </si>
  <si>
    <t>163_043</t>
  </si>
  <si>
    <t>163_044</t>
  </si>
  <si>
    <t>163_073</t>
  </si>
  <si>
    <t>163_074</t>
  </si>
  <si>
    <t>163_075</t>
  </si>
  <si>
    <t>163_067</t>
  </si>
  <si>
    <t>163_068</t>
  </si>
  <si>
    <t>163_104</t>
  </si>
  <si>
    <t>163_078</t>
  </si>
  <si>
    <t>163_079</t>
  </si>
  <si>
    <t>163_080</t>
  </si>
  <si>
    <t>163_081</t>
  </si>
  <si>
    <t>163_082</t>
  </si>
  <si>
    <t>163_083</t>
  </si>
  <si>
    <t>163_051</t>
  </si>
  <si>
    <t>163_052</t>
  </si>
  <si>
    <t>163_053</t>
  </si>
  <si>
    <t>163_076</t>
  </si>
  <si>
    <t>163_077</t>
  </si>
  <si>
    <t>163_111</t>
  </si>
  <si>
    <t>163_112</t>
  </si>
  <si>
    <t>163_113</t>
  </si>
  <si>
    <t>163_114</t>
  </si>
  <si>
    <t>163_115</t>
  </si>
  <si>
    <t>163_116</t>
  </si>
  <si>
    <t>163_032</t>
  </si>
  <si>
    <t>163_033</t>
  </si>
  <si>
    <t>163_034</t>
  </si>
  <si>
    <t>163_035</t>
  </si>
  <si>
    <t>163_036</t>
  </si>
  <si>
    <t>163_037</t>
  </si>
  <si>
    <t>163_061</t>
  </si>
  <si>
    <t>163_062</t>
  </si>
  <si>
    <t>163_091</t>
  </si>
  <si>
    <t>163_092</t>
  </si>
  <si>
    <t>163_093</t>
  </si>
  <si>
    <t>163_094</t>
  </si>
  <si>
    <t>163_095</t>
  </si>
  <si>
    <t>163_060</t>
  </si>
  <si>
    <t>163_099</t>
  </si>
  <si>
    <t>163_100</t>
  </si>
  <si>
    <t>163_101</t>
  </si>
  <si>
    <t>163_020</t>
  </si>
  <si>
    <t>163_021</t>
  </si>
  <si>
    <t>163_022</t>
  </si>
  <si>
    <t>163_023</t>
  </si>
  <si>
    <t>163_024</t>
  </si>
  <si>
    <t>163_025</t>
  </si>
  <si>
    <t>163_026</t>
  </si>
  <si>
    <t>163_027</t>
  </si>
  <si>
    <t>163_028</t>
  </si>
  <si>
    <t>163_029</t>
  </si>
  <si>
    <t>163_030</t>
  </si>
  <si>
    <t>163_005</t>
  </si>
  <si>
    <t>163_102</t>
  </si>
  <si>
    <t>163_103</t>
  </si>
  <si>
    <t>163_096</t>
  </si>
  <si>
    <t>163_097</t>
  </si>
  <si>
    <t>163_098</t>
  </si>
  <si>
    <t>163_105</t>
  </si>
  <si>
    <t>163_106</t>
  </si>
  <si>
    <t>163_107</t>
  </si>
  <si>
    <t>163_108</t>
  </si>
  <si>
    <t>163_109</t>
  </si>
  <si>
    <t>163_071</t>
  </si>
  <si>
    <t>163_063</t>
  </si>
  <si>
    <t>163_069</t>
  </si>
  <si>
    <t>163_070</t>
  </si>
  <si>
    <t>163_003</t>
  </si>
  <si>
    <t>163_072</t>
  </si>
  <si>
    <t>163_045</t>
  </si>
  <si>
    <t>163_055</t>
  </si>
  <si>
    <t>163_066</t>
  </si>
  <si>
    <t>163_047</t>
  </si>
  <si>
    <t>163_048</t>
  </si>
  <si>
    <t>163_049</t>
  </si>
  <si>
    <t>163_006</t>
  </si>
  <si>
    <t>163_007</t>
  </si>
  <si>
    <t>163_008</t>
  </si>
  <si>
    <t>163_009</t>
  </si>
  <si>
    <t>163_010</t>
  </si>
  <si>
    <t>163_011</t>
  </si>
  <si>
    <t>163_012</t>
  </si>
  <si>
    <t>163_013</t>
  </si>
  <si>
    <t>163_014</t>
  </si>
  <si>
    <t>163_015</t>
  </si>
  <si>
    <t>163_016</t>
  </si>
  <si>
    <t>163_017</t>
  </si>
  <si>
    <t>163_018</t>
  </si>
  <si>
    <t>163_019</t>
  </si>
  <si>
    <t>163_046</t>
  </si>
  <si>
    <t>163_038</t>
  </si>
  <si>
    <t>163_039</t>
  </si>
  <si>
    <t>163_040</t>
  </si>
  <si>
    <t>163_041</t>
  </si>
  <si>
    <t>163_110</t>
  </si>
  <si>
    <t>163_054</t>
  </si>
  <si>
    <t>163_056</t>
  </si>
  <si>
    <t>163_057</t>
  </si>
  <si>
    <t>163_058</t>
  </si>
  <si>
    <t>163_059</t>
  </si>
  <si>
    <t>244_001</t>
  </si>
  <si>
    <t>244_002</t>
  </si>
  <si>
    <t>244_003</t>
  </si>
  <si>
    <t>244_004</t>
  </si>
  <si>
    <t>244_005</t>
  </si>
  <si>
    <t>245_001</t>
  </si>
  <si>
    <t>245_002</t>
  </si>
  <si>
    <t>250_093</t>
  </si>
  <si>
    <t>250_094</t>
  </si>
  <si>
    <t>250_095</t>
  </si>
  <si>
    <t>250_070</t>
  </si>
  <si>
    <t>250_071</t>
  </si>
  <si>
    <t>250_072</t>
  </si>
  <si>
    <t>250_073</t>
  </si>
  <si>
    <t>250_074</t>
  </si>
  <si>
    <t>250_104</t>
  </si>
  <si>
    <t>250_105</t>
  </si>
  <si>
    <t>250_106</t>
  </si>
  <si>
    <t>250_058</t>
  </si>
  <si>
    <t>250_059</t>
  </si>
  <si>
    <t>250_060</t>
  </si>
  <si>
    <t>250_114</t>
  </si>
  <si>
    <t>250_031</t>
  </si>
  <si>
    <t>250_047</t>
  </si>
  <si>
    <t>250_069</t>
  </si>
  <si>
    <t>250_112</t>
  </si>
  <si>
    <t>250_076</t>
  </si>
  <si>
    <t>250_036</t>
  </si>
  <si>
    <t>250_037</t>
  </si>
  <si>
    <t>250_038</t>
  </si>
  <si>
    <t>250_039</t>
  </si>
  <si>
    <t>250_040</t>
  </si>
  <si>
    <t>250_041</t>
  </si>
  <si>
    <t>250_042</t>
  </si>
  <si>
    <t>250_029</t>
  </si>
  <si>
    <t>250_030</t>
  </si>
  <si>
    <t>250_032</t>
  </si>
  <si>
    <t>250_033</t>
  </si>
  <si>
    <t>250_049</t>
  </si>
  <si>
    <t>250_050</t>
  </si>
  <si>
    <t>250_051</t>
  </si>
  <si>
    <t>250_052</t>
  </si>
  <si>
    <t>250_053</t>
  </si>
  <si>
    <t>250_054</t>
  </si>
  <si>
    <t>250_055</t>
  </si>
  <si>
    <t>250_046</t>
  </si>
  <si>
    <t>250_098</t>
  </si>
  <si>
    <t>250_014</t>
  </si>
  <si>
    <t>250_015</t>
  </si>
  <si>
    <t>250_016</t>
  </si>
  <si>
    <t>250_017</t>
  </si>
  <si>
    <t>250_018</t>
  </si>
  <si>
    <t>250_019</t>
  </si>
  <si>
    <t>250_020</t>
  </si>
  <si>
    <t>250_021</t>
  </si>
  <si>
    <t>250_022</t>
  </si>
  <si>
    <t>250_062</t>
  </si>
  <si>
    <t>250_063</t>
  </si>
  <si>
    <t>250_064</t>
  </si>
  <si>
    <t>250_043</t>
  </si>
  <si>
    <t>250_044</t>
  </si>
  <si>
    <t>250_090</t>
  </si>
  <si>
    <t>250_078</t>
  </si>
  <si>
    <t>250_113</t>
  </si>
  <si>
    <t>250_001</t>
  </si>
  <si>
    <t>250_002</t>
  </si>
  <si>
    <t>250_003</t>
  </si>
  <si>
    <t>250_004</t>
  </si>
  <si>
    <t>250_005</t>
  </si>
  <si>
    <t>250_006</t>
  </si>
  <si>
    <t>250_007</t>
  </si>
  <si>
    <t>250_008</t>
  </si>
  <si>
    <t>250_009</t>
  </si>
  <si>
    <t>250_010</t>
  </si>
  <si>
    <t>250_011</t>
  </si>
  <si>
    <t>250_012</t>
  </si>
  <si>
    <t>250_013</t>
  </si>
  <si>
    <t>250_102</t>
  </si>
  <si>
    <t>250_103</t>
  </si>
  <si>
    <t>250_100</t>
  </si>
  <si>
    <t>250_048</t>
  </si>
  <si>
    <t>250_025</t>
  </si>
  <si>
    <t>250_026</t>
  </si>
  <si>
    <t>250_027</t>
  </si>
  <si>
    <t>250_099</t>
  </si>
  <si>
    <t>250_116</t>
  </si>
  <si>
    <t>250_117</t>
  </si>
  <si>
    <t>250_023</t>
  </si>
  <si>
    <t>250_024</t>
  </si>
  <si>
    <t>250_088</t>
  </si>
  <si>
    <t>250_089</t>
  </si>
  <si>
    <t>250_080</t>
  </si>
  <si>
    <t>250_045</t>
  </si>
  <si>
    <t>250_077</t>
  </si>
  <si>
    <t>250_115</t>
  </si>
  <si>
    <t>250_101</t>
  </si>
  <si>
    <t>250_075</t>
  </si>
  <si>
    <t>250_107</t>
  </si>
  <si>
    <t>250_108</t>
  </si>
  <si>
    <t>250_109</t>
  </si>
  <si>
    <t>250_110</t>
  </si>
  <si>
    <t>250_111</t>
  </si>
  <si>
    <t>250_034</t>
  </si>
  <si>
    <t>250_035</t>
  </si>
  <si>
    <t>250_091</t>
  </si>
  <si>
    <t>250_118</t>
  </si>
  <si>
    <t>250_119</t>
  </si>
  <si>
    <t>250_120</t>
  </si>
  <si>
    <t>250_028</t>
  </si>
  <si>
    <t>250_056</t>
  </si>
  <si>
    <t>250_057</t>
  </si>
  <si>
    <t>250_061</t>
  </si>
  <si>
    <t>250_079</t>
  </si>
  <si>
    <t>250_067</t>
  </si>
  <si>
    <t>250_068</t>
  </si>
  <si>
    <t>250_096</t>
  </si>
  <si>
    <t>250_097</t>
  </si>
  <si>
    <t>250_092</t>
  </si>
  <si>
    <t>250_065</t>
  </si>
  <si>
    <t>250_066</t>
  </si>
  <si>
    <t>250_081</t>
  </si>
  <si>
    <t>250_082</t>
  </si>
  <si>
    <t>250_083</t>
  </si>
  <si>
    <t>250_084</t>
  </si>
  <si>
    <t>250_085</t>
  </si>
  <si>
    <t>250_086</t>
  </si>
  <si>
    <t>250_087</t>
  </si>
  <si>
    <t>251_050</t>
  </si>
  <si>
    <t>251_051</t>
  </si>
  <si>
    <t>251_041</t>
  </si>
  <si>
    <t>251_042</t>
  </si>
  <si>
    <t>251_043</t>
  </si>
  <si>
    <t>251_044</t>
  </si>
  <si>
    <t>251_018</t>
  </si>
  <si>
    <t>251_019</t>
  </si>
  <si>
    <t>251_020</t>
  </si>
  <si>
    <t>251_022</t>
  </si>
  <si>
    <t>251_017</t>
  </si>
  <si>
    <t>251_034</t>
  </si>
  <si>
    <t>251_035</t>
  </si>
  <si>
    <t>251_003</t>
  </si>
  <si>
    <t>251_004</t>
  </si>
  <si>
    <t>251_005</t>
  </si>
  <si>
    <t>251_006</t>
  </si>
  <si>
    <t>251_007</t>
  </si>
  <si>
    <t>251_008</t>
  </si>
  <si>
    <t>251_037</t>
  </si>
  <si>
    <t>251_038</t>
  </si>
  <si>
    <t>251_001</t>
  </si>
  <si>
    <t>251_002</t>
  </si>
  <si>
    <t>251_021</t>
  </si>
  <si>
    <t>251_036</t>
  </si>
  <si>
    <t>251_033</t>
  </si>
  <si>
    <t>251_009</t>
  </si>
  <si>
    <t>251_010</t>
  </si>
  <si>
    <t>251_011</t>
  </si>
  <si>
    <t>251_012</t>
  </si>
  <si>
    <t>251_013</t>
  </si>
  <si>
    <t>251_014</t>
  </si>
  <si>
    <t>251_015</t>
  </si>
  <si>
    <t>251_016</t>
  </si>
  <si>
    <t>251_045</t>
  </si>
  <si>
    <t>251_046</t>
  </si>
  <si>
    <t>251_047</t>
  </si>
  <si>
    <t>251_048</t>
  </si>
  <si>
    <t>251_049</t>
  </si>
  <si>
    <t>251_023</t>
  </si>
  <si>
    <t>251_024</t>
  </si>
  <si>
    <t>251_039</t>
  </si>
  <si>
    <t>251_040</t>
  </si>
  <si>
    <t>251_025</t>
  </si>
  <si>
    <t>251_026</t>
  </si>
  <si>
    <t>251_027</t>
  </si>
  <si>
    <t>251_028</t>
  </si>
  <si>
    <t>251_029</t>
  </si>
  <si>
    <t>251_030</t>
  </si>
  <si>
    <t>251_031</t>
  </si>
  <si>
    <t>251_032</t>
  </si>
  <si>
    <t>254_079</t>
  </si>
  <si>
    <t>254_051</t>
  </si>
  <si>
    <t>254_052</t>
  </si>
  <si>
    <t>254_053</t>
  </si>
  <si>
    <t>254_054</t>
  </si>
  <si>
    <t>254_055</t>
  </si>
  <si>
    <t>254_056</t>
  </si>
  <si>
    <t>254_030</t>
  </si>
  <si>
    <t>254_031</t>
  </si>
  <si>
    <t>254_032</t>
  </si>
  <si>
    <t>254_033</t>
  </si>
  <si>
    <t>254_034</t>
  </si>
  <si>
    <t>254_035</t>
  </si>
  <si>
    <t>254_015</t>
  </si>
  <si>
    <t>254_016</t>
  </si>
  <si>
    <t>254_017</t>
  </si>
  <si>
    <t>254_018</t>
  </si>
  <si>
    <t>254_019</t>
  </si>
  <si>
    <t>254_020</t>
  </si>
  <si>
    <t>254_021</t>
  </si>
  <si>
    <t>254_041</t>
  </si>
  <si>
    <t>254_042</t>
  </si>
  <si>
    <t>254_096</t>
  </si>
  <si>
    <t>254_006</t>
  </si>
  <si>
    <t>254_007</t>
  </si>
  <si>
    <t>254_008</t>
  </si>
  <si>
    <t>254_009</t>
  </si>
  <si>
    <t>254_010</t>
  </si>
  <si>
    <t>254_067</t>
  </si>
  <si>
    <t>254_068</t>
  </si>
  <si>
    <t>254_069</t>
  </si>
  <si>
    <t>254_070</t>
  </si>
  <si>
    <t>254_071</t>
  </si>
  <si>
    <t>254_072</t>
  </si>
  <si>
    <t>254_073</t>
  </si>
  <si>
    <t>254_081</t>
  </si>
  <si>
    <t>254_022</t>
  </si>
  <si>
    <t>254_023</t>
  </si>
  <si>
    <t>254_074</t>
  </si>
  <si>
    <t>254_075</t>
  </si>
  <si>
    <t>254_076</t>
  </si>
  <si>
    <t>254_077</t>
  </si>
  <si>
    <t>254_078</t>
  </si>
  <si>
    <t>254_048</t>
  </si>
  <si>
    <t>254_049</t>
  </si>
  <si>
    <t>254_050</t>
  </si>
  <si>
    <t>254_001</t>
  </si>
  <si>
    <t>254_002</t>
  </si>
  <si>
    <t>254_003</t>
  </si>
  <si>
    <t>254_080</t>
  </si>
  <si>
    <t>254_082</t>
  </si>
  <si>
    <t>254_036</t>
  </si>
  <si>
    <t>254_037</t>
  </si>
  <si>
    <t>254_038</t>
  </si>
  <si>
    <t>254_039</t>
  </si>
  <si>
    <t>254_040</t>
  </si>
  <si>
    <t>254_043</t>
  </si>
  <si>
    <t>254_057</t>
  </si>
  <si>
    <t>254_011</t>
  </si>
  <si>
    <t>254_086</t>
  </si>
  <si>
    <t>254_087</t>
  </si>
  <si>
    <t>254_088</t>
  </si>
  <si>
    <t>254_089</t>
  </si>
  <si>
    <t>254_090</t>
  </si>
  <si>
    <t>254_091</t>
  </si>
  <si>
    <t>254_092</t>
  </si>
  <si>
    <t>254_093</t>
  </si>
  <si>
    <t>254_094</t>
  </si>
  <si>
    <t>254_095</t>
  </si>
  <si>
    <t>254_004</t>
  </si>
  <si>
    <t>254_005</t>
  </si>
  <si>
    <t>254_024</t>
  </si>
  <si>
    <t>254_025</t>
  </si>
  <si>
    <t>254_026</t>
  </si>
  <si>
    <t>254_027</t>
  </si>
  <si>
    <t>254_028</t>
  </si>
  <si>
    <t>254_029</t>
  </si>
  <si>
    <t>254_083</t>
  </si>
  <si>
    <t>254_084</t>
  </si>
  <si>
    <t>254_085</t>
  </si>
  <si>
    <t>254_058</t>
  </si>
  <si>
    <t>254_012</t>
  </si>
  <si>
    <t>254_013</t>
  </si>
  <si>
    <t>254_014</t>
  </si>
  <si>
    <t>254_044</t>
  </si>
  <si>
    <t>254_045</t>
  </si>
  <si>
    <t>254_046</t>
  </si>
  <si>
    <t>254_047</t>
  </si>
  <si>
    <t>254_066</t>
  </si>
  <si>
    <t>254_064</t>
  </si>
  <si>
    <t>254_065</t>
  </si>
  <si>
    <t>254_059</t>
  </si>
  <si>
    <t>254_060</t>
  </si>
  <si>
    <t>254_061</t>
  </si>
  <si>
    <t>254_062</t>
  </si>
  <si>
    <t>254_063</t>
  </si>
  <si>
    <t>264_001</t>
  </si>
  <si>
    <t>264_002</t>
  </si>
  <si>
    <t>413_019</t>
  </si>
  <si>
    <t>413_020</t>
  </si>
  <si>
    <t>413_021</t>
  </si>
  <si>
    <t>413_001</t>
  </si>
  <si>
    <t>413_002</t>
  </si>
  <si>
    <t>413_003</t>
  </si>
  <si>
    <t>413_004</t>
  </si>
  <si>
    <t>413_005</t>
  </si>
  <si>
    <t>413_006</t>
  </si>
  <si>
    <t>413_008</t>
  </si>
  <si>
    <t>413_009</t>
  </si>
  <si>
    <t>413_010</t>
  </si>
  <si>
    <t>413_011</t>
  </si>
  <si>
    <t>413_012</t>
  </si>
  <si>
    <t>413_013</t>
  </si>
  <si>
    <t>413_018</t>
  </si>
  <si>
    <t>413_015</t>
  </si>
  <si>
    <t>413_016</t>
  </si>
  <si>
    <t>413_017</t>
  </si>
  <si>
    <t>413_022</t>
  </si>
  <si>
    <t>413_023</t>
  </si>
  <si>
    <t>433_001</t>
  </si>
  <si>
    <t>Algemeen</t>
  </si>
  <si>
    <t>Normprofiel-definities</t>
  </si>
  <si>
    <t>Inpeiling</t>
  </si>
  <si>
    <t>Repr. lengte</t>
  </si>
  <si>
    <t>Breedte (op water- lijn)</t>
  </si>
  <si>
    <t>Max. water- diepte (t.o.v. ref. peil)</t>
  </si>
  <si>
    <t>Max. diepte vaste bodem (t.o.v. ref. peil)</t>
  </si>
  <si>
    <t>Opname- peil</t>
  </si>
  <si>
    <t>Opname- datum</t>
  </si>
  <si>
    <t>Referentie- peil</t>
  </si>
  <si>
    <t>Legger</t>
  </si>
  <si>
    <t>Tot vaste bodem</t>
  </si>
  <si>
    <t>Type</t>
  </si>
  <si>
    <t>Normprofiel</t>
  </si>
  <si>
    <t>Bodem- breedte</t>
  </si>
  <si>
    <t>Bodem- hoogte</t>
  </si>
  <si>
    <t>Water- diepte</t>
  </si>
  <si>
    <t>Talud links</t>
  </si>
  <si>
    <t>Talud rechts</t>
  </si>
  <si>
    <t>Bagger</t>
  </si>
  <si>
    <t>Deelproject</t>
  </si>
  <si>
    <t>Traject</t>
  </si>
  <si>
    <t>m</t>
  </si>
  <si>
    <t>m NAP</t>
  </si>
  <si>
    <t>1:..</t>
  </si>
  <si>
    <t>m³/m</t>
  </si>
  <si>
    <t>m³</t>
  </si>
  <si>
    <t xml:space="preserve">Gouda </t>
  </si>
  <si>
    <t xml:space="preserve">Profielen 011 </t>
  </si>
  <si>
    <t>Vanuit walkant</t>
  </si>
  <si>
    <t xml:space="preserve">Profielen 163 </t>
  </si>
  <si>
    <t>113</t>
  </si>
  <si>
    <t xml:space="preserve">Profielen 244 </t>
  </si>
  <si>
    <t>5</t>
  </si>
  <si>
    <t xml:space="preserve">Profielen 245 </t>
  </si>
  <si>
    <t>2</t>
  </si>
  <si>
    <t xml:space="preserve">Profielen 250 </t>
  </si>
  <si>
    <t>120</t>
  </si>
  <si>
    <t xml:space="preserve">Profielen 251 </t>
  </si>
  <si>
    <t>51</t>
  </si>
  <si>
    <t xml:space="preserve">Profielen 254 </t>
  </si>
  <si>
    <t>96</t>
  </si>
  <si>
    <t xml:space="preserve">Profielen 264 </t>
  </si>
  <si>
    <t xml:space="preserve">Profielen 413 </t>
  </si>
  <si>
    <t xml:space="preserve">Profielen 433 </t>
  </si>
  <si>
    <t>1</t>
  </si>
  <si>
    <t>kuubs slib tot vaste bodem 2019</t>
  </si>
  <si>
    <t>kuubs slib in legger 2019</t>
  </si>
  <si>
    <t>!</t>
  </si>
  <si>
    <t>403</t>
  </si>
  <si>
    <t>21</t>
  </si>
  <si>
    <t>814</t>
  </si>
  <si>
    <t>814 (797*)</t>
  </si>
  <si>
    <t>(bevat ook de dwp buiten scope zoalang nog niet def vastgesteld. Met filter is de scope te tonen</t>
  </si>
  <si>
    <t>aant legger past niet:</t>
  </si>
  <si>
    <t>verschil shpe kuubs en BP kuubs</t>
  </si>
  <si>
    <t>011_179A</t>
  </si>
  <si>
    <t>011_163A</t>
  </si>
  <si>
    <t>Opm</t>
  </si>
  <si>
    <t>legger intsu anders</t>
  </si>
  <si>
    <t>Opname peil
(mNAP)</t>
  </si>
  <si>
    <t>Streef peil 
(mNAP)</t>
  </si>
  <si>
    <t>Legger-diepte (mNAP)</t>
  </si>
  <si>
    <t>Nummer</t>
  </si>
  <si>
    <t>Naam</t>
  </si>
  <si>
    <t>Subthema</t>
  </si>
  <si>
    <t>NEN2767</t>
  </si>
  <si>
    <t>Functie</t>
  </si>
  <si>
    <t>Bouwjaar</t>
  </si>
  <si>
    <t>Beheerplan</t>
  </si>
  <si>
    <t>Wijknaam</t>
  </si>
  <si>
    <t>Buurt</t>
  </si>
  <si>
    <t>Straatnaam</t>
  </si>
  <si>
    <t>Eigenaar</t>
  </si>
  <si>
    <t>Beheerder</t>
  </si>
  <si>
    <t>scopeRPS</t>
  </si>
  <si>
    <t>Duiker 405</t>
  </si>
  <si>
    <t>Kunstwerken</t>
  </si>
  <si>
    <t>Duikers</t>
  </si>
  <si>
    <t>Duiker</t>
  </si>
  <si>
    <t>Alle verkeer</t>
  </si>
  <si>
    <t>K06</t>
  </si>
  <si>
    <t>Plaswijck</t>
  </si>
  <si>
    <t>Hoef- en Veldbuurt</t>
  </si>
  <si>
    <t>Zuidhoef</t>
  </si>
  <si>
    <t>Gemeente Gouda</t>
  </si>
  <si>
    <t>BOR</t>
  </si>
  <si>
    <t>ja. buf10m</t>
  </si>
  <si>
    <t>Duiker 407</t>
  </si>
  <si>
    <t>Zomenbuurt</t>
  </si>
  <si>
    <t>Rietzoom</t>
  </si>
  <si>
    <t>Duiker 408</t>
  </si>
  <si>
    <t>Oosthoef</t>
  </si>
  <si>
    <t>Duiker 409</t>
  </si>
  <si>
    <t>K05</t>
  </si>
  <si>
    <t>Hoevenbuurt</t>
  </si>
  <si>
    <t>Plaswijckweg</t>
  </si>
  <si>
    <t>Duiker 410</t>
  </si>
  <si>
    <t>Lusten-, Burgen- en Steinenbuurt</t>
  </si>
  <si>
    <t>Bouwlust</t>
  </si>
  <si>
    <t>Duiker 411</t>
  </si>
  <si>
    <t>Zomerlust</t>
  </si>
  <si>
    <t>Duiker 412</t>
  </si>
  <si>
    <t>Waterlustlaan</t>
  </si>
  <si>
    <t>Duiker 413</t>
  </si>
  <si>
    <t>Landluststraat</t>
  </si>
  <si>
    <t>Duiker 418</t>
  </si>
  <si>
    <t>Grassen- Waterbuurt</t>
  </si>
  <si>
    <t>Beemdgras</t>
  </si>
  <si>
    <t>Duiker 419</t>
  </si>
  <si>
    <t>Waterlelie</t>
  </si>
  <si>
    <t>Duiker 422</t>
  </si>
  <si>
    <t>Waterruit</t>
  </si>
  <si>
    <t>Duiker 423</t>
  </si>
  <si>
    <t>Waterkers</t>
  </si>
  <si>
    <t>Duiker 117</t>
  </si>
  <si>
    <t>K07</t>
  </si>
  <si>
    <t>Binnenstad</t>
  </si>
  <si>
    <t>Nieuwe Park Oost</t>
  </si>
  <si>
    <t>Kanaalstraat</t>
  </si>
  <si>
    <t>Duiker 309</t>
  </si>
  <si>
    <t>Bloemendaal</t>
  </si>
  <si>
    <t>De Goudse Poort</t>
  </si>
  <si>
    <t>Goudse Poort</t>
  </si>
  <si>
    <t>Duiker 403</t>
  </si>
  <si>
    <t>Veenzoom</t>
  </si>
  <si>
    <t>Duiker 404</t>
  </si>
  <si>
    <t>Duiker 621</t>
  </si>
  <si>
    <t>Kort Haarlem</t>
  </si>
  <si>
    <t>Kadenbuurt</t>
  </si>
  <si>
    <t>Noothoven van Goorstraat</t>
  </si>
  <si>
    <t>Duiker 703</t>
  </si>
  <si>
    <t>Goverwelle</t>
  </si>
  <si>
    <t>Molenbuurt</t>
  </si>
  <si>
    <t>Westmolenpad</t>
  </si>
  <si>
    <t>Duiker 704</t>
  </si>
  <si>
    <t>Walmolenerf</t>
  </si>
  <si>
    <t>Duiker 705</t>
  </si>
  <si>
    <t>Torenmolenerf</t>
  </si>
  <si>
    <t>Duiker 706</t>
  </si>
  <si>
    <t>Wipmolenerf</t>
  </si>
  <si>
    <t>Duiker 707</t>
  </si>
  <si>
    <t>Baliemolenerf</t>
  </si>
  <si>
    <t>Duiker 708</t>
  </si>
  <si>
    <t>Duiker 713</t>
  </si>
  <si>
    <t>Polderbuurt</t>
  </si>
  <si>
    <t>Goverwellepad</t>
  </si>
  <si>
    <t>Duiker 715</t>
  </si>
  <si>
    <t>Wilhelmina van Pruisenlaan</t>
  </si>
  <si>
    <t>Duiker 716</t>
  </si>
  <si>
    <t>Duiker 717</t>
  </si>
  <si>
    <t>Binnenpolderweg</t>
  </si>
  <si>
    <t>Duiker 719</t>
  </si>
  <si>
    <t>Duiker 720</t>
  </si>
  <si>
    <t>Raaphorstpolderweg</t>
  </si>
  <si>
    <t>Duiker 721</t>
  </si>
  <si>
    <t>Vinkeveldpoldersingel</t>
  </si>
  <si>
    <t>Duiker 723</t>
  </si>
  <si>
    <t>Componistenbuurt</t>
  </si>
  <si>
    <t>Voorwillenseweg</t>
  </si>
  <si>
    <t>Duiker 725</t>
  </si>
  <si>
    <t>Strookpolderstraat</t>
  </si>
  <si>
    <t>Duiker 726</t>
  </si>
  <si>
    <t>Vrijheidsbuurt</t>
  </si>
  <si>
    <t>Duiker 727</t>
  </si>
  <si>
    <t>Componistenlaan</t>
  </si>
  <si>
    <t>Duiker 728</t>
  </si>
  <si>
    <t>Duiker 729</t>
  </si>
  <si>
    <t>Verdistraat</t>
  </si>
  <si>
    <t>Duiker 732</t>
  </si>
  <si>
    <t>Duiker 736</t>
  </si>
  <si>
    <t>Uiterwaardseweg</t>
  </si>
  <si>
    <t>Duiker 737</t>
  </si>
  <si>
    <t>Zomerdijk</t>
  </si>
  <si>
    <t>Duiker 738</t>
  </si>
  <si>
    <t>Duiker 739</t>
  </si>
  <si>
    <t>Duiker 740</t>
  </si>
  <si>
    <t>Duiker 741</t>
  </si>
  <si>
    <t>Honkbalpad</t>
  </si>
  <si>
    <t>Duiker 742</t>
  </si>
  <si>
    <t>Rugbypad</t>
  </si>
  <si>
    <t>Duiker 312</t>
  </si>
  <si>
    <t>Harderwijkweg</t>
  </si>
  <si>
    <t>Duiker 313</t>
  </si>
  <si>
    <t>Burgemeester van Reenensingel</t>
  </si>
  <si>
    <t>Duiker 112</t>
  </si>
  <si>
    <t>Duiker 460</t>
  </si>
  <si>
    <t>Duiker 325</t>
  </si>
  <si>
    <t>Bloemendaalseweg</t>
  </si>
  <si>
    <t>Ridder van Catsweg</t>
  </si>
  <si>
    <t>Duiker 326</t>
  </si>
  <si>
    <t>Duiker 327</t>
  </si>
  <si>
    <t>Windrooskwartier en Heesterbuurt</t>
  </si>
  <si>
    <t>Duiker 329</t>
  </si>
  <si>
    <t>Livingstonelaan</t>
  </si>
  <si>
    <t>Duiker 330</t>
  </si>
  <si>
    <t>Duiker 527</t>
  </si>
  <si>
    <t>Noord</t>
  </si>
  <si>
    <t>Achterwillenseweg</t>
  </si>
  <si>
    <t>Duiker 528</t>
  </si>
  <si>
    <t>Slagenbuurt</t>
  </si>
  <si>
    <t>Dijkgraafslag</t>
  </si>
  <si>
    <t>Duiker 529</t>
  </si>
  <si>
    <t>Ommeslag</t>
  </si>
  <si>
    <t>Duiker 532</t>
  </si>
  <si>
    <t>Molenmeesterslag</t>
  </si>
  <si>
    <t>Duiker 533</t>
  </si>
  <si>
    <t>Goudse Houtsingel</t>
  </si>
  <si>
    <t>Duiker 535</t>
  </si>
  <si>
    <t>De Goudse Hout</t>
  </si>
  <si>
    <t>Duiker 604</t>
  </si>
  <si>
    <t>Vreewijk</t>
  </si>
  <si>
    <t>Bernadottelaan</t>
  </si>
  <si>
    <t>Duiker 605</t>
  </si>
  <si>
    <t>K08</t>
  </si>
  <si>
    <t>Dunantsingel</t>
  </si>
  <si>
    <t>Duiker 607</t>
  </si>
  <si>
    <t>Duiker 610</t>
  </si>
  <si>
    <t>Oosterwei</t>
  </si>
  <si>
    <t>Sportlaan</t>
  </si>
  <si>
    <t>Duiker 620</t>
  </si>
  <si>
    <t>Duiker 743</t>
  </si>
  <si>
    <t>Duiker 744</t>
  </si>
  <si>
    <t>Duiker 745</t>
  </si>
  <si>
    <t>Duiker 748</t>
  </si>
  <si>
    <t>Muziekbuurt</t>
  </si>
  <si>
    <t>Motetplein</t>
  </si>
  <si>
    <t>Krugerlaan</t>
  </si>
  <si>
    <t>Duiker 348</t>
  </si>
  <si>
    <t>Boerhaavekwartier</t>
  </si>
  <si>
    <t>Dreef</t>
  </si>
  <si>
    <t>Duiker 351</t>
  </si>
  <si>
    <t>Duiker 379</t>
  </si>
  <si>
    <t>Gaardenbuurt</t>
  </si>
  <si>
    <t>Jac.P. Thijsselaan</t>
  </si>
  <si>
    <t>Duiker 381</t>
  </si>
  <si>
    <t>Duiker 382</t>
  </si>
  <si>
    <t>Kalmoespad</t>
  </si>
  <si>
    <t>Duiker 424</t>
  </si>
  <si>
    <t>Duiker 432</t>
  </si>
  <si>
    <t>Catsveld</t>
  </si>
  <si>
    <t>Duiker 434</t>
  </si>
  <si>
    <t>Duiker 435</t>
  </si>
  <si>
    <t>Duiker 436</t>
  </si>
  <si>
    <t>Lekkenburg</t>
  </si>
  <si>
    <t>Duiker 437</t>
  </si>
  <si>
    <t>Duiker 449</t>
  </si>
  <si>
    <t>Fietsers</t>
  </si>
  <si>
    <t>Steinenburg</t>
  </si>
  <si>
    <t>Duiker 450</t>
  </si>
  <si>
    <t>Duiker 451</t>
  </si>
  <si>
    <t>Duiker 452</t>
  </si>
  <si>
    <t>'t Groene Eiland</t>
  </si>
  <si>
    <t>Duiker 453</t>
  </si>
  <si>
    <t>Duiker 454</t>
  </si>
  <si>
    <t>Duiker 457</t>
  </si>
  <si>
    <t>Duiker 461</t>
  </si>
  <si>
    <t>Wervenbuurt</t>
  </si>
  <si>
    <t>Oosterwerf</t>
  </si>
  <si>
    <t>Duiker 463</t>
  </si>
  <si>
    <t>De Mammoet</t>
  </si>
  <si>
    <t>Burgemeester van Reenenpad</t>
  </si>
  <si>
    <t>Duiker 464</t>
  </si>
  <si>
    <t>Duiker 465</t>
  </si>
  <si>
    <t>Duiker 470</t>
  </si>
  <si>
    <t>Duiker 473</t>
  </si>
  <si>
    <t>Hoevenlust</t>
  </si>
  <si>
    <t>Duiker 503</t>
  </si>
  <si>
    <t>Wethouder Venteweg</t>
  </si>
  <si>
    <t>Duiker 508</t>
  </si>
  <si>
    <t>Ouwe Gouwe</t>
  </si>
  <si>
    <t>Willem de Zwijgersingel</t>
  </si>
  <si>
    <t>Duiker 509</t>
  </si>
  <si>
    <t>Duiker 511</t>
  </si>
  <si>
    <t>Duiker 513</t>
  </si>
  <si>
    <t>Duiker 514</t>
  </si>
  <si>
    <t>Ruys de Beerenbroucklaan</t>
  </si>
  <si>
    <t>Duiker 525</t>
  </si>
  <si>
    <t>Achterwillensebocht</t>
  </si>
  <si>
    <t>Duiker 526</t>
  </si>
  <si>
    <t>Middenwillens</t>
  </si>
  <si>
    <t>Bodegraafsestraatweg</t>
  </si>
  <si>
    <t>Duiker 755</t>
  </si>
  <si>
    <t>Duiker 123</t>
  </si>
  <si>
    <t>Nieuwe Park West</t>
  </si>
  <si>
    <t>Winterdijk</t>
  </si>
  <si>
    <t>Duiker 558</t>
  </si>
  <si>
    <t>Duiker 541</t>
  </si>
  <si>
    <t>Graaf Florisweg</t>
  </si>
  <si>
    <t>Duiker 542</t>
  </si>
  <si>
    <t>Vossenburchkade</t>
  </si>
  <si>
    <t>Duiker 476</t>
  </si>
  <si>
    <t>Kikkerpad</t>
  </si>
  <si>
    <t>Duiker 543</t>
  </si>
  <si>
    <t>Middenwillenseweg</t>
  </si>
  <si>
    <t>Duiker 544</t>
  </si>
  <si>
    <t>Koningsmantelstraat</t>
  </si>
  <si>
    <t>Duiker 545</t>
  </si>
  <si>
    <t>Duiker 546</t>
  </si>
  <si>
    <t>Duiker 548</t>
  </si>
  <si>
    <t>Heemskerkstraat</t>
  </si>
  <si>
    <t>Duiker 549</t>
  </si>
  <si>
    <t>Duiker 550</t>
  </si>
  <si>
    <t>Duiker 622</t>
  </si>
  <si>
    <t>CronjHstraat</t>
  </si>
  <si>
    <t>Duiker 623</t>
  </si>
  <si>
    <t>Voetgangers</t>
  </si>
  <si>
    <t>Duiker 624</t>
  </si>
  <si>
    <t>Duiker 625</t>
  </si>
  <si>
    <t>Duiker 552</t>
  </si>
  <si>
    <t>Marga Klomprstraat</t>
  </si>
  <si>
    <t>Duiker 479</t>
  </si>
  <si>
    <t>Noorderhout</t>
  </si>
  <si>
    <t>Duiker 480</t>
  </si>
  <si>
    <t>Duiker 754</t>
  </si>
  <si>
    <t>Duiker 626</t>
  </si>
  <si>
    <t>Duiker 481</t>
  </si>
  <si>
    <t>Mastpad</t>
  </si>
  <si>
    <t>Duiker 482</t>
  </si>
  <si>
    <t>Duiker 627</t>
  </si>
  <si>
    <t>Duiker 397</t>
  </si>
  <si>
    <t>Ronssepad</t>
  </si>
  <si>
    <t>Duiker 399</t>
  </si>
  <si>
    <t>Burgemeester Jamessingel</t>
  </si>
  <si>
    <t>Duiker 759</t>
  </si>
  <si>
    <t>Gandhiweg</t>
  </si>
  <si>
    <t>Duiker 561</t>
  </si>
  <si>
    <t>Duiker 562</t>
  </si>
  <si>
    <t>Duiker 563</t>
  </si>
  <si>
    <t>Duiker 448</t>
  </si>
  <si>
    <t>Groen van Prinsterersingel</t>
  </si>
  <si>
    <t>Duiker 483</t>
  </si>
  <si>
    <t>Doggerpad</t>
  </si>
  <si>
    <t>Particulier</t>
  </si>
  <si>
    <t>Duiker 746</t>
  </si>
  <si>
    <t>Operalaan</t>
  </si>
  <si>
    <t>Duiker 747</t>
  </si>
  <si>
    <t>Duiker 378</t>
  </si>
  <si>
    <t>Duiker 555</t>
  </si>
  <si>
    <t>Duiker 756</t>
  </si>
  <si>
    <t>Duiker 757</t>
  </si>
  <si>
    <t>Duiker 758</t>
  </si>
  <si>
    <t>Duiker 557</t>
  </si>
  <si>
    <t>!?</t>
  </si>
  <si>
    <t>Te schonen duikers</t>
  </si>
  <si>
    <t>verschil shapeklengte vs officieel</t>
  </si>
  <si>
    <t>Aantal</t>
  </si>
  <si>
    <t>Breedte (m)</t>
  </si>
  <si>
    <t>Lengte (m)</t>
  </si>
  <si>
    <t>Diameter (m)</t>
  </si>
  <si>
    <t>nee. Want meest noordelijke wg niet</t>
  </si>
  <si>
    <t>nee, niet in 1A</t>
  </si>
  <si>
    <t>Monster nummer</t>
  </si>
  <si>
    <t>Monster-
vak</t>
  </si>
  <si>
    <t>Bagger-diepte 
(mNAP)</t>
  </si>
  <si>
    <t>baggeren?</t>
  </si>
  <si>
    <t>legger talud
1 op..</t>
  </si>
  <si>
    <t>talud 1 op</t>
  </si>
  <si>
    <t>Onderhoudsprofiel</t>
  </si>
  <si>
    <t>011_001_OH</t>
  </si>
  <si>
    <t>011_002_OH</t>
  </si>
  <si>
    <t>011_003_OH</t>
  </si>
  <si>
    <t>011_004_OH</t>
  </si>
  <si>
    <t>011_005_OH</t>
  </si>
  <si>
    <t>011_006_OH</t>
  </si>
  <si>
    <t>011_007_OH</t>
  </si>
  <si>
    <t>011_008_OH</t>
  </si>
  <si>
    <t>011_009_OH</t>
  </si>
  <si>
    <t>011_010_OH</t>
  </si>
  <si>
    <t>011_011_OH</t>
  </si>
  <si>
    <t>011_012_OH</t>
  </si>
  <si>
    <t>011_013_OH</t>
  </si>
  <si>
    <t>011_014_OH</t>
  </si>
  <si>
    <t>011_015_OH</t>
  </si>
  <si>
    <t>011_016_OH</t>
  </si>
  <si>
    <t>011_017_OH</t>
  </si>
  <si>
    <t>011_018_OH</t>
  </si>
  <si>
    <t>011_019_OH</t>
  </si>
  <si>
    <t>011_020_OH</t>
  </si>
  <si>
    <t>011_021_OH</t>
  </si>
  <si>
    <t>011_025_OH</t>
  </si>
  <si>
    <t>011_026_OH</t>
  </si>
  <si>
    <t>011_027_OH</t>
  </si>
  <si>
    <t>011_028_OH</t>
  </si>
  <si>
    <t>011_029_OH</t>
  </si>
  <si>
    <t>011_030_OH</t>
  </si>
  <si>
    <t>011_031_OH</t>
  </si>
  <si>
    <t>011_032_OH</t>
  </si>
  <si>
    <t>011_033_OH</t>
  </si>
  <si>
    <t>011_034_OH</t>
  </si>
  <si>
    <t>011_035_OH</t>
  </si>
  <si>
    <t>011_036_OH</t>
  </si>
  <si>
    <t>011_037_OH</t>
  </si>
  <si>
    <t>011_038_OH</t>
  </si>
  <si>
    <t>011_039_OH</t>
  </si>
  <si>
    <t>011_040_OH</t>
  </si>
  <si>
    <t>011_041_OH</t>
  </si>
  <si>
    <t>011_042_OH</t>
  </si>
  <si>
    <t>011_043_OH</t>
  </si>
  <si>
    <t>011_044_OH</t>
  </si>
  <si>
    <t>011_045_OH</t>
  </si>
  <si>
    <t>011_046_OH</t>
  </si>
  <si>
    <t>011_047_OH</t>
  </si>
  <si>
    <t>011_048_OH</t>
  </si>
  <si>
    <t>011_049_OH</t>
  </si>
  <si>
    <t>011_050_OH</t>
  </si>
  <si>
    <t>011_051_OH</t>
  </si>
  <si>
    <t>011_052_OH</t>
  </si>
  <si>
    <t>011_053_OH</t>
  </si>
  <si>
    <t>011_054_OH</t>
  </si>
  <si>
    <t>011_055_OH</t>
  </si>
  <si>
    <t>011_056_OH</t>
  </si>
  <si>
    <t>011_057_OH</t>
  </si>
  <si>
    <t>011_058_OH</t>
  </si>
  <si>
    <t>011_059_OH</t>
  </si>
  <si>
    <t>011_060_OH</t>
  </si>
  <si>
    <t>011_061_OH</t>
  </si>
  <si>
    <t>011_062_OH</t>
  </si>
  <si>
    <t>011_063_OH</t>
  </si>
  <si>
    <t>011_064_OH</t>
  </si>
  <si>
    <t>011_065_OH</t>
  </si>
  <si>
    <t>011_066_OH</t>
  </si>
  <si>
    <t>011_067_OH</t>
  </si>
  <si>
    <t>011_068_OH</t>
  </si>
  <si>
    <t>011_069_OH</t>
  </si>
  <si>
    <t>011_070_OH</t>
  </si>
  <si>
    <t>011_071_OH</t>
  </si>
  <si>
    <t>011_072_OH</t>
  </si>
  <si>
    <t>011_073_OH</t>
  </si>
  <si>
    <t>011_074_OH</t>
  </si>
  <si>
    <t>011_075_OH</t>
  </si>
  <si>
    <t>011_076_OH</t>
  </si>
  <si>
    <t>011_077_OH</t>
  </si>
  <si>
    <t>011_078_OH</t>
  </si>
  <si>
    <t>011_079_OH</t>
  </si>
  <si>
    <t>011_080_OH</t>
  </si>
  <si>
    <t>011_081_OH</t>
  </si>
  <si>
    <t>011_082_OH</t>
  </si>
  <si>
    <t>011_083_OH</t>
  </si>
  <si>
    <t>011_084_OH</t>
  </si>
  <si>
    <t>011_085_OH</t>
  </si>
  <si>
    <t>011_086_OH</t>
  </si>
  <si>
    <t>011_087_OH</t>
  </si>
  <si>
    <t>011_088_OH</t>
  </si>
  <si>
    <t>011_089_OH</t>
  </si>
  <si>
    <t>011_090_OH</t>
  </si>
  <si>
    <t>011_091_OH</t>
  </si>
  <si>
    <t>011_092_OH</t>
  </si>
  <si>
    <t>011_093_OH</t>
  </si>
  <si>
    <t>011_094_OH</t>
  </si>
  <si>
    <t>011_095_OH</t>
  </si>
  <si>
    <t>011_096_OH</t>
  </si>
  <si>
    <t>011_097_OH</t>
  </si>
  <si>
    <t>011_098_OH</t>
  </si>
  <si>
    <t>011_099_OH</t>
  </si>
  <si>
    <t>011_100_OH</t>
  </si>
  <si>
    <t>011_101_OH</t>
  </si>
  <si>
    <t>011_102_OH</t>
  </si>
  <si>
    <t>011_103_OH</t>
  </si>
  <si>
    <t>011_104_OH</t>
  </si>
  <si>
    <t>011_105_OH</t>
  </si>
  <si>
    <t>011_106_OH</t>
  </si>
  <si>
    <t>011_107_OH</t>
  </si>
  <si>
    <t>011_108_OH</t>
  </si>
  <si>
    <t>011_109_OH</t>
  </si>
  <si>
    <t>011_110_OH</t>
  </si>
  <si>
    <t>011_111_OH</t>
  </si>
  <si>
    <t>011_112_OH</t>
  </si>
  <si>
    <t>011_113_OH</t>
  </si>
  <si>
    <t>011_114_OH</t>
  </si>
  <si>
    <t>011_115_OH</t>
  </si>
  <si>
    <t>011_116_OH</t>
  </si>
  <si>
    <t>011_117_OH</t>
  </si>
  <si>
    <t>011_118_OH</t>
  </si>
  <si>
    <t>011_119_OH</t>
  </si>
  <si>
    <t>011_120_OH</t>
  </si>
  <si>
    <t>011_121_OH</t>
  </si>
  <si>
    <t>011_122_OH</t>
  </si>
  <si>
    <t>011_123_OH</t>
  </si>
  <si>
    <t>011_124_OH</t>
  </si>
  <si>
    <t>011_125_OH</t>
  </si>
  <si>
    <t>011_126_OH</t>
  </si>
  <si>
    <t>011_127_OH</t>
  </si>
  <si>
    <t>011_128_OH</t>
  </si>
  <si>
    <t>011_129_OH</t>
  </si>
  <si>
    <t>011_130_OH</t>
  </si>
  <si>
    <t>011_131_OH</t>
  </si>
  <si>
    <t>011_132_OH</t>
  </si>
  <si>
    <t>011_133_OH</t>
  </si>
  <si>
    <t>011_134_OH</t>
  </si>
  <si>
    <t>011_135_OH</t>
  </si>
  <si>
    <t>011_136_OH</t>
  </si>
  <si>
    <t>011_137_OH</t>
  </si>
  <si>
    <t>011_138_OH</t>
  </si>
  <si>
    <t>011_139_OH</t>
  </si>
  <si>
    <t>011_140_OH</t>
  </si>
  <si>
    <t>011_141_OH</t>
  </si>
  <si>
    <t>011_142_OH</t>
  </si>
  <si>
    <t>011_143_OH</t>
  </si>
  <si>
    <t>011_144_OH</t>
  </si>
  <si>
    <t>011_145_OH</t>
  </si>
  <si>
    <t>011_146_OH</t>
  </si>
  <si>
    <t>011_147_OH</t>
  </si>
  <si>
    <t>011_148_OH</t>
  </si>
  <si>
    <t>011_149_OH</t>
  </si>
  <si>
    <t>011_150_OH</t>
  </si>
  <si>
    <t>011_151_OH</t>
  </si>
  <si>
    <t>011_152_OH</t>
  </si>
  <si>
    <t>011_153_OH</t>
  </si>
  <si>
    <t>011_154_OH</t>
  </si>
  <si>
    <t>011_155_OH</t>
  </si>
  <si>
    <t>011_156_OH</t>
  </si>
  <si>
    <t>011_157_OH</t>
  </si>
  <si>
    <t>011_158_OH</t>
  </si>
  <si>
    <t>011_159_OH</t>
  </si>
  <si>
    <t>011_160_OH</t>
  </si>
  <si>
    <t>011_161_OH</t>
  </si>
  <si>
    <t>011_162_OH</t>
  </si>
  <si>
    <t>011_163_OH</t>
  </si>
  <si>
    <t>011_163A_OH</t>
  </si>
  <si>
    <t>011_164_OH</t>
  </si>
  <si>
    <t>011_165_OH</t>
  </si>
  <si>
    <t>011_166_OH</t>
  </si>
  <si>
    <t>011_167_OH</t>
  </si>
  <si>
    <t>011_168_OH</t>
  </si>
  <si>
    <t>011_169_OH</t>
  </si>
  <si>
    <t>011_170_OH</t>
  </si>
  <si>
    <t>011_171_OH</t>
  </si>
  <si>
    <t>011_172_OH</t>
  </si>
  <si>
    <t>011_173_OH</t>
  </si>
  <si>
    <t>011_174_OH</t>
  </si>
  <si>
    <t>011_175_OH</t>
  </si>
  <si>
    <t>011_176_OH</t>
  </si>
  <si>
    <t>011_177_OH</t>
  </si>
  <si>
    <t>011_178_OH</t>
  </si>
  <si>
    <t>011_179_OH</t>
  </si>
  <si>
    <t>011_179A_OH</t>
  </si>
  <si>
    <t>011_180_OH</t>
  </si>
  <si>
    <t>011_181_OH</t>
  </si>
  <si>
    <t>011_182_OH</t>
  </si>
  <si>
    <t>011_183_OH</t>
  </si>
  <si>
    <t>011_184_OH</t>
  </si>
  <si>
    <t>011_186_OH</t>
  </si>
  <si>
    <t>011_187_OH</t>
  </si>
  <si>
    <t>011_188_OH</t>
  </si>
  <si>
    <t>011_189_OH</t>
  </si>
  <si>
    <t>011_190_OH</t>
  </si>
  <si>
    <t>011_192_OH</t>
  </si>
  <si>
    <t>011_193_OH</t>
  </si>
  <si>
    <t>011_194_OH</t>
  </si>
  <si>
    <t>011_195_OH</t>
  </si>
  <si>
    <t>011_196_OH</t>
  </si>
  <si>
    <t>011_197_OH</t>
  </si>
  <si>
    <t>011_198_OH</t>
  </si>
  <si>
    <t>011_199_OH</t>
  </si>
  <si>
    <t>011_200_OH</t>
  </si>
  <si>
    <t>011_201_OH</t>
  </si>
  <si>
    <t>011_202_OH</t>
  </si>
  <si>
    <t>011_203_OH</t>
  </si>
  <si>
    <t>011_204_OH</t>
  </si>
  <si>
    <t>011_205_OH</t>
  </si>
  <si>
    <t>011_206_OH</t>
  </si>
  <si>
    <t>011_207_OH</t>
  </si>
  <si>
    <t>011_208_OH</t>
  </si>
  <si>
    <t>011_209_OH</t>
  </si>
  <si>
    <t>011_210_OH</t>
  </si>
  <si>
    <t>011_211_OH</t>
  </si>
  <si>
    <t>011_212_OH</t>
  </si>
  <si>
    <t>011_213_OH</t>
  </si>
  <si>
    <t>011_214_OH</t>
  </si>
  <si>
    <t>011_215_OH</t>
  </si>
  <si>
    <t>011_216_OH</t>
  </si>
  <si>
    <t>011_217_OH</t>
  </si>
  <si>
    <t>011_218_OH</t>
  </si>
  <si>
    <t>011_219_OH</t>
  </si>
  <si>
    <t>011_220_OH</t>
  </si>
  <si>
    <t>011_221_OH</t>
  </si>
  <si>
    <t>011_222_OH</t>
  </si>
  <si>
    <t>011_223_OH</t>
  </si>
  <si>
    <t>011_224_OH</t>
  </si>
  <si>
    <t>011_225_OH</t>
  </si>
  <si>
    <t>011_226_OH</t>
  </si>
  <si>
    <t>011_227_OH</t>
  </si>
  <si>
    <t>011_228_OH</t>
  </si>
  <si>
    <t>011_229_OH</t>
  </si>
  <si>
    <t>011_230_OH</t>
  </si>
  <si>
    <t>011_231_OH</t>
  </si>
  <si>
    <t>011_232_OH</t>
  </si>
  <si>
    <t>011_233_OH</t>
  </si>
  <si>
    <t>011_234_OH</t>
  </si>
  <si>
    <t>011_235_OH</t>
  </si>
  <si>
    <t>011_236_OH</t>
  </si>
  <si>
    <t>011_237_OH</t>
  </si>
  <si>
    <t>011_238_OH</t>
  </si>
  <si>
    <t>011_239_OH</t>
  </si>
  <si>
    <t>011_240_OH</t>
  </si>
  <si>
    <t>011_241_OH</t>
  </si>
  <si>
    <t>011_242_OH</t>
  </si>
  <si>
    <t>011_243_OH</t>
  </si>
  <si>
    <t>011_244_OH</t>
  </si>
  <si>
    <t>011_245_OH</t>
  </si>
  <si>
    <t>011_246_OH</t>
  </si>
  <si>
    <t>011_247_OH</t>
  </si>
  <si>
    <t>011_248_OH</t>
  </si>
  <si>
    <t>011_249_OH</t>
  </si>
  <si>
    <t>011_250_OH</t>
  </si>
  <si>
    <t>011_251_OH</t>
  </si>
  <si>
    <t>011_252_OH</t>
  </si>
  <si>
    <t>011_253_OH</t>
  </si>
  <si>
    <t>011_254_OH</t>
  </si>
  <si>
    <t>011_255_OH</t>
  </si>
  <si>
    <t>011_256_OH</t>
  </si>
  <si>
    <t>011_257_OH</t>
  </si>
  <si>
    <t>011_258_OH</t>
  </si>
  <si>
    <t>011_259_OH</t>
  </si>
  <si>
    <t>011_260_OH</t>
  </si>
  <si>
    <t>011_261_OH</t>
  </si>
  <si>
    <t>011_262_OH</t>
  </si>
  <si>
    <t>011_263_OH</t>
  </si>
  <si>
    <t>011_264_OH</t>
  </si>
  <si>
    <t>011_265_OH</t>
  </si>
  <si>
    <t>011_266_OH</t>
  </si>
  <si>
    <t>011_267_OH</t>
  </si>
  <si>
    <t>011_268_OH</t>
  </si>
  <si>
    <t>011_269_OH</t>
  </si>
  <si>
    <t>011_270_OH</t>
  </si>
  <si>
    <t>011_271_OH</t>
  </si>
  <si>
    <t>011_272_OH</t>
  </si>
  <si>
    <t>011_273_OH</t>
  </si>
  <si>
    <t>011_274_OH</t>
  </si>
  <si>
    <t>011_275_OH</t>
  </si>
  <si>
    <t>011_276_OH</t>
  </si>
  <si>
    <t>011_277_OH</t>
  </si>
  <si>
    <t>011_278_OH</t>
  </si>
  <si>
    <t>011_279_OH</t>
  </si>
  <si>
    <t>011_280_OH</t>
  </si>
  <si>
    <t>011_281_OH</t>
  </si>
  <si>
    <t>011_282_OH</t>
  </si>
  <si>
    <t>011_283_OH</t>
  </si>
  <si>
    <t>011_284_OH</t>
  </si>
  <si>
    <t>011_285_OH</t>
  </si>
  <si>
    <t>011_286_OH</t>
  </si>
  <si>
    <t>011_287_OH</t>
  </si>
  <si>
    <t>011_288_OH</t>
  </si>
  <si>
    <t>011_289_OH</t>
  </si>
  <si>
    <t>011_290_OH</t>
  </si>
  <si>
    <t>011_291_OH</t>
  </si>
  <si>
    <t>011_292_OH</t>
  </si>
  <si>
    <t>011_293_OH</t>
  </si>
  <si>
    <t>011_294_OH</t>
  </si>
  <si>
    <t>011_295_OH</t>
  </si>
  <si>
    <t>011_296_OH</t>
  </si>
  <si>
    <t>011_297_OH</t>
  </si>
  <si>
    <t>011_298_OH</t>
  </si>
  <si>
    <t>011_299_OH</t>
  </si>
  <si>
    <t>011_300_OH</t>
  </si>
  <si>
    <t>011_301_OH</t>
  </si>
  <si>
    <t>011_302_OH</t>
  </si>
  <si>
    <t>011_303_OH</t>
  </si>
  <si>
    <t>011_304_OH</t>
  </si>
  <si>
    <t>011_305_OH</t>
  </si>
  <si>
    <t>011_306_OH</t>
  </si>
  <si>
    <t>011_307_OH</t>
  </si>
  <si>
    <t>011_308_OH</t>
  </si>
  <si>
    <t>011_309_OH</t>
  </si>
  <si>
    <t>011_310_OH</t>
  </si>
  <si>
    <t>011_311_OH</t>
  </si>
  <si>
    <t>011_312_OH</t>
  </si>
  <si>
    <t>011_313_OH</t>
  </si>
  <si>
    <t>011_314_OH</t>
  </si>
  <si>
    <t>011_315_OH</t>
  </si>
  <si>
    <t>011_316_OH</t>
  </si>
  <si>
    <t>011_317_OH</t>
  </si>
  <si>
    <t>011_318_OH</t>
  </si>
  <si>
    <t>011_319_OH</t>
  </si>
  <si>
    <t>011_320_OH</t>
  </si>
  <si>
    <t>011_321_OH</t>
  </si>
  <si>
    <t>011_322_OH</t>
  </si>
  <si>
    <t>011_323_OH</t>
  </si>
  <si>
    <t>011_324_OH</t>
  </si>
  <si>
    <t>011_325_OH</t>
  </si>
  <si>
    <t>011_326_OH</t>
  </si>
  <si>
    <t>011_327_OH</t>
  </si>
  <si>
    <t>011_328_OH</t>
  </si>
  <si>
    <t>011_329_OH</t>
  </si>
  <si>
    <t>011_330_OH</t>
  </si>
  <si>
    <t>011_331_OH</t>
  </si>
  <si>
    <t>011_332_OH</t>
  </si>
  <si>
    <t>011_333_OH</t>
  </si>
  <si>
    <t>011_334_OH</t>
  </si>
  <si>
    <t>011_335_OH</t>
  </si>
  <si>
    <t>011_336_OH</t>
  </si>
  <si>
    <t>011_337_OH</t>
  </si>
  <si>
    <t>011_338_OH</t>
  </si>
  <si>
    <t>011_339_OH</t>
  </si>
  <si>
    <t>011_340_OH</t>
  </si>
  <si>
    <t>011_341_OH</t>
  </si>
  <si>
    <t>011_342_OH</t>
  </si>
  <si>
    <t>011_343_OH</t>
  </si>
  <si>
    <t>011_344_OH</t>
  </si>
  <si>
    <t>011_345_OH</t>
  </si>
  <si>
    <t>011_346_OH</t>
  </si>
  <si>
    <t>011_347_OH</t>
  </si>
  <si>
    <t>011_348_OH</t>
  </si>
  <si>
    <t>011_350_OH</t>
  </si>
  <si>
    <t>011_351_OH</t>
  </si>
  <si>
    <t>011_352_OH</t>
  </si>
  <si>
    <t>011_353_OH</t>
  </si>
  <si>
    <t>011_354_OH</t>
  </si>
  <si>
    <t>011_355_OH</t>
  </si>
  <si>
    <t>011_356_OH</t>
  </si>
  <si>
    <t>011_357_OH</t>
  </si>
  <si>
    <t>011_358_OH</t>
  </si>
  <si>
    <t>011_359_OH</t>
  </si>
  <si>
    <t>011_360_OH</t>
  </si>
  <si>
    <t>011_361_OH</t>
  </si>
  <si>
    <t>011_362_OH</t>
  </si>
  <si>
    <t>011_363_OH</t>
  </si>
  <si>
    <t>011_364_OH</t>
  </si>
  <si>
    <t>011_365_OH</t>
  </si>
  <si>
    <t>011_366_OH</t>
  </si>
  <si>
    <t>011_367_OH</t>
  </si>
  <si>
    <t>011_368_OH</t>
  </si>
  <si>
    <t>011_369_OH</t>
  </si>
  <si>
    <t>011_370_OH</t>
  </si>
  <si>
    <t>011_371_OH</t>
  </si>
  <si>
    <t>011_372_OH</t>
  </si>
  <si>
    <t>011_373_OH</t>
  </si>
  <si>
    <t>011_374_OH</t>
  </si>
  <si>
    <t>011_375_OH</t>
  </si>
  <si>
    <t>011_376_OH</t>
  </si>
  <si>
    <t>011_377_OH</t>
  </si>
  <si>
    <t>011_378_OH</t>
  </si>
  <si>
    <t>011_379_OH</t>
  </si>
  <si>
    <t>011_380_OH</t>
  </si>
  <si>
    <t>011_381_OH</t>
  </si>
  <si>
    <t>011_382_OH</t>
  </si>
  <si>
    <t>011_383_OH</t>
  </si>
  <si>
    <t>011_384_OH</t>
  </si>
  <si>
    <t>011_385_OH</t>
  </si>
  <si>
    <t>011_386_OH</t>
  </si>
  <si>
    <t>011_387_OH</t>
  </si>
  <si>
    <t>011_388_OH</t>
  </si>
  <si>
    <t>011_389_OH</t>
  </si>
  <si>
    <t>011_390_OH</t>
  </si>
  <si>
    <t>011_394_OH</t>
  </si>
  <si>
    <t>011_395_OH</t>
  </si>
  <si>
    <t>011_396_OH</t>
  </si>
  <si>
    <t>011_397_OH</t>
  </si>
  <si>
    <t>011_398_OH</t>
  </si>
  <si>
    <t>011_399_OH</t>
  </si>
  <si>
    <t>011_400_OH</t>
  </si>
  <si>
    <t>011_401_OH</t>
  </si>
  <si>
    <t>011_402_OH</t>
  </si>
  <si>
    <t>011_403_OH</t>
  </si>
  <si>
    <t>011_404_OH</t>
  </si>
  <si>
    <t>011_405_OH</t>
  </si>
  <si>
    <t>011_406_OH</t>
  </si>
  <si>
    <t>011_407_OH</t>
  </si>
  <si>
    <t>011_408_OH</t>
  </si>
  <si>
    <t>011_409_OH</t>
  </si>
  <si>
    <t>011_410_OH</t>
  </si>
  <si>
    <t>163_003_OH</t>
  </si>
  <si>
    <t>163_005_OH</t>
  </si>
  <si>
    <t>163_006_OH</t>
  </si>
  <si>
    <t>163_007_OH</t>
  </si>
  <si>
    <t>163_008_OH</t>
  </si>
  <si>
    <t>163_009_OH</t>
  </si>
  <si>
    <t>163_010_OH</t>
  </si>
  <si>
    <t>163_011_OH</t>
  </si>
  <si>
    <t>163_012_OH</t>
  </si>
  <si>
    <t>163_013_OH</t>
  </si>
  <si>
    <t>163_014_OH</t>
  </si>
  <si>
    <t>163_015_OH</t>
  </si>
  <si>
    <t>163_016_OH</t>
  </si>
  <si>
    <t>163_017_OH</t>
  </si>
  <si>
    <t>163_018_OH</t>
  </si>
  <si>
    <t>163_019_OH</t>
  </si>
  <si>
    <t>163_020_OH</t>
  </si>
  <si>
    <t>163_021_OH</t>
  </si>
  <si>
    <t>163_022_OH</t>
  </si>
  <si>
    <t>163_023_OH</t>
  </si>
  <si>
    <t>163_024_OH</t>
  </si>
  <si>
    <t>163_025_OH</t>
  </si>
  <si>
    <t>163_026_OH</t>
  </si>
  <si>
    <t>163_027_OH</t>
  </si>
  <si>
    <t>163_028_OH</t>
  </si>
  <si>
    <t>163_029_OH</t>
  </si>
  <si>
    <t>163_030_OH</t>
  </si>
  <si>
    <t>163_031_OH</t>
  </si>
  <si>
    <t>Bodemhoogte</t>
  </si>
  <si>
    <t>163_032_OH</t>
  </si>
  <si>
    <t>163_033_OH</t>
  </si>
  <si>
    <t>163_034_OH</t>
  </si>
  <si>
    <t>163_035_OH</t>
  </si>
  <si>
    <t>163_036_OH</t>
  </si>
  <si>
    <t>163_037_OH</t>
  </si>
  <si>
    <t>163_038_OH</t>
  </si>
  <si>
    <t>163_039_OH</t>
  </si>
  <si>
    <t>163_040_OH</t>
  </si>
  <si>
    <t>163_041_OH</t>
  </si>
  <si>
    <t>163_042_OH</t>
  </si>
  <si>
    <t>163_043_OH</t>
  </si>
  <si>
    <t>163_044_OH</t>
  </si>
  <si>
    <t>163_045_OH</t>
  </si>
  <si>
    <t>163_046_OH</t>
  </si>
  <si>
    <t>163_047_OH</t>
  </si>
  <si>
    <t>163_048_OH</t>
  </si>
  <si>
    <t>163_049_OH</t>
  </si>
  <si>
    <t>163_050_OH</t>
  </si>
  <si>
    <t>163_051_OH</t>
  </si>
  <si>
    <t>163_052_OH</t>
  </si>
  <si>
    <t>163_053_OH</t>
  </si>
  <si>
    <t>163_054_OH</t>
  </si>
  <si>
    <t>163_055_OH</t>
  </si>
  <si>
    <t>163_056_OH</t>
  </si>
  <si>
    <t>163_057_OH</t>
  </si>
  <si>
    <t>163_058_OH</t>
  </si>
  <si>
    <t>163_059_OH</t>
  </si>
  <si>
    <t>163_060_OH</t>
  </si>
  <si>
    <t>163_061_OH</t>
  </si>
  <si>
    <t>163_062_OH</t>
  </si>
  <si>
    <t>163_063_OH</t>
  </si>
  <si>
    <t>163_064_OH</t>
  </si>
  <si>
    <t>163_065_OH</t>
  </si>
  <si>
    <t>163_066_OH</t>
  </si>
  <si>
    <t>163_067_OH</t>
  </si>
  <si>
    <t>163_068_OH</t>
  </si>
  <si>
    <t>163_069_OH</t>
  </si>
  <si>
    <t>163_070_OH</t>
  </si>
  <si>
    <t>163_071_OH</t>
  </si>
  <si>
    <t>163_072_OH</t>
  </si>
  <si>
    <t>163_073_OH</t>
  </si>
  <si>
    <t>163_074_OH</t>
  </si>
  <si>
    <t>163_075_OH</t>
  </si>
  <si>
    <t>163_076_OH</t>
  </si>
  <si>
    <t>163_077_OH</t>
  </si>
  <si>
    <t>163_078_OH</t>
  </si>
  <si>
    <t>163_079_OH</t>
  </si>
  <si>
    <t>163_080_OH</t>
  </si>
  <si>
    <t>163_081_OH</t>
  </si>
  <si>
    <t>163_082_OH</t>
  </si>
  <si>
    <t>163_083_OH</t>
  </si>
  <si>
    <t>163_084_OH</t>
  </si>
  <si>
    <t>163_085_OH</t>
  </si>
  <si>
    <t>163_086_OH</t>
  </si>
  <si>
    <t>163_087_OH</t>
  </si>
  <si>
    <t>163_088_OH</t>
  </si>
  <si>
    <t>163_089_OH</t>
  </si>
  <si>
    <t>163_090_OH</t>
  </si>
  <si>
    <t>163_091_OH</t>
  </si>
  <si>
    <t>163_092_OH</t>
  </si>
  <si>
    <t>163_093_OH</t>
  </si>
  <si>
    <t>163_094_OH</t>
  </si>
  <si>
    <t>163_095_OH</t>
  </si>
  <si>
    <t>163_096_OH</t>
  </si>
  <si>
    <t>163_097_OH</t>
  </si>
  <si>
    <t>163_098_OH</t>
  </si>
  <si>
    <t>163_099_OH</t>
  </si>
  <si>
    <t>163_100_OH</t>
  </si>
  <si>
    <t>163_101_OH</t>
  </si>
  <si>
    <t>163_102_OH</t>
  </si>
  <si>
    <t>163_103_OH</t>
  </si>
  <si>
    <t>163_104_OH</t>
  </si>
  <si>
    <t>163_105_OH</t>
  </si>
  <si>
    <t>163_106_OH</t>
  </si>
  <si>
    <t>163_107_OH</t>
  </si>
  <si>
    <t>163_108_OH</t>
  </si>
  <si>
    <t>163_109_OH</t>
  </si>
  <si>
    <t>163_110_OH</t>
  </si>
  <si>
    <t>163_111_OH</t>
  </si>
  <si>
    <t>163_112_OH</t>
  </si>
  <si>
    <t>163_113_OH</t>
  </si>
  <si>
    <t>163_114_OH</t>
  </si>
  <si>
    <t>163_115_OH</t>
  </si>
  <si>
    <t>163_116_OH</t>
  </si>
  <si>
    <t>244_001_OH</t>
  </si>
  <si>
    <t>244_002_OH</t>
  </si>
  <si>
    <t>244_003_OH</t>
  </si>
  <si>
    <t>244_004_OH</t>
  </si>
  <si>
    <t>244_005_OH</t>
  </si>
  <si>
    <t>245_001_OH</t>
  </si>
  <si>
    <t>245_002_OH</t>
  </si>
  <si>
    <t>250_001_OH</t>
  </si>
  <si>
    <t>250_002_OH</t>
  </si>
  <si>
    <t>250_003_OH</t>
  </si>
  <si>
    <t>250_004_OH</t>
  </si>
  <si>
    <t>250_005_OH</t>
  </si>
  <si>
    <t>250_006_OH</t>
  </si>
  <si>
    <t>250_007_OH</t>
  </si>
  <si>
    <t>250_008_OH</t>
  </si>
  <si>
    <t>250_009_OH</t>
  </si>
  <si>
    <t>250_010_OH</t>
  </si>
  <si>
    <t>250_011_OH</t>
  </si>
  <si>
    <t>250_012_OH</t>
  </si>
  <si>
    <t>250_013_OH</t>
  </si>
  <si>
    <t>250_014_OH</t>
  </si>
  <si>
    <t>250_015_OH</t>
  </si>
  <si>
    <t>250_016_OH</t>
  </si>
  <si>
    <t>250_017_OH</t>
  </si>
  <si>
    <t>250_018_OH</t>
  </si>
  <si>
    <t>250_019_OH</t>
  </si>
  <si>
    <t>250_020_OH</t>
  </si>
  <si>
    <t>250_021_OH</t>
  </si>
  <si>
    <t>250_022_OH</t>
  </si>
  <si>
    <t>250_023_OH</t>
  </si>
  <si>
    <t>250_024_OH</t>
  </si>
  <si>
    <t>250_025_OH</t>
  </si>
  <si>
    <t>250_026_OH</t>
  </si>
  <si>
    <t>250_027_OH</t>
  </si>
  <si>
    <t>250_028_OH</t>
  </si>
  <si>
    <t>250_029_OH</t>
  </si>
  <si>
    <t>250_030_OH</t>
  </si>
  <si>
    <t>250_031_OH</t>
  </si>
  <si>
    <t>250_032_OH</t>
  </si>
  <si>
    <t>250_033_OH</t>
  </si>
  <si>
    <t>250_034_OH</t>
  </si>
  <si>
    <t>250_035_OH</t>
  </si>
  <si>
    <t>250_036_OH</t>
  </si>
  <si>
    <t>250_037_OH</t>
  </si>
  <si>
    <t>250_038_OH</t>
  </si>
  <si>
    <t>250_039_OH</t>
  </si>
  <si>
    <t>250_040_OH</t>
  </si>
  <si>
    <t>250_041_OH</t>
  </si>
  <si>
    <t>250_042_OH</t>
  </si>
  <si>
    <t>250_043_OH</t>
  </si>
  <si>
    <t>250_044_OH</t>
  </si>
  <si>
    <t>250_045_OH</t>
  </si>
  <si>
    <t>250_046_OH</t>
  </si>
  <si>
    <t>250_047_OH</t>
  </si>
  <si>
    <t>250_048_OH</t>
  </si>
  <si>
    <t>250_049_OH</t>
  </si>
  <si>
    <t>250_050_OH</t>
  </si>
  <si>
    <t>250_051_OH</t>
  </si>
  <si>
    <t>250_052_OH</t>
  </si>
  <si>
    <t>250_053_OH</t>
  </si>
  <si>
    <t>250_054_OH</t>
  </si>
  <si>
    <t>250_055_OH</t>
  </si>
  <si>
    <t>250_056_OH</t>
  </si>
  <si>
    <t>250_057_OH</t>
  </si>
  <si>
    <t>250_058_OH</t>
  </si>
  <si>
    <t>250_059_OH</t>
  </si>
  <si>
    <t>250_060_OH</t>
  </si>
  <si>
    <t>250_061_OH</t>
  </si>
  <si>
    <t>250_062_OH</t>
  </si>
  <si>
    <t>250_063_OH</t>
  </si>
  <si>
    <t>250_064_OH</t>
  </si>
  <si>
    <t>250_065_OH</t>
  </si>
  <si>
    <t>250_066_OH</t>
  </si>
  <si>
    <t>250_067_OH</t>
  </si>
  <si>
    <t>250_068_OH</t>
  </si>
  <si>
    <t>250_069_OH</t>
  </si>
  <si>
    <t>250_070_OH</t>
  </si>
  <si>
    <t>250_071_OH</t>
  </si>
  <si>
    <t>250_072_OH</t>
  </si>
  <si>
    <t>250_073_OH</t>
  </si>
  <si>
    <t>250_074_OH</t>
  </si>
  <si>
    <t>250_075_OH</t>
  </si>
  <si>
    <t>250_076_OH</t>
  </si>
  <si>
    <t>250_077_OH</t>
  </si>
  <si>
    <t>250_078_OH</t>
  </si>
  <si>
    <t>250_079_OH</t>
  </si>
  <si>
    <t>250_080_OH</t>
  </si>
  <si>
    <t>250_081_OH</t>
  </si>
  <si>
    <t>250_082_OH</t>
  </si>
  <si>
    <t>250_083_OH</t>
  </si>
  <si>
    <t>250_084_OH</t>
  </si>
  <si>
    <t>250_085_OH</t>
  </si>
  <si>
    <t>250_086_OH</t>
  </si>
  <si>
    <t>250_087_OH</t>
  </si>
  <si>
    <t>250_088_OH</t>
  </si>
  <si>
    <t>250_089_OH</t>
  </si>
  <si>
    <t>250_090_OH</t>
  </si>
  <si>
    <t>250_091_OH</t>
  </si>
  <si>
    <t>250_092_OH</t>
  </si>
  <si>
    <t>250_093_OH</t>
  </si>
  <si>
    <t>250_094_OH</t>
  </si>
  <si>
    <t>250_095_OH</t>
  </si>
  <si>
    <t>250_096_OH</t>
  </si>
  <si>
    <t>250_097_OH</t>
  </si>
  <si>
    <t>250_098_OH</t>
  </si>
  <si>
    <t>250_099_OH</t>
  </si>
  <si>
    <t>250_100_OH</t>
  </si>
  <si>
    <t>250_101_OH</t>
  </si>
  <si>
    <t>250_102_OH</t>
  </si>
  <si>
    <t>250_103_OH</t>
  </si>
  <si>
    <t>250_104_OH</t>
  </si>
  <si>
    <t>250_105_OH</t>
  </si>
  <si>
    <t>250_106_OH</t>
  </si>
  <si>
    <t>250_107_OH</t>
  </si>
  <si>
    <t>250_108_OH</t>
  </si>
  <si>
    <t>250_109_OH</t>
  </si>
  <si>
    <t>250_110_OH</t>
  </si>
  <si>
    <t>250_111_OH</t>
  </si>
  <si>
    <t>250_112_OH</t>
  </si>
  <si>
    <t>250_113_OH</t>
  </si>
  <si>
    <t>250_114_OH</t>
  </si>
  <si>
    <t>250_115_OH</t>
  </si>
  <si>
    <t>250_116_OH</t>
  </si>
  <si>
    <t>250_117_OH</t>
  </si>
  <si>
    <t>250_118_OH</t>
  </si>
  <si>
    <t>250_119_OH</t>
  </si>
  <si>
    <t>250_120_OH</t>
  </si>
  <si>
    <t>251_001_OH</t>
  </si>
  <si>
    <t>251_002_OH</t>
  </si>
  <si>
    <t>251_003_OH</t>
  </si>
  <si>
    <t>251_004_OH</t>
  </si>
  <si>
    <t>251_005_OH</t>
  </si>
  <si>
    <t>251_006_OH</t>
  </si>
  <si>
    <t>251_007_OH</t>
  </si>
  <si>
    <t>251_008_OH</t>
  </si>
  <si>
    <t>251_009_OH</t>
  </si>
  <si>
    <t>251_010_OH</t>
  </si>
  <si>
    <t>251_011_OH</t>
  </si>
  <si>
    <t>251_012_OH</t>
  </si>
  <si>
    <t>251_013_OH</t>
  </si>
  <si>
    <t>251_014_OH</t>
  </si>
  <si>
    <t>251_015_OH</t>
  </si>
  <si>
    <t>251_016_OH</t>
  </si>
  <si>
    <t>251_017_OH</t>
  </si>
  <si>
    <t>251_018_OH</t>
  </si>
  <si>
    <t>251_019_OH</t>
  </si>
  <si>
    <t>251_020_OH</t>
  </si>
  <si>
    <t>251_021_OH</t>
  </si>
  <si>
    <t>251_022_OH</t>
  </si>
  <si>
    <t>251_023_OH</t>
  </si>
  <si>
    <t>251_024_OH</t>
  </si>
  <si>
    <t>251_025_OH</t>
  </si>
  <si>
    <t>251_026_OH</t>
  </si>
  <si>
    <t>251_027_OH</t>
  </si>
  <si>
    <t>251_028_OH</t>
  </si>
  <si>
    <t>251_029_OH</t>
  </si>
  <si>
    <t>251_030_OH</t>
  </si>
  <si>
    <t>251_031_OH</t>
  </si>
  <si>
    <t>251_032_OH</t>
  </si>
  <si>
    <t>251_033_OH</t>
  </si>
  <si>
    <t>251_034_OH</t>
  </si>
  <si>
    <t>251_035_OH</t>
  </si>
  <si>
    <t>251_036_OH</t>
  </si>
  <si>
    <t>251_037_OH</t>
  </si>
  <si>
    <t>251_038_OH</t>
  </si>
  <si>
    <t>251_039_OH</t>
  </si>
  <si>
    <t>251_040_OH</t>
  </si>
  <si>
    <t>251_041_OH</t>
  </si>
  <si>
    <t>251_042_OH</t>
  </si>
  <si>
    <t>251_043_OH</t>
  </si>
  <si>
    <t>251_044_OH</t>
  </si>
  <si>
    <t>251_045_OH</t>
  </si>
  <si>
    <t>251_046_OH</t>
  </si>
  <si>
    <t>251_047_OH</t>
  </si>
  <si>
    <t>251_048_OH</t>
  </si>
  <si>
    <t>251_049_OH</t>
  </si>
  <si>
    <t>251_050_OH</t>
  </si>
  <si>
    <t>251_051_OH</t>
  </si>
  <si>
    <t>254_001_OH</t>
  </si>
  <si>
    <t>254_002_OH</t>
  </si>
  <si>
    <t>254_003_OH</t>
  </si>
  <si>
    <t>254_004_OH</t>
  </si>
  <si>
    <t>254_005_OH</t>
  </si>
  <si>
    <t>254_006_OH</t>
  </si>
  <si>
    <t>254_007_OH</t>
  </si>
  <si>
    <t>254_008_OH</t>
  </si>
  <si>
    <t>254_009_OH</t>
  </si>
  <si>
    <t>254_010_OH</t>
  </si>
  <si>
    <t>254_011_OH</t>
  </si>
  <si>
    <t>254_012_OH</t>
  </si>
  <si>
    <t>254_013_OH</t>
  </si>
  <si>
    <t>254_014_OH</t>
  </si>
  <si>
    <t>254_015_OH</t>
  </si>
  <si>
    <t>254_016_OH</t>
  </si>
  <si>
    <t>254_017_OH</t>
  </si>
  <si>
    <t>254_018_OH</t>
  </si>
  <si>
    <t>254_019_OH</t>
  </si>
  <si>
    <t>254_020_OH</t>
  </si>
  <si>
    <t>254_021_OH</t>
  </si>
  <si>
    <t>254_022_OH</t>
  </si>
  <si>
    <t>254_023_OH</t>
  </si>
  <si>
    <t>254_024_OH</t>
  </si>
  <si>
    <t>254_025_OH</t>
  </si>
  <si>
    <t>254_026_OH</t>
  </si>
  <si>
    <t>254_027_OH</t>
  </si>
  <si>
    <t>254_028_OH</t>
  </si>
  <si>
    <t>254_029_OH</t>
  </si>
  <si>
    <t>254_030_OH</t>
  </si>
  <si>
    <t>254_031_OH</t>
  </si>
  <si>
    <t>254_032_OH</t>
  </si>
  <si>
    <t>254_033_OH</t>
  </si>
  <si>
    <t>254_034_OH</t>
  </si>
  <si>
    <t>254_035_OH</t>
  </si>
  <si>
    <t>254_036_OH</t>
  </si>
  <si>
    <t>254_037_OH</t>
  </si>
  <si>
    <t>254_038_OH</t>
  </si>
  <si>
    <t>254_039_OH</t>
  </si>
  <si>
    <t>254_040_OH</t>
  </si>
  <si>
    <t>254_041_OH</t>
  </si>
  <si>
    <t>254_042_OH</t>
  </si>
  <si>
    <t>254_043_OH</t>
  </si>
  <si>
    <t>254_044_OH</t>
  </si>
  <si>
    <t>254_045_OH</t>
  </si>
  <si>
    <t>254_046_OH</t>
  </si>
  <si>
    <t>254_047_OH</t>
  </si>
  <si>
    <t>254_048_OH</t>
  </si>
  <si>
    <t>254_049_OH</t>
  </si>
  <si>
    <t>254_050_OH</t>
  </si>
  <si>
    <t>254_051_OH</t>
  </si>
  <si>
    <t>254_052_OH</t>
  </si>
  <si>
    <t>254_053_OH</t>
  </si>
  <si>
    <t>254_054_OH</t>
  </si>
  <si>
    <t>254_055_OH</t>
  </si>
  <si>
    <t>254_056_OH</t>
  </si>
  <si>
    <t>254_057_OH</t>
  </si>
  <si>
    <t>254_058_OH</t>
  </si>
  <si>
    <t>254_059_OH</t>
  </si>
  <si>
    <t>254_060_OH</t>
  </si>
  <si>
    <t>254_061_OH</t>
  </si>
  <si>
    <t>254_062_OH</t>
  </si>
  <si>
    <t>254_063_OH</t>
  </si>
  <si>
    <t>254_064_OH</t>
  </si>
  <si>
    <t>254_065_OH</t>
  </si>
  <si>
    <t>254_066_OH</t>
  </si>
  <si>
    <t>254_067_OH</t>
  </si>
  <si>
    <t>254_068_OH</t>
  </si>
  <si>
    <t>254_069_OH</t>
  </si>
  <si>
    <t>254_070_OH</t>
  </si>
  <si>
    <t>254_071_OH</t>
  </si>
  <si>
    <t>254_072_OH</t>
  </si>
  <si>
    <t>254_073_OH</t>
  </si>
  <si>
    <t>254_074_OH</t>
  </si>
  <si>
    <t>254_075_OH</t>
  </si>
  <si>
    <t>254_076_OH</t>
  </si>
  <si>
    <t>254_077_OH</t>
  </si>
  <si>
    <t>254_078_OH</t>
  </si>
  <si>
    <t>254_079_OH</t>
  </si>
  <si>
    <t>254_080_OH</t>
  </si>
  <si>
    <t>254_081_OH</t>
  </si>
  <si>
    <t>254_082_OH</t>
  </si>
  <si>
    <t>254_083_OH</t>
  </si>
  <si>
    <t>254_084_OH</t>
  </si>
  <si>
    <t>254_085_OH</t>
  </si>
  <si>
    <t>254_086_OH</t>
  </si>
  <si>
    <t>254_087_OH</t>
  </si>
  <si>
    <t>254_088_OH</t>
  </si>
  <si>
    <t>254_089_OH</t>
  </si>
  <si>
    <t>254_090_OH</t>
  </si>
  <si>
    <t>254_091_OH</t>
  </si>
  <si>
    <t>254_092_OH</t>
  </si>
  <si>
    <t>254_093_OH</t>
  </si>
  <si>
    <t>254_094_OH</t>
  </si>
  <si>
    <t>254_095_OH</t>
  </si>
  <si>
    <t>254_096_OH</t>
  </si>
  <si>
    <t>264_001_OH</t>
  </si>
  <si>
    <t>264_002_OH</t>
  </si>
  <si>
    <t>413_001_OH</t>
  </si>
  <si>
    <t>413_002_OH</t>
  </si>
  <si>
    <t>413_003_OH</t>
  </si>
  <si>
    <t>413_004_OH</t>
  </si>
  <si>
    <t>413_005_OH</t>
  </si>
  <si>
    <t>413_006_OH</t>
  </si>
  <si>
    <t>413_008_OH</t>
  </si>
  <si>
    <t>413_009_OH</t>
  </si>
  <si>
    <t>413_010_OH</t>
  </si>
  <si>
    <t>413_011_OH</t>
  </si>
  <si>
    <t>413_012_OH</t>
  </si>
  <si>
    <t>413_013_OH</t>
  </si>
  <si>
    <t>413_015_OH</t>
  </si>
  <si>
    <t>413_016_OH</t>
  </si>
  <si>
    <t>413_017_OH</t>
  </si>
  <si>
    <t>413_018_OH</t>
  </si>
  <si>
    <t>413_019_OH</t>
  </si>
  <si>
    <t>413_020_OH</t>
  </si>
  <si>
    <t>413_021_OH</t>
  </si>
  <si>
    <t>413_022_OH</t>
  </si>
  <si>
    <t>413_023_OH</t>
  </si>
  <si>
    <t>433_001_OH</t>
  </si>
  <si>
    <t>814 (1*)</t>
  </si>
  <si>
    <t>Totaal bestek</t>
  </si>
  <si>
    <t>Lengte
(m)</t>
  </si>
  <si>
    <t>let op: als ligging niet klopt dan klopt mv ook niet</t>
  </si>
  <si>
    <t>Toepassen op landbodem (T1)</t>
  </si>
  <si>
    <t>Toepassen in een oppervlaktewater-lichaam (T3)</t>
  </si>
  <si>
    <t>Verspreiden op aangrenzend perceel (T5)</t>
  </si>
  <si>
    <t>Besteks-
post</t>
  </si>
  <si>
    <t>Uniek prof.nr (gebied &amp; dwpnr)</t>
  </si>
  <si>
    <t>buiten bestek</t>
  </si>
  <si>
    <t>is een molengoot</t>
  </si>
  <si>
    <t>kuubs slib tot vaste bodem 2021*</t>
  </si>
  <si>
    <t>kuubs slib te baggeren  2021*</t>
  </si>
  <si>
    <t>*: obv metingen 2019 (AT19123) plus aanwas 2,5cm</t>
  </si>
  <si>
    <t>streef waterpeil (mNAP)</t>
  </si>
  <si>
    <t>https://www.exceltekstenuitleg.nl/</t>
  </si>
  <si>
    <t>gem laagdikte bij opening (m)</t>
  </si>
  <si>
    <r>
      <t>Geschatte hoeveelheid bagger (m</t>
    </r>
    <r>
      <rPr>
        <b/>
        <vertAlign val="superscript"/>
        <sz val="8"/>
        <color theme="0" tint="-0.249977111117893"/>
        <rFont val="Arial"/>
        <family val="2"/>
        <scheme val="minor"/>
      </rPr>
      <t>3</t>
    </r>
    <r>
      <rPr>
        <b/>
        <sz val="8"/>
        <color theme="0" tint="-0.249977111117893"/>
        <rFont val="Arial"/>
        <family val="2"/>
        <scheme val="minor"/>
      </rPr>
      <t>)</t>
    </r>
  </si>
  <si>
    <t>post overnemen uit mvtabllad</t>
  </si>
  <si>
    <t>toepassen in GBT land(T9)</t>
  </si>
  <si>
    <t>toepassen in GBT water (T11)</t>
  </si>
  <si>
    <t>PFAS in µg/kg ds</t>
  </si>
  <si>
    <t>4.8.2</t>
  </si>
  <si>
    <t>4.9.1</t>
  </si>
  <si>
    <t>4.9.2</t>
  </si>
  <si>
    <t>Meet-waarde PFOA</t>
  </si>
  <si>
    <t>Meet-waarde PFOS</t>
  </si>
  <si>
    <t>PFBA</t>
  </si>
  <si>
    <t>PFPA</t>
  </si>
  <si>
    <t>PFHxA</t>
  </si>
  <si>
    <t>PFHpA</t>
  </si>
  <si>
    <t>PFOA</t>
  </si>
  <si>
    <t>sverttPFOA</t>
  </si>
  <si>
    <t>slinvertPFOA</t>
  </si>
  <si>
    <t>PFNA</t>
  </si>
  <si>
    <t>PFDA</t>
  </si>
  <si>
    <t>PFUdA</t>
  </si>
  <si>
    <t>PFDoA</t>
  </si>
  <si>
    <t>PFTDA</t>
  </si>
  <si>
    <t>PFTeDA</t>
  </si>
  <si>
    <t>PFC16azr</t>
  </si>
  <si>
    <t>PFC18azr</t>
  </si>
  <si>
    <t>L_PFBS</t>
  </si>
  <si>
    <t>PFC5asfzr</t>
  </si>
  <si>
    <t>L_PFHxS</t>
  </si>
  <si>
    <t>L_PFHpS</t>
  </si>
  <si>
    <t>PFOS</t>
  </si>
  <si>
    <t>sverttPFOS</t>
  </si>
  <si>
    <t>slinvertPFOS</t>
  </si>
  <si>
    <t>L_PFDS</t>
  </si>
  <si>
    <t>H-PFC6asfzr</t>
  </si>
  <si>
    <t>2PFC6yC2a1sf</t>
  </si>
  <si>
    <t>H-PFC10asfzr</t>
  </si>
  <si>
    <t>H-PFC12asfzr</t>
  </si>
  <si>
    <t>N-MeFOSAA</t>
  </si>
  <si>
    <t>EtFOSAA</t>
  </si>
  <si>
    <t>PFOSA</t>
  </si>
  <si>
    <t>MeFOSA</t>
  </si>
  <si>
    <t>bisPFC10yPO4</t>
  </si>
  <si>
    <t>max. meet-waarde overige PFAS</t>
  </si>
  <si>
    <t>max. parameter overige PFAS</t>
  </si>
  <si>
    <t>Organische stof</t>
  </si>
  <si>
    <t>PFBA (perfluorbutaanzuur)</t>
  </si>
  <si>
    <t>PFPeA (perfluorpentaanzuur)</t>
  </si>
  <si>
    <t>PFHxA (perfluorhexaanzuur)</t>
  </si>
  <si>
    <t>PFHpA (perfluorheptaanzuur)</t>
  </si>
  <si>
    <t>PFOA lineair (perfluoroctaanzuur)</t>
  </si>
  <si>
    <t>PFOA vertakt (perfluoroctaanzuur)</t>
  </si>
  <si>
    <t>som PFOA (0.7 factor)</t>
  </si>
  <si>
    <t>PFNA (perfluornonaanzuur)</t>
  </si>
  <si>
    <t>PFDA (perfluordecaanzuur)</t>
  </si>
  <si>
    <t>PFUnDA (perfluorundecaanzuur)</t>
  </si>
  <si>
    <t>PFDoDA (perfluordodecaanzuur)</t>
  </si>
  <si>
    <t>PFTrDA (perfluortridecaanzuur)</t>
  </si>
  <si>
    <t>PFTeDA (perfluortetradecaanzuur)</t>
  </si>
  <si>
    <t>PFHxDA (perfluorhexadecaanzuur)</t>
  </si>
  <si>
    <t>PFODA (perfluoroctadecaanzuur)</t>
  </si>
  <si>
    <t>PFBS (perfluorbutaansulfonzuur)</t>
  </si>
  <si>
    <t>PFPeS (perfluorpentaansulfonzuur)</t>
  </si>
  <si>
    <t>PFHxS (perfluorhexaansulfonzuur)</t>
  </si>
  <si>
    <t>PFHpS (perfluorheptaansulfonzuur)</t>
  </si>
  <si>
    <t>PFOS lineair (perfluoroctaansulfonzuur)</t>
  </si>
  <si>
    <t>PFOS vertakt (perfluoroctaansulfonzuur)</t>
  </si>
  <si>
    <t>som PFOS (0.7 factor)</t>
  </si>
  <si>
    <t>PFDS (perfluordecaansulfonzuur)</t>
  </si>
  <si>
    <t>4:2 FTS (4:2 fluortelomeer sulfonzuur)</t>
  </si>
  <si>
    <t>6:2 FTS (6:2 fluortelomeer sulfonzuur)</t>
  </si>
  <si>
    <t>8:2 FTS (8:2 fluortelomeer sulfonzuur)</t>
  </si>
  <si>
    <t>10:2 FTS (10:2 fluortelomeer sulfonzuur)</t>
  </si>
  <si>
    <t>MeFOSAA (n-methyl perfluoroctaansulfonamide acetaat)</t>
  </si>
  <si>
    <t>EtFOSAA (n-ethyl perfluoroctaansulfonamide acetaat)</t>
  </si>
  <si>
    <t>PFOSA (perfluoroctaansulfonamide)</t>
  </si>
  <si>
    <t>MeFOSA (n-methyl perfluoroctaansulfonamide)</t>
  </si>
  <si>
    <t>8:2 DiPAP (8:2 fluortelomeer fosfaat diester)</t>
  </si>
  <si>
    <t>Gecorr. PFOA</t>
  </si>
  <si>
    <t>Gecorr. PFOS</t>
  </si>
  <si>
    <t>Gecorr. overige PFAS</t>
  </si>
  <si>
    <t>Cn</t>
  </si>
  <si>
    <t>AW</t>
  </si>
  <si>
    <t>W/I</t>
  </si>
  <si>
    <t>Verspreiden perceel</t>
  </si>
  <si>
    <t>GBT boven gw-niveau</t>
  </si>
  <si>
    <t>Onder gw incl. GBT</t>
  </si>
  <si>
    <t>In 'overig' Rijksopp. water</t>
  </si>
  <si>
    <t>In 'overig' ander opp. water</t>
  </si>
  <si>
    <t>Diepe plas niet-vrij</t>
  </si>
  <si>
    <t>Diepe plas andere</t>
  </si>
  <si>
    <t>Altijd toepasbaar</t>
  </si>
  <si>
    <t>Verspreidbaar</t>
  </si>
  <si>
    <t>Toepasbaar in GBT</t>
  </si>
  <si>
    <t>Geen</t>
  </si>
  <si>
    <t>&lt;0,1</t>
  </si>
  <si>
    <t>Klasse wonen</t>
  </si>
  <si>
    <t>Klasse A</t>
  </si>
  <si>
    <t>Klasse industrie</t>
  </si>
  <si>
    <t>Klasse B</t>
  </si>
  <si>
    <t>&lt;0,16</t>
  </si>
  <si>
    <t>Niet verspreidbaar</t>
  </si>
  <si>
    <t>&lt;0,24</t>
  </si>
  <si>
    <t>PFOA,sverttPFOA,slinvertPFOA,PFOS,sverttPFOS,slinvertPFOS</t>
  </si>
  <si>
    <t>Niet Toepasbaar &gt; Interventiewaarde</t>
  </si>
  <si>
    <t>Nooit toepasbaar</t>
  </si>
  <si>
    <t>Nooit verspreidbaar</t>
  </si>
  <si>
    <t>Nooit Toepasbaar &gt; B</t>
  </si>
  <si>
    <t>Overschrijding Emissietoetswaarde</t>
  </si>
  <si>
    <t>&lt;0,52</t>
  </si>
  <si>
    <t>&lt;0,20</t>
  </si>
  <si>
    <t>&lt;1,7</t>
  </si>
  <si>
    <t>&lt;0,11</t>
  </si>
  <si>
    <t>&lt;0,29</t>
  </si>
  <si>
    <t>&lt;0,23</t>
  </si>
  <si>
    <t>Monstervakkenlijst</t>
  </si>
  <si>
    <t>Besluit bodemkwaliteit (excl PFAS)</t>
  </si>
  <si>
    <t>Toetsing obv PFAS</t>
  </si>
  <si>
    <t>CROW 400</t>
  </si>
  <si>
    <t>profiel</t>
  </si>
  <si>
    <t>Toetsing obv PFAS: voldoet aan norm?</t>
  </si>
  <si>
    <t>Oranje niet vluchtig</t>
  </si>
  <si>
    <t>obv profiel 348</t>
  </si>
  <si>
    <t>18 of 16</t>
  </si>
  <si>
    <t>versch toetsingen</t>
  </si>
  <si>
    <t>60 of 61</t>
  </si>
  <si>
    <t>grijze regels hierboven komen niet op de print/pdf</t>
  </si>
  <si>
    <t>Vraag: moeten hier ook alle teotsingen weer achter?!</t>
  </si>
  <si>
    <t>j</t>
  </si>
  <si>
    <t>n</t>
  </si>
  <si>
    <t>?</t>
  </si>
  <si>
    <t>let op: dit is lengte van een enkele buis. Ws beter niet toenen</t>
  </si>
  <si>
    <t>(obv shp</t>
  </si>
  <si>
    <t>grijze regel is hlp regel. Niet in print/pdf</t>
  </si>
  <si>
    <t>lengte gewijzigd tov WBO</t>
  </si>
  <si>
    <t>Rapportage detectieonderzoek (OOO detectie watergangen Gouda</t>
  </si>
  <si>
    <t>NL20201909R21-740 (RPS, juli 2021)</t>
  </si>
  <si>
    <t>W nummer in OO rapportage</t>
  </si>
  <si>
    <t>Monsternummer WBO/bestek</t>
  </si>
  <si>
    <t>OCE/NGE/OOO</t>
  </si>
  <si>
    <t>Explosieven</t>
  </si>
  <si>
    <t>geen</t>
  </si>
  <si>
    <t>.</t>
  </si>
  <si>
    <t>ja, lagen</t>
  </si>
  <si>
    <t>W-nr OCE</t>
  </si>
  <si>
    <t>Voorzorg OCE (per mv)**</t>
  </si>
  <si>
    <t>** maatregelen Niet gesprongen explosieven obv detectie-rapport NL202019098-R21-740 (RPS juli 2021)</t>
  </si>
  <si>
    <t>advies:realtime oppervlaktedetectie</t>
  </si>
  <si>
    <t>OCE vak-naam</t>
  </si>
  <si>
    <t>OCE / NGE/ OOO (explosieven)</t>
  </si>
  <si>
    <t>ja, realtime oppervlaktedetectie</t>
  </si>
  <si>
    <t>ja (deels)</t>
  </si>
  <si>
    <t>Maatregelen**</t>
  </si>
  <si>
    <t>Gecorr. wrden(gebruikt bij OS&gt;10)</t>
  </si>
  <si>
    <t>** maatregelen Niet gesprongen explosieven obv detectie-rapport NL202019098-R21-740 (RPS juli 2021)."ja lagen"= laagsgewijs afgraven + realtime detectie</t>
  </si>
  <si>
    <t>totaal bestek</t>
  </si>
  <si>
    <t>maat-regelen?</t>
  </si>
  <si>
    <t>aanliggende vak/ken</t>
  </si>
  <si>
    <t>Maatgevende vak (meest verontreinigd)</t>
  </si>
  <si>
    <t>Monster-
vak2</t>
  </si>
  <si>
    <t>Monster-
vak 1</t>
  </si>
  <si>
    <t>Dubbele buis?</t>
  </si>
  <si>
    <t>alleen noordelijk deel (profiel 254_015 tm 017</t>
  </si>
  <si>
    <t>OBJECTID *</t>
  </si>
  <si>
    <t>scopeRPS *</t>
  </si>
  <si>
    <t>opm</t>
  </si>
  <si>
    <t>GlobalID *</t>
  </si>
  <si>
    <t>CreationDate *</t>
  </si>
  <si>
    <t>Creator *</t>
  </si>
  <si>
    <t>EditDate *</t>
  </si>
  <si>
    <t>Editor *</t>
  </si>
  <si>
    <t>status</t>
  </si>
  <si>
    <t>Enkel_dubbel</t>
  </si>
  <si>
    <t>BOK1_m_onder_wp</t>
  </si>
  <si>
    <t>{D7616660-048D-4728-BEB8-4C4A4DADE975}</t>
  </si>
  <si>
    <t>Brug 358</t>
  </si>
  <si>
    <t>jan_hein.nijman_RPS</t>
  </si>
  <si>
    <t>aanwezig</t>
  </si>
  <si>
    <t>&lt;Null&gt;</t>
  </si>
  <si>
    <t>{E4D01EEE-E81E-44E5-8D0A-C0BF05C3C5AF}</t>
  </si>
  <si>
    <t>Brug 363</t>
  </si>
  <si>
    <t>7.0</t>
  </si>
  <si>
    <t>{FD79EBF9-0E72-40A5-B8D4-5B97D8179B4B}</t>
  </si>
  <si>
    <t>Trap 063</t>
  </si>
  <si>
    <t>{F5381108-BE2C-40BC-A05A-9389CCABC1AF}</t>
  </si>
  <si>
    <t>Trap 018</t>
  </si>
  <si>
    <t>Goejanverwelledijk</t>
  </si>
  <si>
    <t>{3B3533C6-9045-4CBA-9A15-DC4E672AB3B2}</t>
  </si>
  <si>
    <t>Trap 017</t>
  </si>
  <si>
    <t>8.0</t>
  </si>
  <si>
    <t>{3FF042D4-81B0-4B83-A5C7-DD55D4746F97}</t>
  </si>
  <si>
    <t>Brug 343</t>
  </si>
  <si>
    <t>{72575C23-FD31-4ECC-B407-AD9B53C55A1D}</t>
  </si>
  <si>
    <t>Trap 020</t>
  </si>
  <si>
    <t>{66A98B7A-A144-4FB6-A9F4-7283FEC15EFB}</t>
  </si>
  <si>
    <t>Trap 019</t>
  </si>
  <si>
    <t>{BA179853-CFD1-4E56-AAC2-5604C22A1096}</t>
  </si>
  <si>
    <t>Brug 344</t>
  </si>
  <si>
    <t>{940B70D5-BB77-4E22-AA60-56C82C17FC0D}</t>
  </si>
  <si>
    <t>Brug 222</t>
  </si>
  <si>
    <t>14.0</t>
  </si>
  <si>
    <t>Bentpolderpad</t>
  </si>
  <si>
    <t>{1D00A13C-D1BA-495B-80C2-4765CA828369}</t>
  </si>
  <si>
    <t>Brug 167</t>
  </si>
  <si>
    <t>1.5</t>
  </si>
  <si>
    <t>Stoepviertel</t>
  </si>
  <si>
    <t>{99815982-B3B1-42E2-93FF-B351251C7093}</t>
  </si>
  <si>
    <t>Brug 281</t>
  </si>
  <si>
    <t>Beekpolderpad</t>
  </si>
  <si>
    <t>{27F48F28-3FEA-4DE4-B0E7-248303950CE3}</t>
  </si>
  <si>
    <t>Brug 213</t>
  </si>
  <si>
    <t>9.0</t>
  </si>
  <si>
    <t>Beekpoldersingel</t>
  </si>
  <si>
    <t>{7BBF36DD-090E-4333-AD0B-378CACDDDBF0}</t>
  </si>
  <si>
    <t>Brug 212</t>
  </si>
  <si>
    <t>{5D386475-60F6-42E7-AF1A-39AC4DEE6119}</t>
  </si>
  <si>
    <t>Brug 278</t>
  </si>
  <si>
    <t>Hofpoldersingel</t>
  </si>
  <si>
    <t>{C1DD7F22-491D-4BC0-B7C9-77072F97927B}</t>
  </si>
  <si>
    <t>Brug 349</t>
  </si>
  <si>
    <t>{5E9A59D9-2171-470D-AF31-47D6E140AFB1}</t>
  </si>
  <si>
    <t>Brug 277</t>
  </si>
  <si>
    <t>Reeuwijkpolderplantsoen</t>
  </si>
  <si>
    <t>{E363BAFB-A7D2-4AE0-BEAA-904AC3F16ED6}</t>
  </si>
  <si>
    <t>Brug Geerpolderbrug</t>
  </si>
  <si>
    <t>Geerpolderweg</t>
  </si>
  <si>
    <t>{A31F0248-818B-4C28-BD3A-004774F97C53}</t>
  </si>
  <si>
    <t>Brug 214</t>
  </si>
  <si>
    <t>Grietpoldersingel</t>
  </si>
  <si>
    <t>{AFE318C4-F2B5-4925-A7B6-56C842A95BDA}</t>
  </si>
  <si>
    <t>Brug 215</t>
  </si>
  <si>
    <t>{C32B7CEE-5B5C-4A42-9DE3-9FE4894F813E}</t>
  </si>
  <si>
    <t>Brug 241</t>
  </si>
  <si>
    <t>3.0</t>
  </si>
  <si>
    <t>{EA483938-3036-4CFE-B00B-BE6542D228B0}</t>
  </si>
  <si>
    <t>Brug 240</t>
  </si>
  <si>
    <t>{FAC008EA-A10C-4032-8F39-666110CB5E7D}</t>
  </si>
  <si>
    <t>Brug 239</t>
  </si>
  <si>
    <t>Terwindtplein</t>
  </si>
  <si>
    <t>{B268FD8A-CB4B-4FEA-9CF0-00EEC39ABB2C}</t>
  </si>
  <si>
    <t>Brug 224</t>
  </si>
  <si>
    <t>Marendijkpoldersingel</t>
  </si>
  <si>
    <t>{61F8DBFF-9A36-4BFC-9E87-D855E495471C}</t>
  </si>
  <si>
    <t>Brug 225</t>
  </si>
  <si>
    <t>Zijdepolderpad</t>
  </si>
  <si>
    <t>{A9BEB60D-5973-4F7C-A7D8-6B1A3A1CBAEF}</t>
  </si>
  <si>
    <t>Brug 226</t>
  </si>
  <si>
    <t>{BA601849-9D98-4AC1-976C-056D7A136AB2}</t>
  </si>
  <si>
    <t>Brug 258</t>
  </si>
  <si>
    <t>{1805454B-FC16-404B-BA3B-FFC6A99B42EA}</t>
  </si>
  <si>
    <t>Brug 257</t>
  </si>
  <si>
    <t>{B43D786D-43B9-4C0B-AD45-E80F00956FC9}</t>
  </si>
  <si>
    <t>Brug 262</t>
  </si>
  <si>
    <t>Grote Lot</t>
  </si>
  <si>
    <t>{D2F713E3-8567-4D51-A233-8C381C3E1DA0}</t>
  </si>
  <si>
    <t>Brug 264</t>
  </si>
  <si>
    <t>Scarlattistraat</t>
  </si>
  <si>
    <t>{2A7FDE35-9E3B-4229-8462-91B76A13EF55}</t>
  </si>
  <si>
    <t>Brug 273</t>
  </si>
  <si>
    <t>Rossinistraat</t>
  </si>
  <si>
    <t>{C58C44EF-5E49-44EC-B461-A540B0B8204E}</t>
  </si>
  <si>
    <t>Brug 200</t>
  </si>
  <si>
    <t>9.6</t>
  </si>
  <si>
    <t>{4F0D6F3B-7C75-4172-B7C1-A9B02998413E}</t>
  </si>
  <si>
    <t>Brug 216</t>
  </si>
  <si>
    <t>Getijmolenerf</t>
  </si>
  <si>
    <t>{FC388BF4-8395-474D-9EBE-3810A4B501CB}</t>
  </si>
  <si>
    <t>Brug 377</t>
  </si>
  <si>
    <t>Verkennerspad</t>
  </si>
  <si>
    <t>Overige</t>
  </si>
  <si>
    <t>{CD56DB4E-810F-4D64-8804-A7F73FD4A590}</t>
  </si>
  <si>
    <t>Brug 342</t>
  </si>
  <si>
    <t>12.2</t>
  </si>
  <si>
    <t>{213E7485-EB1E-4FEC-8276-39E5A8D67902}</t>
  </si>
  <si>
    <t>Brug 95</t>
  </si>
  <si>
    <t>Bleysstraat</t>
  </si>
  <si>
    <t>{346EE571-5FD5-4E63-85E6-2E9767244C65}</t>
  </si>
  <si>
    <t>Brug 275</t>
  </si>
  <si>
    <t>{31A8C5B4-E6A8-4831-A360-498A968A8092}</t>
  </si>
  <si>
    <t>Overkluizing Motetplein</t>
  </si>
  <si>
    <t xml:space="preserve"> Niet zichtbaar</t>
  </si>
  <si>
    <t>anders</t>
  </si>
  <si>
    <t>{E97011E8-A603-47B7-8C8F-786B01DD138B}</t>
  </si>
  <si>
    <t>Brug 384</t>
  </si>
  <si>
    <t>Koolwitjestraat</t>
  </si>
  <si>
    <t>{F2A25BEB-7163-4770-9282-4FD614544584}</t>
  </si>
  <si>
    <t>Brug 369</t>
  </si>
  <si>
    <t>Distelvlinderstraat</t>
  </si>
  <si>
    <t>{A24E358C-A1E8-4D04-A174-6F5F2BEF499F}</t>
  </si>
  <si>
    <t>Brug 370</t>
  </si>
  <si>
    <t>Meivlinderstraat</t>
  </si>
  <si>
    <t>{F14A36B0-3CAF-4491-927D-D17EF25126FA}</t>
  </si>
  <si>
    <t>Brug 383</t>
  </si>
  <si>
    <t>11.0</t>
  </si>
  <si>
    <t>{96708743-5822-46E0-A59D-028708426870}</t>
  </si>
  <si>
    <t>Brug 373</t>
  </si>
  <si>
    <t>{B30F93B6-4B23-41B9-9323-D87E2DA6F202}</t>
  </si>
  <si>
    <t>Brug 374</t>
  </si>
  <si>
    <t>{28EA2AD6-7571-4E13-90AD-6A96DEA0AC1C}</t>
  </si>
  <si>
    <t>Brug 371</t>
  </si>
  <si>
    <t>{95217C72-AE7C-4FD5-9388-32C96D5F4850}</t>
  </si>
  <si>
    <t>Brug 372</t>
  </si>
  <si>
    <t>10.0</t>
  </si>
  <si>
    <t>{B86684C7-D501-499C-8D32-3E50B937385E}</t>
  </si>
  <si>
    <t>Brug 375</t>
  </si>
  <si>
    <t>Dagpauwoogstraat</t>
  </si>
  <si>
    <t>{CDBAB666-B8CD-45D1-B7B4-AC530FDD1A55}</t>
  </si>
  <si>
    <t>Brug 381</t>
  </si>
  <si>
    <t>Vlinderpad</t>
  </si>
  <si>
    <t>{3DB8BCE7-5ED8-45E7-A350-78A8D5BC2861}</t>
  </si>
  <si>
    <t>Brug 194</t>
  </si>
  <si>
    <t>Heemraadslag</t>
  </si>
  <si>
    <t>{1739D64F-065F-43B5-B1FC-C3F121FE5218}</t>
  </si>
  <si>
    <t>Brug 193</t>
  </si>
  <si>
    <t>0.9</t>
  </si>
  <si>
    <t>{20324135-61E5-499B-B2EC-40920B47D8C7}</t>
  </si>
  <si>
    <t>Brug 188</t>
  </si>
  <si>
    <t>{CA2AE581-5326-477C-8EDC-E3EE4FE77ADA}</t>
  </si>
  <si>
    <t>Brug 233</t>
  </si>
  <si>
    <t>{BCE2ADD5-00CD-4FF8-9E6F-58B667332136}</t>
  </si>
  <si>
    <t>Brug 232</t>
  </si>
  <si>
    <t>22.0</t>
  </si>
  <si>
    <t>Platteweg</t>
  </si>
  <si>
    <t xml:space="preserve"> Meerdere betonplaten grootste opening gemeten</t>
  </si>
  <si>
    <t>{DB76ADB4-8CA7-4515-B434-A9C024CB51A7}</t>
  </si>
  <si>
    <t>Brug 254</t>
  </si>
  <si>
    <t>{31B9269F-2879-4B4C-B5F6-4FCBCB8D39E2}</t>
  </si>
  <si>
    <t>Brug 337</t>
  </si>
  <si>
    <t>{67A36C3E-AD12-4B85-A7BB-7C2DA6F9A645}</t>
  </si>
  <si>
    <t>Brug 307</t>
  </si>
  <si>
    <t>Waarsmanslag</t>
  </si>
  <si>
    <t>{A7CC387F-6337-4872-A32C-2BB7206BA01D}</t>
  </si>
  <si>
    <t>Brug 308</t>
  </si>
  <si>
    <t>{B1EE05D3-8430-4023-94E1-B68FDA0E18ED}</t>
  </si>
  <si>
    <t>Brug 266</t>
  </si>
  <si>
    <t>3.5</t>
  </si>
  <si>
    <t>Sluismeesterslag</t>
  </si>
  <si>
    <t>{C51360D3-1EB6-4768-A9C0-C8063E43C57C}</t>
  </si>
  <si>
    <t>Brug 304</t>
  </si>
  <si>
    <t>1.2</t>
  </si>
  <si>
    <t>{A5124484-4076-45AE-BFFB-7B7C93B21A8A}</t>
  </si>
  <si>
    <t>Brug 195</t>
  </si>
  <si>
    <t>{96375D5F-AF8C-4405-93DE-FECEECC32F5B}</t>
  </si>
  <si>
    <t>Brug 303</t>
  </si>
  <si>
    <t>Hoefslagpad</t>
  </si>
  <si>
    <t>{4C152AEE-BF22-43A9-A1C8-C8ABC0325AC0}</t>
  </si>
  <si>
    <t>Brug 302</t>
  </si>
  <si>
    <t>{5C26C534-BDFD-4873-9BB4-A9EF93AEFE11}</t>
  </si>
  <si>
    <t>Brug 228</t>
  </si>
  <si>
    <t>Doorslag</t>
  </si>
  <si>
    <t>{2A37B8F8-F7A2-49BD-A3A9-22A208B699ED}</t>
  </si>
  <si>
    <t>Brug 186</t>
  </si>
  <si>
    <t>Drossaardslag</t>
  </si>
  <si>
    <t>{E95A8423-3757-455D-8EC1-0322068C8538}</t>
  </si>
  <si>
    <t>Brug 197</t>
  </si>
  <si>
    <t>1.0</t>
  </si>
  <si>
    <t>Ingelandslag</t>
  </si>
  <si>
    <t>{6DF60BB8-4419-4264-A46C-477FBA4345E0}</t>
  </si>
  <si>
    <t>Brug 196</t>
  </si>
  <si>
    <t>{1C69B401-D2F0-43A6-9FFF-337A89FE921E}</t>
  </si>
  <si>
    <t>Brug 327</t>
  </si>
  <si>
    <t>9.4</t>
  </si>
  <si>
    <t>1.75</t>
  </si>
  <si>
    <t>{F948E416-635E-42F6-81D8-BC0A568FEBED}</t>
  </si>
  <si>
    <t>Brug 359</t>
  </si>
  <si>
    <t>{C92E8C13-6178-463A-BC05-BC139B8E5C3E}</t>
  </si>
  <si>
    <t>Brug Voorwillensebrug</t>
  </si>
  <si>
    <t>4.0</t>
  </si>
  <si>
    <t>{3B760218-B9B8-40A5-8532-283CDAD3197A}</t>
  </si>
  <si>
    <t>Brug 364</t>
  </si>
  <si>
    <t>6.0</t>
  </si>
  <si>
    <t>{C4BD2779-AAAB-4C60-BB6B-7AB0211DD056}</t>
  </si>
  <si>
    <t>Brug 80</t>
  </si>
  <si>
    <t>{2C693325-5AAE-48A4-BECD-06EF60C0A62B}</t>
  </si>
  <si>
    <t>Brug 73</t>
  </si>
  <si>
    <t>Watergras</t>
  </si>
  <si>
    <t>{9F4EDF1E-0230-4F73-9FF6-EAEE2BDE2879}</t>
  </si>
  <si>
    <t>Brug 69</t>
  </si>
  <si>
    <t>{68891EA1-2F28-467B-9BAC-39B9FB51C84E}</t>
  </si>
  <si>
    <t>Brug 67</t>
  </si>
  <si>
    <t>{26147C9F-7FED-4ECC-9B63-695047E9B5CE}</t>
  </si>
  <si>
    <t>Brug 68</t>
  </si>
  <si>
    <t>{545BE0DF-9FEF-4E75-B6A8-7E531E9C3EA8}</t>
  </si>
  <si>
    <t>Brug 63</t>
  </si>
  <si>
    <t>12.0</t>
  </si>
  <si>
    <t>{C95578B0-48EA-4436-9E45-18B2F3966200}</t>
  </si>
  <si>
    <t>Brug 77</t>
  </si>
  <si>
    <t>{683113AB-5B9A-4FAF-A1E1-7832FBB19507}</t>
  </si>
  <si>
    <t>Brug 76</t>
  </si>
  <si>
    <t>{9A56BC6A-E6DF-401C-9160-4C697A10CF96}</t>
  </si>
  <si>
    <t>Brug 44</t>
  </si>
  <si>
    <t>2.5</t>
  </si>
  <si>
    <t>{60EB0CA4-9A22-4F33-B9A5-998CB01A02E1}</t>
  </si>
  <si>
    <t>Brug 46</t>
  </si>
  <si>
    <t>Veenenburg</t>
  </si>
  <si>
    <t>{38C6FE37-D92D-4A00-8592-BE43CCA09C99}</t>
  </si>
  <si>
    <t>Brug 40</t>
  </si>
  <si>
    <t>11.7</t>
  </si>
  <si>
    <t>{1FB89765-1D6B-4BB8-84EE-6862AF2AE21C}</t>
  </si>
  <si>
    <t>Brug 41</t>
  </si>
  <si>
    <t>{4312AFA6-F57B-4AFA-9BB3-7BBED9F8F95B}</t>
  </si>
  <si>
    <t>Brug 171</t>
  </si>
  <si>
    <t>{2756A35F-11D3-47AD-AC1E-EADB4624D031}</t>
  </si>
  <si>
    <t>Brug 154</t>
  </si>
  <si>
    <t>{1677A068-134E-41C7-AD9B-BCF10FCC12C5}</t>
  </si>
  <si>
    <t>Brug 153</t>
  </si>
  <si>
    <t>Botterwerf</t>
  </si>
  <si>
    <t>{4EDE6E6F-1142-4E60-BD2F-0362228C2CE7}</t>
  </si>
  <si>
    <t>Brug 60</t>
  </si>
  <si>
    <t>{C1941F48-94C6-4D90-B469-B65EA74CC244}</t>
  </si>
  <si>
    <t>Brug 59</t>
  </si>
  <si>
    <t>Akkerlust</t>
  </si>
  <si>
    <t>{E6839CCA-B4FC-4EE9-9159-E9C25DE02106}</t>
  </si>
  <si>
    <t>Brug 58</t>
  </si>
  <si>
    <t>{F8CAD5F3-3B6B-4FF7-924B-9B14CE84B994}</t>
  </si>
  <si>
    <t>Brug 61</t>
  </si>
  <si>
    <t>{37504A54-3BDB-4368-A90B-4E4DD687547C}</t>
  </si>
  <si>
    <t>Brug 55</t>
  </si>
  <si>
    <t>{34B8C913-0BCB-4B53-A5A5-453989E53BAF}</t>
  </si>
  <si>
    <t>Brug 52</t>
  </si>
  <si>
    <t>Groenlust</t>
  </si>
  <si>
    <t>{C44E9132-0F39-41D9-983D-5C4BD65F794C}</t>
  </si>
  <si>
    <t>Brug 48</t>
  </si>
  <si>
    <t>Ruigenburg</t>
  </si>
  <si>
    <t>{9881EAB6-F093-4F77-BE7E-8726EE58028D}</t>
  </si>
  <si>
    <t>Brug 47</t>
  </si>
  <si>
    <t>{1A864862-BDDE-4FA4-AA2A-2CABE5BF0060}</t>
  </si>
  <si>
    <t>Brug 355</t>
  </si>
  <si>
    <t>Burgemeester van Hofwegensingel</t>
  </si>
  <si>
    <t>{AB32CCD3-5CD1-4FBC-8853-1FB26807A2BD}</t>
  </si>
  <si>
    <t>Brug 333</t>
  </si>
  <si>
    <t>Bleulandpad</t>
  </si>
  <si>
    <t>{30EC41C8-5438-4C64-B64B-D9A21F40CEFB}</t>
  </si>
  <si>
    <t>Brug 150</t>
  </si>
  <si>
    <t>2.0</t>
  </si>
  <si>
    <t>{828427F4-3E35-4F80-AE84-6E28CF220AB0}</t>
  </si>
  <si>
    <t>Brug 26</t>
  </si>
  <si>
    <t>{A9454E07-02C0-4CE0-AE8C-BC1C57194417}</t>
  </si>
  <si>
    <t>Brug 25</t>
  </si>
  <si>
    <t>{F8980954-F9AC-4ECB-87F1-DC2EBDA9352D}</t>
  </si>
  <si>
    <t>Brug 24</t>
  </si>
  <si>
    <t>{F3687A73-DED4-482C-9527-7693B8D7134D}</t>
  </si>
  <si>
    <t>Brug 301</t>
  </si>
  <si>
    <t>6.6</t>
  </si>
  <si>
    <t>Heempad</t>
  </si>
  <si>
    <t>{77ED0B50-9BB9-46D8-A207-1B5AE9480A35}</t>
  </si>
  <si>
    <t>Brug 300</t>
  </si>
  <si>
    <t>{BE66F286-18E5-4E74-9B8A-B44D143E6184}</t>
  </si>
  <si>
    <t>Brug 92</t>
  </si>
  <si>
    <t>{D18FA157-729A-4D68-A8F0-FB3AF1BE1E1D}</t>
  </si>
  <si>
    <t>Brug 299</t>
  </si>
  <si>
    <t>{A15D9F3D-AF44-424F-B65D-2EF26CD09332}</t>
  </si>
  <si>
    <t>Brug 298</t>
  </si>
  <si>
    <t>{ED5CBF30-A5F9-49B0-8EC8-64145154E01A}</t>
  </si>
  <si>
    <t>Brug 284</t>
  </si>
  <si>
    <t>Weegbreepad</t>
  </si>
  <si>
    <t>{5DFD0687-A453-4181-A63A-A0A169C40307}</t>
  </si>
  <si>
    <t>Brug 242</t>
  </si>
  <si>
    <t>Venkelpad</t>
  </si>
  <si>
    <t>{199085C8-5CA6-410B-AA1B-33DB9D70E553}</t>
  </si>
  <si>
    <t>Brug 246</t>
  </si>
  <si>
    <t>Bieslookpad</t>
  </si>
  <si>
    <t>{AADCD918-81F1-420F-884B-4817C630123C}</t>
  </si>
  <si>
    <t>Brug 352</t>
  </si>
  <si>
    <t>Boerensloot</t>
  </si>
  <si>
    <t>{95CE6F0D-2589-4FC2-8345-04DA26928C5F}</t>
  </si>
  <si>
    <t>Brug 13</t>
  </si>
  <si>
    <t>{6AF02D6B-B9D7-4B2F-8AC1-9CCB70557430}</t>
  </si>
  <si>
    <t>Brug 12</t>
  </si>
  <si>
    <t>Groenhovenkwartier</t>
  </si>
  <si>
    <t>{B8BCC6FD-3782-4CCD-ABB1-67452D5127FE}</t>
  </si>
  <si>
    <t>Trap 025</t>
  </si>
  <si>
    <t>Grondkering</t>
  </si>
  <si>
    <t>de Groene Wal</t>
  </si>
  <si>
    <t xml:space="preserve"> Begroeide trap</t>
  </si>
  <si>
    <t>{16EEE114-7DB8-4FB8-B652-89BD653022BB}</t>
  </si>
  <si>
    <t>Trap 026</t>
  </si>
  <si>
    <t>{F200522F-5FAE-4734-AFE9-D22E31068B1A}</t>
  </si>
  <si>
    <t>Brug 290</t>
  </si>
  <si>
    <t>{65651458-01AD-4179-88A6-A7F8BB859CEF}</t>
  </si>
  <si>
    <t>Brug 291</t>
  </si>
  <si>
    <t>{C572264E-2A5A-4BA8-B731-B39393B88C13}</t>
  </si>
  <si>
    <t>Brug 347</t>
  </si>
  <si>
    <t>0.8</t>
  </si>
  <si>
    <t>{A5FCAE37-347D-4A8B-871E-20CB1E274658}</t>
  </si>
  <si>
    <t>Brug 289</t>
  </si>
  <si>
    <t>{CE3420D2-5083-4EE1-BC1B-E5EC2E54E5D0}</t>
  </si>
  <si>
    <t>Brug 292</t>
  </si>
  <si>
    <t>{6E3E42E1-14D3-4E0C-8F20-0AB5997366BE}</t>
  </si>
  <si>
    <t>Brug 294</t>
  </si>
  <si>
    <t>{0B78D9D1-4AC8-4FBF-BD9C-FAB5EB071AE3}</t>
  </si>
  <si>
    <t>Brug 295</t>
  </si>
  <si>
    <t>{F129BF3D-9344-412F-813E-15562A85DDDC}</t>
  </si>
  <si>
    <t>Brug 297</t>
  </si>
  <si>
    <t>{7B1674B8-3A17-4F8C-B2BE-76E6D05DCB02}</t>
  </si>
  <si>
    <t>Brug 296</t>
  </si>
  <si>
    <t>5.0</t>
  </si>
  <si>
    <t>{15FF191D-5708-47A7-AEBB-4952BCF273D8}</t>
  </si>
  <si>
    <t>Brug 168</t>
  </si>
  <si>
    <t xml:space="preserve"> 1m. Hoogste punt doorvaart laagste zo’n 0,55 m</t>
  </si>
  <si>
    <t>SHAPE *</t>
  </si>
  <si>
    <t>van Bergen IJzendoornpark</t>
  </si>
  <si>
    <t>Zwenkgras</t>
  </si>
  <si>
    <t>Pottersplein</t>
  </si>
  <si>
    <t>De Korte Akkeren</t>
  </si>
  <si>
    <t>De Korte Akkeren Oud</t>
  </si>
  <si>
    <t>De Baan e.o.</t>
  </si>
  <si>
    <t>Westhaven</t>
  </si>
  <si>
    <t>Nieuwe Markt e.o.</t>
  </si>
  <si>
    <t>Raam e.o.</t>
  </si>
  <si>
    <t>Hoge Gouwe</t>
  </si>
  <si>
    <t>Turfmarkt e.o.</t>
  </si>
  <si>
    <t>Turfmarkt</t>
  </si>
  <si>
    <t>Lage Gouwe</t>
  </si>
  <si>
    <t>Vijverstraat</t>
  </si>
  <si>
    <t>Industrieterrein Kromme Gouwe</t>
  </si>
  <si>
    <t>Wachtelstraat</t>
  </si>
  <si>
    <t>Houtmansplantsoen</t>
  </si>
  <si>
    <t>13.0</t>
  </si>
  <si>
    <t>Westerkade</t>
  </si>
  <si>
    <t>Industriestraat</t>
  </si>
  <si>
    <t>Oostlangekade</t>
  </si>
  <si>
    <t>Reeuwijksche Verlaat</t>
  </si>
  <si>
    <t>32.0</t>
  </si>
  <si>
    <t>Groenhovenweg</t>
  </si>
  <si>
    <t>Anna van Hensbeeksingel</t>
  </si>
  <si>
    <t>De Korte Akkeren Nieuw</t>
  </si>
  <si>
    <t>Jacob van Lennepkade</t>
  </si>
  <si>
    <t>Park Atlantis</t>
  </si>
  <si>
    <t>Westergouwe</t>
  </si>
  <si>
    <t>Gouwestroom</t>
  </si>
  <si>
    <t>Tweede Moordrechtse Tiendeweg</t>
  </si>
  <si>
    <t>Oostpolder in Schieland</t>
  </si>
  <si>
    <t>IJsselkade</t>
  </si>
  <si>
    <t>Sportbuurt</t>
  </si>
  <si>
    <t>Karnemelksloot</t>
  </si>
  <si>
    <t>Blekerssingel</t>
  </si>
  <si>
    <t>7.8</t>
  </si>
  <si>
    <t>Jeruzalemstraat</t>
  </si>
  <si>
    <t>Boegpad</t>
  </si>
  <si>
    <t>Omlooppad</t>
  </si>
  <si>
    <t>6.5</t>
  </si>
  <si>
    <t>Albrechtsveld</t>
  </si>
  <si>
    <t>de Groene Vork</t>
  </si>
  <si>
    <t>14.5</t>
  </si>
  <si>
    <t>45.0</t>
  </si>
  <si>
    <t>Goverwellesingel</t>
  </si>
  <si>
    <t>Spinnerijpad</t>
  </si>
  <si>
    <t>Twijnstraat</t>
  </si>
  <si>
    <t>Garenerf</t>
  </si>
  <si>
    <t>39.0</t>
  </si>
  <si>
    <t>Industrieterrein Hollandsche IJssel</t>
  </si>
  <si>
    <t>Schielands Hoge Zeedijk</t>
  </si>
  <si>
    <t>Nieuwe Veerstal</t>
  </si>
  <si>
    <t>Nieuwe Gouwe W.Z.</t>
  </si>
  <si>
    <t>Stolwijkersluis</t>
  </si>
  <si>
    <t>Stolwijkersluis Oost</t>
  </si>
  <si>
    <t>Achter de Kerk</t>
  </si>
  <si>
    <t>3.25</t>
  </si>
  <si>
    <t>Burgvlietkade</t>
  </si>
  <si>
    <t>Hoogheemraadschap Rijnland</t>
  </si>
  <si>
    <t>Tuinenbuurt</t>
  </si>
  <si>
    <t>Zeugstraat</t>
  </si>
  <si>
    <t>Meridiaan</t>
  </si>
  <si>
    <t>62.0</t>
  </si>
  <si>
    <t>77.0</t>
  </si>
  <si>
    <t>Oosthaven</t>
  </si>
  <si>
    <t>Regentesseplantsoen</t>
  </si>
  <si>
    <t>24.0</t>
  </si>
  <si>
    <t>Bogen</t>
  </si>
  <si>
    <t>15.0</t>
  </si>
  <si>
    <t>40.0</t>
  </si>
  <si>
    <t>17.0</t>
  </si>
  <si>
    <t>25.0</t>
  </si>
  <si>
    <t>ProRail</t>
  </si>
  <si>
    <t>Zuidelijke Steijnkade</t>
  </si>
  <si>
    <t>300.0</t>
  </si>
  <si>
    <t>16.0</t>
  </si>
  <si>
    <t>Nieuwe Gouwe O.Z.</t>
  </si>
  <si>
    <t>Willenskade</t>
  </si>
  <si>
    <t>26.0</t>
  </si>
  <si>
    <t>Vest</t>
  </si>
  <si>
    <t>Ronsseweg</t>
  </si>
  <si>
    <t>F.W. Reitzstraat</t>
  </si>
  <si>
    <t>Middenmolenlaan</t>
  </si>
  <si>
    <t>Rioolgemaal Tempolderstraat</t>
  </si>
  <si>
    <t>Tempelpolderstraat</t>
  </si>
  <si>
    <t>{A5B9291E-17EC-4906-A6DA-A0CD3B2FC893}</t>
  </si>
  <si>
    <t>20.0</t>
  </si>
  <si>
    <t>28.0</t>
  </si>
  <si>
    <t>26.5</t>
  </si>
  <si>
    <t>Jaagpad</t>
  </si>
  <si>
    <t>Gerbrandyweg</t>
  </si>
  <si>
    <t>Thorbeckeveld</t>
  </si>
  <si>
    <t>Rotterdamseweg</t>
  </si>
  <si>
    <t>Buurtje</t>
  </si>
  <si>
    <t>Veerstal</t>
  </si>
  <si>
    <t>Nieuwe Parkerf</t>
  </si>
  <si>
    <t>Bleulandweg</t>
  </si>
  <si>
    <t>Kleiwegplein</t>
  </si>
  <si>
    <t>Stolwijkersluis West</t>
  </si>
  <si>
    <t>Veenweidepad</t>
  </si>
  <si>
    <t>Kades</t>
  </si>
  <si>
    <t>Peperstraat</t>
  </si>
  <si>
    <t>Steijnkade</t>
  </si>
  <si>
    <t>Steiger Heempad</t>
  </si>
  <si>
    <t>Kunstobject 05</t>
  </si>
  <si>
    <t>Kunstobject 06</t>
  </si>
  <si>
    <t>Fluwelensingel</t>
  </si>
  <si>
    <t>Burgemeester Gaarlandtsingel</t>
  </si>
  <si>
    <t>Nieuwe Donkstraat</t>
  </si>
  <si>
    <t>0.7</t>
  </si>
  <si>
    <t>50.0</t>
  </si>
  <si>
    <t>De Eilanden</t>
  </si>
  <si>
    <t>De Wadden</t>
  </si>
  <si>
    <t>Steiger Nieuwe Parkerf</t>
  </si>
  <si>
    <t>{C0BCE176-321C-475A-89FF-8F966D3B2755}</t>
  </si>
  <si>
    <t>Baden Powellplantsoen</t>
  </si>
  <si>
    <t>Oostboezemkade</t>
  </si>
  <si>
    <t>Goudkade</t>
  </si>
  <si>
    <t>48.0</t>
  </si>
  <si>
    <t>Provincialeweg N207</t>
  </si>
  <si>
    <t>Turfsingel</t>
  </si>
  <si>
    <t>Steiger Torenmolenerf</t>
  </si>
  <si>
    <t>Overzicht bruggen</t>
  </si>
  <si>
    <t>Diameter</t>
  </si>
  <si>
    <t>len_shp</t>
  </si>
  <si>
    <t>slib_cm</t>
  </si>
  <si>
    <t>m21_05_10</t>
  </si>
  <si>
    <t>m21_05_18</t>
  </si>
  <si>
    <t>m21_06_01</t>
  </si>
  <si>
    <t>BOK2_m_onder_wp</t>
  </si>
  <si>
    <t>SHAPE_Length</t>
  </si>
  <si>
    <t>Polyline</t>
  </si>
  <si>
    <t>Duiker 601</t>
  </si>
  <si>
    <t>29.0</t>
  </si>
  <si>
    <t>Joubertstraat</t>
  </si>
  <si>
    <t>{F8668675-D90C-4A4C-85BF-75EC341AE36F}</t>
  </si>
  <si>
    <t>Duiker 217</t>
  </si>
  <si>
    <t>0.4</t>
  </si>
  <si>
    <t>38.98</t>
  </si>
  <si>
    <t>Aernout Drostkade</t>
  </si>
  <si>
    <t>{FC7A33D8-2E11-4040-BF7E-9CB05669CD5B}</t>
  </si>
  <si>
    <t>0.315</t>
  </si>
  <si>
    <t>Duiker niet vindbaar</t>
  </si>
  <si>
    <t>{1D422E6E-F8D7-4547-B017-9B459BCF2263}</t>
  </si>
  <si>
    <t>{8FF45B31-CBC6-49B9-A9CC-FDD044FD296F}</t>
  </si>
  <si>
    <t>0.2</t>
  </si>
  <si>
    <t>Duiker niet aangetroffen</t>
  </si>
  <si>
    <t>{CD38C451-311D-43CE-94FF-EED5DA464BF8}</t>
  </si>
  <si>
    <t>nietaanwezig</t>
  </si>
  <si>
    <t>0.48</t>
  </si>
  <si>
    <t>Geen duiker aangetroffen</t>
  </si>
  <si>
    <t>{9B4BF8BB-6677-4111-B758-1B19D4798BC2}</t>
  </si>
  <si>
    <t>1 duiker aangetroffen aan 1 kant…</t>
  </si>
  <si>
    <t>{7F3EE271-1790-4C95-8317-242B178FCA25}</t>
  </si>
  <si>
    <t xml:space="preserve"> 2 duikers aangetroffen</t>
  </si>
  <si>
    <t>{449A5593-F8FB-4DF2-984E-9C28C86730D2}</t>
  </si>
  <si>
    <t>2 duikers aangetroffen</t>
  </si>
  <si>
    <t>{26F883BA-CA33-46A0-8066-56D1864E6F27}</t>
  </si>
  <si>
    <t>{959446FF-5276-4640-9FCB-6FC30A8B6ABB}</t>
  </si>
  <si>
    <t>Duiker 414</t>
  </si>
  <si>
    <t>Zuiderwerf</t>
  </si>
  <si>
    <t>{1A770BF8-7D42-4EFC-BD7F-C6BA5A490F3E}</t>
  </si>
  <si>
    <t>Duiker 415</t>
  </si>
  <si>
    <t>{2F90C524-5D41-457E-B84D-725D839C7858}</t>
  </si>
  <si>
    <t>Duiker 218</t>
  </si>
  <si>
    <t>Koningin Wilhelminaweg</t>
  </si>
  <si>
    <t>{B01D3858-11D3-4CE2-8775-BE0491E75769}</t>
  </si>
  <si>
    <t>Duiker 417</t>
  </si>
  <si>
    <t>Omloopkade</t>
  </si>
  <si>
    <t>{C3D588B7-056D-4AE6-B6EC-E60B99F5BF87}</t>
  </si>
  <si>
    <t>Duiker onvindbaar</t>
  </si>
  <si>
    <t>{FBFF56B7-223E-4D29-A4A6-16AC5F198815}</t>
  </si>
  <si>
    <t>{9CD4D981-0C87-4B77-92A8-B1159273F41A}</t>
  </si>
  <si>
    <t>Duiker 420</t>
  </si>
  <si>
    <t>Trilgras</t>
  </si>
  <si>
    <t>{6A7FBBB4-1CF2-483C-B26B-23F7BEFC3AC3}</t>
  </si>
  <si>
    <t>Duiker 421</t>
  </si>
  <si>
    <t>18.0</t>
  </si>
  <si>
    <t>Raaigras</t>
  </si>
  <si>
    <t>{E61EA9CB-384A-4F5A-8202-8F4E02E604FB}</t>
  </si>
  <si>
    <t>{8750D53F-F30B-4896-B3FA-9653B5EF3FF2}</t>
  </si>
  <si>
    <t>{D185988E-24DC-462A-86A3-891C79C5A34E}</t>
  </si>
  <si>
    <t>{2978F72F-AD98-4FE6-86C5-A2BF11DBE031}</t>
  </si>
  <si>
    <t>Duiker 219</t>
  </si>
  <si>
    <t>{FBCAE3AF-6F29-4BFB-8D91-365C4E8DD8B7}</t>
  </si>
  <si>
    <t>Duiker 220</t>
  </si>
  <si>
    <t>19.0</t>
  </si>
  <si>
    <t>van Baerlestraat</t>
  </si>
  <si>
    <t>{7A09F3EE-98B9-4D3C-BF8C-85C28F145A1F}</t>
  </si>
  <si>
    <t>Duiker 221</t>
  </si>
  <si>
    <t>33.0</t>
  </si>
  <si>
    <t>{9D9A3C64-D1EE-4E11-95BA-5FD123346781}</t>
  </si>
  <si>
    <t>Duiker 102</t>
  </si>
  <si>
    <t>{59297088-5C67-4E1A-AFB1-E99B795BDBEC}</t>
  </si>
  <si>
    <t>Duiker 222</t>
  </si>
  <si>
    <t>{82F8B9B5-7C07-4F5F-9AA1-B2F3A3531157}</t>
  </si>
  <si>
    <t>Duiker 227</t>
  </si>
  <si>
    <t>72.79</t>
  </si>
  <si>
    <t>Constantijn Huygensstraat</t>
  </si>
  <si>
    <t>{8DA75F40-9751-41BB-B73A-952BF1CE668A}</t>
  </si>
  <si>
    <t>Duiker 302</t>
  </si>
  <si>
    <t>Hanzeweg</t>
  </si>
  <si>
    <t>{462FC7B0-F90E-43B3-9263-03E0B71AAF81}</t>
  </si>
  <si>
    <t>Duiker 207</t>
  </si>
  <si>
    <t>{86E02ECD-E62D-426F-86E7-8304C200127C}</t>
  </si>
  <si>
    <t>Duiker 303</t>
  </si>
  <si>
    <t>0.75</t>
  </si>
  <si>
    <t>Kampenringweg</t>
  </si>
  <si>
    <t>{88EAD01D-41CC-4DBC-9C0C-9AF76234BDB5}</t>
  </si>
  <si>
    <t>Duiker 305</t>
  </si>
  <si>
    <t>{0CE4CFC9-7DFD-4680-A995-3DE1602061BE}</t>
  </si>
  <si>
    <t>Duiker 118</t>
  </si>
  <si>
    <t>0.6</t>
  </si>
  <si>
    <t>12.26</t>
  </si>
  <si>
    <t>{3BFEAF30-DCF8-4FFA-B1DD-51C0002103A4}</t>
  </si>
  <si>
    <t>Duiker 306</t>
  </si>
  <si>
    <t>Groningenweg</t>
  </si>
  <si>
    <t>{3EF84617-D005-4DCF-BA5A-4D98898FF11B}</t>
  </si>
  <si>
    <t>Duiker 308</t>
  </si>
  <si>
    <t>Stavorenweg</t>
  </si>
  <si>
    <t>{151C97C2-4C8D-4F26-9BA6-E09484FE80B7}</t>
  </si>
  <si>
    <t>Geen duikers aanwezig</t>
  </si>
  <si>
    <t>{40F8ADDF-C058-47BE-AA0A-85E065B768CA}</t>
  </si>
  <si>
    <t>Duiker 310</t>
  </si>
  <si>
    <t>51.49</t>
  </si>
  <si>
    <t>{721ABD85-4A76-4C06-AC88-AD61B394470B}</t>
  </si>
  <si>
    <t>Duiker 103</t>
  </si>
  <si>
    <t>{169E090F-8692-432E-8E55-B4209F0A66D1}</t>
  </si>
  <si>
    <t>Duiker 208</t>
  </si>
  <si>
    <t>{7C8792C5-AE60-40FE-A09E-6BEA29CC790E}</t>
  </si>
  <si>
    <t>Duiker 101</t>
  </si>
  <si>
    <t>{2A52276F-D6D2-435E-B941-606FE081E215}</t>
  </si>
  <si>
    <t>Duiker 209</t>
  </si>
  <si>
    <t>Da Costakade</t>
  </si>
  <si>
    <t>{4B43A5C9-135F-4107-84D6-9B8A36B71637}</t>
  </si>
  <si>
    <t>Duiker 210</t>
  </si>
  <si>
    <t>{6EA5C3A6-1F97-4190-9EEA-BC627B8D6240}</t>
  </si>
  <si>
    <t>Duiker 211</t>
  </si>
  <si>
    <t>{0154BAAF-A0D8-4F25-9C46-3A88F61C8909}</t>
  </si>
  <si>
    <t>Duiker 212</t>
  </si>
  <si>
    <t>van der Palmstraat</t>
  </si>
  <si>
    <t>{D099E58D-9293-46B9-B95F-200B14B1F27C}</t>
  </si>
  <si>
    <t>Duiker 213</t>
  </si>
  <si>
    <t>{C7C0CE65-4E7E-4C2E-B1F8-C5562C36A9F9}</t>
  </si>
  <si>
    <t>Duiker 383</t>
  </si>
  <si>
    <t>9.32</t>
  </si>
  <si>
    <t>{82863BAF-307F-4C3D-90EE-300855A307CE}</t>
  </si>
  <si>
    <t>Duiker 384</t>
  </si>
  <si>
    <t>{FE8E3570-3929-4FC1-B9C4-7C2DB2AB97D7}</t>
  </si>
  <si>
    <t>Duiker 385</t>
  </si>
  <si>
    <t>Akeleistraat</t>
  </si>
  <si>
    <t>{87F5876A-2914-4463-A5B8-CD1B737E5AF9}</t>
  </si>
  <si>
    <t>Duiker 401</t>
  </si>
  <si>
    <t>0.5</t>
  </si>
  <si>
    <t>{30CAE780-BA2C-4606-9BAC-7D0469C27FAD}</t>
  </si>
  <si>
    <t>{96D48D06-C256-4C3A-B897-C639937CC75D}</t>
  </si>
  <si>
    <t>{094BE26E-441F-4494-80C1-34F7673AEE2C}</t>
  </si>
  <si>
    <t>{FC9D153A-EDA8-4ECA-9554-FA391FEFF66E}</t>
  </si>
  <si>
    <t>Duiker 701</t>
  </si>
  <si>
    <t>Vijzelmolenerf</t>
  </si>
  <si>
    <t>{6FA63986-0864-4705-8841-3E86272BD392}</t>
  </si>
  <si>
    <t>Duiker onder water andere kant onvindbaar</t>
  </si>
  <si>
    <t>{03B00918-EF5A-48FF-A185-666A723D44C0}</t>
  </si>
  <si>
    <t>56.45</t>
  </si>
  <si>
    <t>Duiker onvindbaar onder huizen door??.</t>
  </si>
  <si>
    <t>{84CEACF9-33D9-4EE7-85DA-2AD22551D5CD}</t>
  </si>
  <si>
    <t>{1E8E3736-BB89-47A5-B0C2-0FBEBB509102}</t>
  </si>
  <si>
    <t>0.25</t>
  </si>
  <si>
    <t>1 kant niet gegpst aanvr buren ivm slopen bloemen</t>
  </si>
  <si>
    <t>{7962F696-3047-4F9F-B62B-5592E5003126}</t>
  </si>
  <si>
    <t>{A4070D61-DA60-4F69-AC1A-EA345A3F63A7}</t>
  </si>
  <si>
    <t>49.0</t>
  </si>
  <si>
    <t>{B88A7F2B-FEEE-4DDE-A0A2-A8F8DE202D3E}</t>
  </si>
  <si>
    <t>Duiker 709</t>
  </si>
  <si>
    <t>0.3</t>
  </si>
  <si>
    <t>{9048941D-2F86-4C86-BB68-8A823948C14C}</t>
  </si>
  <si>
    <t>Duiker 710</t>
  </si>
  <si>
    <t>46.0</t>
  </si>
  <si>
    <t>{1BFB9328-3C33-476E-9FB2-2187CF14BC6D}</t>
  </si>
  <si>
    <t>Duiker 711</t>
  </si>
  <si>
    <t>{D1FD6389-2381-4983-915E-B4CFA68E64CA}</t>
  </si>
  <si>
    <t>Duiker 712</t>
  </si>
  <si>
    <t>{59A6FFAF-DA03-4161-A814-71136C9C80ED}</t>
  </si>
  <si>
    <t>Niet inmeetbaar</t>
  </si>
  <si>
    <t>{B81A8FBA-657A-431E-ABF4-3E163B522D11}</t>
  </si>
  <si>
    <t>Duiker 714</t>
  </si>
  <si>
    <t>Onder de Zebra</t>
  </si>
  <si>
    <t>{3B75E5DA-600E-4BEA-AA46-21EE731C5C1C}</t>
  </si>
  <si>
    <t>24.82</t>
  </si>
  <si>
    <t>Andere kant duiker niet bereikbaar</t>
  </si>
  <si>
    <t>{882C9BD0-DF8D-4070-B11B-1F997C2F6F2C}</t>
  </si>
  <si>
    <t>Andere kant duiker onvindbaar</t>
  </si>
  <si>
    <t>{B710FA39-3B9B-407C-B628-2D9C37674AAD}</t>
  </si>
  <si>
    <t>Andere kant onvindbaar</t>
  </si>
  <si>
    <t>{696BC72A-7E6C-473C-BCD6-6181447901DA}</t>
  </si>
  <si>
    <t>Duiker 718</t>
  </si>
  <si>
    <t>Gasthuispolderweg</t>
  </si>
  <si>
    <t>{0C804E7B-8CD1-417F-93AD-4D53D3F685EE}</t>
  </si>
  <si>
    <t>{369D0111-235A-4BD8-AF33-165CCEBD75A8}</t>
  </si>
  <si>
    <t>{5D67B8F6-CCFA-4A4B-AF04-8FB415A8A0D6}</t>
  </si>
  <si>
    <t>{8600AD19-75DD-4274-98FA-A700DAC3E4EB}</t>
  </si>
  <si>
    <t>{0D9A7AB1-72E6-4F2D-A6D8-E4183F034569}</t>
  </si>
  <si>
    <t>Niet vindbaar i i v</t>
  </si>
  <si>
    <t>{ECC78BD9-273C-4F1F-A9ED-FC618F5D69D4}</t>
  </si>
  <si>
    <t>1 duiker aanwezig, andere kant duiker onvindbaar</t>
  </si>
  <si>
    <t>{EBF00635-1A67-4F77-B95D-BF526DCCD814}</t>
  </si>
  <si>
    <t>Niet vindbaar</t>
  </si>
  <si>
    <t>{4C602BAF-23BA-4000-A465-2F6404FEE105}</t>
  </si>
  <si>
    <t>{39CB3A1F-7411-4DC9-9170-795EC80F7B3B}</t>
  </si>
  <si>
    <t>14.67</t>
  </si>
  <si>
    <t>Onvindbaar</t>
  </si>
  <si>
    <t>{2309C226-A490-4576-9D9D-2F817E44391E}</t>
  </si>
  <si>
    <t>Duiker 730</t>
  </si>
  <si>
    <t>Wijsmullerstraat</t>
  </si>
  <si>
    <t>{FD9C8EA6-7C59-4FCD-9D33-D0112B74AE94}</t>
  </si>
  <si>
    <t>Duiker 731</t>
  </si>
  <si>
    <t>{3BE933D7-B14C-45DA-A80A-8AFF0FC97C09}</t>
  </si>
  <si>
    <t>Idd dubbel</t>
  </si>
  <si>
    <t>{058E7EF0-BF37-4431-ABE0-BEA7839DF2E2}</t>
  </si>
  <si>
    <t>Duiker 733</t>
  </si>
  <si>
    <t>18.43</t>
  </si>
  <si>
    <t>Romerostraat</t>
  </si>
  <si>
    <t>{CD203A37-DDA0-40BD-AF31-8B3122D1E2CA}</t>
  </si>
  <si>
    <t>Duiker 734</t>
  </si>
  <si>
    <t>{0AF16BF8-A4E6-4387-A525-2829EF9F7FFA}</t>
  </si>
  <si>
    <t>Duiker 735</t>
  </si>
  <si>
    <t>nee. handm gedeselecteerd</t>
  </si>
  <si>
    <t>{07EDCB7D-D8B6-4A6E-8CFA-0C5C38A11FAA}</t>
  </si>
  <si>
    <t>{BFAA4395-7721-4784-925F-D0F9CEE2B0BA}</t>
  </si>
  <si>
    <t>Geen gps meting ivm bossage</t>
  </si>
  <si>
    <t>{13FE498A-4397-401B-BBBE-DF2E6A6765E7}</t>
  </si>
  <si>
    <t>Inmeting gps niet mogelijk ivm bossage</t>
  </si>
  <si>
    <t>{B0CB3DA8-29F1-44AA-ACC6-B05ADFB66FA2}</t>
  </si>
  <si>
    <t>Geen gps meting mogelijk ivm bossage</t>
  </si>
  <si>
    <t>{461E8602-794B-4F89-9C2A-637B5E00342E}</t>
  </si>
  <si>
    <t>Andere kant niet inmeetbaar duiker niet vindbaar</t>
  </si>
  <si>
    <t>{913539BD-9C35-4741-A9C5-4EFDF707720B}</t>
  </si>
  <si>
    <t>{01E9EB7B-A293-4F0D-9BA9-8A09EFE88546}</t>
  </si>
  <si>
    <t>{7297AA59-41A9-465B-A016-C7539FC1947A}</t>
  </si>
  <si>
    <t>Duiker 311</t>
  </si>
  <si>
    <t>0.77</t>
  </si>
  <si>
    <t>{1428CAE0-8596-4D15-B1F6-5D3A3E0AE745}</t>
  </si>
  <si>
    <t>{2AEE867D-ACBF-468A-BA00-DE7D4858033F}</t>
  </si>
  <si>
    <t>Duikers aanwezig, maar afgedicht</t>
  </si>
  <si>
    <t>{BC7E4C3F-6A7F-4EE4-9A7F-4AC9184BDE5E}</t>
  </si>
  <si>
    <t>Duiker 315</t>
  </si>
  <si>
    <t>Rijsselseweg</t>
  </si>
  <si>
    <t>{65835DD5-F872-497C-A3FB-B1AAA6EA9F71}</t>
  </si>
  <si>
    <t>Duiker 119</t>
  </si>
  <si>
    <t>{83E757DD-D6E6-4C0A-8789-381D79B4DD39}</t>
  </si>
  <si>
    <t>Duiker 316</t>
  </si>
  <si>
    <t>Heuvellaan</t>
  </si>
  <si>
    <t>{64E3BAA7-E1B5-4CC9-A61D-699116054455}</t>
  </si>
  <si>
    <t>Duiker 317</t>
  </si>
  <si>
    <t>{E6BDAB81-B20A-46B1-9126-52BD24B5FBC7}</t>
  </si>
  <si>
    <t>Duiker 318</t>
  </si>
  <si>
    <t>{55F34800-0AD9-40ED-A449-14866716FBF2}</t>
  </si>
  <si>
    <t>Duiker 319</t>
  </si>
  <si>
    <t>Prunuslaan</t>
  </si>
  <si>
    <t>{6F5A8D96-CDDF-4923-9B42-0B8AEE69AFE3}</t>
  </si>
  <si>
    <t>Duiker 320</t>
  </si>
  <si>
    <t>Lindelaan</t>
  </si>
  <si>
    <t>{3FD4DECC-FF4A-45B3-A192-EA7C4F5F3DB3}</t>
  </si>
  <si>
    <t>Duiker 104</t>
  </si>
  <si>
    <t>{40A8EAA0-B3E8-49F0-B6D5-3DCDE3FB682E}</t>
  </si>
  <si>
    <t>Duiker 321</t>
  </si>
  <si>
    <t>Burgemeester Mijssingel</t>
  </si>
  <si>
    <t>{090D7A20-B6A9-4574-B89D-F1FF561216B7}</t>
  </si>
  <si>
    <t>Duiker 105</t>
  </si>
  <si>
    <t>{E39F4E88-A23C-4241-9DEF-5B08D3A6C8E6}</t>
  </si>
  <si>
    <t>Duiker 108</t>
  </si>
  <si>
    <t>{152E75A2-BB75-4ECE-8A05-59942E1F8B97}</t>
  </si>
  <si>
    <t>{43A5365B-31DC-46C9-9242-0F86BA2D53F7}</t>
  </si>
  <si>
    <t>Duiker 202</t>
  </si>
  <si>
    <t>Reigerstraat</t>
  </si>
  <si>
    <t>{DEFD5A23-251E-46B2-93F7-3CCBFAA45531}</t>
  </si>
  <si>
    <t>Duiker 115</t>
  </si>
  <si>
    <t>24.57</t>
  </si>
  <si>
    <t>{C55E12E7-13B8-47C2-A047-961C26CB0B1E}</t>
  </si>
  <si>
    <t>Duiker 203</t>
  </si>
  <si>
    <t>{750E0A8D-4C89-4A79-80D8-8D2AE41272BE}</t>
  </si>
  <si>
    <t>Duiker 204</t>
  </si>
  <si>
    <t>Walvisstraat</t>
  </si>
  <si>
    <t>{29B3196A-7480-4565-BDF4-71F9A1917B39}</t>
  </si>
  <si>
    <t>Duiker 206</t>
  </si>
  <si>
    <t>{4886BAB9-3009-4F9F-8385-34592176F3DC}</t>
  </si>
  <si>
    <t>Duiker 459</t>
  </si>
  <si>
    <t>{9BAC096F-1130-4001-87C9-98CC7CE5A38F}</t>
  </si>
  <si>
    <t>21.0</t>
  </si>
  <si>
    <t>2 duikers aanwezig</t>
  </si>
  <si>
    <t>{780AC14E-BF94-48AD-946C-2D570B42DE54}</t>
  </si>
  <si>
    <t>O,46</t>
  </si>
  <si>
    <t>Duiker 322</t>
  </si>
  <si>
    <t>{EAAA8239-FB79-4D90-98B2-0254A7F36336}</t>
  </si>
  <si>
    <t>Duiker 323</t>
  </si>
  <si>
    <t>{99F76DEC-DF32-46B5-9D44-3CCA9EB648AE}</t>
  </si>
  <si>
    <t>Duiker 324</t>
  </si>
  <si>
    <t>{2B48C3A9-2C7C-4B73-BBA5-7D54E8C080C4}</t>
  </si>
  <si>
    <t>1 grote duiker aanwezig beton 1,30 breed</t>
  </si>
  <si>
    <t>{C56EF59F-97F9-423C-B0E4-771703A5A810}</t>
  </si>
  <si>
    <t>Geen duikers aangetroffen</t>
  </si>
  <si>
    <t>{6C1D1F11-A32A-47CF-9845-D5DECBDD8CDF}</t>
  </si>
  <si>
    <t>{E288C287-4D1A-40B8-97F0-2B1A016B2711}</t>
  </si>
  <si>
    <t>1 duiker aangetroffen andere kant onvindbaar</t>
  </si>
  <si>
    <t>{EAFC482B-9ABB-415A-98D6-56EEF9975B2F}</t>
  </si>
  <si>
    <t>37.0</t>
  </si>
  <si>
    <t xml:space="preserve"> Geen duikers aangetroffen</t>
  </si>
  <si>
    <t>{0AA0E136-4265-4E78-BF94-14E566E48FFD}</t>
  </si>
  <si>
    <t>Vreemde constructie ?? Opening niet vindbaar</t>
  </si>
  <si>
    <t>{F37D3AFA-D4EE-423F-A7AC-7D5A603954C3}</t>
  </si>
  <si>
    <t>{47799DA2-FF5F-444E-950C-C8295AF71545}</t>
  </si>
  <si>
    <t>{21FB48B9-EC8F-4E60-A0A7-9734C70E4DA1}</t>
  </si>
  <si>
    <t>Duiker 530</t>
  </si>
  <si>
    <t>{20772407-EC59-4A17-96E1-9546A4CD6323}</t>
  </si>
  <si>
    <t>{383E0019-094E-40D7-86F9-6084B8A47BE8}</t>
  </si>
  <si>
    <t>Duiker niet vindbaar, wel beschoeiingwand</t>
  </si>
  <si>
    <t>{2081BF6C-6DDD-4BA4-A86C-45C136A8A817}</t>
  </si>
  <si>
    <t>Duiker 534</t>
  </si>
  <si>
    <t>{1ABF2837-4CD1-4AD5-9F69-21374D3F12DF}</t>
  </si>
  <si>
    <t>{06862D18-0A17-42AA-A553-CD5D028F1C7A}</t>
  </si>
  <si>
    <t>Duiker 536</t>
  </si>
  <si>
    <t>{B8A09721-1906-4E9D-9932-BC5B8CDBCCD8}</t>
  </si>
  <si>
    <t>Duiker 538</t>
  </si>
  <si>
    <t>{800E624D-8E23-4229-9106-4C5B2893719D}</t>
  </si>
  <si>
    <t>{805122F9-4BC3-400D-A343-C6420EB301EF}</t>
  </si>
  <si>
    <t>{C6FED8EA-CFA1-429E-91F7-CA4F8CBA58F2}</t>
  </si>
  <si>
    <t>Duiker 606</t>
  </si>
  <si>
    <t>{60774455-55AE-4129-875D-A8F9D96C4C59}</t>
  </si>
  <si>
    <t>0.53</t>
  </si>
  <si>
    <t xml:space="preserve">2 duikers </t>
  </si>
  <si>
    <t>{49EE219B-66EA-4B4F-BB99-BEF5379A24C1}</t>
  </si>
  <si>
    <t>Duiker 608</t>
  </si>
  <si>
    <t>Willem Idenburgpad</t>
  </si>
  <si>
    <t>{7AE866E4-7508-4A32-913C-E2BD93CA3BBF}</t>
  </si>
  <si>
    <t>Duiker 609</t>
  </si>
  <si>
    <t>Walraven van Halllaan</t>
  </si>
  <si>
    <t>{B26D9D4D-AD4C-4A14-A1C8-68E7340CBFD4}</t>
  </si>
  <si>
    <t>{5CB2E5CD-8E90-41CB-9180-59916466E339}</t>
  </si>
  <si>
    <t>Duiker 611</t>
  </si>
  <si>
    <t>{1943CF9B-F04F-4F82-8D59-84616DBE833C}</t>
  </si>
  <si>
    <t>Duiker 612</t>
  </si>
  <si>
    <t>{B33E3F08-E0DB-4F1E-903A-D060CFDE3FC0}</t>
  </si>
  <si>
    <t>Duiker 613</t>
  </si>
  <si>
    <t>Scharroosingel</t>
  </si>
  <si>
    <t>{FE9122B7-E4B2-4F48-9428-2E9155E99017}</t>
  </si>
  <si>
    <t>Duiker 614</t>
  </si>
  <si>
    <t>De Wissel</t>
  </si>
  <si>
    <t>{5014F0D4-F03F-4485-B385-E1D85FB0443F}</t>
  </si>
  <si>
    <t>Duiker 615</t>
  </si>
  <si>
    <t>{E4987B6D-A26C-4509-8EB8-E3150ADF6ACF}</t>
  </si>
  <si>
    <t>Duiker 617</t>
  </si>
  <si>
    <t>Burgemeester Martenssingel</t>
  </si>
  <si>
    <t>{28592706-8BEF-4BFA-A478-5B10D24E8445}</t>
  </si>
  <si>
    <t>Duiker 618</t>
  </si>
  <si>
    <t>{30275718-B3E6-490A-9BA7-9A25A261E8AA}</t>
  </si>
  <si>
    <t>Duiker 619</t>
  </si>
  <si>
    <t>{DDAB7399-52F6-4F54-87FC-0B9C6F33F720}</t>
  </si>
  <si>
    <t>Dubbele duiker</t>
  </si>
  <si>
    <t>{A80999B3-620C-4E28-9E45-87627BC396C3}</t>
  </si>
  <si>
    <t>{2504C8F4-F12F-486E-9EF8-2BC4E030B051}</t>
  </si>
  <si>
    <t>Niet kunnen inmeten gps. Duiker te diep verstopt</t>
  </si>
  <si>
    <t>{3D7CBF3C-05B8-464F-B395-EB3E2873913F}</t>
  </si>
  <si>
    <t>{DA25F86E-E46C-4BCD-BF94-B183298EBFDB}</t>
  </si>
  <si>
    <t>Onvindbaar ivm riet</t>
  </si>
  <si>
    <t>{612B0878-9C23-452B-94C4-9A2C7978AE93}</t>
  </si>
  <si>
    <t>Duiker 749</t>
  </si>
  <si>
    <t>{EBAB7802-CCC7-4C85-8879-6F59D66E3548}</t>
  </si>
  <si>
    <t>Duiker 751</t>
  </si>
  <si>
    <t>{34EA5C83-477D-44CB-94FD-A54E3CC7CB85}</t>
  </si>
  <si>
    <t>Duiker 802</t>
  </si>
  <si>
    <t>42.0</t>
  </si>
  <si>
    <t>Goudseweg</t>
  </si>
  <si>
    <t>{B156C299-A316-468B-8111-A8223054C49E}</t>
  </si>
  <si>
    <t>Duiker 901</t>
  </si>
  <si>
    <t>James Wattstraat</t>
  </si>
  <si>
    <t>{8D819BDB-9A22-46B1-A592-A74A81862F52}</t>
  </si>
  <si>
    <t>Duiker 902</t>
  </si>
  <si>
    <t>Edisonstraat</t>
  </si>
  <si>
    <t>{2BB4F8F3-AB2D-4B47-91F1-E42F06B31F1B}</t>
  </si>
  <si>
    <t>Duiker 903</t>
  </si>
  <si>
    <t>23.0</t>
  </si>
  <si>
    <t>Marconistraat</t>
  </si>
  <si>
    <t>{C75A9EBC-34CE-4A3B-8FAE-E77BD6542E82}</t>
  </si>
  <si>
    <t>Keermuur Gaardenbuurt</t>
  </si>
  <si>
    <t>Keermuur</t>
  </si>
  <si>
    <t>Kerend</t>
  </si>
  <si>
    <t>K36</t>
  </si>
  <si>
    <t>{620CE6F5-1F80-4817-A4CB-19E259099EC2}</t>
  </si>
  <si>
    <t>000982a</t>
  </si>
  <si>
    <t>{D6866B5D-14A2-4578-90B1-2445107E041D}</t>
  </si>
  <si>
    <t>000982b</t>
  </si>
  <si>
    <t>{90E7DEC3-3657-4985-9034-6CAD178E97CE}</t>
  </si>
  <si>
    <t>000982c</t>
  </si>
  <si>
    <t>{8A579640-4AC3-4F2D-857E-FFCA9BFB71F1}</t>
  </si>
  <si>
    <t>000982d</t>
  </si>
  <si>
    <t>{1046E934-DD66-427F-9464-28E3B132735E}</t>
  </si>
  <si>
    <t>000982e</t>
  </si>
  <si>
    <t>{294E6306-B631-49CE-825A-CFA30CF945BE}</t>
  </si>
  <si>
    <t>Walmuur Zeugstraat</t>
  </si>
  <si>
    <t>Walmuur</t>
  </si>
  <si>
    <t>96.0</t>
  </si>
  <si>
    <t>K39</t>
  </si>
  <si>
    <t>{84CC01A4-FCD7-42F0-BBEF-0BCDA27EDB3C}</t>
  </si>
  <si>
    <t>000984a</t>
  </si>
  <si>
    <t>65.0</t>
  </si>
  <si>
    <t>nee, geen duiker</t>
  </si>
  <si>
    <t>{89202FF4-D6C4-4058-B95B-90D89ED35C5D}</t>
  </si>
  <si>
    <t>Walmuur W.Vroesentuin</t>
  </si>
  <si>
    <t>90.0</t>
  </si>
  <si>
    <t>Willem Vroesenpad</t>
  </si>
  <si>
    <t>{8A2B99D5-8A8E-4431-9473-768A305F1E35}</t>
  </si>
  <si>
    <t>Walmuur Westhaven</t>
  </si>
  <si>
    <t>0.41</t>
  </si>
  <si>
    <t>153.0</t>
  </si>
  <si>
    <t>{CF801CE2-916F-448D-A827-CFA66A4F6871}</t>
  </si>
  <si>
    <t>000986a</t>
  </si>
  <si>
    <t>122.0</t>
  </si>
  <si>
    <t>{480DF29D-C290-40E4-85B3-B527B885D27C}</t>
  </si>
  <si>
    <t>000986b</t>
  </si>
  <si>
    <t>54.0</t>
  </si>
  <si>
    <t>{8737B534-07CC-4FCD-B074-92DABEF35702}</t>
  </si>
  <si>
    <t>Walmuur Wallenbergplts</t>
  </si>
  <si>
    <t>40.5</t>
  </si>
  <si>
    <t>Raoul Wallenbergplantsoen</t>
  </si>
  <si>
    <t>{1E235A8B-4FD6-4209-A0B5-5251B22E5C5D}</t>
  </si>
  <si>
    <t>Walmuur Wachtelstraat 1</t>
  </si>
  <si>
    <t>K38</t>
  </si>
  <si>
    <t>{51C0AF53-343E-4FFE-9DF3-A12E89CC4513}</t>
  </si>
  <si>
    <t>Walmuur Vinkeveldpoldersl</t>
  </si>
  <si>
    <t>{C4F01820-F4A8-4EEC-94AE-F454ACD48A10}</t>
  </si>
  <si>
    <t>Walmuur Vijverstraat</t>
  </si>
  <si>
    <t>56.0</t>
  </si>
  <si>
    <t>{9EAFDAEE-A6FD-43A2-B213-770C4CC87CBA}</t>
  </si>
  <si>
    <t>Walmuur Turfsingel</t>
  </si>
  <si>
    <t>370.0</t>
  </si>
  <si>
    <t>{6741C533-B2F8-471B-8AD5-61FEB7FA10BE}</t>
  </si>
  <si>
    <t>{CBCA4D36-237A-497C-9412-258C22EF237A}</t>
  </si>
  <si>
    <t>000992b</t>
  </si>
  <si>
    <t>260.0</t>
  </si>
  <si>
    <t>{9F1A7140-EE77-4378-BDE2-FEF508BE88F3}</t>
  </si>
  <si>
    <t>000992c</t>
  </si>
  <si>
    <t>{CFDB8040-0732-45EF-BED2-BFAD06E58BC2}</t>
  </si>
  <si>
    <t>000992e</t>
  </si>
  <si>
    <t>57.0</t>
  </si>
  <si>
    <t>{55FFB68E-1B80-47F0-9403-343EBE03039D}</t>
  </si>
  <si>
    <t>000992f</t>
  </si>
  <si>
    <t>93.0</t>
  </si>
  <si>
    <t>{85818249-BA92-48A6-A8C8-DB520AF08528}</t>
  </si>
  <si>
    <t>000992g</t>
  </si>
  <si>
    <t>{50973BFD-18E6-4863-9E88-E99C6686A753}</t>
  </si>
  <si>
    <t>000992i</t>
  </si>
  <si>
    <t>247.0</t>
  </si>
  <si>
    <t>Sint Mariewal</t>
  </si>
  <si>
    <t>{8C72FDED-86CF-462E-AAAF-721953697830}</t>
  </si>
  <si>
    <t>Walmuur Turfmarkt</t>
  </si>
  <si>
    <t>144.0</t>
  </si>
  <si>
    <t>{5FDE3FA7-FA4E-4119-A8A5-51B88879D175}</t>
  </si>
  <si>
    <t>000993a</t>
  </si>
  <si>
    <t>141.0</t>
  </si>
  <si>
    <t>{8DEF0B8B-6917-4D79-B0BA-A1E3ED3D65A9}</t>
  </si>
  <si>
    <t>000993b</t>
  </si>
  <si>
    <t>212.0</t>
  </si>
  <si>
    <t>{D96F00BD-C0A9-4E8A-BEE0-B80301B624D4}</t>
  </si>
  <si>
    <t>Walmuur Spieringstraat</t>
  </si>
  <si>
    <t>Spieringstraat</t>
  </si>
  <si>
    <t>{0EE74CBF-9C45-4803-A216-FB9F4C010B5B}</t>
  </si>
  <si>
    <t>Walmuur voorm. Reg.brug</t>
  </si>
  <si>
    <t>{54B43114-2EF1-4074-B53A-BEA4164098D1}</t>
  </si>
  <si>
    <t>000995a</t>
  </si>
  <si>
    <t>{19B0B77B-F490-4FD0-A02E-6B95721FD9AC}</t>
  </si>
  <si>
    <t>Walmuur Lage Gouwe 5</t>
  </si>
  <si>
    <t>32.5</t>
  </si>
  <si>
    <t>{1DD88D83-944A-4DC9-8A80-C8D93E9528CB}</t>
  </si>
  <si>
    <t>001009a</t>
  </si>
  <si>
    <t>109.0</t>
  </si>
  <si>
    <t>{A158CB80-6C0E-4ACF-B6DC-8DB60B49CADA}</t>
  </si>
  <si>
    <t>Walmuur Krugerlaan</t>
  </si>
  <si>
    <t>{B5E743D8-28CF-4BFE-8C31-0A2027DA3A3F}</t>
  </si>
  <si>
    <t>Walmuur Kattensingel</t>
  </si>
  <si>
    <t>0.0</t>
  </si>
  <si>
    <t>500.0</t>
  </si>
  <si>
    <t>Kattensingel</t>
  </si>
  <si>
    <t>{611BE296-1CE4-4024-BD64-236951398319}</t>
  </si>
  <si>
    <t>Walmuur Karnemelksloot 1</t>
  </si>
  <si>
    <t>68.0</t>
  </si>
  <si>
    <t>{D9ED9107-5582-49F5-8C93-4E1E05B387A6}</t>
  </si>
  <si>
    <t>001013a</t>
  </si>
  <si>
    <t>Walmuur Karnemelksloot 2</t>
  </si>
  <si>
    <t>124.0</t>
  </si>
  <si>
    <t>{EBB4C502-3DC9-4069-A49E-F56286F93E02}</t>
  </si>
  <si>
    <t>Walmuur Karnemelksloot 3</t>
  </si>
  <si>
    <t>{91944657-6D00-4F4D-B436-531B093F0E36}</t>
  </si>
  <si>
    <t>Walmuur Karnemelksloot 4</t>
  </si>
  <si>
    <t>{DC9312BC-179C-4B47-8308-1DB74F13CC32}</t>
  </si>
  <si>
    <t>001015a</t>
  </si>
  <si>
    <t>64.0</t>
  </si>
  <si>
    <t>{56619DE6-C1FC-4CCD-AB5A-B73E77518152}</t>
  </si>
  <si>
    <t>Walmuur Karnemelksloot 5</t>
  </si>
  <si>
    <t>41.0</t>
  </si>
  <si>
    <t>{8600D35D-1D33-4F51-BBC4-954BC79DD09E}</t>
  </si>
  <si>
    <t>001016a</t>
  </si>
  <si>
    <t>{FFF36F64-7818-473E-8A0D-7F3B7289C8F3}</t>
  </si>
  <si>
    <t>Walmuur Jeruzalemstraat</t>
  </si>
  <si>
    <t>30.0</t>
  </si>
  <si>
    <t>{13A2F970-BF87-4B6C-A535-2A80EF68C492}</t>
  </si>
  <si>
    <t>Walmuur Jaagpad</t>
  </si>
  <si>
    <t>292.0</t>
  </si>
  <si>
    <t>{00DAAE7A-17A6-452E-9DA4-BAAA9BBD3A29}</t>
  </si>
  <si>
    <t>Walmuur Houtmansplts 2</t>
  </si>
  <si>
    <t>{393B547F-EEFB-4961-BDC7-3363BB2A55DB}</t>
  </si>
  <si>
    <t>Walmuur Houtmansgracht</t>
  </si>
  <si>
    <t>192.0</t>
  </si>
  <si>
    <t>Houtmansgracht</t>
  </si>
  <si>
    <t>{E6214C90-69DE-4B70-A07D-85CECDDD307B}</t>
  </si>
  <si>
    <t>Walmuur Hoge Gouwe 1</t>
  </si>
  <si>
    <t>{97E5CAA0-A664-4ABD-8DCB-10D8E9973534}</t>
  </si>
  <si>
    <t>Duiker 331</t>
  </si>
  <si>
    <t>Heesterlaan</t>
  </si>
  <si>
    <t>{9A99C1EF-B326-49BD-A571-EB2934A39294}</t>
  </si>
  <si>
    <t>Duiker 333</t>
  </si>
  <si>
    <t>Willem Barentszlaan</t>
  </si>
  <si>
    <t>{2BA5DB36-44A1-4974-A836-7206A00E2CE1}</t>
  </si>
  <si>
    <t>Duiker 335</t>
  </si>
  <si>
    <t>0.85</t>
  </si>
  <si>
    <t>Mercatorsingel</t>
  </si>
  <si>
    <t>{282E737A-8202-4240-91BE-6625116605FC}</t>
  </si>
  <si>
    <t>Duiker 336</t>
  </si>
  <si>
    <t>Mercatorhof</t>
  </si>
  <si>
    <t>{4D2A537D-60D7-4C8F-A4A6-E9F410C2593E}</t>
  </si>
  <si>
    <t>Duiker 337</t>
  </si>
  <si>
    <t>{07D587F0-760A-4547-9213-A6841FD94017}</t>
  </si>
  <si>
    <t>Duiker 339</t>
  </si>
  <si>
    <t>{03D7F984-EE1E-4220-8EA3-7D2772C4BF87}</t>
  </si>
  <si>
    <t>Duiker 340</t>
  </si>
  <si>
    <t>{C9C9F3AD-9C8A-49CC-8A8F-3D782D73D23C}</t>
  </si>
  <si>
    <t>Duiker 341</t>
  </si>
  <si>
    <t>Bochnerweg</t>
  </si>
  <si>
    <t>{7AA075C7-89DD-4D79-93D0-B27EF9DA60CF}</t>
  </si>
  <si>
    <t>Duiker 344</t>
  </si>
  <si>
    <t>22.3</t>
  </si>
  <si>
    <t>{0A633419-F641-488E-B3CA-B4C9054CBC5B}</t>
  </si>
  <si>
    <t>Duiker 345</t>
  </si>
  <si>
    <t>{E891493D-ACDF-49C3-971C-E5E76BDF3766}</t>
  </si>
  <si>
    <t>Duiker 346</t>
  </si>
  <si>
    <t>{ED8F4918-B8C8-4FFC-8168-B6FB9EB54AE2}</t>
  </si>
  <si>
    <t>{8E9146AA-FC98-4E66-8EA5-89A846EAE222}</t>
  </si>
  <si>
    <t>Duiker 349</t>
  </si>
  <si>
    <t>{A5644E83-8AB6-40F8-BF2F-9176AF2BC6FA}</t>
  </si>
  <si>
    <t>Duiker 350</t>
  </si>
  <si>
    <t>0.38</t>
  </si>
  <si>
    <t>{8191F7F9-2F99-48FC-BDBD-32BAB0E427B6}</t>
  </si>
  <si>
    <t>{EBCE4A81-94E4-4DD2-9A5F-96793AFE88A7}</t>
  </si>
  <si>
    <t>Duiker 352</t>
  </si>
  <si>
    <t>29.54</t>
  </si>
  <si>
    <t>{1EDE73BE-4BC8-4E50-AE10-3078B0F8ED6B}</t>
  </si>
  <si>
    <t>Duiker 353</t>
  </si>
  <si>
    <t>Esdoornstraat</t>
  </si>
  <si>
    <t>{E94C8BB3-69FA-4282-8C46-39BB74D80C65}</t>
  </si>
  <si>
    <t>Duiker 354</t>
  </si>
  <si>
    <t>Plataanstraat</t>
  </si>
  <si>
    <t>{D2F3BB09-DC55-42F6-8EED-9AEB9443890E}</t>
  </si>
  <si>
    <t>Duiker 355</t>
  </si>
  <si>
    <t>Hugo de Vrieslaan</t>
  </si>
  <si>
    <t>{D4B9050E-E709-401A-BB12-8C39583278F7}</t>
  </si>
  <si>
    <t>Duiker 356</t>
  </si>
  <si>
    <t>0.16</t>
  </si>
  <si>
    <t>{C8278063-3052-4666-AD17-19A55211C959}</t>
  </si>
  <si>
    <t>Duiker 357</t>
  </si>
  <si>
    <t>{26E9F12F-9CA8-4633-93C5-BB528F4E8F67}</t>
  </si>
  <si>
    <t>Duiker 359</t>
  </si>
  <si>
    <t>Vlierpad</t>
  </si>
  <si>
    <t>{D0A62A9D-0034-4140-B936-BEEEA74D9F5B}</t>
  </si>
  <si>
    <t>Duiker 373</t>
  </si>
  <si>
    <t>{BA01EFDE-4261-4410-9D7F-803656F40DED}</t>
  </si>
  <si>
    <t>Duiker 374</t>
  </si>
  <si>
    <t>{61D6C106-6177-4C3A-AFE5-53B8B3901D39}</t>
  </si>
  <si>
    <t>Duiker 375</t>
  </si>
  <si>
    <t>de Groene Zoom</t>
  </si>
  <si>
    <t>{68352A8F-C814-4AA3-9F87-B2564007099C}</t>
  </si>
  <si>
    <t>Duiker 377</t>
  </si>
  <si>
    <t>{418E0FA2-D522-41BD-B5B9-72D51686F4FB}</t>
  </si>
  <si>
    <t>{31CD3A5B-D8B5-47F5-9E7F-C8F2C3665274}</t>
  </si>
  <si>
    <t>Duiker 380</t>
  </si>
  <si>
    <t>{1B24C45B-EFCE-463B-AC76-10E645697FFB}</t>
  </si>
  <si>
    <t>Beide duikers aanwezig</t>
  </si>
  <si>
    <t>{2C446B92-8613-4F4D-B6AC-819BFF46E295}</t>
  </si>
  <si>
    <t>{DB2FFDB1-9135-427E-825D-AAFCDBD201D1}</t>
  </si>
  <si>
    <t>{D7AB782C-ADC2-4719-9FB8-690A6B8E2CE3}</t>
  </si>
  <si>
    <t>Duiker 425</t>
  </si>
  <si>
    <t>27.0</t>
  </si>
  <si>
    <t>Woudestein</t>
  </si>
  <si>
    <t>{003499F3-8A3D-46DD-A268-DABBA50B3D52}</t>
  </si>
  <si>
    <t>Duiker 426</t>
  </si>
  <si>
    <t>25.08</t>
  </si>
  <si>
    <t>Palenstein</t>
  </si>
  <si>
    <t>{FBD8E9A5-0C7F-4E79-B1A3-B914D3959555}</t>
  </si>
  <si>
    <t>Duiker 427</t>
  </si>
  <si>
    <t>20.7</t>
  </si>
  <si>
    <t>Hulkestein</t>
  </si>
  <si>
    <t>{ED26ACCB-31CD-4E5B-8C1C-9912A0C174FF}</t>
  </si>
  <si>
    <t>Duiker 429</t>
  </si>
  <si>
    <t>{22EF841F-32B8-4F8D-804F-4ACBB0C9D814}</t>
  </si>
  <si>
    <t>Duiker 430</t>
  </si>
  <si>
    <t>Blommesteinsingel</t>
  </si>
  <si>
    <t>{340B4062-7448-409E-A4E6-5367A3C48DCA}</t>
  </si>
  <si>
    <t>Duiker 431</t>
  </si>
  <si>
    <t>{1B70DEB5-B2A2-4711-BE08-56570B7D2705}</t>
  </si>
  <si>
    <t>Geen duiker</t>
  </si>
  <si>
    <t>{ABEE93A6-ABF7-4E27-A766-E1E0DFFFB76F}</t>
  </si>
  <si>
    <t>Duiker 433</t>
  </si>
  <si>
    <t>{19C73286-5640-4969-A413-364C56D7AB6D}</t>
  </si>
  <si>
    <t>11.99</t>
  </si>
  <si>
    <t>{5FB5C754-8A3F-40E3-A7E3-1888F5384DE2}</t>
  </si>
  <si>
    <t>{5414A47A-496D-4D27-B1F9-3511A032F2F3}</t>
  </si>
  <si>
    <t>Duiker lijkt afgezet door nieuwe beschoeiing</t>
  </si>
  <si>
    <t>{645775F5-0CED-494B-AE7C-EA8D5AA519AE}</t>
  </si>
  <si>
    <t>8.67</t>
  </si>
  <si>
    <t>{9F367E9E-2A3C-4934-B484-ADE516BBCF2D}</t>
  </si>
  <si>
    <t>Duiker 438</t>
  </si>
  <si>
    <t>Meerburgstraat</t>
  </si>
  <si>
    <t>{F5CA8005-D51A-4EB7-A881-A9C3EAA8D5C6}</t>
  </si>
  <si>
    <t>Duiker 439</t>
  </si>
  <si>
    <t>{FB1A7D21-18E3-4452-AD4A-1D94D2650AA1}</t>
  </si>
  <si>
    <t>Duiker 440</t>
  </si>
  <si>
    <t>{13DFE1F0-AC4C-4830-BFC3-06C65B3020AF}</t>
  </si>
  <si>
    <t>Duiker 441</t>
  </si>
  <si>
    <t>{B71B62F4-88D5-48B5-A2E8-059A964EEA7A}</t>
  </si>
  <si>
    <t>Duiker 442</t>
  </si>
  <si>
    <t>{386C1105-5AF4-4CA7-BFC1-05276E52DDC6}</t>
  </si>
  <si>
    <t>Duiker 443</t>
  </si>
  <si>
    <t>Calslaan</t>
  </si>
  <si>
    <t>{CB2B7F38-A29B-4BF8-86BD-4762E1C0BF1E}</t>
  </si>
  <si>
    <t>Duiker 445</t>
  </si>
  <si>
    <t>{055C16F2-684C-4C48-9E79-6BA3F89F08A5}</t>
  </si>
  <si>
    <t>Duiker 446</t>
  </si>
  <si>
    <t>{139132BE-F0EF-473B-B8DA-651DB20AD1DF}</t>
  </si>
  <si>
    <t>Duiker aan 1 kant aangetroffen</t>
  </si>
  <si>
    <t>{9869A6D0-4B70-43FB-A86A-367352859BE4}</t>
  </si>
  <si>
    <t>{A697AFC1-7567-4CF3-A284-A1081F86D7E1}</t>
  </si>
  <si>
    <t xml:space="preserve"> Duiker onvindbaar</t>
  </si>
  <si>
    <t>{748EFA6E-AEF0-40DC-A904-ED01EBF1F092}</t>
  </si>
  <si>
    <t>9.91</t>
  </si>
  <si>
    <t>{1FF7259B-54AA-4041-8C61-E5129B6C4170}</t>
  </si>
  <si>
    <t>{071860FE-955D-4554-80EB-F167D8910267}</t>
  </si>
  <si>
    <t>Duikers niet vindbaar</t>
  </si>
  <si>
    <t>{58EF0255-0EE1-418B-8127-96B9FF0A8A8B}</t>
  </si>
  <si>
    <t>Duiker 455</t>
  </si>
  <si>
    <t>{807EBF8F-2EE1-4B4E-9DDD-CEF9D235D318}</t>
  </si>
  <si>
    <t>Duiker 456</t>
  </si>
  <si>
    <t>10.62</t>
  </si>
  <si>
    <t>{21026B91-73B7-4F17-9FE4-2C755998C03E}</t>
  </si>
  <si>
    <t>{73360BBD-1D48-48E5-A3B1-A9CFF00F493E}</t>
  </si>
  <si>
    <t>Geen duiker aanwezig</t>
  </si>
  <si>
    <t>{FCF4E97B-21F7-49FB-88BF-AF973A15E40A}</t>
  </si>
  <si>
    <t>{811F0B56-6587-4A03-A8B1-CC00D0B2FC12}</t>
  </si>
  <si>
    <t>{B8FF25C8-AC20-44EE-86A1-0AAD882FED44}</t>
  </si>
  <si>
    <t>{07051169-17E9-40F1-8129-BAF4498E8F74}</t>
  </si>
  <si>
    <t>Duiker 466</t>
  </si>
  <si>
    <t>{976EC6CF-2223-41AE-80AE-284C3312861F}</t>
  </si>
  <si>
    <t>Duiker 467</t>
  </si>
  <si>
    <t>{C57C4606-A02B-4300-A83A-283B488B3088}</t>
  </si>
  <si>
    <t>0.45</t>
  </si>
  <si>
    <t>Aan 1 kant alleen pvc buis gevonden 20 rond</t>
  </si>
  <si>
    <t>{30D93395-8758-4A72-B82E-93D973E6DDF4}</t>
  </si>
  <si>
    <t>Duiker 471</t>
  </si>
  <si>
    <t>{4BBC62DC-B56A-47C8-8A75-324FE042101B}</t>
  </si>
  <si>
    <t>Duiker 472</t>
  </si>
  <si>
    <t>{7E490312-35A5-4293-876D-F3ABB49F45D9}</t>
  </si>
  <si>
    <t>{5E4686E9-39B0-43E9-88C3-A047A92BDA1E}</t>
  </si>
  <si>
    <t>Duiker 474</t>
  </si>
  <si>
    <t>4.15</t>
  </si>
  <si>
    <t>{0F6F4972-3D58-46CA-B09A-207AF9853966}</t>
  </si>
  <si>
    <t>Duiker 501</t>
  </si>
  <si>
    <t>{99DD4698-A70A-45AD-B665-BE6933FA6FA1}</t>
  </si>
  <si>
    <t>Duiker 502</t>
  </si>
  <si>
    <t>{87047DBB-584D-4E24-A8F1-116F8E9A5A3B}</t>
  </si>
  <si>
    <t>{00744F9C-A68A-4140-9B52-8C46C1EC83E3}</t>
  </si>
  <si>
    <t>Duiker 504</t>
  </si>
  <si>
    <t>Frederik Hendriklaan</t>
  </si>
  <si>
    <t>{F2D27A98-8139-4777-84BC-503074C19B97}</t>
  </si>
  <si>
    <t>Duiker 505</t>
  </si>
  <si>
    <t>Willem en Marialaan</t>
  </si>
  <si>
    <t>{CEBB8417-463F-45FC-AC26-405A7E8225C0}</t>
  </si>
  <si>
    <t>Duiker 506</t>
  </si>
  <si>
    <t>{52251237-AA82-4FF8-92B8-E766205042E3}</t>
  </si>
  <si>
    <t>Duiker 507</t>
  </si>
  <si>
    <t>{EC3FEC3F-BB36-42B1-9961-7D174909B488}</t>
  </si>
  <si>
    <t>Duiker 1 kant aanwezig,andere kant afgezet besch.?</t>
  </si>
  <si>
    <t>{E0512421-6CB4-4CD5-BD18-9D3A8607C69F}</t>
  </si>
  <si>
    <t>{3912E672-C98D-4730-B1E0-E249C9EAF846}</t>
  </si>
  <si>
    <t>Duiker 510</t>
  </si>
  <si>
    <t>Kolkmanstraat</t>
  </si>
  <si>
    <t>{9074D255-DE5A-419C-9226-14057F7410AC}</t>
  </si>
  <si>
    <t>{DA632775-371A-4C80-AEA6-118399F1BC0B}</t>
  </si>
  <si>
    <t>Duiker 512</t>
  </si>
  <si>
    <t>Johan de Wittlaan</t>
  </si>
  <si>
    <t>{98BACFEC-1D03-4B74-9AC2-8FFC6C5CFC9E}</t>
  </si>
  <si>
    <t>{0F2F9666-0F42-4C49-98AB-8BAF75A98E67}</t>
  </si>
  <si>
    <t>{CDDC40B7-6099-49A9-A602-A1599D1BBFCA}</t>
  </si>
  <si>
    <t>Duiker 516</t>
  </si>
  <si>
    <t>{C88AC27B-7D0A-40AE-80AF-09D2442AA040}</t>
  </si>
  <si>
    <t>Duiker 517</t>
  </si>
  <si>
    <t>Thorbeckelaan</t>
  </si>
  <si>
    <t>{6E8C67C6-098E-476A-AB24-EA44AFC37C73}</t>
  </si>
  <si>
    <t>Duiker 518</t>
  </si>
  <si>
    <t>{C1FE5E19-3728-4451-AFB4-02A8F385C5AC}</t>
  </si>
  <si>
    <t>Duiker 519</t>
  </si>
  <si>
    <t>{1C664071-3523-4C40-B478-67A0861DFC24}</t>
  </si>
  <si>
    <t>Duiker 520</t>
  </si>
  <si>
    <t>Wibautstraat</t>
  </si>
  <si>
    <t>{30E0A665-3885-4D43-B5F2-A5FC26815D08}</t>
  </si>
  <si>
    <t>Duiker 521</t>
  </si>
  <si>
    <t>{9E39FCB2-5B04-41C9-82EE-9E33E52E0086}</t>
  </si>
  <si>
    <t>000987a</t>
  </si>
  <si>
    <t>Walmuur Walvisstraat 2</t>
  </si>
  <si>
    <t>145.0</t>
  </si>
  <si>
    <t>{829B1F27-437D-49DF-9397-BC22C0F0FC0E}</t>
  </si>
  <si>
    <t>Duiker 522</t>
  </si>
  <si>
    <t>15.72</t>
  </si>
  <si>
    <t>{64D48FC0-27EB-414E-AA79-984566172059}</t>
  </si>
  <si>
    <t>Duiker 523</t>
  </si>
  <si>
    <t>{632A9794-8806-4BC5-AB9C-8CD1430C7547}</t>
  </si>
  <si>
    <t>Duiker 524</t>
  </si>
  <si>
    <t>Bereklauwpad</t>
  </si>
  <si>
    <t>{04F8163F-BBA2-42A0-AF22-B8777172DDCE}</t>
  </si>
  <si>
    <t>{3EDA1C0D-1BA6-4C69-B907-581345FE8337}</t>
  </si>
  <si>
    <t>6.85</t>
  </si>
  <si>
    <t>{59990A51-7C24-41AB-BD36-30AD99E34120}</t>
  </si>
  <si>
    <t>Damwand Heempad 3</t>
  </si>
  <si>
    <t>Damwand</t>
  </si>
  <si>
    <t>K33</t>
  </si>
  <si>
    <t>{6DA707CB-4857-4F63-ADAB-28DF453ADB65}</t>
  </si>
  <si>
    <t>Damwand Heempad 2</t>
  </si>
  <si>
    <t>{E6F58C3C-13C4-4476-98FF-08DA89F5B3FD}</t>
  </si>
  <si>
    <t>Damwand Heempad 1</t>
  </si>
  <si>
    <t>{636F76B6-FC6E-4E0D-B31A-1F2D4A76BA7D}</t>
  </si>
  <si>
    <t>Walmuur Peperstraat</t>
  </si>
  <si>
    <t>0.31</t>
  </si>
  <si>
    <t>184.0</t>
  </si>
  <si>
    <t>{BBAFDA28-658C-4AB8-A714-C38C9F7C6EB2}</t>
  </si>
  <si>
    <t>000996a</t>
  </si>
  <si>
    <t>156.0</t>
  </si>
  <si>
    <t>{A7E01486-024F-45DA-A8DC-03F648D37B36}</t>
  </si>
  <si>
    <t>Walmuur Oosthaven 1</t>
  </si>
  <si>
    <t>120.0</t>
  </si>
  <si>
    <t>{0CCD2362-A4E5-46D1-A901-620E8A4D4163}</t>
  </si>
  <si>
    <t>000997a</t>
  </si>
  <si>
    <t>66.0</t>
  </si>
  <si>
    <t>{236A2995-6084-4E15-B7CF-E07703FFD627}</t>
  </si>
  <si>
    <t>Walmuur Oosthaven 2</t>
  </si>
  <si>
    <t>{4999B6C2-4BC2-4F42-BA53-96C822BA67C8}</t>
  </si>
  <si>
    <t>Walmuur N. Gouwe OZ 1</t>
  </si>
  <si>
    <t>{F6622855-B5E1-4DF4-A953-BF815166B134}</t>
  </si>
  <si>
    <t>Walmuur N. Gouwe OZ 2</t>
  </si>
  <si>
    <t>168.0</t>
  </si>
  <si>
    <t>{FAC33D52-8429-42AD-899D-B2839F4E19D0}</t>
  </si>
  <si>
    <t>Walmuur N. Gouwe OZ 3</t>
  </si>
  <si>
    <t>358.0</t>
  </si>
  <si>
    <t>{8BF010C3-0F78-463B-83AB-CFE1A7A1FA18}</t>
  </si>
  <si>
    <t>Walmuur N. Gouwe OZ 4</t>
  </si>
  <si>
    <t>{3EC80196-E155-4C3B-BF6D-F22570FB102E}</t>
  </si>
  <si>
    <t>Walmuur N. Gouwe OZ 5</t>
  </si>
  <si>
    <t>{C95F29FE-4652-49A8-A5E0-3E6B8DDF26B7}</t>
  </si>
  <si>
    <t>Walmuur N. Gouwe OZ 6</t>
  </si>
  <si>
    <t>267.0</t>
  </si>
  <si>
    <t>{9D1D5CC7-3957-4AB7-B5CD-E009728FF789}</t>
  </si>
  <si>
    <t>Walmuur N. Gouwe WZ</t>
  </si>
  <si>
    <t>{A232763D-6A38-468D-BC01-BADFEA0461C7}</t>
  </si>
  <si>
    <t>Walmuur Lage Gouwe 1</t>
  </si>
  <si>
    <t>{8D71ACAA-9834-4D77-BCDF-F7C19A3A76A1}</t>
  </si>
  <si>
    <t>Walmuur Lage Gouwe 2</t>
  </si>
  <si>
    <t>102.0</t>
  </si>
  <si>
    <t>{00F9D492-FFC1-4A32-A6CD-D67512E0C40A}</t>
  </si>
  <si>
    <t>001006a</t>
  </si>
  <si>
    <t>84.0</t>
  </si>
  <si>
    <t>{917DA062-3B6F-4A36-B724-496CA1275E4D}</t>
  </si>
  <si>
    <t>Walmuur Lage Gouwe 3</t>
  </si>
  <si>
    <t>51.0</t>
  </si>
  <si>
    <t>{7BA4DCEA-4079-4ED2-9946-33D78903902F}</t>
  </si>
  <si>
    <t>001021a</t>
  </si>
  <si>
    <t>202.0</t>
  </si>
  <si>
    <t>{035D0B4E-FA29-4E74-9F49-D175B4EFE41E}</t>
  </si>
  <si>
    <t>001021b</t>
  </si>
  <si>
    <t>164.0</t>
  </si>
  <si>
    <t>{1E9DB14A-9401-4A16-B056-E0A1211715DF}</t>
  </si>
  <si>
    <t>Walmuur Hoge Gouwe 2</t>
  </si>
  <si>
    <t>73.5</t>
  </si>
  <si>
    <t>{F14D299B-3CF1-4ABD-956E-4DA82DEE0DA4}</t>
  </si>
  <si>
    <t>Walmuur Hoge Gouwe 3</t>
  </si>
  <si>
    <t>81.0</t>
  </si>
  <si>
    <t>{5AC6B3FD-1553-46EE-AB35-5554B56E942F}</t>
  </si>
  <si>
    <t>Walmuur Fluwelensingel</t>
  </si>
  <si>
    <t>337.0</t>
  </si>
  <si>
    <t>{A8977A15-B70F-4B21-A645-BE7CFEF50CC7}</t>
  </si>
  <si>
    <t>001024a</t>
  </si>
  <si>
    <t>166.0</t>
  </si>
  <si>
    <t>{BE5BB400-8B4B-42CD-B933-682509505B3A}</t>
  </si>
  <si>
    <t>Walmuur De Wissel</t>
  </si>
  <si>
    <t>28.6</t>
  </si>
  <si>
    <t>{7EA982E0-5F16-4D07-A313-897AB8AD2882}</t>
  </si>
  <si>
    <t>001025a</t>
  </si>
  <si>
    <t>40.2</t>
  </si>
  <si>
    <t>{A70088AC-C744-4D42-83CE-3199CB26DEAC}</t>
  </si>
  <si>
    <t>Walmuur Conventstraat</t>
  </si>
  <si>
    <t>155.0</t>
  </si>
  <si>
    <t>Conventstraat</t>
  </si>
  <si>
    <t>{557963E9-C1D2-4FBB-AE58-5DA148776522}</t>
  </si>
  <si>
    <t>Walmuur Blekerssingel</t>
  </si>
  <si>
    <t>367.0</t>
  </si>
  <si>
    <t>{FE12C696-3874-48A3-B0FB-0B3B76FED3EB}</t>
  </si>
  <si>
    <t>888061a</t>
  </si>
  <si>
    <t>Walmuur Blekerssingel 2</t>
  </si>
  <si>
    <t>{5465758D-2E54-4351-91A8-E60B6B185595}</t>
  </si>
  <si>
    <t>Walmuur Blauwstraat</t>
  </si>
  <si>
    <t>61.0</t>
  </si>
  <si>
    <t>Blauwstraat</t>
  </si>
  <si>
    <t>{750F13B3-E9F4-409C-A7F4-4DBADAAD9534}</t>
  </si>
  <si>
    <t>Walmuur Achter de Kerk</t>
  </si>
  <si>
    <t>{7D14044F-D483-4905-B622-75C6F6130FCF}</t>
  </si>
  <si>
    <t>001029a</t>
  </si>
  <si>
    <t>35.0</t>
  </si>
  <si>
    <t>{3577BC99-128E-4171-9247-14C8E65EFEB9}</t>
  </si>
  <si>
    <t>Walmuur Wachtelstraat 2</t>
  </si>
  <si>
    <t>87.0</t>
  </si>
  <si>
    <t>{9132640B-B4D2-4DC3-A905-0D54310578B8}</t>
  </si>
  <si>
    <t>Damwand Agnietenstraat</t>
  </si>
  <si>
    <t>98.0</t>
  </si>
  <si>
    <t>Agnietenstraat</t>
  </si>
  <si>
    <t>{19496870-23EC-4982-B55F-1443ECC5658B}</t>
  </si>
  <si>
    <t>Damwand Bodegraafsestraatweg</t>
  </si>
  <si>
    <t>{8F44698C-FED7-44E5-BB61-FC2D4E4ABDFD}</t>
  </si>
  <si>
    <t>Damwand Goudkade 2</t>
  </si>
  <si>
    <t>{B917561E-772B-40F9-88DC-26A4590C9BC7}</t>
  </si>
  <si>
    <t>Duiker 120</t>
  </si>
  <si>
    <t>{B0A76705-5F79-486D-AD9F-D5D4C9C12E1F}</t>
  </si>
  <si>
    <t>Damwand Korte Vest 1</t>
  </si>
  <si>
    <t>K32</t>
  </si>
  <si>
    <t>Korte Vest</t>
  </si>
  <si>
    <t>{7E6CEFBA-BE27-4CF6-8FE8-14DE03CD606D}</t>
  </si>
  <si>
    <t>Damwand Korte Vest 2</t>
  </si>
  <si>
    <t>{73CC573A-B140-4443-9D41-BDED7E60ACA3}</t>
  </si>
  <si>
    <t>001037a</t>
  </si>
  <si>
    <t>Kade Goudkade</t>
  </si>
  <si>
    <t>Kade</t>
  </si>
  <si>
    <t>K34</t>
  </si>
  <si>
    <t>{7E5B111D-EA54-4B91-A5EF-E6B79781C4B4}</t>
  </si>
  <si>
    <t>Damwand Zuid. Steijnkade</t>
  </si>
  <si>
    <t>{D5217BEC-5AA5-48E2-9826-2C68E88D50B4}</t>
  </si>
  <si>
    <t>Damwand v. Reensingel</t>
  </si>
  <si>
    <t>{471C4DDD-8E53-4631-952B-74EF5126EE72}</t>
  </si>
  <si>
    <t>Steenbez. Goudkade 1</t>
  </si>
  <si>
    <t>Steenbezetting</t>
  </si>
  <si>
    <t>K37</t>
  </si>
  <si>
    <t>{9F1B3CE1-0BF9-4FBC-A3A8-7F0C1E06204C}</t>
  </si>
  <si>
    <t>Steenbez. Goudkade 2</t>
  </si>
  <si>
    <t>117.0</t>
  </si>
  <si>
    <t>{09161A8A-2619-4A41-8B69-40408501BBC0}</t>
  </si>
  <si>
    <t>Steenbez. Hanepraaij</t>
  </si>
  <si>
    <t>{AD04B11E-8391-4BC1-BD2E-747B4F6ADC9E}</t>
  </si>
  <si>
    <t>001043a</t>
  </si>
  <si>
    <t>31.0</t>
  </si>
  <si>
    <t>{7936862B-81A5-465B-AC87-2A3F71F9B70F}</t>
  </si>
  <si>
    <t>Steenbez. Jaagpad</t>
  </si>
  <si>
    <t>79.0</t>
  </si>
  <si>
    <t>{EF3CD1E7-6730-42EB-98CA-133E7DC958FE}</t>
  </si>
  <si>
    <t>Steenbez. N. Gouwe WZ</t>
  </si>
  <si>
    <t>110.0</t>
  </si>
  <si>
    <t>{ADC4A68F-B644-4313-BD39-E37886CE9EBC}</t>
  </si>
  <si>
    <t>001045a</t>
  </si>
  <si>
    <t>{95762B98-88DB-4FCC-9FD5-B1AD49A2770C}</t>
  </si>
  <si>
    <t>Kade N. Gouwe OZ</t>
  </si>
  <si>
    <t>187.0</t>
  </si>
  <si>
    <t>{A7482571-9DC6-43CE-9456-1ADFF4C5DB4A}</t>
  </si>
  <si>
    <t>Kade Hoge Veerstal</t>
  </si>
  <si>
    <t>{96355823-67F1-4EFC-9303-B5F62AB5B2B7}</t>
  </si>
  <si>
    <t>Kade Lage Veerstal</t>
  </si>
  <si>
    <t>{0412CF29-AEDD-44CD-BA55-A243BD23444E}</t>
  </si>
  <si>
    <t>Duiker 602</t>
  </si>
  <si>
    <t>{66B14744-473A-4472-9A76-4E66060F9DBB}</t>
  </si>
  <si>
    <t>Duiker Dubbele Buurt</t>
  </si>
  <si>
    <t>Dubbele Buurt</t>
  </si>
  <si>
    <t>{CDE9C121-88FE-4533-B8FA-CE780113C844}</t>
  </si>
  <si>
    <t>Duiker Edisonstraat</t>
  </si>
  <si>
    <t>{77CF2987-3441-4485-AB2F-AA9C169F77B6}</t>
  </si>
  <si>
    <t>Duiker 228</t>
  </si>
  <si>
    <t>{2B072522-8590-4810-B7FA-A996B69705D9}</t>
  </si>
  <si>
    <t>Duiker 225</t>
  </si>
  <si>
    <t>15.41</t>
  </si>
  <si>
    <t>{44043067-48EF-41DE-A831-E161928C718D}</t>
  </si>
  <si>
    <t>Duiker 307</t>
  </si>
  <si>
    <t>{D656F786-8FB4-47A9-A498-2DD2257EA7DB}</t>
  </si>
  <si>
    <t>Duiker Havensluis</t>
  </si>
  <si>
    <t>{8E78CBA5-D750-44D6-B786-2C082C2ACEA1}</t>
  </si>
  <si>
    <t>Duiker 462</t>
  </si>
  <si>
    <t>{6701DAF0-1710-43F3-8BC4-42C7580210C6}</t>
  </si>
  <si>
    <t>Duiker Westvolmolen</t>
  </si>
  <si>
    <t>{5605D2C2-8258-481B-A5BB-6E1A9E4D62B2}</t>
  </si>
  <si>
    <t>Duiker Willens NS</t>
  </si>
  <si>
    <t>Reinaertplein</t>
  </si>
  <si>
    <t>{E0E64E87-24E4-4396-9C80-9273F0EF4422}</t>
  </si>
  <si>
    <t>Keermuur Bogen</t>
  </si>
  <si>
    <t>{3AF36A3C-4115-4806-9EA0-C4AFC95BF75F}</t>
  </si>
  <si>
    <t>Keermuur Dubbele Buurt</t>
  </si>
  <si>
    <t>{1E1A91EC-0A02-4F2F-A930-F3C1D0FBBA31}</t>
  </si>
  <si>
    <t>001070a</t>
  </si>
  <si>
    <t>{CF359B7B-0380-4E4E-A463-9678211313E7}</t>
  </si>
  <si>
    <t>Keermuur Graaf Florisweg</t>
  </si>
  <si>
    <t>18.5</t>
  </si>
  <si>
    <t>K35</t>
  </si>
  <si>
    <t>{9E2D5922-3DC9-450A-8511-7658A5AB9EC0}</t>
  </si>
  <si>
    <t>Keermuur Han Holl.weg</t>
  </si>
  <si>
    <t>Han Hollanderweg</t>
  </si>
  <si>
    <t>{E348DD46-E2CD-4DF0-93B1-9501DDB0F117}</t>
  </si>
  <si>
    <t>Keermuur Unichema</t>
  </si>
  <si>
    <t>255.0</t>
  </si>
  <si>
    <t>{DFEE5032-EA1F-4CD0-B6AA-CB89E30DAE66}</t>
  </si>
  <si>
    <t>Keermuur Veerstal</t>
  </si>
  <si>
    <t>0.63</t>
  </si>
  <si>
    <t>{32E9C367-1A80-4249-A47E-558C7B539BFE}</t>
  </si>
  <si>
    <t>001074a</t>
  </si>
  <si>
    <t>127.4</t>
  </si>
  <si>
    <t>{5A06FA03-32F6-4956-8D07-E24439A24D57}</t>
  </si>
  <si>
    <t>Keermuur W.Vroesentuin</t>
  </si>
  <si>
    <t>60.0</t>
  </si>
  <si>
    <t>{127D8896-0312-4600-9E7E-A19050DDD747}</t>
  </si>
  <si>
    <t>001075a</t>
  </si>
  <si>
    <t>Willem Vroesentuin</t>
  </si>
  <si>
    <t>{9A7BC062-AD08-4EC2-924D-CF0C7B1A32B7}</t>
  </si>
  <si>
    <t>Walmuur Walvisstraat</t>
  </si>
  <si>
    <t>174.0</t>
  </si>
  <si>
    <t>{4DECA0AA-4F9B-46B5-ABC7-D22990B941DA}</t>
  </si>
  <si>
    <t>Duiker 559</t>
  </si>
  <si>
    <t>{7653BDC7-1C44-40D6-B50A-D65D9EC65AEB}</t>
  </si>
  <si>
    <t>Duiker 560</t>
  </si>
  <si>
    <t>{52169627-C8CF-43BD-B6DE-BF7AC380C876}</t>
  </si>
  <si>
    <t>Walmuur Vest</t>
  </si>
  <si>
    <t>{3715A65A-B108-4688-ABC5-84CFE64EFEF8}</t>
  </si>
  <si>
    <t>1 duiker aanwezig</t>
  </si>
  <si>
    <t>{2D1A4D11-99FF-4E37-907A-FDD0AB7B6E6C}</t>
  </si>
  <si>
    <t>Keermuur Goverwellesingel 1</t>
  </si>
  <si>
    <t>102.6</t>
  </si>
  <si>
    <t>{E3F41D69-A9EF-4F4A-855E-F36913224DEE}</t>
  </si>
  <si>
    <t>Keermuur Goverwellesingel 2</t>
  </si>
  <si>
    <t>{6377B38F-153E-4DE7-B852-A6F34285F9C2}</t>
  </si>
  <si>
    <t>Steenbez. Goudkade 3</t>
  </si>
  <si>
    <t>{0E9D38DF-E566-4A40-B4CC-812E6A3CF05F}</t>
  </si>
  <si>
    <t>Duiker 234</t>
  </si>
  <si>
    <t>{F374D38C-E825-4E01-A9D0-440C787C47F1}</t>
  </si>
  <si>
    <t>Duiker 235</t>
  </si>
  <si>
    <t>{562336D3-DEE8-4576-803B-6481E3139004}</t>
  </si>
  <si>
    <t>Duiker 632</t>
  </si>
  <si>
    <t>Schooltuinen</t>
  </si>
  <si>
    <t>{0E91BB1C-C125-45CF-B54D-2DA156E7D77F}</t>
  </si>
  <si>
    <t>Duiker 633</t>
  </si>
  <si>
    <t>{397B0881-8176-419D-A209-C22052BDE8D2}</t>
  </si>
  <si>
    <t>Duiker 122</t>
  </si>
  <si>
    <t>H.J. Nederhorststraat</t>
  </si>
  <si>
    <t>{75864B24-FCB4-484F-A5B9-50BF3DBCB5AB}</t>
  </si>
  <si>
    <t>Damwand 023</t>
  </si>
  <si>
    <t>{C86BB3DE-374E-463D-893E-DCCF945CFD0C}</t>
  </si>
  <si>
    <t>Duiker 3002</t>
  </si>
  <si>
    <t>{8CF133D9-9E12-4FA2-96B6-9F4E9A664EC3}</t>
  </si>
  <si>
    <t>Duiker 3003</t>
  </si>
  <si>
    <t>{2CE01FE3-3010-44F2-A832-B2493A4589CB}</t>
  </si>
  <si>
    <t>Duiker 3004</t>
  </si>
  <si>
    <t>{C64D7F62-1B99-41B1-B303-846C42604D3C}</t>
  </si>
  <si>
    <t>Damwand Heenpolderplantsoen 3</t>
  </si>
  <si>
    <t>34.0</t>
  </si>
  <si>
    <t>Heenpolderplantsoen</t>
  </si>
  <si>
    <t>{7528A42C-26E0-4A5F-B67E-7B04F78FBA4C}</t>
  </si>
  <si>
    <t>Damwand Heenpolderplantsoen 1</t>
  </si>
  <si>
    <t>{01B1CCF4-6C8A-4905-A6F7-1E00F262E7F9}</t>
  </si>
  <si>
    <t>Duiker 360</t>
  </si>
  <si>
    <t>0.67</t>
  </si>
  <si>
    <t>{311326E8-B3D5-46DE-9CB2-648CE7B5E202}</t>
  </si>
  <si>
    <t>Duiker 361</t>
  </si>
  <si>
    <t>{A68B1468-0753-4C3A-99CA-97E156EADC09}</t>
  </si>
  <si>
    <t>Duiker 1001</t>
  </si>
  <si>
    <t>{1FF1A2BF-78E1-4CA7-8910-438DF5BEF8FF}</t>
  </si>
  <si>
    <t>Duiker 1002</t>
  </si>
  <si>
    <t>{E30FEA5A-1798-4313-9557-27036E7E663A}</t>
  </si>
  <si>
    <t>Walmuur Fluwelensingel 2</t>
  </si>
  <si>
    <t>{0A992A76-07D3-4650-88D8-45A90B900074}</t>
  </si>
  <si>
    <t>Walmuur Fluwelensingel 3</t>
  </si>
  <si>
    <t>{8FB24B29-EF0E-433D-9FAF-49F12CC1B15D}</t>
  </si>
  <si>
    <t>Damwand 850</t>
  </si>
  <si>
    <t>{A4B525B5-CE87-4977-9CF4-FE1853F7A705}</t>
  </si>
  <si>
    <t>Damwand 845</t>
  </si>
  <si>
    <t>{F2C41798-70C5-48F6-9A77-5A2E353C15BE}</t>
  </si>
  <si>
    <t>Damwand 845a</t>
  </si>
  <si>
    <t>{40DDF4DD-BF71-44BA-92BE-148C2ABC8D6D}</t>
  </si>
  <si>
    <t>Damwand 845c</t>
  </si>
  <si>
    <t>{1480979E-2478-4144-A566-498E1DDC1E54}</t>
  </si>
  <si>
    <t>Kademuur 846</t>
  </si>
  <si>
    <t>{2A4D1DB5-4D63-4186-A9D9-161B3D594158}</t>
  </si>
  <si>
    <t>Damwand 847</t>
  </si>
  <si>
    <t>{3E463929-C661-4941-AD40-352D5F1B85D7}</t>
  </si>
  <si>
    <t>Damwand 847a</t>
  </si>
  <si>
    <t>{F1C39E97-C1B1-4948-A098-F189CB7C6844}</t>
  </si>
  <si>
    <t>Niet aanwezig. Nieuwe aanleg beschoeiing</t>
  </si>
  <si>
    <t>{2872936C-44E3-4730-8B7C-4120B1EB7AAF}</t>
  </si>
  <si>
    <t>Duiker 236</t>
  </si>
  <si>
    <t>{241F0FFA-18C5-4913-A7BD-B9149D5AD1CC}</t>
  </si>
  <si>
    <t>Duiker 237</t>
  </si>
  <si>
    <t>0.56</t>
  </si>
  <si>
    <t>{1D11F338-2A08-4B6C-B60B-7F8E92C29B7D}</t>
  </si>
  <si>
    <t>Duiker 634</t>
  </si>
  <si>
    <t>{83B3E32D-B0E8-4A56-85A4-903DA467B885}</t>
  </si>
  <si>
    <t>{DEE81637-F621-4BF5-BE37-BBD73B864EBE}</t>
  </si>
  <si>
    <t>Duiker 386</t>
  </si>
  <si>
    <t>{B6F84E99-4892-4B5E-9E88-F26CF4148DD7}</t>
  </si>
  <si>
    <t>Duiker 387</t>
  </si>
  <si>
    <t>{E1370997-B8F8-43F1-90B3-68E3D4C47B38}</t>
  </si>
  <si>
    <t>Duiker 388</t>
  </si>
  <si>
    <t>0.125</t>
  </si>
  <si>
    <t>{00BE9660-24AE-4DE3-BBC1-82CE01CD3721}</t>
  </si>
  <si>
    <t>Duiker 539</t>
  </si>
  <si>
    <t>{0156062D-0000-4573-9F31-1ADD4A4B0E99}</t>
  </si>
  <si>
    <t>Duiker 540</t>
  </si>
  <si>
    <t>{4A416B63-43CA-4D53-982F-8CFCEEDEB6B5}</t>
  </si>
  <si>
    <t>{4113DF60-A40F-41B8-808F-91CE48A70464}</t>
  </si>
  <si>
    <t>Duiker niet vindbaar/ niet aanwezig?</t>
  </si>
  <si>
    <t>{C234E57A-0456-4480-A0E2-E4082618493D}</t>
  </si>
  <si>
    <t>Duiker 475</t>
  </si>
  <si>
    <t>{0E732887-BB13-4CF9-B748-33601A06E4F4}</t>
  </si>
  <si>
    <t>{E73D1048-9E9D-45D5-BB34-900CAA6CD475}</t>
  </si>
  <si>
    <t>Duiker 477</t>
  </si>
  <si>
    <t>{6A884FE1-00B2-4C57-BA5B-E4394B2E8233}</t>
  </si>
  <si>
    <t>Duiker 478</t>
  </si>
  <si>
    <t>{BEA8D239-D928-4710-9DDD-9280F6585D67}</t>
  </si>
  <si>
    <t>{3232446C-5401-406C-8BBC-7DE0471FB63B}</t>
  </si>
  <si>
    <t>{442D8194-6616-4151-9273-23AC187DB985}</t>
  </si>
  <si>
    <t>Paaltjes zichtbaar maar duiker onvindbaar</t>
  </si>
  <si>
    <t>{78010155-D6A0-400A-B253-26E1726541FD}</t>
  </si>
  <si>
    <t>{59A11CCF-248A-475E-A3C0-A5F3F4BED9F1}</t>
  </si>
  <si>
    <t>{160C73C2-A007-4203-9BBC-72DB86F80F54}</t>
  </si>
  <si>
    <t>{90100E7D-EA65-4D0E-A9FC-F116376A0C6B}</t>
  </si>
  <si>
    <t>{775B6E98-1840-4E5F-8724-4BCF7E8D6F3D}</t>
  </si>
  <si>
    <t>121.39</t>
  </si>
  <si>
    <t>Geen toegang</t>
  </si>
  <si>
    <t>{AD4AB609-1FCA-4FC2-901F-03BB197DD907}</t>
  </si>
  <si>
    <t>{3780C0DD-C34F-40D9-8458-39700291C2B9}</t>
  </si>
  <si>
    <t>{5007441E-5B8F-4CD9-855B-0BF3BC260C19}</t>
  </si>
  <si>
    <t>{FE6F0C59-ADD5-40F2-8B95-24D36AB18D31}</t>
  </si>
  <si>
    <t>Damwand fund Dreef</t>
  </si>
  <si>
    <t>{72E39A49-0C1A-40EC-9D7F-17DCF9DD86C8}</t>
  </si>
  <si>
    <t>666753a</t>
  </si>
  <si>
    <t>Damwand fund Dreef_a</t>
  </si>
  <si>
    <t>53.0</t>
  </si>
  <si>
    <t>{EB821A9C-96C8-4214-A96C-33C92FD50303}</t>
  </si>
  <si>
    <t>Damwand fund 01 Bleulandw</t>
  </si>
  <si>
    <t>{AA4D57E3-BFBB-4092-9D6C-1C96C2D240E1}</t>
  </si>
  <si>
    <t>Damwand fund 02 Bleulandw</t>
  </si>
  <si>
    <t>{ED516347-3ADD-41FD-BB40-36E2D5C71C6C}</t>
  </si>
  <si>
    <t>Damwand fund 03 Bleulandw</t>
  </si>
  <si>
    <t>{EB6129E6-02AE-454C-9046-BE53CEF2BFB0}</t>
  </si>
  <si>
    <t>Duiker 389</t>
  </si>
  <si>
    <t>28.35</t>
  </si>
  <si>
    <t>{CC6B48B3-ECA5-4D7B-8702-69DDEE87683B}</t>
  </si>
  <si>
    <t>Duiker 551</t>
  </si>
  <si>
    <t>{DEFC28FA-2EE3-4740-BF02-E48399DC3073}</t>
  </si>
  <si>
    <t>Walmuur Karnemelksloot 6</t>
  </si>
  <si>
    <t>128.0</t>
  </si>
  <si>
    <t>{DA466FD7-33AA-4DED-A17E-89D6975F43A2}</t>
  </si>
  <si>
    <t>Keermuur Goverwellesingel</t>
  </si>
  <si>
    <t>47.1</t>
  </si>
  <si>
    <t>{086B01D6-0F83-4A1D-8C9E-0CBB16982D0F}</t>
  </si>
  <si>
    <t>{70CFC701-0380-4520-9CC3-B57F3FFDE381}</t>
  </si>
  <si>
    <t>Duiker 752</t>
  </si>
  <si>
    <t>{A9E7FEBB-45AB-4385-8882-24904AAE14E5}</t>
  </si>
  <si>
    <t>Duiker 121</t>
  </si>
  <si>
    <t>Keerkring</t>
  </si>
  <si>
    <t>{D2480DB9-8943-4A74-8BBB-9D0F859D25BC}</t>
  </si>
  <si>
    <t>{45849E58-DE49-459C-AE4E-DB2365192AC6}</t>
  </si>
  <si>
    <t>{9CB6B542-1444-4A2A-800D-11BBA7C16567}</t>
  </si>
  <si>
    <t>Duiker 391</t>
  </si>
  <si>
    <t>{32F40A14-498F-4379-82C2-971215AD443D}</t>
  </si>
  <si>
    <t>Duiker 231</t>
  </si>
  <si>
    <t>Bosboom Toussaintkade</t>
  </si>
  <si>
    <t>{9F508284-6E78-4408-92ED-2C1A71D7E121}</t>
  </si>
  <si>
    <t>Duiker 232</t>
  </si>
  <si>
    <t>{6169B46F-6870-4AE0-996C-61100DD35F79}</t>
  </si>
  <si>
    <t>Duiker 233</t>
  </si>
  <si>
    <t>{F31C5264-18AE-496C-8330-115D7744CC4A}</t>
  </si>
  <si>
    <t>Duiker 392</t>
  </si>
  <si>
    <t>{01690C5D-6403-4E82-994E-20FF32DAF92B}</t>
  </si>
  <si>
    <t>000992j</t>
  </si>
  <si>
    <t>{7953B6F7-421E-487E-A9AE-9C12A21C830A}</t>
  </si>
  <si>
    <t>Keermuur Veerstal 2</t>
  </si>
  <si>
    <t>{6B0CC11B-C299-4475-9750-817F8FE6D594}</t>
  </si>
  <si>
    <t>Duiker 753</t>
  </si>
  <si>
    <t>{0780621B-ED9D-4378-BD02-F79BDC44F059}</t>
  </si>
  <si>
    <t>Liggingen onder water zeer onduidelijk</t>
  </si>
  <si>
    <t>{722B787B-DE2D-4019-9D6B-61BE1817BF9C}</t>
  </si>
  <si>
    <t>Damwand 257</t>
  </si>
  <si>
    <t>{31277759-0DEE-4A25-89E0-1E095B950A70}</t>
  </si>
  <si>
    <t>Duiker 554</t>
  </si>
  <si>
    <t>{BFC11208-939A-4942-9398-E55D8A408A25}</t>
  </si>
  <si>
    <t>Duiker onvindbaar bossage</t>
  </si>
  <si>
    <t>{D128D57A-3DF5-4747-A002-61D3EE14447F}</t>
  </si>
  <si>
    <t>{ED791341-65E3-48B7-951B-04AD92839DE2}</t>
  </si>
  <si>
    <t>{93DC9646-770F-4825-BF6E-23D63E33D9FA}</t>
  </si>
  <si>
    <t>10.33</t>
  </si>
  <si>
    <t>{7F850C70-9430-4BF2-805E-CBAB17EA9349}</t>
  </si>
  <si>
    <t>Duiker 629</t>
  </si>
  <si>
    <t>{1839A992-6758-4CA9-8E77-EE5778816637}</t>
  </si>
  <si>
    <t>Keermuur Spinnerijpad</t>
  </si>
  <si>
    <t>{3A90E8FB-A872-4DB2-8B5C-839FF37C0DBB}</t>
  </si>
  <si>
    <t>667127a</t>
  </si>
  <si>
    <t>'t Spinnewiel</t>
  </si>
  <si>
    <t>{4F5C50E3-A447-4447-B561-677330A2E15B}</t>
  </si>
  <si>
    <t>667127b</t>
  </si>
  <si>
    <t>{C79C152F-3A98-4734-BBB8-497F010E1360}</t>
  </si>
  <si>
    <t>667127c</t>
  </si>
  <si>
    <t>{75D3845B-1E10-4646-944D-50DD35B46978}</t>
  </si>
  <si>
    <t>Damwand 289</t>
  </si>
  <si>
    <t>{37B6E00F-74D9-4ECE-A3DE-329046930E9E}</t>
  </si>
  <si>
    <t>667130a</t>
  </si>
  <si>
    <t>Damwand 289a</t>
  </si>
  <si>
    <t>{CD953E58-9206-497B-B95C-6AAC692107C3}</t>
  </si>
  <si>
    <t>Damwand Reeuw. Verlaat</t>
  </si>
  <si>
    <t>{4EE31B7A-FBA8-4170-9909-AFEFFF3A75BC}</t>
  </si>
  <si>
    <t>667219a</t>
  </si>
  <si>
    <t>Damwand Reeuw. Verlaat_a</t>
  </si>
  <si>
    <t>{D5D4BF86-C25A-455D-9593-5AE6F1AA47AD}</t>
  </si>
  <si>
    <t>667219b</t>
  </si>
  <si>
    <t>Damwand Reeuw. Verlaat_b</t>
  </si>
  <si>
    <t>{B153F8D6-1ABB-4121-82FB-4DC12A761CCA}</t>
  </si>
  <si>
    <t>667219e</t>
  </si>
  <si>
    <t>Damwand Reeuw. Verlaat_e</t>
  </si>
  <si>
    <t>{63C2351E-63CF-4AD4-A150-46765B3913BC}</t>
  </si>
  <si>
    <t>667219f</t>
  </si>
  <si>
    <t>Damwand Reeuw. Verlaat_f</t>
  </si>
  <si>
    <t>21.5</t>
  </si>
  <si>
    <t>{CDAF18EA-7AA1-4E13-B7B4-06B67A2D6B0E}</t>
  </si>
  <si>
    <t>667219g</t>
  </si>
  <si>
    <t>Damwand Reeuw. Verlaat_g</t>
  </si>
  <si>
    <t>{899545FC-78A0-4475-A057-2A502ACCBAF2}</t>
  </si>
  <si>
    <t>Duiker 393</t>
  </si>
  <si>
    <t>{01102963-5638-4B24-8A44-515D07C6B87A}</t>
  </si>
  <si>
    <t>Duiker 394</t>
  </si>
  <si>
    <t>{79746820-22D7-4842-8C6F-BE11E704A6F1}</t>
  </si>
  <si>
    <t>Duiker 395</t>
  </si>
  <si>
    <t>{6104C14D-03DF-40AB-9271-F795A2B9F17A}</t>
  </si>
  <si>
    <t>Walmuur Karnemelksloot 7</t>
  </si>
  <si>
    <t>101.0</t>
  </si>
  <si>
    <t>{E19E1C7A-8BD4-4DD9-ACDF-15466FB59F6B}</t>
  </si>
  <si>
    <t>Geluidscherm Burgemeester van Reenensingel</t>
  </si>
  <si>
    <t>Geluidswerende constructie</t>
  </si>
  <si>
    <t>Woningbouw</t>
  </si>
  <si>
    <t>K41</t>
  </si>
  <si>
    <t>{25F85D0F-1F8C-4471-A5B0-63EE80E4F468}</t>
  </si>
  <si>
    <t>Geluidscherm Marga Klompestraat</t>
  </si>
  <si>
    <t>Marga Klompnstraat</t>
  </si>
  <si>
    <t>PLUS Vastgoed BV</t>
  </si>
  <si>
    <t>{3ED25DF0-C005-4D51-A57B-D9A704172444}</t>
  </si>
  <si>
    <t>Geluidscherm Vossenburchkade</t>
  </si>
  <si>
    <t>{BA694E85-521B-4E7F-9988-40D51014081B}</t>
  </si>
  <si>
    <t>Duiker 396</t>
  </si>
  <si>
    <t>{CA6769CF-7B7D-406A-8097-3449F7FEF046}</t>
  </si>
  <si>
    <t>9.06</t>
  </si>
  <si>
    <t>Bodem duiker onvindbaar</t>
  </si>
  <si>
    <t>{BEE428A1-6832-4ED5-8ACB-4D504513F2E5}</t>
  </si>
  <si>
    <t>Duiker 398</t>
  </si>
  <si>
    <t>{FFC32378-A4DE-427C-BA4F-24A658849125}</t>
  </si>
  <si>
    <t>{77D2A88B-816E-42D0-AC2A-A6A74AC0EB9C}</t>
  </si>
  <si>
    <t>Keermuur Vest</t>
  </si>
  <si>
    <t>{05407E0E-FAC2-40A1-980A-A0CEDC8368E3}</t>
  </si>
  <si>
    <t>Damwand Ronsseweg</t>
  </si>
  <si>
    <t>89.0</t>
  </si>
  <si>
    <t>{FE677EC0-3F8E-453B-80A4-4DE3064C5673}</t>
  </si>
  <si>
    <t>Damwand Omlooppad</t>
  </si>
  <si>
    <t>{C086D74F-F168-491A-83EB-EABD1F43AE9E}</t>
  </si>
  <si>
    <t>Duiker 631</t>
  </si>
  <si>
    <t>Burgemeester Martensstraat</t>
  </si>
  <si>
    <t>{ADBD6F8A-15F4-4081-9F43-CA17FF72A1FD}</t>
  </si>
  <si>
    <t>Duiker 428</t>
  </si>
  <si>
    <t>{A94BDA69-E7C4-4E2A-9D4D-B8A004F7E999}</t>
  </si>
  <si>
    <t>Duikers aan 1 kant vindbaar, idd 2 duikers</t>
  </si>
  <si>
    <t>{C41AB3EF-0E6E-4377-95A7-DE2E240292F4}</t>
  </si>
  <si>
    <t>Dubbele duiker aanwezig</t>
  </si>
  <si>
    <t>{DBA4F2D8-BBB6-487D-B6EB-53FF75E4F5E3}</t>
  </si>
  <si>
    <t>2 duikers aanwezig aan 1 kant maar 1 duiker gevon.</t>
  </si>
  <si>
    <t>{B695F7C4-4E5E-4C5A-8D9A-850EC9769FC9}</t>
  </si>
  <si>
    <t>{824DB798-54DD-4E11-B0CA-B8861F5195DA}</t>
  </si>
  <si>
    <t>Duiker 564</t>
  </si>
  <si>
    <t>{19893CB6-F0DA-44D2-BC63-89C06BA96E91}</t>
  </si>
  <si>
    <t>Damwand Reeuwijkpolderplantsoen 1</t>
  </si>
  <si>
    <t>{DC31E211-E56A-4F3E-B79B-4FC7CD95910A}</t>
  </si>
  <si>
    <t>Damwand Reeuwijkpolderplantsoen 2</t>
  </si>
  <si>
    <t>{322819A6-F72C-4B38-B3CE-142EC28416DD}</t>
  </si>
  <si>
    <t>{C505A245-B844-4C4B-88AA-9C0CB33C84AD}</t>
  </si>
  <si>
    <t>Duiker 304</t>
  </si>
  <si>
    <t>{7CF505EE-5D68-414C-B552-3E07934FA199}</t>
  </si>
  <si>
    <t>Duiker 332</t>
  </si>
  <si>
    <t>Vuurdoornlaan</t>
  </si>
  <si>
    <t>{5267B914-4E8C-4910-8763-428BB297E912}</t>
  </si>
  <si>
    <t>Duiker 444</t>
  </si>
  <si>
    <t>{C3D0338F-6E8A-4CA9-BA33-0D15F7151ED6}</t>
  </si>
  <si>
    <t>Duiker 416</t>
  </si>
  <si>
    <t>{2342D8FF-2899-4470-98EB-11284145378E}</t>
  </si>
  <si>
    <t>Damwand Tobbe</t>
  </si>
  <si>
    <t>{54EF95AC-833D-43BE-84AD-8BDED7D850E0}</t>
  </si>
  <si>
    <t>Damwand Heenpolderplantsoen 2</t>
  </si>
  <si>
    <t>{48D0C933-42D8-4C0F-A60B-6B5BD0A896B2}</t>
  </si>
  <si>
    <t>Keermuur Rotterdamse Poort</t>
  </si>
  <si>
    <t>{3AB64B38-6B6D-4C6A-9E68-978F9B61CD9C}</t>
  </si>
  <si>
    <t>{BE1D0474-A2B2-49AE-A717-E3BF4A4F7D2F}</t>
  </si>
  <si>
    <t>Keermuur DBL1</t>
  </si>
  <si>
    <t>Doggersbanklaan</t>
  </si>
  <si>
    <t>{49F1CC99-B69F-4B81-954A-9D49FBB06933}</t>
  </si>
  <si>
    <t>Keermuur DBL2</t>
  </si>
  <si>
    <t>{BB666199-7B31-4E0D-9E24-EC525944B21C}</t>
  </si>
  <si>
    <t>Damwand DBL</t>
  </si>
  <si>
    <t>{1B18A124-9588-443A-9275-14DBFD3CB34B}</t>
  </si>
  <si>
    <t>OEVER_1096</t>
  </si>
  <si>
    <t>{1AA43C1F-1D9C-4D6A-97A0-95E7031A83F6}</t>
  </si>
  <si>
    <t>Walmuur Pottersplein</t>
  </si>
  <si>
    <t>38.0</t>
  </si>
  <si>
    <t>{AD31ACB0-73E3-4FCE-AB16-215E883DB006}</t>
  </si>
  <si>
    <t>{D6787142-A6EC-4323-933A-B5070F64513A}</t>
  </si>
  <si>
    <t>001016b</t>
  </si>
  <si>
    <t>{91499D87-0A42-4995-8800-07AB10500021}</t>
  </si>
  <si>
    <t>Keermuur Bleulandpad</t>
  </si>
  <si>
    <t>{887DA490-F92B-42CF-9C66-153FC80D65CE}</t>
  </si>
  <si>
    <t>Duiker 702</t>
  </si>
  <si>
    <t>{78829A84-531C-464F-9005-98C1C8AABDA2}</t>
  </si>
  <si>
    <t>Duiker 722</t>
  </si>
  <si>
    <t>21.37</t>
  </si>
  <si>
    <t>{E14A6CC2-7D8E-47CC-A90F-8936766D8078}</t>
  </si>
  <si>
    <t>Niet kunnen vinden na inspectie</t>
  </si>
  <si>
    <t>{2A02D0A6-1A53-4033-92CD-8B7DA329D032}</t>
  </si>
  <si>
    <t>Duiker 750</t>
  </si>
  <si>
    <t>Symfonielaan</t>
  </si>
  <si>
    <t>{9CE92762-45AD-456E-A9DC-A13299DC8173}</t>
  </si>
  <si>
    <t>Walmuur Houtmansplts 1</t>
  </si>
  <si>
    <t>116.0</t>
  </si>
  <si>
    <t>{C622E0D7-35E1-4589-B1F7-EA2B885FFB0C}</t>
  </si>
  <si>
    <t>000992d</t>
  </si>
  <si>
    <t>227.0</t>
  </si>
  <si>
    <t>{3E6F9B7A-B711-46D6-B0FE-429AF46232B7}</t>
  </si>
  <si>
    <t>000992h</t>
  </si>
  <si>
    <t>{B99EC9E5-C462-49BD-9C98-AE997DB46D41}</t>
  </si>
  <si>
    <t>000994a</t>
  </si>
  <si>
    <t>{6A4C966C-1C60-4434-9B3C-601717364F40}</t>
  </si>
  <si>
    <t>Duiker 314</t>
  </si>
  <si>
    <t>Antwerpseweg</t>
  </si>
  <si>
    <t>{CD0007A4-CF39-4AA0-B051-2B7951931BA9}</t>
  </si>
  <si>
    <t>Walmuur Lage Gouwe 4</t>
  </si>
  <si>
    <t>72.0</t>
  </si>
  <si>
    <t>{7C4E330E-65A7-45D5-85CF-E3656EF2D1CA}</t>
  </si>
  <si>
    <t>{2D703D01-07B6-458D-B6D8-451F1CCF5019}</t>
  </si>
  <si>
    <t>001028a</t>
  </si>
  <si>
    <t>{48AC0920-A05E-41AB-9871-C6387D9464E7}</t>
  </si>
  <si>
    <t>001034a</t>
  </si>
  <si>
    <t>Damwand Goudkade 2a</t>
  </si>
  <si>
    <t>97.0</t>
  </si>
  <si>
    <t>{C8647CD6-C868-4C4B-B7A0-5A4FC7CF74E1}</t>
  </si>
  <si>
    <t>Damwand Goudkade 3</t>
  </si>
  <si>
    <t>{BE7ED78C-82B5-4C9C-8108-EB1FD15039F0}</t>
  </si>
  <si>
    <t>001045b</t>
  </si>
  <si>
    <t>{A450537C-A300-4431-B05F-A5C068FD4D24}</t>
  </si>
  <si>
    <t>Duiker 603</t>
  </si>
  <si>
    <t>Dobbestraat</t>
  </si>
  <si>
    <t>{3F6F1412-B477-4DAA-9838-C039AEC4982A}</t>
  </si>
  <si>
    <t>Duiker Oostvolmolen</t>
  </si>
  <si>
    <t>{3369F244-0DD1-4682-9DCB-107BC98A7BDD}</t>
  </si>
  <si>
    <t>001071a</t>
  </si>
  <si>
    <t>19.5</t>
  </si>
  <si>
    <t>{409087FC-13B1-425C-8297-7F5CC1446157}</t>
  </si>
  <si>
    <t>Duiker 3001</t>
  </si>
  <si>
    <t>{6A9F2A76-F674-4402-B948-AAD203E06ADA}</t>
  </si>
  <si>
    <t>Duiker 904</t>
  </si>
  <si>
    <t>{E6F537D3-33C4-47F9-AF60-1C2B33E742B4}</t>
  </si>
  <si>
    <t>Duiker 905</t>
  </si>
  <si>
    <t>{5FEB0B65-D517-48DC-AE74-12C7619A1915}</t>
  </si>
  <si>
    <t>Duiker 906</t>
  </si>
  <si>
    <t>{D0C1EF32-0D9D-4269-A1E7-DB3C16A88DD1}</t>
  </si>
  <si>
    <t>Duiker 907</t>
  </si>
  <si>
    <t>12.12</t>
  </si>
  <si>
    <t>{8DD993A1-F7CA-45E1-917E-0F7F6C1C973A}</t>
  </si>
  <si>
    <t>Duiker 908</t>
  </si>
  <si>
    <t>{32AC3CAE-5FE0-426C-9FE6-F73362957894}</t>
  </si>
  <si>
    <t>Duiker 909</t>
  </si>
  <si>
    <t>{7FBE0E0F-4A78-485E-9F41-E82274470558}</t>
  </si>
  <si>
    <t>Duiker 4001</t>
  </si>
  <si>
    <t>0.33</t>
  </si>
  <si>
    <t>{B18675F8-604A-4913-9920-4113CF5C7C25}</t>
  </si>
  <si>
    <t>Duiker 328</t>
  </si>
  <si>
    <t>Clematislaan</t>
  </si>
  <si>
    <t>{1385D3F7-0DA2-40BE-97CC-1C9DE7BBB842}</t>
  </si>
  <si>
    <t>Duiker 8001</t>
  </si>
  <si>
    <t>{E3DC09A5-1FB9-4FC9-8698-393201C108FE}</t>
  </si>
  <si>
    <t>Duiker 8002</t>
  </si>
  <si>
    <t>6.34</t>
  </si>
  <si>
    <t>{6223352B-78F9-44FB-AEA6-A27E1D28DF92}</t>
  </si>
  <si>
    <t>Duiker 8003</t>
  </si>
  <si>
    <t>{4E37B97A-20EC-4FE9-92B7-0971D6DB7AC8}</t>
  </si>
  <si>
    <t>Duiker 8004</t>
  </si>
  <si>
    <t>{1348DF1E-2E41-4893-83ED-FC5DD1077CEC}</t>
  </si>
  <si>
    <t>Keermuur Hofpoldersingel</t>
  </si>
  <si>
    <t>{CF6B7363-BB42-4169-A70A-3334C82B53CB}</t>
  </si>
  <si>
    <t>999122a</t>
  </si>
  <si>
    <t>Keermuur Hofpoldersingel1</t>
  </si>
  <si>
    <t>{992BED1D-9352-48F4-AE13-E01EBD4F4BE2}</t>
  </si>
  <si>
    <t>999122b</t>
  </si>
  <si>
    <t>Keermuur Hofpoldersingel2</t>
  </si>
  <si>
    <t>{955D539E-6825-4A2C-A57C-2777107C186C}</t>
  </si>
  <si>
    <t xml:space="preserve">Nieuwe beschoeiing kunststof </t>
  </si>
  <si>
    <t>{C8ED89CD-8E8C-4D3E-95DC-C50AD17EE68C}</t>
  </si>
  <si>
    <t>Duiker 553</t>
  </si>
  <si>
    <t>{58360B46-2ADD-4802-8511-64CDDDA21EB0}</t>
  </si>
  <si>
    <t>Duiker 3007</t>
  </si>
  <si>
    <t>83.3</t>
  </si>
  <si>
    <t>{3BB1E3EE-36A0-4C02-8105-B9678C7596CE}</t>
  </si>
  <si>
    <t>Duiker 3008</t>
  </si>
  <si>
    <t>31.46</t>
  </si>
  <si>
    <t>{0F117135-8F9F-499A-94B0-76A586593179}</t>
  </si>
  <si>
    <t>Damwand 848</t>
  </si>
  <si>
    <t>{B561E6AE-D1E8-4F72-B8B8-D42C761C3AE8}</t>
  </si>
  <si>
    <t>Damwand 849</t>
  </si>
  <si>
    <t>{47364DDB-080B-4139-A584-0704FA6E1920}</t>
  </si>
  <si>
    <t>Damwand Burg. Jamessingel</t>
  </si>
  <si>
    <t>{8F0EA129-5894-473D-91D4-DB380AA95BE4}</t>
  </si>
  <si>
    <t>{BBE3D142-37B6-4F02-A972-60BC42F66E14}</t>
  </si>
  <si>
    <t>4.84</t>
  </si>
  <si>
    <t>Andere kant pvc buis niet vindbaar</t>
  </si>
  <si>
    <t>{766E8496-2CAD-4FA3-BE6C-C926C62C3D77}</t>
  </si>
  <si>
    <t>16.17</t>
  </si>
  <si>
    <t>Geen gpsmeting ivm bossage</t>
  </si>
  <si>
    <t>{8DA439DB-F7C0-4731-819E-ACE825962086}</t>
  </si>
  <si>
    <t>Ander kant duiker niet inmeetbaar. Duiker verstopt</t>
  </si>
  <si>
    <t>{E5B00DE2-84C1-4E21-BC98-267D3A6819C5}</t>
  </si>
  <si>
    <t>Stuw aan 1 kant duiker aan andere kant niet vindb.</t>
  </si>
  <si>
    <t>{22DB737D-CC1C-4063-A38A-4CA01499A6F0}</t>
  </si>
  <si>
    <t>Damwand 845b</t>
  </si>
  <si>
    <t>{4BC67CF8-48ED-4B05-A813-F6A3D744ADF7}</t>
  </si>
  <si>
    <t>Duiker 910</t>
  </si>
  <si>
    <t>IJsseloogwal</t>
  </si>
  <si>
    <t>{C53E89D1-49D9-412C-851B-ED889C0EAAE8}</t>
  </si>
  <si>
    <t>Duiker 911</t>
  </si>
  <si>
    <t>52.27</t>
  </si>
  <si>
    <t>Burgemeester van Dijkesingel</t>
  </si>
  <si>
    <t>{3B6F92C4-0F0E-4DBC-AE3A-90043A3B787D}</t>
  </si>
  <si>
    <t>Duiker 912</t>
  </si>
  <si>
    <t>20.53</t>
  </si>
  <si>
    <t>{210E65BA-43CA-497B-9D58-A02FDDF2AF8A}</t>
  </si>
  <si>
    <t>001042a</t>
  </si>
  <si>
    <t>{2E5B670C-BB00-42DA-B78A-DFBFE14A8409}</t>
  </si>
  <si>
    <t>Duiker 913</t>
  </si>
  <si>
    <t>{31C2B168-0E83-4B1B-81DC-7B77A7A941FD}</t>
  </si>
  <si>
    <t>Duiker 915</t>
  </si>
  <si>
    <t>{6ADB1139-8DAF-4DCE-9A01-50D11E9B098E}</t>
  </si>
  <si>
    <t>Duiker 916</t>
  </si>
  <si>
    <t>{5D9F8AC5-49D2-487D-B8AA-424DF80984CA}</t>
  </si>
  <si>
    <t>Duiker 914</t>
  </si>
  <si>
    <t>{2BCFA0D0-82B6-44F1-8A42-675E365638C0}</t>
  </si>
  <si>
    <t>Duiker 918</t>
  </si>
  <si>
    <t>{CB3E6A31-9CE9-4FF5-BC2C-22EBBB4D735B}</t>
  </si>
  <si>
    <t>Duiker 917</t>
  </si>
  <si>
    <t>{862A90BE-2A3A-4C5A-8C6E-8FC4538B5171}</t>
  </si>
  <si>
    <t>Keermuur Kleiwegplein 1</t>
  </si>
  <si>
    <t>{B78D85D6-84E4-4D96-B889-72F5A1F16440}</t>
  </si>
  <si>
    <t>Keermuur Kleiwegplein 2</t>
  </si>
  <si>
    <t>{E2499919-755C-448E-9A75-810E85B55674}</t>
  </si>
  <si>
    <t>Keermuur Kleiwegplein 3</t>
  </si>
  <si>
    <t>{AB913F59-29EA-45EE-90DC-AFA88FFA762F}</t>
  </si>
  <si>
    <t>Keermuur Kleiwegplein 4</t>
  </si>
  <si>
    <t>{BD35E2B3-62D9-4785-B92C-51A72BFAB0AA}</t>
  </si>
  <si>
    <t>Duiker 3009</t>
  </si>
  <si>
    <t>Columbuslaan</t>
  </si>
  <si>
    <t>{A4343820-E6E5-4421-9876-9D905AF33775}</t>
  </si>
  <si>
    <t>{6A2E2D4B-F9A9-4D14-88B6-203916B2A548}</t>
  </si>
  <si>
    <t>Walmuur Wallenbergplts 2</t>
  </si>
  <si>
    <t>{20A52120-77AD-4050-B7BF-F4D0657386F4}</t>
  </si>
  <si>
    <t>Walmuur Jeruzalemstraat 2</t>
  </si>
  <si>
    <t>{D3D9741E-7488-41F7-B2F1-D57B65452168}</t>
  </si>
  <si>
    <t>Damwand 251</t>
  </si>
  <si>
    <t>{235703AE-8452-494F-8D06-767ABE3AEC52}</t>
  </si>
  <si>
    <t>Damwand Goejanverwelledijk</t>
  </si>
  <si>
    <t>{C2C09628-5E80-4252-BB42-F9C8D2BB6D7A}</t>
  </si>
  <si>
    <t>Duiker 919</t>
  </si>
  <si>
    <t>{C1004928-F9E7-4C7F-BB1D-AE314D084E32}</t>
  </si>
  <si>
    <t>Duiker 920</t>
  </si>
  <si>
    <t>{E80157DA-4E5F-4C25-A409-5872FC28CE1D}</t>
  </si>
  <si>
    <t>Duiker 921</t>
  </si>
  <si>
    <t>{33BDA1A9-49D4-4CD8-B596-D432D230D72C}</t>
  </si>
  <si>
    <t>Duiker 922</t>
  </si>
  <si>
    <t>{1522FA7E-F3C7-4216-B646-8D2028B12443}</t>
  </si>
  <si>
    <t>Duiker 923</t>
  </si>
  <si>
    <t>{DBD581C2-6B8B-4579-8ABE-97812860CF19}</t>
  </si>
  <si>
    <t>Damwand Provincialeweg</t>
  </si>
  <si>
    <t>123.0</t>
  </si>
  <si>
    <t>{39361510-E7AA-4396-B94F-D89B6ED6BA5E}</t>
  </si>
  <si>
    <t>Doorvaar- breedte (m)</t>
  </si>
  <si>
    <t>Doorvaar- hoogte (m)</t>
  </si>
  <si>
    <t>aangetroffen bij controle</t>
  </si>
  <si>
    <t>1 grote duiker aanwezig beton 1,3 breed</t>
  </si>
  <si>
    <t>Aan 1 kant alleen pvc buis gevonden 2 rond</t>
  </si>
  <si>
    <t>hoogte  opening1 
(m tov opn peil)</t>
  </si>
  <si>
    <t>hoogte  opening2
 (m tov opn peil)</t>
  </si>
  <si>
    <t>resultaten inventarisatie veldwerk*</t>
  </si>
  <si>
    <t>niet</t>
  </si>
  <si>
    <t>Totaal lengte** (m)</t>
  </si>
  <si>
    <t>bemonsterd op asbest:schoon</t>
  </si>
  <si>
    <t>Toepasbaar GBT</t>
  </si>
  <si>
    <t xml:space="preserve">* Inventarisatie veldwerk: de invetarisatie wonrd niet gezien als zekere bepaling of een duiker wel of niet aanwezig is. Omdat de situatie tijdens de veldwerk  door dichte begroeiing niet goed te inventariseren bleek. </t>
  </si>
  <si>
    <t xml:space="preserve">  "Nee" geeft aan dat de medewerker denkt dat de duiker niet bestaat, "niet" geeft aan dat duiker niet is aangetroffen, maar er mogelijk wel is.</t>
  </si>
  <si>
    <t xml:space="preserve">** Totaal lengte: ingeval van een dubbele duiker wordt hier de gezamelijke lengte aangegeven van beide buizen opgeteld. </t>
  </si>
  <si>
    <t>aanvulling Rijnland</t>
  </si>
  <si>
    <t>251-058-00012</t>
  </si>
  <si>
    <t>251-058-00014</t>
  </si>
  <si>
    <t>251-058-00022</t>
  </si>
  <si>
    <t>251-058-00027</t>
  </si>
  <si>
    <t>251-058-00005-1</t>
  </si>
  <si>
    <t>251-058-00009-1</t>
  </si>
  <si>
    <t>251-058-00009-2</t>
  </si>
  <si>
    <t>251-058-00009-3</t>
  </si>
  <si>
    <t>251-058-00009-4</t>
  </si>
  <si>
    <t>251-058-00009-5</t>
  </si>
  <si>
    <t>251-058-00012-1</t>
  </si>
  <si>
    <t>251-058-00014-1</t>
  </si>
  <si>
    <t>251-058-00019-1</t>
  </si>
  <si>
    <t>251-058-00019-2</t>
  </si>
  <si>
    <t>251-058-00019-3</t>
  </si>
  <si>
    <t>251-058-00019-4</t>
  </si>
  <si>
    <t>251-058-00019-5</t>
  </si>
  <si>
    <t>251-058-00022-2</t>
  </si>
  <si>
    <t>251-058-00022-1</t>
  </si>
  <si>
    <t>251-058-00027-1</t>
  </si>
  <si>
    <t>251-058-00027-2</t>
  </si>
  <si>
    <t>251-058-00027-3</t>
  </si>
  <si>
    <t>251-058-00027-4</t>
  </si>
  <si>
    <t>ntbx</t>
  </si>
  <si>
    <t>aanv Rijnland</t>
  </si>
  <si>
    <t>251-058-00009-6</t>
  </si>
  <si>
    <r>
      <t>m</t>
    </r>
    <r>
      <rPr>
        <b/>
        <vertAlign val="superscript"/>
        <sz val="8"/>
        <color theme="0" tint="-0.249977111117893"/>
        <rFont val="Arial"/>
        <family val="2"/>
        <scheme val="minor"/>
      </rPr>
      <t>3</t>
    </r>
    <r>
      <rPr>
        <b/>
        <sz val="8"/>
        <color theme="0" tint="-0.249977111117893"/>
        <rFont val="Arial"/>
        <family val="2"/>
        <scheme val="minor"/>
      </rPr>
      <t>/m slib te baggeren  2021*</t>
    </r>
  </si>
  <si>
    <t>m3 Te baggeren slib*</t>
  </si>
  <si>
    <t>m3/m Te baggeren slib*</t>
  </si>
  <si>
    <t>zie certficaat</t>
  </si>
  <si>
    <t>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</si>
</sst>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"/>
    <numFmt numFmtId="165" formatCode="0.0"/>
    <numFmt numFmtId="166" formatCode="0.00;[Red]\-0.00"/>
    <numFmt numFmtId="167" formatCode="\+0.00;\-0.00"/>
    <numFmt numFmtId="168" formatCode="dd\-mm\-yyyy"/>
    <numFmt numFmtId="169" formatCode="0.##"/>
    <numFmt numFmtId="170" formatCode="0.#"/>
    <numFmt numFmtId="171" formatCode="&quot;Aantal: &quot;@"/>
  </numFmts>
  <fonts count="35" x14ac:knownFonts="1">
    <font>
      <sz val="11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b/>
      <sz val="8"/>
      <color theme="0" tint="-0.249977111117893"/>
      <name val="Arial"/>
      <family val="2"/>
      <scheme val="minor"/>
    </font>
    <font>
      <sz val="8"/>
      <color theme="0" tint="-0.249977111117893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b/>
      <sz val="16"/>
      <name val="Arial"/>
      <family val="2"/>
    </font>
    <font>
      <sz val="16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1"/>
      <color rgb="FFFF0000"/>
      <name val="Arial"/>
      <family val="2"/>
    </font>
    <font>
      <b/>
      <sz val="11"/>
      <color rgb="FF000000"/>
      <name val="Arial"/>
      <family val="2"/>
    </font>
    <font>
      <b/>
      <sz val="16"/>
      <color rgb="FF71004B"/>
      <name val="Arial"/>
      <family val="2"/>
      <scheme val="minor"/>
    </font>
    <font>
      <b/>
      <sz val="16"/>
      <name val="Arial"/>
      <family val="2"/>
      <scheme val="minor"/>
    </font>
    <font>
      <sz val="8"/>
      <color rgb="FF000000"/>
      <name val="Tahoma"/>
      <family val="2"/>
    </font>
    <font>
      <sz val="16"/>
      <color rgb="FF71004B"/>
      <name val="Arial"/>
      <family val="2"/>
      <scheme val="minor"/>
    </font>
    <font>
      <sz val="16"/>
      <name val="Arial"/>
      <family val="2"/>
      <scheme val="minor"/>
    </font>
    <font>
      <sz val="8"/>
      <color theme="0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vertAlign val="superscript"/>
      <sz val="8"/>
      <color theme="0" tint="-0.249977111117893"/>
      <name val="Arial"/>
      <family val="2"/>
      <scheme val="minor"/>
    </font>
    <font>
      <sz val="11"/>
      <color theme="1"/>
      <name val="Arial"/>
      <family val="2"/>
      <scheme val="minor"/>
    </font>
    <font>
      <sz val="7"/>
      <color theme="1"/>
      <name val="Arial"/>
      <family val="2"/>
      <scheme val="minor"/>
    </font>
    <font>
      <b/>
      <sz val="8"/>
      <color theme="0"/>
      <name val="Arial"/>
      <family val="2"/>
      <scheme val="minor"/>
    </font>
    <font>
      <b/>
      <sz val="7"/>
      <color rgb="FF71004B"/>
      <name val="Arial"/>
      <family val="2"/>
      <scheme val="minor"/>
    </font>
    <font>
      <sz val="6"/>
      <color theme="1"/>
      <name val="Arial"/>
      <family val="2"/>
      <scheme val="minor"/>
    </font>
    <font>
      <b/>
      <sz val="6"/>
      <color theme="0" tint="-0.249977111117893"/>
      <name val="Arial"/>
      <family val="2"/>
      <scheme val="minor"/>
    </font>
    <font>
      <sz val="8"/>
      <name val="Arial"/>
      <family val="2"/>
      <scheme val="minor"/>
    </font>
    <font>
      <b/>
      <sz val="8"/>
      <color rgb="FFFF0000"/>
      <name val="Arial"/>
      <family val="2"/>
      <scheme val="minor"/>
    </font>
    <font>
      <sz val="11"/>
      <color theme="0" tint="-0.249977111117893"/>
      <name val="Arial"/>
      <family val="2"/>
      <scheme val="minor"/>
    </font>
    <font>
      <b/>
      <sz val="11"/>
      <color theme="0" tint="-0.249977111117893"/>
      <name val="Arial"/>
      <family val="2"/>
      <scheme val="minor"/>
    </font>
    <font>
      <b/>
      <sz val="7"/>
      <color theme="1"/>
      <name val="Arial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71004B"/>
        <bgColor indexed="64"/>
      </patternFill>
    </fill>
    <fill>
      <patternFill patternType="solid">
        <fgColor rgb="FF00B0F0"/>
      </patternFill>
    </fill>
    <fill>
      <patternFill patternType="solid">
        <fgColor rgb="FFFFFF00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D3D3D3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</fills>
  <borders count="41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/>
      <top style="thin">
        <color rgb="FFA9A9A9"/>
      </top>
      <bottom/>
      <diagonal/>
    </border>
    <border>
      <left/>
      <right/>
      <top style="thin">
        <color rgb="FFA9A9A9"/>
      </top>
      <bottom/>
      <diagonal/>
    </border>
    <border>
      <left/>
      <right style="thin">
        <color rgb="FFA9A9A9"/>
      </right>
      <top style="thin">
        <color rgb="FFA9A9A9"/>
      </top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/>
      <diagonal/>
    </border>
    <border>
      <left style="thin">
        <color rgb="FFA9A9A9"/>
      </left>
      <right/>
      <top style="thin">
        <color rgb="FFA9A9A9"/>
      </top>
      <bottom style="thin">
        <color rgb="FFA9A9A9"/>
      </bottom>
      <diagonal/>
    </border>
    <border>
      <left/>
      <right/>
      <top style="thin">
        <color rgb="FFA9A9A9"/>
      </top>
      <bottom style="thin">
        <color rgb="FFA9A9A9"/>
      </bottom>
      <diagonal/>
    </border>
    <border>
      <left/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/>
      <top/>
      <bottom style="thin">
        <color rgb="FFA9A9A9"/>
      </bottom>
      <diagonal/>
    </border>
    <border>
      <left/>
      <right/>
      <top/>
      <bottom style="thin">
        <color rgb="FFA9A9A9"/>
      </bottom>
      <diagonal/>
    </border>
    <border>
      <left/>
      <right style="thin">
        <color rgb="FFA9A9A9"/>
      </right>
      <top/>
      <bottom style="thin">
        <color rgb="FFA9A9A9"/>
      </bottom>
      <diagonal/>
    </border>
    <border>
      <left style="thin">
        <color rgb="FFA9A9A9"/>
      </left>
      <right style="thin">
        <color rgb="FFA9A9A9"/>
      </right>
      <top/>
      <bottom style="thin">
        <color rgb="FFA9A9A9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hair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</borders>
  <cellStyleXfs count="3">
    <xf numFmtId="0" fontId="0" fillId="0" borderId="0"/>
    <xf numFmtId="0" fontId="22" fillId="0" borderId="0" applyNumberFormat="0" applyFill="0" applyBorder="0" applyAlignment="0" applyProtection="0"/>
    <xf numFmtId="0" fontId="24" fillId="0" borderId="0"/>
  </cellStyleXfs>
  <cellXfs count="309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0" fontId="2" fillId="2" borderId="0" xfId="0" applyFont="1" applyFill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14" fontId="2" fillId="0" borderId="1" xfId="0" applyNumberFormat="1" applyFont="1" applyBorder="1"/>
    <xf numFmtId="2" fontId="2" fillId="0" borderId="1" xfId="0" applyNumberFormat="1" applyFont="1" applyBorder="1"/>
    <xf numFmtId="0" fontId="2" fillId="3" borderId="0" xfId="0" applyFont="1" applyFill="1"/>
    <xf numFmtId="0" fontId="3" fillId="4" borderId="1" xfId="0" applyFont="1" applyFill="1" applyBorder="1" applyAlignment="1">
      <alignment vertical="top" wrapText="1"/>
    </xf>
    <xf numFmtId="2" fontId="3" fillId="4" borderId="1" xfId="0" applyNumberFormat="1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3" fontId="1" fillId="3" borderId="0" xfId="0" applyNumberFormat="1" applyFont="1" applyFill="1"/>
    <xf numFmtId="3" fontId="0" fillId="0" borderId="0" xfId="0" applyNumberFormat="1"/>
    <xf numFmtId="0" fontId="0" fillId="0" borderId="2" xfId="0" pivotButton="1" applyBorder="1"/>
    <xf numFmtId="3" fontId="0" fillId="0" borderId="2" xfId="0" applyNumberFormat="1" applyBorder="1"/>
    <xf numFmtId="0" fontId="0" fillId="0" borderId="2" xfId="0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/>
    <xf numFmtId="164" fontId="2" fillId="0" borderId="1" xfId="0" applyNumberFormat="1" applyFont="1" applyBorder="1"/>
    <xf numFmtId="165" fontId="2" fillId="0" borderId="0" xfId="0" applyNumberFormat="1" applyFont="1"/>
    <xf numFmtId="165" fontId="2" fillId="0" borderId="1" xfId="0" applyNumberFormat="1" applyFont="1" applyBorder="1"/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6" borderId="8" xfId="0" applyFill="1" applyBorder="1" applyAlignment="1">
      <alignment horizontal="right" vertical="top" wrapText="1" inden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1" fillId="0" borderId="7" xfId="0" applyFont="1" applyBorder="1" applyAlignment="1">
      <alignment horizontal="right" vertical="top" wrapText="1" indent="1"/>
    </xf>
    <xf numFmtId="0" fontId="12" fillId="0" borderId="10" xfId="0" applyFont="1" applyBorder="1" applyAlignment="1">
      <alignment horizontal="right" vertical="top" wrapText="1" indent="1"/>
    </xf>
    <xf numFmtId="0" fontId="0" fillId="0" borderId="10" xfId="0" applyBorder="1" applyAlignment="1">
      <alignment horizontal="right" vertical="top" wrapText="1" indent="8"/>
    </xf>
    <xf numFmtId="166" fontId="14" fillId="0" borderId="10" xfId="0" applyNumberFormat="1" applyFont="1" applyBorder="1" applyAlignment="1">
      <alignment horizontal="center" vertical="top" shrinkToFit="1"/>
    </xf>
    <xf numFmtId="2" fontId="15" fillId="0" borderId="10" xfId="0" applyNumberFormat="1" applyFont="1" applyBorder="1" applyAlignment="1">
      <alignment horizontal="left" vertical="top" indent="4" shrinkToFit="1"/>
    </xf>
    <xf numFmtId="165" fontId="15" fillId="0" borderId="10" xfId="0" applyNumberFormat="1" applyFont="1" applyBorder="1" applyAlignment="1">
      <alignment horizontal="left" vertical="top" indent="1" shrinkToFit="1"/>
    </xf>
    <xf numFmtId="0" fontId="11" fillId="0" borderId="10" xfId="0" applyFont="1" applyBorder="1" applyAlignment="1">
      <alignment horizontal="right" vertical="top" wrapText="1" indent="1"/>
    </xf>
    <xf numFmtId="2" fontId="15" fillId="0" borderId="10" xfId="0" applyNumberFormat="1" applyFont="1" applyBorder="1" applyAlignment="1">
      <alignment horizontal="center" vertical="top" shrinkToFit="1"/>
    </xf>
    <xf numFmtId="165" fontId="15" fillId="0" borderId="10" xfId="0" applyNumberFormat="1" applyFont="1" applyBorder="1" applyAlignment="1">
      <alignment horizontal="center" vertical="top" shrinkToFit="1"/>
    </xf>
    <xf numFmtId="0" fontId="11" fillId="0" borderId="10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11" fillId="0" borderId="10" xfId="0" applyFont="1" applyBorder="1" applyAlignment="1">
      <alignment horizontal="left" vertical="top" wrapText="1" indent="1"/>
    </xf>
    <xf numFmtId="0" fontId="0" fillId="0" borderId="11" xfId="0" applyBorder="1" applyAlignment="1">
      <alignment horizontal="left" wrapText="1"/>
    </xf>
    <xf numFmtId="0" fontId="0" fillId="6" borderId="8" xfId="0" applyFill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 indent="1"/>
    </xf>
    <xf numFmtId="0" fontId="11" fillId="0" borderId="10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right" vertical="center" wrapText="1" indent="1"/>
    </xf>
    <xf numFmtId="0" fontId="12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left" vertical="top" wrapText="1" indent="1"/>
    </xf>
    <xf numFmtId="2" fontId="15" fillId="0" borderId="10" xfId="0" applyNumberFormat="1" applyFont="1" applyBorder="1" applyAlignment="1">
      <alignment horizontal="left" vertical="center" indent="4" shrinkToFit="1"/>
    </xf>
    <xf numFmtId="165" fontId="15" fillId="0" borderId="10" xfId="0" applyNumberFormat="1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top" wrapText="1"/>
    </xf>
    <xf numFmtId="0" fontId="11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6" borderId="8" xfId="0" applyFill="1" applyBorder="1" applyAlignment="1">
      <alignment vertical="top" wrapText="1"/>
    </xf>
    <xf numFmtId="0" fontId="0" fillId="6" borderId="0" xfId="0" applyFill="1" applyAlignment="1">
      <alignment vertical="top" wrapText="1"/>
    </xf>
    <xf numFmtId="0" fontId="0" fillId="5" borderId="3" xfId="0" applyFill="1" applyBorder="1" applyAlignment="1">
      <alignment vertical="top" wrapText="1"/>
    </xf>
    <xf numFmtId="0" fontId="0" fillId="5" borderId="4" xfId="0" applyFill="1" applyBorder="1" applyAlignment="1">
      <alignment vertical="top" wrapText="1"/>
    </xf>
    <xf numFmtId="0" fontId="0" fillId="5" borderId="5" xfId="0" applyFill="1" applyBorder="1" applyAlignment="1">
      <alignment vertical="top" wrapText="1"/>
    </xf>
    <xf numFmtId="0" fontId="2" fillId="2" borderId="1" xfId="0" applyFont="1" applyFill="1" applyBorder="1"/>
    <xf numFmtId="0" fontId="2" fillId="0" borderId="0" xfId="0" applyFont="1" applyAlignment="1">
      <alignment wrapText="1"/>
    </xf>
    <xf numFmtId="2" fontId="2" fillId="0" borderId="0" xfId="0" applyNumberFormat="1" applyFont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6" fillId="0" borderId="0" xfId="0" applyFont="1"/>
    <xf numFmtId="0" fontId="2" fillId="8" borderId="0" xfId="0" applyFont="1" applyFill="1"/>
    <xf numFmtId="164" fontId="2" fillId="8" borderId="0" xfId="0" applyNumberFormat="1" applyFont="1" applyFill="1"/>
    <xf numFmtId="165" fontId="2" fillId="8" borderId="0" xfId="0" applyNumberFormat="1" applyFont="1" applyFill="1"/>
    <xf numFmtId="2" fontId="2" fillId="8" borderId="0" xfId="0" applyNumberFormat="1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4" fillId="4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0" fillId="0" borderId="2" xfId="0" applyBorder="1" applyAlignment="1">
      <alignment horizontal="left" vertical="top"/>
    </xf>
    <xf numFmtId="2" fontId="2" fillId="0" borderId="1" xfId="0" applyNumberFormat="1" applyFont="1" applyFill="1" applyBorder="1" applyAlignment="1">
      <alignment horizontal="center"/>
    </xf>
    <xf numFmtId="0" fontId="17" fillId="0" borderId="0" xfId="0" applyFont="1"/>
    <xf numFmtId="0" fontId="2" fillId="9" borderId="0" xfId="0" applyFont="1" applyFill="1"/>
    <xf numFmtId="0" fontId="2" fillId="9" borderId="0" xfId="0" applyFont="1" applyFill="1" applyAlignment="1">
      <alignment horizontal="center"/>
    </xf>
    <xf numFmtId="164" fontId="2" fillId="9" borderId="0" xfId="0" applyNumberFormat="1" applyFont="1" applyFill="1"/>
    <xf numFmtId="165" fontId="2" fillId="9" borderId="0" xfId="0" applyNumberFormat="1" applyFont="1" applyFill="1"/>
    <xf numFmtId="2" fontId="2" fillId="9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  <xf numFmtId="0" fontId="0" fillId="10" borderId="0" xfId="0" applyFill="1"/>
    <xf numFmtId="0" fontId="0" fillId="10" borderId="0" xfId="0" applyFill="1" applyAlignment="1">
      <alignment wrapText="1"/>
    </xf>
    <xf numFmtId="0" fontId="0" fillId="0" borderId="0" xfId="0" applyAlignment="1">
      <alignment wrapText="1"/>
    </xf>
    <xf numFmtId="49" fontId="18" fillId="11" borderId="12" xfId="0" applyNumberFormat="1" applyFont="1" applyFill="1" applyBorder="1" applyAlignment="1">
      <alignment horizontal="center" vertical="center" wrapText="1" readingOrder="1"/>
    </xf>
    <xf numFmtId="0" fontId="5" fillId="10" borderId="0" xfId="0" applyFont="1" applyFill="1"/>
    <xf numFmtId="49" fontId="18" fillId="11" borderId="12" xfId="0" applyNumberFormat="1" applyFont="1" applyFill="1" applyBorder="1" applyAlignment="1">
      <alignment horizontal="center" vertical="center" readingOrder="1"/>
    </xf>
    <xf numFmtId="0" fontId="0" fillId="0" borderId="0" xfId="0" quotePrefix="1"/>
    <xf numFmtId="49" fontId="18" fillId="13" borderId="12" xfId="0" applyNumberFormat="1" applyFont="1" applyFill="1" applyBorder="1" applyAlignment="1">
      <alignment horizontal="left" vertical="center" readingOrder="1"/>
    </xf>
    <xf numFmtId="165" fontId="18" fillId="13" borderId="12" xfId="0" applyNumberFormat="1" applyFont="1" applyFill="1" applyBorder="1" applyAlignment="1">
      <alignment horizontal="right" vertical="center" readingOrder="1"/>
    </xf>
    <xf numFmtId="2" fontId="18" fillId="13" borderId="12" xfId="0" applyNumberFormat="1" applyFont="1" applyFill="1" applyBorder="1" applyAlignment="1">
      <alignment horizontal="right" vertical="center" readingOrder="1"/>
    </xf>
    <xf numFmtId="167" fontId="18" fillId="13" borderId="12" xfId="0" applyNumberFormat="1" applyFont="1" applyFill="1" applyBorder="1" applyAlignment="1">
      <alignment horizontal="right" vertical="center" readingOrder="1"/>
    </xf>
    <xf numFmtId="168" fontId="18" fillId="13" borderId="12" xfId="0" applyNumberFormat="1" applyFont="1" applyFill="1" applyBorder="1" applyAlignment="1">
      <alignment horizontal="center" vertical="center" readingOrder="1"/>
    </xf>
    <xf numFmtId="169" fontId="18" fillId="13" borderId="12" xfId="0" applyNumberFormat="1" applyFont="1" applyFill="1" applyBorder="1" applyAlignment="1">
      <alignment horizontal="right" vertical="center" readingOrder="1"/>
    </xf>
    <xf numFmtId="170" fontId="18" fillId="13" borderId="12" xfId="0" applyNumberFormat="1" applyFont="1" applyFill="1" applyBorder="1" applyAlignment="1">
      <alignment horizontal="right" vertical="center" readingOrder="1"/>
    </xf>
    <xf numFmtId="164" fontId="18" fillId="13" borderId="12" xfId="0" applyNumberFormat="1" applyFont="1" applyFill="1" applyBorder="1" applyAlignment="1">
      <alignment horizontal="right" vertical="center" readingOrder="1"/>
    </xf>
    <xf numFmtId="4" fontId="18" fillId="13" borderId="12" xfId="0" applyNumberFormat="1" applyFont="1" applyFill="1" applyBorder="1" applyAlignment="1">
      <alignment horizontal="right" vertical="center" readingOrder="1"/>
    </xf>
    <xf numFmtId="3" fontId="18" fillId="13" borderId="12" xfId="0" applyNumberFormat="1" applyFont="1" applyFill="1" applyBorder="1" applyAlignment="1">
      <alignment horizontal="right" vertical="center" readingOrder="1"/>
    </xf>
    <xf numFmtId="0" fontId="18" fillId="13" borderId="12" xfId="0" applyFont="1" applyFill="1" applyBorder="1" applyAlignment="1">
      <alignment horizontal="left" vertical="center" readingOrder="1"/>
    </xf>
    <xf numFmtId="164" fontId="18" fillId="11" borderId="12" xfId="0" applyNumberFormat="1" applyFont="1" applyFill="1" applyBorder="1" applyAlignment="1">
      <alignment horizontal="right" vertical="center" readingOrder="1"/>
    </xf>
    <xf numFmtId="3" fontId="18" fillId="11" borderId="12" xfId="0" applyNumberFormat="1" applyFont="1" applyFill="1" applyBorder="1" applyAlignment="1">
      <alignment horizontal="right" vertical="center" readingOrder="1"/>
    </xf>
    <xf numFmtId="171" fontId="18" fillId="11" borderId="12" xfId="0" applyNumberFormat="1" applyFont="1" applyFill="1" applyBorder="1" applyAlignment="1">
      <alignment horizontal="right" vertical="center" readingOrder="1"/>
    </xf>
    <xf numFmtId="164" fontId="18" fillId="14" borderId="24" xfId="0" applyNumberFormat="1" applyFont="1" applyFill="1" applyBorder="1" applyAlignment="1">
      <alignment horizontal="right" vertical="center" readingOrder="1"/>
    </xf>
    <xf numFmtId="3" fontId="18" fillId="14" borderId="24" xfId="0" applyNumberFormat="1" applyFont="1" applyFill="1" applyBorder="1" applyAlignment="1">
      <alignment horizontal="right" vertical="center" readingOrder="1"/>
    </xf>
    <xf numFmtId="0" fontId="1" fillId="9" borderId="0" xfId="0" applyFont="1" applyFill="1"/>
    <xf numFmtId="0" fontId="1" fillId="8" borderId="0" xfId="0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1" fillId="8" borderId="0" xfId="0" applyNumberFormat="1" applyFont="1" applyFill="1" applyAlignment="1">
      <alignment horizontal="center"/>
    </xf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center"/>
    </xf>
    <xf numFmtId="164" fontId="2" fillId="0" borderId="1" xfId="0" applyNumberFormat="1" applyFont="1" applyFill="1" applyBorder="1"/>
    <xf numFmtId="165" fontId="2" fillId="0" borderId="1" xfId="0" applyNumberFormat="1" applyFont="1" applyFill="1" applyBorder="1"/>
    <xf numFmtId="14" fontId="2" fillId="0" borderId="1" xfId="0" applyNumberFormat="1" applyFont="1" applyFill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9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" fillId="8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164" fontId="1" fillId="8" borderId="0" xfId="0" applyNumberFormat="1" applyFont="1" applyFill="1"/>
    <xf numFmtId="0" fontId="1" fillId="0" borderId="0" xfId="0" applyFont="1" applyAlignment="1">
      <alignment wrapText="1"/>
    </xf>
    <xf numFmtId="0" fontId="3" fillId="4" borderId="1" xfId="0" applyFont="1" applyFill="1" applyBorder="1" applyAlignment="1">
      <alignment horizontal="left" vertical="top" wrapText="1"/>
    </xf>
    <xf numFmtId="164" fontId="3" fillId="4" borderId="1" xfId="0" applyNumberFormat="1" applyFont="1" applyFill="1" applyBorder="1" applyAlignment="1">
      <alignment horizontal="right" vertical="top" wrapText="1"/>
    </xf>
    <xf numFmtId="165" fontId="3" fillId="4" borderId="1" xfId="0" applyNumberFormat="1" applyFont="1" applyFill="1" applyBorder="1" applyAlignment="1">
      <alignment horizontal="right" vertical="top" wrapText="1"/>
    </xf>
    <xf numFmtId="2" fontId="3" fillId="4" borderId="1" xfId="0" applyNumberFormat="1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right" vertical="top" wrapText="1"/>
    </xf>
    <xf numFmtId="0" fontId="1" fillId="0" borderId="0" xfId="0" applyFont="1" applyBorder="1" applyAlignment="1">
      <alignment horizontal="center"/>
    </xf>
    <xf numFmtId="3" fontId="2" fillId="0" borderId="1" xfId="0" applyNumberFormat="1" applyFont="1" applyBorder="1"/>
    <xf numFmtId="165" fontId="2" fillId="15" borderId="1" xfId="0" applyNumberFormat="1" applyFont="1" applyFill="1" applyBorder="1"/>
    <xf numFmtId="0" fontId="1" fillId="8" borderId="1" xfId="0" applyFont="1" applyFill="1" applyBorder="1" applyAlignment="1">
      <alignment horizontal="right"/>
    </xf>
    <xf numFmtId="0" fontId="1" fillId="8" borderId="1" xfId="0" applyFont="1" applyFill="1" applyBorder="1"/>
    <xf numFmtId="165" fontId="1" fillId="8" borderId="1" xfId="0" applyNumberFormat="1" applyFont="1" applyFill="1" applyBorder="1"/>
    <xf numFmtId="164" fontId="1" fillId="8" borderId="1" xfId="0" applyNumberFormat="1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 wrapText="1"/>
    </xf>
    <xf numFmtId="3" fontId="2" fillId="0" borderId="0" xfId="0" applyNumberFormat="1" applyFont="1"/>
    <xf numFmtId="3" fontId="1" fillId="0" borderId="0" xfId="0" applyNumberFormat="1" applyFont="1"/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49" fontId="18" fillId="11" borderId="12" xfId="0" applyNumberFormat="1" applyFont="1" applyFill="1" applyBorder="1" applyAlignment="1">
      <alignment horizontal="center" vertical="center" readingOrder="1"/>
    </xf>
    <xf numFmtId="171" fontId="18" fillId="11" borderId="12" xfId="0" applyNumberFormat="1" applyFont="1" applyFill="1" applyBorder="1" applyAlignment="1">
      <alignment horizontal="right" vertical="center" readingOrder="1"/>
    </xf>
    <xf numFmtId="0" fontId="2" fillId="0" borderId="0" xfId="0" applyFont="1" applyAlignment="1">
      <alignment horizontal="center"/>
    </xf>
    <xf numFmtId="165" fontId="2" fillId="9" borderId="0" xfId="0" applyNumberFormat="1" applyFont="1" applyFill="1" applyAlignment="1">
      <alignment horizontal="center"/>
    </xf>
    <xf numFmtId="165" fontId="2" fillId="0" borderId="0" xfId="0" applyNumberFormat="1" applyFont="1" applyAlignment="1">
      <alignment horizontal="center"/>
    </xf>
    <xf numFmtId="165" fontId="2" fillId="8" borderId="0" xfId="0" applyNumberFormat="1" applyFont="1" applyFill="1" applyAlignment="1">
      <alignment horizontal="center"/>
    </xf>
    <xf numFmtId="165" fontId="3" fillId="4" borderId="1" xfId="0" applyNumberFormat="1" applyFont="1" applyFill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" fillId="16" borderId="1" xfId="0" applyFont="1" applyFill="1" applyBorder="1"/>
    <xf numFmtId="3" fontId="1" fillId="16" borderId="1" xfId="0" applyNumberFormat="1" applyFont="1" applyFill="1" applyBorder="1"/>
    <xf numFmtId="2" fontId="2" fillId="2" borderId="0" xfId="0" applyNumberFormat="1" applyFont="1" applyFill="1" applyAlignment="1">
      <alignment horizontal="center"/>
    </xf>
    <xf numFmtId="0" fontId="21" fillId="4" borderId="26" xfId="0" applyFont="1" applyFill="1" applyBorder="1" applyAlignment="1">
      <alignment horizontal="center" vertical="top" wrapText="1"/>
    </xf>
    <xf numFmtId="0" fontId="21" fillId="4" borderId="27" xfId="0" applyFont="1" applyFill="1" applyBorder="1" applyAlignment="1">
      <alignment horizontal="center" vertical="top" wrapText="1"/>
    </xf>
    <xf numFmtId="0" fontId="21" fillId="4" borderId="28" xfId="0" applyFont="1" applyFill="1" applyBorder="1" applyAlignment="1">
      <alignment horizontal="center" vertical="top" wrapText="1"/>
    </xf>
    <xf numFmtId="0" fontId="2" fillId="17" borderId="0" xfId="0" applyFont="1" applyFill="1"/>
    <xf numFmtId="3" fontId="2" fillId="17" borderId="0" xfId="0" applyNumberFormat="1" applyFont="1" applyFill="1"/>
    <xf numFmtId="3" fontId="1" fillId="17" borderId="0" xfId="0" applyNumberFormat="1" applyFont="1" applyFill="1"/>
    <xf numFmtId="0" fontId="2" fillId="17" borderId="0" xfId="0" applyFont="1" applyFill="1" applyAlignment="1">
      <alignment horizontal="center"/>
    </xf>
    <xf numFmtId="0" fontId="1" fillId="17" borderId="0" xfId="0" applyFont="1" applyFill="1"/>
    <xf numFmtId="0" fontId="2" fillId="17" borderId="0" xfId="0" applyFont="1" applyFill="1" applyAlignment="1">
      <alignment horizontal="left"/>
    </xf>
    <xf numFmtId="164" fontId="2" fillId="17" borderId="0" xfId="0" applyNumberFormat="1" applyFont="1" applyFill="1"/>
    <xf numFmtId="165" fontId="2" fillId="17" borderId="0" xfId="0" applyNumberFormat="1" applyFont="1" applyFill="1"/>
    <xf numFmtId="2" fontId="2" fillId="17" borderId="0" xfId="0" applyNumberFormat="1" applyFont="1" applyFill="1" applyAlignment="1">
      <alignment horizontal="center"/>
    </xf>
    <xf numFmtId="165" fontId="2" fillId="17" borderId="0" xfId="0" applyNumberFormat="1" applyFont="1" applyFill="1" applyAlignment="1">
      <alignment horizontal="center"/>
    </xf>
    <xf numFmtId="0" fontId="21" fillId="17" borderId="0" xfId="0" applyFont="1" applyFill="1" applyAlignment="1">
      <alignment horizontal="center"/>
    </xf>
    <xf numFmtId="0" fontId="2" fillId="17" borderId="0" xfId="0" applyFont="1" applyFill="1" applyBorder="1" applyAlignment="1">
      <alignment horizontal="center"/>
    </xf>
    <xf numFmtId="9" fontId="2" fillId="0" borderId="0" xfId="0" applyNumberFormat="1" applyFont="1"/>
    <xf numFmtId="1" fontId="22" fillId="9" borderId="0" xfId="1" applyNumberFormat="1" applyFill="1"/>
    <xf numFmtId="1" fontId="2" fillId="0" borderId="0" xfId="0" applyNumberFormat="1" applyFont="1"/>
    <xf numFmtId="1" fontId="3" fillId="4" borderId="1" xfId="0" applyNumberFormat="1" applyFont="1" applyFill="1" applyBorder="1" applyAlignment="1">
      <alignment horizontal="right" vertical="top" wrapText="1"/>
    </xf>
    <xf numFmtId="1" fontId="2" fillId="0" borderId="1" xfId="0" applyNumberFormat="1" applyFont="1" applyBorder="1"/>
    <xf numFmtId="165" fontId="2" fillId="2" borderId="1" xfId="0" applyNumberFormat="1" applyFont="1" applyFill="1" applyBorder="1"/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2" fontId="1" fillId="18" borderId="0" xfId="0" applyNumberFormat="1" applyFont="1" applyFill="1" applyAlignment="1">
      <alignment horizontal="left" vertical="top"/>
    </xf>
    <xf numFmtId="2" fontId="2" fillId="18" borderId="0" xfId="0" applyNumberFormat="1" applyFont="1" applyFill="1" applyAlignment="1">
      <alignment horizontal="right" vertical="top"/>
    </xf>
    <xf numFmtId="2" fontId="2" fillId="18" borderId="0" xfId="0" applyNumberFormat="1" applyFont="1" applyFill="1" applyAlignment="1">
      <alignment horizontal="left" vertical="top"/>
    </xf>
    <xf numFmtId="0" fontId="2" fillId="18" borderId="0" xfId="0" applyFont="1" applyFill="1" applyAlignment="1">
      <alignment horizontal="right" vertical="top"/>
    </xf>
    <xf numFmtId="2" fontId="25" fillId="16" borderId="0" xfId="0" applyNumberFormat="1" applyFont="1" applyFill="1" applyAlignment="1">
      <alignment vertical="top"/>
    </xf>
    <xf numFmtId="2" fontId="2" fillId="16" borderId="0" xfId="0" applyNumberFormat="1" applyFont="1" applyFill="1" applyAlignment="1">
      <alignment vertical="top"/>
    </xf>
    <xf numFmtId="165" fontId="2" fillId="0" borderId="0" xfId="0" applyNumberFormat="1" applyFont="1" applyAlignment="1">
      <alignment horizontal="right" vertical="top"/>
    </xf>
    <xf numFmtId="0" fontId="26" fillId="4" borderId="29" xfId="1" applyFont="1" applyFill="1" applyBorder="1" applyAlignment="1" applyProtection="1">
      <alignment horizontal="center" vertical="center"/>
      <protection hidden="1"/>
    </xf>
    <xf numFmtId="0" fontId="26" fillId="4" borderId="29" xfId="2" applyFont="1" applyFill="1" applyBorder="1" applyAlignment="1" applyProtection="1">
      <alignment horizontal="center" vertical="center"/>
      <protection hidden="1"/>
    </xf>
    <xf numFmtId="2" fontId="21" fillId="4" borderId="26" xfId="0" applyNumberFormat="1" applyFont="1" applyFill="1" applyBorder="1" applyAlignment="1">
      <alignment horizontal="center" vertical="top" wrapText="1"/>
    </xf>
    <xf numFmtId="2" fontId="21" fillId="4" borderId="26" xfId="0" applyNumberFormat="1" applyFont="1" applyFill="1" applyBorder="1" applyAlignment="1">
      <alignment horizontal="right" vertical="top" wrapText="1"/>
    </xf>
    <xf numFmtId="0" fontId="27" fillId="19" borderId="30" xfId="0" applyFont="1" applyFill="1" applyBorder="1" applyAlignment="1">
      <alignment horizontal="center" vertical="top" textRotation="180"/>
    </xf>
    <xf numFmtId="0" fontId="27" fillId="2" borderId="30" xfId="0" applyFont="1" applyFill="1" applyBorder="1" applyAlignment="1">
      <alignment horizontal="center" vertical="top" textRotation="180"/>
    </xf>
    <xf numFmtId="2" fontId="21" fillId="4" borderId="26" xfId="0" applyNumberFormat="1" applyFont="1" applyFill="1" applyBorder="1" applyAlignment="1">
      <alignment horizontal="left" vertical="top" wrapText="1"/>
    </xf>
    <xf numFmtId="0" fontId="21" fillId="4" borderId="26" xfId="0" applyFont="1" applyFill="1" applyBorder="1" applyAlignment="1">
      <alignment horizontal="right" vertical="top" wrapText="1"/>
    </xf>
    <xf numFmtId="0" fontId="21" fillId="4" borderId="29" xfId="2" applyFont="1" applyFill="1" applyBorder="1" applyAlignment="1" applyProtection="1">
      <alignment horizontal="center" vertical="center" wrapText="1"/>
      <protection hidden="1"/>
    </xf>
    <xf numFmtId="0" fontId="2" fillId="0" borderId="31" xfId="0" applyFont="1" applyBorder="1" applyAlignment="1">
      <alignment vertical="top"/>
    </xf>
    <xf numFmtId="0" fontId="2" fillId="20" borderId="31" xfId="0" applyFont="1" applyFill="1" applyBorder="1" applyAlignment="1">
      <alignment horizontal="center" vertical="top"/>
    </xf>
    <xf numFmtId="2" fontId="2" fillId="0" borderId="31" xfId="0" applyNumberFormat="1" applyFont="1" applyBorder="1" applyAlignment="1">
      <alignment horizontal="center" vertical="top"/>
    </xf>
    <xf numFmtId="0" fontId="28" fillId="0" borderId="31" xfId="0" applyFont="1" applyBorder="1" applyAlignment="1">
      <alignment horizontal="left" vertical="top"/>
    </xf>
    <xf numFmtId="0" fontId="2" fillId="0" borderId="31" xfId="0" applyFont="1" applyBorder="1" applyAlignment="1">
      <alignment horizontal="right" vertical="top"/>
    </xf>
    <xf numFmtId="2" fontId="2" fillId="0" borderId="31" xfId="0" applyNumberFormat="1" applyFont="1" applyBorder="1" applyAlignment="1">
      <alignment horizontal="right" vertical="top"/>
    </xf>
    <xf numFmtId="165" fontId="2" fillId="0" borderId="31" xfId="0" applyNumberFormat="1" applyFont="1" applyBorder="1" applyAlignment="1">
      <alignment horizontal="center" vertical="top"/>
    </xf>
    <xf numFmtId="165" fontId="2" fillId="0" borderId="32" xfId="0" applyNumberFormat="1" applyFont="1" applyBorder="1" applyAlignment="1">
      <alignment horizontal="center" vertical="top"/>
    </xf>
    <xf numFmtId="165" fontId="2" fillId="0" borderId="33" xfId="0" applyNumberFormat="1" applyFont="1" applyBorder="1" applyAlignment="1">
      <alignment horizontal="center" vertical="top"/>
    </xf>
    <xf numFmtId="165" fontId="2" fillId="0" borderId="34" xfId="0" applyNumberFormat="1" applyFont="1" applyBorder="1" applyAlignment="1">
      <alignment horizontal="center" vertical="top"/>
    </xf>
    <xf numFmtId="0" fontId="21" fillId="0" borderId="0" xfId="0" applyFont="1" applyAlignment="1">
      <alignment vertical="top"/>
    </xf>
    <xf numFmtId="0" fontId="2" fillId="17" borderId="0" xfId="0" applyFont="1" applyFill="1" applyAlignment="1"/>
    <xf numFmtId="0" fontId="2" fillId="0" borderId="0" xfId="0" applyFont="1" applyAlignment="1"/>
    <xf numFmtId="0" fontId="2" fillId="16" borderId="1" xfId="0" applyFont="1" applyFill="1" applyBorder="1" applyAlignment="1"/>
    <xf numFmtId="0" fontId="1" fillId="22" borderId="0" xfId="0" applyFont="1" applyFill="1"/>
    <xf numFmtId="0" fontId="2" fillId="22" borderId="0" xfId="0" applyFont="1" applyFill="1"/>
    <xf numFmtId="0" fontId="26" fillId="4" borderId="1" xfId="0" applyFont="1" applyFill="1" applyBorder="1" applyAlignment="1">
      <alignment vertical="top" wrapText="1"/>
    </xf>
    <xf numFmtId="0" fontId="2" fillId="16" borderId="36" xfId="0" applyFont="1" applyFill="1" applyBorder="1"/>
    <xf numFmtId="0" fontId="2" fillId="0" borderId="31" xfId="0" applyFont="1" applyBorder="1"/>
    <xf numFmtId="0" fontId="26" fillId="4" borderId="1" xfId="0" applyFont="1" applyFill="1" applyBorder="1" applyAlignment="1">
      <alignment horizontal="right" vertical="top" wrapText="1"/>
    </xf>
    <xf numFmtId="0" fontId="29" fillId="4" borderId="37" xfId="0" applyFont="1" applyFill="1" applyBorder="1" applyAlignment="1">
      <alignment horizontal="right" vertical="top" wrapText="1"/>
    </xf>
    <xf numFmtId="0" fontId="2" fillId="0" borderId="36" xfId="0" applyFont="1" applyBorder="1" applyAlignment="1">
      <alignment horizontal="center"/>
    </xf>
    <xf numFmtId="0" fontId="2" fillId="0" borderId="38" xfId="0" applyFont="1" applyBorder="1"/>
    <xf numFmtId="0" fontId="2" fillId="22" borderId="0" xfId="0" applyFont="1" applyFill="1" applyAlignment="1">
      <alignment horizontal="center"/>
    </xf>
    <xf numFmtId="0" fontId="2" fillId="0" borderId="38" xfId="0" applyFont="1" applyBorder="1" applyAlignment="1">
      <alignment horizontal="center"/>
    </xf>
    <xf numFmtId="0" fontId="1" fillId="22" borderId="0" xfId="0" applyFont="1" applyFill="1" applyAlignment="1">
      <alignment horizontal="left"/>
    </xf>
    <xf numFmtId="0" fontId="2" fillId="7" borderId="38" xfId="0" applyFont="1" applyFill="1" applyBorder="1"/>
    <xf numFmtId="0" fontId="1" fillId="0" borderId="0" xfId="0" applyFont="1" applyAlignment="1">
      <alignment horizontal="center"/>
    </xf>
    <xf numFmtId="0" fontId="1" fillId="9" borderId="0" xfId="0" applyFont="1" applyFill="1" applyAlignment="1">
      <alignment horizontal="center"/>
    </xf>
    <xf numFmtId="0" fontId="1" fillId="23" borderId="1" xfId="0" applyFont="1" applyFill="1" applyBorder="1"/>
    <xf numFmtId="0" fontId="1" fillId="16" borderId="1" xfId="0" applyFont="1" applyFill="1" applyBorder="1" applyAlignment="1">
      <alignment horizontal="right"/>
    </xf>
    <xf numFmtId="2" fontId="30" fillId="0" borderId="31" xfId="0" applyNumberFormat="1" applyFont="1" applyBorder="1" applyAlignment="1">
      <alignment horizontal="right" vertical="top"/>
    </xf>
    <xf numFmtId="0" fontId="2" fillId="7" borderId="3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3" fontId="2" fillId="0" borderId="1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36" xfId="0" applyFont="1" applyBorder="1" applyAlignment="1">
      <alignment vertical="top"/>
    </xf>
    <xf numFmtId="0" fontId="31" fillId="9" borderId="0" xfId="0" applyFont="1" applyFill="1" applyAlignment="1">
      <alignment horizontal="center"/>
    </xf>
    <xf numFmtId="165" fontId="1" fillId="8" borderId="1" xfId="0" applyNumberFormat="1" applyFont="1" applyFill="1" applyBorder="1" applyAlignment="1">
      <alignment horizontal="center"/>
    </xf>
    <xf numFmtId="165" fontId="2" fillId="2" borderId="0" xfId="0" applyNumberFormat="1" applyFont="1" applyFill="1"/>
    <xf numFmtId="0" fontId="2" fillId="9" borderId="0" xfId="0" applyFont="1" applyFill="1" applyBorder="1"/>
    <xf numFmtId="0" fontId="2" fillId="0" borderId="0" xfId="0" applyFont="1" applyBorder="1"/>
    <xf numFmtId="0" fontId="1" fillId="0" borderId="0" xfId="0" applyFont="1" applyBorder="1"/>
    <xf numFmtId="0" fontId="2" fillId="0" borderId="40" xfId="0" applyFont="1" applyBorder="1"/>
    <xf numFmtId="0" fontId="2" fillId="0" borderId="0" xfId="0" applyFont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3" fillId="4" borderId="0" xfId="0" applyFont="1" applyFill="1" applyBorder="1" applyAlignment="1">
      <alignment horizontal="center" vertical="top" wrapText="1"/>
    </xf>
    <xf numFmtId="0" fontId="2" fillId="7" borderId="0" xfId="0" applyFont="1" applyFill="1" applyBorder="1" applyAlignment="1">
      <alignment horizontal="center"/>
    </xf>
    <xf numFmtId="0" fontId="33" fillId="4" borderId="2" xfId="0" applyFont="1" applyFill="1" applyBorder="1" applyAlignment="1">
      <alignment vertical="top" wrapText="1"/>
    </xf>
    <xf numFmtId="0" fontId="0" fillId="0" borderId="2" xfId="0" applyBorder="1"/>
    <xf numFmtId="0" fontId="32" fillId="0" borderId="2" xfId="0" applyFont="1" applyBorder="1"/>
    <xf numFmtId="0" fontId="2" fillId="0" borderId="1" xfId="0" applyFont="1" applyBorder="1" applyAlignment="1">
      <alignment horizontal="center" vertical="top"/>
    </xf>
    <xf numFmtId="0" fontId="2" fillId="7" borderId="1" xfId="0" applyFont="1" applyFill="1" applyBorder="1" applyAlignment="1">
      <alignment vertical="top"/>
    </xf>
    <xf numFmtId="0" fontId="2" fillId="15" borderId="1" xfId="0" applyFont="1" applyFill="1" applyBorder="1" applyAlignment="1">
      <alignment vertical="top"/>
    </xf>
    <xf numFmtId="0" fontId="2" fillId="18" borderId="0" xfId="0" applyFont="1" applyFill="1"/>
    <xf numFmtId="0" fontId="1" fillId="18" borderId="0" xfId="0" applyFont="1" applyFill="1"/>
    <xf numFmtId="22" fontId="0" fillId="0" borderId="0" xfId="0" applyNumberFormat="1"/>
    <xf numFmtId="0" fontId="2" fillId="0" borderId="0" xfId="0" applyFont="1" applyAlignment="1">
      <alignment horizontal="center"/>
    </xf>
    <xf numFmtId="0" fontId="21" fillId="4" borderId="1" xfId="0" applyFont="1" applyFill="1" applyBorder="1" applyAlignment="1">
      <alignment horizontal="center" vertical="top" wrapText="1"/>
    </xf>
    <xf numFmtId="22" fontId="2" fillId="0" borderId="0" xfId="0" applyNumberFormat="1" applyFont="1"/>
    <xf numFmtId="165" fontId="0" fillId="0" borderId="0" xfId="0" applyNumberFormat="1"/>
    <xf numFmtId="165" fontId="21" fillId="4" borderId="1" xfId="0" applyNumberFormat="1" applyFont="1" applyFill="1" applyBorder="1" applyAlignment="1">
      <alignment horizontal="center" vertical="top" wrapText="1"/>
    </xf>
    <xf numFmtId="1" fontId="1" fillId="8" borderId="1" xfId="0" applyNumberFormat="1" applyFont="1" applyFill="1" applyBorder="1" applyAlignment="1">
      <alignment horizontal="left"/>
    </xf>
    <xf numFmtId="0" fontId="2" fillId="0" borderId="31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3" fontId="2" fillId="0" borderId="0" xfId="0" applyNumberFormat="1" applyFont="1" applyBorder="1" applyAlignment="1">
      <alignment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vertical="top" wrapText="1"/>
    </xf>
    <xf numFmtId="0" fontId="2" fillId="20" borderId="0" xfId="0" applyFont="1" applyFill="1" applyBorder="1" applyAlignment="1">
      <alignment horizontal="center" vertical="top"/>
    </xf>
    <xf numFmtId="2" fontId="2" fillId="0" borderId="0" xfId="0" applyNumberFormat="1" applyFont="1" applyBorder="1" applyAlignment="1">
      <alignment horizontal="center" vertical="top"/>
    </xf>
    <xf numFmtId="0" fontId="28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right" vertical="top"/>
    </xf>
    <xf numFmtId="2" fontId="2" fillId="0" borderId="0" xfId="0" applyNumberFormat="1" applyFont="1" applyBorder="1" applyAlignment="1">
      <alignment horizontal="right" vertical="top"/>
    </xf>
    <xf numFmtId="165" fontId="2" fillId="0" borderId="0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165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vertical="top"/>
    </xf>
    <xf numFmtId="2" fontId="2" fillId="0" borderId="31" xfId="0" applyNumberFormat="1" applyFont="1" applyBorder="1" applyAlignment="1">
      <alignment horizontal="left" vertical="top"/>
    </xf>
    <xf numFmtId="0" fontId="1" fillId="21" borderId="35" xfId="0" applyFont="1" applyFill="1" applyBorder="1" applyAlignment="1">
      <alignment horizontal="center" vertical="top"/>
    </xf>
    <xf numFmtId="0" fontId="34" fillId="8" borderId="0" xfId="0" applyFont="1" applyFill="1" applyAlignment="1">
      <alignment horizontal="left"/>
    </xf>
    <xf numFmtId="0" fontId="1" fillId="7" borderId="39" xfId="0" applyFont="1" applyFill="1" applyBorder="1" applyAlignment="1">
      <alignment horizontal="center"/>
    </xf>
    <xf numFmtId="171" fontId="18" fillId="14" borderId="24" xfId="0" applyNumberFormat="1" applyFont="1" applyFill="1" applyBorder="1" applyAlignment="1">
      <alignment horizontal="right" vertical="center" readingOrder="1"/>
    </xf>
    <xf numFmtId="0" fontId="18" fillId="14" borderId="25" xfId="0" applyFont="1" applyFill="1" applyBorder="1" applyAlignment="1">
      <alignment horizontal="right" vertical="center" readingOrder="1"/>
    </xf>
    <xf numFmtId="0" fontId="18" fillId="11" borderId="18" xfId="0" applyFont="1" applyFill="1" applyBorder="1" applyAlignment="1">
      <alignment horizontal="right" vertical="center" readingOrder="1"/>
    </xf>
    <xf numFmtId="49" fontId="18" fillId="12" borderId="12" xfId="0" applyNumberFormat="1" applyFont="1" applyFill="1" applyBorder="1" applyAlignment="1">
      <alignment horizontal="left" vertical="center" readingOrder="1"/>
    </xf>
    <xf numFmtId="171" fontId="18" fillId="11" borderId="12" xfId="0" applyNumberFormat="1" applyFont="1" applyFill="1" applyBorder="1" applyAlignment="1">
      <alignment horizontal="right" vertical="center" readingOrder="1"/>
    </xf>
    <xf numFmtId="49" fontId="18" fillId="11" borderId="17" xfId="0" applyNumberFormat="1" applyFont="1" applyFill="1" applyBorder="1" applyAlignment="1">
      <alignment horizontal="center" vertical="center" wrapText="1" readingOrder="1"/>
    </xf>
    <xf numFmtId="49" fontId="18" fillId="11" borderId="18" xfId="0" applyNumberFormat="1" applyFont="1" applyFill="1" applyBorder="1" applyAlignment="1">
      <alignment horizontal="center" vertical="center" wrapText="1" readingOrder="1"/>
    </xf>
    <xf numFmtId="49" fontId="18" fillId="11" borderId="19" xfId="0" applyNumberFormat="1" applyFont="1" applyFill="1" applyBorder="1" applyAlignment="1">
      <alignment horizontal="center" vertical="center" wrapText="1" readingOrder="1"/>
    </xf>
    <xf numFmtId="49" fontId="18" fillId="11" borderId="12" xfId="0" applyNumberFormat="1" applyFont="1" applyFill="1" applyBorder="1" applyAlignment="1">
      <alignment horizontal="center" vertical="center" readingOrder="1"/>
    </xf>
    <xf numFmtId="49" fontId="18" fillId="11" borderId="13" xfId="0" applyNumberFormat="1" applyFont="1" applyFill="1" applyBorder="1" applyAlignment="1">
      <alignment horizontal="center" vertical="center" wrapText="1" readingOrder="1"/>
    </xf>
    <xf numFmtId="49" fontId="18" fillId="11" borderId="14" xfId="0" applyNumberFormat="1" applyFont="1" applyFill="1" applyBorder="1" applyAlignment="1">
      <alignment horizontal="center" vertical="center" wrapText="1" readingOrder="1"/>
    </xf>
    <xf numFmtId="49" fontId="18" fillId="11" borderId="15" xfId="0" applyNumberFormat="1" applyFont="1" applyFill="1" applyBorder="1" applyAlignment="1">
      <alignment horizontal="center" vertical="center" wrapText="1" readingOrder="1"/>
    </xf>
    <xf numFmtId="49" fontId="18" fillId="11" borderId="20" xfId="0" applyNumberFormat="1" applyFont="1" applyFill="1" applyBorder="1" applyAlignment="1">
      <alignment horizontal="center" vertical="center" wrapText="1" readingOrder="1"/>
    </xf>
    <xf numFmtId="49" fontId="18" fillId="11" borderId="21" xfId="0" applyNumberFormat="1" applyFont="1" applyFill="1" applyBorder="1" applyAlignment="1">
      <alignment horizontal="center" vertical="center" wrapText="1" readingOrder="1"/>
    </xf>
    <xf numFmtId="49" fontId="18" fillId="11" borderId="22" xfId="0" applyNumberFormat="1" applyFont="1" applyFill="1" applyBorder="1" applyAlignment="1">
      <alignment horizontal="center" vertical="center" wrapText="1" readingOrder="1"/>
    </xf>
    <xf numFmtId="49" fontId="18" fillId="11" borderId="16" xfId="0" applyNumberFormat="1" applyFont="1" applyFill="1" applyBorder="1" applyAlignment="1">
      <alignment horizontal="center" vertical="center" wrapText="1" readingOrder="1"/>
    </xf>
    <xf numFmtId="49" fontId="18" fillId="11" borderId="23" xfId="0" applyNumberFormat="1" applyFont="1" applyFill="1" applyBorder="1" applyAlignment="1">
      <alignment horizontal="center" vertical="center" wrapText="1" readingOrder="1"/>
    </xf>
    <xf numFmtId="0" fontId="2" fillId="0" borderId="0" xfId="0" applyFont="1" applyAlignment="1">
      <alignment horizontal="center"/>
    </xf>
  </cellXfs>
  <cellStyles count="3">
    <cellStyle name="Hyperlink" xfId="1" builtinId="8"/>
    <cellStyle name="Standaard" xfId="0" builtinId="0"/>
    <cellStyle name="Standaard 2" xfId="2" xr:uid="{F3FB5E74-B2F1-4ECF-B36E-A88851A563B4}"/>
  </cellStyles>
  <dxfs count="43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</dxf>
    <dxf>
      <numFmt numFmtId="3" formatCode="#,##0"/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7" tint="0.39994506668294322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2499465926084170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7" tint="0.39994506668294322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7" tint="0.3999450666829432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7100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2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an-Hein Nijman" id="{CCA2518D-FF28-42E5-AB82-062B4CB9DE4D}" userId="S::jan-hein.nijman@rps.nl::baea9dc2-02ee-4124-8e9b-147da8fefc86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an-Hein Nijman" refreshedDate="44370.738220601852" createdVersion="6" refreshedVersion="6" minRefreshableVersion="3" recordCount="828" xr:uid="{604524FA-5FD4-4B6B-BECD-5A18CEB8E94A}">
  <cacheSource type="worksheet">
    <worksheetSource ref="D8:AJ856" sheet="Profielen"/>
  </cacheSource>
  <cacheFields count="27">
    <cacheField name="FID" numFmtId="0">
      <sharedItems containsSemiMixedTypes="0" containsString="0" containsNumber="1" containsInteger="1" minValue="0" maxValue="827"/>
    </cacheField>
    <cacheField name="Shape" numFmtId="0">
      <sharedItems/>
    </cacheField>
    <cacheField name="Watergang" numFmtId="0">
      <sharedItems/>
    </cacheField>
    <cacheField name="Profielnum" numFmtId="0">
      <sharedItems containsMixedTypes="1" containsNumber="1" containsInteger="1" minValue="1" maxValue="410"/>
    </cacheField>
    <cacheField name="Profiel_ID" numFmtId="0">
      <sharedItems/>
    </cacheField>
    <cacheField name="Lengte" numFmtId="0">
      <sharedItems containsSemiMixedTypes="0" containsString="0" containsNumber="1" minValue="1" maxValue="75"/>
    </cacheField>
    <cacheField name="Breedte" numFmtId="0">
      <sharedItems containsSemiMixedTypes="0" containsString="0" containsNumber="1" minValue="0" maxValue="33.299999999999997"/>
    </cacheField>
    <cacheField name="water_oppe" numFmtId="0">
      <sharedItems containsSemiMixedTypes="0" containsString="0" containsNumber="1" minValue="0" maxValue="1484"/>
    </cacheField>
    <cacheField name="Opname_dat" numFmtId="0">
      <sharedItems containsDate="1" containsMixedTypes="1" minDate="2019-07-08T00:00:00" maxDate="2019-11-02T00:00:00"/>
    </cacheField>
    <cacheField name="Opname_ric" numFmtId="0">
      <sharedItems/>
    </cacheField>
    <cacheField name="Opnamepeil" numFmtId="0">
      <sharedItems containsSemiMixedTypes="0" containsString="0" containsNumber="1" minValue="-2.65" maxValue="0.59"/>
    </cacheField>
    <cacheField name="Streefpeil" numFmtId="0">
      <sharedItems containsSemiMixedTypes="0" containsString="0" containsNumber="1" minValue="-2.65" maxValue="0.55000000000000004"/>
    </cacheField>
    <cacheField name="Leggerdiep" numFmtId="0">
      <sharedItems containsSemiMixedTypes="0" containsString="0" containsNumber="1" minValue="0" maxValue="1"/>
    </cacheField>
    <cacheField name="Leggerdi_1" numFmtId="0">
      <sharedItems containsSemiMixedTypes="0" containsString="0" containsNumber="1" minValue="-3.22" maxValue="0.05"/>
    </cacheField>
    <cacheField name="Bodem_bree" numFmtId="0">
      <sharedItems containsSemiMixedTypes="0" containsString="0" containsNumber="1" minValue="0" maxValue="28.8"/>
    </cacheField>
    <cacheField name="Totaal" numFmtId="0">
      <sharedItems containsSemiMixedTypes="0" containsString="0" containsNumber="1" minValue="0" maxValue="16.649999999999999"/>
    </cacheField>
    <cacheField name="binnen_leg" numFmtId="0">
      <sharedItems containsSemiMixedTypes="0" containsString="0" containsNumber="1" minValue="0" maxValue="5.95"/>
    </cacheField>
    <cacheField name="binnen_bag" numFmtId="0">
      <sharedItems containsSemiMixedTypes="0" containsString="0" containsNumber="1" minValue="0" maxValue="7.33"/>
    </cacheField>
    <cacheField name="Totaal1" numFmtId="0">
      <sharedItems containsSemiMixedTypes="0" containsString="0" containsNumber="1" minValue="0" maxValue="867.6"/>
    </cacheField>
    <cacheField name="binnen_l_1" numFmtId="0">
      <sharedItems containsSemiMixedTypes="0" containsString="0" containsNumber="1" minValue="0" maxValue="210.2"/>
    </cacheField>
    <cacheField name="binnen_b_1" numFmtId="0">
      <sharedItems containsSemiMixedTypes="0" containsString="0" containsNumber="1" minValue="0" maxValue="267.5"/>
    </cacheField>
    <cacheField name="verondiepi" numFmtId="0">
      <sharedItems containsSemiMixedTypes="0" containsString="0" containsNumber="1" minValue="0" maxValue="0.78400000000000003"/>
    </cacheField>
    <cacheField name="Urgentie" numFmtId="0">
      <sharedItems count="6">
        <s v="Binnen 2 jaar"/>
        <s v="Binnen 5 jaar"/>
        <s v="Hoog"/>
        <s v="Na 5 jaar"/>
        <s v="Zeer hoog"/>
        <s v="Zie opmerking rapport AT19123"/>
      </sharedItems>
    </cacheField>
    <cacheField name="Vaste_bode" numFmtId="0">
      <sharedItems/>
    </cacheField>
    <cacheField name="Opmerking" numFmtId="0">
      <sharedItems/>
    </cacheField>
    <cacheField name="Layer" numFmtId="0">
      <sharedItems/>
    </cacheField>
    <cacheField name="LyrColor" numFmtId="0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an-Hein Nijman" refreshedDate="44378.549845370369" createdVersion="6" refreshedVersion="6" minRefreshableVersion="3" recordCount="828" xr:uid="{705220DE-09DE-4986-A9CF-DD8DB101F670}">
  <cacheSource type="worksheet">
    <worksheetSource ref="D8:AJ856" sheet="Profielen"/>
  </cacheSource>
  <cacheFields count="33">
    <cacheField name="FID" numFmtId="0">
      <sharedItems containsSemiMixedTypes="0" containsString="0" containsNumber="1" containsInteger="1" minValue="0" maxValue="827"/>
    </cacheField>
    <cacheField name="Shape" numFmtId="0">
      <sharedItems/>
    </cacheField>
    <cacheField name="Gebied" numFmtId="0">
      <sharedItems/>
    </cacheField>
    <cacheField name="Watergang" numFmtId="0">
      <sharedItems/>
    </cacheField>
    <cacheField name="uniek profielnr (gebied &amp;dwpnr)" numFmtId="0">
      <sharedItems/>
    </cacheField>
    <cacheField name="Profiel nr" numFmtId="0">
      <sharedItems containsMixedTypes="1" containsNumber="1" containsInteger="1" minValue="1" maxValue="410"/>
    </cacheField>
    <cacheField name="Profiel_ID" numFmtId="0">
      <sharedItems/>
    </cacheField>
    <cacheField name="Lengte" numFmtId="164">
      <sharedItems containsSemiMixedTypes="0" containsString="0" containsNumber="1" minValue="1" maxValue="75"/>
    </cacheField>
    <cacheField name="Breedte" numFmtId="165">
      <sharedItems containsSemiMixedTypes="0" containsString="0" containsNumber="1" minValue="0" maxValue="33.299999999999997"/>
    </cacheField>
    <cacheField name="water_oppe" numFmtId="0">
      <sharedItems containsSemiMixedTypes="0" containsString="0" containsNumber="1" minValue="0" maxValue="1484"/>
    </cacheField>
    <cacheField name="Opname_dat" numFmtId="0">
      <sharedItems containsDate="1" containsMixedTypes="1" minDate="2019-07-08T00:00:00" maxDate="2019-11-02T00:00:00"/>
    </cacheField>
    <cacheField name="Opname_ric" numFmtId="0">
      <sharedItems/>
    </cacheField>
    <cacheField name="Opnamepeil" numFmtId="2">
      <sharedItems containsSemiMixedTypes="0" containsString="0" containsNumber="1" minValue="-2.65" maxValue="0.59"/>
    </cacheField>
    <cacheField name="Streefpeil" numFmtId="2">
      <sharedItems containsSemiMixedTypes="0" containsString="0" containsNumber="1" minValue="-2.65" maxValue="0.55000000000000004"/>
    </cacheField>
    <cacheField name="streefpeil conform rapport" numFmtId="2">
      <sharedItems containsMixedTypes="1" containsNumber="1" minValue="-2.39" maxValue="0.55000000000000004"/>
    </cacheField>
    <cacheField name="Leggerdiepte (m tov streefpl)" numFmtId="2">
      <sharedItems containsSemiMixedTypes="0" containsString="0" containsNumber="1" minValue="0" maxValue="1"/>
    </cacheField>
    <cacheField name="leggerdiepte conform rapport" numFmtId="2">
      <sharedItems containsMixedTypes="1" containsNumber="1" minValue="0.25" maxValue="1"/>
    </cacheField>
    <cacheField name="talud" numFmtId="0">
      <sharedItems containsBlank="1" containsMixedTypes="1" containsNumber="1" containsInteger="1" minValue="1" maxValue="3"/>
    </cacheField>
    <cacheField name="Leggerdiepte (mNAP)" numFmtId="0">
      <sharedItems containsSemiMixedTypes="0" containsString="0" containsNumber="1" minValue="-3.22" maxValue="0.05" count="33">
        <n v="-2.72"/>
        <n v="0"/>
        <n v="-2.97"/>
        <n v="-2.57"/>
        <n v="-2.83"/>
        <n v="-2.82"/>
        <n v="-3.22"/>
        <n v="-2.92"/>
        <n v="-2.4700000000000002"/>
        <n v="-2.2200000000000002"/>
        <n v="-1.47"/>
        <n v="-2.3199999999999998"/>
        <n v="-3.15"/>
        <n v="-2.67"/>
        <n v="-3.14"/>
        <n v="-2.74"/>
        <n v="-2.99"/>
        <n v="-3.04"/>
        <n v="-3.13"/>
        <n v="-2.87"/>
        <n v="-2.62"/>
        <n v="-3.02"/>
        <n v="-2.37"/>
        <n v="-1.97"/>
        <n v="-1.02"/>
        <n v="-1.72"/>
        <n v="-1.57"/>
        <n v="-2.59"/>
        <n v="0.05"/>
        <n v="-2.95"/>
        <n v="-1.22"/>
        <n v="-1.62"/>
        <n v="-1.64"/>
      </sharedItems>
    </cacheField>
    <cacheField name="Bodem_bree" numFmtId="0">
      <sharedItems containsSemiMixedTypes="0" containsString="0" containsNumber="1" minValue="0" maxValue="28.8"/>
    </cacheField>
    <cacheField name="Totaal" numFmtId="0">
      <sharedItems containsSemiMixedTypes="0" containsString="0" containsNumber="1" minValue="0" maxValue="16.649999999999999"/>
    </cacheField>
    <cacheField name="binnen_leg" numFmtId="0">
      <sharedItems containsSemiMixedTypes="0" containsString="0" containsNumber="1" minValue="0" maxValue="5.95"/>
    </cacheField>
    <cacheField name="binnen_bag" numFmtId="0">
      <sharedItems containsSemiMixedTypes="0" containsString="0" containsNumber="1" minValue="0" maxValue="7.33"/>
    </cacheField>
    <cacheField name="Totaal1" numFmtId="0">
      <sharedItems containsSemiMixedTypes="0" containsString="0" containsNumber="1" minValue="0" maxValue="867.6"/>
    </cacheField>
    <cacheField name="binnen_l_1" numFmtId="0">
      <sharedItems containsSemiMixedTypes="0" containsString="0" containsNumber="1" minValue="0" maxValue="210.2"/>
    </cacheField>
    <cacheField name="binnen_b_1" numFmtId="0">
      <sharedItems containsSemiMixedTypes="0" containsString="0" containsNumber="1" minValue="0" maxValue="267.5"/>
    </cacheField>
    <cacheField name="verondiepi" numFmtId="0">
      <sharedItems containsSemiMixedTypes="0" containsString="0" containsNumber="1" minValue="0" maxValue="0.78400000000000003"/>
    </cacheField>
    <cacheField name="Urgentie" numFmtId="0">
      <sharedItems/>
    </cacheField>
    <cacheField name="Vaste_bode" numFmtId="0">
      <sharedItems/>
    </cacheField>
    <cacheField name="Opmerking" numFmtId="0">
      <sharedItems/>
    </cacheField>
    <cacheField name="Layer" numFmtId="0">
      <sharedItems/>
    </cacheField>
    <cacheField name="LyrColor" numFmtId="0">
      <sharedItems containsSemiMixedTypes="0" containsString="0" containsNumber="1" containsInteger="1" minValue="0" maxValue="0"/>
    </cacheField>
    <cacheField name="scope RPS" numFmtId="0">
      <sharedItems containsBlank="1" count="4">
        <s v="ja"/>
        <s v="nee. Opm rapprort"/>
        <s v="nee. Niet in 1A"/>
        <m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28">
  <r>
    <n v="0"/>
    <s v="Polyline ZM"/>
    <s v="011-058-00350"/>
    <n v="1"/>
    <s v="011-058-00350_001"/>
    <n v="45"/>
    <n v="10.6"/>
    <n v="477"/>
    <d v="2019-08-26T00:00:00"/>
    <s v="Zuid-Noord"/>
    <n v="-2.2000000000000002"/>
    <n v="-2.2200000000000002"/>
    <n v="0.5"/>
    <n v="-2.72"/>
    <n v="7.6"/>
    <n v="5.46"/>
    <n v="0.69"/>
    <n v="1.54"/>
    <n v="245.7"/>
    <n v="31.1"/>
    <n v="69.3"/>
    <n v="0.17529700000000001"/>
    <x v="0"/>
    <s v="JA"/>
    <s v="X"/>
    <s v="011-058-00350_001"/>
    <n v="0"/>
  </r>
  <r>
    <n v="7"/>
    <s v="Polyline ZM"/>
    <s v="011-058-00269"/>
    <n v="8"/>
    <s v="011-058-00269_008"/>
    <n v="47.5"/>
    <n v="7.5"/>
    <n v="356.25"/>
    <d v="2019-08-23T00:00:00"/>
    <s v="Zuid-Noord"/>
    <n v="-2.2200000000000002"/>
    <n v="-2.2200000000000002"/>
    <n v="0.5"/>
    <n v="-2.72"/>
    <n v="4.5"/>
    <n v="4.01"/>
    <n v="0.2"/>
    <n v="0.85"/>
    <n v="190.5"/>
    <n v="9.5"/>
    <n v="40.4"/>
    <n v="8.6331000000000005E-2"/>
    <x v="0"/>
    <s v="nee"/>
    <s v="X"/>
    <s v="011-058-00269_008"/>
    <n v="0"/>
  </r>
  <r>
    <n v="9"/>
    <s v="Polyline ZM"/>
    <s v="011-058-00269"/>
    <n v="10"/>
    <s v="011-058-00269_010"/>
    <n v="47.5"/>
    <n v="7.4"/>
    <n v="351.5"/>
    <d v="2019-08-23T00:00:00"/>
    <s v="Zuid-Noord"/>
    <n v="-2.2200000000000002"/>
    <n v="-2.2200000000000002"/>
    <n v="0.5"/>
    <n v="-2.72"/>
    <n v="4.4000000000000004"/>
    <n v="3.38"/>
    <n v="0.26"/>
    <n v="0.82"/>
    <n v="160.6"/>
    <n v="12.4"/>
    <n v="39"/>
    <n v="0.113605"/>
    <x v="0"/>
    <s v="nee"/>
    <s v="X"/>
    <s v="011-058-00269_010"/>
    <n v="0"/>
  </r>
  <r>
    <n v="12"/>
    <s v="Polyline ZM"/>
    <s v="011-058-00444"/>
    <n v="13"/>
    <s v="011-058-00444_013"/>
    <n v="35.5"/>
    <n v="7.4"/>
    <n v="262.7"/>
    <d v="2019-08-23T00:00:00"/>
    <s v="Zuid-Noord"/>
    <n v="-2.2200000000000002"/>
    <n v="-2.2200000000000002"/>
    <n v="0.5"/>
    <n v="-2.72"/>
    <n v="4.4000000000000004"/>
    <n v="2.6"/>
    <n v="0.06"/>
    <n v="0.19"/>
    <n v="92.3"/>
    <n v="2.1"/>
    <n v="6.7"/>
    <n v="2.7021E-2"/>
    <x v="0"/>
    <s v="nee"/>
    <s v="X"/>
    <s v="011-058-00444_013"/>
    <n v="0"/>
  </r>
  <r>
    <n v="24"/>
    <s v="Polyline ZM"/>
    <s v="011-058-01046"/>
    <n v="25"/>
    <s v="011-058-01046_025"/>
    <n v="33"/>
    <n v="16.5"/>
    <n v="544.5"/>
    <d v="2019-08-23T00:00:00"/>
    <s v="Noord-Zuid"/>
    <n v="-2.2200000000000002"/>
    <n v="-2.2200000000000002"/>
    <n v="0.5"/>
    <n v="-2.72"/>
    <n v="13.5"/>
    <n v="14.07"/>
    <n v="0.39"/>
    <n v="1.64"/>
    <n v="464.3"/>
    <n v="12.9"/>
    <n v="54.1"/>
    <n v="5.7409000000000002E-2"/>
    <x v="0"/>
    <s v="JA"/>
    <s v="X"/>
    <s v="011-058-01046_025"/>
    <n v="0"/>
  </r>
  <r>
    <n v="25"/>
    <s v="Polyline ZM"/>
    <s v="011-058-01046"/>
    <n v="26"/>
    <s v="011-058-01046_026"/>
    <n v="47.5"/>
    <n v="5.4"/>
    <n v="256.5"/>
    <d v="2019-08-23T00:00:00"/>
    <s v="Noord-Zuid"/>
    <n v="-2.2200000000000002"/>
    <n v="-2.2200000000000002"/>
    <n v="0.5"/>
    <n v="-2.72"/>
    <n v="2.4"/>
    <n v="1.29"/>
    <n v="0.08"/>
    <n v="0.27"/>
    <n v="61.3"/>
    <n v="3.8"/>
    <n v="12.8"/>
    <n v="6.4000000000000001E-2"/>
    <x v="0"/>
    <s v="nee"/>
    <s v="X"/>
    <s v="011-058-01046_026"/>
    <n v="0"/>
  </r>
  <r>
    <n v="26"/>
    <s v="Polyline ZM"/>
    <s v="011-058-01046"/>
    <n v="27"/>
    <s v="011-058-01046_027"/>
    <n v="45"/>
    <n v="4.3"/>
    <n v="193.5"/>
    <d v="2019-08-23T00:00:00"/>
    <s v="Noord-Zuid"/>
    <n v="-2.2200000000000002"/>
    <n v="-2.2200000000000002"/>
    <n v="0.5"/>
    <n v="-2.72"/>
    <n v="1.433333"/>
    <n v="1.1200000000000001"/>
    <n v="0"/>
    <n v="0.08"/>
    <n v="50.4"/>
    <n v="0"/>
    <n v="3.6"/>
    <n v="0"/>
    <x v="0"/>
    <s v="nee"/>
    <s v=" "/>
    <s v="011-058-01046_027"/>
    <n v="0"/>
  </r>
  <r>
    <n v="27"/>
    <s v="Polyline ZM"/>
    <s v="011-058-01046"/>
    <n v="28"/>
    <s v="011-058-01046_028"/>
    <n v="59"/>
    <n v="4.45"/>
    <n v="262.55"/>
    <d v="2019-08-23T00:00:00"/>
    <s v="Noord-Zuid"/>
    <n v="-2.2200000000000002"/>
    <n v="-2.2200000000000002"/>
    <n v="0.5"/>
    <n v="-2.72"/>
    <n v="1.4833339999999999"/>
    <n v="1.17"/>
    <n v="0"/>
    <n v="0.03"/>
    <n v="69"/>
    <n v="0"/>
    <n v="1.8"/>
    <n v="0"/>
    <x v="0"/>
    <s v="nee"/>
    <s v=" "/>
    <s v="011-058-01046_028"/>
    <n v="0"/>
  </r>
  <r>
    <n v="32"/>
    <s v="Polyline ZM"/>
    <s v="011-058-00541"/>
    <n v="33"/>
    <s v="011-058-00541_033"/>
    <n v="8.5"/>
    <n v="7.5"/>
    <n v="63.75"/>
    <d v="2019-08-23T00:00:00"/>
    <s v="Noord-Zuid"/>
    <n v="-2.2200000000000002"/>
    <n v="-2.2200000000000002"/>
    <n v="0.5"/>
    <n v="-2.72"/>
    <n v="4.5"/>
    <n v="3.16"/>
    <n v="0.3"/>
    <n v="0.91"/>
    <n v="26.9"/>
    <n v="2.6"/>
    <n v="7.7"/>
    <n v="0.12766"/>
    <x v="0"/>
    <s v="nee"/>
    <s v="X"/>
    <s v="011-058-00541_033"/>
    <n v="0"/>
  </r>
  <r>
    <n v="33"/>
    <s v="Polyline ZM"/>
    <s v="011-058-00031"/>
    <n v="34"/>
    <s v="011-058-00031_034"/>
    <n v="8"/>
    <n v="6.05"/>
    <n v="48.4"/>
    <d v="2019-08-23T00:00:00"/>
    <s v="West-Oost"/>
    <n v="-2.2200000000000002"/>
    <n v="-2.2200000000000002"/>
    <n v="0.5"/>
    <n v="-2.72"/>
    <n v="3.05"/>
    <n v="2.2999999999999998"/>
    <n v="0.24"/>
    <n v="0.56999999999999995"/>
    <n v="18.399999999999999"/>
    <n v="1.9"/>
    <n v="4.5999999999999996"/>
    <n v="0.14607100000000001"/>
    <x v="0"/>
    <s v="nee"/>
    <s v="X"/>
    <s v="011-058-00031_034"/>
    <n v="0"/>
  </r>
  <r>
    <n v="34"/>
    <s v="Polyline ZM"/>
    <s v="011-058-00267"/>
    <n v="35"/>
    <s v="011-058-00267_035"/>
    <n v="35"/>
    <n v="8.35"/>
    <n v="292.25"/>
    <d v="2019-08-23T00:00:00"/>
    <s v="Noord-Zuid"/>
    <n v="-2.2200000000000002"/>
    <n v="-2.2200000000000002"/>
    <n v="0.5"/>
    <n v="-2.72"/>
    <n v="5.35"/>
    <n v="3.03"/>
    <n v="0.01"/>
    <n v="0.44"/>
    <n v="106.1"/>
    <n v="0.4"/>
    <n v="15.4"/>
    <n v="3.7339999999999999E-3"/>
    <x v="0"/>
    <s v="nee"/>
    <s v="X"/>
    <s v="011-058-00267_035"/>
    <n v="0"/>
  </r>
  <r>
    <n v="36"/>
    <s v="Polyline ZM"/>
    <s v="011-058-00359"/>
    <n v="37"/>
    <s v="011-058-00359_037"/>
    <n v="8.5"/>
    <n v="9"/>
    <n v="76.5"/>
    <d v="2019-08-23T00:00:00"/>
    <s v="Noord-Zuid"/>
    <n v="-2.2200000000000002"/>
    <n v="-2.2200000000000002"/>
    <n v="0.5"/>
    <n v="-2.72"/>
    <n v="6"/>
    <n v="3.64"/>
    <n v="0.26"/>
    <n v="0.74"/>
    <n v="30.9"/>
    <n v="2.2000000000000002"/>
    <n v="6.3"/>
    <n v="8.4829000000000002E-2"/>
    <x v="0"/>
    <s v="JA"/>
    <s v="X"/>
    <s v="011-058-00359_037"/>
    <n v="0"/>
  </r>
  <r>
    <n v="37"/>
    <s v="Polyline ZM"/>
    <s v="011-058-00359"/>
    <n v="38"/>
    <s v="011-058-00359_038"/>
    <n v="12.5"/>
    <n v="15"/>
    <n v="187.5"/>
    <d v="2019-08-23T00:00:00"/>
    <s v="Noord-Zuid"/>
    <n v="-2.2200000000000002"/>
    <n v="-2.2200000000000002"/>
    <n v="0.5"/>
    <n v="-2.72"/>
    <n v="12"/>
    <n v="6.33"/>
    <n v="0.31"/>
    <n v="1.1599999999999999"/>
    <n v="79.099999999999994"/>
    <n v="3.9"/>
    <n v="14.5"/>
    <n v="5.1334999999999999E-2"/>
    <x v="0"/>
    <s v="JA"/>
    <s v="X"/>
    <s v="011-058-00359_038"/>
    <n v="0"/>
  </r>
  <r>
    <n v="39"/>
    <s v="Polyline ZM"/>
    <s v="011-058-00679"/>
    <n v="40"/>
    <s v="011-058-00679_040"/>
    <n v="12.5"/>
    <n v="12.45"/>
    <n v="155.625"/>
    <d v="2019-08-23T00:00:00"/>
    <s v="Oost-West."/>
    <n v="-2.2200000000000002"/>
    <n v="-2.2200000000000002"/>
    <n v="0.5"/>
    <n v="-2.72"/>
    <n v="9.4499999999999993"/>
    <n v="7.16"/>
    <n v="0.33"/>
    <n v="1.34"/>
    <n v="89.5"/>
    <n v="4.0999999999999996"/>
    <n v="16.8"/>
    <n v="6.9075999999999999E-2"/>
    <x v="0"/>
    <s v="nee"/>
    <s v="X"/>
    <s v="011-058-00679_040"/>
    <n v="0"/>
  </r>
  <r>
    <n v="41"/>
    <s v="Polyline ZM"/>
    <s v="011-058-00976"/>
    <n v="42"/>
    <s v="011-058-00976_042"/>
    <n v="34.5"/>
    <n v="9.15"/>
    <n v="315.67500000000001"/>
    <d v="2019-09-20T00:00:00"/>
    <s v="Zuid-Noord"/>
    <n v="-2.21"/>
    <n v="-2.2200000000000002"/>
    <n v="0.5"/>
    <n v="-2.72"/>
    <n v="6.15"/>
    <n v="5.32"/>
    <n v="0.04"/>
    <n v="0.79"/>
    <n v="183.5"/>
    <n v="1.4"/>
    <n v="27.3"/>
    <n v="1.2966999999999999E-2"/>
    <x v="0"/>
    <s v="nee"/>
    <s v="X"/>
    <s v="011-058-00976_042"/>
    <n v="0"/>
  </r>
  <r>
    <n v="42"/>
    <s v="Polyline ZM"/>
    <s v="011-058-00976"/>
    <n v="43"/>
    <s v="011-058-00976_043"/>
    <n v="45"/>
    <n v="9.65"/>
    <n v="434.25"/>
    <d v="2019-09-20T00:00:00"/>
    <s v="Zuid-Noord"/>
    <n v="-2.21"/>
    <n v="-2.2200000000000002"/>
    <n v="0.5"/>
    <n v="-2.72"/>
    <n v="6.65"/>
    <n v="5.8"/>
    <n v="0.03"/>
    <n v="0.73"/>
    <n v="261"/>
    <n v="1.4"/>
    <n v="32.9"/>
    <n v="9.0039999999999999E-3"/>
    <x v="0"/>
    <s v="nee"/>
    <s v="X"/>
    <s v="011-058-00976_043"/>
    <n v="0"/>
  </r>
  <r>
    <n v="43"/>
    <s v="Polyline ZM"/>
    <s v="011-058-00976"/>
    <n v="44"/>
    <s v="011-058-00976_044"/>
    <n v="31"/>
    <n v="9.9"/>
    <n v="306.89999999999998"/>
    <d v="2019-09-20T00:00:00"/>
    <s v="Zuid-Noord"/>
    <n v="-2.21"/>
    <n v="-2.2200000000000002"/>
    <n v="0.5"/>
    <n v="-2.72"/>
    <n v="6.9"/>
    <n v="5.52"/>
    <n v="0.04"/>
    <n v="1.02"/>
    <n v="171.1"/>
    <n v="1.2"/>
    <n v="31.6"/>
    <n v="1.1565000000000001E-2"/>
    <x v="0"/>
    <s v="nee"/>
    <s v="X"/>
    <s v="011-058-00976_044"/>
    <n v="0"/>
  </r>
  <r>
    <n v="45"/>
    <s v="Polyline ZM"/>
    <s v="011-058-00589"/>
    <n v="46"/>
    <s v="011-058-00589_046"/>
    <n v="45"/>
    <n v="8.6"/>
    <n v="387"/>
    <d v="2019-09-20T00:00:00"/>
    <s v="Noord-Zuid"/>
    <n v="-2.21"/>
    <n v="-2.2200000000000002"/>
    <n v="0.5"/>
    <n v="-2.72"/>
    <n v="5.6"/>
    <n v="6.07"/>
    <n v="0.42"/>
    <n v="0.84"/>
    <n v="273.2"/>
    <n v="18.899999999999999"/>
    <n v="37.799999999999997"/>
    <n v="0.144206"/>
    <x v="0"/>
    <s v="nee"/>
    <s v="X"/>
    <s v="011-058-00589_046"/>
    <n v="0"/>
  </r>
  <r>
    <n v="47"/>
    <s v="Polyline ZM"/>
    <s v="011-058-00022"/>
    <n v="48"/>
    <s v="011-058-00022_048"/>
    <n v="33.5"/>
    <n v="8.5"/>
    <n v="284.75"/>
    <d v="2019-09-20T00:00:00"/>
    <s v="Noord-Zuid"/>
    <n v="-2.21"/>
    <n v="-2.2200000000000002"/>
    <n v="0.5"/>
    <n v="-2.72"/>
    <n v="5.5"/>
    <n v="5.1100000000000003"/>
    <n v="0.22"/>
    <n v="0.83"/>
    <n v="171.2"/>
    <n v="7.4"/>
    <n v="27.8"/>
    <n v="7.8292E-2"/>
    <x v="0"/>
    <s v="nee"/>
    <s v="X"/>
    <s v="011-058-00022_048"/>
    <n v="0"/>
  </r>
  <r>
    <n v="50"/>
    <s v="Polyline ZM"/>
    <s v="011-058-00834"/>
    <n v="51"/>
    <s v="011-058-00834_051"/>
    <n v="36"/>
    <n v="11.85"/>
    <n v="426.6"/>
    <d v="2019-09-20T00:00:00"/>
    <s v="Noord-Zuid."/>
    <n v="-2.21"/>
    <n v="-2.2200000000000002"/>
    <n v="0.5"/>
    <n v="-2.72"/>
    <n v="8.85"/>
    <n v="6.92"/>
    <n v="0.36"/>
    <n v="0.83"/>
    <n v="249.1"/>
    <n v="13"/>
    <n v="29.9"/>
    <n v="8.0249000000000001E-2"/>
    <x v="0"/>
    <s v="nee"/>
    <s v="X"/>
    <s v="011-058-00834_051"/>
    <n v="0"/>
  </r>
  <r>
    <n v="52"/>
    <s v="Polyline ZM"/>
    <s v="011-058-00038"/>
    <n v="53"/>
    <s v="011-058-00038_053"/>
    <n v="51.5"/>
    <n v="9.4"/>
    <n v="484.1"/>
    <d v="2019-09-20T00:00:00"/>
    <s v="Zuid-Noord"/>
    <n v="-2.21"/>
    <n v="-2.2200000000000002"/>
    <n v="0.5"/>
    <n v="-2.72"/>
    <n v="6.4"/>
    <n v="4.87"/>
    <n v="0.25"/>
    <n v="1.1299999999999999"/>
    <n v="250.8"/>
    <n v="12.9"/>
    <n v="58.2"/>
    <n v="7.6719999999999997E-2"/>
    <x v="0"/>
    <s v="nee"/>
    <s v="X"/>
    <s v="011-058-00038_053"/>
    <n v="0"/>
  </r>
  <r>
    <n v="53"/>
    <s v="Polyline ZM"/>
    <s v="011-058-00038"/>
    <n v="54"/>
    <s v="011-058-00038_054"/>
    <n v="52.5"/>
    <n v="8.4499999999999993"/>
    <n v="443.625"/>
    <d v="2019-09-20T00:00:00"/>
    <s v="Zuid-Noord"/>
    <n v="-2.21"/>
    <n v="-2.2200000000000002"/>
    <n v="0.5"/>
    <n v="-2.72"/>
    <n v="5.45"/>
    <n v="2.72"/>
    <n v="7.0000000000000007E-2"/>
    <n v="0.44"/>
    <n v="142.80000000000001"/>
    <n v="3.7"/>
    <n v="23.1"/>
    <n v="2.5507999999999999E-2"/>
    <x v="0"/>
    <s v="nee"/>
    <s v="X"/>
    <s v="011-058-00038_054"/>
    <n v="0"/>
  </r>
  <r>
    <n v="54"/>
    <s v="Polyline ZM"/>
    <s v="011-058-00990"/>
    <n v="55"/>
    <s v="011-058-00990_055"/>
    <n v="45"/>
    <n v="5.0999999999999996"/>
    <n v="229.5"/>
    <d v="2019-09-20T00:00:00"/>
    <s v="Zuid-Noord"/>
    <n v="-2.21"/>
    <n v="-2.2200000000000002"/>
    <n v="0.5"/>
    <n v="-2.72"/>
    <n v="2.1"/>
    <n v="1.83"/>
    <n v="0.05"/>
    <n v="0.26"/>
    <n v="82.4"/>
    <n v="2.2999999999999998"/>
    <n v="11.7"/>
    <n v="4.6052999999999997E-2"/>
    <x v="0"/>
    <s v="nee"/>
    <s v="X"/>
    <s v="011-058-00990_055"/>
    <n v="0"/>
  </r>
  <r>
    <n v="62"/>
    <s v="Polyline ZM"/>
    <s v="011-058-00244"/>
    <n v="63"/>
    <s v="011-058-00244_063"/>
    <n v="35"/>
    <n v="4.5"/>
    <n v="157.5"/>
    <d v="2019-09-13T00:00:00"/>
    <s v="Oost-West"/>
    <n v="-2.21"/>
    <n v="-2.2200000000000002"/>
    <n v="0.5"/>
    <n v="-2.72"/>
    <n v="1.5"/>
    <n v="1.18"/>
    <n v="0.01"/>
    <n v="0.04"/>
    <n v="41.3"/>
    <n v="0.4"/>
    <n v="1.4"/>
    <n v="1.3158E-2"/>
    <x v="0"/>
    <s v="nee"/>
    <s v="X"/>
    <s v="011-058-00244_063"/>
    <n v="0"/>
  </r>
  <r>
    <n v="63"/>
    <s v="Polyline ZM"/>
    <s v="011-058-00244"/>
    <n v="64"/>
    <s v="011-058-00244_064"/>
    <n v="45"/>
    <n v="4.55"/>
    <n v="204.75"/>
    <d v="2019-09-13T00:00:00"/>
    <s v="Oost-West"/>
    <n v="-2.21"/>
    <n v="-2.2200000000000002"/>
    <n v="0.5"/>
    <n v="-2.72"/>
    <n v="1.55"/>
    <n v="1.24"/>
    <n v="0"/>
    <n v="0.06"/>
    <n v="55.8"/>
    <n v="0"/>
    <n v="2.7"/>
    <n v="0"/>
    <x v="0"/>
    <s v="nee"/>
    <s v=" "/>
    <s v="011-058-00244_064"/>
    <n v="0"/>
  </r>
  <r>
    <n v="76"/>
    <s v="Polyline ZM"/>
    <s v="011-058-01702"/>
    <n v="77"/>
    <s v="011-058-01702_077"/>
    <n v="35.5"/>
    <n v="10.7"/>
    <n v="379.85"/>
    <d v="2019-09-13T00:00:00"/>
    <s v="West-Oost"/>
    <n v="-2.21"/>
    <n v="-2.2200000000000002"/>
    <n v="0.75"/>
    <n v="-2.97"/>
    <n v="6.2"/>
    <n v="3.34"/>
    <n v="0.12"/>
    <n v="0.61"/>
    <n v="118.6"/>
    <n v="4.3"/>
    <n v="21.7"/>
    <n v="2.5566999999999999E-2"/>
    <x v="0"/>
    <s v="nee"/>
    <s v="X"/>
    <s v="011-058-01702_077"/>
    <n v="0"/>
  </r>
  <r>
    <n v="79"/>
    <s v="Polyline ZM"/>
    <s v="011-058-00388"/>
    <n v="80"/>
    <s v="011-058-00388_080"/>
    <n v="21"/>
    <n v="9"/>
    <n v="189"/>
    <d v="2019-09-13T00:00:00"/>
    <s v="Noord-Zuid"/>
    <n v="-2.21"/>
    <n v="-2.2200000000000002"/>
    <n v="0.75"/>
    <n v="-2.97"/>
    <n v="4.5"/>
    <n v="3.17"/>
    <n v="0.09"/>
    <n v="0.69"/>
    <n v="66.599999999999994"/>
    <n v="1.9"/>
    <n v="14.5"/>
    <n v="2.6315999999999999E-2"/>
    <x v="0"/>
    <s v="nee"/>
    <s v="X"/>
    <s v="011-058-00388_080"/>
    <n v="0"/>
  </r>
  <r>
    <n v="86"/>
    <s v="Polyline ZM"/>
    <s v="011-058-00686"/>
    <n v="87"/>
    <s v="011-058-00686_087"/>
    <n v="15"/>
    <n v="20"/>
    <n v="300"/>
    <d v="2019-09-13T00:00:00"/>
    <s v="West-Oost"/>
    <n v="-2.21"/>
    <n v="-2.2200000000000002"/>
    <n v="0.75"/>
    <n v="-2.97"/>
    <n v="15.5"/>
    <n v="2.79"/>
    <n v="0.36"/>
    <n v="1.66"/>
    <n v="41.9"/>
    <n v="5.4"/>
    <n v="24.9"/>
    <n v="3.0828999999999999E-2"/>
    <x v="0"/>
    <s v="nee"/>
    <s v="X"/>
    <s v="011-058-00686_087"/>
    <n v="0"/>
  </r>
  <r>
    <n v="87"/>
    <s v="Polyline ZM"/>
    <s v="011-058-00686"/>
    <n v="88"/>
    <s v="011-058-00686_088"/>
    <n v="34"/>
    <n v="6.8"/>
    <n v="231.2"/>
    <d v="2019-09-13T00:00:00"/>
    <s v="Noord-Zuid"/>
    <n v="-2.21"/>
    <n v="-2.2200000000000002"/>
    <n v="0.75"/>
    <n v="-2.97"/>
    <n v="2.2999999999999998"/>
    <n v="1.01"/>
    <n v="0"/>
    <n v="0.09"/>
    <n v="34.299999999999997"/>
    <n v="0"/>
    <n v="3.1"/>
    <n v="0"/>
    <x v="0"/>
    <s v="nee"/>
    <s v=" "/>
    <s v="011-058-00686_088"/>
    <n v="0"/>
  </r>
  <r>
    <n v="89"/>
    <s v="Polyline ZM"/>
    <s v="011-058-00686"/>
    <n v="90"/>
    <s v="011-058-00686_090"/>
    <n v="30"/>
    <n v="9.5500000000000007"/>
    <n v="286.5"/>
    <d v="2019-09-13T00:00:00"/>
    <s v="West-Oost"/>
    <n v="-2.21"/>
    <n v="-2.2200000000000002"/>
    <n v="0.75"/>
    <n v="-2.97"/>
    <n v="5.05"/>
    <n v="1.28"/>
    <n v="0.05"/>
    <n v="0.49"/>
    <n v="38.4"/>
    <n v="1.5"/>
    <n v="14.7"/>
    <n v="1.3124E-2"/>
    <x v="0"/>
    <s v="nee"/>
    <s v="X"/>
    <s v="011-058-00686_090"/>
    <n v="0"/>
  </r>
  <r>
    <n v="90"/>
    <s v="Polyline ZM"/>
    <s v="011-058-00686"/>
    <n v="91"/>
    <s v="011-058-00686_091"/>
    <n v="30"/>
    <n v="9.3000000000000007"/>
    <n v="279"/>
    <d v="2019-09-13T00:00:00"/>
    <s v="West-Oost"/>
    <n v="-2.21"/>
    <n v="-2.2200000000000002"/>
    <n v="0.75"/>
    <n v="-2.97"/>
    <n v="4.8"/>
    <n v="2.6"/>
    <n v="0.1"/>
    <n v="0.52"/>
    <n v="78"/>
    <n v="3"/>
    <n v="15.6"/>
    <n v="2.7421000000000001E-2"/>
    <x v="0"/>
    <s v="nee"/>
    <s v="X"/>
    <s v="011-058-00686_091"/>
    <n v="0"/>
  </r>
  <r>
    <n v="91"/>
    <s v="Polyline ZM"/>
    <s v="011-058-00767"/>
    <n v="92"/>
    <s v="011-058-00767_092"/>
    <n v="37.5"/>
    <n v="8.65"/>
    <n v="324.375"/>
    <d v="2019-09-13T00:00:00"/>
    <s v="West-Oost"/>
    <n v="-2.21"/>
    <n v="-2.2200000000000002"/>
    <n v="0.75"/>
    <n v="-2.97"/>
    <n v="4.1500000000000004"/>
    <n v="2.68"/>
    <n v="0.04"/>
    <n v="0.43"/>
    <n v="100.5"/>
    <n v="1.5"/>
    <n v="16.100000000000001"/>
    <n v="1.2762000000000001E-2"/>
    <x v="0"/>
    <s v="nee"/>
    <s v="X"/>
    <s v="011-058-00767_092"/>
    <n v="0"/>
  </r>
  <r>
    <n v="128"/>
    <s v="Polyline ZM"/>
    <s v="011-058-00271"/>
    <n v="129"/>
    <s v="011-058-00271_129"/>
    <n v="28.5"/>
    <n v="9.8000000000000007"/>
    <n v="279.3"/>
    <d v="2019-08-26T00:00:00"/>
    <s v="Oost-West"/>
    <n v="-2.19"/>
    <n v="-2.2200000000000002"/>
    <n v="0.75"/>
    <n v="-2.97"/>
    <n v="5.3"/>
    <n v="2.48"/>
    <n v="0.05"/>
    <n v="0.76"/>
    <n v="70.7"/>
    <n v="1.4"/>
    <n v="21.7"/>
    <n v="1.2512000000000001E-2"/>
    <x v="0"/>
    <s v="nee"/>
    <s v="X"/>
    <s v="011-058-00271_129"/>
    <n v="0"/>
  </r>
  <r>
    <n v="129"/>
    <s v="Polyline ZM"/>
    <s v="011-058-00271"/>
    <n v="130"/>
    <s v="011-058-00271_130"/>
    <n v="28.5"/>
    <n v="10.5"/>
    <n v="299.25"/>
    <d v="2019-08-26T00:00:00"/>
    <s v="Oost-West"/>
    <n v="-2.19"/>
    <n v="-2.2200000000000002"/>
    <n v="0.75"/>
    <n v="-2.97"/>
    <n v="6"/>
    <n v="2.46"/>
    <n v="0.19"/>
    <n v="1.08"/>
    <n v="70.099999999999994"/>
    <n v="5.4"/>
    <n v="30.8"/>
    <n v="4.1563999999999997E-2"/>
    <x v="0"/>
    <s v="nee"/>
    <s v="X"/>
    <s v="011-058-00271_130"/>
    <n v="0"/>
  </r>
  <r>
    <n v="132"/>
    <s v="Polyline ZM"/>
    <s v="011-058-00271"/>
    <n v="133"/>
    <s v="011-058-00271_133"/>
    <n v="26"/>
    <n v="5.7"/>
    <n v="148.19999999999999"/>
    <d v="2019-08-26T00:00:00"/>
    <s v="Oost-West"/>
    <n v="-2.19"/>
    <n v="-2.2200000000000002"/>
    <n v="0.75"/>
    <n v="-2.97"/>
    <n v="1.9000010000000001"/>
    <n v="1.42"/>
    <n v="0.02"/>
    <n v="0.28999999999999998"/>
    <n v="36.9"/>
    <n v="0.5"/>
    <n v="7.5"/>
    <n v="1.3840999999999999E-2"/>
    <x v="0"/>
    <s v="nee"/>
    <s v="X"/>
    <s v="011-058-00271_133"/>
    <n v="0"/>
  </r>
  <r>
    <n v="134"/>
    <s v="Polyline ZM"/>
    <s v="011-058-00271"/>
    <n v="135"/>
    <s v="011-058-00271_135"/>
    <n v="26.5"/>
    <n v="6.2"/>
    <n v="164.3"/>
    <d v="2019-08-26T00:00:00"/>
    <s v="Oost-West"/>
    <n v="-2.19"/>
    <n v="-2.2200000000000002"/>
    <n v="0.75"/>
    <n v="-2.97"/>
    <n v="1.7"/>
    <n v="1.59"/>
    <n v="0"/>
    <n v="0.14000000000000001"/>
    <n v="42.1"/>
    <n v="0"/>
    <n v="3.7"/>
    <n v="0"/>
    <x v="0"/>
    <s v="nee"/>
    <s v=" "/>
    <s v="011-058-00271_135"/>
    <n v="0"/>
  </r>
  <r>
    <n v="138"/>
    <s v="Polyline ZM"/>
    <s v="011-058-00271"/>
    <n v="139"/>
    <s v="011-058-00271_139"/>
    <n v="28"/>
    <n v="11"/>
    <n v="308"/>
    <d v="2019-09-06T00:00:00"/>
    <s v="West-Oost"/>
    <n v="-2.2000000000000002"/>
    <n v="-2.2200000000000002"/>
    <n v="0.75"/>
    <n v="-2.97"/>
    <n v="6.5"/>
    <n v="2.61"/>
    <n v="0.48"/>
    <n v="1.1100000000000001"/>
    <n v="73.099999999999994"/>
    <n v="13.4"/>
    <n v="31.1"/>
    <n v="9.5215999999999995E-2"/>
    <x v="0"/>
    <s v="nee"/>
    <s v="X"/>
    <s v="011-058-00271_139"/>
    <n v="0"/>
  </r>
  <r>
    <n v="139"/>
    <s v="Polyline ZM"/>
    <s v="011-058-00271"/>
    <n v="140"/>
    <s v="011-058-00271_140"/>
    <n v="28"/>
    <n v="5.85"/>
    <n v="163.80000000000001"/>
    <d v="2019-09-06T00:00:00"/>
    <s v="West-Oost"/>
    <n v="-2.2000000000000002"/>
    <n v="-2.2200000000000002"/>
    <n v="0.75"/>
    <n v="-2.97"/>
    <n v="1.95"/>
    <n v="0.69"/>
    <n v="0"/>
    <n v="7.0000000000000007E-2"/>
    <n v="19.3"/>
    <n v="0"/>
    <n v="2"/>
    <n v="0"/>
    <x v="0"/>
    <s v="nee"/>
    <s v=" "/>
    <s v="011-058-00271_140"/>
    <n v="0"/>
  </r>
  <r>
    <n v="140"/>
    <s v="Polyline ZM"/>
    <s v="011-058-00271"/>
    <n v="141"/>
    <s v="011-058-00271_141"/>
    <n v="25"/>
    <n v="5.9"/>
    <n v="147.5"/>
    <d v="2019-09-06T00:00:00"/>
    <s v="West-Oost"/>
    <n v="-2.2000000000000002"/>
    <n v="-2.2200000000000002"/>
    <n v="0.75"/>
    <n v="-2.97"/>
    <n v="1.966666"/>
    <n v="1.02"/>
    <n v="0"/>
    <n v="0.15"/>
    <n v="25.5"/>
    <n v="0"/>
    <n v="3.8"/>
    <n v="0"/>
    <x v="0"/>
    <s v="nee"/>
    <s v=" "/>
    <s v="011-058-00271_141"/>
    <n v="0"/>
  </r>
  <r>
    <n v="143"/>
    <s v="Polyline ZM"/>
    <s v="011-058-00204"/>
    <n v="144"/>
    <s v="011-058-00204_144"/>
    <n v="24"/>
    <n v="6.75"/>
    <n v="162"/>
    <d v="2019-09-02T00:00:00"/>
    <s v="Noord-Zuid."/>
    <n v="-2.27"/>
    <n v="-2.2200000000000002"/>
    <n v="0.75"/>
    <n v="-2.97"/>
    <n v="2.25"/>
    <n v="1.57"/>
    <n v="0"/>
    <n v="0.16"/>
    <n v="37.700000000000003"/>
    <n v="0"/>
    <n v="3.8"/>
    <n v="0"/>
    <x v="0"/>
    <s v="nee"/>
    <s v=" "/>
    <s v="011-058-00204_144"/>
    <n v="0"/>
  </r>
  <r>
    <n v="144"/>
    <s v="Polyline ZM"/>
    <s v="011-058-00204"/>
    <n v="145"/>
    <s v="011-058-00204_145"/>
    <n v="25"/>
    <n v="6.1"/>
    <n v="152.5"/>
    <d v="2019-09-02T00:00:00"/>
    <s v="Noord-Zuid."/>
    <n v="-2.27"/>
    <n v="-2.2200000000000002"/>
    <n v="0.75"/>
    <n v="-2.97"/>
    <n v="1.6"/>
    <n v="1.97"/>
    <n v="0.01"/>
    <n v="0.18"/>
    <n v="49.3"/>
    <n v="0.3"/>
    <n v="4.5"/>
    <n v="8.2369999999999995E-3"/>
    <x v="0"/>
    <s v="nee"/>
    <s v="X"/>
    <s v="011-058-00204_145"/>
    <n v="0"/>
  </r>
  <r>
    <n v="145"/>
    <s v="Polyline ZM"/>
    <s v="011-058-00204"/>
    <n v="146"/>
    <s v="011-058-00204_146"/>
    <n v="25"/>
    <n v="6.2"/>
    <n v="155"/>
    <d v="2019-09-02T00:00:00"/>
    <s v="Noord-Zuid."/>
    <n v="-2.27"/>
    <n v="-2.2200000000000002"/>
    <n v="0.75"/>
    <n v="-2.97"/>
    <n v="1.7"/>
    <n v="1.71"/>
    <n v="0"/>
    <n v="0.05"/>
    <n v="42.8"/>
    <n v="0"/>
    <n v="1.3"/>
    <n v="0"/>
    <x v="0"/>
    <s v="nee"/>
    <s v=" "/>
    <s v="011-058-00204_146"/>
    <n v="0"/>
  </r>
  <r>
    <n v="146"/>
    <s v="Polyline ZM"/>
    <s v="011-058-00204"/>
    <n v="147"/>
    <s v="011-058-00204_147"/>
    <n v="30"/>
    <n v="6.25"/>
    <n v="187.5"/>
    <d v="2019-09-02T00:00:00"/>
    <s v="Noord-Zuid."/>
    <n v="-2.27"/>
    <n v="-2.2200000000000002"/>
    <n v="0.75"/>
    <n v="-2.97"/>
    <n v="1.75"/>
    <n v="1.52"/>
    <n v="0.08"/>
    <n v="0.25"/>
    <n v="45.6"/>
    <n v="2.4"/>
    <n v="7.5"/>
    <n v="5.6522999999999997E-2"/>
    <x v="0"/>
    <s v="nee"/>
    <s v="X"/>
    <s v="011-058-00204_147"/>
    <n v="0"/>
  </r>
  <r>
    <n v="147"/>
    <s v="Polyline ZM"/>
    <s v="011-058-00204"/>
    <n v="148"/>
    <s v="011-058-00204_148"/>
    <n v="13"/>
    <n v="13.75"/>
    <n v="178.75"/>
    <d v="2019-09-02T00:00:00"/>
    <s v="West-Oost."/>
    <n v="-2.27"/>
    <n v="-2.2200000000000002"/>
    <n v="0.75"/>
    <n v="-2.97"/>
    <n v="9.25"/>
    <n v="3.25"/>
    <n v="0.21"/>
    <n v="0.91"/>
    <n v="42.3"/>
    <n v="2.7"/>
    <n v="11.8"/>
    <n v="3.0048999999999999E-2"/>
    <x v="0"/>
    <s v="JA"/>
    <s v="X"/>
    <s v="011-058-00204_148"/>
    <n v="0"/>
  </r>
  <r>
    <n v="149"/>
    <s v="Polyline ZM"/>
    <s v="011-058-00643"/>
    <n v="150"/>
    <s v="011-058-00643_150"/>
    <n v="33.5"/>
    <n v="6.8"/>
    <n v="227.8"/>
    <d v="2019-09-02T00:00:00"/>
    <s v="Noord-Zuid."/>
    <n v="-2.27"/>
    <n v="-2.2200000000000002"/>
    <n v="0.75"/>
    <n v="-2.97"/>
    <n v="2.2999999999999998"/>
    <n v="1.42"/>
    <n v="0.03"/>
    <n v="0.33"/>
    <n v="47.6"/>
    <n v="1"/>
    <n v="11.1"/>
    <n v="1.7100000000000001E-2"/>
    <x v="0"/>
    <s v="nee"/>
    <s v="X"/>
    <s v="011-058-00643_150"/>
    <n v="0"/>
  </r>
  <r>
    <n v="153"/>
    <s v="Polyline ZM"/>
    <s v="011-058-01173"/>
    <n v="154"/>
    <s v="011-058-01173_154"/>
    <n v="36"/>
    <n v="9.15"/>
    <n v="329.4"/>
    <d v="2019-09-20T00:00:00"/>
    <s v="Zuid-Noord"/>
    <n v="-2.2000000000000002"/>
    <n v="-2.2200000000000002"/>
    <n v="0.5"/>
    <n v="-2.72"/>
    <n v="6.15"/>
    <n v="7.22"/>
    <n v="0.41"/>
    <n v="1.1000000000000001"/>
    <n v="259.89999999999998"/>
    <n v="14.8"/>
    <n v="39.6"/>
    <n v="0.129134"/>
    <x v="0"/>
    <s v="nee"/>
    <s v="X"/>
    <s v="011-058-01173_154"/>
    <n v="0"/>
  </r>
  <r>
    <n v="157"/>
    <s v="Polyline ZM"/>
    <s v="011-058-01173"/>
    <n v="158"/>
    <s v="011-058-01173_158"/>
    <n v="50"/>
    <n v="8"/>
    <n v="400"/>
    <d v="2019-09-20T00:00:00"/>
    <s v="Zuid-Noord"/>
    <n v="-2.2000000000000002"/>
    <n v="-2.2200000000000002"/>
    <n v="0.5"/>
    <n v="-2.72"/>
    <n v="5"/>
    <n v="3.21"/>
    <n v="0.45"/>
    <n v="0.83"/>
    <n v="160.5"/>
    <n v="22.5"/>
    <n v="41.5"/>
    <n v="0.17077800000000001"/>
    <x v="0"/>
    <s v="JA"/>
    <s v="X"/>
    <s v="011-058-01173_158"/>
    <n v="0"/>
  </r>
  <r>
    <n v="158"/>
    <s v="Polyline ZM"/>
    <s v="011-058-01173"/>
    <n v="159"/>
    <s v="011-058-01173_159"/>
    <n v="50"/>
    <n v="6"/>
    <n v="300"/>
    <d v="2019-09-20T00:00:00"/>
    <s v="Zuid-Noord"/>
    <n v="-2.2000000000000002"/>
    <n v="-2.2200000000000002"/>
    <n v="0.5"/>
    <n v="-2.72"/>
    <n v="3"/>
    <n v="3.08"/>
    <n v="0.28000000000000003"/>
    <n v="0.42"/>
    <n v="154"/>
    <n v="14"/>
    <n v="21"/>
    <n v="0.17073199999999999"/>
    <x v="0"/>
    <s v="nee"/>
    <s v="X"/>
    <s v="011-058-01173_159"/>
    <n v="0"/>
  </r>
  <r>
    <n v="159"/>
    <s v="Polyline ZM"/>
    <s v="011-058-01173"/>
    <n v="160"/>
    <s v="011-058-01173_160"/>
    <n v="48"/>
    <n v="6.75"/>
    <n v="324"/>
    <d v="2019-09-20T00:00:00"/>
    <s v="Zuid-Noord"/>
    <n v="-2.2000000000000002"/>
    <n v="-2.2200000000000002"/>
    <n v="0.5"/>
    <n v="-2.72"/>
    <n v="3.75"/>
    <n v="3.23"/>
    <n v="0.13"/>
    <n v="0.23"/>
    <n v="155"/>
    <n v="6.2"/>
    <n v="11"/>
    <n v="6.7461999999999994E-2"/>
    <x v="0"/>
    <s v="nee"/>
    <s v="X"/>
    <s v="011-058-01173_160"/>
    <n v="0"/>
  </r>
  <r>
    <n v="160"/>
    <s v="Polyline ZM"/>
    <s v="011-058-01173"/>
    <n v="161"/>
    <s v="011-058-01173_161"/>
    <n v="50"/>
    <n v="6.7"/>
    <n v="335"/>
    <d v="2019-09-20T00:00:00"/>
    <s v="Zuid-Noord"/>
    <n v="-2.2000000000000002"/>
    <n v="-2.2200000000000002"/>
    <n v="0.5"/>
    <n v="-2.72"/>
    <n v="3.7"/>
    <n v="3.43"/>
    <n v="0.3"/>
    <n v="0.53"/>
    <n v="171.5"/>
    <n v="15"/>
    <n v="26.5"/>
    <n v="0.15215899999999999"/>
    <x v="0"/>
    <s v="nee"/>
    <s v="X"/>
    <s v="011-058-01173_161"/>
    <n v="0"/>
  </r>
  <r>
    <n v="161"/>
    <s v="Polyline ZM"/>
    <s v="011-058-01173"/>
    <n v="162"/>
    <s v="011-058-01173_162"/>
    <n v="52"/>
    <n v="6.7"/>
    <n v="348.4"/>
    <d v="2019-09-20T00:00:00"/>
    <s v="Zuid-Noord"/>
    <n v="-2.2000000000000002"/>
    <n v="-2.2200000000000002"/>
    <n v="0.5"/>
    <n v="-2.72"/>
    <n v="3.7"/>
    <n v="3.26"/>
    <n v="0.26"/>
    <n v="0.56000000000000005"/>
    <n v="169.5"/>
    <n v="13.5"/>
    <n v="29.1"/>
    <n v="0.132965"/>
    <x v="0"/>
    <s v="nee"/>
    <s v="X"/>
    <s v="011-058-01173_162"/>
    <n v="0"/>
  </r>
  <r>
    <n v="162"/>
    <s v="Polyline ZM"/>
    <s v="011-058-01173"/>
    <n v="163"/>
    <s v="011-058-01173_163"/>
    <n v="50"/>
    <n v="6.45"/>
    <n v="322.5"/>
    <d v="2019-09-20T00:00:00"/>
    <s v="Zuid-Noord"/>
    <n v="-2.2000000000000002"/>
    <n v="-2.2200000000000002"/>
    <n v="0.5"/>
    <n v="-2.72"/>
    <n v="3.45"/>
    <n v="2.66"/>
    <n v="0.12"/>
    <n v="0.34"/>
    <n v="133"/>
    <n v="6"/>
    <n v="17"/>
    <n v="6.7523E-2"/>
    <x v="0"/>
    <s v="nee"/>
    <s v="X"/>
    <s v="011-058-01173_163"/>
    <n v="0"/>
  </r>
  <r>
    <n v="164"/>
    <s v="Polyline ZM"/>
    <s v="011-058-01173"/>
    <n v="164"/>
    <s v="011-058-01173_164"/>
    <n v="38"/>
    <n v="7.5"/>
    <n v="285"/>
    <d v="2019-09-20T00:00:00"/>
    <s v="Zuid-Noord"/>
    <n v="-2.2000000000000002"/>
    <n v="-2.2200000000000002"/>
    <n v="0.5"/>
    <n v="-2.72"/>
    <n v="4.5"/>
    <n v="3.53"/>
    <n v="0.37"/>
    <n v="0.75"/>
    <n v="134.1"/>
    <n v="14.1"/>
    <n v="28.5"/>
    <n v="0.15589900000000001"/>
    <x v="0"/>
    <s v="JA"/>
    <s v="X"/>
    <s v="011-058-01173_164"/>
    <n v="0"/>
  </r>
  <r>
    <n v="170"/>
    <s v="Polyline ZM"/>
    <s v="011-058-00547"/>
    <n v="170"/>
    <s v="011-058-00547_170"/>
    <n v="31.5"/>
    <n v="8.75"/>
    <n v="275.625"/>
    <d v="2019-10-04T00:00:00"/>
    <s v="West-Oost."/>
    <n v="-2.2200000000000002"/>
    <n v="-2.2200000000000002"/>
    <n v="0.75"/>
    <n v="-2.97"/>
    <n v="4.25"/>
    <n v="5.13"/>
    <n v="0.21"/>
    <n v="0.7"/>
    <n v="161.6"/>
    <n v="6.6"/>
    <n v="22.1"/>
    <n v="6.3661999999999996E-2"/>
    <x v="0"/>
    <s v="nee"/>
    <s v="X"/>
    <s v="011-058-00547_170"/>
    <n v="0"/>
  </r>
  <r>
    <n v="172"/>
    <s v="Polyline ZM"/>
    <s v="011-058-01121"/>
    <n v="172"/>
    <s v="011-058-01121_172"/>
    <n v="26"/>
    <n v="5.0999999999999996"/>
    <n v="132.6"/>
    <d v="2019-10-04T00:00:00"/>
    <s v="West-Oost."/>
    <n v="-2.2200000000000002"/>
    <n v="-2.2200000000000002"/>
    <n v="0.5"/>
    <n v="-2.72"/>
    <n v="2.1"/>
    <n v="1.54"/>
    <n v="0.02"/>
    <n v="0.03"/>
    <n v="40"/>
    <n v="0.5"/>
    <n v="0.8"/>
    <n v="1.8792E-2"/>
    <x v="0"/>
    <s v="nee"/>
    <s v="X"/>
    <s v="011-058-01121_172"/>
    <n v="0"/>
  </r>
  <r>
    <n v="173"/>
    <s v="Polyline ZM"/>
    <s v="011-058-01094"/>
    <n v="173"/>
    <s v="011-058-01094_173"/>
    <n v="50.5"/>
    <n v="4.75"/>
    <n v="239.875"/>
    <d v="2019-10-04T00:00:00"/>
    <s v="Oost-West"/>
    <n v="-2.2200000000000002"/>
    <n v="-2.2200000000000002"/>
    <n v="0.5"/>
    <n v="-2.72"/>
    <n v="1.75"/>
    <n v="1.42"/>
    <n v="0.05"/>
    <n v="0.1"/>
    <n v="71.7"/>
    <n v="2.5"/>
    <n v="5.0999999999999996"/>
    <n v="5.4475000000000003E-2"/>
    <x v="0"/>
    <s v="nee"/>
    <s v="X"/>
    <s v="011-058-01094_173"/>
    <n v="0"/>
  </r>
  <r>
    <n v="174"/>
    <s v="Polyline ZM"/>
    <s v="011-058-00704"/>
    <n v="174"/>
    <s v="011-058-00704_174"/>
    <n v="4"/>
    <n v="16.600000000000001"/>
    <n v="66.400000000000006"/>
    <d v="2019-10-04T00:00:00"/>
    <s v="West-Oost"/>
    <n v="-2.2200000000000002"/>
    <n v="-2.2200000000000002"/>
    <n v="0.75"/>
    <n v="-2.97"/>
    <n v="12.1"/>
    <n v="8.74"/>
    <n v="0.34"/>
    <n v="0.92"/>
    <n v="35"/>
    <n v="1.4"/>
    <n v="3.7"/>
    <n v="3.7206000000000003E-2"/>
    <x v="0"/>
    <s v="JA"/>
    <s v="X"/>
    <s v="011-058-00704_174"/>
    <n v="0"/>
  </r>
  <r>
    <n v="175"/>
    <s v="Polyline ZM"/>
    <s v="011-058-00476"/>
    <n v="175"/>
    <s v="011-058-00476_175"/>
    <n v="18"/>
    <n v="13.4"/>
    <n v="241.2"/>
    <d v="2019-10-04T00:00:00"/>
    <s v="West-Oost"/>
    <n v="-2.2200000000000002"/>
    <n v="-2.2200000000000002"/>
    <n v="0.75"/>
    <n v="-2.97"/>
    <n v="8.9"/>
    <n v="7.96"/>
    <n v="0.38"/>
    <n v="0.74"/>
    <n v="143.30000000000001"/>
    <n v="6.8"/>
    <n v="13.3"/>
    <n v="5.6120999999999997E-2"/>
    <x v="0"/>
    <s v="JA"/>
    <s v="X"/>
    <s v="011-058-00476_175"/>
    <n v="0"/>
  </r>
  <r>
    <n v="176"/>
    <s v="Polyline ZM"/>
    <s v="011-058-00681"/>
    <n v="176"/>
    <s v="011-058-00681_176"/>
    <n v="34"/>
    <n v="12.55"/>
    <n v="426.7"/>
    <d v="2019-10-04T00:00:00"/>
    <s v="West-Oost"/>
    <n v="-2.2200000000000002"/>
    <n v="-2.2200000000000002"/>
    <n v="0.75"/>
    <n v="-2.97"/>
    <n v="8.0500000000000007"/>
    <n v="5.92"/>
    <n v="0.34"/>
    <n v="0.91"/>
    <n v="201.3"/>
    <n v="11.6"/>
    <n v="30.9"/>
    <n v="5.5441999999999998E-2"/>
    <x v="0"/>
    <s v="nee"/>
    <s v="X"/>
    <s v="011-058-00681_176"/>
    <n v="0"/>
  </r>
  <r>
    <n v="181"/>
    <s v="Polyline ZM"/>
    <s v="011-058-00264"/>
    <n v="180"/>
    <s v="011-058-00264_180"/>
    <n v="31"/>
    <n v="18.7"/>
    <n v="579.70000000000005"/>
    <d v="2019-10-04T00:00:00"/>
    <s v="Oost-West"/>
    <n v="-2.2200000000000002"/>
    <n v="-2.2200000000000002"/>
    <n v="0.75"/>
    <n v="-2.97"/>
    <n v="14.2"/>
    <n v="7.02"/>
    <n v="0.33"/>
    <n v="2.39"/>
    <n v="217.6"/>
    <n v="10.199999999999999"/>
    <n v="74.099999999999994"/>
    <n v="3.0835000000000001E-2"/>
    <x v="0"/>
    <s v="nee"/>
    <s v="X"/>
    <s v="011-058-00264_180"/>
    <n v="0"/>
  </r>
  <r>
    <n v="182"/>
    <s v="Polyline ZM"/>
    <s v="011-058-00264"/>
    <n v="181"/>
    <s v="011-058-00264_181"/>
    <n v="34"/>
    <n v="11"/>
    <n v="374"/>
    <d v="2019-10-04T00:00:00"/>
    <s v="Oost-West"/>
    <n v="-2.2200000000000002"/>
    <n v="-2.2200000000000002"/>
    <n v="0.75"/>
    <n v="-2.97"/>
    <n v="6.5"/>
    <n v="2.94"/>
    <n v="0.03"/>
    <n v="0.8"/>
    <n v="100"/>
    <n v="1"/>
    <n v="27.2"/>
    <n v="6.1409999999999998E-3"/>
    <x v="0"/>
    <s v="nee"/>
    <s v="X"/>
    <s v="011-058-00264_181"/>
    <n v="0"/>
  </r>
  <r>
    <n v="205"/>
    <s v="Polyline ZM"/>
    <s v="254-058-00579"/>
    <n v="6"/>
    <s v="254-058-00579_006"/>
    <n v="34"/>
    <n v="9.25"/>
    <n v="314.5"/>
    <d v="2019-07-17T00:00:00"/>
    <s v="Noord-Zuid"/>
    <n v="-1.94"/>
    <n v="-1.97"/>
    <n v="0.75"/>
    <n v="-2.72"/>
    <n v="4.75"/>
    <n v="2.4300000000000002"/>
    <n v="0.35"/>
    <n v="0.73"/>
    <n v="82.6"/>
    <n v="11.9"/>
    <n v="24.8"/>
    <n v="9.3877000000000002E-2"/>
    <x v="0"/>
    <s v="JA"/>
    <s v="X"/>
    <s v="254-058-00579_006"/>
    <n v="0"/>
  </r>
  <r>
    <n v="207"/>
    <s v="Polyline ZM"/>
    <s v="254-058-00579"/>
    <n v="8"/>
    <s v="254-058-00579_008"/>
    <n v="17"/>
    <n v="22"/>
    <n v="374"/>
    <d v="2019-07-17T00:00:00"/>
    <s v="Noord-Zuid"/>
    <n v="-1.94"/>
    <n v="-1.97"/>
    <n v="0.75"/>
    <n v="-2.72"/>
    <n v="17.5"/>
    <n v="8.1300000000000008"/>
    <n v="0.33"/>
    <n v="1.86"/>
    <n v="138.19999999999999"/>
    <n v="5.6"/>
    <n v="31.6"/>
    <n v="2.5062000000000001E-2"/>
    <x v="0"/>
    <s v="nee"/>
    <s v="X"/>
    <s v="254-058-00579_008"/>
    <n v="0"/>
  </r>
  <r>
    <n v="208"/>
    <s v="Polyline ZM"/>
    <s v="254-058-00579"/>
    <n v="9"/>
    <s v="254-058-00579_009"/>
    <n v="24.5"/>
    <n v="5.85"/>
    <n v="143.32499999999999"/>
    <d v="2019-07-17T00:00:00"/>
    <s v="Noord-Zuid"/>
    <n v="-1.94"/>
    <n v="-1.97"/>
    <n v="0.75"/>
    <n v="-2.72"/>
    <n v="1.95"/>
    <n v="1.05"/>
    <n v="0"/>
    <n v="0.22"/>
    <n v="25.7"/>
    <n v="0"/>
    <n v="5.4"/>
    <n v="0"/>
    <x v="0"/>
    <s v="nee"/>
    <s v=" "/>
    <s v="254-058-00579_009"/>
    <n v="0"/>
  </r>
  <r>
    <n v="212"/>
    <s v="Polyline ZM"/>
    <s v="254-058-01577"/>
    <n v="14"/>
    <s v="254-058-01577_014"/>
    <n v="45.5"/>
    <n v="5"/>
    <n v="227.5"/>
    <d v="2019-07-17T00:00:00"/>
    <s v="Zuid-Noord"/>
    <n v="-1.95"/>
    <n v="-1.97"/>
    <n v="0.75"/>
    <n v="-2.72"/>
    <n v="1.6666669999999999"/>
    <n v="0.82"/>
    <n v="0.02"/>
    <n v="0.19"/>
    <n v="37.299999999999997"/>
    <n v="0.9"/>
    <n v="8.6"/>
    <n v="1.5748000000000002E-2"/>
    <x v="0"/>
    <s v="nee"/>
    <s v="X"/>
    <s v="254-058-01577_014"/>
    <n v="0"/>
  </r>
  <r>
    <n v="232"/>
    <s v="Polyline ZM"/>
    <s v="254-058-00174"/>
    <n v="34"/>
    <s v="254-058-00174_034"/>
    <n v="47"/>
    <n v="5.5"/>
    <n v="258.5"/>
    <d v="2019-07-16T00:00:00"/>
    <s v="Oost-West"/>
    <n v="-1.95"/>
    <n v="-1.97"/>
    <n v="0.75"/>
    <n v="-2.72"/>
    <n v="1.8333330000000001"/>
    <n v="1.53"/>
    <n v="0.03"/>
    <n v="0.24"/>
    <n v="71.900000000000006"/>
    <n v="1.4"/>
    <n v="11.3"/>
    <n v="2.1351999999999999E-2"/>
    <x v="0"/>
    <s v="nee"/>
    <s v="X"/>
    <s v="254-058-00174_034"/>
    <n v="0"/>
  </r>
  <r>
    <n v="241"/>
    <s v="Polyline ZM"/>
    <s v="254-058-00983-01"/>
    <n v="43"/>
    <s v="254-058-00983-01_043"/>
    <n v="16"/>
    <n v="9.75"/>
    <n v="156"/>
    <d v="2019-07-16T00:00:00"/>
    <s v="Oost-West"/>
    <n v="-1.97"/>
    <n v="-1.97"/>
    <n v="0.75"/>
    <n v="-2.72"/>
    <n v="5.25"/>
    <n v="3.26"/>
    <n v="0"/>
    <n v="0.13"/>
    <n v="52.2"/>
    <n v="0"/>
    <n v="2.1"/>
    <n v="0"/>
    <x v="0"/>
    <s v="nee"/>
    <s v=" "/>
    <s v="254-058-00983-01_043"/>
    <n v="0"/>
  </r>
  <r>
    <n v="242"/>
    <s v="Polyline ZM"/>
    <s v="254-058-01584"/>
    <n v="44"/>
    <s v="254-058-01584_044"/>
    <n v="32.5"/>
    <n v="6.3"/>
    <n v="204.75"/>
    <d v="2019-07-16T00:00:00"/>
    <s v="Oost-West"/>
    <n v="-1.97"/>
    <n v="-1.97"/>
    <n v="0.75"/>
    <n v="-2.72"/>
    <n v="1.8"/>
    <n v="1.79"/>
    <n v="0"/>
    <n v="0.13"/>
    <n v="58.2"/>
    <n v="0"/>
    <n v="4.2"/>
    <n v="0"/>
    <x v="0"/>
    <s v="nee"/>
    <s v=" "/>
    <s v="254-058-01584_044"/>
    <n v="0"/>
  </r>
  <r>
    <n v="244"/>
    <s v="Polyline ZM"/>
    <s v="254-058-01584"/>
    <n v="46"/>
    <s v="254-058-01584_046"/>
    <n v="45"/>
    <n v="6"/>
    <n v="270"/>
    <d v="2019-07-16T00:00:00"/>
    <s v="Oost-West"/>
    <n v="-1.97"/>
    <n v="-1.97"/>
    <n v="0.75"/>
    <n v="-2.72"/>
    <n v="1.5"/>
    <n v="2.2799999999999998"/>
    <n v="0.02"/>
    <n v="0.15"/>
    <n v="102.6"/>
    <n v="0.9"/>
    <n v="6.8"/>
    <n v="1.7316000000000002E-2"/>
    <x v="0"/>
    <s v="nee"/>
    <s v="X"/>
    <s v="254-058-01584_046"/>
    <n v="0"/>
  </r>
  <r>
    <n v="250"/>
    <s v="Polyline ZM"/>
    <s v="254-058-00148"/>
    <n v="52"/>
    <s v="254-058-00148_052"/>
    <n v="47.5"/>
    <n v="6.2"/>
    <n v="294.5"/>
    <d v="2019-07-16T00:00:00"/>
    <s v="West-Oost"/>
    <n v="-2"/>
    <n v="-1.97"/>
    <n v="0.75"/>
    <n v="-2.72"/>
    <n v="1.7"/>
    <n v="1.47"/>
    <n v="0"/>
    <n v="0.12"/>
    <n v="69.8"/>
    <n v="0"/>
    <n v="5.7"/>
    <n v="0"/>
    <x v="0"/>
    <s v="nee"/>
    <s v=" "/>
    <s v="254-058-00148_052"/>
    <n v="0"/>
  </r>
  <r>
    <n v="251"/>
    <s v="Polyline ZM"/>
    <s v="254-058-00148"/>
    <n v="53"/>
    <s v="254-058-00148_053"/>
    <n v="42.5"/>
    <n v="6.6"/>
    <n v="280.5"/>
    <d v="2019-07-16T00:00:00"/>
    <s v="West-Oost"/>
    <n v="-2"/>
    <n v="-1.97"/>
    <n v="0.75"/>
    <n v="-2.72"/>
    <n v="2.1"/>
    <n v="2.42"/>
    <n v="0.02"/>
    <n v="0.25"/>
    <n v="102.9"/>
    <n v="0.9"/>
    <n v="10.6"/>
    <n v="1.2527999999999999E-2"/>
    <x v="0"/>
    <s v="nee"/>
    <s v="X"/>
    <s v="254-058-00148_053"/>
    <n v="0"/>
  </r>
  <r>
    <n v="253"/>
    <s v="Polyline ZM"/>
    <s v="254-058-00169"/>
    <n v="55"/>
    <s v="254-058-00169_055"/>
    <n v="47.5"/>
    <n v="3.7"/>
    <n v="175.75"/>
    <d v="2019-07-16T00:00:00"/>
    <s v="Oost-West"/>
    <n v="-2"/>
    <n v="-1.97"/>
    <n v="0.5"/>
    <n v="-2.4700000000000002"/>
    <n v="1"/>
    <n v="1.26"/>
    <n v="0"/>
    <n v="0"/>
    <n v="59.9"/>
    <n v="0"/>
    <n v="0"/>
    <n v="0"/>
    <x v="0"/>
    <s v="nee"/>
    <s v=" "/>
    <s v="254-058-00169_055"/>
    <n v="0"/>
  </r>
  <r>
    <n v="256"/>
    <s v="Polyline ZM"/>
    <s v="254-058-01440"/>
    <n v="58"/>
    <s v="254-058-01440_058"/>
    <n v="48"/>
    <n v="3.4"/>
    <n v="163.19999999999999"/>
    <d v="2019-07-16T00:00:00"/>
    <s v="Oost-West"/>
    <n v="-2"/>
    <n v="-1.97"/>
    <n v="0.5"/>
    <n v="-2.4700000000000002"/>
    <n v="1"/>
    <n v="1.47"/>
    <n v="0"/>
    <n v="0"/>
    <n v="70.599999999999994"/>
    <n v="0"/>
    <n v="0"/>
    <n v="0"/>
    <x v="0"/>
    <s v="nee"/>
    <s v=" "/>
    <s v="254-058-01440_058"/>
    <n v="0"/>
  </r>
  <r>
    <n v="269"/>
    <s v="Polyline ZM"/>
    <s v="254-058-00610"/>
    <n v="71"/>
    <s v="254-058-00610_071"/>
    <n v="30"/>
    <n v="3"/>
    <n v="90"/>
    <d v="2019-07-15T00:00:00"/>
    <s v="Zuid-Noord."/>
    <n v="-1.98"/>
    <n v="-1.97"/>
    <n v="0.35"/>
    <n v="-2.3199999999999998"/>
    <n v="1.6"/>
    <n v="1.19"/>
    <n v="0.01"/>
    <n v="0.16"/>
    <n v="35.700000000000003"/>
    <n v="0.3"/>
    <n v="4.8"/>
    <n v="1.7718999999999999E-2"/>
    <x v="0"/>
    <s v="nee"/>
    <s v="X"/>
    <s v="254-058-00610_071"/>
    <n v="0"/>
  </r>
  <r>
    <n v="271"/>
    <s v="Polyline ZM"/>
    <s v="254-058-00610"/>
    <n v="73"/>
    <s v="254-058-00610_073"/>
    <n v="38.5"/>
    <n v="3.5"/>
    <n v="134.75"/>
    <d v="2019-07-15T00:00:00"/>
    <s v="Zuid-Noord."/>
    <n v="-1.97"/>
    <n v="-1.97"/>
    <n v="0.35"/>
    <n v="-2.3199999999999998"/>
    <n v="2.1"/>
    <n v="0.88"/>
    <n v="0.04"/>
    <n v="0.13"/>
    <n v="33.9"/>
    <n v="1.5"/>
    <n v="5"/>
    <n v="5.3452E-2"/>
    <x v="0"/>
    <s v="nee"/>
    <s v="X"/>
    <s v="254-058-00610_073"/>
    <n v="0"/>
  </r>
  <r>
    <n v="272"/>
    <s v="Polyline ZM"/>
    <s v="254-058-00680"/>
    <n v="74"/>
    <s v="254-058-00680_074"/>
    <n v="55.5"/>
    <n v="3.15"/>
    <n v="174.82499999999999"/>
    <d v="2019-07-15T00:00:00"/>
    <s v="Noord-Zuid"/>
    <n v="-1.97"/>
    <n v="-1.97"/>
    <n v="0.5"/>
    <n v="-2.4700000000000002"/>
    <n v="1.1499999999999999"/>
    <n v="0.45"/>
    <n v="0.02"/>
    <n v="0.05"/>
    <n v="25"/>
    <n v="1.1000000000000001"/>
    <n v="2.8"/>
    <n v="3.3760999999999999E-2"/>
    <x v="0"/>
    <s v="nee"/>
    <s v="X"/>
    <s v="254-058-00680_074"/>
    <n v="0"/>
  </r>
  <r>
    <n v="282"/>
    <s v="Polyline ZM"/>
    <s v="254-058-01335"/>
    <n v="84"/>
    <s v="254-058-01335_084"/>
    <n v="49"/>
    <n v="6.4"/>
    <n v="313.60000000000002"/>
    <d v="2019-07-15T00:00:00"/>
    <s v="Zuid-Noord."/>
    <n v="-1.97"/>
    <n v="-1.97"/>
    <n v="0.5"/>
    <n v="-2.4700000000000002"/>
    <n v="3.4"/>
    <n v="1.44"/>
    <n v="0.16"/>
    <n v="0.63"/>
    <n v="70.599999999999994"/>
    <n v="7.8"/>
    <n v="30.9"/>
    <n v="9.0365000000000001E-2"/>
    <x v="0"/>
    <s v="nee"/>
    <s v="X"/>
    <s v="254-058-01335_084"/>
    <n v="0"/>
  </r>
  <r>
    <n v="283"/>
    <s v="Polyline ZM"/>
    <s v="254-058-01335"/>
    <n v="85"/>
    <s v="254-058-01335_085"/>
    <n v="28.5"/>
    <n v="5.0999999999999996"/>
    <n v="145.35"/>
    <d v="2019-07-15T00:00:00"/>
    <s v="Oost-West"/>
    <n v="-1.97"/>
    <n v="-1.97"/>
    <n v="0.5"/>
    <n v="-2.4700000000000002"/>
    <n v="2.1"/>
    <n v="0.99"/>
    <n v="0.02"/>
    <n v="0.23"/>
    <n v="28.2"/>
    <n v="0.6"/>
    <n v="6.6"/>
    <n v="1.8792E-2"/>
    <x v="0"/>
    <s v="nee"/>
    <s v="X"/>
    <s v="254-058-01335_085"/>
    <n v="0"/>
  </r>
  <r>
    <n v="284"/>
    <s v="Polyline ZM"/>
    <s v="254-058-01131"/>
    <n v="86"/>
    <s v="254-058-01131_086"/>
    <n v="37"/>
    <n v="10.9"/>
    <n v="403.3"/>
    <d v="2019-07-15T00:00:00"/>
    <s v="Oost-West."/>
    <n v="-2.0699999999999998"/>
    <n v="-2.09"/>
    <n v="0.5"/>
    <n v="-2.59"/>
    <n v="7.9"/>
    <n v="4.3499999999999996"/>
    <n v="0.46"/>
    <n v="1.29"/>
    <n v="161"/>
    <n v="17"/>
    <n v="47.7"/>
    <n v="0.113936"/>
    <x v="0"/>
    <s v="JA"/>
    <s v="X"/>
    <s v="254-058-01131_086"/>
    <n v="0"/>
  </r>
  <r>
    <n v="285"/>
    <s v="Polyline ZM"/>
    <s v="254-058-01131"/>
    <n v="87"/>
    <s v="254-058-01131_087"/>
    <n v="50"/>
    <n v="10.45"/>
    <n v="522.5"/>
    <d v="2019-07-15T00:00:00"/>
    <s v="Oost-West"/>
    <n v="-2.0699999999999998"/>
    <n v="-2.09"/>
    <n v="0.5"/>
    <n v="-2.59"/>
    <n v="7.45"/>
    <n v="4.57"/>
    <n v="0.17"/>
    <n v="0.63"/>
    <n v="228.5"/>
    <n v="8.5"/>
    <n v="31.5"/>
    <n v="4.5221999999999998E-2"/>
    <x v="0"/>
    <s v="nee"/>
    <s v="X"/>
    <s v="254-058-01131_087"/>
    <n v="0"/>
  </r>
  <r>
    <n v="286"/>
    <s v="Polyline ZM"/>
    <s v="254-058-01131"/>
    <n v="88"/>
    <s v="254-058-01131_088"/>
    <n v="55"/>
    <n v="10.199999999999999"/>
    <n v="561"/>
    <d v="2019-07-15T00:00:00"/>
    <s v="Oost-West"/>
    <n v="-2.0699999999999998"/>
    <n v="-2.09"/>
    <n v="0.5"/>
    <n v="-2.59"/>
    <n v="7.2"/>
    <n v="4.4800000000000004"/>
    <n v="0.38"/>
    <n v="0.8"/>
    <n v="246.4"/>
    <n v="20.9"/>
    <n v="44"/>
    <n v="0.103284"/>
    <x v="0"/>
    <s v="nee"/>
    <s v="X"/>
    <s v="254-058-01131_088"/>
    <n v="0"/>
  </r>
  <r>
    <n v="287"/>
    <s v="Polyline ZM"/>
    <s v="254-058-01131"/>
    <n v="89"/>
    <s v="254-058-01131_089"/>
    <n v="50"/>
    <n v="10.5"/>
    <n v="525"/>
    <d v="2019-07-15T00:00:00"/>
    <s v="Oost-West"/>
    <n v="-2.0699999999999998"/>
    <n v="-2.09"/>
    <n v="0.5"/>
    <n v="-2.59"/>
    <n v="7.5"/>
    <n v="4.66"/>
    <n v="0.34"/>
    <n v="0.94"/>
    <n v="233"/>
    <n v="17"/>
    <n v="47"/>
    <n v="8.9052000000000006E-2"/>
    <x v="0"/>
    <s v="nee"/>
    <s v="X"/>
    <s v="254-058-01131_089"/>
    <n v="0"/>
  </r>
  <r>
    <n v="288"/>
    <s v="Polyline ZM"/>
    <s v="254-058-01131"/>
    <n v="90"/>
    <s v="254-058-01131_090"/>
    <n v="45"/>
    <n v="11"/>
    <n v="495"/>
    <d v="2019-07-15T00:00:00"/>
    <s v="Oost-West."/>
    <n v="-2.0699999999999998"/>
    <n v="-2.09"/>
    <n v="0.5"/>
    <n v="-2.59"/>
    <n v="8"/>
    <n v="5.15"/>
    <n v="0.28000000000000003"/>
    <n v="1.22"/>
    <n v="231.8"/>
    <n v="12.6"/>
    <n v="54.9"/>
    <n v="6.9093000000000002E-2"/>
    <x v="0"/>
    <s v="nee"/>
    <s v="X"/>
    <s v="254-058-01131_090"/>
    <n v="0"/>
  </r>
  <r>
    <n v="289"/>
    <s v="Polyline ZM"/>
    <s v="254-058-01131"/>
    <n v="91"/>
    <s v="254-058-01131_091"/>
    <n v="52"/>
    <n v="11.15"/>
    <n v="579.79999999999995"/>
    <d v="2019-07-15T00:00:00"/>
    <s v="Oost-West"/>
    <n v="-2.0699999999999998"/>
    <n v="-2.09"/>
    <n v="0.5"/>
    <n v="-2.59"/>
    <n v="8.15"/>
    <n v="5.5"/>
    <n v="0.27"/>
    <n v="0.8"/>
    <n v="286"/>
    <n v="14"/>
    <n v="41.6"/>
    <n v="6.5459000000000003E-2"/>
    <x v="0"/>
    <s v="nee"/>
    <s v="X"/>
    <s v="254-058-01131_091"/>
    <n v="0"/>
  </r>
  <r>
    <n v="291"/>
    <s v="Polyline ZM"/>
    <s v="254-058-01131"/>
    <n v="93"/>
    <s v="254-058-01131_093"/>
    <n v="48"/>
    <n v="10.85"/>
    <n v="520.79999999999995"/>
    <d v="2019-07-15T00:00:00"/>
    <s v="Oost-West"/>
    <n v="-2.0699999999999998"/>
    <n v="-2.09"/>
    <n v="0.5"/>
    <n v="-2.59"/>
    <n v="7.85"/>
    <n v="5.24"/>
    <n v="0.06"/>
    <n v="0.93"/>
    <n v="251.5"/>
    <n v="2.9"/>
    <n v="44.6"/>
    <n v="1.5242E-2"/>
    <x v="0"/>
    <s v="nee"/>
    <s v="X"/>
    <s v="254-058-01131_093"/>
    <n v="0"/>
  </r>
  <r>
    <n v="292"/>
    <s v="Polyline ZM"/>
    <s v="254-058-01131"/>
    <n v="94"/>
    <s v="254-058-01131_094"/>
    <n v="50"/>
    <n v="10.75"/>
    <n v="537.5"/>
    <d v="2019-07-15T00:00:00"/>
    <s v="Oost-West"/>
    <n v="-2.0699999999999998"/>
    <n v="-2.09"/>
    <n v="0.5"/>
    <n v="-2.59"/>
    <n v="7.75"/>
    <n v="5.91"/>
    <n v="0.01"/>
    <n v="0.5"/>
    <n v="295.5"/>
    <n v="0.5"/>
    <n v="25"/>
    <n v="2.5790000000000001E-3"/>
    <x v="0"/>
    <s v="nee"/>
    <s v="X"/>
    <s v="254-058-01131_094"/>
    <n v="0"/>
  </r>
  <r>
    <n v="315"/>
    <s v="Polyline ZM"/>
    <s v="413-058-00031"/>
    <n v="22"/>
    <s v="413-058-00031_022"/>
    <n v="18.5"/>
    <n v="13"/>
    <n v="240.5"/>
    <d v="2019-07-10T00:00:00"/>
    <s v="West-Oost"/>
    <n v="-0.72"/>
    <n v="-0.72"/>
    <n v="0.75"/>
    <n v="-1.47"/>
    <n v="8.5"/>
    <n v="10.48"/>
    <n v="0.73"/>
    <n v="1.43"/>
    <n v="193.9"/>
    <n v="13.5"/>
    <n v="26.5"/>
    <n v="0.111141"/>
    <x v="0"/>
    <s v="nee"/>
    <s v="X"/>
    <s v="413-058-00031_022"/>
    <n v="0"/>
  </r>
  <r>
    <n v="316"/>
    <s v="Polyline ZM"/>
    <s v="413-058-00031"/>
    <n v="23"/>
    <s v="413-058-00031_023"/>
    <n v="11"/>
    <n v="3.8"/>
    <n v="41.8"/>
    <d v="2019-07-10T00:00:00"/>
    <s v="West-Oost"/>
    <n v="-0.72"/>
    <n v="-0.72"/>
    <n v="0.75"/>
    <n v="-1.47"/>
    <n v="1"/>
    <n v="0.54"/>
    <n v="0"/>
    <n v="7.0000000000000007E-2"/>
    <n v="5.9"/>
    <n v="0"/>
    <n v="0.8"/>
    <n v="0"/>
    <x v="0"/>
    <s v="nee"/>
    <s v=" "/>
    <s v="413-058-00031_023"/>
    <n v="0"/>
  </r>
  <r>
    <n v="320"/>
    <s v="Polyline ZM"/>
    <s v="251-058-00009"/>
    <n v="4"/>
    <s v="251-058-00009_004"/>
    <n v="50"/>
    <n v="2.0499999999999998"/>
    <n v="102.5"/>
    <d v="2019-07-09T00:00:00"/>
    <s v="Noord-Zuid"/>
    <n v="-1.72"/>
    <n v="-1.72"/>
    <n v="0.25"/>
    <n v="-1.97"/>
    <n v="1.55"/>
    <n v="0.54"/>
    <n v="0.03"/>
    <n v="0.15"/>
    <n v="27"/>
    <n v="1.5"/>
    <n v="7.5"/>
    <n v="7.6465000000000005E-2"/>
    <x v="0"/>
    <s v="nee"/>
    <s v="X"/>
    <s v="251-058-00009_004"/>
    <n v="0"/>
  </r>
  <r>
    <n v="327"/>
    <s v="Polyline ZM"/>
    <s v="251-058-00019"/>
    <n v="11"/>
    <s v="251-058-00019_011"/>
    <n v="25"/>
    <n v="2.2999999999999998"/>
    <n v="57.5"/>
    <d v="2019-07-22T00:00:00"/>
    <s v="Noord-Zuid"/>
    <n v="-0.56999999999999995"/>
    <n v="-0.52"/>
    <n v="0.5"/>
    <n v="-1.02"/>
    <n v="1"/>
    <n v="0.4"/>
    <n v="0.01"/>
    <n v="0.14000000000000001"/>
    <n v="10"/>
    <n v="0.3"/>
    <n v="3.5"/>
    <n v="1.9743E-2"/>
    <x v="0"/>
    <s v="nee"/>
    <s v="X"/>
    <s v="251-058-00019_011"/>
    <n v="0"/>
  </r>
  <r>
    <n v="334"/>
    <s v="Polyline ZM"/>
    <s v="251-058-00003"/>
    <n v="18"/>
    <s v="251-058-00003_018"/>
    <n v="15.5"/>
    <n v="8.15"/>
    <n v="126.325"/>
    <d v="2019-07-22T00:00:00"/>
    <s v="Zuid-Noord"/>
    <n v="-1.87"/>
    <n v="-1.97"/>
    <n v="0.5"/>
    <n v="-2.4700000000000002"/>
    <n v="5.15"/>
    <n v="0.69"/>
    <n v="0.19"/>
    <n v="0.31"/>
    <n v="10.7"/>
    <n v="2.9"/>
    <n v="4.8"/>
    <n v="7.2234000000000007E-2"/>
    <x v="0"/>
    <s v="JA"/>
    <s v="X"/>
    <s v="251-058-00003_018"/>
    <n v="0"/>
  </r>
  <r>
    <n v="342"/>
    <s v="Polyline ZM"/>
    <s v="251-058-00026"/>
    <n v="26"/>
    <s v="251-058-00026_026"/>
    <n v="23"/>
    <n v="3.75"/>
    <n v="86.25"/>
    <d v="2019-07-22T00:00:00"/>
    <s v="Zuid-Noord"/>
    <n v="-1.3"/>
    <n v="-1.22"/>
    <n v="0.5"/>
    <n v="-1.72"/>
    <n v="1"/>
    <n v="0.57999999999999996"/>
    <n v="0"/>
    <n v="0.03"/>
    <n v="13.3"/>
    <n v="0"/>
    <n v="0.7"/>
    <n v="0"/>
    <x v="0"/>
    <s v="nee"/>
    <s v=" "/>
    <s v="251-058-00026_026"/>
    <n v="0"/>
  </r>
  <r>
    <n v="343"/>
    <s v="Polyline ZM"/>
    <s v="251-058-00026"/>
    <n v="27"/>
    <s v="251-058-00026_027"/>
    <n v="21"/>
    <n v="4.3"/>
    <n v="90.3"/>
    <d v="2019-07-22T00:00:00"/>
    <s v="Zuid-Noord"/>
    <n v="-1.3"/>
    <n v="-1.22"/>
    <n v="0.5"/>
    <n v="-1.72"/>
    <n v="1.433333"/>
    <n v="0.7"/>
    <n v="0"/>
    <n v="0.03"/>
    <n v="14.7"/>
    <n v="0"/>
    <n v="0.6"/>
    <n v="0"/>
    <x v="0"/>
    <s v="nee"/>
    <s v=" "/>
    <s v="251-058-00026_027"/>
    <n v="0"/>
  </r>
  <r>
    <n v="356"/>
    <s v="Polyline ZM"/>
    <s v="251-058-00025"/>
    <n v="40"/>
    <s v="251-058-00025_040"/>
    <n v="2.5"/>
    <n v="5.55"/>
    <n v="13.875"/>
    <d v="2019-07-22T00:00:00"/>
    <s v="Zuid-Noord"/>
    <n v="-0.56999999999999995"/>
    <n v="-0.52"/>
    <n v="0.5"/>
    <n v="-1.02"/>
    <n v="3.55"/>
    <n v="1.86"/>
    <n v="0.26"/>
    <n v="0.7"/>
    <n v="4.7"/>
    <n v="0.7"/>
    <n v="1.8"/>
    <n v="0.14067399999999999"/>
    <x v="0"/>
    <s v="nee"/>
    <s v="X"/>
    <s v="251-058-00025_040"/>
    <n v="0"/>
  </r>
  <r>
    <n v="357"/>
    <s v="Polyline ZM"/>
    <s v="251-058-00002"/>
    <n v="41"/>
    <s v="251-058-00002_041"/>
    <n v="39"/>
    <n v="9.1"/>
    <n v="354.9"/>
    <d v="2019-07-22T00:00:00"/>
    <s v="Zuid-Noord"/>
    <n v="-0.56999999999999995"/>
    <n v="-0.52"/>
    <n v="0.5"/>
    <n v="-1.02"/>
    <n v="6.1"/>
    <n v="3.27"/>
    <n v="7.0000000000000007E-2"/>
    <n v="0.75"/>
    <n v="127.5"/>
    <n v="2.7"/>
    <n v="29.3"/>
    <n v="2.2821999999999999E-2"/>
    <x v="0"/>
    <s v="nee"/>
    <s v="X"/>
    <s v="251-058-00002_041"/>
    <n v="0"/>
  </r>
  <r>
    <n v="359"/>
    <s v="Polyline ZM"/>
    <s v="251-058-00002"/>
    <n v="43"/>
    <s v="251-058-00002_043"/>
    <n v="41.5"/>
    <n v="3.8"/>
    <n v="157.69999999999999"/>
    <d v="2019-07-22T00:00:00"/>
    <s v="Zuid-Noord"/>
    <n v="-0.56999999999999995"/>
    <n v="-0.52"/>
    <n v="0.5"/>
    <n v="-1.02"/>
    <n v="1"/>
    <n v="1.03"/>
    <n v="0"/>
    <n v="0.01"/>
    <n v="42.7"/>
    <n v="0"/>
    <n v="0.4"/>
    <n v="0"/>
    <x v="0"/>
    <s v="nee"/>
    <s v=" "/>
    <s v="251-058-00002_043"/>
    <n v="0"/>
  </r>
  <r>
    <n v="360"/>
    <s v="Polyline ZM"/>
    <s v="251-058-00002"/>
    <n v="44"/>
    <s v="251-058-00002_044"/>
    <n v="46.5"/>
    <n v="3.5"/>
    <n v="162.75"/>
    <d v="2019-07-22T00:00:00"/>
    <s v="Zuid-Noord"/>
    <n v="-0.56999999999999995"/>
    <n v="-0.52"/>
    <n v="0.5"/>
    <n v="-1.02"/>
    <n v="1"/>
    <n v="0.89"/>
    <n v="0"/>
    <n v="0.03"/>
    <n v="41.4"/>
    <n v="0"/>
    <n v="1.4"/>
    <n v="0"/>
    <x v="0"/>
    <s v="nee"/>
    <s v=" "/>
    <s v="251-058-00002_044"/>
    <n v="0"/>
  </r>
  <r>
    <n v="367"/>
    <s v="Polyline ZM"/>
    <s v="251-058-00001"/>
    <n v="51"/>
    <s v="251-058-00001_051"/>
    <n v="48.5"/>
    <n v="3.35"/>
    <n v="162.47499999999999"/>
    <d v="2019-07-22T00:00:00"/>
    <s v="West-Oost"/>
    <n v="-0.56999999999999995"/>
    <n v="-0.52"/>
    <n v="0.5"/>
    <n v="-1.02"/>
    <n v="1.35"/>
    <n v="0.5"/>
    <n v="0.04"/>
    <n v="0.17"/>
    <n v="24.3"/>
    <n v="1.9"/>
    <n v="8.1999999999999993"/>
    <n v="5.6766999999999998E-2"/>
    <x v="0"/>
    <s v="nee"/>
    <s v="X"/>
    <s v="251-058-00001_051"/>
    <n v="0"/>
  </r>
  <r>
    <n v="383"/>
    <s v="Polyline ZM"/>
    <s v="250-058-01488"/>
    <n v="14"/>
    <s v="250-058-01488_014"/>
    <n v="48.5"/>
    <n v="6.15"/>
    <n v="298.27499999999998"/>
    <d v="2019-07-23T00:00:00"/>
    <s v="West-Oost"/>
    <n v="-2.2000000000000002"/>
    <n v="-2.2400000000000002"/>
    <n v="0.5"/>
    <n v="-2.74"/>
    <n v="3.15"/>
    <n v="3.59"/>
    <n v="0.01"/>
    <n v="0.21"/>
    <n v="174.1"/>
    <n v="0.5"/>
    <n v="10.199999999999999"/>
    <n v="6.3299999999999997E-3"/>
    <x v="0"/>
    <s v="nee"/>
    <s v="X"/>
    <s v="250-058-01488_014"/>
    <n v="0"/>
  </r>
  <r>
    <n v="384"/>
    <s v="Polyline ZM"/>
    <s v="250-058-01488"/>
    <n v="15"/>
    <s v="250-058-01488_015"/>
    <n v="49.5"/>
    <n v="5.45"/>
    <n v="269.77499999999998"/>
    <d v="2019-07-23T00:00:00"/>
    <s v="West-Oost"/>
    <n v="-2.2000000000000002"/>
    <n v="-2.2400000000000002"/>
    <n v="0.5"/>
    <n v="-2.74"/>
    <n v="2.4500000000000002"/>
    <n v="1.98"/>
    <n v="0.05"/>
    <n v="0.05"/>
    <n v="98"/>
    <n v="2.5"/>
    <n v="2.5"/>
    <n v="3.9821000000000002E-2"/>
    <x v="0"/>
    <s v="nee"/>
    <s v="X"/>
    <s v="250-058-01488_015"/>
    <n v="0"/>
  </r>
  <r>
    <n v="385"/>
    <s v="Polyline ZM"/>
    <s v="250-058-01488"/>
    <n v="16"/>
    <s v="250-058-01488_016"/>
    <n v="50"/>
    <n v="5.5"/>
    <n v="275"/>
    <d v="2019-07-23T00:00:00"/>
    <s v="West-Oost"/>
    <n v="-2.2000000000000002"/>
    <n v="-2.2400000000000002"/>
    <n v="0.5"/>
    <n v="-2.74"/>
    <n v="2.5"/>
    <n v="2.39"/>
    <n v="0"/>
    <n v="0"/>
    <n v="119.5"/>
    <n v="0"/>
    <n v="0"/>
    <n v="0"/>
    <x v="0"/>
    <s v="nee"/>
    <s v=" "/>
    <s v="250-058-01488_016"/>
    <n v="0"/>
  </r>
  <r>
    <n v="387"/>
    <s v="Polyline ZM"/>
    <s v="250-058-01488"/>
    <n v="18"/>
    <s v="250-058-01488_018"/>
    <n v="50"/>
    <n v="7.3"/>
    <n v="365"/>
    <d v="2019-07-23T00:00:00"/>
    <s v="West-Oost"/>
    <n v="-2.2000000000000002"/>
    <n v="-2.2400000000000002"/>
    <n v="0.5"/>
    <n v="-2.74"/>
    <n v="4.3"/>
    <n v="3.14"/>
    <n v="0.17"/>
    <n v="0.44"/>
    <n v="157"/>
    <n v="8.5"/>
    <n v="22"/>
    <n v="7.6947000000000002E-2"/>
    <x v="0"/>
    <s v="JA"/>
    <s v="X"/>
    <s v="250-058-01488_018"/>
    <n v="0"/>
  </r>
  <r>
    <n v="388"/>
    <s v="Polyline ZM"/>
    <s v="250-058-01488"/>
    <n v="19"/>
    <s v="250-058-01488_019"/>
    <n v="50"/>
    <n v="7.15"/>
    <n v="357.5"/>
    <d v="2019-07-23T00:00:00"/>
    <s v="West-Oost"/>
    <n v="-2.2000000000000002"/>
    <n v="-2.2400000000000002"/>
    <n v="0.5"/>
    <n v="-2.74"/>
    <n v="4.1500000000000004"/>
    <n v="2.87"/>
    <n v="0.18"/>
    <n v="0.37"/>
    <n v="143.5"/>
    <n v="9"/>
    <n v="18.5"/>
    <n v="8.4110000000000004E-2"/>
    <x v="0"/>
    <s v="nee"/>
    <s v="X"/>
    <s v="250-058-01488_019"/>
    <n v="0"/>
  </r>
  <r>
    <n v="389"/>
    <s v="Polyline ZM"/>
    <s v="250-058-01488"/>
    <n v="20"/>
    <s v="250-058-01488_020"/>
    <n v="53.5"/>
    <n v="6.9"/>
    <n v="369.15"/>
    <d v="2019-07-23T00:00:00"/>
    <s v="West-Oost"/>
    <n v="-2.2000000000000002"/>
    <n v="-2.2400000000000002"/>
    <n v="0.5"/>
    <n v="-2.74"/>
    <n v="3.9"/>
    <n v="1.78"/>
    <n v="0.17"/>
    <n v="0.22"/>
    <n v="95.2"/>
    <n v="9.1"/>
    <n v="11.8"/>
    <n v="8.4350999999999995E-2"/>
    <x v="0"/>
    <s v="JA"/>
    <s v="X"/>
    <s v="250-058-01488_020"/>
    <n v="0"/>
  </r>
  <r>
    <n v="390"/>
    <s v="Polyline ZM"/>
    <s v="250-058-01488"/>
    <n v="21"/>
    <s v="250-058-01488_021"/>
    <n v="39.5"/>
    <n v="6.05"/>
    <n v="238.97499999999999"/>
    <d v="2019-07-23T00:00:00"/>
    <s v="West-Oost"/>
    <n v="-2.2000000000000002"/>
    <n v="-2.2400000000000002"/>
    <n v="0.5"/>
    <n v="-2.74"/>
    <n v="3.05"/>
    <n v="1.85"/>
    <n v="0.1"/>
    <n v="0.1"/>
    <n v="73.099999999999994"/>
    <n v="4"/>
    <n v="4"/>
    <n v="6.3524999999999998E-2"/>
    <x v="0"/>
    <s v="nee"/>
    <s v="X"/>
    <s v="250-058-01488_021"/>
    <n v="0"/>
  </r>
  <r>
    <n v="391"/>
    <s v="Polyline ZM"/>
    <s v="250-058-01488"/>
    <n v="22"/>
    <s v="250-058-01488_022"/>
    <n v="36"/>
    <n v="5.85"/>
    <n v="210.6"/>
    <d v="2019-07-23T00:00:00"/>
    <s v="West-Oost"/>
    <n v="-2.2000000000000002"/>
    <n v="-2.2400000000000002"/>
    <n v="0.5"/>
    <n v="-2.74"/>
    <n v="2.85"/>
    <n v="1.66"/>
    <n v="0.02"/>
    <n v="0.02"/>
    <n v="59.8"/>
    <n v="0.7"/>
    <n v="0.7"/>
    <n v="1.3932E-2"/>
    <x v="0"/>
    <s v="nee"/>
    <s v="X"/>
    <s v="250-058-01488_022"/>
    <n v="0"/>
  </r>
  <r>
    <n v="392"/>
    <s v="Polyline ZM"/>
    <s v="250-058-02279"/>
    <n v="23"/>
    <s v="250-058-02279_023"/>
    <n v="52.5"/>
    <n v="5.35"/>
    <n v="280.875"/>
    <d v="2019-07-23T00:00:00"/>
    <s v="West-Oost"/>
    <n v="-2.2000000000000002"/>
    <n v="-2.2400000000000002"/>
    <n v="0.5"/>
    <n v="-2.74"/>
    <n v="3.35"/>
    <n v="1.39"/>
    <n v="0.05"/>
    <n v="0.12"/>
    <n v="73"/>
    <n v="2.6"/>
    <n v="6.3"/>
    <n v="2.9586999999999999E-2"/>
    <x v="0"/>
    <s v="JA"/>
    <s v="X"/>
    <s v="250-058-02279_023"/>
    <n v="0"/>
  </r>
  <r>
    <n v="393"/>
    <s v="Polyline ZM"/>
    <s v="250-058-02279"/>
    <n v="24"/>
    <s v="250-058-02279_024"/>
    <n v="29"/>
    <n v="6.65"/>
    <n v="192.85"/>
    <d v="2019-07-23T00:00:00"/>
    <s v="West-Oost"/>
    <n v="-2.2000000000000002"/>
    <n v="-2.2400000000000002"/>
    <n v="0.5"/>
    <n v="-2.74"/>
    <n v="4.6500000000000004"/>
    <n v="1.1299999999999999"/>
    <n v="0.15"/>
    <n v="0.28999999999999998"/>
    <n v="32.799999999999997"/>
    <n v="4.4000000000000004"/>
    <n v="8.4"/>
    <n v="6.3632999999999995E-2"/>
    <x v="0"/>
    <s v="JA"/>
    <s v="X"/>
    <s v="250-058-02279_024"/>
    <n v="0"/>
  </r>
  <r>
    <n v="395"/>
    <s v="Polyline ZM"/>
    <s v="250-058-02106"/>
    <n v="26"/>
    <s v="250-058-02106_026"/>
    <n v="41"/>
    <n v="5.05"/>
    <n v="207.05"/>
    <d v="2019-07-23T00:00:00"/>
    <s v="Noord-Zuid"/>
    <n v="-1.97"/>
    <n v="-1.97"/>
    <n v="0.5"/>
    <n v="-2.4700000000000002"/>
    <n v="2.0499999999999998"/>
    <n v="1.1399999999999999"/>
    <n v="0.02"/>
    <n v="0.24"/>
    <n v="46.7"/>
    <n v="0.8"/>
    <n v="9.8000000000000007"/>
    <n v="1.9238000000000002E-2"/>
    <x v="0"/>
    <s v="nee"/>
    <s v="X"/>
    <s v="250-058-02106_026"/>
    <n v="0"/>
  </r>
  <r>
    <n v="398"/>
    <s v="Polyline ZM"/>
    <s v="250-058-01138"/>
    <n v="29"/>
    <s v="250-058-01138_029"/>
    <n v="32.5"/>
    <n v="3.9"/>
    <n v="126.75"/>
    <d v="2019-07-23T00:00:00"/>
    <s v="Noord-Zuid"/>
    <n v="-1.97"/>
    <n v="-1.97"/>
    <n v="0.5"/>
    <n v="-2.4700000000000002"/>
    <n v="1"/>
    <n v="1.34"/>
    <n v="0"/>
    <n v="0.05"/>
    <n v="43.6"/>
    <n v="0"/>
    <n v="1.6"/>
    <n v="0"/>
    <x v="0"/>
    <s v="nee"/>
    <s v=" "/>
    <s v="250-058-01138_029"/>
    <n v="0"/>
  </r>
  <r>
    <n v="400"/>
    <s v="Polyline ZM"/>
    <s v="250-058-00706"/>
    <n v="31"/>
    <s v="250-058-00706_031"/>
    <n v="22.5"/>
    <n v="3.8"/>
    <n v="85.5"/>
    <d v="2019-07-23T00:00:00"/>
    <s v="Noord-Zuid"/>
    <n v="-1.97"/>
    <n v="-1.97"/>
    <n v="0.5"/>
    <n v="-2.4700000000000002"/>
    <n v="1"/>
    <n v="0.94"/>
    <n v="0"/>
    <n v="0"/>
    <n v="21.2"/>
    <n v="0"/>
    <n v="0"/>
    <n v="0"/>
    <x v="0"/>
    <s v="nee"/>
    <s v=" "/>
    <s v="250-058-00706_031"/>
    <n v="0"/>
  </r>
  <r>
    <n v="401"/>
    <s v="Polyline ZM"/>
    <s v="250-058-01179"/>
    <n v="32"/>
    <s v="250-058-01179_032"/>
    <n v="47"/>
    <n v="4.2"/>
    <n v="197.4"/>
    <d v="2019-07-23T00:00:00"/>
    <s v="Noord-Zuid"/>
    <n v="-1.97"/>
    <n v="-1.97"/>
    <n v="0.5"/>
    <n v="-2.4700000000000002"/>
    <n v="1.4"/>
    <n v="1.1499999999999999"/>
    <n v="0"/>
    <n v="0.09"/>
    <n v="54.1"/>
    <n v="0"/>
    <n v="4.2"/>
    <n v="0"/>
    <x v="0"/>
    <s v="nee"/>
    <s v=" "/>
    <s v="250-058-01179_032"/>
    <n v="0"/>
  </r>
  <r>
    <n v="404"/>
    <s v="Polyline ZM"/>
    <s v="250-058-01078"/>
    <n v="37"/>
    <s v="250-058-01078_037"/>
    <n v="42.5"/>
    <n v="3"/>
    <n v="127.5"/>
    <d v="2019-07-23T00:00:00"/>
    <s v="West-Oost"/>
    <n v="-2.54"/>
    <n v="-2.54"/>
    <n v="0.5"/>
    <n v="-3.04"/>
    <n v="1"/>
    <n v="1.01"/>
    <n v="0.02"/>
    <n v="0.1"/>
    <n v="42.9"/>
    <n v="0.9"/>
    <n v="4.3"/>
    <n v="3.8462000000000003E-2"/>
    <x v="0"/>
    <s v="nee"/>
    <s v="X"/>
    <s v="250-058-01078_037"/>
    <n v="0"/>
  </r>
  <r>
    <n v="407"/>
    <s v="Polyline ZM"/>
    <s v="250-058-01078"/>
    <n v="40"/>
    <s v="250-058-01078_040"/>
    <n v="47.5"/>
    <n v="3.35"/>
    <n v="159.125"/>
    <d v="2019-07-23T00:00:00"/>
    <s v="West-Oost"/>
    <n v="-2.54"/>
    <n v="-2.54"/>
    <n v="0.5"/>
    <n v="-3.04"/>
    <n v="1.35"/>
    <n v="1.18"/>
    <n v="0.01"/>
    <n v="0.16"/>
    <n v="56.1"/>
    <n v="0.5"/>
    <n v="7.6"/>
    <n v="1.4654E-2"/>
    <x v="0"/>
    <s v="nee"/>
    <s v="X"/>
    <s v="250-058-01078_040"/>
    <n v="0"/>
  </r>
  <r>
    <n v="421"/>
    <s v="Polyline ZM"/>
    <s v="250-058-01377"/>
    <n v="55"/>
    <s v="250-058-01377_055"/>
    <n v="26"/>
    <n v="18"/>
    <n v="468"/>
    <d v="2019-07-29T00:00:00"/>
    <s v="Noord-Zuid"/>
    <n v="-2.09"/>
    <n v="-2.12"/>
    <n v="0.75"/>
    <n v="-2.87"/>
    <n v="13.5"/>
    <n v="3.01"/>
    <n v="0.85"/>
    <n v="1.29"/>
    <n v="78.3"/>
    <n v="22.1"/>
    <n v="33.5"/>
    <n v="8.2792000000000004E-2"/>
    <x v="0"/>
    <s v="nee"/>
    <s v="X"/>
    <s v="250-058-01377_055"/>
    <n v="0"/>
  </r>
  <r>
    <n v="428"/>
    <s v="Polyline ZM"/>
    <s v="250-058-01527"/>
    <n v="62"/>
    <s v="250-058-01527_062"/>
    <n v="40"/>
    <n v="18.649999999999999"/>
    <n v="746"/>
    <d v="2019-07-26T00:00:00"/>
    <s v="Noord-Zuid."/>
    <n v="-2.1"/>
    <n v="-2.12"/>
    <n v="0.75"/>
    <n v="-2.87"/>
    <n v="14.15"/>
    <n v="3.4"/>
    <n v="0.63"/>
    <n v="2.65"/>
    <n v="136"/>
    <n v="25.2"/>
    <n v="106"/>
    <n v="5.8809E-2"/>
    <x v="0"/>
    <s v="JA"/>
    <s v="X"/>
    <s v="250-058-01527_062"/>
    <n v="0"/>
  </r>
  <r>
    <n v="430"/>
    <s v="Polyline ZM"/>
    <s v="250-058-01527"/>
    <n v="64"/>
    <s v="250-058-01527_064"/>
    <n v="36"/>
    <n v="5.7"/>
    <n v="205.2"/>
    <d v="2019-07-26T00:00:00"/>
    <s v="Oost-West"/>
    <n v="-2.1"/>
    <n v="-2.12"/>
    <n v="0.75"/>
    <n v="-2.87"/>
    <n v="1.9000010000000001"/>
    <n v="1.65"/>
    <n v="0"/>
    <n v="0.12"/>
    <n v="59.4"/>
    <n v="0"/>
    <n v="4.3"/>
    <n v="0"/>
    <x v="0"/>
    <s v="nee"/>
    <s v=" "/>
    <s v="250-058-01527_064"/>
    <n v="0"/>
  </r>
  <r>
    <n v="431"/>
    <s v="Polyline ZM"/>
    <s v="250-058-04436"/>
    <n v="65"/>
    <s v="250-058-04436_065"/>
    <n v="31.5"/>
    <n v="5.85"/>
    <n v="184.27500000000001"/>
    <d v="2019-07-26T00:00:00"/>
    <s v="Oost-West"/>
    <n v="-2.1"/>
    <n v="-2.12"/>
    <n v="0.5"/>
    <n v="-2.62"/>
    <n v="2.85"/>
    <n v="1.17"/>
    <n v="0.08"/>
    <n v="0.25"/>
    <n v="36.9"/>
    <n v="2.5"/>
    <n v="7.9"/>
    <n v="5.4529000000000001E-2"/>
    <x v="0"/>
    <s v="JA"/>
    <s v="X"/>
    <s v="250-058-04436_065"/>
    <n v="0"/>
  </r>
  <r>
    <n v="432"/>
    <s v="Polyline ZM"/>
    <s v="250-058-04436"/>
    <n v="66"/>
    <s v="250-058-04436_066"/>
    <n v="27.5"/>
    <n v="6.35"/>
    <n v="174.625"/>
    <d v="2019-07-26T00:00:00"/>
    <s v="Oost-West"/>
    <n v="-2.1"/>
    <n v="-2.12"/>
    <n v="0.5"/>
    <n v="-2.62"/>
    <n v="3.35"/>
    <n v="0.42"/>
    <n v="0.04"/>
    <n v="7.0000000000000007E-2"/>
    <n v="11.6"/>
    <n v="1.1000000000000001"/>
    <n v="1.9"/>
    <n v="2.3628E-2"/>
    <x v="0"/>
    <s v="JA"/>
    <s v="X"/>
    <s v="250-058-04436_066"/>
    <n v="0"/>
  </r>
  <r>
    <n v="433"/>
    <s v="Polyline ZM"/>
    <s v="250-058-04374"/>
    <n v="67"/>
    <s v="250-058-04374_067"/>
    <n v="51"/>
    <n v="6.85"/>
    <n v="349.35"/>
    <d v="2019-07-26T00:00:00"/>
    <s v="Zuid-Noord"/>
    <n v="-2.1"/>
    <n v="-2.12"/>
    <n v="0.5"/>
    <n v="-2.62"/>
    <n v="3.85"/>
    <n v="0.71"/>
    <n v="0.01"/>
    <n v="0.06"/>
    <n v="36.200000000000003"/>
    <n v="0.5"/>
    <n v="3.1"/>
    <n v="5.1840000000000002E-3"/>
    <x v="0"/>
    <s v="nee"/>
    <s v="X"/>
    <s v="250-058-04374_067"/>
    <n v="0"/>
  </r>
  <r>
    <n v="434"/>
    <s v="Polyline ZM"/>
    <s v="250-058-04374"/>
    <n v="68"/>
    <s v="250-058-04374_068"/>
    <n v="50"/>
    <n v="7.25"/>
    <n v="362.5"/>
    <d v="2019-07-26T00:00:00"/>
    <s v="Zuid-Noord"/>
    <n v="-2.1"/>
    <n v="-2.12"/>
    <n v="0.5"/>
    <n v="-2.62"/>
    <n v="4.25"/>
    <n v="0.83"/>
    <n v="0.06"/>
    <n v="0.11"/>
    <n v="41.5"/>
    <n v="3"/>
    <n v="5.5"/>
    <n v="2.7956999999999999E-2"/>
    <x v="0"/>
    <s v="JA"/>
    <s v="X"/>
    <s v="250-058-04374_068"/>
    <n v="0"/>
  </r>
  <r>
    <n v="436"/>
    <s v="Polyline ZM"/>
    <s v="250-058-00526"/>
    <n v="70"/>
    <s v="250-058-00526_070"/>
    <n v="22"/>
    <n v="10"/>
    <n v="220"/>
    <d v="2019-07-26T00:00:00"/>
    <s v="Noord-Zuid."/>
    <n v="-2.1"/>
    <n v="-2.12"/>
    <n v="0.75"/>
    <n v="-2.87"/>
    <n v="5.5"/>
    <n v="3.16"/>
    <n v="0.28000000000000003"/>
    <n v="0.67"/>
    <n v="69.5"/>
    <n v="6.2"/>
    <n v="14.7"/>
    <n v="6.6045000000000006E-2"/>
    <x v="0"/>
    <s v="JA"/>
    <s v="X"/>
    <s v="250-058-00526_070"/>
    <n v="0"/>
  </r>
  <r>
    <n v="437"/>
    <s v="Polyline ZM"/>
    <s v="250-058-00526"/>
    <n v="71"/>
    <s v="250-058-00526_071"/>
    <n v="24"/>
    <n v="7.45"/>
    <n v="178.8"/>
    <d v="2019-07-26T00:00:00"/>
    <s v="Noord-Zuid."/>
    <n v="-2.1"/>
    <n v="-2.12"/>
    <n v="0.75"/>
    <n v="-2.87"/>
    <n v="2.95"/>
    <n v="1.58"/>
    <n v="0.24"/>
    <n v="0.28999999999999998"/>
    <n v="37.9"/>
    <n v="5.8"/>
    <n v="7"/>
    <n v="0.100186"/>
    <x v="0"/>
    <s v="nee"/>
    <s v="X"/>
    <s v="250-058-00526_071"/>
    <n v="0"/>
  </r>
  <r>
    <n v="438"/>
    <s v="Polyline ZM"/>
    <s v="250-058-00526"/>
    <n v="72"/>
    <s v="250-058-00526_072"/>
    <n v="24"/>
    <n v="7.5"/>
    <n v="180"/>
    <d v="2019-07-26T00:00:00"/>
    <s v="Noord-Zuid."/>
    <n v="-2.1"/>
    <n v="-2.12"/>
    <n v="0.75"/>
    <n v="-2.87"/>
    <n v="3"/>
    <n v="1.63"/>
    <n v="0.22"/>
    <n v="0.34"/>
    <n v="39.1"/>
    <n v="5.3"/>
    <n v="8.1999999999999993"/>
    <n v="9.1096999999999997E-2"/>
    <x v="0"/>
    <s v="nee"/>
    <s v="X"/>
    <s v="250-058-00526_072"/>
    <n v="0"/>
  </r>
  <r>
    <n v="439"/>
    <s v="Polyline ZM"/>
    <s v="250-058-00526"/>
    <n v="73"/>
    <s v="250-058-00526_073"/>
    <n v="24"/>
    <n v="5.3"/>
    <n v="127.2"/>
    <d v="2019-07-26T00:00:00"/>
    <s v="Noord-Zuid."/>
    <n v="-2.1"/>
    <n v="-2.12"/>
    <n v="0.75"/>
    <n v="-2.87"/>
    <n v="1.766667"/>
    <n v="0.8"/>
    <n v="7.0000000000000007E-2"/>
    <n v="0.16"/>
    <n v="19.2"/>
    <n v="1.7"/>
    <n v="3.8"/>
    <n v="5.0179000000000001E-2"/>
    <x v="0"/>
    <s v="nee"/>
    <s v="X"/>
    <s v="250-058-00526_073"/>
    <n v="0"/>
  </r>
  <r>
    <n v="440"/>
    <s v="Polyline ZM"/>
    <s v="250-058-00526"/>
    <n v="74"/>
    <s v="250-058-00526_074"/>
    <n v="22.5"/>
    <n v="8.5500000000000007"/>
    <n v="192.375"/>
    <d v="2019-07-26T00:00:00"/>
    <s v="Noord-Zuid."/>
    <n v="-2.1"/>
    <n v="-2.12"/>
    <n v="0.75"/>
    <n v="-2.87"/>
    <n v="4.05"/>
    <n v="3.02"/>
    <n v="0.27"/>
    <n v="0.38"/>
    <n v="68"/>
    <n v="6.1"/>
    <n v="8.6"/>
    <n v="8.4706000000000004E-2"/>
    <x v="0"/>
    <s v="nee"/>
    <s v="X"/>
    <s v="250-058-00526_074"/>
    <n v="0"/>
  </r>
  <r>
    <n v="445"/>
    <s v="Polyline ZM"/>
    <s v="250-058-04066"/>
    <n v="79"/>
    <s v="250-058-04066_079"/>
    <n v="28"/>
    <n v="27.15"/>
    <n v="760.2"/>
    <d v="2019-07-26T00:00:00"/>
    <s v="Noord-Zuid."/>
    <n v="-2.09"/>
    <n v="-2.12"/>
    <n v="0.75"/>
    <n v="-2.87"/>
    <n v="22.65"/>
    <n v="6.02"/>
    <n v="0.26"/>
    <n v="0.83"/>
    <n v="168.6"/>
    <n v="7.3"/>
    <n v="23.2"/>
    <n v="1.5282E-2"/>
    <x v="0"/>
    <s v="JA"/>
    <s v="X"/>
    <s v="250-058-04066_079"/>
    <n v="0"/>
  </r>
  <r>
    <n v="448"/>
    <s v="Polyline ZM"/>
    <s v="250-058-0xxx1"/>
    <n v="82"/>
    <s v="250-058-0xxx1_082"/>
    <n v="45"/>
    <n v="6.7"/>
    <n v="301.5"/>
    <d v="2019-07-26T00:00:00"/>
    <s v="West-Oost."/>
    <n v="-2.09"/>
    <n v="-2.12"/>
    <n v="0.75"/>
    <n v="-2.87"/>
    <n v="2.2000000000000002"/>
    <n v="0.14000000000000001"/>
    <n v="0.02"/>
    <n v="0.12"/>
    <n v="6.3"/>
    <n v="0.9"/>
    <n v="5.4"/>
    <n v="1.1972999999999999E-2"/>
    <x v="0"/>
    <s v="JA"/>
    <s v="X"/>
    <s v="250-058-0xxx1_082"/>
    <n v="0"/>
  </r>
  <r>
    <n v="450"/>
    <s v="Polyline ZM"/>
    <s v="250-058-0xxx2"/>
    <n v="84"/>
    <s v="250-058-0xxx2_084"/>
    <n v="45"/>
    <n v="7.25"/>
    <n v="326.25"/>
    <d v="2019-07-26T00:00:00"/>
    <s v="Noord-Zuid"/>
    <n v="-2.09"/>
    <n v="-2.12"/>
    <n v="0.75"/>
    <n v="-2.87"/>
    <n v="2.75"/>
    <n v="0.67"/>
    <n v="7.0000000000000007E-2"/>
    <n v="0.25"/>
    <n v="30.2"/>
    <n v="3.2"/>
    <n v="11.3"/>
    <n v="3.3022000000000003E-2"/>
    <x v="0"/>
    <s v="JA"/>
    <s v="X"/>
    <s v="250-058-0xxx2_084"/>
    <n v="0"/>
  </r>
  <r>
    <n v="454"/>
    <s v="Polyline ZM"/>
    <s v="250-058-02502"/>
    <n v="88"/>
    <s v="250-058-02502_088"/>
    <n v="65.5"/>
    <n v="6.15"/>
    <n v="402.82499999999999"/>
    <d v="2019-07-26T00:00:00"/>
    <s v="Noord-Zuid."/>
    <n v="-2.09"/>
    <n v="-2.12"/>
    <n v="0.75"/>
    <n v="-2.87"/>
    <n v="1.65"/>
    <n v="1.65"/>
    <n v="0"/>
    <n v="0.04"/>
    <n v="108.1"/>
    <n v="0"/>
    <n v="2.6"/>
    <n v="0"/>
    <x v="0"/>
    <s v="nee"/>
    <s v=" "/>
    <s v="250-058-02502_088"/>
    <n v="0"/>
  </r>
  <r>
    <n v="461"/>
    <s v="Polyline ZM"/>
    <s v="250-058-00081"/>
    <n v="95"/>
    <s v="250-058-00081_095"/>
    <n v="39"/>
    <n v="5.45"/>
    <n v="212.55"/>
    <d v="2019-07-24T00:00:00"/>
    <s v="Noord-Zuid."/>
    <n v="-2.09"/>
    <n v="-2.12"/>
    <n v="0.75"/>
    <n v="-2.87"/>
    <n v="1.8166659999999999"/>
    <n v="0.85"/>
    <n v="0.03"/>
    <n v="0.22"/>
    <n v="33.200000000000003"/>
    <n v="1.2"/>
    <n v="8.6"/>
    <n v="2.1544000000000001E-2"/>
    <x v="0"/>
    <s v="nee"/>
    <s v="X"/>
    <s v="250-058-00081_095"/>
    <n v="0"/>
  </r>
  <r>
    <n v="462"/>
    <s v="Polyline ZM"/>
    <s v="250-058-04433"/>
    <n v="96"/>
    <s v="250-058-04433_096"/>
    <n v="31.5"/>
    <n v="6.15"/>
    <n v="193.72499999999999"/>
    <d v="2019-07-24T00:00:00"/>
    <s v="Oost-West."/>
    <n v="-2.09"/>
    <n v="-2.12"/>
    <n v="0.5"/>
    <n v="-2.62"/>
    <n v="3.15"/>
    <n v="0.69"/>
    <n v="0.04"/>
    <n v="0.04"/>
    <n v="21.7"/>
    <n v="1.3"/>
    <n v="1.3"/>
    <n v="2.5093000000000001E-2"/>
    <x v="0"/>
    <s v="nee"/>
    <s v="X"/>
    <s v="250-058-04433_096"/>
    <n v="0"/>
  </r>
  <r>
    <n v="463"/>
    <s v="Polyline ZM"/>
    <s v="250-058-04433"/>
    <n v="97"/>
    <s v="250-058-04433_097"/>
    <n v="29"/>
    <n v="6.15"/>
    <n v="178.35"/>
    <d v="2019-07-24T00:00:00"/>
    <s v="Oost-West."/>
    <n v="-2.09"/>
    <n v="-2.12"/>
    <n v="0.5"/>
    <n v="-2.62"/>
    <n v="3.15"/>
    <n v="0.53"/>
    <n v="0.13"/>
    <n v="0.15"/>
    <n v="15.4"/>
    <n v="3.8"/>
    <n v="4.4000000000000004"/>
    <n v="7.9418000000000002E-2"/>
    <x v="0"/>
    <s v="JA"/>
    <s v="X"/>
    <s v="250-058-04433_097"/>
    <n v="0"/>
  </r>
  <r>
    <n v="484"/>
    <s v="Polyline ZM"/>
    <s v="250-058-03085"/>
    <n v="118"/>
    <s v="250-058-03085_118"/>
    <n v="25.5"/>
    <n v="6.45"/>
    <n v="164.47499999999999"/>
    <d v="2019-07-24T00:00:00"/>
    <s v="Noord-Zuid."/>
    <n v="-2.09"/>
    <n v="-2.12"/>
    <n v="0.75"/>
    <n v="-2.87"/>
    <n v="1.95"/>
    <n v="2.1"/>
    <n v="0.03"/>
    <n v="0.03"/>
    <n v="53.6"/>
    <n v="0.8"/>
    <n v="0.8"/>
    <n v="2.0039000000000001E-2"/>
    <x v="0"/>
    <s v="nee"/>
    <s v="X"/>
    <s v="250-058-03085_118"/>
    <n v="0"/>
  </r>
  <r>
    <n v="485"/>
    <s v="Polyline ZM"/>
    <s v="250-058-03085"/>
    <n v="119"/>
    <s v="250-058-03085_119"/>
    <n v="18.5"/>
    <n v="5.55"/>
    <n v="102.675"/>
    <d v="2019-07-24T00:00:00"/>
    <s v="Noord-Zuid."/>
    <n v="-2.09"/>
    <n v="-2.12"/>
    <n v="0.75"/>
    <n v="-2.87"/>
    <n v="1.85"/>
    <n v="0.85"/>
    <n v="0"/>
    <n v="0.02"/>
    <n v="15.7"/>
    <n v="0"/>
    <n v="0.4"/>
    <n v="0"/>
    <x v="0"/>
    <s v="nee"/>
    <s v=" "/>
    <s v="250-058-03085_119"/>
    <n v="0"/>
  </r>
  <r>
    <n v="486"/>
    <s v="Polyline ZM"/>
    <s v="250-058-03085"/>
    <n v="120"/>
    <s v="250-058-03085_120"/>
    <n v="27.5"/>
    <n v="8.15"/>
    <n v="224.125"/>
    <d v="2019-07-24T00:00:00"/>
    <s v="Noord-Zuid."/>
    <n v="-2.09"/>
    <n v="-2.12"/>
    <n v="0.75"/>
    <n v="-2.87"/>
    <n v="3.65"/>
    <n v="3.16"/>
    <n v="0.32"/>
    <n v="0.57999999999999996"/>
    <n v="86.9"/>
    <n v="8.8000000000000007"/>
    <n v="16"/>
    <n v="0.109038"/>
    <x v="0"/>
    <s v="JA"/>
    <s v="X"/>
    <s v="250-058-03085_120"/>
    <n v="0"/>
  </r>
  <r>
    <n v="487"/>
    <s v="Polyline ZM"/>
    <s v="250-058-01377"/>
    <n v="50"/>
    <s v="250-058-01377_050"/>
    <n v="28"/>
    <n v="5.15"/>
    <n v="144.19999999999999"/>
    <d v="2019-07-29T00:00:00"/>
    <s v="Zuid-Noord"/>
    <n v="-2.09"/>
    <n v="-2.12"/>
    <n v="0.75"/>
    <n v="-2.87"/>
    <n v="1.7166669999999999"/>
    <n v="1"/>
    <n v="0.02"/>
    <n v="0.14000000000000001"/>
    <n v="28"/>
    <n v="0.6"/>
    <n v="3.9"/>
    <n v="1.5296000000000001E-2"/>
    <x v="0"/>
    <s v="nee"/>
    <s v="X"/>
    <s v="250-058-01377_050"/>
    <n v="0"/>
  </r>
  <r>
    <n v="493"/>
    <s v="Polyline ZM"/>
    <s v="163-058-00138"/>
    <n v="3"/>
    <s v="163-058-00138_003"/>
    <n v="48"/>
    <n v="6.5"/>
    <n v="312"/>
    <d v="2019-08-14T00:00:00"/>
    <s v="Noord-Zuid"/>
    <n v="-1.97"/>
    <n v="-1.97"/>
    <n v="0.75"/>
    <n v="-2.72"/>
    <n v="2"/>
    <n v="2.13"/>
    <n v="0.03"/>
    <n v="0.27"/>
    <n v="102.2"/>
    <n v="1.4"/>
    <n v="13"/>
    <n v="1.9560000000000001E-2"/>
    <x v="0"/>
    <s v="nee"/>
    <s v="X"/>
    <s v="163-058-00138_003"/>
    <n v="0"/>
  </r>
  <r>
    <n v="502"/>
    <s v="Polyline ZM"/>
    <s v="163-058-00170"/>
    <n v="13"/>
    <s v="163-058-00170_013"/>
    <n v="51.5"/>
    <n v="5.9"/>
    <n v="303.85000000000002"/>
    <d v="2019-08-13T00:00:00"/>
    <s v="West-Oost"/>
    <n v="-1.97"/>
    <n v="-1.97"/>
    <n v="0.75"/>
    <n v="-2.72"/>
    <n v="1.966666"/>
    <n v="2.0299999999999998"/>
    <n v="0"/>
    <n v="0.09"/>
    <n v="104.5"/>
    <n v="0"/>
    <n v="4.5999999999999996"/>
    <n v="0"/>
    <x v="0"/>
    <s v="nee"/>
    <s v=" "/>
    <s v="163-058-00170_013"/>
    <n v="0"/>
  </r>
  <r>
    <n v="509"/>
    <s v="Polyline ZM"/>
    <s v="163-058-00170"/>
    <n v="46"/>
    <s v="163-058-00170_046"/>
    <n v="33.5"/>
    <n v="6.9"/>
    <n v="231.15"/>
    <d v="2019-08-13T00:00:00"/>
    <s v="Zuid-Noord"/>
    <n v="-1.96"/>
    <n v="-1.97"/>
    <n v="0.75"/>
    <n v="-2.72"/>
    <n v="2.4"/>
    <n v="2.81"/>
    <n v="0"/>
    <n v="0.22"/>
    <n v="94.1"/>
    <n v="0"/>
    <n v="7.4"/>
    <n v="0"/>
    <x v="0"/>
    <s v="nee"/>
    <s v=" "/>
    <s v="163-058-00170_046"/>
    <n v="0"/>
  </r>
  <r>
    <n v="511"/>
    <s v="Polyline ZM"/>
    <s v="163-058-00115"/>
    <n v="21"/>
    <s v="163-058-00115_021"/>
    <n v="27"/>
    <n v="5.5"/>
    <n v="148.5"/>
    <d v="2019-08-13T00:00:00"/>
    <s v="West-Oost."/>
    <n v="-1.96"/>
    <n v="-1.97"/>
    <n v="0.75"/>
    <n v="-2.72"/>
    <n v="1.8333330000000001"/>
    <n v="2.19"/>
    <n v="0.02"/>
    <n v="0.14000000000000001"/>
    <n v="59.1"/>
    <n v="0.5"/>
    <n v="3.8"/>
    <n v="1.4337000000000001E-2"/>
    <x v="0"/>
    <s v="nee"/>
    <s v="X"/>
    <s v="163-058-00115_021"/>
    <n v="0"/>
  </r>
  <r>
    <n v="512"/>
    <s v="Polyline ZM"/>
    <s v="163-058-00115"/>
    <n v="22"/>
    <s v="163-058-00115_022"/>
    <n v="24.5"/>
    <n v="5.6"/>
    <n v="137.19999999999999"/>
    <d v="2019-08-13T00:00:00"/>
    <s v="West-Oost."/>
    <n v="-1.96"/>
    <n v="-1.97"/>
    <n v="0.75"/>
    <n v="-2.72"/>
    <n v="1.8666670000000001"/>
    <n v="2.37"/>
    <n v="0"/>
    <n v="0.14000000000000001"/>
    <n v="58.1"/>
    <n v="0"/>
    <n v="3.4"/>
    <n v="0"/>
    <x v="0"/>
    <s v="nee"/>
    <s v=" "/>
    <s v="163-058-00115_022"/>
    <n v="0"/>
  </r>
  <r>
    <n v="513"/>
    <s v="Polyline ZM"/>
    <s v="163-058-00115"/>
    <n v="23"/>
    <s v="163-058-00115_023"/>
    <n v="22"/>
    <n v="4.75"/>
    <n v="104.5"/>
    <d v="2019-08-13T00:00:00"/>
    <s v="West-Oost."/>
    <n v="-1.96"/>
    <n v="-1.97"/>
    <n v="0.75"/>
    <n v="-2.72"/>
    <n v="1.5833330000000001"/>
    <n v="1.75"/>
    <n v="0.01"/>
    <n v="0.13"/>
    <n v="38.5"/>
    <n v="0.2"/>
    <n v="2.9"/>
    <n v="8.3510000000000008E-3"/>
    <x v="0"/>
    <s v="nee"/>
    <s v="X"/>
    <s v="163-058-00115_023"/>
    <n v="0"/>
  </r>
  <r>
    <n v="514"/>
    <s v="Polyline ZM"/>
    <s v="163-058-00115"/>
    <n v="24"/>
    <s v="163-058-00115_024"/>
    <n v="26.5"/>
    <n v="4.7"/>
    <n v="124.55"/>
    <d v="2019-08-13T00:00:00"/>
    <s v="West-Oost."/>
    <n v="-1.96"/>
    <n v="-1.97"/>
    <n v="0.75"/>
    <n v="-2.72"/>
    <n v="1.566667"/>
    <n v="2.06"/>
    <n v="0"/>
    <n v="0.11"/>
    <n v="54.6"/>
    <n v="0"/>
    <n v="2.9"/>
    <n v="0"/>
    <x v="0"/>
    <s v="nee"/>
    <s v=" "/>
    <s v="163-058-00115_024"/>
    <n v="0"/>
  </r>
  <r>
    <n v="515"/>
    <s v="Polyline ZM"/>
    <s v="163-058-00115"/>
    <n v="25"/>
    <s v="163-058-00115_025"/>
    <n v="25"/>
    <n v="4.05"/>
    <n v="101.25"/>
    <d v="2019-08-13T00:00:00"/>
    <s v="West-Oost."/>
    <n v="-1.96"/>
    <n v="-1.97"/>
    <n v="0.75"/>
    <n v="-2.72"/>
    <n v="1.35"/>
    <n v="1.28"/>
    <n v="0"/>
    <n v="0"/>
    <n v="32"/>
    <n v="0"/>
    <n v="0"/>
    <n v="0"/>
    <x v="0"/>
    <s v="nee"/>
    <s v=" "/>
    <s v="163-058-00115_025"/>
    <n v="0"/>
  </r>
  <r>
    <n v="516"/>
    <s v="Polyline ZM"/>
    <s v="163-058-00115"/>
    <n v="26"/>
    <s v="163-058-00115_026"/>
    <n v="25"/>
    <n v="4.3"/>
    <n v="107.5"/>
    <d v="2019-08-13T00:00:00"/>
    <s v="West-Oost."/>
    <n v="-1.96"/>
    <n v="-1.97"/>
    <n v="0.75"/>
    <n v="-2.72"/>
    <n v="1.433333"/>
    <n v="1.45"/>
    <n v="0"/>
    <n v="0.01"/>
    <n v="36.299999999999997"/>
    <n v="0"/>
    <n v="0.3"/>
    <n v="0"/>
    <x v="0"/>
    <s v="nee"/>
    <s v=" "/>
    <s v="163-058-00115_026"/>
    <n v="0"/>
  </r>
  <r>
    <n v="518"/>
    <s v="Polyline ZM"/>
    <s v="163-058-00115"/>
    <n v="28"/>
    <s v="163-058-00115_028"/>
    <n v="25"/>
    <n v="4.7"/>
    <n v="117.5"/>
    <d v="2019-08-13T00:00:00"/>
    <s v="West-Oost."/>
    <n v="-1.96"/>
    <n v="-1.97"/>
    <n v="0.75"/>
    <n v="-2.72"/>
    <n v="1.566667"/>
    <n v="2.08"/>
    <n v="0"/>
    <n v="0.06"/>
    <n v="52"/>
    <n v="0"/>
    <n v="1.5"/>
    <n v="0"/>
    <x v="0"/>
    <s v="nee"/>
    <s v=" "/>
    <s v="163-058-00115_028"/>
    <n v="0"/>
  </r>
  <r>
    <n v="519"/>
    <s v="Polyline ZM"/>
    <s v="163-058-00115"/>
    <n v="29"/>
    <s v="163-058-00115_029"/>
    <n v="25"/>
    <n v="4.5999999999999996"/>
    <n v="115"/>
    <d v="2019-08-13T00:00:00"/>
    <s v="West-Oost."/>
    <n v="-1.96"/>
    <n v="-1.97"/>
    <n v="0.75"/>
    <n v="-2.72"/>
    <n v="1.5333330000000001"/>
    <n v="1.68"/>
    <n v="0"/>
    <n v="0.04"/>
    <n v="42"/>
    <n v="0"/>
    <n v="1"/>
    <n v="0"/>
    <x v="0"/>
    <s v="nee"/>
    <s v=" "/>
    <s v="163-058-00115_029"/>
    <n v="0"/>
  </r>
  <r>
    <n v="526"/>
    <s v="Polyline ZM"/>
    <s v="163-058-00091"/>
    <n v="36"/>
    <s v="163-058-00091_036"/>
    <n v="50"/>
    <n v="1.55"/>
    <n v="77.5"/>
    <d v="2019-08-13T00:00:00"/>
    <s v="Oost-West"/>
    <n v="-1.96"/>
    <n v="-1.97"/>
    <n v="0.25"/>
    <n v="-2.2200000000000002"/>
    <n v="1.55"/>
    <n v="0.47"/>
    <n v="0"/>
    <n v="0.28999999999999998"/>
    <n v="23.5"/>
    <n v="0"/>
    <n v="14.5"/>
    <n v="0"/>
    <x v="0"/>
    <s v="nee"/>
    <s v=" "/>
    <s v="163-058-00091_036"/>
    <n v="0"/>
  </r>
  <r>
    <n v="538"/>
    <s v="Polyline ZM"/>
    <s v="163-058-00169"/>
    <n v="49"/>
    <s v="163-058-00169_049"/>
    <n v="51"/>
    <n v="6.35"/>
    <n v="323.85000000000002"/>
    <d v="2019-08-13T00:00:00"/>
    <s v="Zuid-Noord"/>
    <n v="-1.96"/>
    <n v="-1.97"/>
    <n v="0.75"/>
    <n v="-2.72"/>
    <n v="1.85"/>
    <n v="1.86"/>
    <n v="0"/>
    <n v="0.18"/>
    <n v="94.9"/>
    <n v="0"/>
    <n v="9.1999999999999993"/>
    <n v="0"/>
    <x v="0"/>
    <s v="nee"/>
    <s v=" "/>
    <s v="163-058-00169_049"/>
    <n v="0"/>
  </r>
  <r>
    <n v="539"/>
    <s v="Polyline ZM"/>
    <s v="163-058-00005"/>
    <n v="50"/>
    <s v="163-058-00005_050"/>
    <n v="55.5"/>
    <n v="6.8"/>
    <n v="377.4"/>
    <d v="2019-08-13T00:00:00"/>
    <s v="Zuid-Noord"/>
    <n v="-1.96"/>
    <n v="-1.97"/>
    <n v="0.75"/>
    <n v="-2.72"/>
    <n v="2.2999999999999998"/>
    <n v="1.37"/>
    <n v="0.01"/>
    <n v="0.24"/>
    <n v="76"/>
    <n v="0.6"/>
    <n v="13.3"/>
    <n v="5.764E-3"/>
    <x v="0"/>
    <s v="nee"/>
    <s v="X"/>
    <s v="163-058-00005_050"/>
    <n v="0"/>
  </r>
  <r>
    <n v="541"/>
    <s v="Polyline ZM"/>
    <s v="163-058-00178"/>
    <n v="54"/>
    <s v="163-058-00178_054"/>
    <n v="34"/>
    <n v="6.45"/>
    <n v="219.3"/>
    <d v="2019-08-13T00:00:00"/>
    <s v="West-Oost"/>
    <n v="-1.96"/>
    <n v="-1.97"/>
    <n v="0.75"/>
    <n v="-2.72"/>
    <n v="1.95"/>
    <n v="2.42"/>
    <n v="0"/>
    <n v="0.19"/>
    <n v="82.3"/>
    <n v="0"/>
    <n v="6.5"/>
    <n v="0"/>
    <x v="0"/>
    <s v="nee"/>
    <s v=" "/>
    <s v="163-058-00178_054"/>
    <n v="0"/>
  </r>
  <r>
    <n v="550"/>
    <s v="Polyline ZM"/>
    <s v="163-058-00097"/>
    <n v="62"/>
    <s v="163-058-00097_062"/>
    <n v="47"/>
    <n v="8.5"/>
    <n v="399.5"/>
    <d v="2019-08-14T00:00:00"/>
    <s v="West-Oost"/>
    <n v="-1.93"/>
    <n v="-1.97"/>
    <n v="0.75"/>
    <n v="-2.72"/>
    <n v="4"/>
    <n v="3.51"/>
    <n v="0.14000000000000001"/>
    <n v="0.42"/>
    <n v="165"/>
    <n v="6.6"/>
    <n v="19.7"/>
    <n v="4.5473E-2"/>
    <x v="0"/>
    <s v="nee"/>
    <s v="X"/>
    <s v="163-058-00097_062"/>
    <n v="0"/>
  </r>
  <r>
    <n v="551"/>
    <s v="Polyline ZM"/>
    <s v="163-058-00132"/>
    <n v="63"/>
    <s v="163-058-00132_063"/>
    <n v="38"/>
    <n v="6.8"/>
    <n v="258.39999999999998"/>
    <d v="2019-08-19T00:00:00"/>
    <s v="West-Oost"/>
    <n v="-1.94"/>
    <n v="-1.97"/>
    <n v="0.75"/>
    <n v="-2.72"/>
    <n v="2.2999999999999998"/>
    <n v="2.3199999999999998"/>
    <n v="0.08"/>
    <n v="0.08"/>
    <n v="88.2"/>
    <n v="3"/>
    <n v="3"/>
    <n v="4.4364000000000001E-2"/>
    <x v="0"/>
    <s v="nee"/>
    <s v="X"/>
    <s v="163-058-00132_063"/>
    <n v="0"/>
  </r>
  <r>
    <n v="552"/>
    <s v="Polyline ZM"/>
    <s v="163-058-00009"/>
    <n v="64"/>
    <s v="163-058-00009_064"/>
    <n v="9"/>
    <n v="4"/>
    <n v="36"/>
    <d v="2019-08-19T00:00:00"/>
    <s v="West-Oost"/>
    <n v="-1.94"/>
    <n v="-1.97"/>
    <n v="0.5"/>
    <n v="-2.4700000000000002"/>
    <n v="1.3333330000000001"/>
    <n v="1.4"/>
    <n v="0"/>
    <n v="0.13"/>
    <n v="12.6"/>
    <n v="0"/>
    <n v="1.2"/>
    <n v="0"/>
    <x v="0"/>
    <s v="nee"/>
    <s v=" "/>
    <s v="163-058-00009_064"/>
    <n v="0"/>
  </r>
  <r>
    <n v="553"/>
    <s v="Polyline ZM"/>
    <s v="163-058-00024"/>
    <n v="65"/>
    <s v="163-058-00024_065"/>
    <n v="18"/>
    <n v="7.95"/>
    <n v="143.1"/>
    <d v="2019-08-19T00:00:00"/>
    <s v="West-Oost"/>
    <n v="-1.94"/>
    <n v="-1.97"/>
    <n v="0.75"/>
    <n v="-2.72"/>
    <n v="3.45"/>
    <n v="3.08"/>
    <n v="0.05"/>
    <n v="0.44"/>
    <n v="55.4"/>
    <n v="0.9"/>
    <n v="7.9"/>
    <n v="1.9082999999999999E-2"/>
    <x v="0"/>
    <s v="nee"/>
    <s v="X"/>
    <s v="163-058-00024_065"/>
    <n v="0"/>
  </r>
  <r>
    <n v="554"/>
    <s v="Polyline ZM"/>
    <s v="163-058-00162"/>
    <n v="66"/>
    <s v="163-058-00162_066"/>
    <n v="41.5"/>
    <n v="5.55"/>
    <n v="230.32499999999999"/>
    <d v="2019-08-19T00:00:00"/>
    <s v="West-Oost"/>
    <n v="-1.94"/>
    <n v="-1.97"/>
    <n v="0.75"/>
    <n v="-2.72"/>
    <n v="1.85"/>
    <n v="1.2"/>
    <n v="0"/>
    <n v="0.1"/>
    <n v="49.8"/>
    <n v="0"/>
    <n v="4.2"/>
    <n v="0"/>
    <x v="0"/>
    <s v="nee"/>
    <s v=" "/>
    <s v="163-058-00162_066"/>
    <n v="0"/>
  </r>
  <r>
    <n v="555"/>
    <s v="Polyline ZM"/>
    <s v="163-058-00052"/>
    <n v="67"/>
    <s v="163-058-00052_067"/>
    <n v="32"/>
    <n v="5.75"/>
    <n v="184"/>
    <d v="2019-08-19T00:00:00"/>
    <s v="Noord-Zuid"/>
    <n v="-1.94"/>
    <n v="-1.97"/>
    <n v="0.75"/>
    <n v="-2.72"/>
    <n v="1.916666"/>
    <n v="1.44"/>
    <n v="0"/>
    <n v="0.11"/>
    <n v="46.1"/>
    <n v="0"/>
    <n v="3.5"/>
    <n v="0"/>
    <x v="0"/>
    <s v="nee"/>
    <s v=" "/>
    <s v="163-058-00052_067"/>
    <n v="0"/>
  </r>
  <r>
    <n v="559"/>
    <s v="Polyline ZM"/>
    <s v="163-058-00126"/>
    <n v="71"/>
    <s v="163-058-00126_071"/>
    <n v="5"/>
    <n v="13"/>
    <n v="65"/>
    <d v="2019-08-19T00:00:00"/>
    <s v="Oost-West"/>
    <n v="-1.94"/>
    <n v="-1.97"/>
    <n v="0.75"/>
    <n v="-2.72"/>
    <n v="8.5"/>
    <n v="2.25"/>
    <n v="0.63"/>
    <n v="1.5"/>
    <n v="11.3"/>
    <n v="3.2"/>
    <n v="7.5"/>
    <n v="9.6304000000000001E-2"/>
    <x v="0"/>
    <s v="JA"/>
    <s v="X"/>
    <s v="163-058-00126_071"/>
    <n v="0"/>
  </r>
  <r>
    <n v="561"/>
    <s v="Polyline ZM"/>
    <s v="163-058-00040"/>
    <n v="73"/>
    <s v="163-058-00040_073"/>
    <n v="50"/>
    <n v="5.7"/>
    <n v="285"/>
    <d v="2019-08-19T00:00:00"/>
    <s v="Noord-Zuid."/>
    <n v="-1.94"/>
    <n v="-1.97"/>
    <n v="0.75"/>
    <n v="-2.72"/>
    <n v="1.9000010000000001"/>
    <n v="2.62"/>
    <n v="0.02"/>
    <n v="0.16"/>
    <n v="131"/>
    <n v="1"/>
    <n v="8"/>
    <n v="1.3840999999999999E-2"/>
    <x v="0"/>
    <s v="nee"/>
    <s v="X"/>
    <s v="163-058-00040_073"/>
    <n v="0"/>
  </r>
  <r>
    <n v="562"/>
    <s v="Polyline ZM"/>
    <s v="163-058-00040"/>
    <n v="74"/>
    <s v="163-058-00040_074"/>
    <n v="17"/>
    <n v="7.4"/>
    <n v="125.8"/>
    <d v="2019-08-19T00:00:00"/>
    <s v="Oost-West."/>
    <n v="-1.94"/>
    <n v="-1.97"/>
    <n v="0.75"/>
    <n v="-2.72"/>
    <n v="2.9"/>
    <n v="2.5"/>
    <n v="0"/>
    <n v="0.22"/>
    <n v="42.5"/>
    <n v="0"/>
    <n v="3.7"/>
    <n v="0"/>
    <x v="0"/>
    <s v="nee"/>
    <s v=" "/>
    <s v="163-058-00040_074"/>
    <n v="0"/>
  </r>
  <r>
    <n v="563"/>
    <s v="Polyline ZM"/>
    <s v="163-058-00040"/>
    <n v="75"/>
    <s v="163-058-00040_075"/>
    <n v="45.5"/>
    <n v="5.6"/>
    <n v="254.8"/>
    <d v="2019-08-19T00:00:00"/>
    <s v="West-Oost"/>
    <n v="-1.94"/>
    <n v="-1.97"/>
    <n v="0.75"/>
    <n v="-2.72"/>
    <n v="1.8666670000000001"/>
    <n v="1.93"/>
    <n v="0"/>
    <n v="0.25"/>
    <n v="87.8"/>
    <n v="0"/>
    <n v="11.4"/>
    <n v="0"/>
    <x v="0"/>
    <s v="nee"/>
    <s v=" "/>
    <s v="163-058-00040_075"/>
    <n v="0"/>
  </r>
  <r>
    <n v="564"/>
    <s v="Polyline ZM"/>
    <s v="163-058-00084"/>
    <n v="76"/>
    <s v="163-058-00084_076"/>
    <n v="31.5"/>
    <n v="5.35"/>
    <n v="168.52500000000001"/>
    <d v="2019-08-19T00:00:00"/>
    <s v="West-Oost"/>
    <n v="-1.94"/>
    <n v="-1.97"/>
    <n v="0.75"/>
    <n v="-2.72"/>
    <n v="1.7833330000000001"/>
    <n v="2.0499999999999998"/>
    <n v="0"/>
    <n v="0.13"/>
    <n v="64.599999999999994"/>
    <n v="0"/>
    <n v="4.0999999999999996"/>
    <n v="0"/>
    <x v="0"/>
    <s v="nee"/>
    <s v=" "/>
    <s v="163-058-00084_076"/>
    <n v="0"/>
  </r>
  <r>
    <n v="565"/>
    <s v="Polyline ZM"/>
    <s v="163-058-00084"/>
    <n v="77"/>
    <s v="163-058-00084_077"/>
    <n v="22"/>
    <n v="7.5"/>
    <n v="165"/>
    <d v="2019-08-19T00:00:00"/>
    <s v="West-Oost"/>
    <n v="-1.94"/>
    <n v="-1.97"/>
    <n v="0.75"/>
    <n v="-2.72"/>
    <n v="3"/>
    <n v="1.31"/>
    <n v="0.19"/>
    <n v="0.44"/>
    <n v="28.8"/>
    <n v="4.2"/>
    <n v="9.6999999999999993"/>
    <n v="7.9414999999999999E-2"/>
    <x v="0"/>
    <s v="JA"/>
    <s v="X"/>
    <s v="163-058-00084_077"/>
    <n v="0"/>
  </r>
  <r>
    <n v="568"/>
    <s v="Polyline ZM"/>
    <s v="163-058-00067"/>
    <n v="80"/>
    <s v="163-058-00067_080"/>
    <n v="50"/>
    <n v="11.8"/>
    <n v="590"/>
    <d v="2019-08-19T00:00:00"/>
    <s v="Zuid-Noord"/>
    <n v="-1.94"/>
    <n v="-1.97"/>
    <n v="0.75"/>
    <n v="-2.72"/>
    <n v="7.3"/>
    <n v="2.92"/>
    <n v="0"/>
    <n v="0.34"/>
    <n v="146"/>
    <n v="0"/>
    <n v="17"/>
    <n v="0"/>
    <x v="0"/>
    <s v="nee"/>
    <s v=" "/>
    <s v="163-058-00067_080"/>
    <n v="0"/>
  </r>
  <r>
    <n v="569"/>
    <s v="Polyline ZM"/>
    <s v="163-058-00067"/>
    <n v="81"/>
    <s v="163-058-00067_081"/>
    <n v="47"/>
    <n v="8.25"/>
    <n v="387.75"/>
    <d v="2019-08-19T00:00:00"/>
    <s v="Zuid-Noord"/>
    <n v="-1.94"/>
    <n v="-1.97"/>
    <n v="0.75"/>
    <n v="-2.72"/>
    <n v="3.75"/>
    <n v="3.39"/>
    <n v="0"/>
    <n v="0.18"/>
    <n v="159.30000000000001"/>
    <n v="0"/>
    <n v="8.5"/>
    <n v="0"/>
    <x v="0"/>
    <s v="nee"/>
    <s v=" "/>
    <s v="163-058-00067_081"/>
    <n v="0"/>
  </r>
  <r>
    <n v="570"/>
    <s v="Polyline ZM"/>
    <s v="163-058-00067"/>
    <n v="82"/>
    <s v="163-058-00067_082"/>
    <n v="28"/>
    <n v="6.85"/>
    <n v="191.8"/>
    <d v="2019-08-19T00:00:00"/>
    <s v="Zuid-Noord"/>
    <n v="-1.94"/>
    <n v="-1.97"/>
    <n v="0.75"/>
    <n v="-2.72"/>
    <n v="2.35"/>
    <n v="2.37"/>
    <n v="0"/>
    <n v="0.23"/>
    <n v="66.400000000000006"/>
    <n v="0"/>
    <n v="6.4"/>
    <n v="0"/>
    <x v="0"/>
    <s v="nee"/>
    <s v=" "/>
    <s v="163-058-00067_082"/>
    <n v="0"/>
  </r>
  <r>
    <n v="571"/>
    <s v="Polyline ZM"/>
    <s v="163-058-00067"/>
    <n v="83"/>
    <s v="163-058-00067_083"/>
    <n v="36"/>
    <n v="10"/>
    <n v="360"/>
    <d v="2019-08-19T00:00:00"/>
    <s v="Zuid-Noord"/>
    <n v="-1.94"/>
    <n v="-1.97"/>
    <n v="0.75"/>
    <n v="-2.72"/>
    <n v="5.5"/>
    <n v="4.67"/>
    <n v="0.41"/>
    <n v="0.8"/>
    <n v="168.1"/>
    <n v="14.8"/>
    <n v="28.8"/>
    <n v="9.5509999999999998E-2"/>
    <x v="0"/>
    <s v="JA"/>
    <s v="X"/>
    <s v="163-058-00067_083"/>
    <n v="0"/>
  </r>
  <r>
    <n v="572"/>
    <s v="Polyline ZM"/>
    <s v="163-058-00021"/>
    <n v="84"/>
    <s v="163-058-00021_084"/>
    <n v="47.5"/>
    <n v="9"/>
    <n v="427.5"/>
    <d v="2019-08-19T00:00:00"/>
    <s v="Zuid-Noord"/>
    <n v="-1.94"/>
    <n v="-1.97"/>
    <n v="0.75"/>
    <n v="-2.72"/>
    <n v="4.5"/>
    <n v="2.58"/>
    <n v="0.23"/>
    <n v="0.71"/>
    <n v="122.6"/>
    <n v="10.9"/>
    <n v="33.700000000000003"/>
    <n v="6.5903000000000003E-2"/>
    <x v="0"/>
    <s v="nee"/>
    <s v="X"/>
    <s v="163-058-00021_084"/>
    <n v="0"/>
  </r>
  <r>
    <n v="573"/>
    <s v="Polyline ZM"/>
    <s v="163-058-00021"/>
    <n v="85"/>
    <s v="163-058-00021_085"/>
    <n v="50"/>
    <n v="9.6999999999999993"/>
    <n v="485"/>
    <d v="2019-08-19T00:00:00"/>
    <s v="Zuid-Noord"/>
    <n v="-1.94"/>
    <n v="-1.97"/>
    <n v="0.75"/>
    <n v="-2.72"/>
    <n v="5.2"/>
    <n v="2.25"/>
    <n v="0.16"/>
    <n v="0.73"/>
    <n v="112.5"/>
    <n v="8"/>
    <n v="36.5"/>
    <n v="4.0309999999999999E-2"/>
    <x v="0"/>
    <s v="JA"/>
    <s v="X"/>
    <s v="163-058-00021_085"/>
    <n v="0"/>
  </r>
  <r>
    <n v="575"/>
    <s v="Polyline ZM"/>
    <s v="163-058-00021"/>
    <n v="87"/>
    <s v="163-058-00021_087"/>
    <n v="32"/>
    <n v="8.85"/>
    <n v="283.2"/>
    <d v="2019-08-19T00:00:00"/>
    <s v="Zuid-Noord"/>
    <n v="-1.94"/>
    <n v="-1.97"/>
    <n v="0.75"/>
    <n v="-2.72"/>
    <n v="4.3499999999999996"/>
    <n v="2.71"/>
    <n v="0.01"/>
    <n v="0.52"/>
    <n v="86.7"/>
    <n v="0.3"/>
    <n v="16.600000000000001"/>
    <n v="3.0599999999999998E-3"/>
    <x v="0"/>
    <s v="nee"/>
    <s v="X"/>
    <s v="163-058-00021_087"/>
    <n v="0"/>
  </r>
  <r>
    <n v="576"/>
    <s v="Polyline ZM"/>
    <s v="163-058-00021"/>
    <n v="88"/>
    <s v="163-058-00021_088"/>
    <n v="31"/>
    <n v="11.2"/>
    <n v="347.2"/>
    <d v="2019-08-19T00:00:00"/>
    <s v="Zuid-Noord"/>
    <n v="-1.94"/>
    <n v="-1.97"/>
    <n v="0.75"/>
    <n v="-2.72"/>
    <n v="6.7"/>
    <n v="3.07"/>
    <n v="0.04"/>
    <n v="0.79"/>
    <n v="95.2"/>
    <n v="1.2"/>
    <n v="24.5"/>
    <n v="7.9389999999999999E-3"/>
    <x v="0"/>
    <s v="nee"/>
    <s v="X"/>
    <s v="163-058-00021_088"/>
    <n v="0"/>
  </r>
  <r>
    <n v="579"/>
    <s v="Polyline ZM"/>
    <s v="163-058-00105"/>
    <n v="91"/>
    <s v="163-058-00105_091"/>
    <n v="41.5"/>
    <n v="8.15"/>
    <n v="338.22500000000002"/>
    <d v="2019-08-14T00:00:00"/>
    <s v="West-Oost."/>
    <n v="-1.97"/>
    <n v="-1.97"/>
    <n v="0.75"/>
    <n v="-2.72"/>
    <n v="3.65"/>
    <n v="2.5499999999999998"/>
    <n v="0.14000000000000001"/>
    <n v="0.62"/>
    <n v="105.8"/>
    <n v="5.8"/>
    <n v="25.7"/>
    <n v="4.9578999999999998E-2"/>
    <x v="0"/>
    <s v="nee"/>
    <s v="X"/>
    <s v="163-058-00105_091"/>
    <n v="0"/>
  </r>
  <r>
    <n v="580"/>
    <s v="Polyline ZM"/>
    <s v="163-058-00105"/>
    <n v="92"/>
    <s v="163-058-00105_092"/>
    <n v="54"/>
    <n v="8.1999999999999993"/>
    <n v="442.8"/>
    <d v="2019-08-14T00:00:00"/>
    <s v="West-Oost"/>
    <n v="-1.97"/>
    <n v="-1.97"/>
    <n v="0.75"/>
    <n v="-2.72"/>
    <n v="3.7"/>
    <n v="3.14"/>
    <n v="0.11"/>
    <n v="0.61"/>
    <n v="169.6"/>
    <n v="5.9"/>
    <n v="32.9"/>
    <n v="3.8706999999999998E-2"/>
    <x v="0"/>
    <s v="nee"/>
    <s v="X"/>
    <s v="163-058-00105_092"/>
    <n v="0"/>
  </r>
  <r>
    <n v="582"/>
    <s v="Polyline ZM"/>
    <s v="163-058-00105"/>
    <n v="94"/>
    <s v="163-058-00105_094"/>
    <n v="50"/>
    <n v="8.4499999999999993"/>
    <n v="422.5"/>
    <d v="2019-08-14T00:00:00"/>
    <s v="West-Oost"/>
    <n v="-1.97"/>
    <n v="-1.97"/>
    <n v="0.75"/>
    <n v="-2.72"/>
    <n v="3.95"/>
    <n v="2.52"/>
    <n v="0.15"/>
    <n v="0.56000000000000005"/>
    <n v="126"/>
    <n v="7.5"/>
    <n v="28"/>
    <n v="4.9214000000000001E-2"/>
    <x v="0"/>
    <s v="JA"/>
    <s v="X"/>
    <s v="163-058-00105_094"/>
    <n v="0"/>
  </r>
  <r>
    <n v="593"/>
    <s v="Polyline ZM"/>
    <s v="163-058-00122"/>
    <n v="105"/>
    <s v="163-058-00122_105"/>
    <n v="40"/>
    <n v="5.65"/>
    <n v="226"/>
    <d v="2019-07-08T00:00:00"/>
    <s v="Oost-West"/>
    <n v="-1.95"/>
    <n v="-1.97"/>
    <n v="0.75"/>
    <n v="-2.72"/>
    <n v="1.8833329999999999"/>
    <n v="1.06"/>
    <n v="0"/>
    <n v="0.25"/>
    <n v="42.4"/>
    <n v="0"/>
    <n v="10"/>
    <n v="0"/>
    <x v="0"/>
    <s v="nee"/>
    <s v=" "/>
    <s v="163-058-00122_105"/>
    <n v="0"/>
  </r>
  <r>
    <n v="594"/>
    <s v="Polyline ZM"/>
    <s v="163-058-00122"/>
    <n v="106"/>
    <s v="163-058-00122_106"/>
    <n v="50"/>
    <n v="5.7"/>
    <n v="285"/>
    <d v="2019-07-08T00:00:00"/>
    <s v="Oost-West"/>
    <n v="-1.95"/>
    <n v="-1.97"/>
    <n v="0.75"/>
    <n v="-2.72"/>
    <n v="1.9000010000000001"/>
    <n v="1.38"/>
    <n v="0.03"/>
    <n v="0.27"/>
    <n v="69"/>
    <n v="1.5"/>
    <n v="13.5"/>
    <n v="2.0618999999999998E-2"/>
    <x v="0"/>
    <s v="nee"/>
    <s v="X"/>
    <s v="163-058-00122_106"/>
    <n v="0"/>
  </r>
  <r>
    <n v="595"/>
    <s v="Polyline ZM"/>
    <s v="163-058-00122"/>
    <n v="107"/>
    <s v="163-058-00122_107"/>
    <n v="50"/>
    <n v="6"/>
    <n v="300"/>
    <d v="2019-07-08T00:00:00"/>
    <s v="Oost-West"/>
    <n v="-1.95"/>
    <n v="-1.97"/>
    <n v="0.75"/>
    <n v="-2.72"/>
    <n v="1.5"/>
    <n v="1.47"/>
    <n v="0"/>
    <n v="0.1"/>
    <n v="73.5"/>
    <n v="0"/>
    <n v="5"/>
    <n v="0"/>
    <x v="0"/>
    <s v="nee"/>
    <s v=" "/>
    <s v="163-058-00122_107"/>
    <n v="0"/>
  </r>
  <r>
    <n v="596"/>
    <s v="Polyline ZM"/>
    <s v="163-058-00122"/>
    <n v="108"/>
    <s v="163-058-00122_108"/>
    <n v="50"/>
    <n v="6"/>
    <n v="300"/>
    <d v="2019-07-08T00:00:00"/>
    <s v="Oost-West"/>
    <n v="-1.95"/>
    <n v="-1.97"/>
    <n v="0.75"/>
    <n v="-2.72"/>
    <n v="1.5"/>
    <n v="1.39"/>
    <n v="0"/>
    <n v="0.15"/>
    <n v="69.5"/>
    <n v="0"/>
    <n v="7.5"/>
    <n v="0"/>
    <x v="0"/>
    <s v="nee"/>
    <s v=" "/>
    <s v="163-058-00122_108"/>
    <n v="0"/>
  </r>
  <r>
    <n v="597"/>
    <s v="Polyline ZM"/>
    <s v="163-058-00122"/>
    <n v="109"/>
    <s v="163-058-00122_109"/>
    <n v="47"/>
    <n v="6.3"/>
    <n v="296.10000000000002"/>
    <d v="2019-07-08T00:00:00"/>
    <s v="Oost-West"/>
    <n v="-1.95"/>
    <n v="-1.97"/>
    <n v="0.75"/>
    <n v="-2.72"/>
    <n v="1.8"/>
    <n v="1.2"/>
    <n v="0"/>
    <n v="0.12"/>
    <n v="56.4"/>
    <n v="0"/>
    <n v="5.6"/>
    <n v="0"/>
    <x v="0"/>
    <s v="nee"/>
    <s v=" "/>
    <s v="163-058-00122_109"/>
    <n v="0"/>
  </r>
  <r>
    <n v="598"/>
    <s v="Polyline ZM"/>
    <s v="163-058-00174"/>
    <n v="110"/>
    <s v="163-058-00174_110"/>
    <n v="49.5"/>
    <n v="6.55"/>
    <n v="324.22500000000002"/>
    <d v="2019-08-14T00:00:00"/>
    <s v="Oost-West"/>
    <n v="-1.97"/>
    <n v="-1.97"/>
    <n v="0.75"/>
    <n v="-2.72"/>
    <n v="2.0499999999999998"/>
    <n v="1.61"/>
    <n v="0"/>
    <n v="0.16"/>
    <n v="79.7"/>
    <n v="0"/>
    <n v="7.9"/>
    <n v="0"/>
    <x v="0"/>
    <s v="nee"/>
    <s v=" "/>
    <s v="163-058-00174_110"/>
    <n v="0"/>
  </r>
  <r>
    <n v="600"/>
    <s v="Polyline ZM"/>
    <s v="163-058-00090"/>
    <n v="112"/>
    <s v="163-058-00090_112"/>
    <n v="18"/>
    <n v="17"/>
    <n v="306"/>
    <d v="2019-07-09T00:00:00"/>
    <s v="Noord-Zuid"/>
    <n v="-1.94"/>
    <n v="-1.97"/>
    <n v="0.75"/>
    <n v="-2.72"/>
    <n v="12.5"/>
    <n v="2.2400000000000002"/>
    <n v="0.25"/>
    <n v="1.33"/>
    <n v="40.299999999999997"/>
    <n v="4.5"/>
    <n v="23.9"/>
    <n v="2.6539E-2"/>
    <x v="0"/>
    <s v="nee"/>
    <s v="X"/>
    <s v="163-058-00090_112"/>
    <n v="0"/>
  </r>
  <r>
    <n v="603"/>
    <s v="Polyline ZM"/>
    <s v="163-058-00090"/>
    <n v="115"/>
    <s v="163-058-00090_115"/>
    <n v="32.5"/>
    <n v="5.8"/>
    <n v="188.5"/>
    <d v="2019-07-09T00:00:00"/>
    <s v="West-Oost"/>
    <n v="-1.94"/>
    <n v="-1.97"/>
    <n v="0.75"/>
    <n v="-2.72"/>
    <n v="1.933333"/>
    <n v="0.83"/>
    <n v="0"/>
    <n v="0.2"/>
    <n v="27"/>
    <n v="0"/>
    <n v="6.5"/>
    <n v="0"/>
    <x v="0"/>
    <s v="nee"/>
    <s v=" "/>
    <s v="163-058-00090_115"/>
    <n v="0"/>
  </r>
  <r>
    <n v="606"/>
    <s v="Polyline ZM"/>
    <s v="011-058-00209"/>
    <n v="197"/>
    <s v="011-058-00209_197"/>
    <n v="31.5"/>
    <n v="10"/>
    <n v="315"/>
    <d v="2019-10-03T00:00:00"/>
    <s v="West-Oost"/>
    <n v="-2.23"/>
    <n v="-2.2200000000000002"/>
    <n v="0.75"/>
    <n v="-2.97"/>
    <n v="5.5"/>
    <n v="1.51"/>
    <n v="0.08"/>
    <n v="0.3"/>
    <n v="47.6"/>
    <n v="2.5"/>
    <n v="9.5"/>
    <n v="1.9241000000000001E-2"/>
    <x v="0"/>
    <s v="JA"/>
    <s v="X"/>
    <s v="011-058-00209_197"/>
    <n v="0"/>
  </r>
  <r>
    <n v="607"/>
    <s v="Polyline ZM"/>
    <s v="011-058-00209"/>
    <n v="198"/>
    <s v="011-058-00209_198"/>
    <n v="28.5"/>
    <n v="10"/>
    <n v="285"/>
    <d v="2019-10-03T00:00:00"/>
    <s v="West-Oost"/>
    <n v="-2.23"/>
    <n v="-2.2200000000000002"/>
    <n v="0.75"/>
    <n v="-2.97"/>
    <n v="5.5"/>
    <n v="2.58"/>
    <n v="0.04"/>
    <n v="0.35"/>
    <n v="73.5"/>
    <n v="1.1000000000000001"/>
    <n v="10"/>
    <n v="9.6589999999999992E-3"/>
    <x v="0"/>
    <s v="JA"/>
    <s v="X"/>
    <s v="011-058-00209_198"/>
    <n v="0"/>
  </r>
  <r>
    <n v="608"/>
    <s v="Polyline ZM"/>
    <s v="011-058-00328"/>
    <n v="199"/>
    <s v="011-058-00328_199"/>
    <n v="42.5"/>
    <n v="20"/>
    <n v="850"/>
    <d v="2019-10-03T00:00:00"/>
    <s v="West-Oost"/>
    <n v="-2.23"/>
    <n v="-2.2200000000000002"/>
    <n v="0.75"/>
    <n v="-2.97"/>
    <n v="15.5"/>
    <n v="4.38"/>
    <n v="0.2"/>
    <n v="0.88"/>
    <n v="186.2"/>
    <n v="8.5"/>
    <n v="37.4"/>
    <n v="1.7160999999999999E-2"/>
    <x v="0"/>
    <s v="JA"/>
    <s v="X"/>
    <s v="011-058-00328_199"/>
    <n v="0"/>
  </r>
  <r>
    <n v="611"/>
    <s v="Polyline ZM"/>
    <s v="011-058-00431"/>
    <n v="202"/>
    <s v="011-058-00431_202"/>
    <n v="12.5"/>
    <n v="13.25"/>
    <n v="165.625"/>
    <d v="2019-10-03T00:00:00"/>
    <s v="Noord-Zuid."/>
    <n v="-2.23"/>
    <n v="-2.2200000000000002"/>
    <n v="0.75"/>
    <n v="-2.97"/>
    <n v="8.75"/>
    <n v="4.58"/>
    <n v="0.04"/>
    <n v="0.33"/>
    <n v="57.3"/>
    <n v="0.5"/>
    <n v="4.0999999999999996"/>
    <n v="6.0860000000000003E-3"/>
    <x v="0"/>
    <s v="nee"/>
    <s v="X"/>
    <s v="011-058-00431_202"/>
    <n v="0"/>
  </r>
  <r>
    <n v="612"/>
    <s v="Polyline ZM"/>
    <s v="011-058-00455"/>
    <n v="203"/>
    <s v="011-058-00455_203"/>
    <n v="33.5"/>
    <n v="10.6"/>
    <n v="355.1"/>
    <d v="2019-10-03T00:00:00"/>
    <s v="Noord-Zuid."/>
    <n v="-2.23"/>
    <n v="-2.2200000000000002"/>
    <n v="0.75"/>
    <n v="-2.97"/>
    <n v="6.1"/>
    <n v="3.35"/>
    <n v="0.03"/>
    <n v="0.28999999999999998"/>
    <n v="112.2"/>
    <n v="1"/>
    <n v="9.6999999999999993"/>
    <n v="6.5420000000000001E-3"/>
    <x v="0"/>
    <s v="nee"/>
    <s v="X"/>
    <s v="011-058-00455_203"/>
    <n v="0"/>
  </r>
  <r>
    <n v="613"/>
    <s v="Polyline ZM"/>
    <s v="011-058-00455"/>
    <n v="204"/>
    <s v="011-058-00455_204"/>
    <n v="30.5"/>
    <n v="10.7"/>
    <n v="326.35000000000002"/>
    <d v="2019-10-03T00:00:00"/>
    <s v="Noord-Zuid."/>
    <n v="-2.23"/>
    <n v="-2.2200000000000002"/>
    <n v="0.75"/>
    <n v="-2.97"/>
    <n v="6.2"/>
    <n v="2.38"/>
    <n v="0.02"/>
    <n v="0.22"/>
    <n v="72.599999999999994"/>
    <n v="0.6"/>
    <n v="6.7"/>
    <n v="4.2940000000000001E-3"/>
    <x v="0"/>
    <s v="nee"/>
    <s v="X"/>
    <s v="011-058-00455_204"/>
    <n v="0"/>
  </r>
  <r>
    <n v="614"/>
    <s v="Polyline ZM"/>
    <s v="011-058-00440"/>
    <n v="205"/>
    <s v="011-058-00440_205"/>
    <n v="34"/>
    <n v="9.4"/>
    <n v="319.60000000000002"/>
    <d v="2019-10-03T00:00:00"/>
    <s v="Noord-Zuid."/>
    <n v="-2.23"/>
    <n v="-2.2200000000000002"/>
    <n v="0.75"/>
    <n v="-2.97"/>
    <n v="4.9000000000000004"/>
    <n v="2.34"/>
    <n v="0.04"/>
    <n v="0.18"/>
    <n v="79.599999999999994"/>
    <n v="1.4"/>
    <n v="6.1"/>
    <n v="1.0829999999999999E-2"/>
    <x v="0"/>
    <s v="nee"/>
    <s v="X"/>
    <s v="011-058-00440_205"/>
    <n v="0"/>
  </r>
  <r>
    <n v="615"/>
    <s v="Polyline ZM"/>
    <s v="011-058-00360"/>
    <n v="206"/>
    <s v="011-058-00360_206"/>
    <n v="55"/>
    <n v="10.35"/>
    <n v="569.25"/>
    <d v="2019-10-03T00:00:00"/>
    <s v="Noord-Zuid."/>
    <n v="-2.23"/>
    <n v="-2.2200000000000002"/>
    <n v="0.75"/>
    <n v="-2.97"/>
    <n v="5.85"/>
    <n v="2.41"/>
    <n v="0"/>
    <n v="0.31"/>
    <n v="132.6"/>
    <n v="0"/>
    <n v="17.100000000000001"/>
    <n v="0"/>
    <x v="0"/>
    <s v="nee"/>
    <s v=" "/>
    <s v="011-058-00360_206"/>
    <n v="0"/>
  </r>
  <r>
    <n v="616"/>
    <s v="Polyline ZM"/>
    <s v="011-058-00840"/>
    <n v="207"/>
    <s v="011-058-00840_207"/>
    <n v="35"/>
    <n v="10.8"/>
    <n v="378"/>
    <d v="2019-10-03T00:00:00"/>
    <s v="Noord-Zuid."/>
    <n v="-2.23"/>
    <n v="-2.2200000000000002"/>
    <n v="0.75"/>
    <n v="-2.97"/>
    <n v="6.3"/>
    <n v="2.37"/>
    <n v="0.37"/>
    <n v="1.1399999999999999"/>
    <n v="83"/>
    <n v="13"/>
    <n v="39.9"/>
    <n v="7.6175999999999994E-2"/>
    <x v="0"/>
    <s v="nee"/>
    <s v="X"/>
    <s v="011-058-00840_207"/>
    <n v="0"/>
  </r>
  <r>
    <n v="617"/>
    <s v="Polyline ZM"/>
    <s v="011-058-00840"/>
    <n v="208"/>
    <s v="011-058-00840_208"/>
    <n v="30.5"/>
    <n v="10.5"/>
    <n v="320.25"/>
    <d v="2019-10-03T00:00:00"/>
    <s v="Noord-Zuid."/>
    <n v="-2.23"/>
    <n v="-2.2200000000000002"/>
    <n v="0.75"/>
    <n v="-2.97"/>
    <n v="6"/>
    <n v="2.5299999999999998"/>
    <n v="0.04"/>
    <n v="0.56999999999999995"/>
    <n v="77.2"/>
    <n v="1.2"/>
    <n v="17.399999999999999"/>
    <n v="8.8590000000000006E-3"/>
    <x v="0"/>
    <s v="nee"/>
    <s v="X"/>
    <s v="011-058-00840_208"/>
    <n v="0"/>
  </r>
  <r>
    <n v="618"/>
    <s v="Polyline ZM"/>
    <s v="011-058-01010"/>
    <n v="209"/>
    <s v="011-058-01010_209"/>
    <n v="55"/>
    <n v="10.25"/>
    <n v="563.75"/>
    <d v="2019-10-03T00:00:00"/>
    <s v="Noord-Zuid."/>
    <n v="-2.23"/>
    <n v="-2.2200000000000002"/>
    <n v="0.75"/>
    <n v="-2.97"/>
    <n v="5.75"/>
    <n v="3.04"/>
    <n v="0.17"/>
    <n v="0.89"/>
    <n v="167.2"/>
    <n v="9.4"/>
    <n v="49"/>
    <n v="3.8821000000000001E-2"/>
    <x v="0"/>
    <s v="nee"/>
    <s v="X"/>
    <s v="011-058-01010_209"/>
    <n v="0"/>
  </r>
  <r>
    <n v="620"/>
    <s v="Polyline ZM"/>
    <s v="011-058-01010"/>
    <n v="211"/>
    <s v="011-058-01010_211"/>
    <n v="50"/>
    <n v="15.1"/>
    <n v="755"/>
    <d v="2019-10-03T00:00:00"/>
    <s v="West-Oost."/>
    <n v="-2.23"/>
    <n v="-2.2200000000000002"/>
    <n v="0.75"/>
    <n v="-2.97"/>
    <n v="10.6"/>
    <n v="3.21"/>
    <n v="0.13"/>
    <n v="1.17"/>
    <n v="160.5"/>
    <n v="6.5"/>
    <n v="58.5"/>
    <n v="1.6296000000000001E-2"/>
    <x v="0"/>
    <s v="JA"/>
    <s v="X"/>
    <s v="011-058-01010_211"/>
    <n v="0"/>
  </r>
  <r>
    <n v="621"/>
    <s v="Polyline ZM"/>
    <s v="011-058-01010"/>
    <n v="212"/>
    <s v="011-058-01010_212"/>
    <n v="42.5"/>
    <n v="14.55"/>
    <n v="618.375"/>
    <d v="2019-10-03T00:00:00"/>
    <s v="West-Oost."/>
    <n v="-2.23"/>
    <n v="-2.2200000000000002"/>
    <n v="0.75"/>
    <n v="-2.97"/>
    <n v="10.050000000000001"/>
    <n v="4.95"/>
    <n v="0.32"/>
    <n v="1.62"/>
    <n v="210.4"/>
    <n v="13.6"/>
    <n v="68.900000000000006"/>
    <n v="4.2055000000000002E-2"/>
    <x v="0"/>
    <s v="nee"/>
    <s v="X"/>
    <s v="011-058-01010_212"/>
    <n v="0"/>
  </r>
  <r>
    <n v="622"/>
    <s v="Polyline ZM"/>
    <s v="011-058-00422"/>
    <n v="213"/>
    <s v="011-058-00422_213"/>
    <n v="15"/>
    <n v="7.2"/>
    <n v="108"/>
    <d v="2019-09-06T00:00:00"/>
    <s v="West-Oost"/>
    <n v="-2.2000000000000002"/>
    <n v="-2.2200000000000002"/>
    <n v="0.75"/>
    <n v="-2.97"/>
    <n v="2.7"/>
    <n v="0.7"/>
    <n v="0"/>
    <n v="0.26"/>
    <n v="10.5"/>
    <n v="0"/>
    <n v="3.9"/>
    <n v="0"/>
    <x v="0"/>
    <s v="nee"/>
    <s v=" "/>
    <s v="011-058-00422_213"/>
    <n v="0"/>
  </r>
  <r>
    <n v="623"/>
    <s v="Polyline ZM"/>
    <s v="011-058-00422"/>
    <n v="214"/>
    <s v="011-058-00422_214"/>
    <n v="31"/>
    <n v="7.1"/>
    <n v="220.1"/>
    <d v="2019-09-06T00:00:00"/>
    <s v="Noord-Zuid"/>
    <n v="-2.2000000000000002"/>
    <n v="-2.2200000000000002"/>
    <n v="0.75"/>
    <n v="-2.97"/>
    <n v="2.6"/>
    <n v="0.9"/>
    <n v="0.02"/>
    <n v="0.37"/>
    <n v="27.9"/>
    <n v="0.6"/>
    <n v="11.5"/>
    <n v="1.0166E-2"/>
    <x v="0"/>
    <s v="nee"/>
    <s v="X"/>
    <s v="011-058-00422_214"/>
    <n v="0"/>
  </r>
  <r>
    <n v="629"/>
    <s v="Polyline ZM"/>
    <s v="011-058-00832"/>
    <n v="220"/>
    <s v="011-058-00832_220"/>
    <n v="41"/>
    <n v="5.85"/>
    <n v="239.85"/>
    <d v="2019-09-06T00:00:00"/>
    <s v="Noord-Zuid"/>
    <n v="-2.2000000000000002"/>
    <n v="-2.2200000000000002"/>
    <n v="0.75"/>
    <n v="-2.97"/>
    <n v="1.95"/>
    <n v="0.86"/>
    <n v="0.01"/>
    <n v="0.27"/>
    <n v="35.299999999999997"/>
    <n v="0.4"/>
    <n v="11.1"/>
    <n v="6.7910000000000002E-3"/>
    <x v="0"/>
    <s v="nee"/>
    <s v="X"/>
    <s v="011-058-00832_220"/>
    <n v="0"/>
  </r>
  <r>
    <n v="630"/>
    <s v="Polyline ZM"/>
    <s v="011-058-00832"/>
    <n v="221"/>
    <s v="011-058-00832_221"/>
    <n v="41.5"/>
    <n v="5.9"/>
    <n v="244.85"/>
    <d v="2019-09-06T00:00:00"/>
    <s v="Noord-Zuid"/>
    <n v="-2.2000000000000002"/>
    <n v="-2.2200000000000002"/>
    <n v="0.75"/>
    <n v="-2.97"/>
    <n v="1.966666"/>
    <n v="1.1200000000000001"/>
    <n v="0.01"/>
    <n v="0.12"/>
    <n v="46.5"/>
    <n v="0.4"/>
    <n v="5"/>
    <n v="6.7340000000000004E-3"/>
    <x v="0"/>
    <s v="nee"/>
    <s v="X"/>
    <s v="011-058-00832_221"/>
    <n v="0"/>
  </r>
  <r>
    <n v="631"/>
    <s v="Polyline ZM"/>
    <s v="011-058-00627"/>
    <n v="222"/>
    <s v="011-058-00627_222"/>
    <n v="35.5"/>
    <n v="7.1"/>
    <n v="252.05"/>
    <d v="2019-09-06T00:00:00"/>
    <s v="Zuid-Noord"/>
    <n v="-2.2000000000000002"/>
    <n v="-2.2200000000000002"/>
    <n v="0.75"/>
    <n v="-2.97"/>
    <n v="2.6"/>
    <n v="1.49"/>
    <n v="0.22"/>
    <n v="0.43"/>
    <n v="52.9"/>
    <n v="7.8"/>
    <n v="15.3"/>
    <n v="0.102785"/>
    <x v="0"/>
    <s v="nee"/>
    <s v="X"/>
    <s v="011-058-00627_222"/>
    <n v="0"/>
  </r>
  <r>
    <n v="632"/>
    <s v="Polyline ZM"/>
    <s v="011-058-00627"/>
    <n v="223"/>
    <s v="011-058-00627_223"/>
    <n v="36"/>
    <n v="7.9"/>
    <n v="284.39999999999998"/>
    <d v="2019-09-06T00:00:00"/>
    <s v="Zuid-Noord"/>
    <n v="-2.2000000000000002"/>
    <n v="-2.2200000000000002"/>
    <n v="0.75"/>
    <n v="-2.97"/>
    <n v="3.4"/>
    <n v="1.1499999999999999"/>
    <n v="0.01"/>
    <n v="0.35"/>
    <n v="41.4"/>
    <n v="0.4"/>
    <n v="12.6"/>
    <n v="3.9110000000000004E-3"/>
    <x v="0"/>
    <s v="nee"/>
    <s v="X"/>
    <s v="011-058-00627_223"/>
    <n v="0"/>
  </r>
  <r>
    <n v="636"/>
    <s v="Polyline ZM"/>
    <s v="011-058-00861"/>
    <n v="227"/>
    <s v="011-058-00861_227"/>
    <n v="25"/>
    <n v="8.4"/>
    <n v="210"/>
    <d v="2019-09-06T00:00:00"/>
    <s v="Oost-West"/>
    <n v="-2.2000000000000002"/>
    <n v="-2.2200000000000002"/>
    <n v="0.75"/>
    <n v="-2.97"/>
    <n v="3.9"/>
    <n v="1.37"/>
    <n v="0.09"/>
    <n v="0.33"/>
    <n v="34.299999999999997"/>
    <n v="2.2999999999999998"/>
    <n v="8.3000000000000007"/>
    <n v="3.0232999999999999E-2"/>
    <x v="0"/>
    <s v="nee"/>
    <s v="X"/>
    <s v="011-058-00861_227"/>
    <n v="0"/>
  </r>
  <r>
    <n v="637"/>
    <s v="Polyline ZM"/>
    <s v="011-058-00622"/>
    <n v="228"/>
    <s v="011-058-00622_228"/>
    <n v="25"/>
    <n v="5.4"/>
    <n v="135"/>
    <d v="2019-09-06T00:00:00"/>
    <s v="West-Oost."/>
    <n v="-2.2000000000000002"/>
    <n v="-2.2200000000000002"/>
    <n v="0.5"/>
    <n v="-2.72"/>
    <n v="2.4"/>
    <n v="0.96"/>
    <n v="0.09"/>
    <n v="0.26"/>
    <n v="24"/>
    <n v="2.2999999999999998"/>
    <n v="6.5"/>
    <n v="7.1641999999999997E-2"/>
    <x v="0"/>
    <s v="nee"/>
    <s v="X"/>
    <s v="011-058-00622_228"/>
    <n v="0"/>
  </r>
  <r>
    <n v="638"/>
    <s v="Polyline ZM"/>
    <s v="011-058-00687"/>
    <n v="229"/>
    <s v="011-058-00687_229"/>
    <n v="17"/>
    <n v="7"/>
    <n v="119"/>
    <d v="2019-09-06T00:00:00"/>
    <s v="Oost-West"/>
    <n v="-2.2000000000000002"/>
    <n v="-2.2200000000000002"/>
    <n v="0.75"/>
    <n v="-2.97"/>
    <n v="2.5"/>
    <n v="1.1499999999999999"/>
    <n v="0"/>
    <n v="0"/>
    <n v="19.600000000000001"/>
    <n v="0"/>
    <n v="0"/>
    <n v="0"/>
    <x v="0"/>
    <s v="nee"/>
    <s v=" "/>
    <s v="011-058-00687_229"/>
    <n v="0"/>
  </r>
  <r>
    <n v="639"/>
    <s v="Polyline ZM"/>
    <s v="011-058-00432"/>
    <n v="230"/>
    <s v="011-058-00432_230"/>
    <n v="24"/>
    <n v="7.5"/>
    <n v="180"/>
    <d v="2019-09-06T00:00:00"/>
    <s v="Oost-West"/>
    <n v="-2.2000000000000002"/>
    <n v="-2.2200000000000002"/>
    <n v="0.75"/>
    <n v="-2.97"/>
    <n v="3"/>
    <n v="1.27"/>
    <n v="0"/>
    <n v="0"/>
    <n v="30.5"/>
    <n v="0"/>
    <n v="0"/>
    <n v="0"/>
    <x v="0"/>
    <s v="nee"/>
    <s v=" "/>
    <s v="011-058-00432_230"/>
    <n v="0"/>
  </r>
  <r>
    <n v="640"/>
    <s v="Polyline ZM"/>
    <s v="011-058-00432"/>
    <n v="231"/>
    <s v="011-058-00432_231"/>
    <n v="60.5"/>
    <n v="6.5"/>
    <n v="393.25"/>
    <d v="2019-09-06T00:00:00"/>
    <s v="Zuid-Noord"/>
    <n v="-2.2000000000000002"/>
    <n v="-2.2200000000000002"/>
    <n v="0.75"/>
    <n v="-2.97"/>
    <n v="2"/>
    <n v="1.51"/>
    <n v="0.08"/>
    <n v="0.27"/>
    <n v="91.4"/>
    <n v="4.8"/>
    <n v="16.3"/>
    <n v="5.0313999999999998E-2"/>
    <x v="0"/>
    <s v="nee"/>
    <s v="X"/>
    <s v="011-058-00432_231"/>
    <n v="0"/>
  </r>
  <r>
    <n v="642"/>
    <s v="Polyline ZM"/>
    <s v="011-058-01141"/>
    <n v="233"/>
    <s v="011-058-01141_233"/>
    <n v="28"/>
    <n v="5.0999999999999996"/>
    <n v="142.80000000000001"/>
    <d v="2019-09-06T00:00:00"/>
    <s v="Noord-Zuid"/>
    <n v="-2.2000000000000002"/>
    <n v="-2.2200000000000002"/>
    <n v="0.75"/>
    <n v="-2.97"/>
    <n v="1.7"/>
    <n v="0.42"/>
    <n v="0.02"/>
    <n v="0.15"/>
    <n v="11.8"/>
    <n v="0.6"/>
    <n v="4.2"/>
    <n v="1.5443999999999999E-2"/>
    <x v="0"/>
    <s v="nee"/>
    <s v="X"/>
    <s v="011-058-01141_233"/>
    <n v="0"/>
  </r>
  <r>
    <n v="645"/>
    <s v="Polyline ZM"/>
    <s v="011-058-00584"/>
    <n v="236"/>
    <s v="011-058-00584_236"/>
    <n v="22.5"/>
    <n v="7.8"/>
    <n v="175.5"/>
    <d v="2019-09-06T00:00:00"/>
    <s v="West-Oost"/>
    <n v="-2.2000000000000002"/>
    <n v="-2.2200000000000002"/>
    <n v="0.75"/>
    <n v="-2.97"/>
    <n v="3.3"/>
    <n v="1.18"/>
    <n v="0"/>
    <n v="0"/>
    <n v="26.6"/>
    <n v="0"/>
    <n v="0"/>
    <n v="0"/>
    <x v="0"/>
    <s v="nee"/>
    <s v=" "/>
    <s v="011-058-00584_236"/>
    <n v="0"/>
  </r>
  <r>
    <n v="646"/>
    <s v="Polyline ZM"/>
    <s v="011-058-00584"/>
    <n v="237"/>
    <s v="011-058-00584_237"/>
    <n v="53"/>
    <n v="7.75"/>
    <n v="410.75"/>
    <d v="2019-09-06T00:00:00"/>
    <s v="West-Oost"/>
    <n v="-2.2000000000000002"/>
    <n v="-2.2200000000000002"/>
    <n v="0.75"/>
    <n v="-2.97"/>
    <n v="3.25"/>
    <n v="2.5499999999999998"/>
    <n v="0"/>
    <n v="0"/>
    <n v="135.19999999999999"/>
    <n v="0"/>
    <n v="0"/>
    <n v="0"/>
    <x v="0"/>
    <s v="nee"/>
    <s v=" "/>
    <s v="011-058-00584_237"/>
    <n v="0"/>
  </r>
  <r>
    <n v="647"/>
    <s v="Polyline ZM"/>
    <s v="011-058-00584"/>
    <n v="238"/>
    <s v="011-058-00584_238"/>
    <n v="52.5"/>
    <n v="8.1999999999999993"/>
    <n v="430.5"/>
    <d v="2019-09-06T00:00:00"/>
    <s v="West-Oost"/>
    <n v="-2.2000000000000002"/>
    <n v="-2.2200000000000002"/>
    <n v="0.75"/>
    <n v="-2.97"/>
    <n v="3.7"/>
    <n v="1.32"/>
    <n v="0.09"/>
    <n v="0.11"/>
    <n v="69.3"/>
    <n v="4.7"/>
    <n v="5.8"/>
    <n v="3.1805E-2"/>
    <x v="0"/>
    <s v="nee"/>
    <s v="X"/>
    <s v="011-058-00584_238"/>
    <n v="0"/>
  </r>
  <r>
    <n v="649"/>
    <s v="Polyline ZM"/>
    <s v="011-058-00461"/>
    <n v="240"/>
    <s v="011-058-00461_240"/>
    <n v="30"/>
    <n v="6.8"/>
    <n v="204"/>
    <d v="2019-09-06T00:00:00"/>
    <s v="Oost-West"/>
    <n v="-2.2000000000000002"/>
    <n v="-2.2200000000000002"/>
    <n v="0.75"/>
    <n v="-2.97"/>
    <n v="2.2999999999999998"/>
    <n v="1.0900000000000001"/>
    <n v="0.01"/>
    <n v="0.21"/>
    <n v="32.700000000000003"/>
    <n v="0.3"/>
    <n v="6.3"/>
    <n v="5.764E-3"/>
    <x v="0"/>
    <s v="nee"/>
    <s v="X"/>
    <s v="011-058-00461_240"/>
    <n v="0"/>
  </r>
  <r>
    <n v="654"/>
    <s v="Polyline ZM"/>
    <s v="011-058-01707"/>
    <n v="245"/>
    <s v="011-058-01707_245"/>
    <n v="20"/>
    <n v="6.75"/>
    <n v="135"/>
    <d v="2019-09-12T00:00:00"/>
    <s v="Oost-West"/>
    <n v="-2.19"/>
    <n v="-2.2200000000000002"/>
    <n v="0.75"/>
    <n v="-2.97"/>
    <n v="2.25"/>
    <n v="1.28"/>
    <n v="0"/>
    <n v="0.22"/>
    <n v="25.6"/>
    <n v="0"/>
    <n v="4.4000000000000004"/>
    <n v="0"/>
    <x v="0"/>
    <s v="nee"/>
    <s v=" "/>
    <s v="011-058-01707_245"/>
    <n v="0"/>
  </r>
  <r>
    <n v="656"/>
    <s v="Polyline ZM"/>
    <s v="011-058-01707"/>
    <n v="247"/>
    <s v="011-058-01707_247"/>
    <n v="12"/>
    <n v="7.05"/>
    <n v="84.6"/>
    <d v="2019-09-12T00:00:00"/>
    <s v="West-Oost"/>
    <n v="-2.19"/>
    <n v="-2.2200000000000002"/>
    <n v="0.75"/>
    <n v="-2.97"/>
    <n v="2.5499999999999998"/>
    <n v="1.58"/>
    <n v="0.06"/>
    <n v="0.24"/>
    <n v="19"/>
    <n v="0.7"/>
    <n v="2.9"/>
    <n v="3.0528E-2"/>
    <x v="0"/>
    <s v="nee"/>
    <s v="X"/>
    <s v="011-058-01707_247"/>
    <n v="0"/>
  </r>
  <r>
    <n v="659"/>
    <s v="Polyline ZM"/>
    <s v="011-058-01707"/>
    <n v="250"/>
    <s v="011-058-01707_250"/>
    <n v="30"/>
    <n v="7.05"/>
    <n v="211.5"/>
    <d v="2019-09-12T00:00:00"/>
    <s v="Noord-Zuid"/>
    <n v="-2.19"/>
    <n v="-2.2200000000000002"/>
    <n v="0.75"/>
    <n v="-2.97"/>
    <n v="2.5499999999999998"/>
    <n v="1.47"/>
    <n v="0.05"/>
    <n v="0.27"/>
    <n v="44.1"/>
    <n v="1.5"/>
    <n v="8.1"/>
    <n v="2.5554E-2"/>
    <x v="0"/>
    <s v="nee"/>
    <s v="X"/>
    <s v="011-058-01707_250"/>
    <n v="0"/>
  </r>
  <r>
    <n v="660"/>
    <s v="Polyline ZM"/>
    <s v="011-058-01707"/>
    <n v="251"/>
    <s v="011-058-01707_251"/>
    <n v="28"/>
    <n v="6.95"/>
    <n v="194.6"/>
    <d v="2019-09-12T00:00:00"/>
    <s v="Noord-Zuid"/>
    <n v="-2.19"/>
    <n v="-2.2200000000000002"/>
    <n v="0.75"/>
    <n v="-2.97"/>
    <n v="2.4500000000000002"/>
    <n v="1.31"/>
    <n v="0.13"/>
    <n v="0.35"/>
    <n v="36.700000000000003"/>
    <n v="3.6"/>
    <n v="9.8000000000000007"/>
    <n v="6.6432000000000005E-2"/>
    <x v="0"/>
    <s v="nee"/>
    <s v="X"/>
    <s v="011-058-01707_251"/>
    <n v="0"/>
  </r>
  <r>
    <n v="674"/>
    <s v="Polyline ZM"/>
    <s v="011-058-01154"/>
    <n v="265"/>
    <s v="011-058-01154_265"/>
    <n v="55"/>
    <n v="10.15"/>
    <n v="558.25"/>
    <d v="2019-09-12T00:00:00"/>
    <s v="Noord-Zuid"/>
    <n v="-2.19"/>
    <n v="-2.2200000000000002"/>
    <n v="0.75"/>
    <n v="-2.97"/>
    <n v="5.65"/>
    <n v="1.32"/>
    <n v="0.15"/>
    <n v="0.8"/>
    <n v="72.599999999999994"/>
    <n v="8.3000000000000007"/>
    <n v="44"/>
    <n v="3.4906E-2"/>
    <x v="0"/>
    <s v="nee"/>
    <s v="X"/>
    <s v="011-058-01154_265"/>
    <n v="0"/>
  </r>
  <r>
    <n v="676"/>
    <s v="Polyline ZM"/>
    <s v="011-058-01154"/>
    <n v="267"/>
    <s v="011-058-01154_267"/>
    <n v="40"/>
    <n v="10.1"/>
    <n v="404"/>
    <d v="2019-09-12T00:00:00"/>
    <s v="West-Oost"/>
    <n v="-2.19"/>
    <n v="-2.2200000000000002"/>
    <n v="0.75"/>
    <n v="-2.97"/>
    <n v="5.6"/>
    <n v="2.42"/>
    <n v="0.3"/>
    <n v="1.02"/>
    <n v="96.8"/>
    <n v="12"/>
    <n v="40.799999999999997"/>
    <n v="6.9435999999999998E-2"/>
    <x v="0"/>
    <s v="JA"/>
    <s v="X"/>
    <s v="011-058-01154_267"/>
    <n v="0"/>
  </r>
  <r>
    <n v="679"/>
    <s v="Polyline ZM"/>
    <s v="011-058-00409"/>
    <n v="270"/>
    <s v="011-058-00409_270"/>
    <n v="44"/>
    <n v="8.35"/>
    <n v="367.4"/>
    <d v="2019-09-12T00:00:00"/>
    <s v="Noord-Zuid"/>
    <n v="-2.19"/>
    <n v="-2.2200000000000002"/>
    <n v="0.75"/>
    <n v="-2.97"/>
    <n v="3.85"/>
    <n v="1.67"/>
    <n v="0.02"/>
    <n v="0.42"/>
    <n v="73.5"/>
    <n v="0.9"/>
    <n v="18.5"/>
    <n v="6.8979999999999996E-3"/>
    <x v="0"/>
    <s v="nee"/>
    <s v="X"/>
    <s v="011-058-00409_270"/>
    <n v="0"/>
  </r>
  <r>
    <n v="680"/>
    <s v="Polyline ZM"/>
    <s v="011-058-00409"/>
    <n v="271"/>
    <s v="011-058-00409_271"/>
    <n v="43"/>
    <n v="7.2"/>
    <n v="309.60000000000002"/>
    <d v="2019-09-12T00:00:00"/>
    <s v="Noord-Zuid"/>
    <n v="-2.19"/>
    <n v="-2.2200000000000002"/>
    <n v="0.75"/>
    <n v="-2.97"/>
    <n v="2.7"/>
    <n v="1.24"/>
    <n v="0.09"/>
    <n v="0.4"/>
    <n v="53.3"/>
    <n v="3.9"/>
    <n v="17.2"/>
    <n v="4.2856999999999999E-2"/>
    <x v="0"/>
    <s v="nee"/>
    <s v="X"/>
    <s v="011-058-00409_271"/>
    <n v="0"/>
  </r>
  <r>
    <n v="681"/>
    <s v="Polyline ZM"/>
    <s v="011-058-00409"/>
    <n v="272"/>
    <s v="011-058-00409_272"/>
    <n v="38"/>
    <n v="7.7"/>
    <n v="292.60000000000002"/>
    <d v="2019-09-12T00:00:00"/>
    <s v="Noord-Zuid"/>
    <n v="-2.19"/>
    <n v="-2.2200000000000002"/>
    <n v="0.75"/>
    <n v="-2.97"/>
    <n v="3.2"/>
    <n v="2.85"/>
    <n v="0.18"/>
    <n v="0.48"/>
    <n v="108.3"/>
    <n v="6.8"/>
    <n v="18.2"/>
    <n v="7.1243000000000001E-2"/>
    <x v="0"/>
    <s v="nee"/>
    <s v="X"/>
    <s v="011-058-00409_272"/>
    <n v="0"/>
  </r>
  <r>
    <n v="683"/>
    <s v="Polyline ZM"/>
    <s v="011-058-00217"/>
    <n v="273"/>
    <s v="011-058-00217_273"/>
    <n v="14"/>
    <n v="4.4000000000000004"/>
    <n v="61.6"/>
    <d v="2019-09-12T00:00:00"/>
    <s v="Noord-Zuid"/>
    <n v="-2.19"/>
    <n v="-2.2200000000000002"/>
    <n v="0.5"/>
    <n v="-2.72"/>
    <n v="1.4666669999999999"/>
    <n v="1.93"/>
    <n v="0"/>
    <n v="0.06"/>
    <n v="27"/>
    <n v="0"/>
    <n v="0.8"/>
    <n v="0"/>
    <x v="0"/>
    <s v="nee"/>
    <s v=" "/>
    <s v="011-058-00217_273"/>
    <n v="0"/>
  </r>
  <r>
    <n v="685"/>
    <s v="Polyline ZM"/>
    <s v="011-058-00159"/>
    <n v="276"/>
    <s v="011-058-00159_276"/>
    <n v="55"/>
    <n v="6"/>
    <n v="330"/>
    <d v="2019-10-28T00:00:00"/>
    <s v="West-Oost"/>
    <n v="-2.2200000000000002"/>
    <n v="-2.2200000000000002"/>
    <n v="0.75"/>
    <n v="-2.97"/>
    <n v="2"/>
    <n v="1.5"/>
    <n v="0"/>
    <n v="0.04"/>
    <n v="82.5"/>
    <n v="0"/>
    <n v="2.2000000000000002"/>
    <n v="0"/>
    <x v="0"/>
    <s v="nee"/>
    <s v=" "/>
    <s v="011-058-00159_276"/>
    <n v="0"/>
  </r>
  <r>
    <n v="686"/>
    <s v="Polyline ZM"/>
    <s v="011-058-00159"/>
    <n v="277"/>
    <s v="011-058-00159_277"/>
    <n v="46.5"/>
    <n v="5.5"/>
    <n v="255.75"/>
    <d v="2019-10-28T00:00:00"/>
    <s v="Noord-Zuid"/>
    <n v="-2.2200000000000002"/>
    <n v="-2.2200000000000002"/>
    <n v="0.75"/>
    <n v="-2.97"/>
    <n v="1.8333330000000001"/>
    <n v="1.83"/>
    <n v="0"/>
    <n v="0.13"/>
    <n v="85.1"/>
    <n v="0"/>
    <n v="6"/>
    <n v="0"/>
    <x v="0"/>
    <s v="nee"/>
    <s v=" "/>
    <s v="011-058-00159_277"/>
    <n v="0"/>
  </r>
  <r>
    <n v="687"/>
    <s v="Polyline ZM"/>
    <s v="011-058-00666"/>
    <n v="278"/>
    <s v="011-058-00666_278"/>
    <n v="36"/>
    <n v="6.7"/>
    <n v="241.2"/>
    <d v="2019-10-28T00:00:00"/>
    <s v="Noord-Zuid"/>
    <n v="-2.2200000000000002"/>
    <n v="-2.2200000000000002"/>
    <n v="0.75"/>
    <n v="-2.97"/>
    <n v="2.2000000000000002"/>
    <n v="1.64"/>
    <n v="0.08"/>
    <n v="0.19"/>
    <n v="59"/>
    <n v="2.9"/>
    <n v="6.8"/>
    <n v="4.6193999999999999E-2"/>
    <x v="0"/>
    <s v="JA"/>
    <s v="X"/>
    <s v="011-058-00666_278"/>
    <n v="0"/>
  </r>
  <r>
    <n v="688"/>
    <s v="Polyline ZM"/>
    <s v="011-058-00064"/>
    <n v="279"/>
    <s v="011-058-00064_279"/>
    <n v="17"/>
    <n v="7"/>
    <n v="119"/>
    <d v="2019-10-28T00:00:00"/>
    <s v="Oost-West"/>
    <n v="-2.2200000000000002"/>
    <n v="-2.2200000000000002"/>
    <n v="0.75"/>
    <n v="-2.97"/>
    <n v="2.5"/>
    <n v="1.23"/>
    <n v="0"/>
    <n v="0.12"/>
    <n v="20.9"/>
    <n v="0"/>
    <n v="2"/>
    <n v="0"/>
    <x v="0"/>
    <s v="nee"/>
    <s v=" "/>
    <s v="011-058-00064_279"/>
    <n v="0"/>
  </r>
  <r>
    <n v="692"/>
    <s v="Polyline ZM"/>
    <s v="011-058-00438"/>
    <n v="283"/>
    <s v="011-058-00438_283"/>
    <n v="26.5"/>
    <n v="8"/>
    <n v="212"/>
    <d v="2019-10-28T00:00:00"/>
    <s v="Zuid-Noord"/>
    <n v="-2.2200000000000002"/>
    <n v="-2.2200000000000002"/>
    <n v="0.75"/>
    <n v="-2.97"/>
    <n v="3.5"/>
    <n v="2.12"/>
    <n v="0"/>
    <n v="0.03"/>
    <n v="56.2"/>
    <n v="0"/>
    <n v="0.8"/>
    <n v="0"/>
    <x v="0"/>
    <s v="nee"/>
    <s v=" "/>
    <s v="011-058-00438_283"/>
    <n v="0"/>
  </r>
  <r>
    <n v="693"/>
    <s v="Polyline ZM"/>
    <s v="011-058-00438"/>
    <n v="284"/>
    <s v="011-058-00438_284"/>
    <n v="50"/>
    <n v="5"/>
    <n v="250"/>
    <d v="2019-10-28T00:00:00"/>
    <s v="Zuid-Noord"/>
    <n v="-2.2200000000000002"/>
    <n v="-2.2200000000000002"/>
    <n v="0.75"/>
    <n v="-2.97"/>
    <n v="1.6666669999999999"/>
    <n v="1.68"/>
    <n v="0"/>
    <n v="0.11"/>
    <n v="84"/>
    <n v="0"/>
    <n v="5.5"/>
    <n v="0"/>
    <x v="0"/>
    <s v="nee"/>
    <s v=" "/>
    <s v="011-058-00438_284"/>
    <n v="0"/>
  </r>
  <r>
    <n v="695"/>
    <s v="Polyline ZM"/>
    <s v="011-058-00331"/>
    <n v="286"/>
    <s v="011-058-00331_286"/>
    <n v="14"/>
    <n v="10.5"/>
    <n v="147"/>
    <d v="2019-10-28T00:00:00"/>
    <s v="West-Oost."/>
    <n v="-2.2200000000000002"/>
    <n v="-2.2200000000000002"/>
    <n v="0.75"/>
    <n v="-2.97"/>
    <n v="6"/>
    <n v="2.4500000000000002"/>
    <n v="0.12"/>
    <n v="0.53"/>
    <n v="34.299999999999997"/>
    <n v="1.7"/>
    <n v="7.4"/>
    <n v="2.6402999999999999E-2"/>
    <x v="0"/>
    <s v="JA"/>
    <s v="X"/>
    <s v="011-058-00331_286"/>
    <n v="0"/>
  </r>
  <r>
    <n v="699"/>
    <s v="Polyline ZM"/>
    <s v="011-058-00873"/>
    <n v="290"/>
    <s v="011-058-00873_290"/>
    <n v="23"/>
    <n v="12"/>
    <n v="276"/>
    <d v="2019-11-01T00:00:00"/>
    <s v="Zuid-Noord"/>
    <n v="-2.2400000000000002"/>
    <n v="-2.2200000000000002"/>
    <n v="0.75"/>
    <n v="-2.97"/>
    <n v="7.5"/>
    <n v="3.11"/>
    <n v="0.17"/>
    <n v="0.46"/>
    <n v="71.5"/>
    <n v="3.9"/>
    <n v="10.6"/>
    <n v="2.9950999999999998E-2"/>
    <x v="0"/>
    <s v="nee"/>
    <s v="X"/>
    <s v="011-058-00873_290"/>
    <n v="0"/>
  </r>
  <r>
    <n v="713"/>
    <s v="Polyline ZM"/>
    <s v="011-058-01037"/>
    <n v="304"/>
    <s v="011-058-01037_304"/>
    <n v="16"/>
    <n v="10.45"/>
    <n v="167.2"/>
    <d v="2019-10-18T00:00:00"/>
    <s v="West-Oost"/>
    <n v="-2.23"/>
    <n v="-2.2200000000000002"/>
    <n v="0.75"/>
    <n v="-2.97"/>
    <n v="5.95"/>
    <n v="2.58"/>
    <n v="0.31"/>
    <n v="0.64"/>
    <n v="41.3"/>
    <n v="5"/>
    <n v="10.199999999999999"/>
    <n v="6.769E-2"/>
    <x v="0"/>
    <s v="JA"/>
    <s v="X"/>
    <s v="011-058-01037_304"/>
    <n v="0"/>
  </r>
  <r>
    <n v="716"/>
    <s v="Polyline ZM"/>
    <s v="011-058-00099"/>
    <n v="307"/>
    <s v="011-058-00099_307"/>
    <n v="29"/>
    <n v="6"/>
    <n v="174"/>
    <d v="2019-10-18T00:00:00"/>
    <s v="Noord-Zuid"/>
    <n v="-2.23"/>
    <n v="-2.2200000000000002"/>
    <n v="0.75"/>
    <n v="-2.97"/>
    <n v="2"/>
    <n v="0.91"/>
    <n v="0.02"/>
    <n v="0.21"/>
    <n v="26.4"/>
    <n v="0.6"/>
    <n v="6.1"/>
    <n v="1.3158E-2"/>
    <x v="0"/>
    <s v="nee"/>
    <s v="X"/>
    <s v="011-058-00099_307"/>
    <n v="0"/>
  </r>
  <r>
    <n v="719"/>
    <s v="Polyline ZM"/>
    <s v="011-058-01136"/>
    <n v="310"/>
    <s v="011-058-01136_310"/>
    <n v="22"/>
    <n v="11.75"/>
    <n v="258.5"/>
    <d v="2019-10-18T00:00:00"/>
    <s v="Oost-West"/>
    <n v="-2.23"/>
    <n v="-2.2200000000000002"/>
    <n v="0.75"/>
    <n v="-2.97"/>
    <n v="7.25"/>
    <n v="2.89"/>
    <n v="0.4"/>
    <n v="0.84"/>
    <n v="63.6"/>
    <n v="8.8000000000000007"/>
    <n v="18.5"/>
    <n v="7.1920999999999999E-2"/>
    <x v="0"/>
    <s v="nee"/>
    <s v="X"/>
    <s v="011-058-01136_310"/>
    <n v="0"/>
  </r>
  <r>
    <n v="729"/>
    <s v="Polyline ZM"/>
    <s v="011-058-01652"/>
    <n v="320"/>
    <s v="011-058-01652_320"/>
    <n v="36.5"/>
    <n v="2.7"/>
    <n v="98.55"/>
    <d v="2019-10-28T00:00:00"/>
    <s v="Oost-West"/>
    <n v="-2.2799999999999998"/>
    <n v="-2.2200000000000002"/>
    <n v="0.35"/>
    <n v="-2.57"/>
    <n v="1.3"/>
    <n v="0.82"/>
    <n v="0.01"/>
    <n v="0.14000000000000001"/>
    <n v="29.9"/>
    <n v="0.4"/>
    <n v="5.0999999999999996"/>
    <n v="2.1721000000000001E-2"/>
    <x v="0"/>
    <s v="nee"/>
    <s v="X"/>
    <s v="011-058-01652_320"/>
    <n v="0"/>
  </r>
  <r>
    <n v="731"/>
    <s v="Polyline ZM"/>
    <s v="011-058-00714"/>
    <n v="322"/>
    <s v="011-058-00714_322"/>
    <n v="37"/>
    <n v="4.0999999999999996"/>
    <n v="151.69999999999999"/>
    <d v="2019-10-28T00:00:00"/>
    <s v="Oost-West"/>
    <n v="-2.23"/>
    <n v="-2.2200000000000002"/>
    <n v="0.5"/>
    <n v="-2.72"/>
    <n v="1.3666670000000001"/>
    <n v="0.53"/>
    <n v="0"/>
    <n v="0.06"/>
    <n v="19.600000000000001"/>
    <n v="0"/>
    <n v="2.2000000000000002"/>
    <n v="0"/>
    <x v="0"/>
    <s v="nee"/>
    <s v=" "/>
    <s v="011-058-00714_322"/>
    <n v="0"/>
  </r>
  <r>
    <n v="736"/>
    <s v="Polyline ZM"/>
    <s v="011-058-00308"/>
    <n v="329"/>
    <s v="011-058-00308_329"/>
    <n v="13.5"/>
    <n v="4.0999999999999996"/>
    <n v="55.35"/>
    <d v="2019-10-28T00:00:00"/>
    <s v="Zuid-Noord."/>
    <n v="-2.23"/>
    <n v="-2.2200000000000002"/>
    <n v="0.5"/>
    <n v="-2.72"/>
    <n v="1.3666670000000001"/>
    <n v="0.85"/>
    <n v="0"/>
    <n v="0.13"/>
    <n v="11.5"/>
    <n v="0"/>
    <n v="1.8"/>
    <n v="0"/>
    <x v="0"/>
    <s v="nee"/>
    <s v=" "/>
    <s v="011-058-00308_329"/>
    <n v="0"/>
  </r>
  <r>
    <n v="741"/>
    <s v="Polyline ZM"/>
    <s v="011-058-00033"/>
    <n v="332"/>
    <s v="011-058-00033_332"/>
    <n v="52.5"/>
    <n v="5.65"/>
    <n v="296.625"/>
    <d v="2019-10-18T00:00:00"/>
    <s v="Oost-West"/>
    <n v="-2.2400000000000002"/>
    <n v="-2.2200000000000002"/>
    <n v="0.75"/>
    <n v="-2.97"/>
    <n v="1.8833329999999999"/>
    <n v="1.1000000000000001"/>
    <n v="0"/>
    <n v="0.03"/>
    <n v="57.8"/>
    <n v="0"/>
    <n v="1.6"/>
    <n v="0"/>
    <x v="0"/>
    <s v="nee"/>
    <s v=" "/>
    <s v="011-058-00033_332"/>
    <n v="0"/>
  </r>
  <r>
    <n v="742"/>
    <s v="Polyline ZM"/>
    <s v="011-058-00033"/>
    <n v="333"/>
    <s v="011-058-00033_333"/>
    <n v="52.5"/>
    <n v="5.5"/>
    <n v="288.75"/>
    <d v="2019-10-18T00:00:00"/>
    <s v="Oost-West"/>
    <n v="-2.2400000000000002"/>
    <n v="-2.2200000000000002"/>
    <n v="0.75"/>
    <n v="-2.97"/>
    <n v="1.8333330000000001"/>
    <n v="1.07"/>
    <n v="0"/>
    <n v="0.11"/>
    <n v="56.2"/>
    <n v="0"/>
    <n v="5.8"/>
    <n v="0"/>
    <x v="0"/>
    <s v="nee"/>
    <s v=" "/>
    <s v="011-058-00033_333"/>
    <n v="0"/>
  </r>
  <r>
    <n v="744"/>
    <s v="Polyline ZM"/>
    <s v="011-058-00285"/>
    <n v="335"/>
    <s v="011-058-00285_335"/>
    <n v="29"/>
    <n v="12.65"/>
    <n v="366.85"/>
    <d v="2019-10-18T00:00:00"/>
    <s v="Oost-West"/>
    <n v="-2.2400000000000002"/>
    <n v="-2.2200000000000002"/>
    <n v="0.75"/>
    <n v="-2.97"/>
    <n v="8.15"/>
    <n v="6.55"/>
    <n v="0.15"/>
    <n v="0.81"/>
    <n v="190"/>
    <n v="4.4000000000000004"/>
    <n v="23.5"/>
    <n v="2.4375000000000001E-2"/>
    <x v="0"/>
    <s v="nee"/>
    <s v="X"/>
    <s v="011-058-00285_335"/>
    <n v="0"/>
  </r>
  <r>
    <n v="750"/>
    <s v="Polyline ZM"/>
    <s v="011-058-00774"/>
    <n v="341"/>
    <s v="011-058-00774_341"/>
    <n v="29.5"/>
    <n v="5.5"/>
    <n v="162.25"/>
    <d v="2019-10-10T00:00:00"/>
    <s v="West-Oost"/>
    <n v="-2.2000000000000002"/>
    <n v="-2.2200000000000002"/>
    <n v="0.75"/>
    <n v="-2.97"/>
    <n v="1.8333330000000001"/>
    <n v="1.64"/>
    <n v="0"/>
    <n v="0.14000000000000001"/>
    <n v="48.4"/>
    <n v="0"/>
    <n v="4.0999999999999996"/>
    <n v="0"/>
    <x v="0"/>
    <s v="nee"/>
    <s v=" "/>
    <s v="011-058-00774_341"/>
    <n v="0"/>
  </r>
  <r>
    <n v="751"/>
    <s v="Polyline ZM"/>
    <s v="011-058-00774"/>
    <n v="342"/>
    <s v="011-058-00774_342"/>
    <n v="13"/>
    <n v="12.65"/>
    <n v="164.45"/>
    <d v="2019-10-10T00:00:00"/>
    <s v="West-Oost"/>
    <n v="-2.2000000000000002"/>
    <n v="-2.2200000000000002"/>
    <n v="0.75"/>
    <n v="-2.97"/>
    <n v="8.15"/>
    <n v="3.82"/>
    <n v="0.21"/>
    <n v="1.2"/>
    <n v="49.7"/>
    <n v="2.7"/>
    <n v="15.6"/>
    <n v="3.4033000000000001E-2"/>
    <x v="0"/>
    <s v="nee"/>
    <s v="X"/>
    <s v="011-058-00774_342"/>
    <n v="0"/>
  </r>
  <r>
    <n v="756"/>
    <s v="Polyline ZM"/>
    <s v="011-058-00774"/>
    <n v="347"/>
    <s v="011-058-00774_347"/>
    <n v="11"/>
    <n v="3.75"/>
    <n v="41.25"/>
    <d v="2019-10-10T00:00:00"/>
    <s v="West-Oost"/>
    <n v="-2.2000000000000002"/>
    <n v="-2.2200000000000002"/>
    <n v="0.75"/>
    <n v="-2.97"/>
    <n v="1"/>
    <n v="1.1499999999999999"/>
    <n v="0.01"/>
    <n v="0.08"/>
    <n v="12.7"/>
    <n v="0.1"/>
    <n v="0.9"/>
    <n v="1.3093E-2"/>
    <x v="0"/>
    <s v="nee"/>
    <s v="X"/>
    <s v="011-058-00774_347"/>
    <n v="0"/>
  </r>
  <r>
    <n v="760"/>
    <s v="Polyline ZM"/>
    <s v="011-058-00484"/>
    <n v="351"/>
    <s v="011-058-00484_351"/>
    <n v="26.5"/>
    <n v="5.5"/>
    <n v="145.75"/>
    <d v="2019-10-18T00:00:00"/>
    <s v="Oost-West"/>
    <n v="-2.2400000000000002"/>
    <n v="-2.2200000000000002"/>
    <n v="0.75"/>
    <n v="-2.97"/>
    <n v="1.8333330000000001"/>
    <n v="0.75"/>
    <n v="0"/>
    <n v="0.15"/>
    <n v="19.899999999999999"/>
    <n v="0"/>
    <n v="4"/>
    <n v="0"/>
    <x v="0"/>
    <s v="nee"/>
    <s v=" "/>
    <s v="011-058-00484_351"/>
    <n v="0"/>
  </r>
  <r>
    <n v="761"/>
    <s v="Polyline ZM"/>
    <s v="011-058-00484"/>
    <n v="352"/>
    <s v="011-058-00484_352"/>
    <n v="23"/>
    <n v="7.2"/>
    <n v="165.6"/>
    <d v="2019-10-18T00:00:00"/>
    <s v="Oost-West"/>
    <n v="-2.2400000000000002"/>
    <n v="-2.2200000000000002"/>
    <n v="0.75"/>
    <n v="-2.97"/>
    <n v="2.7"/>
    <n v="1.03"/>
    <n v="0.02"/>
    <n v="0.41"/>
    <n v="23.7"/>
    <n v="0.5"/>
    <n v="9.4"/>
    <n v="9.7959999999999992E-3"/>
    <x v="0"/>
    <s v="nee"/>
    <s v="X"/>
    <s v="011-058-00484_352"/>
    <n v="0"/>
  </r>
  <r>
    <n v="765"/>
    <s v="Polyline ZM"/>
    <s v="011-058-01655"/>
    <n v="356"/>
    <s v="011-058-01655_356"/>
    <n v="41"/>
    <n v="7"/>
    <n v="287"/>
    <d v="2019-10-18T00:00:00"/>
    <s v="Noord-Zuid"/>
    <n v="-2.2400000000000002"/>
    <n v="-2.2200000000000002"/>
    <n v="0.75"/>
    <n v="-2.97"/>
    <n v="2.5"/>
    <n v="1.78"/>
    <n v="0.11"/>
    <n v="0.22"/>
    <n v="73"/>
    <n v="4.5"/>
    <n v="9"/>
    <n v="5.5724000000000003E-2"/>
    <x v="0"/>
    <s v="nee"/>
    <s v="X"/>
    <s v="011-058-01655_356"/>
    <n v="0"/>
  </r>
  <r>
    <n v="766"/>
    <s v="Polyline ZM"/>
    <s v="011-058-01655"/>
    <n v="357"/>
    <s v="011-058-01655_357"/>
    <n v="50"/>
    <n v="6.3"/>
    <n v="315"/>
    <d v="2019-10-18T00:00:00"/>
    <s v="Noord-Zuid"/>
    <n v="-2.2400000000000002"/>
    <n v="-2.2200000000000002"/>
    <n v="0.75"/>
    <n v="-2.97"/>
    <n v="1.8"/>
    <n v="2.15"/>
    <n v="0"/>
    <n v="0.06"/>
    <n v="107.5"/>
    <n v="0"/>
    <n v="3"/>
    <n v="0"/>
    <x v="0"/>
    <s v="nee"/>
    <s v=" "/>
    <s v="011-058-01655_357"/>
    <n v="0"/>
  </r>
  <r>
    <n v="767"/>
    <s v="Polyline ZM"/>
    <s v="011-058-01655"/>
    <n v="358"/>
    <s v="011-058-01655_358"/>
    <n v="51"/>
    <n v="6.1"/>
    <n v="311.10000000000002"/>
    <d v="2019-10-18T00:00:00"/>
    <s v="Noord-Zuid"/>
    <n v="-2.2400000000000002"/>
    <n v="-2.2200000000000002"/>
    <n v="0.75"/>
    <n v="-2.97"/>
    <n v="1.6"/>
    <n v="1.97"/>
    <n v="0"/>
    <n v="0.13"/>
    <n v="100.5"/>
    <n v="0"/>
    <n v="6.6"/>
    <n v="0"/>
    <x v="0"/>
    <s v="nee"/>
    <s v=" "/>
    <s v="011-058-01655_358"/>
    <n v="0"/>
  </r>
  <r>
    <n v="772"/>
    <s v="Polyline ZM"/>
    <s v="011-058-00240"/>
    <n v="363"/>
    <s v="011-058-00240_363"/>
    <n v="37"/>
    <n v="6.2"/>
    <n v="229.4"/>
    <d v="2019-10-18T00:00:00"/>
    <s v="Oost-West"/>
    <n v="-2.2400000000000002"/>
    <n v="-2.2200000000000002"/>
    <n v="0.75"/>
    <n v="-2.97"/>
    <n v="1.7"/>
    <n v="1"/>
    <n v="0"/>
    <n v="0"/>
    <n v="37"/>
    <n v="0"/>
    <n v="0"/>
    <n v="0"/>
    <x v="0"/>
    <s v="nee"/>
    <s v=" "/>
    <s v="011-058-00240_363"/>
    <n v="0"/>
  </r>
  <r>
    <n v="775"/>
    <s v="Polyline ZM"/>
    <s v="011-058-00313"/>
    <n v="366"/>
    <s v="011-058-00313_366"/>
    <n v="30"/>
    <n v="7"/>
    <n v="210"/>
    <d v="2019-10-18T00:00:00"/>
    <s v="Oost-West"/>
    <n v="-2.2400000000000002"/>
    <n v="-2.2200000000000002"/>
    <n v="0.75"/>
    <n v="-2.97"/>
    <n v="2.5"/>
    <n v="2.37"/>
    <n v="0.09"/>
    <n v="0.24"/>
    <n v="71.099999999999994"/>
    <n v="2.7"/>
    <n v="7.2"/>
    <n v="4.6011999999999997E-2"/>
    <x v="0"/>
    <s v="nee"/>
    <s v="X"/>
    <s v="011-058-00313_366"/>
    <n v="0"/>
  </r>
  <r>
    <n v="776"/>
    <s v="Polyline ZM"/>
    <s v="011-058-00124"/>
    <n v="367"/>
    <s v="011-058-00124_367"/>
    <n v="37.5"/>
    <n v="19.600000000000001"/>
    <n v="735"/>
    <d v="2019-10-25T00:00:00"/>
    <s v="Oost-West"/>
    <n v="-2.2200000000000002"/>
    <n v="-2.2200000000000002"/>
    <n v="0.75"/>
    <n v="-2.97"/>
    <n v="15.1"/>
    <n v="3.67"/>
    <n v="0.23"/>
    <n v="2.33"/>
    <n v="137.6"/>
    <n v="8.6"/>
    <n v="87.4"/>
    <n v="2.0247999999999999E-2"/>
    <x v="0"/>
    <s v="nee"/>
    <s v="X"/>
    <s v="011-058-00124_367"/>
    <n v="0"/>
  </r>
  <r>
    <n v="777"/>
    <s v="Polyline ZM"/>
    <s v="011-058-00124"/>
    <n v="368"/>
    <s v="011-058-00124_368"/>
    <n v="32.5"/>
    <n v="14.6"/>
    <n v="474.5"/>
    <d v="2019-10-25T00:00:00"/>
    <s v="Zuid-Noord"/>
    <n v="-2.2200000000000002"/>
    <n v="-2.2200000000000002"/>
    <n v="0.75"/>
    <n v="-2.97"/>
    <n v="10.1"/>
    <n v="4.1100000000000003"/>
    <n v="0.44"/>
    <n v="1.52"/>
    <n v="133.6"/>
    <n v="14.3"/>
    <n v="49.4"/>
    <n v="5.7343999999999999E-2"/>
    <x v="0"/>
    <s v="nee"/>
    <s v="X"/>
    <s v="011-058-00124_368"/>
    <n v="0"/>
  </r>
  <r>
    <n v="778"/>
    <s v="Polyline ZM"/>
    <s v="011-058-01093"/>
    <n v="369"/>
    <s v="011-058-01093_369"/>
    <n v="27"/>
    <n v="17"/>
    <n v="459"/>
    <d v="2019-10-25T00:00:00"/>
    <s v="Oost-West"/>
    <n v="-2.2200000000000002"/>
    <n v="-2.2200000000000002"/>
    <n v="0.75"/>
    <n v="-2.97"/>
    <n v="12.5"/>
    <n v="8.74"/>
    <n v="0.17"/>
    <n v="2.36"/>
    <n v="236"/>
    <n v="4.5999999999999996"/>
    <n v="63.7"/>
    <n v="1.8074E-2"/>
    <x v="0"/>
    <s v="nee"/>
    <s v="X"/>
    <s v="011-058-01093_369"/>
    <n v="0"/>
  </r>
  <r>
    <n v="780"/>
    <s v="Polyline ZM"/>
    <s v="011-058-00239"/>
    <n v="371"/>
    <s v="011-058-00239_371"/>
    <n v="19"/>
    <n v="9.1"/>
    <n v="172.9"/>
    <d v="2019-10-25T00:00:00"/>
    <s v="Oost-West"/>
    <n v="-2.21"/>
    <n v="-2.2200000000000002"/>
    <n v="0.75"/>
    <n v="-2.97"/>
    <n v="4.5999999999999996"/>
    <n v="1.48"/>
    <n v="0"/>
    <n v="0.2"/>
    <n v="28.1"/>
    <n v="0"/>
    <n v="3.8"/>
    <n v="0"/>
    <x v="0"/>
    <s v="nee"/>
    <s v=" "/>
    <s v="011-058-00239_371"/>
    <n v="0"/>
  </r>
  <r>
    <n v="781"/>
    <s v="Polyline ZM"/>
    <s v="011-058-00239"/>
    <n v="372"/>
    <s v="011-058-00239_372"/>
    <n v="23"/>
    <n v="15"/>
    <n v="345"/>
    <d v="2019-10-25T00:00:00"/>
    <s v="Oost-West"/>
    <n v="-2.21"/>
    <n v="-2.2200000000000002"/>
    <n v="0.75"/>
    <n v="-2.97"/>
    <n v="10.5"/>
    <n v="4.26"/>
    <n v="0.4"/>
    <n v="1.78"/>
    <n v="98"/>
    <n v="9.1999999999999993"/>
    <n v="40.9"/>
    <n v="5.0247E-2"/>
    <x v="0"/>
    <s v="JA"/>
    <s v="X"/>
    <s v="011-058-00239_372"/>
    <n v="0"/>
  </r>
  <r>
    <n v="783"/>
    <s v="Polyline ZM"/>
    <s v="011-058-00426"/>
    <n v="374"/>
    <s v="011-058-00426_374"/>
    <n v="30.5"/>
    <n v="4.25"/>
    <n v="129.625"/>
    <d v="2019-10-25T00:00:00"/>
    <s v="Zuid-Noord"/>
    <n v="-2.2200000000000002"/>
    <n v="-2.2200000000000002"/>
    <n v="0.75"/>
    <n v="-2.97"/>
    <n v="1.4166669999999999"/>
    <n v="1.21"/>
    <n v="0"/>
    <n v="0.12"/>
    <n v="36.9"/>
    <n v="0"/>
    <n v="3.7"/>
    <n v="0"/>
    <x v="0"/>
    <s v="nee"/>
    <s v=" "/>
    <s v="011-058-00426_374"/>
    <n v="0"/>
  </r>
  <r>
    <n v="790"/>
    <s v="Polyline ZM"/>
    <s v="011-058-00717"/>
    <n v="381"/>
    <s v="011-058-00717_381"/>
    <n v="50.5"/>
    <n v="9.6999999999999993"/>
    <n v="489.85"/>
    <d v="2019-10-25T00:00:00"/>
    <s v="Zuid-Noord"/>
    <n v="-2.21"/>
    <n v="-2.2200000000000002"/>
    <n v="0.75"/>
    <n v="-2.97"/>
    <n v="5.2"/>
    <n v="3.46"/>
    <n v="0.09"/>
    <n v="0.83"/>
    <n v="174.7"/>
    <n v="4.5"/>
    <n v="41.9"/>
    <n v="2.2849000000000001E-2"/>
    <x v="0"/>
    <s v="nee"/>
    <s v="X"/>
    <s v="011-058-00717_381"/>
    <n v="0"/>
  </r>
  <r>
    <n v="791"/>
    <s v="Polyline ZM"/>
    <s v="011-058-00717"/>
    <n v="382"/>
    <s v="011-058-00717_382"/>
    <n v="57"/>
    <n v="7.45"/>
    <n v="424.65"/>
    <d v="2019-10-25T00:00:00"/>
    <s v="Zuid-Noord"/>
    <n v="-2.21"/>
    <n v="-2.2200000000000002"/>
    <n v="0.75"/>
    <n v="-2.97"/>
    <n v="2.95"/>
    <n v="0.93"/>
    <n v="0"/>
    <n v="0.26"/>
    <n v="53"/>
    <n v="0"/>
    <n v="14.8"/>
    <n v="0"/>
    <x v="0"/>
    <s v="nee"/>
    <s v=" "/>
    <s v="011-058-00717_382"/>
    <n v="0"/>
  </r>
  <r>
    <n v="792"/>
    <s v="Polyline ZM"/>
    <s v="011-058-00717"/>
    <n v="383"/>
    <s v="011-058-00717_383"/>
    <n v="44"/>
    <n v="5.85"/>
    <n v="257.39999999999998"/>
    <d v="2019-10-25T00:00:00"/>
    <s v="Zuid-Noord"/>
    <n v="-2.21"/>
    <n v="-2.2200000000000002"/>
    <n v="0.75"/>
    <n v="-2.97"/>
    <n v="1.95"/>
    <n v="1.3"/>
    <n v="0"/>
    <n v="0.06"/>
    <n v="57.2"/>
    <n v="0"/>
    <n v="2.6"/>
    <n v="0"/>
    <x v="0"/>
    <s v="nee"/>
    <s v=" "/>
    <s v="011-058-00717_383"/>
    <n v="0"/>
  </r>
  <r>
    <n v="793"/>
    <s v="Polyline ZM"/>
    <s v="011-058-00298"/>
    <n v="384"/>
    <s v="011-058-00298_384"/>
    <n v="29"/>
    <n v="17"/>
    <n v="493"/>
    <d v="2019-11-01T00:00:00"/>
    <s v="Oost-West"/>
    <n v="-2.2400000000000002"/>
    <n v="-2.2200000000000002"/>
    <n v="0.75"/>
    <n v="-2.97"/>
    <n v="12.5"/>
    <n v="1.83"/>
    <n v="0.39"/>
    <n v="1"/>
    <n v="53.1"/>
    <n v="11.3"/>
    <n v="29"/>
    <n v="4.1291000000000001E-2"/>
    <x v="0"/>
    <s v="JA"/>
    <s v="X"/>
    <s v="011-058-00298_384"/>
    <n v="0"/>
  </r>
  <r>
    <n v="794"/>
    <s v="Polyline ZM"/>
    <s v="011-058-00298"/>
    <n v="385"/>
    <s v="011-058-00298_385"/>
    <n v="39"/>
    <n v="7.15"/>
    <n v="278.85000000000002"/>
    <d v="2019-11-01T00:00:00"/>
    <s v="Noord-Zuid"/>
    <n v="-2.2400000000000002"/>
    <n v="-2.2200000000000002"/>
    <n v="0.75"/>
    <n v="-2.97"/>
    <n v="2.65"/>
    <n v="1.87"/>
    <n v="0"/>
    <n v="0.2"/>
    <n v="72.900000000000006"/>
    <n v="0"/>
    <n v="7.8"/>
    <n v="0"/>
    <x v="0"/>
    <s v="nee"/>
    <s v=" "/>
    <s v="011-058-00298_385"/>
    <n v="0"/>
  </r>
  <r>
    <n v="795"/>
    <s v="Polyline ZM"/>
    <s v="011-058-00298"/>
    <n v="386"/>
    <s v="011-058-00298_386"/>
    <n v="58"/>
    <n v="7.15"/>
    <n v="414.7"/>
    <d v="2019-11-01T00:00:00"/>
    <s v="Noord-Zuid"/>
    <n v="-2.2400000000000002"/>
    <n v="-2.2200000000000002"/>
    <n v="0.75"/>
    <n v="-2.97"/>
    <n v="2.65"/>
    <n v="1.74"/>
    <n v="0"/>
    <n v="0.14000000000000001"/>
    <n v="100.9"/>
    <n v="0"/>
    <n v="8.1"/>
    <n v="0"/>
    <x v="0"/>
    <s v="nee"/>
    <s v=" "/>
    <s v="011-058-00298_386"/>
    <n v="0"/>
  </r>
  <r>
    <n v="803"/>
    <s v="Polyline ZM"/>
    <s v="011-058-01148"/>
    <n v="394"/>
    <s v="011-058-01148_394"/>
    <n v="49"/>
    <n v="16"/>
    <n v="784"/>
    <d v="2019-11-01T00:00:00"/>
    <s v="Oost-West"/>
    <n v="-2.2400000000000002"/>
    <n v="-2.2200000000000002"/>
    <n v="0.75"/>
    <n v="-2.97"/>
    <n v="11.5"/>
    <n v="3.93"/>
    <n v="0.02"/>
    <n v="1.01"/>
    <n v="192.6"/>
    <n v="1"/>
    <n v="49.5"/>
    <n v="2.3180000000000002E-3"/>
    <x v="0"/>
    <s v="JA"/>
    <s v="X"/>
    <s v="011-058-01148_394"/>
    <n v="0"/>
  </r>
  <r>
    <n v="804"/>
    <s v="Polyline ZM"/>
    <s v="011-058-01148"/>
    <n v="395"/>
    <s v="011-058-01148_395"/>
    <n v="44.5"/>
    <n v="6.65"/>
    <n v="295.92500000000001"/>
    <d v="2019-11-01T00:00:00"/>
    <s v="Oost-West"/>
    <n v="-2.2400000000000002"/>
    <n v="-2.2200000000000002"/>
    <n v="0.75"/>
    <n v="-2.97"/>
    <n v="2.15"/>
    <n v="1.08"/>
    <n v="0.01"/>
    <n v="0.22"/>
    <n v="48.1"/>
    <n v="0.4"/>
    <n v="9.8000000000000007"/>
    <n v="6.1619999999999999E-3"/>
    <x v="0"/>
    <s v="nee"/>
    <s v="X"/>
    <s v="011-058-01148_395"/>
    <n v="0"/>
  </r>
  <r>
    <n v="809"/>
    <s v="Polyline ZM"/>
    <s v="011-058-00223"/>
    <n v="399"/>
    <s v="011-058-00223_399"/>
    <n v="45"/>
    <n v="7.2"/>
    <n v="324"/>
    <d v="2019-10-10T00:00:00"/>
    <s v="Zuid-Noord"/>
    <n v="-2.21"/>
    <n v="-2.2200000000000002"/>
    <n v="0.75"/>
    <n v="-2.97"/>
    <n v="2.7"/>
    <n v="2.25"/>
    <n v="0.02"/>
    <n v="0.26"/>
    <n v="101.3"/>
    <n v="0.9"/>
    <n v="11.7"/>
    <n v="9.7959999999999992E-3"/>
    <x v="0"/>
    <s v="nee"/>
    <s v="X"/>
    <s v="011-058-00223_399"/>
    <n v="0"/>
  </r>
  <r>
    <n v="827"/>
    <s v="Polyline ZM"/>
    <s v="163-058-00157"/>
    <n v="55"/>
    <s v="163-058-00157_055"/>
    <n v="9"/>
    <n v="14.8"/>
    <n v="133.19999999999999"/>
    <d v="2019-07-10T00:00:00"/>
    <s v="West-Oost"/>
    <n v="-0.72"/>
    <n v="-0.72"/>
    <n v="0.75"/>
    <n v="-1.47"/>
    <n v="10.3"/>
    <n v="11.35"/>
    <n v="0.63"/>
    <n v="1.44"/>
    <n v="102.2"/>
    <n v="5.7"/>
    <n v="13"/>
    <n v="8.0126000000000003E-2"/>
    <x v="0"/>
    <s v="nee"/>
    <s v="X"/>
    <s v="alle"/>
    <n v="0"/>
  </r>
  <r>
    <n v="206"/>
    <s v="Polyline ZM"/>
    <s v="254-058-00579"/>
    <n v="7"/>
    <s v="254-058-00579_007"/>
    <n v="22.5"/>
    <n v="12.6"/>
    <n v="283.5"/>
    <d v="2019-07-17T00:00:00"/>
    <s v="Noord-Zuid"/>
    <n v="-1.94"/>
    <n v="-1.97"/>
    <n v="0.75"/>
    <n v="-2.72"/>
    <n v="8.1"/>
    <n v="4.58"/>
    <n v="0.13"/>
    <n v="0.64"/>
    <n v="103.1"/>
    <n v="2.9"/>
    <n v="14.4"/>
    <n v="2.1273E-2"/>
    <x v="1"/>
    <s v="nee"/>
    <s v=" "/>
    <s v="254-058-00579_007"/>
    <n v="0"/>
  </r>
  <r>
    <n v="293"/>
    <s v="Polyline ZM"/>
    <s v="254-058-01131"/>
    <n v="95"/>
    <s v="254-058-01131_095"/>
    <n v="37"/>
    <n v="10.7"/>
    <n v="395.9"/>
    <d v="2019-07-15T00:00:00"/>
    <s v="Oost-West"/>
    <n v="-2.0699999999999998"/>
    <n v="-2.09"/>
    <n v="0.5"/>
    <n v="-2.59"/>
    <n v="7.7"/>
    <n v="6.4"/>
    <n v="0.2"/>
    <n v="0.45"/>
    <n v="236.8"/>
    <n v="7.4"/>
    <n v="16.7"/>
    <n v="5.1428000000000001E-2"/>
    <x v="1"/>
    <s v="nee"/>
    <s v=" "/>
    <s v="254-058-01131_095"/>
    <n v="0"/>
  </r>
  <r>
    <n v="319"/>
    <s v="Polyline ZM"/>
    <s v="251-058-00009"/>
    <n v="3"/>
    <s v="251-058-00009_003"/>
    <n v="37.5"/>
    <n v="2.25"/>
    <n v="84.375"/>
    <d v="2019-07-09T00:00:00"/>
    <s v="Noord-Zuid"/>
    <n v="-1.72"/>
    <n v="-1.72"/>
    <n v="0.25"/>
    <n v="-1.97"/>
    <n v="1.75"/>
    <n v="0.56999999999999995"/>
    <n v="0.01"/>
    <n v="0.09"/>
    <n v="21.4"/>
    <n v="0.4"/>
    <n v="3.4"/>
    <n v="2.2783000000000001E-2"/>
    <x v="1"/>
    <s v="nee"/>
    <s v=" "/>
    <s v="251-058-00009_003"/>
    <n v="0"/>
  </r>
  <r>
    <n v="341"/>
    <s v="Polyline ZM"/>
    <s v="251-058-00026"/>
    <n v="25"/>
    <s v="251-058-00026_025"/>
    <n v="16"/>
    <n v="15.5"/>
    <n v="248"/>
    <d v="2019-07-22T00:00:00"/>
    <s v="Zuid-Noord"/>
    <n v="-1.3"/>
    <n v="-1.22"/>
    <n v="0.5"/>
    <n v="-1.72"/>
    <n v="12.5"/>
    <n v="4.51"/>
    <n v="0.04"/>
    <n v="1.1399999999999999"/>
    <n v="72.2"/>
    <n v="0.6"/>
    <n v="18.2"/>
    <n v="6.3949999999999996E-3"/>
    <x v="1"/>
    <s v="nee"/>
    <s v=" "/>
    <s v="251-058-00026_025"/>
    <n v="0"/>
  </r>
  <r>
    <n v="386"/>
    <s v="Polyline ZM"/>
    <s v="250-058-01488"/>
    <n v="17"/>
    <s v="250-058-01488_017"/>
    <n v="50"/>
    <n v="6.45"/>
    <n v="322.5"/>
    <d v="2019-07-23T00:00:00"/>
    <s v="West-Oost"/>
    <n v="-2.2000000000000002"/>
    <n v="-2.2400000000000002"/>
    <n v="0.5"/>
    <n v="-2.74"/>
    <n v="3.45"/>
    <n v="2.46"/>
    <n v="0"/>
    <n v="0.02"/>
    <n v="123"/>
    <n v="0"/>
    <n v="1"/>
    <n v="0"/>
    <x v="1"/>
    <s v="nee"/>
    <s v=" "/>
    <s v="250-058-01488_017"/>
    <n v="0"/>
  </r>
  <r>
    <n v="416"/>
    <s v="Polyline ZM"/>
    <s v="250-058-01377"/>
    <n v="49"/>
    <s v="250-058-01377_049"/>
    <n v="18.5"/>
    <n v="3.85"/>
    <n v="71.224999999999994"/>
    <d v="2019-07-29T00:00:00"/>
    <s v="West-Oost"/>
    <n v="-2.09"/>
    <n v="-2.12"/>
    <n v="0.75"/>
    <n v="-2.87"/>
    <n v="1"/>
    <n v="0.37"/>
    <n v="0"/>
    <n v="0"/>
    <n v="6.8"/>
    <n v="0"/>
    <n v="0"/>
    <n v="0"/>
    <x v="1"/>
    <s v="nee"/>
    <s v=" "/>
    <s v="250-058-01377_049"/>
    <n v="0"/>
  </r>
  <r>
    <n v="444"/>
    <s v="Polyline ZM"/>
    <s v="250-058-01831"/>
    <n v="78"/>
    <s v="250-058-01831_078"/>
    <n v="17.5"/>
    <n v="5.8"/>
    <n v="101.5"/>
    <d v="2019-07-26T00:00:00"/>
    <s v="Noord-Zuid"/>
    <n v="-2.09"/>
    <n v="-2.12"/>
    <n v="0.5"/>
    <n v="-2.62"/>
    <n v="2.8"/>
    <n v="0.82"/>
    <n v="0"/>
    <n v="0"/>
    <n v="14.4"/>
    <n v="0"/>
    <n v="0"/>
    <n v="0"/>
    <x v="1"/>
    <s v="nee"/>
    <s v=" "/>
    <s v="250-058-01831_078"/>
    <n v="0"/>
  </r>
  <r>
    <n v="458"/>
    <s v="Polyline ZM"/>
    <s v="250-058-04434"/>
    <n v="92"/>
    <s v="250-058-04434_092"/>
    <n v="29"/>
    <n v="5.75"/>
    <n v="166.75"/>
    <d v="2019-07-24T00:00:00"/>
    <s v="Zuid-Noord"/>
    <n v="-2.09"/>
    <n v="-2.12"/>
    <n v="0.35"/>
    <n v="-2.4700000000000002"/>
    <n v="3.65"/>
    <n v="0.64"/>
    <n v="0.09"/>
    <n v="0.12"/>
    <n v="18.600000000000001"/>
    <n v="2.6"/>
    <n v="3.5"/>
    <n v="6.9051000000000001E-2"/>
    <x v="1"/>
    <s v="nee"/>
    <s v=" "/>
    <s v="250-058-04434_092"/>
    <n v="0"/>
  </r>
  <r>
    <n v="510"/>
    <s v="Polyline ZM"/>
    <s v="163-058-00115"/>
    <n v="20"/>
    <s v="163-058-00115_020"/>
    <n v="25.5"/>
    <n v="5.55"/>
    <n v="141.52500000000001"/>
    <d v="2019-08-13T00:00:00"/>
    <s v="West-Oost."/>
    <n v="-1.96"/>
    <n v="-1.97"/>
    <n v="0.75"/>
    <n v="-2.72"/>
    <n v="1.85"/>
    <n v="1.81"/>
    <n v="0"/>
    <n v="0"/>
    <n v="46.2"/>
    <n v="0"/>
    <n v="0"/>
    <n v="0"/>
    <x v="1"/>
    <s v="nee"/>
    <s v=" "/>
    <s v="163-058-00115_020"/>
    <n v="0"/>
  </r>
  <r>
    <n v="521"/>
    <s v="Polyline ZM"/>
    <s v="163-058-00022"/>
    <n v="31"/>
    <s v="163-058-00022_031"/>
    <n v="24"/>
    <n v="3.05"/>
    <n v="73.2"/>
    <d v="2019-08-13T00:00:00"/>
    <s v="Zuid-Noord."/>
    <n v="-1.96"/>
    <n v="-1.97"/>
    <n v="0.5"/>
    <n v="-2.4700000000000002"/>
    <n v="1"/>
    <n v="0.82"/>
    <n v="0"/>
    <n v="0"/>
    <n v="19.7"/>
    <n v="0"/>
    <n v="0"/>
    <n v="0"/>
    <x v="1"/>
    <s v="nee"/>
    <s v=" "/>
    <s v="163-058-00022_031"/>
    <n v="0"/>
  </r>
  <r>
    <n v="523"/>
    <s v="Polyline ZM"/>
    <s v="163-058-00091"/>
    <n v="33"/>
    <s v="163-058-00091_033"/>
    <n v="53.5"/>
    <n v="1.55"/>
    <n v="82.924999999999997"/>
    <d v="2019-08-13T00:00:00"/>
    <s v="Oost-West"/>
    <n v="-1.96"/>
    <n v="-1.97"/>
    <n v="0.25"/>
    <n v="-2.2200000000000002"/>
    <n v="1.55"/>
    <n v="0.45"/>
    <n v="0"/>
    <n v="0.18"/>
    <n v="24.1"/>
    <n v="0"/>
    <n v="9.6"/>
    <n v="0"/>
    <x v="1"/>
    <s v="nee"/>
    <s v=" "/>
    <s v="163-058-00091_033"/>
    <n v="0"/>
  </r>
  <r>
    <n v="567"/>
    <s v="Polyline ZM"/>
    <s v="163-058-00067"/>
    <n v="79"/>
    <s v="163-058-00067_079"/>
    <n v="57.5"/>
    <n v="15.15"/>
    <n v="871.125"/>
    <d v="2019-08-19T00:00:00"/>
    <s v="Zuid-Noord"/>
    <n v="-1.94"/>
    <n v="-1.97"/>
    <n v="0.75"/>
    <n v="-2.72"/>
    <n v="10.65"/>
    <n v="8.7799999999999994"/>
    <n v="0.09"/>
    <n v="0.21"/>
    <n v="504.9"/>
    <n v="5.2"/>
    <n v="12.1"/>
    <n v="1.1240999999999999E-2"/>
    <x v="1"/>
    <s v="nee"/>
    <s v=" "/>
    <s v="163-058-00067_079"/>
    <n v="0"/>
  </r>
  <r>
    <n v="590"/>
    <s v="Polyline ZM"/>
    <s v="163-058-00118"/>
    <n v="102"/>
    <s v="163-058-00118_102"/>
    <n v="27"/>
    <n v="22.35"/>
    <n v="603.45000000000005"/>
    <d v="2019-08-14T00:00:00"/>
    <s v="Oost-West"/>
    <n v="-1.98"/>
    <n v="-1.97"/>
    <n v="0.75"/>
    <n v="-2.72"/>
    <n v="17.850000000000001"/>
    <n v="15.67"/>
    <n v="0"/>
    <n v="0.37"/>
    <n v="423.1"/>
    <n v="0"/>
    <n v="10"/>
    <n v="0"/>
    <x v="1"/>
    <s v="nee"/>
    <s v=" "/>
    <s v="163-058-00118_102"/>
    <n v="0"/>
  </r>
  <r>
    <n v="609"/>
    <s v="Polyline ZM"/>
    <s v="011-058-00328"/>
    <n v="200"/>
    <s v="011-058-00328_200"/>
    <n v="38"/>
    <n v="21.5"/>
    <n v="817"/>
    <d v="2019-10-03T00:00:00"/>
    <s v="West-Oost"/>
    <n v="-2.23"/>
    <n v="-2.2200000000000002"/>
    <n v="0.75"/>
    <n v="-2.97"/>
    <n v="17"/>
    <n v="5.55"/>
    <n v="0.09"/>
    <n v="0.69"/>
    <n v="210.9"/>
    <n v="3.4"/>
    <n v="26.2"/>
    <n v="7.0520000000000001E-3"/>
    <x v="1"/>
    <s v="JA"/>
    <s v=" "/>
    <s v="011-058-00328_200"/>
    <n v="0"/>
  </r>
  <r>
    <n v="707"/>
    <s v="Polyline ZM"/>
    <s v="011-058-00769"/>
    <n v="298"/>
    <s v="011-058-00769_298"/>
    <n v="34"/>
    <n v="2.25"/>
    <n v="76.5"/>
    <d v="2019-11-01T00:00:00"/>
    <s v="West-Oost"/>
    <n v="-2.2400000000000002"/>
    <n v="-2.2200000000000002"/>
    <n v="0.35"/>
    <n v="-2.57"/>
    <n v="1"/>
    <n v="0.47"/>
    <n v="0"/>
    <n v="0.01"/>
    <n v="16"/>
    <n v="0"/>
    <n v="0.3"/>
    <n v="0"/>
    <x v="1"/>
    <s v="nee"/>
    <s v=" "/>
    <s v="011-058-00769_298"/>
    <n v="0"/>
  </r>
  <r>
    <n v="732"/>
    <s v="Polyline ZM"/>
    <s v="011-058-00714"/>
    <n v="323"/>
    <s v="011-058-00714_323"/>
    <n v="50"/>
    <n v="3.95"/>
    <n v="197.5"/>
    <d v="2019-10-28T00:00:00"/>
    <s v="Oost-West"/>
    <n v="-2.23"/>
    <n v="-2.2200000000000002"/>
    <n v="0.5"/>
    <n v="-2.72"/>
    <n v="1"/>
    <n v="0.48"/>
    <n v="0"/>
    <n v="0"/>
    <n v="24"/>
    <n v="0"/>
    <n v="0"/>
    <n v="0"/>
    <x v="1"/>
    <s v="nee"/>
    <s v=" "/>
    <s v="011-058-00714_323"/>
    <n v="0"/>
  </r>
  <r>
    <n v="737"/>
    <s v="Polyline ZM"/>
    <s v="011-058-00122"/>
    <n v="327"/>
    <s v="011-058-00122_327"/>
    <n v="43.5"/>
    <n v="3.95"/>
    <n v="171.82499999999999"/>
    <d v="2019-10-28T00:00:00"/>
    <s v="West-Oost"/>
    <n v="-2.23"/>
    <n v="-2.2200000000000002"/>
    <n v="0.5"/>
    <n v="-2.72"/>
    <n v="1"/>
    <n v="0.47"/>
    <n v="0"/>
    <n v="0"/>
    <n v="20.399999999999999"/>
    <n v="0"/>
    <n v="0"/>
    <n v="0"/>
    <x v="1"/>
    <s v="nee"/>
    <s v=" "/>
    <s v="011-058-00122_327"/>
    <n v="0"/>
  </r>
  <r>
    <n v="745"/>
    <s v="Polyline ZM"/>
    <s v="011-058-00557"/>
    <n v="336"/>
    <s v="011-058-00557_336"/>
    <n v="12.5"/>
    <n v="12.3"/>
    <n v="153.75"/>
    <d v="2019-10-18T00:00:00"/>
    <s v="Oost-West"/>
    <n v="-2.2400000000000002"/>
    <n v="-2.2200000000000002"/>
    <n v="0.75"/>
    <n v="-2.97"/>
    <n v="7.8"/>
    <n v="7.3"/>
    <n v="0"/>
    <n v="0.11"/>
    <n v="91.3"/>
    <n v="0"/>
    <n v="1.4"/>
    <n v="0"/>
    <x v="1"/>
    <s v="nee"/>
    <s v=" "/>
    <s v="011-058-00557_336"/>
    <n v="0"/>
  </r>
  <r>
    <n v="764"/>
    <s v="Polyline ZM"/>
    <s v="011-058-01655"/>
    <n v="355"/>
    <s v="011-058-01655_355"/>
    <n v="66"/>
    <n v="8"/>
    <n v="528"/>
    <d v="2019-10-18T00:00:00"/>
    <s v="Noord-Zuid"/>
    <n v="-2.2400000000000002"/>
    <n v="-2.2200000000000002"/>
    <n v="0.75"/>
    <n v="-2.97"/>
    <n v="3.5"/>
    <n v="1.53"/>
    <n v="0"/>
    <n v="0.06"/>
    <n v="101"/>
    <n v="0"/>
    <n v="4"/>
    <n v="0"/>
    <x v="1"/>
    <s v="nee"/>
    <s v=" "/>
    <s v="011-058-01655_355"/>
    <n v="0"/>
  </r>
  <r>
    <n v="774"/>
    <s v="Polyline ZM"/>
    <s v="011-058-00119"/>
    <n v="365"/>
    <s v="011-058-00119_365"/>
    <n v="48"/>
    <n v="7.7"/>
    <n v="369.6"/>
    <d v="2019-10-18T00:00:00"/>
    <s v="Oost-West"/>
    <n v="-2.2400000000000002"/>
    <n v="-2.2200000000000002"/>
    <n v="0.75"/>
    <n v="-2.97"/>
    <n v="3.2"/>
    <n v="2.02"/>
    <n v="0"/>
    <n v="0.01"/>
    <n v="97"/>
    <n v="0"/>
    <n v="0.5"/>
    <n v="0"/>
    <x v="1"/>
    <s v="nee"/>
    <s v=" "/>
    <s v="011-058-00119_365"/>
    <n v="0"/>
  </r>
  <r>
    <n v="782"/>
    <s v="Polyline ZM"/>
    <s v="011-058-01699"/>
    <n v="373"/>
    <s v="011-058-01699_373"/>
    <n v="23"/>
    <n v="4.75"/>
    <n v="109.25"/>
    <d v="2019-10-25T00:00:00"/>
    <s v="Zuid-Noord"/>
    <n v="-2.21"/>
    <n v="-2.2200000000000002"/>
    <n v="0.5"/>
    <n v="-2.72"/>
    <n v="1.75"/>
    <n v="1.2"/>
    <n v="0"/>
    <n v="0.01"/>
    <n v="27.6"/>
    <n v="0"/>
    <n v="0.2"/>
    <n v="0"/>
    <x v="1"/>
    <s v="nee"/>
    <s v=" "/>
    <s v="011-058-01699_373"/>
    <n v="0"/>
  </r>
  <r>
    <n v="787"/>
    <s v="Polyline ZM"/>
    <s v="011-058-00450"/>
    <n v="378"/>
    <s v="011-058-00450_378"/>
    <n v="52"/>
    <n v="17"/>
    <n v="884"/>
    <d v="2019-10-25T00:00:00"/>
    <s v="Noord-Zuid"/>
    <n v="-2.21"/>
    <n v="-2.2200000000000002"/>
    <n v="0.75"/>
    <n v="-2.97"/>
    <n v="12.5"/>
    <n v="3.45"/>
    <n v="0"/>
    <n v="0.74"/>
    <n v="179.4"/>
    <n v="0"/>
    <n v="38.5"/>
    <n v="0"/>
    <x v="1"/>
    <s v="nee"/>
    <s v=" "/>
    <s v="011-058-00450_378"/>
    <n v="0"/>
  </r>
  <r>
    <n v="1"/>
    <s v="Polyline ZM"/>
    <s v="011-058-00798"/>
    <n v="2"/>
    <s v="011-058-00798_002"/>
    <n v="38"/>
    <n v="7.9"/>
    <n v="300.2"/>
    <d v="2019-08-26T00:00:00"/>
    <s v="Noord-Zuid"/>
    <n v="-2.2000000000000002"/>
    <n v="-2.2200000000000002"/>
    <n v="0.5"/>
    <n v="-2.72"/>
    <n v="4.9000000000000004"/>
    <n v="3.7"/>
    <n v="0.7"/>
    <n v="1.42"/>
    <n v="140.6"/>
    <n v="26.6"/>
    <n v="54"/>
    <n v="0.262735"/>
    <x v="2"/>
    <s v="nee"/>
    <s v=" "/>
    <s v="011-058-00798_002"/>
    <n v="0"/>
  </r>
  <r>
    <n v="3"/>
    <s v="Polyline ZM"/>
    <s v="011-058-00798"/>
    <n v="4"/>
    <s v="011-058-00798_004"/>
    <n v="47.5"/>
    <n v="8.4499999999999993"/>
    <n v="401.375"/>
    <d v="2019-08-26T00:00:00"/>
    <s v="Noord-Zuid"/>
    <n v="-2.2000000000000002"/>
    <n v="-2.2200000000000002"/>
    <n v="0.5"/>
    <n v="-2.72"/>
    <n v="5.45"/>
    <n v="4.97"/>
    <n v="0.75"/>
    <n v="1.72"/>
    <n v="236.1"/>
    <n v="35.6"/>
    <n v="81.7"/>
    <n v="0.25584899999999999"/>
    <x v="2"/>
    <s v="nee"/>
    <s v=" "/>
    <s v="011-058-00798_004"/>
    <n v="0"/>
  </r>
  <r>
    <n v="4"/>
    <s v="Polyline ZM"/>
    <s v="011-058-00798"/>
    <n v="5"/>
    <s v="011-058-00798_005"/>
    <n v="47.5"/>
    <n v="8.75"/>
    <n v="415.625"/>
    <d v="2019-08-26T00:00:00"/>
    <s v="Noord-Zuid"/>
    <n v="-2.2000000000000002"/>
    <n v="-2.2200000000000002"/>
    <n v="0.5"/>
    <n v="-2.72"/>
    <n v="5.75"/>
    <n v="4.26"/>
    <n v="0.87"/>
    <n v="1.86"/>
    <n v="202.4"/>
    <n v="41.3"/>
    <n v="88.4"/>
    <n v="0.280468"/>
    <x v="2"/>
    <s v="nee"/>
    <s v=" "/>
    <s v="011-058-00798_005"/>
    <n v="0"/>
  </r>
  <r>
    <n v="6"/>
    <s v="Polyline ZM"/>
    <s v="011-058-00269"/>
    <n v="7"/>
    <s v="011-058-00269_007"/>
    <n v="35.5"/>
    <n v="7.35"/>
    <n v="260.92500000000001"/>
    <d v="2019-08-23T00:00:00"/>
    <s v="Zuid-Noord"/>
    <n v="-2.2200000000000002"/>
    <n v="-2.2200000000000002"/>
    <n v="0.5"/>
    <n v="-2.72"/>
    <n v="4.3499999999999996"/>
    <n v="4.05"/>
    <n v="0.27"/>
    <n v="0.96"/>
    <n v="143.80000000000001"/>
    <n v="9.6"/>
    <n v="34.1"/>
    <n v="0.119042"/>
    <x v="2"/>
    <s v="nee"/>
    <s v=" "/>
    <s v="011-058-00269_007"/>
    <n v="0"/>
  </r>
  <r>
    <n v="8"/>
    <s v="Polyline ZM"/>
    <s v="011-058-00269"/>
    <n v="9"/>
    <s v="011-058-00269_009"/>
    <n v="50"/>
    <n v="7.65"/>
    <n v="382.5"/>
    <d v="2019-08-23T00:00:00"/>
    <s v="Zuid-Noord"/>
    <n v="-2.2200000000000002"/>
    <n v="-2.2200000000000002"/>
    <n v="0.5"/>
    <n v="-2.72"/>
    <n v="4.6500000000000004"/>
    <n v="4.67"/>
    <n v="0.53"/>
    <n v="1.3"/>
    <n v="233.5"/>
    <n v="26.5"/>
    <n v="65"/>
    <n v="0.212342"/>
    <x v="2"/>
    <s v="nee"/>
    <s v=" "/>
    <s v="011-058-00269_009"/>
    <n v="0"/>
  </r>
  <r>
    <n v="10"/>
    <s v="Polyline ZM"/>
    <s v="011-058-00269"/>
    <n v="11"/>
    <s v="011-058-00269_011"/>
    <n v="35.5"/>
    <n v="8.35"/>
    <n v="296.42500000000001"/>
    <d v="2019-08-23T00:00:00"/>
    <s v="Zuid-Noord"/>
    <n v="-2.2200000000000002"/>
    <n v="-2.2200000000000002"/>
    <n v="0.5"/>
    <n v="-2.72"/>
    <n v="5.35"/>
    <n v="4.17"/>
    <n v="0.46"/>
    <n v="1.23"/>
    <n v="148"/>
    <n v="16.3"/>
    <n v="43.7"/>
    <n v="0.164053"/>
    <x v="2"/>
    <s v="nee"/>
    <s v=" "/>
    <s v="011-058-00269_011"/>
    <n v="0"/>
  </r>
  <r>
    <n v="11"/>
    <s v="Polyline ZM"/>
    <s v="011-058-00444"/>
    <n v="12"/>
    <s v="011-058-00444_012"/>
    <n v="35.5"/>
    <n v="8.15"/>
    <n v="289.32499999999999"/>
    <d v="2019-08-23T00:00:00"/>
    <s v="Zuid-Noord"/>
    <n v="-2.2200000000000002"/>
    <n v="-2.2200000000000002"/>
    <n v="0.5"/>
    <n v="-2.72"/>
    <n v="5.15"/>
    <n v="4.03"/>
    <n v="0.36"/>
    <n v="1.0900000000000001"/>
    <n v="143.1"/>
    <n v="12.8"/>
    <n v="38.700000000000003"/>
    <n v="0.13433600000000001"/>
    <x v="2"/>
    <s v="nee"/>
    <s v=" "/>
    <s v="011-058-00444_012"/>
    <n v="0"/>
  </r>
  <r>
    <n v="13"/>
    <s v="Polyline ZM"/>
    <s v="011-058-00170"/>
    <n v="14"/>
    <s v="011-058-00170_014"/>
    <n v="22"/>
    <n v="5"/>
    <n v="110"/>
    <d v="2019-08-23T00:00:00"/>
    <s v="West-Oost"/>
    <n v="-2.2200000000000002"/>
    <n v="-2.2200000000000002"/>
    <n v="0.5"/>
    <n v="-2.72"/>
    <n v="2"/>
    <n v="2.97"/>
    <n v="0.08"/>
    <n v="0.33"/>
    <n v="65.3"/>
    <n v="1.8"/>
    <n v="7.3"/>
    <n v="7.5471999999999997E-2"/>
    <x v="2"/>
    <s v="nee"/>
    <s v=" "/>
    <s v="011-058-00170_014"/>
    <n v="0"/>
  </r>
  <r>
    <n v="19"/>
    <s v="Polyline ZM"/>
    <s v="011-058-01027"/>
    <n v="20"/>
    <s v="011-058-01027_020"/>
    <n v="26"/>
    <n v="10.65"/>
    <n v="276.89999999999998"/>
    <d v="2019-08-23T00:00:00"/>
    <s v="Oost-West"/>
    <n v="-2.2200000000000002"/>
    <n v="-2.2200000000000002"/>
    <n v="0.5"/>
    <n v="-2.72"/>
    <n v="7.65"/>
    <n v="4.41"/>
    <n v="1.1499999999999999"/>
    <n v="2.2599999999999998"/>
    <n v="114.7"/>
    <n v="29.9"/>
    <n v="58.8"/>
    <n v="0.283916"/>
    <x v="2"/>
    <s v="JA"/>
    <s v=" "/>
    <s v="011-058-01027_020"/>
    <n v="0"/>
  </r>
  <r>
    <n v="20"/>
    <s v="Polyline ZM"/>
    <s v="011-058-00524"/>
    <n v="21"/>
    <s v="011-058-00524_021"/>
    <n v="20"/>
    <n v="6.6"/>
    <n v="132"/>
    <d v="2019-08-23T00:00:00"/>
    <s v="West-Oost"/>
    <n v="-2.2200000000000002"/>
    <n v="-2.2200000000000002"/>
    <n v="0.5"/>
    <n v="-2.72"/>
    <n v="3.6"/>
    <n v="2.81"/>
    <n v="0.24"/>
    <n v="0.76"/>
    <n v="56.2"/>
    <n v="4.8"/>
    <n v="15.2"/>
    <n v="0.12631600000000001"/>
    <x v="2"/>
    <s v="nee"/>
    <s v=" "/>
    <s v="011-058-00524_021"/>
    <n v="0"/>
  </r>
  <r>
    <n v="29"/>
    <s v="Polyline ZM"/>
    <s v="011-058-00862"/>
    <n v="30"/>
    <s v="011-058-00862_030"/>
    <n v="12.5"/>
    <n v="10"/>
    <n v="125"/>
    <d v="2019-08-23T00:00:00"/>
    <s v="Oost-West"/>
    <n v="-2.2200000000000002"/>
    <n v="-2.2200000000000002"/>
    <n v="0.5"/>
    <n v="-2.72"/>
    <n v="7"/>
    <n v="3.32"/>
    <n v="0.75"/>
    <n v="1.5"/>
    <n v="41.5"/>
    <n v="9.4"/>
    <n v="18.8"/>
    <n v="0.204878"/>
    <x v="2"/>
    <s v="JA"/>
    <s v=" "/>
    <s v="011-058-00862_030"/>
    <n v="0"/>
  </r>
  <r>
    <n v="30"/>
    <s v="Polyline ZM"/>
    <s v="011-058-00219"/>
    <n v="31"/>
    <s v="011-058-00219_031"/>
    <n v="10"/>
    <n v="7.4"/>
    <n v="74"/>
    <d v="2019-08-23T00:00:00"/>
    <s v="Noord-Zuid"/>
    <n v="-2.2200000000000002"/>
    <n v="-2.2200000000000002"/>
    <n v="0.5"/>
    <n v="-2.72"/>
    <n v="4.4000000000000004"/>
    <n v="2.88"/>
    <n v="0.37"/>
    <n v="1.05"/>
    <n v="28.8"/>
    <n v="3.7"/>
    <n v="10.5"/>
    <n v="0.15906200000000001"/>
    <x v="2"/>
    <s v="nee"/>
    <s v=" "/>
    <s v="011-058-00219_031"/>
    <n v="0"/>
  </r>
  <r>
    <n v="31"/>
    <s v="Polyline ZM"/>
    <s v="011-058-00514"/>
    <n v="32"/>
    <s v="011-058-00514_032"/>
    <n v="13"/>
    <n v="6.75"/>
    <n v="87.75"/>
    <d v="2019-08-23T00:00:00"/>
    <s v="Oost-West."/>
    <n v="-2.2200000000000002"/>
    <n v="-2.2200000000000002"/>
    <n v="0.5"/>
    <n v="-2.72"/>
    <n v="3.75"/>
    <n v="2.4900000000000002"/>
    <n v="0.22"/>
    <n v="0.81"/>
    <n v="32.4"/>
    <n v="2.9"/>
    <n v="10.5"/>
    <n v="0.11207300000000001"/>
    <x v="2"/>
    <s v="nee"/>
    <s v=" "/>
    <s v="011-058-00514_032"/>
    <n v="0"/>
  </r>
  <r>
    <n v="35"/>
    <s v="Polyline ZM"/>
    <s v="011-058-00705"/>
    <n v="36"/>
    <s v="011-058-00705_036"/>
    <n v="10.5"/>
    <n v="5.7"/>
    <n v="59.85"/>
    <d v="2019-08-23T00:00:00"/>
    <s v="Oost-West."/>
    <n v="-2.2200000000000002"/>
    <n v="-2.2200000000000002"/>
    <n v="0.5"/>
    <n v="-2.72"/>
    <n v="2.7"/>
    <n v="2.2000000000000002"/>
    <n v="0.12"/>
    <n v="0.54"/>
    <n v="23.1"/>
    <n v="1.3"/>
    <n v="5.7"/>
    <n v="8.4706000000000004E-2"/>
    <x v="2"/>
    <s v="nee"/>
    <s v=" "/>
    <s v="011-058-00705_036"/>
    <n v="0"/>
  </r>
  <r>
    <n v="38"/>
    <s v="Polyline ZM"/>
    <s v="011-058-00708"/>
    <n v="39"/>
    <s v="011-058-00708_039"/>
    <n v="28.5"/>
    <n v="17.5"/>
    <n v="498.75"/>
    <d v="2019-08-23T00:00:00"/>
    <s v="Noord-Zuid"/>
    <n v="-2.2200000000000002"/>
    <n v="-2.2200000000000002"/>
    <n v="0.5"/>
    <n v="-2.72"/>
    <n v="14.5"/>
    <n v="7.4"/>
    <n v="1.27"/>
    <n v="3.56"/>
    <n v="210.9"/>
    <n v="36.200000000000003"/>
    <n v="101.5"/>
    <n v="0.17205500000000001"/>
    <x v="2"/>
    <s v="nee"/>
    <s v=" "/>
    <s v="011-058-00708_039"/>
    <n v="0"/>
  </r>
  <r>
    <n v="40"/>
    <s v="Polyline ZM"/>
    <s v="011-058-00580"/>
    <n v="41"/>
    <s v="011-058-00580_041"/>
    <n v="10"/>
    <n v="7.35"/>
    <n v="73.5"/>
    <d v="2019-08-23T00:00:00"/>
    <s v="West-Oost"/>
    <n v="-2.2200000000000002"/>
    <n v="-2.2200000000000002"/>
    <n v="0.5"/>
    <n v="-2.72"/>
    <n v="4.3499999999999996"/>
    <n v="3"/>
    <n v="0.16"/>
    <n v="0.8"/>
    <n v="30"/>
    <n v="1.6"/>
    <n v="8"/>
    <n v="7.1743000000000001E-2"/>
    <x v="2"/>
    <s v="nee"/>
    <s v=" "/>
    <s v="011-058-00580_041"/>
    <n v="0"/>
  </r>
  <r>
    <n v="44"/>
    <s v="Polyline ZM"/>
    <s v="011-058-00589"/>
    <n v="45"/>
    <s v="011-058-00589_045"/>
    <n v="32.5"/>
    <n v="8.4"/>
    <n v="273"/>
    <d v="2019-09-20T00:00:00"/>
    <s v="Zuid-Noord"/>
    <n v="-2.21"/>
    <n v="-2.2200000000000002"/>
    <n v="0.5"/>
    <n v="-2.72"/>
    <n v="5.4"/>
    <n v="4.9000000000000004"/>
    <n v="0.3"/>
    <n v="1.1100000000000001"/>
    <n v="159.30000000000001"/>
    <n v="9.8000000000000007"/>
    <n v="36.1"/>
    <n v="0.107784"/>
    <x v="2"/>
    <s v="nee"/>
    <s v=" "/>
    <s v="011-058-00589_045"/>
    <n v="0"/>
  </r>
  <r>
    <n v="48"/>
    <s v="Polyline ZM"/>
    <s v="011-058-00291"/>
    <n v="49"/>
    <s v="011-058-00291_049"/>
    <n v="35.5"/>
    <n v="5.15"/>
    <n v="182.82499999999999"/>
    <d v="2019-09-20T00:00:00"/>
    <s v="Noord-Zuid."/>
    <n v="-2.21"/>
    <n v="-2.2200000000000002"/>
    <n v="0.5"/>
    <n v="-2.72"/>
    <n v="2.15"/>
    <n v="2.09"/>
    <n v="0.33"/>
    <n v="0.6"/>
    <n v="74.2"/>
    <n v="11.7"/>
    <n v="21.3"/>
    <n v="0.25282900000000003"/>
    <x v="2"/>
    <s v="nee"/>
    <s v=" "/>
    <s v="011-058-00291_049"/>
    <n v="0"/>
  </r>
  <r>
    <n v="55"/>
    <s v="Polyline ZM"/>
    <s v="011-058-00520"/>
    <n v="56"/>
    <s v="011-058-00520_056"/>
    <n v="32"/>
    <n v="5.95"/>
    <n v="190.4"/>
    <d v="2019-09-20T00:00:00"/>
    <s v="Noord-Zuid."/>
    <n v="-2.21"/>
    <n v="-2.2200000000000002"/>
    <n v="0.5"/>
    <n v="-2.72"/>
    <n v="2.95"/>
    <n v="2.56"/>
    <n v="0.28000000000000003"/>
    <n v="0.73"/>
    <n v="81.900000000000006"/>
    <n v="9"/>
    <n v="23.4"/>
    <n v="0.17312"/>
    <x v="2"/>
    <s v="nee"/>
    <s v=" "/>
    <s v="011-058-00520_056"/>
    <n v="0"/>
  </r>
  <r>
    <n v="56"/>
    <s v="Polyline ZM"/>
    <s v="011-058-00283"/>
    <n v="57"/>
    <s v="011-058-00283_057"/>
    <n v="27.5"/>
    <n v="6.6"/>
    <n v="181.5"/>
    <d v="2019-10-04T00:00:00"/>
    <s v="West-Oost"/>
    <n v="-2.2200000000000002"/>
    <n v="-2.2200000000000002"/>
    <n v="0.75"/>
    <n v="-2.97"/>
    <n v="2.1"/>
    <n v="3.43"/>
    <n v="0.19"/>
    <n v="0.49"/>
    <n v="94.3"/>
    <n v="5.2"/>
    <n v="13.5"/>
    <n v="0.10682700000000001"/>
    <x v="2"/>
    <s v="nee"/>
    <s v=" "/>
    <s v="011-058-00283_057"/>
    <n v="0"/>
  </r>
  <r>
    <n v="67"/>
    <s v="Polyline ZM"/>
    <s v="011-058-00892"/>
    <n v="68"/>
    <s v="011-058-00892_068"/>
    <n v="19"/>
    <n v="3.45"/>
    <n v="65.55"/>
    <d v="2019-10-04T00:00:00"/>
    <s v="Noord-Zuid."/>
    <n v="-2.2200000000000002"/>
    <n v="-2.2200000000000002"/>
    <n v="0.5"/>
    <n v="-2.72"/>
    <n v="1"/>
    <n v="0.91"/>
    <n v="0.08"/>
    <n v="0.18"/>
    <n v="17.3"/>
    <n v="1.5"/>
    <n v="3.4"/>
    <n v="0.13377900000000001"/>
    <x v="2"/>
    <s v="nee"/>
    <s v=" "/>
    <s v="011-058-00892_068"/>
    <n v="0"/>
  </r>
  <r>
    <n v="68"/>
    <s v="Polyline ZM"/>
    <s v="011-058-00892"/>
    <n v="69"/>
    <s v="011-058-00892_069"/>
    <n v="15.5"/>
    <n v="3.1"/>
    <n v="48.05"/>
    <d v="2019-10-04T00:00:00"/>
    <s v="Oost-West."/>
    <n v="-2.2200000000000002"/>
    <n v="-2.2200000000000002"/>
    <n v="0.5"/>
    <n v="-2.72"/>
    <n v="1"/>
    <n v="1.58"/>
    <n v="7.0000000000000007E-2"/>
    <n v="0.18"/>
    <n v="24.5"/>
    <n v="1.1000000000000001"/>
    <n v="2.8"/>
    <n v="0.122058"/>
    <x v="2"/>
    <s v="nee"/>
    <s v=" "/>
    <s v="011-058-00892_069"/>
    <n v="0"/>
  </r>
  <r>
    <n v="69"/>
    <s v="Polyline ZM"/>
    <s v="011-058-00371"/>
    <n v="70"/>
    <s v="011-058-00371_070"/>
    <n v="31.5"/>
    <n v="5.8"/>
    <n v="182.7"/>
    <d v="2019-09-13T00:00:00"/>
    <s v="West-Oost"/>
    <n v="-2.21"/>
    <n v="-2.2200000000000002"/>
    <n v="0.75"/>
    <n v="-2.97"/>
    <n v="1.933333"/>
    <n v="0.9"/>
    <n v="0.18"/>
    <n v="0.43"/>
    <n v="28.4"/>
    <n v="5.7"/>
    <n v="13.5"/>
    <n v="0.110429"/>
    <x v="2"/>
    <s v="nee"/>
    <s v=" "/>
    <s v="011-058-00371_070"/>
    <n v="0"/>
  </r>
  <r>
    <n v="78"/>
    <s v="Polyline ZM"/>
    <s v="011-058-00672"/>
    <n v="79"/>
    <s v="011-058-00672_079"/>
    <n v="25"/>
    <n v="5.5"/>
    <n v="137.5"/>
    <d v="2019-09-13T00:00:00"/>
    <s v="Noord-Zuid"/>
    <n v="-2.21"/>
    <n v="-2.2200000000000002"/>
    <n v="0.75"/>
    <n v="-2.97"/>
    <n v="1.8333330000000001"/>
    <n v="1.08"/>
    <n v="7.0000000000000007E-2"/>
    <n v="0.34"/>
    <n v="27"/>
    <n v="1.8"/>
    <n v="8.5"/>
    <n v="4.8443E-2"/>
    <x v="2"/>
    <s v="nee"/>
    <s v=" "/>
    <s v="011-058-00672_079"/>
    <n v="0"/>
  </r>
  <r>
    <n v="81"/>
    <s v="Polyline ZM"/>
    <s v="011-058-00686"/>
    <n v="82"/>
    <s v="011-058-00686_082"/>
    <n v="27.5"/>
    <n v="4.1500000000000004"/>
    <n v="114.125"/>
    <d v="2019-09-13T00:00:00"/>
    <s v="Noord-Zuid"/>
    <n v="-2.21"/>
    <n v="-2.2200000000000002"/>
    <n v="0.75"/>
    <n v="-2.97"/>
    <n v="1.3833329999999999"/>
    <n v="0.83"/>
    <n v="0.24"/>
    <n v="0.43"/>
    <n v="22.8"/>
    <n v="6.6"/>
    <n v="11.8"/>
    <n v="0.18786700000000001"/>
    <x v="2"/>
    <s v="nee"/>
    <s v=" "/>
    <s v="011-058-00686_082"/>
    <n v="0"/>
  </r>
  <r>
    <n v="82"/>
    <s v="Polyline ZM"/>
    <s v="011-058-00686"/>
    <n v="83"/>
    <s v="011-058-00686_083"/>
    <n v="32.5"/>
    <n v="4.2"/>
    <n v="136.5"/>
    <d v="2019-09-13T00:00:00"/>
    <s v="Noord-Zuid"/>
    <n v="-2.21"/>
    <n v="-2.2200000000000002"/>
    <n v="0.75"/>
    <n v="-2.97"/>
    <n v="1.4"/>
    <n v="0.68"/>
    <n v="0.21"/>
    <n v="0.38"/>
    <n v="22.1"/>
    <n v="6.8"/>
    <n v="12.4"/>
    <n v="0.16666700000000001"/>
    <x v="2"/>
    <s v="nee"/>
    <s v=" "/>
    <s v="011-058-00686_083"/>
    <n v="0"/>
  </r>
  <r>
    <n v="83"/>
    <s v="Polyline ZM"/>
    <s v="011-058-00686"/>
    <n v="84"/>
    <s v="011-058-00686_084"/>
    <n v="29"/>
    <n v="5.55"/>
    <n v="160.94999999999999"/>
    <d v="2019-09-13T00:00:00"/>
    <s v="West-Oost"/>
    <n v="-2.21"/>
    <n v="-2.2200000000000002"/>
    <n v="0.75"/>
    <n v="-2.97"/>
    <n v="1.85"/>
    <n v="0.89"/>
    <n v="0.13"/>
    <n v="0.37"/>
    <n v="25.8"/>
    <n v="3.8"/>
    <n v="10.7"/>
    <n v="8.5666999999999993E-2"/>
    <x v="2"/>
    <s v="JA"/>
    <s v=" "/>
    <s v="011-058-00686_084"/>
    <n v="0"/>
  </r>
  <r>
    <n v="84"/>
    <s v="Polyline ZM"/>
    <s v="011-058-00686"/>
    <n v="85"/>
    <s v="011-058-00686_085"/>
    <n v="27"/>
    <n v="6.05"/>
    <n v="163.35"/>
    <d v="2019-09-13T00:00:00"/>
    <s v="West-Oost"/>
    <n v="-2.21"/>
    <n v="-2.2200000000000002"/>
    <n v="0.75"/>
    <n v="-2.97"/>
    <n v="1.55"/>
    <n v="0.83"/>
    <n v="0.11"/>
    <n v="0.28000000000000003"/>
    <n v="22.4"/>
    <n v="3"/>
    <n v="7.6"/>
    <n v="8.3196000000000006E-2"/>
    <x v="2"/>
    <s v="nee"/>
    <s v=" "/>
    <s v="011-058-00686_085"/>
    <n v="0"/>
  </r>
  <r>
    <n v="85"/>
    <s v="Polyline ZM"/>
    <s v="011-058-00686"/>
    <n v="86"/>
    <s v="011-058-00686_086"/>
    <n v="15"/>
    <n v="21"/>
    <n v="315"/>
    <d v="2019-09-13T00:00:00"/>
    <s v="West-Oost"/>
    <n v="-2.21"/>
    <n v="-2.2200000000000002"/>
    <n v="0.75"/>
    <n v="-2.97"/>
    <n v="16.5"/>
    <n v="3.92"/>
    <n v="0.67"/>
    <n v="3.27"/>
    <n v="58.8"/>
    <n v="10.1"/>
    <n v="49.1"/>
    <n v="5.3745000000000001E-2"/>
    <x v="2"/>
    <s v="JA"/>
    <s v=" "/>
    <s v="011-058-00686_086"/>
    <n v="0"/>
  </r>
  <r>
    <n v="88"/>
    <s v="Polyline ZM"/>
    <s v="011-058-00686"/>
    <n v="89"/>
    <s v="011-058-00686_089"/>
    <n v="27"/>
    <n v="14.05"/>
    <n v="379.35"/>
    <d v="2019-09-13T00:00:00"/>
    <s v="West-Oost"/>
    <n v="-2.21"/>
    <n v="-2.2200000000000002"/>
    <n v="0.75"/>
    <n v="-2.97"/>
    <n v="9.5500000000000007"/>
    <n v="3.73"/>
    <n v="0.57999999999999996"/>
    <n v="2.15"/>
    <n v="100.7"/>
    <n v="15.7"/>
    <n v="58.1"/>
    <n v="7.9461000000000004E-2"/>
    <x v="2"/>
    <s v="JA"/>
    <s v=" "/>
    <s v="011-058-00686_089"/>
    <n v="0"/>
  </r>
  <r>
    <n v="94"/>
    <s v="Polyline ZM"/>
    <s v="011-058-01036"/>
    <n v="95"/>
    <s v="011-058-01036_095"/>
    <n v="6.5"/>
    <n v="7.9"/>
    <n v="51.35"/>
    <d v="2019-09-13T00:00:00"/>
    <s v="Noord-Zuid"/>
    <n v="-2.21"/>
    <n v="-2.2200000000000002"/>
    <n v="0.75"/>
    <n v="-2.97"/>
    <n v="3.4"/>
    <n v="2.87"/>
    <n v="0.54"/>
    <n v="1.1000000000000001"/>
    <n v="18.7"/>
    <n v="3.5"/>
    <n v="7.2"/>
    <n v="0.18573600000000001"/>
    <x v="2"/>
    <s v="nee"/>
    <s v=" "/>
    <s v="011-058-01036_095"/>
    <n v="0"/>
  </r>
  <r>
    <n v="95"/>
    <s v="Polyline ZM"/>
    <s v="011-058-00640"/>
    <n v="96"/>
    <s v="011-058-00640_096"/>
    <n v="28"/>
    <n v="8.1"/>
    <n v="226.8"/>
    <d v="2019-09-13T00:00:00"/>
    <s v="Noord-Zuid"/>
    <n v="-2.21"/>
    <n v="-2.2200000000000002"/>
    <n v="0.75"/>
    <n v="-2.97"/>
    <n v="3.6"/>
    <n v="1.77"/>
    <n v="0.48"/>
    <n v="0.74"/>
    <n v="49.6"/>
    <n v="13.4"/>
    <n v="20.7"/>
    <n v="0.16"/>
    <x v="2"/>
    <s v="nee"/>
    <s v=" "/>
    <s v="011-058-00640_096"/>
    <n v="0"/>
  </r>
  <r>
    <n v="96"/>
    <s v="Polyline ZM"/>
    <s v="011-058-00640"/>
    <n v="97"/>
    <s v="011-058-00640_097"/>
    <n v="8"/>
    <n v="12"/>
    <n v="96"/>
    <d v="2019-09-13T00:00:00"/>
    <s v="Noord-Zuid"/>
    <n v="-2.21"/>
    <n v="-2.2200000000000002"/>
    <n v="0.75"/>
    <n v="-2.97"/>
    <n v="7.5"/>
    <n v="4.22"/>
    <n v="0.97"/>
    <n v="2.3199999999999998"/>
    <n v="33.799999999999997"/>
    <n v="7.8"/>
    <n v="18.600000000000001"/>
    <n v="0.163962"/>
    <x v="2"/>
    <s v="JA"/>
    <s v=" "/>
    <s v="011-058-00640_097"/>
    <n v="0"/>
  </r>
  <r>
    <n v="97"/>
    <s v="Polyline ZM"/>
    <s v="011-058-01074"/>
    <n v="98"/>
    <s v="011-058-01074_098"/>
    <n v="39"/>
    <n v="3.1"/>
    <n v="120.9"/>
    <d v="2019-09-13T00:00:00"/>
    <s v="Noord-Zuid"/>
    <n v="-2.21"/>
    <n v="-2.2200000000000002"/>
    <n v="0.5"/>
    <n v="-2.72"/>
    <n v="1"/>
    <n v="1.0900000000000001"/>
    <n v="0.08"/>
    <n v="0.19"/>
    <n v="42.5"/>
    <n v="3.1"/>
    <n v="7.4"/>
    <n v="0.136986"/>
    <x v="2"/>
    <s v="nee"/>
    <s v=" "/>
    <s v="011-058-01074_098"/>
    <n v="0"/>
  </r>
  <r>
    <n v="98"/>
    <s v="Polyline ZM"/>
    <s v="011-058-01181"/>
    <n v="99"/>
    <s v="011-058-01181_099"/>
    <n v="8.5"/>
    <n v="7.3"/>
    <n v="62.05"/>
    <d v="2019-10-10T00:00:00"/>
    <s v="Zuid-Noord."/>
    <n v="-2.2200000000000002"/>
    <n v="-2.2200000000000002"/>
    <n v="0.75"/>
    <n v="-2.97"/>
    <n v="2.8"/>
    <n v="2.4"/>
    <n v="0.18"/>
    <n v="0.62"/>
    <n v="20.399999999999999"/>
    <n v="1.5"/>
    <n v="5.3"/>
    <n v="8.0190999999999998E-2"/>
    <x v="2"/>
    <s v="nee"/>
    <s v=" "/>
    <s v="011-058-01181_099"/>
    <n v="0"/>
  </r>
  <r>
    <n v="99"/>
    <s v="Polyline ZM"/>
    <s v="011-058-01053"/>
    <n v="100"/>
    <s v="011-058-01053_100"/>
    <n v="25"/>
    <n v="14.3"/>
    <n v="357.5"/>
    <d v="2019-10-10T00:00:00"/>
    <s v="West-Oost."/>
    <n v="-2.2200000000000002"/>
    <n v="-2.2200000000000002"/>
    <n v="0.75"/>
    <n v="-2.97"/>
    <n v="9.8000000000000007"/>
    <n v="3.23"/>
    <n v="1"/>
    <n v="2.58"/>
    <n v="80.8"/>
    <n v="25"/>
    <n v="64.5"/>
    <n v="0.13193299999999999"/>
    <x v="2"/>
    <s v="JA"/>
    <s v=" "/>
    <s v="011-058-01053_100"/>
    <n v="0"/>
  </r>
  <r>
    <n v="102"/>
    <s v="Polyline ZM"/>
    <s v="011-058-01053"/>
    <n v="103"/>
    <s v="011-058-01053_103"/>
    <n v="22.5"/>
    <n v="7.35"/>
    <n v="165.375"/>
    <d v="2019-10-10T00:00:00"/>
    <s v="West-Oost."/>
    <n v="-2.2200000000000002"/>
    <n v="-2.2200000000000002"/>
    <n v="0.75"/>
    <n v="-2.97"/>
    <n v="2.85"/>
    <n v="1.38"/>
    <n v="0.57999999999999996"/>
    <n v="1.01"/>
    <n v="31.1"/>
    <n v="13.1"/>
    <n v="22.7"/>
    <n v="0.223473"/>
    <x v="2"/>
    <s v="nee"/>
    <s v=" "/>
    <s v="011-058-01053_103"/>
    <n v="0"/>
  </r>
  <r>
    <n v="103"/>
    <s v="Polyline ZM"/>
    <s v="011-058-01053"/>
    <n v="104"/>
    <s v="011-058-01053_104"/>
    <n v="19.5"/>
    <n v="9.75"/>
    <n v="190.125"/>
    <d v="2019-10-10T00:00:00"/>
    <s v="West-Oost."/>
    <n v="-2.2200000000000002"/>
    <n v="-2.2200000000000002"/>
    <n v="0.75"/>
    <n v="-2.97"/>
    <n v="5.25"/>
    <n v="1.77"/>
    <n v="1.03"/>
    <n v="1.64"/>
    <n v="34.5"/>
    <n v="20.100000000000001"/>
    <n v="32"/>
    <n v="0.23521700000000001"/>
    <x v="2"/>
    <s v="JA"/>
    <s v=" "/>
    <s v="011-058-01053_104"/>
    <n v="0"/>
  </r>
  <r>
    <n v="104"/>
    <s v="Polyline ZM"/>
    <s v="011-058-01053"/>
    <n v="105"/>
    <s v="011-058-01053_105"/>
    <n v="18"/>
    <n v="9.5"/>
    <n v="171"/>
    <d v="2019-10-10T00:00:00"/>
    <s v="West-Oost."/>
    <n v="-2.2200000000000002"/>
    <n v="-2.2200000000000002"/>
    <n v="0.75"/>
    <n v="-2.97"/>
    <n v="5"/>
    <n v="2.4300000000000002"/>
    <n v="0.9"/>
    <n v="1.65"/>
    <n v="43.7"/>
    <n v="16.2"/>
    <n v="29.7"/>
    <n v="0.21660699999999999"/>
    <x v="2"/>
    <s v="JA"/>
    <s v=" "/>
    <s v="011-058-01053_105"/>
    <n v="0"/>
  </r>
  <r>
    <n v="105"/>
    <s v="Polyline ZM"/>
    <s v="011-058-01053"/>
    <n v="106"/>
    <s v="011-058-01053_106"/>
    <n v="21"/>
    <n v="11.7"/>
    <n v="245.7"/>
    <d v="2019-10-10T00:00:00"/>
    <s v="Zuid-Noord."/>
    <n v="-2.2200000000000002"/>
    <n v="-2.2200000000000002"/>
    <n v="0.75"/>
    <n v="-2.97"/>
    <n v="7.2"/>
    <n v="2.25"/>
    <n v="0.81"/>
    <n v="1.65"/>
    <n v="47.3"/>
    <n v="17"/>
    <n v="34.700000000000003"/>
    <n v="0.14328399999999999"/>
    <x v="2"/>
    <s v="JA"/>
    <s v=" "/>
    <s v="011-058-01053_106"/>
    <n v="0"/>
  </r>
  <r>
    <n v="106"/>
    <s v="Polyline ZM"/>
    <s v="011-058-01053"/>
    <n v="107"/>
    <s v="011-058-01053_107"/>
    <n v="25"/>
    <n v="7.4"/>
    <n v="185"/>
    <d v="2019-10-10T00:00:00"/>
    <s v="Zuid-Noord."/>
    <n v="-2.2200000000000002"/>
    <n v="-2.2200000000000002"/>
    <n v="0.75"/>
    <n v="-2.97"/>
    <n v="2.9"/>
    <n v="1.2"/>
    <n v="0.11"/>
    <n v="0.55000000000000004"/>
    <n v="30"/>
    <n v="2.8"/>
    <n v="13.8"/>
    <n v="4.8665E-2"/>
    <x v="2"/>
    <s v="nee"/>
    <s v=" "/>
    <s v="011-058-01053_107"/>
    <n v="0"/>
  </r>
  <r>
    <n v="108"/>
    <s v="Polyline ZM"/>
    <s v="011-058-00995"/>
    <n v="109"/>
    <s v="011-058-00995_109"/>
    <n v="38"/>
    <n v="11"/>
    <n v="418"/>
    <d v="2019-08-26T00:00:00"/>
    <s v="Noord-Zuid"/>
    <n v="-2.19"/>
    <n v="-2.2200000000000002"/>
    <n v="0.75"/>
    <n v="-2.97"/>
    <n v="6.5"/>
    <n v="2.85"/>
    <n v="0.89"/>
    <n v="1.88"/>
    <n v="108.3"/>
    <n v="33.799999999999997"/>
    <n v="71.400000000000006"/>
    <n v="0.171713"/>
    <x v="2"/>
    <s v="JA"/>
    <s v=" "/>
    <s v="011-058-00995_109"/>
    <n v="0"/>
  </r>
  <r>
    <n v="117"/>
    <s v="Polyline ZM"/>
    <s v="011-058-00525"/>
    <n v="118"/>
    <s v="011-058-00525_118"/>
    <n v="17"/>
    <n v="10.9"/>
    <n v="185.3"/>
    <d v="2019-08-26T00:00:00"/>
    <s v="Oost-West."/>
    <n v="-2.19"/>
    <n v="-2.2200000000000002"/>
    <n v="0.75"/>
    <n v="-2.97"/>
    <n v="6.4"/>
    <n v="2.93"/>
    <n v="1.35"/>
    <n v="2.34"/>
    <n v="49.8"/>
    <n v="23"/>
    <n v="39.799999999999997"/>
    <n v="0.25594299999999998"/>
    <x v="2"/>
    <s v="JA"/>
    <s v=" "/>
    <s v="011-058-00525_118"/>
    <n v="0"/>
  </r>
  <r>
    <n v="119"/>
    <s v="Polyline ZM"/>
    <s v="011-058-00525"/>
    <n v="120"/>
    <s v="011-058-00525_120"/>
    <n v="25.5"/>
    <n v="10.35"/>
    <n v="263.92500000000001"/>
    <d v="2019-08-26T00:00:00"/>
    <s v="Oost-West."/>
    <n v="-2.19"/>
    <n v="-2.2200000000000002"/>
    <n v="0.75"/>
    <n v="-2.97"/>
    <n v="5.85"/>
    <n v="3"/>
    <n v="1.02"/>
    <n v="1.69"/>
    <n v="76.5"/>
    <n v="26"/>
    <n v="43.1"/>
    <n v="0.213398"/>
    <x v="2"/>
    <s v="JA"/>
    <s v=" "/>
    <s v="011-058-00525_120"/>
    <n v="0"/>
  </r>
  <r>
    <n v="122"/>
    <s v="Polyline ZM"/>
    <s v="011-058-00525"/>
    <n v="123"/>
    <s v="011-058-00525_123"/>
    <n v="26"/>
    <n v="6.45"/>
    <n v="167.7"/>
    <d v="2019-08-26T00:00:00"/>
    <s v="Oost-West."/>
    <n v="-2.19"/>
    <n v="-2.2200000000000002"/>
    <n v="0.75"/>
    <n v="-2.97"/>
    <n v="1.95"/>
    <n v="1.46"/>
    <n v="0.37"/>
    <n v="0.63"/>
    <n v="38"/>
    <n v="9.6"/>
    <n v="16.399999999999999"/>
    <n v="0.195827"/>
    <x v="2"/>
    <s v="nee"/>
    <s v=" "/>
    <s v="011-058-00525_123"/>
    <n v="0"/>
  </r>
  <r>
    <n v="123"/>
    <s v="Polyline ZM"/>
    <s v="011-058-00525"/>
    <n v="124"/>
    <s v="011-058-00525_124"/>
    <n v="22.5"/>
    <n v="6.55"/>
    <n v="147.375"/>
    <d v="2019-08-26T00:00:00"/>
    <s v="Oost-West."/>
    <n v="-2.19"/>
    <n v="-2.2200000000000002"/>
    <n v="0.75"/>
    <n v="-2.97"/>
    <n v="2.0499999999999998"/>
    <n v="1.43"/>
    <n v="0.26"/>
    <n v="0.55000000000000004"/>
    <n v="32.200000000000003"/>
    <n v="5.9"/>
    <n v="12.4"/>
    <n v="0.14263300000000001"/>
    <x v="2"/>
    <s v="nee"/>
    <s v=" "/>
    <s v="011-058-00525_124"/>
    <n v="0"/>
  </r>
  <r>
    <n v="124"/>
    <s v="Polyline ZM"/>
    <s v="011-058-00525"/>
    <n v="125"/>
    <s v="011-058-00525_125"/>
    <n v="20.5"/>
    <n v="6.9"/>
    <n v="141.44999999999999"/>
    <d v="2019-08-26T00:00:00"/>
    <s v="Oost-West."/>
    <n v="-2.19"/>
    <n v="-2.2200000000000002"/>
    <n v="0.75"/>
    <n v="-2.97"/>
    <n v="2.4"/>
    <n v="2.34"/>
    <n v="0.14000000000000001"/>
    <n v="0.5"/>
    <n v="48"/>
    <n v="2.9"/>
    <n v="10.3"/>
    <n v="7.2492000000000001E-2"/>
    <x v="2"/>
    <s v="nee"/>
    <s v=" "/>
    <s v="011-058-00525_125"/>
    <n v="0"/>
  </r>
  <r>
    <n v="125"/>
    <s v="Polyline ZM"/>
    <s v="011-058-00738"/>
    <n v="126"/>
    <s v="011-058-00738_126"/>
    <n v="32.5"/>
    <n v="7.6"/>
    <n v="247"/>
    <d v="2019-08-26T00:00:00"/>
    <s v="Oost-West"/>
    <n v="-2.19"/>
    <n v="-2.2200000000000002"/>
    <n v="0.75"/>
    <n v="-2.97"/>
    <n v="3.1"/>
    <n v="1.35"/>
    <n v="0.55000000000000004"/>
    <n v="0.93"/>
    <n v="43.9"/>
    <n v="17.899999999999999"/>
    <n v="30.2"/>
    <n v="0.20189499999999999"/>
    <x v="2"/>
    <s v="JA"/>
    <s v=" "/>
    <s v="011-058-00738_126"/>
    <n v="0"/>
  </r>
  <r>
    <n v="131"/>
    <s v="Polyline ZM"/>
    <s v="011-058-00271"/>
    <n v="132"/>
    <s v="011-058-00271_132"/>
    <n v="27.5"/>
    <n v="9"/>
    <n v="247.5"/>
    <d v="2019-08-26T00:00:00"/>
    <s v="Oost-West"/>
    <n v="-2.19"/>
    <n v="-2.2200000000000002"/>
    <n v="0.75"/>
    <n v="-2.97"/>
    <n v="4.5"/>
    <n v="1.81"/>
    <n v="0.5"/>
    <n v="1.22"/>
    <n v="49.8"/>
    <n v="13.8"/>
    <n v="33.6"/>
    <n v="0.137931"/>
    <x v="2"/>
    <s v="JA"/>
    <s v=" "/>
    <s v="011-058-00271_132"/>
    <n v="0"/>
  </r>
  <r>
    <n v="133"/>
    <s v="Polyline ZM"/>
    <s v="011-058-00271"/>
    <n v="134"/>
    <s v="011-058-00271_134"/>
    <n v="26"/>
    <n v="7.65"/>
    <n v="198.9"/>
    <d v="2019-08-26T00:00:00"/>
    <s v="Oost-West"/>
    <n v="-2.19"/>
    <n v="-2.2200000000000002"/>
    <n v="0.75"/>
    <n v="-2.97"/>
    <n v="3.15"/>
    <n v="1.1299999999999999"/>
    <n v="0.11"/>
    <n v="0.59"/>
    <n v="29.4"/>
    <n v="2.9"/>
    <n v="15.3"/>
    <n v="4.5061999999999998E-2"/>
    <x v="2"/>
    <s v="nee"/>
    <s v=" "/>
    <s v="011-058-00271_134"/>
    <n v="0"/>
  </r>
  <r>
    <n v="135"/>
    <s v="Polyline ZM"/>
    <s v="011-058-00271"/>
    <n v="136"/>
    <s v="011-058-00271_136"/>
    <n v="25"/>
    <n v="7.4"/>
    <n v="185"/>
    <d v="2019-08-26T00:00:00"/>
    <s v="Oost-West"/>
    <n v="-2.19"/>
    <n v="-2.2200000000000002"/>
    <n v="0.75"/>
    <n v="-2.97"/>
    <n v="2.9"/>
    <n v="1.87"/>
    <n v="0.09"/>
    <n v="0.55000000000000004"/>
    <n v="46.8"/>
    <n v="2.2999999999999998"/>
    <n v="13.8"/>
    <n v="4.0092000000000003E-2"/>
    <x v="2"/>
    <s v="nee"/>
    <s v=" "/>
    <s v="011-058-00271_136"/>
    <n v="0"/>
  </r>
  <r>
    <n v="136"/>
    <s v="Polyline ZM"/>
    <s v="011-058-00271"/>
    <n v="137"/>
    <s v="011-058-00271_137"/>
    <n v="25.5"/>
    <n v="11.25"/>
    <n v="286.875"/>
    <d v="2019-08-26T00:00:00"/>
    <s v="Oost-West"/>
    <n v="-2.19"/>
    <n v="-2.2200000000000002"/>
    <n v="0.75"/>
    <n v="-2.97"/>
    <n v="6.75"/>
    <n v="2.1800000000000002"/>
    <n v="0.3"/>
    <n v="1.36"/>
    <n v="55.6"/>
    <n v="7.7"/>
    <n v="34.700000000000003"/>
    <n v="5.8111000000000003E-2"/>
    <x v="2"/>
    <s v="JA"/>
    <s v=" "/>
    <s v="011-058-00271_137"/>
    <n v="0"/>
  </r>
  <r>
    <n v="137"/>
    <s v="Polyline ZM"/>
    <s v="011-058-00271"/>
    <n v="138"/>
    <s v="011-058-00271_138"/>
    <n v="23"/>
    <n v="9.25"/>
    <n v="212.75"/>
    <d v="2019-09-06T00:00:00"/>
    <s v="West-Oost"/>
    <n v="-2.2000000000000002"/>
    <n v="-2.2200000000000002"/>
    <n v="0.75"/>
    <n v="-2.97"/>
    <n v="4.75"/>
    <n v="2.5099999999999998"/>
    <n v="0.45"/>
    <n v="1.1399999999999999"/>
    <n v="57.7"/>
    <n v="10.4"/>
    <n v="26.2"/>
    <n v="0.119185"/>
    <x v="2"/>
    <s v="nee"/>
    <s v=" "/>
    <s v="011-058-00271_138"/>
    <n v="0"/>
  </r>
  <r>
    <n v="141"/>
    <s v="Polyline ZM"/>
    <s v="011-058-00271"/>
    <n v="142"/>
    <s v="011-058-00271_142"/>
    <n v="25"/>
    <n v="5.55"/>
    <n v="138.75"/>
    <d v="2019-09-06T00:00:00"/>
    <s v="West-Oost"/>
    <n v="-2.2000000000000002"/>
    <n v="-2.2200000000000002"/>
    <n v="0.75"/>
    <n v="-2.97"/>
    <n v="1.85"/>
    <n v="0.64"/>
    <n v="0.23"/>
    <n v="0.44"/>
    <n v="16"/>
    <n v="5.8"/>
    <n v="11"/>
    <n v="0.14219499999999999"/>
    <x v="2"/>
    <s v="JA"/>
    <s v=" "/>
    <s v="011-058-00271_142"/>
    <n v="0"/>
  </r>
  <r>
    <n v="142"/>
    <s v="Polyline ZM"/>
    <s v="011-058-00387"/>
    <n v="143"/>
    <s v="011-058-00387_143"/>
    <n v="37"/>
    <n v="16"/>
    <n v="592"/>
    <d v="2019-09-06T00:00:00"/>
    <s v="Noord-Zuid"/>
    <n v="-2.2000000000000002"/>
    <n v="-2.2200000000000002"/>
    <n v="0.75"/>
    <n v="-2.97"/>
    <n v="11.5"/>
    <n v="2.5299999999999998"/>
    <n v="0.95"/>
    <n v="2.1800000000000002"/>
    <n v="93.6"/>
    <n v="35.200000000000003"/>
    <n v="80.7"/>
    <n v="0.107821"/>
    <x v="2"/>
    <s v="JA"/>
    <s v=" "/>
    <s v="011-058-00387_143"/>
    <n v="0"/>
  </r>
  <r>
    <n v="148"/>
    <s v="Polyline ZM"/>
    <s v="011-058-00643"/>
    <n v="149"/>
    <s v="011-058-00643_149"/>
    <n v="31.5"/>
    <n v="6.4"/>
    <n v="201.6"/>
    <d v="2019-09-02T00:00:00"/>
    <s v="Noord-Zuid."/>
    <n v="-2.27"/>
    <n v="-2.2200000000000002"/>
    <n v="0.75"/>
    <n v="-2.97"/>
    <n v="1.9"/>
    <n v="1.1499999999999999"/>
    <n v="0.02"/>
    <n v="0.28000000000000003"/>
    <n v="36.200000000000003"/>
    <n v="0.6"/>
    <n v="8.8000000000000007"/>
    <n v="1.3806000000000001E-2"/>
    <x v="2"/>
    <s v="nee"/>
    <s v=" "/>
    <s v="011-058-00643_149"/>
    <n v="0"/>
  </r>
  <r>
    <n v="150"/>
    <s v="Polyline ZM"/>
    <s v="011-058-00643"/>
    <n v="151"/>
    <s v="011-058-00643_151"/>
    <n v="38"/>
    <n v="10.65"/>
    <n v="404.7"/>
    <d v="2019-09-02T00:00:00"/>
    <s v="Noord-Zuid."/>
    <n v="-2.27"/>
    <n v="-2.2200000000000002"/>
    <n v="0.75"/>
    <n v="-2.97"/>
    <n v="6.15"/>
    <n v="2.4"/>
    <n v="0.7"/>
    <n v="1.42"/>
    <n v="91.2"/>
    <n v="26.6"/>
    <n v="54"/>
    <n v="0.14377899999999999"/>
    <x v="2"/>
    <s v="JA"/>
    <s v=" "/>
    <s v="011-058-00643_151"/>
    <n v="0"/>
  </r>
  <r>
    <n v="151"/>
    <s v="Polyline ZM"/>
    <s v="011-058-00643"/>
    <n v="152"/>
    <s v="011-058-00643_152"/>
    <n v="45.5"/>
    <n v="5.6"/>
    <n v="254.8"/>
    <d v="2019-09-02T00:00:00"/>
    <s v="Noord-Zuid."/>
    <n v="-2.27"/>
    <n v="-2.2200000000000002"/>
    <n v="0.75"/>
    <n v="-2.97"/>
    <n v="1.8666670000000001"/>
    <n v="0.59"/>
    <n v="0.14000000000000001"/>
    <n v="0.28999999999999998"/>
    <n v="26.8"/>
    <n v="6.4"/>
    <n v="13.2"/>
    <n v="9.0909000000000004E-2"/>
    <x v="2"/>
    <s v="JA"/>
    <s v=" "/>
    <s v="011-058-00643_152"/>
    <n v="0"/>
  </r>
  <r>
    <n v="152"/>
    <s v="Polyline ZM"/>
    <s v="011-058-00518"/>
    <n v="153"/>
    <s v="011-058-00518_153"/>
    <n v="26"/>
    <n v="3.45"/>
    <n v="89.7"/>
    <d v="2019-09-02T00:00:00"/>
    <s v="Zuid-Noord."/>
    <n v="-2.27"/>
    <n v="-2.2200000000000002"/>
    <n v="0.5"/>
    <n v="-2.72"/>
    <n v="1"/>
    <n v="0.56000000000000005"/>
    <n v="0.02"/>
    <n v="0.12"/>
    <n v="14.6"/>
    <n v="0.5"/>
    <n v="3.1"/>
    <n v="3.8131999999999999E-2"/>
    <x v="2"/>
    <s v="nee"/>
    <s v=" "/>
    <s v="011-058-00518_153"/>
    <n v="0"/>
  </r>
  <r>
    <n v="154"/>
    <s v="Polyline ZM"/>
    <s v="011-058-01173"/>
    <n v="155"/>
    <s v="011-058-01173_155"/>
    <n v="54.5"/>
    <n v="5.75"/>
    <n v="313.375"/>
    <d v="2019-09-20T00:00:00"/>
    <s v="Zuid-Noord"/>
    <n v="-2.2000000000000002"/>
    <n v="-2.2200000000000002"/>
    <n v="0.5"/>
    <n v="-2.72"/>
    <n v="2.75"/>
    <n v="4.0199999999999996"/>
    <n v="0.13"/>
    <n v="0.45"/>
    <n v="219.1"/>
    <n v="7.1"/>
    <n v="24.5"/>
    <n v="8.9909000000000003E-2"/>
    <x v="2"/>
    <s v="nee"/>
    <s v=" "/>
    <s v="011-058-01173_155"/>
    <n v="0"/>
  </r>
  <r>
    <n v="165"/>
    <s v="Polyline ZM"/>
    <s v="011-058-00356"/>
    <n v="165"/>
    <s v="011-058-00356_165"/>
    <n v="37"/>
    <n v="6.9"/>
    <n v="255.3"/>
    <d v="2019-09-20T00:00:00"/>
    <s v="Zuid-Noord"/>
    <n v="-2.2000000000000002"/>
    <n v="-2.2200000000000002"/>
    <n v="0.5"/>
    <n v="-2.72"/>
    <n v="3.9"/>
    <n v="4.18"/>
    <n v="0.7"/>
    <n v="1.35"/>
    <n v="154.69999999999999"/>
    <n v="25.9"/>
    <n v="50"/>
    <n v="0.31542500000000001"/>
    <x v="2"/>
    <s v="nee"/>
    <s v=" "/>
    <s v="011-058-00356_165"/>
    <n v="0"/>
  </r>
  <r>
    <n v="177"/>
    <s v="Polyline ZM"/>
    <s v="011-058-00125"/>
    <n v="177"/>
    <s v="011-058-00125_177"/>
    <n v="29"/>
    <n v="4"/>
    <n v="116"/>
    <d v="2019-10-04T00:00:00"/>
    <s v="Zuid-Noord"/>
    <n v="-2.2200000000000002"/>
    <n v="-2.2200000000000002"/>
    <n v="0.5"/>
    <n v="-2.72"/>
    <n v="1.3333330000000001"/>
    <n v="1.02"/>
    <n v="0.12"/>
    <n v="0.25"/>
    <n v="29.6"/>
    <n v="3.5"/>
    <n v="7.3"/>
    <n v="0.15254200000000001"/>
    <x v="2"/>
    <s v="nee"/>
    <s v=" "/>
    <s v="011-058-00125_177"/>
    <n v="0"/>
  </r>
  <r>
    <n v="178"/>
    <s v="Polyline ZM"/>
    <s v="011-058-00974"/>
    <n v="178"/>
    <s v="011-058-00974_178"/>
    <n v="36.5"/>
    <n v="6.5"/>
    <n v="237.25"/>
    <d v="2019-10-04T00:00:00"/>
    <s v="Oost-West"/>
    <n v="-2.2200000000000002"/>
    <n v="-2.2200000000000002"/>
    <n v="0.75"/>
    <n v="-2.97"/>
    <n v="2"/>
    <n v="1.67"/>
    <n v="0.31"/>
    <n v="0.59"/>
    <n v="61"/>
    <n v="11.3"/>
    <n v="21.5"/>
    <n v="0.167681"/>
    <x v="2"/>
    <s v="nee"/>
    <s v=" "/>
    <s v="011-058-00974_178"/>
    <n v="0"/>
  </r>
  <r>
    <n v="180"/>
    <s v="Polyline ZM"/>
    <s v="011-058-00851"/>
    <s v="179A"/>
    <s v="011-058-00851_179A"/>
    <n v="41"/>
    <n v="22.3"/>
    <n v="914.3"/>
    <d v="2019-10-04T00:00:00"/>
    <s v="Oost-West"/>
    <n v="-2.2200000000000002"/>
    <n v="-2.2200000000000002"/>
    <n v="0.75"/>
    <n v="-2.97"/>
    <n v="17.8"/>
    <n v="3.81"/>
    <n v="1.89"/>
    <n v="3.14"/>
    <n v="156.19999999999999"/>
    <n v="77.5"/>
    <n v="128.69999999999999"/>
    <n v="0.13908400000000001"/>
    <x v="2"/>
    <s v="JA"/>
    <s v=" "/>
    <s v="011-058-00851_179A"/>
    <n v="0"/>
  </r>
  <r>
    <n v="184"/>
    <s v="Polyline ZM"/>
    <s v="011-058-00836"/>
    <n v="183"/>
    <s v="011-058-00836_183"/>
    <n v="50"/>
    <n v="6.75"/>
    <n v="337.5"/>
    <d v="2019-10-03T00:00:00"/>
    <s v="Zuid-Noord"/>
    <n v="-2.23"/>
    <n v="-2.2200000000000002"/>
    <n v="0.75"/>
    <n v="-2.97"/>
    <n v="2.25"/>
    <n v="1.92"/>
    <n v="0.35"/>
    <n v="0.68"/>
    <n v="96"/>
    <n v="17.5"/>
    <n v="34"/>
    <n v="0.17177899999999999"/>
    <x v="2"/>
    <s v="nee"/>
    <s v=" "/>
    <s v="011-058-00836_183"/>
    <n v="0"/>
  </r>
  <r>
    <n v="185"/>
    <s v="Polyline ZM"/>
    <s v="011-058-00836"/>
    <n v="184"/>
    <s v="011-058-00836_184"/>
    <n v="33.5"/>
    <n v="9.6"/>
    <n v="321.60000000000002"/>
    <d v="2019-10-03T00:00:00"/>
    <s v="Zuid-Noord"/>
    <n v="-2.23"/>
    <n v="-2.2200000000000002"/>
    <n v="0.75"/>
    <n v="-2.97"/>
    <n v="5.0999999999999996"/>
    <n v="3.08"/>
    <n v="0.59"/>
    <n v="1.34"/>
    <n v="103.2"/>
    <n v="19.8"/>
    <n v="44.9"/>
    <n v="0.14441999999999999"/>
    <x v="2"/>
    <s v="JA"/>
    <s v=" "/>
    <s v="011-058-00836_184"/>
    <n v="0"/>
  </r>
  <r>
    <n v="190"/>
    <s v="Polyline ZM"/>
    <s v="011-058-00682"/>
    <n v="189"/>
    <s v="011-058-00682_189"/>
    <n v="51"/>
    <n v="6.45"/>
    <n v="328.95"/>
    <d v="2019-10-03T00:00:00"/>
    <s v="Zuid-Noord"/>
    <n v="-2.23"/>
    <n v="-2.2200000000000002"/>
    <n v="0.75"/>
    <n v="-2.97"/>
    <n v="1.95"/>
    <n v="1.61"/>
    <n v="0.2"/>
    <n v="0.47"/>
    <n v="82.1"/>
    <n v="10.199999999999999"/>
    <n v="24"/>
    <n v="0.118115"/>
    <x v="2"/>
    <s v="nee"/>
    <s v=" "/>
    <s v="011-058-00682_189"/>
    <n v="0"/>
  </r>
  <r>
    <n v="193"/>
    <s v="Polyline ZM"/>
    <s v="011-058-00803"/>
    <n v="192"/>
    <s v="011-058-00803_192"/>
    <n v="13"/>
    <n v="6.6"/>
    <n v="85.8"/>
    <d v="2019-10-03T00:00:00"/>
    <s v="Zuid-Noord"/>
    <n v="-2.23"/>
    <n v="-2.2200000000000002"/>
    <n v="0.75"/>
    <n v="-2.97"/>
    <n v="2.1"/>
    <n v="1.6"/>
    <n v="0.21"/>
    <n v="0.51"/>
    <n v="20.8"/>
    <n v="2.7"/>
    <n v="6.6"/>
    <n v="0.11666700000000001"/>
    <x v="2"/>
    <s v="nee"/>
    <s v=" "/>
    <s v="011-058-00803_192"/>
    <n v="0"/>
  </r>
  <r>
    <n v="194"/>
    <s v="Polyline ZM"/>
    <s v="011-058-00698"/>
    <n v="193"/>
    <s v="011-058-00698_193"/>
    <n v="12"/>
    <n v="9.9"/>
    <n v="118.8"/>
    <d v="2019-10-03T00:00:00"/>
    <s v="West-Oost."/>
    <n v="-2.23"/>
    <n v="-2.2200000000000002"/>
    <n v="0.75"/>
    <n v="-2.97"/>
    <n v="5.4"/>
    <n v="2.3199999999999998"/>
    <n v="0.88"/>
    <n v="1.51"/>
    <n v="27.8"/>
    <n v="10.6"/>
    <n v="18.100000000000001"/>
    <n v="0.19924500000000001"/>
    <x v="2"/>
    <s v="nee"/>
    <s v=" "/>
    <s v="011-058-00698_193"/>
    <n v="0"/>
  </r>
  <r>
    <n v="195"/>
    <s v="Polyline ZM"/>
    <s v="011-058-00609"/>
    <n v="194"/>
    <s v="011-058-00609_194"/>
    <n v="53.5"/>
    <n v="7.05"/>
    <n v="377.17500000000001"/>
    <d v="2019-10-03T00:00:00"/>
    <s v="Zuid-Noord"/>
    <n v="-2.23"/>
    <n v="-2.2200000000000002"/>
    <n v="0.75"/>
    <n v="-2.97"/>
    <n v="2.5499999999999998"/>
    <n v="2.25"/>
    <n v="0.16"/>
    <n v="0.55000000000000004"/>
    <n v="120.4"/>
    <n v="8.6"/>
    <n v="29.4"/>
    <n v="7.7909000000000006E-2"/>
    <x v="2"/>
    <s v="nee"/>
    <s v=" "/>
    <s v="011-058-00609_194"/>
    <n v="0"/>
  </r>
  <r>
    <n v="196"/>
    <s v="Polyline ZM"/>
    <s v="011-058-00609"/>
    <n v="195"/>
    <s v="011-058-00609_195"/>
    <n v="49"/>
    <n v="13"/>
    <n v="637"/>
    <d v="2019-10-03T00:00:00"/>
    <s v="Zuid-Noord"/>
    <n v="-2.23"/>
    <n v="-2.2200000000000002"/>
    <n v="0.75"/>
    <n v="-2.97"/>
    <n v="8.5"/>
    <n v="4.1500000000000004"/>
    <n v="1.52"/>
    <n v="2.76"/>
    <n v="203.4"/>
    <n v="74.5"/>
    <n v="135.19999999999999"/>
    <n v="0.224276"/>
    <x v="2"/>
    <s v="JA"/>
    <s v=" "/>
    <s v="011-058-00609_195"/>
    <n v="0"/>
  </r>
  <r>
    <n v="197"/>
    <s v="Polyline ZM"/>
    <s v="433-058-00023"/>
    <n v="1"/>
    <s v="433-058-00023_001"/>
    <n v="14"/>
    <n v="1.25"/>
    <n v="17.5"/>
    <d v="2019-07-16T00:00:00"/>
    <s v="West-Oost"/>
    <n v="-0.75"/>
    <n v="-0.64"/>
    <n v="1"/>
    <n v="-1.64"/>
    <n v="1.25"/>
    <n v="0"/>
    <n v="0"/>
    <n v="0"/>
    <n v="0"/>
    <n v="0"/>
    <n v="0"/>
    <n v="0"/>
    <x v="2"/>
    <s v="JA"/>
    <s v=" "/>
    <s v="433-058-00023_001"/>
    <n v="0"/>
  </r>
  <r>
    <n v="201"/>
    <s v="Polyline ZM"/>
    <s v="254-058-00696"/>
    <n v="2"/>
    <s v="254-058-00696_002"/>
    <n v="39"/>
    <n v="6.1"/>
    <n v="237.9"/>
    <d v="2019-07-17T00:00:00"/>
    <s v="Noord-Zuid"/>
    <n v="-1.94"/>
    <n v="-1.97"/>
    <n v="0.75"/>
    <n v="-2.72"/>
    <n v="1.6"/>
    <n v="1.25"/>
    <n v="0.23"/>
    <n v="0.43"/>
    <n v="48.8"/>
    <n v="9"/>
    <n v="16.8"/>
    <n v="0.150974"/>
    <x v="2"/>
    <s v="nee"/>
    <s v=" "/>
    <s v="254-058-00696_002"/>
    <n v="0"/>
  </r>
  <r>
    <n v="202"/>
    <s v="Polyline ZM"/>
    <s v="254-058-00696"/>
    <n v="3"/>
    <s v="254-058-00696_003"/>
    <n v="43.5"/>
    <n v="5.95"/>
    <n v="258.82499999999999"/>
    <d v="2019-07-17T00:00:00"/>
    <s v="Oost-West"/>
    <n v="-1.94"/>
    <n v="-1.97"/>
    <n v="0.75"/>
    <n v="-2.72"/>
    <n v="1.9833339999999999"/>
    <n v="1.1499999999999999"/>
    <n v="0.16"/>
    <n v="0.45"/>
    <n v="50"/>
    <n v="7"/>
    <n v="19.600000000000001"/>
    <n v="9.7116999999999995E-2"/>
    <x v="2"/>
    <s v="nee"/>
    <s v=" "/>
    <s v="254-058-00696_003"/>
    <n v="0"/>
  </r>
  <r>
    <n v="203"/>
    <s v="Polyline ZM"/>
    <s v="254-058-01181"/>
    <n v="4"/>
    <s v="254-058-01181_004"/>
    <n v="27"/>
    <n v="5.4"/>
    <n v="145.80000000000001"/>
    <d v="2019-07-17T00:00:00"/>
    <s v="Noord-Zuid"/>
    <n v="-1.94"/>
    <n v="-1.97"/>
    <n v="0.75"/>
    <n v="-2.72"/>
    <n v="1.8"/>
    <n v="1.1399999999999999"/>
    <n v="0.28000000000000003"/>
    <n v="0.52"/>
    <n v="30.8"/>
    <n v="7.6"/>
    <n v="14"/>
    <n v="0.17177899999999999"/>
    <x v="2"/>
    <s v="nee"/>
    <s v=" "/>
    <s v="254-058-01181_004"/>
    <n v="0"/>
  </r>
  <r>
    <n v="204"/>
    <s v="Polyline ZM"/>
    <s v="254-058-01181"/>
    <n v="5"/>
    <s v="254-058-01181_005"/>
    <n v="13"/>
    <n v="9.1999999999999993"/>
    <n v="119.6"/>
    <d v="2019-07-17T00:00:00"/>
    <s v="Oost-West"/>
    <n v="-1.94"/>
    <n v="-1.97"/>
    <n v="0.75"/>
    <n v="-2.72"/>
    <n v="4.7"/>
    <n v="2.33"/>
    <n v="0.35"/>
    <n v="1.1499999999999999"/>
    <n v="30.3"/>
    <n v="4.5999999999999996"/>
    <n v="15"/>
    <n v="9.4784999999999994E-2"/>
    <x v="2"/>
    <s v="nee"/>
    <s v=" "/>
    <s v="254-058-01181_005"/>
    <n v="0"/>
  </r>
  <r>
    <n v="209"/>
    <s v="Polyline ZM"/>
    <s v="254-058-00579"/>
    <n v="10"/>
    <s v="254-058-00579_010"/>
    <n v="28.5"/>
    <n v="7.5"/>
    <n v="213.75"/>
    <d v="2019-07-17T00:00:00"/>
    <s v="Noord-Zuid"/>
    <n v="-1.95"/>
    <n v="-1.97"/>
    <n v="0.75"/>
    <n v="-2.72"/>
    <n v="3"/>
    <n v="5.1100000000000003"/>
    <n v="0.41"/>
    <n v="0.89"/>
    <n v="145.6"/>
    <n v="11.7"/>
    <n v="25.4"/>
    <n v="0.16031300000000001"/>
    <x v="2"/>
    <s v="nee"/>
    <s v=" "/>
    <s v="254-058-00579_010"/>
    <n v="0"/>
  </r>
  <r>
    <n v="210"/>
    <s v="Polyline ZM"/>
    <s v="254-058-01577"/>
    <n v="12"/>
    <s v="254-058-01577_012"/>
    <n v="37"/>
    <n v="6.35"/>
    <n v="234.95"/>
    <d v="2019-07-17T00:00:00"/>
    <s v="Oost-West"/>
    <n v="-1.95"/>
    <n v="-1.97"/>
    <n v="0.75"/>
    <n v="-2.72"/>
    <n v="1.85"/>
    <n v="1.59"/>
    <n v="0.11"/>
    <n v="0.36"/>
    <n v="58.8"/>
    <n v="4.0999999999999996"/>
    <n v="13.3"/>
    <n v="7.2306999999999996E-2"/>
    <x v="2"/>
    <s v="nee"/>
    <s v=" "/>
    <s v="254-058-01577_012"/>
    <n v="0"/>
  </r>
  <r>
    <n v="211"/>
    <s v="Polyline ZM"/>
    <s v="254-058-01577"/>
    <n v="13"/>
    <s v="254-058-01577_013"/>
    <n v="37.5"/>
    <n v="5"/>
    <n v="187.5"/>
    <d v="2019-07-17T00:00:00"/>
    <s v="Oost-West"/>
    <n v="-1.95"/>
    <n v="-1.97"/>
    <n v="0.75"/>
    <n v="-2.72"/>
    <n v="1.6666669999999999"/>
    <n v="1.77"/>
    <n v="7.0000000000000007E-2"/>
    <n v="0.3"/>
    <n v="66.400000000000006"/>
    <n v="2.6"/>
    <n v="11.3"/>
    <n v="5.3030000000000001E-2"/>
    <x v="2"/>
    <s v="nee"/>
    <s v=" "/>
    <s v="254-058-01577_013"/>
    <n v="0"/>
  </r>
  <r>
    <n v="214"/>
    <s v="Polyline ZM"/>
    <s v="254-058-00276"/>
    <n v="16"/>
    <s v="254-058-00276_016"/>
    <n v="47"/>
    <n v="6.45"/>
    <n v="303.14999999999998"/>
    <d v="2019-07-17T00:00:00"/>
    <s v="Oost-West"/>
    <n v="-1.95"/>
    <n v="-1.97"/>
    <n v="0.75"/>
    <n v="-2.72"/>
    <n v="1.95"/>
    <n v="1.49"/>
    <n v="0.21"/>
    <n v="0.48"/>
    <n v="70"/>
    <n v="9.9"/>
    <n v="22.6"/>
    <n v="0.123181"/>
    <x v="2"/>
    <s v="nee"/>
    <s v=" "/>
    <s v="254-058-00276_016"/>
    <n v="0"/>
  </r>
  <r>
    <n v="215"/>
    <s v="Polyline ZM"/>
    <s v="254-058-00276"/>
    <n v="17"/>
    <s v="254-058-00276_017"/>
    <n v="50"/>
    <n v="7.2"/>
    <n v="360"/>
    <d v="2019-07-17T00:00:00"/>
    <s v="Oost-West"/>
    <n v="-1.95"/>
    <n v="-1.97"/>
    <n v="0.75"/>
    <n v="-2.72"/>
    <n v="2.7"/>
    <n v="2.04"/>
    <n v="0.4"/>
    <n v="0.82"/>
    <n v="102"/>
    <n v="20"/>
    <n v="41"/>
    <n v="0.16961100000000001"/>
    <x v="2"/>
    <s v="nee"/>
    <s v=" "/>
    <s v="254-058-00276_017"/>
    <n v="0"/>
  </r>
  <r>
    <n v="216"/>
    <s v="Polyline ZM"/>
    <s v="254-058-00276"/>
    <n v="18"/>
    <s v="254-058-00276_018"/>
    <n v="50"/>
    <n v="6.45"/>
    <n v="322.5"/>
    <d v="2019-07-17T00:00:00"/>
    <s v="Oost-West"/>
    <n v="-1.95"/>
    <n v="-1.97"/>
    <n v="0.75"/>
    <n v="-2.72"/>
    <n v="1.95"/>
    <n v="1.83"/>
    <n v="0.14000000000000001"/>
    <n v="0.41"/>
    <n v="91.5"/>
    <n v="7"/>
    <n v="20.5"/>
    <n v="8.6205000000000004E-2"/>
    <x v="2"/>
    <s v="nee"/>
    <s v=" "/>
    <s v="254-058-00276_018"/>
    <n v="0"/>
  </r>
  <r>
    <n v="218"/>
    <s v="Polyline ZM"/>
    <s v="254-058-00276"/>
    <n v="20"/>
    <s v="254-058-00276_020"/>
    <n v="21.5"/>
    <n v="5.35"/>
    <n v="115.02500000000001"/>
    <d v="2019-07-17T00:00:00"/>
    <s v="Oost-West"/>
    <n v="-1.95"/>
    <n v="-1.97"/>
    <n v="0.75"/>
    <n v="-2.72"/>
    <n v="1.7833330000000001"/>
    <n v="0.98"/>
    <n v="0.28000000000000003"/>
    <n v="0.53"/>
    <n v="21.1"/>
    <n v="6"/>
    <n v="11.4"/>
    <n v="0.17310700000000001"/>
    <x v="2"/>
    <s v="JA"/>
    <s v=" "/>
    <s v="254-058-00276_020"/>
    <n v="0"/>
  </r>
  <r>
    <n v="219"/>
    <s v="Polyline ZM"/>
    <s v="254-058-00276"/>
    <n v="21"/>
    <s v="254-058-00276_021"/>
    <n v="28.5"/>
    <n v="6.5"/>
    <n v="185.25"/>
    <d v="2019-07-17T00:00:00"/>
    <s v="Zuid-Noord"/>
    <n v="-1.95"/>
    <n v="-1.97"/>
    <n v="0.75"/>
    <n v="-2.72"/>
    <n v="2"/>
    <n v="1.47"/>
    <n v="0.27"/>
    <n v="0.52"/>
    <n v="41.9"/>
    <n v="7.7"/>
    <n v="14.8"/>
    <n v="0.14968799999999999"/>
    <x v="2"/>
    <s v="JA"/>
    <s v=" "/>
    <s v="254-058-00276_021"/>
    <n v="0"/>
  </r>
  <r>
    <n v="220"/>
    <s v="Polyline ZM"/>
    <s v="254-058-00669"/>
    <n v="22"/>
    <s v="254-058-00669_022"/>
    <n v="36.5"/>
    <n v="5.5"/>
    <n v="200.75"/>
    <d v="2019-07-17T00:00:00"/>
    <s v="Oost-West"/>
    <n v="-1.95"/>
    <n v="-1.97"/>
    <n v="0.75"/>
    <n v="-2.72"/>
    <n v="1.8333330000000001"/>
    <n v="2.19"/>
    <n v="0.3"/>
    <n v="0.56999999999999995"/>
    <n v="79.900000000000006"/>
    <n v="11"/>
    <n v="20.8"/>
    <n v="0.17910400000000001"/>
    <x v="2"/>
    <s v="nee"/>
    <s v=" "/>
    <s v="254-058-00669_022"/>
    <n v="0"/>
  </r>
  <r>
    <n v="221"/>
    <s v="Polyline ZM"/>
    <s v="254-058-00669"/>
    <n v="23"/>
    <s v="254-058-00669_023"/>
    <n v="33"/>
    <n v="6.95"/>
    <n v="229.35"/>
    <d v="2019-07-17T00:00:00"/>
    <s v="Oost-West"/>
    <n v="-1.95"/>
    <n v="-1.97"/>
    <n v="0.75"/>
    <n v="-2.72"/>
    <n v="2.4500000000000002"/>
    <n v="2.57"/>
    <n v="0.39"/>
    <n v="0.76"/>
    <n v="84.8"/>
    <n v="12.9"/>
    <n v="25.1"/>
    <n v="0.177623"/>
    <x v="2"/>
    <s v="nee"/>
    <s v=" "/>
    <s v="254-058-00669_023"/>
    <n v="0"/>
  </r>
  <r>
    <n v="222"/>
    <s v="Polyline ZM"/>
    <s v="254-058-01196"/>
    <n v="24"/>
    <s v="254-058-01196_024"/>
    <n v="47"/>
    <n v="5.65"/>
    <n v="265.55"/>
    <d v="2019-07-17T00:00:00"/>
    <s v="West-Oost"/>
    <n v="-1.95"/>
    <n v="-1.97"/>
    <n v="0.75"/>
    <n v="-2.72"/>
    <n v="1.8833329999999999"/>
    <n v="0.85"/>
    <n v="0.19"/>
    <n v="0.4"/>
    <n v="40"/>
    <n v="8.9"/>
    <n v="18.8"/>
    <n v="0.118565"/>
    <x v="2"/>
    <s v="nee"/>
    <s v=" "/>
    <s v="254-058-01196_024"/>
    <n v="0"/>
  </r>
  <r>
    <n v="225"/>
    <s v="Polyline ZM"/>
    <s v="254-058-01196"/>
    <n v="27"/>
    <s v="254-058-01196_027"/>
    <n v="46.5"/>
    <n v="5.8"/>
    <n v="269.7"/>
    <d v="2019-07-17T00:00:00"/>
    <s v="West-Oost"/>
    <n v="-1.95"/>
    <n v="-1.97"/>
    <n v="0.75"/>
    <n v="-2.72"/>
    <n v="1.933333"/>
    <n v="0.9"/>
    <n v="0.45"/>
    <n v="0.63"/>
    <n v="41.9"/>
    <n v="20.9"/>
    <n v="29.3"/>
    <n v="0.236842"/>
    <x v="2"/>
    <s v="nee"/>
    <s v=" "/>
    <s v="254-058-01196_027"/>
    <n v="0"/>
  </r>
  <r>
    <n v="226"/>
    <s v="Polyline ZM"/>
    <s v="254-058-01196"/>
    <n v="28"/>
    <s v="254-058-01196_028"/>
    <n v="36"/>
    <n v="5.6"/>
    <n v="201.6"/>
    <d v="2019-07-16T00:00:00"/>
    <s v="West-Oost."/>
    <n v="-1.95"/>
    <n v="-1.97"/>
    <n v="0.75"/>
    <n v="-2.72"/>
    <n v="1.8666670000000001"/>
    <n v="1.23"/>
    <n v="0.39"/>
    <n v="0.66"/>
    <n v="44.3"/>
    <n v="14"/>
    <n v="23.8"/>
    <n v="0.21787699999999999"/>
    <x v="2"/>
    <s v="nee"/>
    <s v=" "/>
    <s v="254-058-01196_028"/>
    <n v="0"/>
  </r>
  <r>
    <n v="227"/>
    <s v="Polyline ZM"/>
    <s v="254-058-01196"/>
    <n v="29"/>
    <s v="254-058-01196_029"/>
    <n v="38"/>
    <n v="5.8"/>
    <n v="220.4"/>
    <d v="2019-07-16T00:00:00"/>
    <s v="West-Oost."/>
    <n v="-1.95"/>
    <n v="-1.97"/>
    <n v="0.75"/>
    <n v="-2.72"/>
    <n v="1.933333"/>
    <n v="1.34"/>
    <n v="0.12"/>
    <n v="0.4"/>
    <n v="50.9"/>
    <n v="4.5999999999999996"/>
    <n v="15.2"/>
    <n v="7.6433000000000001E-2"/>
    <x v="2"/>
    <s v="nee"/>
    <s v=" "/>
    <s v="254-058-01196_029"/>
    <n v="0"/>
  </r>
  <r>
    <n v="228"/>
    <s v="Polyline ZM"/>
    <s v="254-058-00174"/>
    <n v="30"/>
    <s v="254-058-00174_030"/>
    <n v="49"/>
    <n v="5.7"/>
    <n v="279.3"/>
    <d v="2019-07-16T00:00:00"/>
    <s v="Oost-West"/>
    <n v="-1.95"/>
    <n v="-1.97"/>
    <n v="0.75"/>
    <n v="-2.72"/>
    <n v="1.9000010000000001"/>
    <n v="1.08"/>
    <n v="0.08"/>
    <n v="0.36"/>
    <n v="52.9"/>
    <n v="3.9"/>
    <n v="17.600000000000001"/>
    <n v="5.3156000000000002E-2"/>
    <x v="2"/>
    <s v="nee"/>
    <s v=" "/>
    <s v="254-058-00174_030"/>
    <n v="0"/>
  </r>
  <r>
    <n v="229"/>
    <s v="Polyline ZM"/>
    <s v="254-058-00174"/>
    <n v="31"/>
    <s v="254-058-00174_031"/>
    <n v="49.5"/>
    <n v="5.35"/>
    <n v="264.82499999999999"/>
    <d v="2019-07-16T00:00:00"/>
    <s v="Oost-West"/>
    <n v="-1.95"/>
    <n v="-1.97"/>
    <n v="0.75"/>
    <n v="-2.72"/>
    <n v="1.7833330000000001"/>
    <n v="1.23"/>
    <n v="0.24"/>
    <n v="0.5"/>
    <n v="60.9"/>
    <n v="11.9"/>
    <n v="24.8"/>
    <n v="0.152139"/>
    <x v="2"/>
    <s v="nee"/>
    <s v=" "/>
    <s v="254-058-00174_031"/>
    <n v="0"/>
  </r>
  <r>
    <n v="230"/>
    <s v="Polyline ZM"/>
    <s v="254-058-00174"/>
    <n v="32"/>
    <s v="254-058-00174_032"/>
    <n v="46.5"/>
    <n v="6.15"/>
    <n v="285.97500000000002"/>
    <d v="2019-07-16T00:00:00"/>
    <s v="Oost-West"/>
    <n v="-1.95"/>
    <n v="-1.97"/>
    <n v="0.75"/>
    <n v="-2.72"/>
    <n v="1.65"/>
    <n v="1.1000000000000001"/>
    <n v="0.26"/>
    <n v="0.45"/>
    <n v="51.2"/>
    <n v="12.1"/>
    <n v="20.9"/>
    <n v="0.16331200000000001"/>
    <x v="2"/>
    <s v="nee"/>
    <s v=" "/>
    <s v="254-058-00174_032"/>
    <n v="0"/>
  </r>
  <r>
    <n v="231"/>
    <s v="Polyline ZM"/>
    <s v="254-058-00174"/>
    <n v="33"/>
    <s v="254-058-00174_033"/>
    <n v="50"/>
    <n v="5.55"/>
    <n v="277.5"/>
    <d v="2019-07-16T00:00:00"/>
    <s v="Oost-West"/>
    <n v="-1.95"/>
    <n v="-1.97"/>
    <n v="0.75"/>
    <n v="-2.72"/>
    <n v="1.85"/>
    <n v="1.1499999999999999"/>
    <n v="0.42"/>
    <n v="0.67"/>
    <n v="57.5"/>
    <n v="21"/>
    <n v="33.5"/>
    <n v="0.23236499999999999"/>
    <x v="2"/>
    <s v="nee"/>
    <s v=" "/>
    <s v="254-058-00174_033"/>
    <n v="0"/>
  </r>
  <r>
    <n v="234"/>
    <s v="Polyline ZM"/>
    <s v="254-058-00915"/>
    <n v="36"/>
    <s v="254-058-00915_036"/>
    <n v="33"/>
    <n v="26"/>
    <n v="858"/>
    <d v="2019-07-16T00:00:00"/>
    <s v="Zuid-Noord"/>
    <n v="-1.95"/>
    <n v="-1.97"/>
    <n v="0.75"/>
    <n v="-2.72"/>
    <n v="21.5"/>
    <n v="6.98"/>
    <n v="2.71"/>
    <n v="6.15"/>
    <n v="230.3"/>
    <n v="89.4"/>
    <n v="203"/>
    <n v="0.165157"/>
    <x v="2"/>
    <s v="JA"/>
    <s v=" "/>
    <s v="254-058-00915_036"/>
    <n v="0"/>
  </r>
  <r>
    <n v="240"/>
    <s v="Polyline ZM"/>
    <s v="254-058-00313"/>
    <n v="42"/>
    <s v="254-058-00313_042"/>
    <n v="35"/>
    <n v="5.9"/>
    <n v="206.5"/>
    <d v="2019-07-16T00:00:00"/>
    <s v="Zuid-Noord"/>
    <n v="-2"/>
    <n v="-1.97"/>
    <n v="0.75"/>
    <n v="-2.72"/>
    <n v="1.966666"/>
    <n v="1.22"/>
    <n v="0.24"/>
    <n v="0.53"/>
    <n v="42.7"/>
    <n v="8.4"/>
    <n v="18.600000000000001"/>
    <n v="0.13994200000000001"/>
    <x v="2"/>
    <s v="nee"/>
    <s v=" "/>
    <s v="254-058-00313_042"/>
    <n v="0"/>
  </r>
  <r>
    <n v="243"/>
    <s v="Polyline ZM"/>
    <s v="254-058-01584"/>
    <n v="45"/>
    <s v="254-058-01584_045"/>
    <n v="45"/>
    <n v="6.75"/>
    <n v="303.75"/>
    <d v="2019-07-16T00:00:00"/>
    <s v="Oost-West"/>
    <n v="-1.97"/>
    <n v="-1.97"/>
    <n v="0.75"/>
    <n v="-2.72"/>
    <n v="2.25"/>
    <n v="1.83"/>
    <n v="7.0000000000000007E-2"/>
    <n v="0.37"/>
    <n v="82.4"/>
    <n v="3.2"/>
    <n v="16.7"/>
    <n v="3.9829000000000003E-2"/>
    <x v="2"/>
    <s v="nee"/>
    <s v=" "/>
    <s v="254-058-01584_045"/>
    <n v="0"/>
  </r>
  <r>
    <n v="245"/>
    <s v="Polyline ZM"/>
    <s v="254-058-01584"/>
    <n v="47"/>
    <s v="254-058-01584_047"/>
    <n v="33"/>
    <n v="6.45"/>
    <n v="212.85"/>
    <d v="2019-07-16T00:00:00"/>
    <s v="Oost-West"/>
    <n v="-1.97"/>
    <n v="-1.97"/>
    <n v="0.75"/>
    <n v="-2.72"/>
    <n v="1.95"/>
    <n v="2.1800000000000002"/>
    <n v="0.27"/>
    <n v="0.54"/>
    <n v="71.900000000000006"/>
    <n v="8.9"/>
    <n v="17.8"/>
    <n v="0.152195"/>
    <x v="2"/>
    <s v="nee"/>
    <s v=" "/>
    <s v="254-058-01584_047"/>
    <n v="0"/>
  </r>
  <r>
    <n v="246"/>
    <s v="Polyline ZM"/>
    <s v="254-058-00694"/>
    <n v="48"/>
    <s v="254-058-00694_048"/>
    <n v="41"/>
    <n v="7.95"/>
    <n v="325.95"/>
    <d v="2019-07-16T00:00:00"/>
    <s v="Oost-West"/>
    <n v="-1.95"/>
    <n v="-1.97"/>
    <n v="0.75"/>
    <n v="-2.72"/>
    <n v="3.45"/>
    <n v="1.97"/>
    <n v="0.35"/>
    <n v="0.91"/>
    <n v="80.8"/>
    <n v="14.4"/>
    <n v="37.299999999999997"/>
    <n v="0.12429999999999999"/>
    <x v="2"/>
    <s v="nee"/>
    <s v=" "/>
    <s v="254-058-00694_048"/>
    <n v="0"/>
  </r>
  <r>
    <n v="247"/>
    <s v="Polyline ZM"/>
    <s v="254-058-00694"/>
    <n v="49"/>
    <s v="254-058-00694_049"/>
    <n v="47.5"/>
    <n v="6.1"/>
    <n v="289.75"/>
    <d v="2019-07-16T00:00:00"/>
    <s v="Oost-West"/>
    <n v="-1.95"/>
    <n v="-1.97"/>
    <n v="0.75"/>
    <n v="-2.72"/>
    <n v="1.6"/>
    <n v="2.21"/>
    <n v="0.11"/>
    <n v="0.31"/>
    <n v="105"/>
    <n v="5.2"/>
    <n v="14.7"/>
    <n v="8.1199999999999994E-2"/>
    <x v="2"/>
    <s v="nee"/>
    <s v=" "/>
    <s v="254-058-00694_049"/>
    <n v="0"/>
  </r>
  <r>
    <n v="248"/>
    <s v="Polyline ZM"/>
    <s v="254-058-00694"/>
    <n v="50"/>
    <s v="254-058-00694_050"/>
    <n v="36"/>
    <n v="6.65"/>
    <n v="239.4"/>
    <d v="2019-07-16T00:00:00"/>
    <s v="Oost-West"/>
    <n v="-1.95"/>
    <n v="-1.97"/>
    <n v="0.75"/>
    <n v="-2.72"/>
    <n v="2.15"/>
    <n v="2.5499999999999998"/>
    <n v="0.35"/>
    <n v="0.66"/>
    <n v="91.8"/>
    <n v="12.6"/>
    <n v="23.8"/>
    <n v="0.17687700000000001"/>
    <x v="2"/>
    <s v="nee"/>
    <s v=" "/>
    <s v="254-058-00694_050"/>
    <n v="0"/>
  </r>
  <r>
    <n v="249"/>
    <s v="Polyline ZM"/>
    <s v="254-058-00148"/>
    <n v="51"/>
    <s v="254-058-00148_051"/>
    <n v="36"/>
    <n v="6.55"/>
    <n v="235.8"/>
    <d v="2019-07-16T00:00:00"/>
    <s v="West-Oost"/>
    <n v="-2"/>
    <n v="-1.97"/>
    <n v="0.75"/>
    <n v="-2.72"/>
    <n v="2.0499999999999998"/>
    <n v="1.83"/>
    <n v="0.05"/>
    <n v="0.33"/>
    <n v="65.900000000000006"/>
    <n v="1.8"/>
    <n v="11.9"/>
    <n v="3.1399999999999997E-2"/>
    <x v="2"/>
    <s v="nee"/>
    <s v=" "/>
    <s v="254-058-00148_051"/>
    <n v="0"/>
  </r>
  <r>
    <n v="254"/>
    <s v="Polyline ZM"/>
    <s v="254-058-00169"/>
    <n v="56"/>
    <s v="254-058-00169_056"/>
    <n v="43"/>
    <n v="4.75"/>
    <n v="204.25"/>
    <d v="2019-07-16T00:00:00"/>
    <s v="Oost-West"/>
    <n v="-2"/>
    <n v="-1.97"/>
    <n v="0.5"/>
    <n v="-2.4700000000000002"/>
    <n v="1.75"/>
    <n v="2.56"/>
    <n v="0.11"/>
    <n v="0.34"/>
    <n v="110.1"/>
    <n v="4.7"/>
    <n v="14.6"/>
    <n v="0.113486"/>
    <x v="2"/>
    <s v="nee"/>
    <s v=" "/>
    <s v="254-058-00169_056"/>
    <n v="0"/>
  </r>
  <r>
    <n v="257"/>
    <s v="Polyline ZM"/>
    <s v="254-058-01751"/>
    <n v="59"/>
    <s v="254-058-01751_059"/>
    <n v="25"/>
    <n v="8.3000000000000007"/>
    <n v="207.5"/>
    <d v="2019-07-15T00:00:00"/>
    <s v="Noord-Zuid."/>
    <n v="-1.98"/>
    <n v="-1.97"/>
    <n v="0.75"/>
    <n v="-2.72"/>
    <n v="3.8"/>
    <n v="3.63"/>
    <n v="0.83"/>
    <n v="1.47"/>
    <n v="90.8"/>
    <n v="20.8"/>
    <n v="36.799999999999997"/>
    <n v="0.248395"/>
    <x v="2"/>
    <s v="nee"/>
    <s v=" "/>
    <s v="254-058-01751_059"/>
    <n v="0"/>
  </r>
  <r>
    <n v="258"/>
    <s v="Polyline ZM"/>
    <s v="254-058-01751"/>
    <n v="60"/>
    <s v="254-058-01751_060"/>
    <n v="24"/>
    <n v="9.9"/>
    <n v="237.6"/>
    <d v="2019-07-15T00:00:00"/>
    <s v="West-Oost."/>
    <n v="-1.98"/>
    <n v="-1.97"/>
    <n v="0.75"/>
    <n v="-2.72"/>
    <n v="5.4"/>
    <n v="5.29"/>
    <n v="0.26"/>
    <n v="1.1100000000000001"/>
    <n v="127"/>
    <n v="6.2"/>
    <n v="26.6"/>
    <n v="6.2524999999999997E-2"/>
    <x v="2"/>
    <s v="nee"/>
    <s v=" "/>
    <s v="254-058-01751_060"/>
    <n v="0"/>
  </r>
  <r>
    <n v="263"/>
    <s v="Polyline ZM"/>
    <s v="254-058-01750"/>
    <n v="65"/>
    <s v="254-058-01750_065"/>
    <n v="16"/>
    <n v="6.55"/>
    <n v="104.8"/>
    <d v="2019-07-15T00:00:00"/>
    <s v="Oost-West."/>
    <n v="-1.98"/>
    <n v="-1.97"/>
    <n v="0.5"/>
    <n v="-2.4700000000000002"/>
    <n v="3.55"/>
    <n v="1.55"/>
    <n v="0.19"/>
    <n v="0.77"/>
    <n v="24.8"/>
    <n v="3"/>
    <n v="12.3"/>
    <n v="0.10241"/>
    <x v="2"/>
    <s v="nee"/>
    <s v=" "/>
    <s v="254-058-01750_065"/>
    <n v="0"/>
  </r>
  <r>
    <n v="264"/>
    <s v="Polyline ZM"/>
    <s v="254-058-01749"/>
    <n v="66"/>
    <s v="254-058-01749_066"/>
    <n v="16"/>
    <n v="7.25"/>
    <n v="116"/>
    <d v="2019-07-15T00:00:00"/>
    <s v="West-Oost"/>
    <n v="-1.98"/>
    <n v="-1.97"/>
    <n v="0.5"/>
    <n v="-2.4700000000000002"/>
    <n v="4.25"/>
    <n v="1.91"/>
    <n v="0.37"/>
    <n v="0.96"/>
    <n v="30.6"/>
    <n v="5.9"/>
    <n v="15.4"/>
    <n v="0.16403699999999999"/>
    <x v="2"/>
    <s v="nee"/>
    <s v=" "/>
    <s v="254-058-01749_066"/>
    <n v="0"/>
  </r>
  <r>
    <n v="265"/>
    <s v="Polyline ZM"/>
    <s v="254-058-00610"/>
    <n v="67"/>
    <s v="254-058-00610_067"/>
    <n v="27.5"/>
    <n v="3.25"/>
    <n v="89.375"/>
    <d v="2019-07-15T00:00:00"/>
    <s v="West-Oost"/>
    <n v="-1.98"/>
    <n v="-1.97"/>
    <n v="0.35"/>
    <n v="-2.3199999999999998"/>
    <n v="1.85"/>
    <n v="0.79"/>
    <n v="0.13"/>
    <n v="0.42"/>
    <n v="21.7"/>
    <n v="3.6"/>
    <n v="11.6"/>
    <n v="0.18659700000000001"/>
    <x v="2"/>
    <s v="nee"/>
    <s v=" "/>
    <s v="254-058-00610_067"/>
    <n v="0"/>
  </r>
  <r>
    <n v="270"/>
    <s v="Polyline ZM"/>
    <s v="254-058-00610"/>
    <n v="72"/>
    <s v="254-058-00610_072"/>
    <n v="47"/>
    <n v="2.7"/>
    <n v="126.9"/>
    <d v="2019-07-15T00:00:00"/>
    <s v="Zuid-Noord."/>
    <n v="-1.97"/>
    <n v="-1.97"/>
    <n v="0.35"/>
    <n v="-2.3199999999999998"/>
    <n v="1.3"/>
    <n v="0.98"/>
    <n v="0.1"/>
    <n v="0.27"/>
    <n v="46.1"/>
    <n v="4.7"/>
    <n v="12.7"/>
    <n v="0.196523"/>
    <x v="2"/>
    <s v="nee"/>
    <s v=" "/>
    <s v="254-058-00610_072"/>
    <n v="0"/>
  </r>
  <r>
    <n v="274"/>
    <s v="Polyline ZM"/>
    <s v="254-058-00680"/>
    <n v="76"/>
    <s v="254-058-00680_076"/>
    <n v="50"/>
    <n v="3.05"/>
    <n v="152.5"/>
    <d v="2019-07-15T00:00:00"/>
    <s v="Noord-Zuid"/>
    <n v="-1.97"/>
    <n v="-1.97"/>
    <n v="0.5"/>
    <n v="-2.4700000000000002"/>
    <n v="1.05"/>
    <n v="1.28"/>
    <n v="0.1"/>
    <n v="0.23"/>
    <n v="64"/>
    <n v="5"/>
    <n v="11.5"/>
    <n v="0.16122800000000001"/>
    <x v="2"/>
    <s v="nee"/>
    <s v=" "/>
    <s v="254-058-00680_076"/>
    <n v="0"/>
  </r>
  <r>
    <n v="277"/>
    <s v="Polyline ZM"/>
    <s v="254-058-00069"/>
    <n v="79"/>
    <s v="254-058-00069_079"/>
    <n v="44"/>
    <n v="5"/>
    <n v="220"/>
    <d v="2019-07-15T00:00:00"/>
    <s v="West-Oost"/>
    <n v="-1.97"/>
    <n v="-1.97"/>
    <n v="0.5"/>
    <n v="-2.4700000000000002"/>
    <n v="2"/>
    <n v="2.09"/>
    <n v="0.14000000000000001"/>
    <n v="0.42"/>
    <n v="92"/>
    <n v="6.2"/>
    <n v="18.5"/>
    <n v="0.126697"/>
    <x v="2"/>
    <s v="nee"/>
    <s v=" "/>
    <s v="254-058-00069_079"/>
    <n v="0"/>
  </r>
  <r>
    <n v="295"/>
    <s v="Polyline ZM"/>
    <s v="254-058-01066"/>
    <n v="11"/>
    <s v="254-058-01066_011"/>
    <n v="32.5"/>
    <n v="6.85"/>
    <n v="222.625"/>
    <d v="2019-07-17T00:00:00"/>
    <s v="Noord-Zuid"/>
    <n v="-1.95"/>
    <n v="-1.97"/>
    <n v="0.75"/>
    <n v="-2.72"/>
    <n v="2.35"/>
    <n v="3.31"/>
    <n v="0.06"/>
    <n v="0.41"/>
    <n v="107.6"/>
    <n v="2"/>
    <n v="13.3"/>
    <n v="3.2967999999999997E-2"/>
    <x v="2"/>
    <s v="nee"/>
    <s v=" "/>
    <s v="254-058-01066_011"/>
    <n v="0"/>
  </r>
  <r>
    <n v="313"/>
    <s v="Polyline ZM"/>
    <s v="413-058-00001"/>
    <n v="20"/>
    <s v="413-058-00001_020"/>
    <n v="33.5"/>
    <n v="9.1"/>
    <n v="304.85000000000002"/>
    <d v="2019-07-10T00:00:00"/>
    <s v="Zuid-Noord"/>
    <n v="-0.68"/>
    <n v="-0.72"/>
    <n v="0.9"/>
    <n v="-1.62"/>
    <n v="3.699999"/>
    <n v="4.83"/>
    <n v="0.82"/>
    <n v="1.44"/>
    <n v="161.80000000000001"/>
    <n v="27.5"/>
    <n v="48.2"/>
    <n v="0.20873800000000001"/>
    <x v="2"/>
    <s v="nee"/>
    <s v=" "/>
    <s v="413-058-00001_020"/>
    <n v="0"/>
  </r>
  <r>
    <n v="314"/>
    <s v="Polyline ZM"/>
    <s v="413-058-00001"/>
    <n v="21"/>
    <s v="413-058-00001_021"/>
    <n v="33.5"/>
    <n v="5"/>
    <n v="167.5"/>
    <d v="2019-07-10T00:00:00"/>
    <s v="West-Oost"/>
    <n v="-0.68"/>
    <n v="-0.72"/>
    <n v="0.9"/>
    <n v="-1.62"/>
    <n v="1.6666669999999999"/>
    <n v="2.94"/>
    <n v="0.04"/>
    <n v="0.3"/>
    <n v="98.5"/>
    <n v="1.3"/>
    <n v="10.1"/>
    <n v="2.5974000000000001E-2"/>
    <x v="2"/>
    <s v="nee"/>
    <s v=" "/>
    <s v="413-058-00001_021"/>
    <n v="0"/>
  </r>
  <r>
    <n v="317"/>
    <s v="Polyline ZM"/>
    <s v="251-058-00011"/>
    <n v="1"/>
    <s v="251-058-00011_001"/>
    <n v="7"/>
    <n v="2"/>
    <n v="14"/>
    <d v="2019-07-22T00:00:00"/>
    <s v="Noord-Zuid"/>
    <n v="-1.87"/>
    <n v="-1.97"/>
    <n v="0.25"/>
    <n v="-2.2200000000000002"/>
    <n v="1"/>
    <n v="0.44"/>
    <n v="0.08"/>
    <n v="0.17"/>
    <n v="3.1"/>
    <n v="0.6"/>
    <n v="1.2"/>
    <n v="0.275862"/>
    <x v="2"/>
    <s v="nee"/>
    <s v=" "/>
    <s v="251-058-00011_001"/>
    <n v="0"/>
  </r>
  <r>
    <n v="318"/>
    <s v="Polyline ZM"/>
    <s v="251-058-00013"/>
    <n v="2"/>
    <s v="251-058-00013_002"/>
    <n v="12"/>
    <n v="2"/>
    <n v="24"/>
    <d v="2019-07-22T00:00:00"/>
    <s v="Noord-Zuid"/>
    <n v="-1.87"/>
    <n v="-1.97"/>
    <n v="0.35"/>
    <n v="-2.3199999999999998"/>
    <n v="1"/>
    <n v="0.37"/>
    <n v="0.08"/>
    <n v="0.22"/>
    <n v="4.4000000000000004"/>
    <n v="1"/>
    <n v="2.6"/>
    <n v="0.205128"/>
    <x v="2"/>
    <s v="nee"/>
    <s v=" "/>
    <s v="251-058-00013_002"/>
    <n v="0"/>
  </r>
  <r>
    <n v="321"/>
    <s v="Polyline ZM"/>
    <s v="251-058-00009"/>
    <n v="5"/>
    <s v="251-058-00009_005"/>
    <n v="50"/>
    <n v="1.2"/>
    <n v="60"/>
    <d v="2019-07-09T00:00:00"/>
    <s v="Noord-Zuid"/>
    <n v="-1.72"/>
    <n v="-1.72"/>
    <n v="0.25"/>
    <n v="-1.97"/>
    <n v="1.2"/>
    <n v="0.19"/>
    <n v="0.06"/>
    <n v="0.19"/>
    <n v="9.5"/>
    <n v="3"/>
    <n v="9.5"/>
    <n v="0.2"/>
    <x v="2"/>
    <s v="JA"/>
    <s v=" "/>
    <s v="251-058-00009_005"/>
    <n v="0"/>
  </r>
  <r>
    <n v="325"/>
    <s v="Polyline ZM"/>
    <s v="251-058-00019"/>
    <n v="9"/>
    <s v="251-058-00019_009"/>
    <n v="17.5"/>
    <n v="2.4"/>
    <n v="42"/>
    <d v="2019-07-22T00:00:00"/>
    <s v="Noord-Zuid"/>
    <n v="-0.56999999999999995"/>
    <n v="-0.52"/>
    <n v="0.5"/>
    <n v="-1.02"/>
    <n v="1"/>
    <n v="0.74"/>
    <n v="0.04"/>
    <n v="0.18"/>
    <n v="13"/>
    <n v="0.7"/>
    <n v="3.2"/>
    <n v="7.5758000000000006E-2"/>
    <x v="2"/>
    <s v="nee"/>
    <s v=" "/>
    <s v="251-058-00019_009"/>
    <n v="0"/>
  </r>
  <r>
    <n v="326"/>
    <s v="Polyline ZM"/>
    <s v="251-058-00019"/>
    <n v="10"/>
    <s v="251-058-00019_010"/>
    <n v="22.5"/>
    <n v="2.75"/>
    <n v="61.875"/>
    <d v="2019-07-09T00:00:00"/>
    <s v="Noord-Zuid"/>
    <n v="-0.61"/>
    <n v="-0.52"/>
    <n v="0.5"/>
    <n v="-1.02"/>
    <n v="1"/>
    <n v="0.79"/>
    <n v="0.03"/>
    <n v="0.16"/>
    <n v="17.8"/>
    <n v="0.7"/>
    <n v="3.6"/>
    <n v="5.7007000000000002E-2"/>
    <x v="2"/>
    <s v="nee"/>
    <s v=" "/>
    <s v="251-058-00019_010"/>
    <n v="0"/>
  </r>
  <r>
    <n v="330"/>
    <s v="Polyline ZM"/>
    <s v="251-058-00019"/>
    <n v="14"/>
    <s v="251-058-00019_014"/>
    <n v="23"/>
    <n v="4.5"/>
    <n v="103.5"/>
    <d v="2019-07-22T00:00:00"/>
    <s v="Noord-Zuid"/>
    <n v="-0.56999999999999995"/>
    <n v="-0.52"/>
    <n v="0.5"/>
    <n v="-1.02"/>
    <n v="2.5"/>
    <n v="1.32"/>
    <n v="0.11"/>
    <n v="0.49"/>
    <n v="30.4"/>
    <n v="2.5"/>
    <n v="11.3"/>
    <n v="8.5008E-2"/>
    <x v="2"/>
    <s v="nee"/>
    <s v=" "/>
    <s v="251-058-00019_014"/>
    <n v="0"/>
  </r>
  <r>
    <n v="331"/>
    <s v="Polyline ZM"/>
    <s v="251-058-00019"/>
    <n v="15"/>
    <s v="251-058-00019_015"/>
    <n v="25"/>
    <n v="4.0999999999999996"/>
    <n v="102.5"/>
    <d v="2019-07-22T00:00:00"/>
    <s v="Noord-Zuid"/>
    <n v="-0.56999999999999995"/>
    <n v="-0.52"/>
    <n v="0.5"/>
    <n v="-1.02"/>
    <n v="2.1"/>
    <n v="0.92"/>
    <n v="0.12"/>
    <n v="0.46"/>
    <n v="23"/>
    <n v="3"/>
    <n v="11.5"/>
    <n v="0.108387"/>
    <x v="2"/>
    <s v="nee"/>
    <s v=" "/>
    <s v="251-058-00019_015"/>
    <n v="0"/>
  </r>
  <r>
    <n v="332"/>
    <s v="Polyline ZM"/>
    <s v="251-058-00019"/>
    <n v="16"/>
    <s v="251-058-00019_016"/>
    <n v="24"/>
    <n v="3.05"/>
    <n v="73.2"/>
    <d v="2019-07-22T00:00:00"/>
    <s v="Noord-Zuid"/>
    <n v="-0.56999999999999995"/>
    <n v="-0.52"/>
    <n v="0.5"/>
    <n v="-1.02"/>
    <n v="1.05"/>
    <n v="0.64"/>
    <n v="0.1"/>
    <n v="0.23"/>
    <n v="15.4"/>
    <n v="2.4"/>
    <n v="5.5"/>
    <n v="0.16122800000000001"/>
    <x v="2"/>
    <s v="nee"/>
    <s v=" "/>
    <s v="251-058-00019_016"/>
    <n v="0"/>
  </r>
  <r>
    <n v="333"/>
    <s v="Polyline ZM"/>
    <s v="251-058-00005"/>
    <n v="17"/>
    <s v="251-058-00005_017"/>
    <n v="26"/>
    <n v="4"/>
    <n v="104"/>
    <d v="2019-07-22T00:00:00"/>
    <s v="Noord-Zuid"/>
    <n v="-0.56999999999999995"/>
    <n v="-0.52"/>
    <n v="0.5"/>
    <n v="-1.02"/>
    <n v="2"/>
    <n v="1.21"/>
    <n v="7.0000000000000007E-2"/>
    <n v="0.39"/>
    <n v="31.5"/>
    <n v="1.8"/>
    <n v="10.1"/>
    <n v="6.7632999999999999E-2"/>
    <x v="2"/>
    <s v="nee"/>
    <s v=" "/>
    <s v="251-058-00005_017"/>
    <n v="0"/>
  </r>
  <r>
    <n v="344"/>
    <s v="Polyline ZM"/>
    <s v="251-058-00026"/>
    <n v="28"/>
    <s v="251-058-00026_028"/>
    <n v="33"/>
    <n v="3.3"/>
    <n v="108.9"/>
    <d v="2019-07-22T00:00:00"/>
    <s v="Zuid-Noord"/>
    <n v="-1.3"/>
    <n v="-1.22"/>
    <n v="0.5"/>
    <n v="-1.72"/>
    <n v="1"/>
    <n v="0.57999999999999996"/>
    <n v="0.01"/>
    <n v="0.12"/>
    <n v="19.100000000000001"/>
    <n v="0.3"/>
    <n v="4"/>
    <n v="1.9550000000000001E-2"/>
    <x v="2"/>
    <s v="nee"/>
    <s v=" "/>
    <s v="251-058-00026_028"/>
    <n v="0"/>
  </r>
  <r>
    <n v="345"/>
    <s v="Polyline ZM"/>
    <s v="251-058-00026"/>
    <n v="29"/>
    <s v="251-058-00026_029"/>
    <n v="19.5"/>
    <n v="5.6"/>
    <n v="109.2"/>
    <d v="2019-07-22T00:00:00"/>
    <s v="Zuid-Noord"/>
    <n v="-1.23"/>
    <n v="-1.22"/>
    <n v="0.5"/>
    <n v="-1.72"/>
    <n v="2.6"/>
    <n v="1.05"/>
    <n v="0.15"/>
    <n v="0.55000000000000004"/>
    <n v="20.5"/>
    <n v="2.9"/>
    <n v="10.7"/>
    <n v="0.108183"/>
    <x v="2"/>
    <s v="nee"/>
    <s v=" "/>
    <s v="251-058-00026_029"/>
    <n v="0"/>
  </r>
  <r>
    <n v="346"/>
    <s v="Polyline ZM"/>
    <s v="251-058-00026"/>
    <n v="30"/>
    <s v="251-058-00026_030"/>
    <n v="20"/>
    <n v="5.5"/>
    <n v="110"/>
    <d v="2019-07-22T00:00:00"/>
    <s v="Zuid-Noord"/>
    <n v="-1.23"/>
    <n v="-1.22"/>
    <n v="0.5"/>
    <n v="-1.72"/>
    <n v="2.5"/>
    <n v="1.34"/>
    <n v="0.24"/>
    <n v="0.62"/>
    <n v="26.8"/>
    <n v="4.8"/>
    <n v="12.4"/>
    <n v="0.17216600000000001"/>
    <x v="2"/>
    <s v="nee"/>
    <s v=" "/>
    <s v="251-058-00026_030"/>
    <n v="0"/>
  </r>
  <r>
    <n v="347"/>
    <s v="Polyline ZM"/>
    <s v="251-058-00026"/>
    <n v="31"/>
    <s v="251-058-00026_031"/>
    <n v="20"/>
    <n v="5.15"/>
    <n v="103"/>
    <d v="2019-07-22T00:00:00"/>
    <s v="West-Oost."/>
    <n v="-1.23"/>
    <n v="-1.22"/>
    <n v="0.5"/>
    <n v="-1.72"/>
    <n v="2.15"/>
    <n v="0.81"/>
    <n v="0.27"/>
    <n v="0.53"/>
    <n v="16.2"/>
    <n v="5.4"/>
    <n v="10.6"/>
    <n v="0.21371399999999999"/>
    <x v="2"/>
    <s v="nee"/>
    <s v=" "/>
    <s v="251-058-00026_031"/>
    <n v="0"/>
  </r>
  <r>
    <n v="349"/>
    <s v="Polyline ZM"/>
    <s v="251-058-00017"/>
    <n v="33"/>
    <s v="251-058-00017_033"/>
    <n v="36"/>
    <n v="2.75"/>
    <n v="99"/>
    <d v="2019-07-22T00:00:00"/>
    <s v="Oost-West"/>
    <n v="-1.23"/>
    <n v="-1.22"/>
    <n v="0.35"/>
    <n v="-1.57"/>
    <n v="1.35"/>
    <n v="0.5"/>
    <n v="0.08"/>
    <n v="0.26"/>
    <n v="18"/>
    <n v="2.9"/>
    <n v="9.4"/>
    <n v="0.15564800000000001"/>
    <x v="2"/>
    <s v="nee"/>
    <s v=" "/>
    <s v="251-058-00017_033"/>
    <n v="0"/>
  </r>
  <r>
    <n v="350"/>
    <s v="Polyline ZM"/>
    <s v="251-058-00006"/>
    <n v="34"/>
    <s v="251-058-00006_034"/>
    <n v="28.5"/>
    <n v="9.3000000000000007"/>
    <n v="265.05"/>
    <d v="2019-07-22T00:00:00"/>
    <s v="West-Oost."/>
    <n v="-1.23"/>
    <n v="-1.22"/>
    <n v="0.5"/>
    <n v="-1.72"/>
    <n v="6.3"/>
    <n v="2.13"/>
    <n v="0.83"/>
    <n v="1.79"/>
    <n v="60.7"/>
    <n v="23.7"/>
    <n v="51"/>
    <n v="0.24793699999999999"/>
    <x v="2"/>
    <s v="JA"/>
    <s v=" "/>
    <s v="251-058-00006_034"/>
    <n v="0"/>
  </r>
  <r>
    <n v="352"/>
    <s v="Polyline ZM"/>
    <s v="251-058-00016"/>
    <n v="36"/>
    <s v="251-058-00016_036"/>
    <n v="14"/>
    <n v="2.7"/>
    <n v="37.799999999999997"/>
    <d v="2019-07-22T00:00:00"/>
    <s v="West-Oost."/>
    <n v="-1.23"/>
    <n v="-1.22"/>
    <n v="0.35"/>
    <n v="-1.57"/>
    <n v="1.3"/>
    <n v="0.52"/>
    <n v="0.05"/>
    <n v="0.23"/>
    <n v="7.3"/>
    <n v="0.7"/>
    <n v="3.2"/>
    <n v="0.103751"/>
    <x v="2"/>
    <s v="nee"/>
    <s v=" "/>
    <s v="251-058-00016_036"/>
    <n v="0"/>
  </r>
  <r>
    <n v="353"/>
    <s v="Polyline ZM"/>
    <s v="251-058-00010"/>
    <n v="37"/>
    <s v="251-058-00010_037"/>
    <n v="43"/>
    <n v="3.3"/>
    <n v="141.9"/>
    <d v="2019-07-22T00:00:00"/>
    <s v="West-Oost"/>
    <n v="-1.23"/>
    <n v="-1.22"/>
    <n v="0.5"/>
    <n v="-1.72"/>
    <n v="1.3"/>
    <n v="0.85"/>
    <n v="0.14000000000000001"/>
    <n v="0.32"/>
    <n v="36.6"/>
    <n v="6"/>
    <n v="13.8"/>
    <n v="0.18477199999999999"/>
    <x v="2"/>
    <s v="nee"/>
    <s v=" "/>
    <s v="251-058-00010_037"/>
    <n v="0"/>
  </r>
  <r>
    <n v="354"/>
    <s v="Polyline ZM"/>
    <s v="251-058-00010"/>
    <n v="38"/>
    <s v="251-058-00010_038"/>
    <n v="49.5"/>
    <n v="3.35"/>
    <n v="165.82499999999999"/>
    <d v="2019-07-22T00:00:00"/>
    <s v="West-Oost"/>
    <n v="-1.23"/>
    <n v="-1.22"/>
    <n v="0.5"/>
    <n v="-1.72"/>
    <n v="1.35"/>
    <n v="0.65"/>
    <n v="0.13"/>
    <n v="0.32"/>
    <n v="32.200000000000003"/>
    <n v="6.4"/>
    <n v="15.8"/>
    <n v="0.168547"/>
    <x v="2"/>
    <s v="nee"/>
    <s v=" "/>
    <s v="251-058-00010_038"/>
    <n v="0"/>
  </r>
  <r>
    <n v="358"/>
    <s v="Polyline ZM"/>
    <s v="251-058-00002"/>
    <n v="42"/>
    <s v="251-058-00002_042"/>
    <n v="14.5"/>
    <n v="4"/>
    <n v="58"/>
    <d v="2019-07-22T00:00:00"/>
    <s v="Oost-West"/>
    <n v="-0.56999999999999995"/>
    <n v="-0.52"/>
    <n v="0.5"/>
    <n v="-1.02"/>
    <n v="1.3333330000000001"/>
    <n v="1.1200000000000001"/>
    <n v="0.18"/>
    <n v="0.34"/>
    <n v="16.2"/>
    <n v="2.6"/>
    <n v="4.9000000000000004"/>
    <n v="0.21259800000000001"/>
    <x v="2"/>
    <s v="nee"/>
    <s v=" "/>
    <s v="251-058-00002_042"/>
    <n v="0"/>
  </r>
  <r>
    <n v="396"/>
    <s v="Polyline ZM"/>
    <s v="250-058-02106"/>
    <n v="27"/>
    <s v="250-058-02106_027"/>
    <n v="31"/>
    <n v="4.4000000000000004"/>
    <n v="136.4"/>
    <d v="2019-07-23T00:00:00"/>
    <s v="Noord-Zuid"/>
    <n v="-1.97"/>
    <n v="-1.97"/>
    <n v="0.5"/>
    <n v="-2.4700000000000002"/>
    <n v="1.4666669999999999"/>
    <n v="1.48"/>
    <n v="0.05"/>
    <n v="0.22"/>
    <n v="45.9"/>
    <n v="1.6"/>
    <n v="6.8"/>
    <n v="6.3829999999999998E-2"/>
    <x v="2"/>
    <s v="nee"/>
    <s v=" "/>
    <s v="250-058-02106_027"/>
    <n v="0"/>
  </r>
  <r>
    <n v="397"/>
    <s v="Polyline ZM"/>
    <s v="250-058-03223"/>
    <n v="28"/>
    <s v="250-058-03223_028"/>
    <n v="15"/>
    <n v="5.2"/>
    <n v="78"/>
    <d v="2019-07-23T00:00:00"/>
    <s v="Noord-Zuid"/>
    <n v="-1.97"/>
    <n v="-1.97"/>
    <n v="0.5"/>
    <n v="-2.4700000000000002"/>
    <n v="2.2000000000000002"/>
    <n v="2.3199999999999998"/>
    <n v="0.21"/>
    <n v="0.53"/>
    <n v="34.799999999999997"/>
    <n v="3.2"/>
    <n v="8"/>
    <n v="0.16892099999999999"/>
    <x v="2"/>
    <s v="nee"/>
    <s v=" "/>
    <s v="250-058-03223_028"/>
    <n v="0"/>
  </r>
  <r>
    <n v="399"/>
    <s v="Polyline ZM"/>
    <s v="250-058-01138"/>
    <n v="30"/>
    <s v="250-058-01138_030"/>
    <n v="43"/>
    <n v="5.15"/>
    <n v="221.45"/>
    <d v="2019-07-23T00:00:00"/>
    <s v="Noord-Zuid"/>
    <n v="-1.97"/>
    <n v="-1.97"/>
    <n v="0.5"/>
    <n v="-2.4700000000000002"/>
    <n v="2.15"/>
    <n v="1.85"/>
    <n v="0.12"/>
    <n v="0.38"/>
    <n v="79.599999999999994"/>
    <n v="5.2"/>
    <n v="16.3"/>
    <n v="0.103562"/>
    <x v="2"/>
    <s v="nee"/>
    <s v=" "/>
    <s v="250-058-01138_030"/>
    <n v="0"/>
  </r>
  <r>
    <n v="402"/>
    <s v="Polyline ZM"/>
    <s v="250-058-01179"/>
    <n v="33"/>
    <s v="250-058-01179_033"/>
    <n v="33.5"/>
    <n v="2.25"/>
    <n v="75.375"/>
    <d v="2019-07-23T00:00:00"/>
    <s v="Oost-West"/>
    <n v="-1.97"/>
    <n v="-1.97"/>
    <n v="0.5"/>
    <n v="-2.4700000000000002"/>
    <n v="1"/>
    <n v="0.57999999999999996"/>
    <n v="0.04"/>
    <n v="0.18"/>
    <n v="19.399999999999999"/>
    <n v="1.3"/>
    <n v="6"/>
    <n v="7.6189999999999994E-2"/>
    <x v="2"/>
    <s v="nee"/>
    <s v=" "/>
    <s v="250-058-01179_033"/>
    <n v="0"/>
  </r>
  <r>
    <n v="405"/>
    <s v="Polyline ZM"/>
    <s v="250-058-01078"/>
    <n v="38"/>
    <s v="250-058-01078_038"/>
    <n v="32.5"/>
    <n v="3.55"/>
    <n v="115.375"/>
    <d v="2019-07-23T00:00:00"/>
    <s v="West-Oost"/>
    <n v="-2.54"/>
    <n v="-2.54"/>
    <n v="0.5"/>
    <n v="-3.04"/>
    <n v="1.55"/>
    <n v="1.67"/>
    <n v="0.04"/>
    <n v="0.27"/>
    <n v="54.3"/>
    <n v="1.3"/>
    <n v="8.8000000000000007"/>
    <n v="4.9950000000000001E-2"/>
    <x v="2"/>
    <s v="nee"/>
    <s v=" "/>
    <s v="250-058-01078_038"/>
    <n v="0"/>
  </r>
  <r>
    <n v="408"/>
    <s v="Polyline ZM"/>
    <s v="250-058-01078"/>
    <n v="41"/>
    <s v="250-058-01078_041"/>
    <n v="47.5"/>
    <n v="3.1"/>
    <n v="147.25"/>
    <d v="2019-07-23T00:00:00"/>
    <s v="West-Oost"/>
    <n v="-2.54"/>
    <n v="-2.54"/>
    <n v="0.5"/>
    <n v="-3.04"/>
    <n v="1.1000000000000001"/>
    <n v="1.04"/>
    <n v="0.06"/>
    <n v="0.17"/>
    <n v="49.4"/>
    <n v="2.9"/>
    <n v="8.1"/>
    <n v="9.9248000000000003E-2"/>
    <x v="2"/>
    <s v="nee"/>
    <s v=" "/>
    <s v="250-058-01078_041"/>
    <n v="0"/>
  </r>
  <r>
    <n v="411"/>
    <s v="Polyline ZM"/>
    <s v="250-058-01537"/>
    <n v="44"/>
    <s v="250-058-01537_044"/>
    <n v="46.5"/>
    <n v="2.5499999999999998"/>
    <n v="118.575"/>
    <d v="2019-07-23T00:00:00"/>
    <s v="Zuid-Noord"/>
    <n v="-2.63"/>
    <n v="-2.63"/>
    <n v="0.5"/>
    <n v="-3.13"/>
    <n v="1"/>
    <n v="0.83"/>
    <n v="0.11"/>
    <n v="0.25"/>
    <n v="38.6"/>
    <n v="5.0999999999999996"/>
    <n v="11.6"/>
    <n v="0.18795400000000001"/>
    <x v="2"/>
    <s v="nee"/>
    <s v=" "/>
    <s v="250-058-01537_044"/>
    <n v="0"/>
  </r>
  <r>
    <n v="417"/>
    <s v="Polyline ZM"/>
    <s v="250-058-01377"/>
    <n v="51"/>
    <s v="250-058-01377_051"/>
    <n v="23.5"/>
    <n v="5.05"/>
    <n v="118.675"/>
    <d v="2019-07-29T00:00:00"/>
    <s v="Zuid-Noord"/>
    <n v="-2.09"/>
    <n v="-2.12"/>
    <n v="0.75"/>
    <n v="-2.87"/>
    <n v="1.683333"/>
    <n v="1.26"/>
    <n v="0.19"/>
    <n v="0.35"/>
    <n v="29.6"/>
    <n v="4.5"/>
    <n v="8.1999999999999993"/>
    <n v="0.13080900000000001"/>
    <x v="2"/>
    <s v="JA"/>
    <s v=" "/>
    <s v="250-058-01377_051"/>
    <n v="0"/>
  </r>
  <r>
    <n v="418"/>
    <s v="Polyline ZM"/>
    <s v="250-058-01377"/>
    <n v="52"/>
    <s v="250-058-01377_052"/>
    <n v="63"/>
    <n v="5.95"/>
    <n v="374.85"/>
    <d v="2019-07-29T00:00:00"/>
    <s v="Oost-West"/>
    <n v="-2.09"/>
    <n v="-2.12"/>
    <n v="0.75"/>
    <n v="-2.87"/>
    <n v="1.9833339999999999"/>
    <n v="1.07"/>
    <n v="0.15"/>
    <n v="0.37"/>
    <n v="67.400000000000006"/>
    <n v="9.5"/>
    <n v="23.3"/>
    <n v="9.1603000000000004E-2"/>
    <x v="2"/>
    <s v="nee"/>
    <s v=" "/>
    <s v="250-058-01377_052"/>
    <n v="0"/>
  </r>
  <r>
    <n v="419"/>
    <s v="Polyline ZM"/>
    <s v="250-058-01377"/>
    <n v="53"/>
    <s v="250-058-01377_053"/>
    <n v="46.5"/>
    <n v="6.05"/>
    <n v="281.32499999999999"/>
    <d v="2019-07-29T00:00:00"/>
    <s v="Oost-West"/>
    <n v="-2.09"/>
    <n v="-2.12"/>
    <n v="0.75"/>
    <n v="-2.87"/>
    <n v="1.55"/>
    <n v="1.34"/>
    <n v="0.1"/>
    <n v="0.22"/>
    <n v="62.3"/>
    <n v="4.7"/>
    <n v="10.199999999999999"/>
    <n v="7.6471999999999998E-2"/>
    <x v="2"/>
    <s v="nee"/>
    <s v=" "/>
    <s v="250-058-01377_053"/>
    <n v="0"/>
  </r>
  <r>
    <n v="420"/>
    <s v="Polyline ZM"/>
    <s v="250-058-01377"/>
    <n v="54"/>
    <s v="250-058-01377_054"/>
    <n v="60"/>
    <n v="6.15"/>
    <n v="369"/>
    <d v="2019-07-29T00:00:00"/>
    <s v="Oost-West"/>
    <n v="-2.09"/>
    <n v="-2.12"/>
    <n v="0.75"/>
    <n v="-2.87"/>
    <n v="1.65"/>
    <n v="1.3"/>
    <n v="0.16"/>
    <n v="0.33"/>
    <n v="78"/>
    <n v="9.6"/>
    <n v="19.8"/>
    <n v="0.109914"/>
    <x v="2"/>
    <s v="nee"/>
    <s v=" "/>
    <s v="250-058-01377_054"/>
    <n v="0"/>
  </r>
  <r>
    <n v="424"/>
    <s v="Polyline ZM"/>
    <s v="250-058-00572"/>
    <n v="58"/>
    <s v="250-058-00572_058"/>
    <n v="45.5"/>
    <n v="5.6"/>
    <n v="254.8"/>
    <d v="2019-07-26T00:00:00"/>
    <s v="West-Oost"/>
    <n v="-2.1"/>
    <n v="-2.12"/>
    <n v="0.75"/>
    <n v="-2.87"/>
    <n v="1.8666670000000001"/>
    <n v="1.86"/>
    <n v="0.11"/>
    <n v="0.38"/>
    <n v="84.6"/>
    <n v="5"/>
    <n v="17.3"/>
    <n v="7.2847999999999996E-2"/>
    <x v="2"/>
    <s v="nee"/>
    <s v=" "/>
    <s v="250-058-00572_058"/>
    <n v="0"/>
  </r>
  <r>
    <n v="425"/>
    <s v="Polyline ZM"/>
    <s v="250-058-00572"/>
    <n v="59"/>
    <s v="250-058-00572_059"/>
    <n v="39"/>
    <n v="5.8"/>
    <n v="226.2"/>
    <d v="2019-07-26T00:00:00"/>
    <s v="West-Oost"/>
    <n v="-2.1"/>
    <n v="-2.12"/>
    <n v="0.75"/>
    <n v="-2.87"/>
    <n v="1.933333"/>
    <n v="1.56"/>
    <n v="0.18"/>
    <n v="0.47"/>
    <n v="60.8"/>
    <n v="7"/>
    <n v="18.3"/>
    <n v="0.110429"/>
    <x v="2"/>
    <s v="nee"/>
    <s v=" "/>
    <s v="250-058-00572_059"/>
    <n v="0"/>
  </r>
  <r>
    <n v="426"/>
    <s v="Polyline ZM"/>
    <s v="250-058-00572"/>
    <n v="60"/>
    <s v="250-058-00572_060"/>
    <n v="32"/>
    <n v="5.95"/>
    <n v="190.4"/>
    <d v="2019-07-26T00:00:00"/>
    <s v="West-Oost"/>
    <n v="-2.1"/>
    <n v="-2.12"/>
    <n v="0.75"/>
    <n v="-2.87"/>
    <n v="1.9833339999999999"/>
    <n v="1.86"/>
    <n v="0.26"/>
    <n v="0.55000000000000004"/>
    <n v="59.5"/>
    <n v="8.3000000000000007"/>
    <n v="17.600000000000001"/>
    <n v="0.148784"/>
    <x v="2"/>
    <s v="nee"/>
    <s v=" "/>
    <s v="250-058-00572_060"/>
    <n v="0"/>
  </r>
  <r>
    <n v="429"/>
    <s v="Polyline ZM"/>
    <s v="250-058-01527"/>
    <n v="63"/>
    <s v="250-058-01527_063"/>
    <n v="45"/>
    <n v="8.25"/>
    <n v="371.25"/>
    <d v="2019-07-26T00:00:00"/>
    <s v="Noord-Zuid"/>
    <n v="-2.1"/>
    <n v="-2.12"/>
    <n v="0.75"/>
    <n v="-2.87"/>
    <n v="3.75"/>
    <n v="1.21"/>
    <n v="0.45"/>
    <n v="0.9"/>
    <n v="54.5"/>
    <n v="20.3"/>
    <n v="40.5"/>
    <n v="0.145985"/>
    <x v="2"/>
    <s v="JA"/>
    <s v=" "/>
    <s v="250-058-01527_063"/>
    <n v="0"/>
  </r>
  <r>
    <n v="435"/>
    <s v="Polyline ZM"/>
    <s v="250-058-00856-01"/>
    <n v="69"/>
    <s v="250-058-00856-01_069"/>
    <n v="6"/>
    <n v="9.0500000000000007"/>
    <n v="54.3"/>
    <d v="2019-07-26T00:00:00"/>
    <s v="Noord-Zuid."/>
    <n v="-2.1"/>
    <n v="-2.12"/>
    <n v="0.75"/>
    <n v="-2.87"/>
    <n v="4.55"/>
    <n v="2.92"/>
    <n v="0.12"/>
    <n v="0.86"/>
    <n v="17.5"/>
    <n v="0.7"/>
    <n v="5.2"/>
    <n v="3.4563999999999998E-2"/>
    <x v="2"/>
    <s v="nee"/>
    <s v=" "/>
    <s v="250-058-00856-01_069"/>
    <n v="0"/>
  </r>
  <r>
    <n v="442"/>
    <s v="Polyline ZM"/>
    <s v="250-058-01029"/>
    <n v="76"/>
    <s v="250-058-01029_076"/>
    <n v="21"/>
    <n v="4.1500000000000004"/>
    <n v="87.15"/>
    <d v="2019-07-26T00:00:00"/>
    <s v="Zuid-Noord"/>
    <n v="-2.09"/>
    <n v="-2.12"/>
    <n v="0.5"/>
    <n v="-2.62"/>
    <n v="1.3833329999999999"/>
    <n v="0.9"/>
    <n v="0.09"/>
    <n v="0.25"/>
    <n v="18.899999999999999"/>
    <n v="1.9"/>
    <n v="5.3"/>
    <n v="0.11513900000000001"/>
    <x v="2"/>
    <s v="nee"/>
    <s v=" "/>
    <s v="250-058-01029_076"/>
    <n v="0"/>
  </r>
  <r>
    <n v="443"/>
    <s v="Polyline ZM"/>
    <s v="250-058-02712"/>
    <n v="77"/>
    <s v="250-058-02712_077"/>
    <n v="52"/>
    <n v="7"/>
    <n v="364"/>
    <d v="2019-07-26T00:00:00"/>
    <s v="Oost-West"/>
    <n v="-2.09"/>
    <n v="-2.12"/>
    <n v="0.9"/>
    <n v="-3.02"/>
    <n v="1.5999989999999999"/>
    <n v="0.88"/>
    <n v="0.21"/>
    <n v="0.28000000000000003"/>
    <n v="45.8"/>
    <n v="10.9"/>
    <n v="14.6"/>
    <n v="0.117032"/>
    <x v="2"/>
    <s v="JA"/>
    <s v=" "/>
    <s v="250-058-02712_077"/>
    <n v="0"/>
  </r>
  <r>
    <n v="447"/>
    <s v="Polyline ZM"/>
    <s v="250-058-0xxx1"/>
    <n v="81"/>
    <s v="250-058-0xxx1_081"/>
    <n v="32.5"/>
    <n v="6.75"/>
    <n v="219.375"/>
    <d v="2019-07-26T00:00:00"/>
    <s v="West-Oost."/>
    <n v="-2.09"/>
    <n v="-2.12"/>
    <n v="0.75"/>
    <n v="-2.87"/>
    <n v="2.25"/>
    <n v="0.5"/>
    <n v="0.17"/>
    <n v="0.28999999999999998"/>
    <n v="16.3"/>
    <n v="5.5"/>
    <n v="9.4"/>
    <n v="9.1521000000000005E-2"/>
    <x v="2"/>
    <s v="JA"/>
    <s v=" "/>
    <s v="250-058-0xxx1_081"/>
    <n v="0"/>
  </r>
  <r>
    <n v="449"/>
    <s v="Polyline ZM"/>
    <s v="250-058-0xxx2"/>
    <n v="83"/>
    <s v="250-058-0xxx2_083"/>
    <n v="44.5"/>
    <n v="7.4"/>
    <n v="329.3"/>
    <d v="2019-07-26T00:00:00"/>
    <s v="Noord-Zuid"/>
    <n v="-2.09"/>
    <n v="-2.12"/>
    <n v="0.75"/>
    <n v="-2.87"/>
    <n v="2.9"/>
    <n v="0.59"/>
    <n v="0.25"/>
    <n v="0.42"/>
    <n v="26.3"/>
    <n v="11.1"/>
    <n v="18.7"/>
    <n v="0.105531"/>
    <x v="2"/>
    <s v="JA"/>
    <s v=" "/>
    <s v="250-058-0xxx2_083"/>
    <n v="0"/>
  </r>
  <r>
    <n v="451"/>
    <s v="Polyline ZM"/>
    <s v="250-058-0xxx3"/>
    <n v="85"/>
    <s v="250-058-0xxx3_085"/>
    <n v="37.5"/>
    <n v="5.75"/>
    <n v="215.625"/>
    <d v="2019-07-24T00:00:00"/>
    <s v="Oost-West"/>
    <n v="-2.09"/>
    <n v="-2.12"/>
    <n v="0.75"/>
    <n v="-2.87"/>
    <n v="1.916666"/>
    <n v="0.65"/>
    <n v="0.34"/>
    <n v="0.36"/>
    <n v="24.4"/>
    <n v="12.8"/>
    <n v="13.5"/>
    <n v="0.19128000000000001"/>
    <x v="2"/>
    <s v="JA"/>
    <s v=" "/>
    <s v="250-058-0xxx3_085"/>
    <n v="0"/>
  </r>
  <r>
    <n v="452"/>
    <s v="Polyline ZM"/>
    <s v="250-058-0xxx3"/>
    <n v="86"/>
    <s v="250-058-0xxx3_086"/>
    <n v="42.5"/>
    <n v="5.8"/>
    <n v="246.5"/>
    <d v="2019-07-24T00:00:00"/>
    <s v="Oost-West"/>
    <n v="-2.09"/>
    <n v="-2.12"/>
    <n v="0.75"/>
    <n v="-2.87"/>
    <n v="1.933333"/>
    <n v="0.44"/>
    <n v="0.34"/>
    <n v="0.39"/>
    <n v="18.7"/>
    <n v="14.5"/>
    <n v="16.600000000000001"/>
    <n v="0.189944"/>
    <x v="2"/>
    <s v="JA"/>
    <s v=" "/>
    <s v="250-058-0xxx3_086"/>
    <n v="0"/>
  </r>
  <r>
    <n v="453"/>
    <s v="Polyline ZM"/>
    <s v="250-058-0xxx3"/>
    <n v="87"/>
    <s v="250-058-0xxx3_087"/>
    <n v="31.5"/>
    <n v="6.4"/>
    <n v="201.6"/>
    <d v="2019-07-24T00:00:00"/>
    <s v="Oost-West"/>
    <n v="-2.09"/>
    <n v="-2.12"/>
    <n v="0.75"/>
    <n v="-2.87"/>
    <n v="1.9"/>
    <n v="0.37"/>
    <n v="0.36"/>
    <n v="0.36"/>
    <n v="11.7"/>
    <n v="11.3"/>
    <n v="11.3"/>
    <n v="0.19445599999999999"/>
    <x v="2"/>
    <s v="JA"/>
    <s v=" "/>
    <s v="250-058-0xxx3_087"/>
    <n v="0"/>
  </r>
  <r>
    <n v="455"/>
    <s v="Polyline ZM"/>
    <s v="250-058-02502"/>
    <n v="89"/>
    <s v="250-058-02502_089"/>
    <n v="42"/>
    <n v="6.6"/>
    <n v="277.2"/>
    <d v="2019-07-24T00:00:00"/>
    <s v="Zuid-Noord"/>
    <n v="-2.09"/>
    <n v="-2.12"/>
    <n v="0.75"/>
    <n v="-2.87"/>
    <n v="2.1"/>
    <n v="1.47"/>
    <n v="7.0000000000000007E-2"/>
    <n v="0.34"/>
    <n v="61.7"/>
    <n v="2.9"/>
    <n v="14.3"/>
    <n v="4.2424000000000003E-2"/>
    <x v="2"/>
    <s v="nee"/>
    <s v=" "/>
    <s v="250-058-02502_089"/>
    <n v="0"/>
  </r>
  <r>
    <n v="456"/>
    <s v="Polyline ZM"/>
    <s v="250-058-01828"/>
    <n v="90"/>
    <s v="250-058-01828_090"/>
    <n v="55"/>
    <n v="5.9"/>
    <n v="324.5"/>
    <d v="2019-07-24T00:00:00"/>
    <s v="Zuid-Noord"/>
    <n v="-2.09"/>
    <n v="-2.12"/>
    <n v="0.75"/>
    <n v="-2.87"/>
    <n v="1.966666"/>
    <n v="1.28"/>
    <n v="0.24"/>
    <n v="0.53"/>
    <n v="70.400000000000006"/>
    <n v="13.2"/>
    <n v="29.2"/>
    <n v="0.13994200000000001"/>
    <x v="2"/>
    <s v="nee"/>
    <s v=" "/>
    <s v="250-058-01828_090"/>
    <n v="0"/>
  </r>
  <r>
    <n v="457"/>
    <s v="Polyline ZM"/>
    <s v="250-058-02983"/>
    <n v="91"/>
    <s v="250-058-02983_091"/>
    <n v="38"/>
    <n v="5.45"/>
    <n v="207.1"/>
    <d v="2019-07-24T00:00:00"/>
    <s v="Zuid-Noord"/>
    <n v="-2.09"/>
    <n v="-2.12"/>
    <n v="0.75"/>
    <n v="-2.87"/>
    <n v="1.8166659999999999"/>
    <n v="1.49"/>
    <n v="7.0000000000000007E-2"/>
    <n v="0.33"/>
    <n v="56.6"/>
    <n v="2.7"/>
    <n v="12.5"/>
    <n v="4.8866E-2"/>
    <x v="2"/>
    <s v="nee"/>
    <s v=" "/>
    <s v="250-058-02983_091"/>
    <n v="0"/>
  </r>
  <r>
    <n v="460"/>
    <s v="Polyline ZM"/>
    <s v="250-058-00081"/>
    <n v="94"/>
    <s v="250-058-00081_094"/>
    <n v="46.5"/>
    <n v="7.6"/>
    <n v="353.4"/>
    <d v="2019-07-24T00:00:00"/>
    <s v="Oost-West."/>
    <n v="-2.09"/>
    <n v="-2.12"/>
    <n v="0.75"/>
    <n v="-2.87"/>
    <n v="3.1"/>
    <n v="2.56"/>
    <n v="0.64"/>
    <n v="1.1299999999999999"/>
    <n v="119"/>
    <n v="29.8"/>
    <n v="52.5"/>
    <n v="0.22943"/>
    <x v="2"/>
    <s v="JA"/>
    <s v=" "/>
    <s v="250-058-00081_094"/>
    <n v="0"/>
  </r>
  <r>
    <n v="464"/>
    <s v="Polyline ZM"/>
    <s v="250-058-01427"/>
    <n v="98"/>
    <s v="250-058-01427_098"/>
    <n v="48.5"/>
    <n v="7.3"/>
    <n v="354.05"/>
    <d v="2019-07-24T00:00:00"/>
    <s v="Noord-Zuid."/>
    <n v="-2.09"/>
    <n v="-2.12"/>
    <n v="0.75"/>
    <n v="-2.87"/>
    <n v="2.8"/>
    <n v="2.59"/>
    <n v="0.42"/>
    <n v="0.83"/>
    <n v="125.6"/>
    <n v="20.399999999999999"/>
    <n v="40.299999999999997"/>
    <n v="0.17230799999999999"/>
    <x v="2"/>
    <s v="JA"/>
    <s v=" "/>
    <s v="250-058-01427_098"/>
    <n v="0"/>
  </r>
  <r>
    <n v="465"/>
    <s v="Polyline ZM"/>
    <s v="250-058-02124"/>
    <n v="99"/>
    <s v="250-058-02124_099"/>
    <n v="45"/>
    <n v="8.65"/>
    <n v="389.25"/>
    <d v="2019-07-24T00:00:00"/>
    <s v="Noord-Zuid."/>
    <n v="-2.09"/>
    <n v="-2.12"/>
    <n v="0.75"/>
    <n v="-2.87"/>
    <n v="4.1500000000000004"/>
    <n v="2.0699999999999998"/>
    <n v="0.14000000000000001"/>
    <n v="0.82"/>
    <n v="93.2"/>
    <n v="6.3"/>
    <n v="36.9"/>
    <n v="4.3908999999999997E-2"/>
    <x v="2"/>
    <s v="nee"/>
    <s v=" "/>
    <s v="250-058-02124_099"/>
    <n v="0"/>
  </r>
  <r>
    <n v="468"/>
    <s v="Polyline ZM"/>
    <s v="250-058-02007"/>
    <n v="102"/>
    <s v="250-058-02007_102"/>
    <n v="67"/>
    <n v="6.2"/>
    <n v="415.4"/>
    <d v="2019-07-24T00:00:00"/>
    <s v="West-Oost"/>
    <n v="-2.09"/>
    <n v="-2.12"/>
    <n v="0.75"/>
    <n v="-2.87"/>
    <n v="1.7"/>
    <n v="1.75"/>
    <n v="0.24"/>
    <n v="0.46"/>
    <n v="117.3"/>
    <n v="16.100000000000001"/>
    <n v="30.8"/>
    <n v="0.15069299999999999"/>
    <x v="2"/>
    <s v="nee"/>
    <s v=" "/>
    <s v="250-058-02007_102"/>
    <n v="0"/>
  </r>
  <r>
    <n v="469"/>
    <s v="Polyline ZM"/>
    <s v="250-058-02007"/>
    <n v="103"/>
    <s v="250-058-02007_103"/>
    <n v="27"/>
    <n v="5.45"/>
    <n v="147.15"/>
    <d v="2019-07-24T00:00:00"/>
    <s v="Zuid-Noord"/>
    <n v="-2.09"/>
    <n v="-2.12"/>
    <n v="0.75"/>
    <n v="-2.87"/>
    <n v="1.8166659999999999"/>
    <n v="1.31"/>
    <n v="0.38"/>
    <n v="0.61"/>
    <n v="35.4"/>
    <n v="10.3"/>
    <n v="16.5"/>
    <n v="0.21807699999999999"/>
    <x v="2"/>
    <s v="JA"/>
    <s v=" "/>
    <s v="250-058-02007_103"/>
    <n v="0"/>
  </r>
  <r>
    <n v="471"/>
    <s v="Polyline ZM"/>
    <s v="250-058-00561"/>
    <n v="105"/>
    <s v="250-058-00561_105"/>
    <n v="27"/>
    <n v="15"/>
    <n v="405"/>
    <d v="2019-07-24T00:00:00"/>
    <s v="Zuid-Noord"/>
    <n v="-2.09"/>
    <n v="-2.12"/>
    <n v="0.75"/>
    <n v="-2.87"/>
    <n v="10.5"/>
    <n v="3.47"/>
    <n v="0.8"/>
    <n v="1.72"/>
    <n v="93.7"/>
    <n v="21.6"/>
    <n v="46.4"/>
    <n v="9.9422999999999997E-2"/>
    <x v="2"/>
    <s v="JA"/>
    <s v=" "/>
    <s v="250-058-00561_105"/>
    <n v="0"/>
  </r>
  <r>
    <n v="478"/>
    <s v="Polyline ZM"/>
    <s v="250-058-00934"/>
    <n v="112"/>
    <s v="250-058-00934_112"/>
    <n v="33"/>
    <n v="2.1"/>
    <n v="69.3"/>
    <d v="2019-07-24T00:00:00"/>
    <s v="Zuid-Noord"/>
    <n v="-2.0699999999999998"/>
    <n v="-2.12"/>
    <n v="0.35"/>
    <n v="-2.4700000000000002"/>
    <n v="1"/>
    <n v="0.49"/>
    <n v="0.1"/>
    <n v="0.23"/>
    <n v="16.2"/>
    <n v="3.3"/>
    <n v="7.6"/>
    <n v="0.24691399999999999"/>
    <x v="2"/>
    <s v="nee"/>
    <s v=" "/>
    <s v="250-058-00934_112"/>
    <n v="0"/>
  </r>
  <r>
    <n v="481"/>
    <s v="Polyline ZM"/>
    <s v="250-058-02713"/>
    <n v="115"/>
    <s v="250-058-02713_115"/>
    <n v="22.5"/>
    <n v="6.2"/>
    <n v="139.5"/>
    <d v="2019-07-24T00:00:00"/>
    <s v="West-Oost"/>
    <n v="-2.0699999999999998"/>
    <n v="-2.12"/>
    <n v="0.5"/>
    <n v="-2.62"/>
    <n v="3.2"/>
    <n v="2.23"/>
    <n v="0.39"/>
    <n v="0.9"/>
    <n v="50.2"/>
    <n v="8.8000000000000007"/>
    <n v="20.3"/>
    <n v="0.21875500000000001"/>
    <x v="2"/>
    <s v="nee"/>
    <s v=" "/>
    <s v="250-058-02713_115"/>
    <n v="0"/>
  </r>
  <r>
    <n v="483"/>
    <s v="Polyline ZM"/>
    <s v="250-058-02182"/>
    <n v="117"/>
    <s v="250-058-02182_117"/>
    <n v="26"/>
    <n v="8.5"/>
    <n v="221"/>
    <d v="2019-07-24T00:00:00"/>
    <s v="West-Oost"/>
    <n v="-2.0699999999999998"/>
    <n v="-2.12"/>
    <n v="0.5"/>
    <n v="-2.62"/>
    <n v="6.5"/>
    <n v="2.4300000000000002"/>
    <n v="0.64"/>
    <n v="1.42"/>
    <n v="63.2"/>
    <n v="16.600000000000001"/>
    <n v="36.9"/>
    <n v="0.191133"/>
    <x v="2"/>
    <s v="JA"/>
    <s v=" "/>
    <s v="250-058-02182_117"/>
    <n v="0"/>
  </r>
  <r>
    <n v="490"/>
    <s v="Polyline ZM"/>
    <s v="244-058-00002"/>
    <n v="3"/>
    <s v="244-058-00002_003"/>
    <n v="25"/>
    <n v="18.100000000000001"/>
    <n v="452.5"/>
    <d v="2019-07-08T00:00:00"/>
    <s v="Zuid-Noord"/>
    <n v="-1.91"/>
    <n v="-1.92"/>
    <n v="0.75"/>
    <n v="-2.67"/>
    <n v="13.6"/>
    <n v="4.09"/>
    <n v="2.08"/>
    <n v="4.01"/>
    <n v="102.3"/>
    <n v="52"/>
    <n v="100.3"/>
    <n v="0.197266"/>
    <x v="2"/>
    <s v="JA"/>
    <s v=" "/>
    <s v="244-058-00002_003"/>
    <n v="0"/>
  </r>
  <r>
    <n v="494"/>
    <s v="Polyline ZM"/>
    <s v="163-058-00116"/>
    <n v="5"/>
    <s v="163-058-00116_005"/>
    <n v="13"/>
    <n v="8.6"/>
    <n v="111.8"/>
    <d v="2019-08-13T00:00:00"/>
    <s v="Noord-Zuid"/>
    <n v="-1.97"/>
    <n v="-1.97"/>
    <n v="0.75"/>
    <n v="-2.72"/>
    <n v="4.0999999999999996"/>
    <n v="1.68"/>
    <n v="0.67"/>
    <n v="1.1299999999999999"/>
    <n v="21.8"/>
    <n v="8.6999999999999993"/>
    <n v="14.7"/>
    <n v="0.19461600000000001"/>
    <x v="2"/>
    <s v="JA"/>
    <s v=" "/>
    <s v="163-058-00116_005"/>
    <n v="0"/>
  </r>
  <r>
    <n v="495"/>
    <s v="Polyline ZM"/>
    <s v="163-058-00170"/>
    <n v="6"/>
    <s v="163-058-00170_006"/>
    <n v="40"/>
    <n v="5.85"/>
    <n v="234"/>
    <d v="2019-08-13T00:00:00"/>
    <s v="West-Oost"/>
    <n v="-1.97"/>
    <n v="-1.97"/>
    <n v="0.75"/>
    <n v="-2.72"/>
    <n v="1.95"/>
    <n v="2.1"/>
    <n v="0.05"/>
    <n v="0.31"/>
    <n v="84"/>
    <n v="2"/>
    <n v="12.4"/>
    <n v="3.3057999999999997E-2"/>
    <x v="2"/>
    <s v="nee"/>
    <s v=" "/>
    <s v="163-058-00170_006"/>
    <n v="0"/>
  </r>
  <r>
    <n v="496"/>
    <s v="Polyline ZM"/>
    <s v="163-058-00170"/>
    <n v="7"/>
    <s v="163-058-00170_007"/>
    <n v="50"/>
    <n v="4.3"/>
    <n v="215"/>
    <d v="2019-08-13T00:00:00"/>
    <s v="West-Oost"/>
    <n v="-1.97"/>
    <n v="-1.97"/>
    <n v="0.75"/>
    <n v="-2.72"/>
    <n v="1.433333"/>
    <n v="1.65"/>
    <n v="0.04"/>
    <n v="0.25"/>
    <n v="82.5"/>
    <n v="2"/>
    <n v="12.5"/>
    <n v="3.5874000000000003E-2"/>
    <x v="2"/>
    <s v="nee"/>
    <s v=" "/>
    <s v="163-058-00170_007"/>
    <n v="0"/>
  </r>
  <r>
    <n v="497"/>
    <s v="Polyline ZM"/>
    <s v="163-058-00170"/>
    <n v="8"/>
    <s v="163-058-00170_008"/>
    <n v="50"/>
    <n v="5.7"/>
    <n v="285"/>
    <d v="2019-08-13T00:00:00"/>
    <s v="West-Oost"/>
    <n v="-1.97"/>
    <n v="-1.97"/>
    <n v="0.75"/>
    <n v="-2.72"/>
    <n v="1.9000010000000001"/>
    <n v="1.42"/>
    <n v="0.19"/>
    <n v="0.47"/>
    <n v="71"/>
    <n v="9.5"/>
    <n v="23.5"/>
    <n v="0.117647"/>
    <x v="2"/>
    <s v="nee"/>
    <s v=" "/>
    <s v="163-058-00170_008"/>
    <n v="0"/>
  </r>
  <r>
    <n v="498"/>
    <s v="Polyline ZM"/>
    <s v="163-058-00170"/>
    <n v="9"/>
    <s v="163-058-00170_009"/>
    <n v="46.5"/>
    <n v="5.6"/>
    <n v="260.39999999999998"/>
    <d v="2019-08-13T00:00:00"/>
    <s v="West-Oost"/>
    <n v="-1.97"/>
    <n v="-1.97"/>
    <n v="0.75"/>
    <n v="-2.72"/>
    <n v="1.8666670000000001"/>
    <n v="1.84"/>
    <n v="0.12"/>
    <n v="0.39"/>
    <n v="85.6"/>
    <n v="5.6"/>
    <n v="18.100000000000001"/>
    <n v="7.8947000000000003E-2"/>
    <x v="2"/>
    <s v="nee"/>
    <s v=" "/>
    <s v="163-058-00170_009"/>
    <n v="0"/>
  </r>
  <r>
    <n v="499"/>
    <s v="Polyline ZM"/>
    <s v="163-058-00170"/>
    <n v="10"/>
    <s v="163-058-00170_010"/>
    <n v="50"/>
    <n v="5.35"/>
    <n v="267.5"/>
    <d v="2019-08-13T00:00:00"/>
    <s v="West-Oost"/>
    <n v="-1.97"/>
    <n v="-1.97"/>
    <n v="0.75"/>
    <n v="-2.72"/>
    <n v="1.7833330000000001"/>
    <n v="1.34"/>
    <n v="0.13"/>
    <n v="0.39"/>
    <n v="67"/>
    <n v="6.5"/>
    <n v="19.5"/>
    <n v="8.8585999999999998E-2"/>
    <x v="2"/>
    <s v="nee"/>
    <s v=" "/>
    <s v="163-058-00170_010"/>
    <n v="0"/>
  </r>
  <r>
    <n v="500"/>
    <s v="Polyline ZM"/>
    <s v="163-058-00170"/>
    <n v="11"/>
    <s v="163-058-00170_011"/>
    <n v="52"/>
    <n v="7.2"/>
    <n v="374.4"/>
    <d v="2019-08-13T00:00:00"/>
    <s v="West-Oost"/>
    <n v="-1.97"/>
    <n v="-1.97"/>
    <n v="0.75"/>
    <n v="-2.72"/>
    <n v="2.7"/>
    <n v="1.91"/>
    <n v="0.19"/>
    <n v="0.42"/>
    <n v="99.3"/>
    <n v="9.9"/>
    <n v="21.8"/>
    <n v="8.7023000000000003E-2"/>
    <x v="2"/>
    <s v="JA"/>
    <s v=" "/>
    <s v="163-058-00170_011"/>
    <n v="0"/>
  </r>
  <r>
    <n v="501"/>
    <s v="Polyline ZM"/>
    <s v="163-058-00170"/>
    <n v="12"/>
    <s v="163-058-00170_012"/>
    <n v="50"/>
    <n v="5.35"/>
    <n v="267.5"/>
    <d v="2019-08-13T00:00:00"/>
    <s v="West-Oost"/>
    <n v="-1.97"/>
    <n v="-1.97"/>
    <n v="0.75"/>
    <n v="-2.72"/>
    <n v="1.7833330000000001"/>
    <n v="1.66"/>
    <n v="0.06"/>
    <n v="0.32"/>
    <n v="83"/>
    <n v="3"/>
    <n v="16"/>
    <n v="4.2934E-2"/>
    <x v="2"/>
    <s v="nee"/>
    <s v=" "/>
    <s v="163-058-00170_012"/>
    <n v="0"/>
  </r>
  <r>
    <n v="503"/>
    <s v="Polyline ZM"/>
    <s v="163-058-00170"/>
    <n v="14"/>
    <s v="163-058-00170_014"/>
    <n v="50"/>
    <n v="6.35"/>
    <n v="317.5"/>
    <d v="2019-08-13T00:00:00"/>
    <s v="West-Oost"/>
    <n v="-1.97"/>
    <n v="-1.97"/>
    <n v="0.75"/>
    <n v="-2.72"/>
    <n v="1.85"/>
    <n v="2.57"/>
    <n v="0.3"/>
    <n v="0.55000000000000004"/>
    <n v="128.5"/>
    <n v="15"/>
    <n v="27.5"/>
    <n v="0.17119699999999999"/>
    <x v="2"/>
    <s v="nee"/>
    <s v=" "/>
    <s v="163-058-00170_014"/>
    <n v="0"/>
  </r>
  <r>
    <n v="504"/>
    <s v="Polyline ZM"/>
    <s v="163-058-00170"/>
    <n v="15"/>
    <s v="163-058-00170_015"/>
    <n v="47"/>
    <n v="6.05"/>
    <n v="284.35000000000002"/>
    <d v="2019-08-13T00:00:00"/>
    <s v="West-Oost"/>
    <n v="-1.97"/>
    <n v="-1.97"/>
    <n v="0.75"/>
    <n v="-2.72"/>
    <n v="1.55"/>
    <n v="2.19"/>
    <n v="0.08"/>
    <n v="0.27"/>
    <n v="102.9"/>
    <n v="3.8"/>
    <n v="12.7"/>
    <n v="6.2566999999999998E-2"/>
    <x v="2"/>
    <s v="nee"/>
    <s v=" "/>
    <s v="163-058-00170_015"/>
    <n v="0"/>
  </r>
  <r>
    <n v="505"/>
    <s v="Polyline ZM"/>
    <s v="163-058-00170"/>
    <n v="16"/>
    <s v="163-058-00170_016"/>
    <n v="50"/>
    <n v="5.3"/>
    <n v="265"/>
    <d v="2019-08-13T00:00:00"/>
    <s v="West-Oost"/>
    <n v="-1.97"/>
    <n v="-1.97"/>
    <n v="0.75"/>
    <n v="-2.72"/>
    <n v="1.766667"/>
    <n v="1.79"/>
    <n v="0.24"/>
    <n v="0.5"/>
    <n v="89.5"/>
    <n v="12"/>
    <n v="25"/>
    <n v="0.15335499999999999"/>
    <x v="2"/>
    <s v="nee"/>
    <s v=" "/>
    <s v="163-058-00170_016"/>
    <n v="0"/>
  </r>
  <r>
    <n v="506"/>
    <s v="Polyline ZM"/>
    <s v="163-058-00170"/>
    <n v="17"/>
    <s v="163-058-00170_017"/>
    <n v="53"/>
    <n v="5.75"/>
    <n v="304.75"/>
    <d v="2019-08-13T00:00:00"/>
    <s v="West-Oost"/>
    <n v="-1.97"/>
    <n v="-1.97"/>
    <n v="0.75"/>
    <n v="-2.72"/>
    <n v="1.916666"/>
    <n v="2.4300000000000002"/>
    <n v="0.38"/>
    <n v="0.66"/>
    <n v="128.80000000000001"/>
    <n v="20.100000000000001"/>
    <n v="35"/>
    <n v="0.20907800000000001"/>
    <x v="2"/>
    <s v="nee"/>
    <s v=" "/>
    <s v="163-058-00170_017"/>
    <n v="0"/>
  </r>
  <r>
    <n v="507"/>
    <s v="Polyline ZM"/>
    <s v="163-058-00170"/>
    <n v="18"/>
    <s v="163-058-00170_018"/>
    <n v="50"/>
    <n v="5.35"/>
    <n v="267.5"/>
    <d v="2019-08-13T00:00:00"/>
    <s v="West-Oost"/>
    <n v="-1.97"/>
    <n v="-1.97"/>
    <n v="0.75"/>
    <n v="-2.72"/>
    <n v="1.7833330000000001"/>
    <n v="2.88"/>
    <n v="0.31"/>
    <n v="0.56999999999999995"/>
    <n v="144"/>
    <n v="15.5"/>
    <n v="28.5"/>
    <n v="0.188164"/>
    <x v="2"/>
    <s v="nee"/>
    <s v=" "/>
    <s v="163-058-00170_018"/>
    <n v="0"/>
  </r>
  <r>
    <n v="508"/>
    <s v="Polyline ZM"/>
    <s v="163-058-00170"/>
    <n v="19"/>
    <s v="163-058-00170_019"/>
    <n v="45"/>
    <n v="5.25"/>
    <n v="236.25"/>
    <d v="2019-08-13T00:00:00"/>
    <s v="West-Oost"/>
    <n v="-1.97"/>
    <n v="-1.97"/>
    <n v="0.75"/>
    <n v="-2.72"/>
    <n v="1.75"/>
    <n v="1.63"/>
    <n v="0.14000000000000001"/>
    <n v="0.39"/>
    <n v="73.400000000000006"/>
    <n v="6.3"/>
    <n v="17.600000000000001"/>
    <n v="9.6385999999999999E-2"/>
    <x v="2"/>
    <s v="nee"/>
    <s v=" "/>
    <s v="163-058-00170_019"/>
    <n v="0"/>
  </r>
  <r>
    <n v="517"/>
    <s v="Polyline ZM"/>
    <s v="163-058-00115"/>
    <n v="27"/>
    <s v="163-058-00115_027"/>
    <n v="25"/>
    <n v="3.3"/>
    <n v="82.5"/>
    <d v="2019-08-13T00:00:00"/>
    <s v="West-Oost."/>
    <n v="-1.96"/>
    <n v="-1.97"/>
    <n v="0.75"/>
    <n v="-2.72"/>
    <n v="1"/>
    <n v="1.64"/>
    <n v="0.04"/>
    <n v="0.18"/>
    <n v="41"/>
    <n v="1"/>
    <n v="4.5"/>
    <n v="5.0250999999999997E-2"/>
    <x v="2"/>
    <s v="nee"/>
    <s v=" "/>
    <s v="163-058-00115_027"/>
    <n v="0"/>
  </r>
  <r>
    <n v="520"/>
    <s v="Polyline ZM"/>
    <s v="163-058-00115"/>
    <n v="30"/>
    <s v="163-058-00115_030"/>
    <n v="25.5"/>
    <n v="3.8"/>
    <n v="96.9"/>
    <d v="2019-08-13T00:00:00"/>
    <s v="West-Oost."/>
    <n v="-1.96"/>
    <n v="-1.97"/>
    <n v="0.75"/>
    <n v="-2.72"/>
    <n v="1"/>
    <n v="1.23"/>
    <n v="0.11"/>
    <n v="0.23"/>
    <n v="31.4"/>
    <n v="2.8"/>
    <n v="5.9"/>
    <n v="0.121681"/>
    <x v="2"/>
    <s v="nee"/>
    <s v=" "/>
    <s v="163-058-00115_030"/>
    <n v="0"/>
  </r>
  <r>
    <n v="524"/>
    <s v="Polyline ZM"/>
    <s v="163-058-00091"/>
    <n v="34"/>
    <s v="163-058-00091_034"/>
    <n v="50"/>
    <n v="1.8"/>
    <n v="90"/>
    <d v="2019-08-13T00:00:00"/>
    <s v="Oost-West"/>
    <n v="-1.96"/>
    <n v="-1.97"/>
    <n v="0.25"/>
    <n v="-2.2200000000000002"/>
    <n v="1.8"/>
    <n v="0.68"/>
    <n v="0.11"/>
    <n v="0.42"/>
    <n v="34"/>
    <n v="5.5"/>
    <n v="21"/>
    <n v="0.24444399999999999"/>
    <x v="2"/>
    <s v="nee"/>
    <s v=" "/>
    <s v="163-058-00091_034"/>
    <n v="0"/>
  </r>
  <r>
    <n v="529"/>
    <s v="Polyline ZM"/>
    <s v="163-058-00171"/>
    <n v="39"/>
    <s v="163-058-00171_039"/>
    <n v="44"/>
    <n v="5.7"/>
    <n v="250.8"/>
    <d v="2019-08-14T00:00:00"/>
    <s v="West-Oost"/>
    <n v="-1.97"/>
    <n v="-1.97"/>
    <n v="0.75"/>
    <n v="-2.72"/>
    <n v="1.9000010000000001"/>
    <n v="1.07"/>
    <n v="0.14000000000000001"/>
    <n v="0.37"/>
    <n v="47.1"/>
    <n v="6.2"/>
    <n v="16.3"/>
    <n v="8.9456999999999995E-2"/>
    <x v="2"/>
    <s v="JA"/>
    <s v=" "/>
    <s v="163-058-00171_039"/>
    <n v="0"/>
  </r>
  <r>
    <n v="532"/>
    <s v="Polyline ZM"/>
    <s v="163-058-00027"/>
    <n v="42"/>
    <s v="163-058-00027_042"/>
    <n v="53"/>
    <n v="8.85"/>
    <n v="469.05"/>
    <d v="2019-08-14T00:00:00"/>
    <s v="West-Oost"/>
    <n v="-1.97"/>
    <n v="-1.97"/>
    <n v="0.75"/>
    <n v="-2.72"/>
    <n v="4.3499999999999996"/>
    <n v="2.16"/>
    <n v="0.31"/>
    <n v="0.89"/>
    <n v="114.5"/>
    <n v="16.399999999999999"/>
    <n v="47.2"/>
    <n v="9.0567999999999996E-2"/>
    <x v="2"/>
    <s v="JA"/>
    <s v=" "/>
    <s v="163-058-00027_042"/>
    <n v="0"/>
  </r>
  <r>
    <n v="533"/>
    <s v="Polyline ZM"/>
    <s v="163-058-00027"/>
    <n v="43"/>
    <s v="163-058-00027_043"/>
    <n v="50"/>
    <n v="9.1"/>
    <n v="455"/>
    <d v="2019-08-14T00:00:00"/>
    <s v="West-Oost"/>
    <n v="-1.97"/>
    <n v="-1.97"/>
    <n v="0.75"/>
    <n v="-2.72"/>
    <n v="4.5999999999999996"/>
    <n v="2.67"/>
    <n v="0.75"/>
    <n v="1.27"/>
    <n v="133.5"/>
    <n v="37.5"/>
    <n v="63.5"/>
    <n v="0.196497"/>
    <x v="2"/>
    <s v="JA"/>
    <s v=" "/>
    <s v="163-058-00027_043"/>
    <n v="0"/>
  </r>
  <r>
    <n v="534"/>
    <s v="Polyline ZM"/>
    <s v="163-058-00027"/>
    <n v="44"/>
    <s v="163-058-00027_044"/>
    <n v="50"/>
    <n v="8.85"/>
    <n v="442.5"/>
    <d v="2019-08-14T00:00:00"/>
    <s v="West-Oost"/>
    <n v="-1.97"/>
    <n v="-1.97"/>
    <n v="0.75"/>
    <n v="-2.72"/>
    <n v="4.3499999999999996"/>
    <n v="4.04"/>
    <n v="0.26"/>
    <n v="1.01"/>
    <n v="202"/>
    <n v="13"/>
    <n v="50.5"/>
    <n v="7.6538999999999996E-2"/>
    <x v="2"/>
    <s v="JA"/>
    <s v=" "/>
    <s v="163-058-00027_044"/>
    <n v="0"/>
  </r>
  <r>
    <n v="535"/>
    <s v="Polyline ZM"/>
    <s v="163-058-00155"/>
    <n v="45"/>
    <s v="163-058-00155_045"/>
    <n v="19.5"/>
    <n v="15.75"/>
    <n v="307.125"/>
    <d v="2019-08-13T00:00:00"/>
    <s v="Oost-West"/>
    <n v="-1.96"/>
    <n v="-1.97"/>
    <n v="0.75"/>
    <n v="-2.72"/>
    <n v="11.25"/>
    <n v="5.65"/>
    <n v="1.8"/>
    <n v="3.93"/>
    <n v="110.2"/>
    <n v="35.1"/>
    <n v="76.599999999999994"/>
    <n v="0.20460400000000001"/>
    <x v="2"/>
    <s v="nee"/>
    <s v=" "/>
    <s v="163-058-00155_045"/>
    <n v="0"/>
  </r>
  <r>
    <n v="536"/>
    <s v="Polyline ZM"/>
    <s v="163-058-00169"/>
    <n v="47"/>
    <s v="163-058-00169_047"/>
    <n v="56"/>
    <n v="6.8"/>
    <n v="380.8"/>
    <d v="2019-08-13T00:00:00"/>
    <s v="Zuid-Noord"/>
    <n v="-1.96"/>
    <n v="-1.97"/>
    <n v="0.75"/>
    <n v="-2.72"/>
    <n v="2.2999999999999998"/>
    <n v="2.13"/>
    <n v="0.26"/>
    <n v="0.6"/>
    <n v="119.3"/>
    <n v="14.6"/>
    <n v="33.6"/>
    <n v="0.131356"/>
    <x v="2"/>
    <s v="nee"/>
    <s v=" "/>
    <s v="163-058-00169_047"/>
    <n v="0"/>
  </r>
  <r>
    <n v="537"/>
    <s v="Polyline ZM"/>
    <s v="163-058-00169"/>
    <n v="48"/>
    <s v="163-058-00169_048"/>
    <n v="47"/>
    <n v="6.55"/>
    <n v="307.85000000000002"/>
    <d v="2019-08-13T00:00:00"/>
    <s v="Zuid-Noord"/>
    <n v="-1.96"/>
    <n v="-1.97"/>
    <n v="0.75"/>
    <n v="-2.72"/>
    <n v="2.0499999999999998"/>
    <n v="1.72"/>
    <n v="0.04"/>
    <n v="0.33"/>
    <n v="80.8"/>
    <n v="1.9"/>
    <n v="15.5"/>
    <n v="2.5294000000000001E-2"/>
    <x v="2"/>
    <s v="nee"/>
    <s v=" "/>
    <s v="163-058-00169_048"/>
    <n v="0"/>
  </r>
  <r>
    <n v="540"/>
    <s v="Polyline ZM"/>
    <s v="163-058-00074"/>
    <n v="51"/>
    <s v="163-058-00074_051"/>
    <n v="11.5"/>
    <n v="8.6999999999999993"/>
    <n v="100.05"/>
    <d v="2019-08-13T00:00:00"/>
    <s v="West-Oost"/>
    <n v="-1.96"/>
    <n v="-1.97"/>
    <n v="0.75"/>
    <n v="-2.72"/>
    <n v="4.2"/>
    <n v="3.21"/>
    <n v="0.13"/>
    <n v="0.78"/>
    <n v="36.9"/>
    <n v="1.5"/>
    <n v="9"/>
    <n v="4.0377000000000003E-2"/>
    <x v="2"/>
    <s v="nee"/>
    <s v=" "/>
    <s v="163-058-00074_051"/>
    <n v="0"/>
  </r>
  <r>
    <n v="542"/>
    <s v="Polyline ZM"/>
    <s v="163-058-00074"/>
    <n v="52"/>
    <s v="163-058-00074_052"/>
    <n v="30"/>
    <n v="5.25"/>
    <n v="157.5"/>
    <d v="2019-08-13T00:00:00"/>
    <s v="West-Oost"/>
    <n v="-1.96"/>
    <n v="-1.97"/>
    <n v="0.75"/>
    <n v="-2.72"/>
    <n v="1.75"/>
    <n v="1.95"/>
    <n v="0.22"/>
    <n v="0.48"/>
    <n v="58.5"/>
    <n v="6.6"/>
    <n v="14.4"/>
    <n v="0.14355599999999999"/>
    <x v="2"/>
    <s v="nee"/>
    <s v=" "/>
    <s v="163-058-00074_052"/>
    <n v="0"/>
  </r>
  <r>
    <n v="543"/>
    <s v="Polyline ZM"/>
    <s v="163-058-00074"/>
    <n v="53"/>
    <s v="163-058-00074_053"/>
    <n v="30"/>
    <n v="8.8000000000000007"/>
    <n v="264"/>
    <d v="2019-08-13T00:00:00"/>
    <s v="West-Oost"/>
    <n v="-1.96"/>
    <n v="-1.97"/>
    <n v="0.75"/>
    <n v="-2.72"/>
    <n v="4.3"/>
    <n v="4.43"/>
    <n v="0.19"/>
    <n v="0.86"/>
    <n v="132.9"/>
    <n v="5.7"/>
    <n v="25.8"/>
    <n v="5.7153000000000002E-2"/>
    <x v="2"/>
    <s v="nee"/>
    <s v=" "/>
    <s v="163-058-00074_053"/>
    <n v="0"/>
  </r>
  <r>
    <n v="545"/>
    <s v="Polyline ZM"/>
    <s v="163-058-00187"/>
    <n v="57"/>
    <s v="163-058-00187_057"/>
    <n v="50"/>
    <n v="5.9"/>
    <n v="295"/>
    <d v="2019-08-14T00:00:00"/>
    <s v="West-Oost"/>
    <n v="-1.96"/>
    <n v="-1.97"/>
    <n v="0.75"/>
    <n v="-2.72"/>
    <n v="1.966666"/>
    <n v="2.78"/>
    <n v="0.36"/>
    <n v="0.62"/>
    <n v="139"/>
    <n v="18"/>
    <n v="31"/>
    <n v="0.196185"/>
    <x v="2"/>
    <s v="nee"/>
    <s v=" "/>
    <s v="163-058-00187_057"/>
    <n v="0"/>
  </r>
  <r>
    <n v="547"/>
    <s v="Polyline ZM"/>
    <s v="163-058-00187"/>
    <n v="59"/>
    <s v="163-058-00187_059"/>
    <n v="41"/>
    <n v="6.55"/>
    <n v="268.55"/>
    <d v="2019-08-14T00:00:00"/>
    <s v="West-Oost"/>
    <n v="-1.96"/>
    <n v="-1.97"/>
    <n v="0.75"/>
    <n v="-2.72"/>
    <n v="2.0499999999999998"/>
    <n v="3.24"/>
    <n v="0.05"/>
    <n v="0.31"/>
    <n v="132.80000000000001"/>
    <n v="2.1"/>
    <n v="12.7"/>
    <n v="3.1399999999999997E-2"/>
    <x v="2"/>
    <s v="nee"/>
    <s v=" "/>
    <s v="163-058-00187_059"/>
    <n v="0"/>
  </r>
  <r>
    <n v="549"/>
    <s v="Polyline ZM"/>
    <s v="163-058-00097"/>
    <n v="61"/>
    <s v="163-058-00097_061"/>
    <n v="37"/>
    <n v="8"/>
    <n v="296"/>
    <d v="2019-08-14T00:00:00"/>
    <s v="West-Oost"/>
    <n v="-1.93"/>
    <n v="-1.97"/>
    <n v="0.75"/>
    <n v="-2.72"/>
    <n v="3.5"/>
    <n v="3.66"/>
    <n v="0.36"/>
    <n v="0.84"/>
    <n v="135.4"/>
    <n v="13.3"/>
    <n v="31.1"/>
    <n v="0.12603200000000001"/>
    <x v="2"/>
    <s v="nee"/>
    <s v=" "/>
    <s v="163-058-00097_061"/>
    <n v="0"/>
  </r>
  <r>
    <n v="556"/>
    <s v="Polyline ZM"/>
    <s v="163-058-00052"/>
    <n v="68"/>
    <s v="163-058-00052_068"/>
    <n v="23.5"/>
    <n v="5.7"/>
    <n v="133.94999999999999"/>
    <d v="2019-08-19T00:00:00"/>
    <s v="Oost-West"/>
    <n v="-1.94"/>
    <n v="-1.97"/>
    <n v="0.75"/>
    <n v="-2.72"/>
    <n v="1.9000010000000001"/>
    <n v="1.68"/>
    <n v="0.06"/>
    <n v="0.3"/>
    <n v="39.5"/>
    <n v="1.4"/>
    <n v="7.1"/>
    <n v="4.0404000000000002E-2"/>
    <x v="2"/>
    <s v="nee"/>
    <s v=" "/>
    <s v="163-058-00052_068"/>
    <n v="0"/>
  </r>
  <r>
    <n v="558"/>
    <s v="Polyline ZM"/>
    <s v="163-058-00134"/>
    <n v="70"/>
    <s v="163-058-00134_070"/>
    <n v="19"/>
    <n v="7.1"/>
    <n v="134.9"/>
    <d v="2019-08-19T00:00:00"/>
    <s v="Noord-Zuid"/>
    <n v="-1.94"/>
    <n v="-1.97"/>
    <n v="0.75"/>
    <n v="-2.72"/>
    <n v="2.6"/>
    <n v="2.56"/>
    <n v="0.28999999999999998"/>
    <n v="0.69"/>
    <n v="48.6"/>
    <n v="5.5"/>
    <n v="13.1"/>
    <n v="0.13176099999999999"/>
    <x v="2"/>
    <s v="nee"/>
    <s v=" "/>
    <s v="163-058-00134_070"/>
    <n v="0"/>
  </r>
  <r>
    <n v="560"/>
    <s v="Polyline ZM"/>
    <s v="163-058-00149"/>
    <n v="72"/>
    <s v="163-058-00149_072"/>
    <n v="52"/>
    <n v="6.1"/>
    <n v="317.2"/>
    <d v="2019-08-19T00:00:00"/>
    <s v="Noord-Zuid."/>
    <n v="-1.94"/>
    <n v="-1.97"/>
    <n v="0.75"/>
    <n v="-2.72"/>
    <n v="1.6"/>
    <n v="2.4"/>
    <n v="0.19"/>
    <n v="0.33"/>
    <n v="124.8"/>
    <n v="9.9"/>
    <n v="17.2"/>
    <n v="0.129499"/>
    <x v="2"/>
    <s v="nee"/>
    <s v=" "/>
    <s v="163-058-00149_072"/>
    <n v="0"/>
  </r>
  <r>
    <n v="574"/>
    <s v="Polyline ZM"/>
    <s v="163-058-00021"/>
    <n v="86"/>
    <s v="163-058-00021_086"/>
    <n v="47"/>
    <n v="9.4499999999999993"/>
    <n v="444.15"/>
    <d v="2019-08-19T00:00:00"/>
    <s v="Zuid-Noord"/>
    <n v="-1.94"/>
    <n v="-1.97"/>
    <n v="0.75"/>
    <n v="-2.72"/>
    <n v="4.95"/>
    <n v="2.61"/>
    <n v="0.39"/>
    <n v="1.2"/>
    <n v="122.7"/>
    <n v="18.3"/>
    <n v="56.4"/>
    <n v="0.100263"/>
    <x v="2"/>
    <s v="JA"/>
    <s v=" "/>
    <s v="163-058-00021_086"/>
    <n v="0"/>
  </r>
  <r>
    <n v="581"/>
    <s v="Polyline ZM"/>
    <s v="163-058-00105"/>
    <n v="93"/>
    <s v="163-058-00105_093"/>
    <n v="55"/>
    <n v="8.35"/>
    <n v="459.25"/>
    <d v="2019-08-14T00:00:00"/>
    <s v="West-Oost"/>
    <n v="-1.97"/>
    <n v="-1.97"/>
    <n v="0.75"/>
    <n v="-2.72"/>
    <n v="3.85"/>
    <n v="2.7"/>
    <n v="0.35"/>
    <n v="0.96"/>
    <n v="148.5"/>
    <n v="19.3"/>
    <n v="52.8"/>
    <n v="0.113194"/>
    <x v="2"/>
    <s v="JA"/>
    <s v=" "/>
    <s v="163-058-00105_093"/>
    <n v="0"/>
  </r>
  <r>
    <n v="583"/>
    <s v="Polyline ZM"/>
    <s v="163-058-00105"/>
    <n v="95"/>
    <s v="163-058-00105_095"/>
    <n v="63"/>
    <n v="9.6"/>
    <n v="604.79999999999995"/>
    <d v="2019-08-14T00:00:00"/>
    <s v="West-Oost"/>
    <n v="-1.97"/>
    <n v="-1.97"/>
    <n v="0.75"/>
    <n v="-2.72"/>
    <n v="5.0999999999999996"/>
    <n v="3.31"/>
    <n v="0.3"/>
    <n v="0.93"/>
    <n v="208.5"/>
    <n v="18.899999999999999"/>
    <n v="58.6"/>
    <n v="7.5808E-2"/>
    <x v="2"/>
    <s v="JA"/>
    <s v=" "/>
    <s v="163-058-00105_095"/>
    <n v="0"/>
  </r>
  <r>
    <n v="584"/>
    <s v="Polyline ZM"/>
    <s v="163-058-00119"/>
    <n v="96"/>
    <s v="163-058-00119_096"/>
    <n v="52"/>
    <n v="6"/>
    <n v="312"/>
    <d v="2019-08-19T00:00:00"/>
    <s v="Zuid-Noord"/>
    <n v="-1.94"/>
    <n v="-1.97"/>
    <n v="0.75"/>
    <n v="-2.72"/>
    <n v="1.5"/>
    <n v="1.1200000000000001"/>
    <n v="0.15"/>
    <n v="0.33"/>
    <n v="58.2"/>
    <n v="7.8"/>
    <n v="17.2"/>
    <n v="0.111111"/>
    <x v="2"/>
    <s v="nee"/>
    <s v=" "/>
    <s v="163-058-00119_096"/>
    <n v="0"/>
  </r>
  <r>
    <n v="585"/>
    <s v="Polyline ZM"/>
    <s v="163-058-00119"/>
    <n v="97"/>
    <s v="163-058-00119_097"/>
    <n v="53"/>
    <n v="5.05"/>
    <n v="267.64999999999998"/>
    <d v="2019-08-19T00:00:00"/>
    <s v="Oost-West"/>
    <n v="-1.94"/>
    <n v="-1.97"/>
    <n v="0.75"/>
    <n v="-2.72"/>
    <n v="1.683333"/>
    <n v="1.1499999999999999"/>
    <n v="0.11"/>
    <n v="0.36"/>
    <n v="61"/>
    <n v="5.8"/>
    <n v="19.100000000000001"/>
    <n v="8.0145999999999995E-2"/>
    <x v="2"/>
    <s v="nee"/>
    <s v=" "/>
    <s v="163-058-00119_097"/>
    <n v="0"/>
  </r>
  <r>
    <n v="586"/>
    <s v="Polyline ZM"/>
    <s v="163-058-00119"/>
    <n v="98"/>
    <s v="163-058-00119_098"/>
    <n v="45"/>
    <n v="5.65"/>
    <n v="254.25"/>
    <d v="2019-08-19T00:00:00"/>
    <s v="Oost-West"/>
    <n v="-1.94"/>
    <n v="-1.97"/>
    <n v="0.75"/>
    <n v="-2.72"/>
    <n v="1.8833329999999999"/>
    <n v="1.18"/>
    <n v="0.12"/>
    <n v="0.39"/>
    <n v="53.1"/>
    <n v="5.4"/>
    <n v="17.600000000000001"/>
    <n v="7.8302999999999998E-2"/>
    <x v="2"/>
    <s v="nee"/>
    <s v=" "/>
    <s v="163-058-00119_098"/>
    <n v="0"/>
  </r>
  <r>
    <n v="587"/>
    <s v="Polyline ZM"/>
    <s v="163-058-00109"/>
    <n v="99"/>
    <s v="163-058-00109_099"/>
    <n v="38.5"/>
    <n v="5.35"/>
    <n v="205.97499999999999"/>
    <d v="2019-08-19T00:00:00"/>
    <s v="Oost-West"/>
    <n v="-1.94"/>
    <n v="-1.97"/>
    <n v="0.75"/>
    <n v="-2.72"/>
    <n v="1.7833330000000001"/>
    <n v="1.44"/>
    <n v="0.15"/>
    <n v="0.41"/>
    <n v="55.4"/>
    <n v="5.8"/>
    <n v="15.8"/>
    <n v="0.10084"/>
    <x v="2"/>
    <s v="nee"/>
    <s v=" "/>
    <s v="163-058-00109_099"/>
    <n v="0"/>
  </r>
  <r>
    <n v="589"/>
    <s v="Polyline ZM"/>
    <s v="163-058-00109"/>
    <n v="101"/>
    <s v="163-058-00109_101"/>
    <n v="43.5"/>
    <n v="5.25"/>
    <n v="228.375"/>
    <d v="2019-08-19T00:00:00"/>
    <s v="Oost-West"/>
    <n v="-1.94"/>
    <n v="-1.97"/>
    <n v="0.75"/>
    <n v="-2.72"/>
    <n v="1.75"/>
    <n v="1.37"/>
    <n v="0.21"/>
    <n v="0.47"/>
    <n v="59.6"/>
    <n v="9.1"/>
    <n v="20.399999999999999"/>
    <n v="0.137931"/>
    <x v="2"/>
    <s v="nee"/>
    <s v=" "/>
    <s v="163-058-00109_101"/>
    <n v="0"/>
  </r>
  <r>
    <n v="591"/>
    <s v="Polyline ZM"/>
    <s v="163-058-00118"/>
    <n v="103"/>
    <s v="163-058-00118_103"/>
    <n v="34.5"/>
    <n v="7"/>
    <n v="241.5"/>
    <d v="2019-08-14T00:00:00"/>
    <s v="Noord-Zuid"/>
    <n v="-1.98"/>
    <n v="-1.97"/>
    <n v="0.75"/>
    <n v="-2.72"/>
    <n v="2.5"/>
    <n v="1.1100000000000001"/>
    <n v="0.27"/>
    <n v="0.65"/>
    <n v="38.299999999999997"/>
    <n v="9.3000000000000007"/>
    <n v="22.4"/>
    <n v="0.12747900000000001"/>
    <x v="2"/>
    <s v="JA"/>
    <s v=" "/>
    <s v="163-058-00118_103"/>
    <n v="0"/>
  </r>
  <r>
    <n v="592"/>
    <s v="Polyline ZM"/>
    <s v="163-058-00058"/>
    <n v="104"/>
    <s v="163-058-00058_104"/>
    <n v="18"/>
    <n v="5.6"/>
    <n v="100.8"/>
    <d v="2019-07-08T00:00:00"/>
    <s v="Oost-West"/>
    <n v="-1.95"/>
    <n v="-1.97"/>
    <n v="0.75"/>
    <n v="-2.72"/>
    <n v="1.8666670000000001"/>
    <n v="0.91"/>
    <n v="0.28000000000000003"/>
    <n v="0.54"/>
    <n v="16.399999999999999"/>
    <n v="5"/>
    <n v="9.6999999999999993"/>
    <n v="0.16666700000000001"/>
    <x v="2"/>
    <s v="nee"/>
    <s v=" "/>
    <s v="163-058-00058_104"/>
    <n v="0"/>
  </r>
  <r>
    <n v="599"/>
    <s v="Polyline ZM"/>
    <s v="163-058-00090"/>
    <n v="111"/>
    <s v="163-058-00090_111"/>
    <n v="22"/>
    <n v="32"/>
    <n v="704"/>
    <d v="2019-07-09T00:00:00"/>
    <s v="Noord-Zuid"/>
    <n v="-1.94"/>
    <n v="-1.97"/>
    <n v="0.75"/>
    <n v="-2.72"/>
    <n v="27.5"/>
    <n v="8.0299999999999994"/>
    <n v="0.63"/>
    <n v="5.36"/>
    <n v="176.7"/>
    <n v="13.9"/>
    <n v="117.9"/>
    <n v="3.0469E-2"/>
    <x v="2"/>
    <s v="nee"/>
    <s v=" "/>
    <s v="163-058-00090_111"/>
    <n v="0"/>
  </r>
  <r>
    <n v="601"/>
    <s v="Polyline ZM"/>
    <s v="163-058-00090"/>
    <n v="113"/>
    <s v="163-058-00090_113"/>
    <n v="16.5"/>
    <n v="12"/>
    <n v="198"/>
    <d v="2019-07-09T00:00:00"/>
    <s v="Noord-Zuid"/>
    <n v="-1.94"/>
    <n v="-1.97"/>
    <n v="0.75"/>
    <n v="-2.72"/>
    <n v="7.5"/>
    <n v="0.99"/>
    <n v="0.72"/>
    <n v="0.75"/>
    <n v="16.3"/>
    <n v="11.9"/>
    <n v="12.4"/>
    <n v="0.123267"/>
    <x v="2"/>
    <s v="JA"/>
    <s v=" "/>
    <s v="163-058-00090_113"/>
    <n v="0"/>
  </r>
  <r>
    <n v="604"/>
    <s v="Polyline ZM"/>
    <s v="163-058-00090"/>
    <n v="116"/>
    <s v="163-058-00090_116"/>
    <n v="32.5"/>
    <n v="5.75"/>
    <n v="186.875"/>
    <d v="2019-07-09T00:00:00"/>
    <s v="West-Oost"/>
    <n v="-1.94"/>
    <n v="-1.97"/>
    <n v="0.75"/>
    <n v="-2.72"/>
    <n v="1.916666"/>
    <n v="0.96"/>
    <n v="0.15"/>
    <n v="0.44"/>
    <n v="31.2"/>
    <n v="4.9000000000000004"/>
    <n v="14.3"/>
    <n v="9.4488000000000003E-2"/>
    <x v="2"/>
    <s v="nee"/>
    <s v=" "/>
    <s v="163-058-00090_116"/>
    <n v="0"/>
  </r>
  <r>
    <n v="605"/>
    <s v="Polyline ZM"/>
    <s v="011-058-01028"/>
    <n v="196"/>
    <s v="011-058-01028_196"/>
    <n v="28.5"/>
    <n v="7.15"/>
    <n v="203.77500000000001"/>
    <d v="2019-10-03T00:00:00"/>
    <s v="Oost-West"/>
    <n v="-2.23"/>
    <n v="-2.2200000000000002"/>
    <n v="0.75"/>
    <n v="-2.97"/>
    <n v="2.65"/>
    <n v="3.15"/>
    <n v="0.35"/>
    <n v="0.76"/>
    <n v="89.8"/>
    <n v="10"/>
    <n v="21.7"/>
    <n v="0.153195"/>
    <x v="2"/>
    <s v="nee"/>
    <s v=" "/>
    <s v="011-058-01028_196"/>
    <n v="0"/>
  </r>
  <r>
    <n v="610"/>
    <s v="Polyline ZM"/>
    <s v="011-058-00535"/>
    <n v="201"/>
    <s v="011-058-00535_201"/>
    <n v="24.5"/>
    <n v="8"/>
    <n v="196"/>
    <d v="2019-10-03T00:00:00"/>
    <s v="Zuid-Noord"/>
    <n v="-2.23"/>
    <n v="-2.2200000000000002"/>
    <n v="0.75"/>
    <n v="-2.97"/>
    <n v="3.5"/>
    <n v="1.53"/>
    <n v="0.14000000000000001"/>
    <n v="0.64"/>
    <n v="37.5"/>
    <n v="3.4"/>
    <n v="15.7"/>
    <n v="5.1565E-2"/>
    <x v="2"/>
    <s v="nee"/>
    <s v=" "/>
    <s v="011-058-00535_201"/>
    <n v="0"/>
  </r>
  <r>
    <n v="619"/>
    <s v="Polyline ZM"/>
    <s v="011-058-01010"/>
    <n v="210"/>
    <s v="011-058-01010_210"/>
    <n v="52"/>
    <n v="15.65"/>
    <n v="813.8"/>
    <d v="2019-10-03T00:00:00"/>
    <s v="West-Oost."/>
    <n v="-2.23"/>
    <n v="-2.2200000000000002"/>
    <n v="0.75"/>
    <n v="-2.97"/>
    <n v="11.15"/>
    <n v="4.8"/>
    <n v="0.78"/>
    <n v="2.58"/>
    <n v="249.6"/>
    <n v="40.6"/>
    <n v="134.19999999999999"/>
    <n v="9.1550000000000006E-2"/>
    <x v="2"/>
    <s v="JA"/>
    <s v=" "/>
    <s v="011-058-01010_210"/>
    <n v="0"/>
  </r>
  <r>
    <n v="624"/>
    <s v="Polyline ZM"/>
    <s v="011-058-00661"/>
    <n v="215"/>
    <s v="011-058-00661_215"/>
    <n v="27.5"/>
    <n v="6.9"/>
    <n v="189.75"/>
    <d v="2019-09-06T00:00:00"/>
    <s v="Noord-Zuid"/>
    <n v="-2.2000000000000002"/>
    <n v="-2.2200000000000002"/>
    <n v="0.75"/>
    <n v="-2.97"/>
    <n v="2.4"/>
    <n v="1.1599999999999999"/>
    <n v="0.14000000000000001"/>
    <n v="0.41"/>
    <n v="31.9"/>
    <n v="3.9"/>
    <n v="11.3"/>
    <n v="7.2492000000000001E-2"/>
    <x v="2"/>
    <s v="nee"/>
    <s v=" "/>
    <s v="011-058-00661_215"/>
    <n v="0"/>
  </r>
  <r>
    <n v="625"/>
    <s v="Polyline ZM"/>
    <s v="011-058-00197"/>
    <n v="216"/>
    <s v="011-058-00197_216"/>
    <n v="44"/>
    <n v="11.8"/>
    <n v="519.20000000000005"/>
    <d v="2019-09-06T00:00:00"/>
    <s v="Zuid-Noord."/>
    <n v="-2.2000000000000002"/>
    <n v="-2.2200000000000002"/>
    <n v="0.75"/>
    <n v="-2.97"/>
    <n v="7.3"/>
    <n v="2.44"/>
    <n v="0.61"/>
    <n v="1.47"/>
    <n v="107.4"/>
    <n v="26.8"/>
    <n v="64.7"/>
    <n v="0.10771699999999999"/>
    <x v="2"/>
    <s v="JA"/>
    <s v=" "/>
    <s v="011-058-00197_216"/>
    <n v="0"/>
  </r>
  <r>
    <n v="626"/>
    <s v="Polyline ZM"/>
    <s v="011-058-00522"/>
    <n v="217"/>
    <s v="011-058-00522_217"/>
    <n v="48"/>
    <n v="8.6"/>
    <n v="412.8"/>
    <d v="2019-09-06T00:00:00"/>
    <s v="Oost-West"/>
    <n v="-2.2000000000000002"/>
    <n v="-2.2200000000000002"/>
    <n v="0.75"/>
    <n v="-2.97"/>
    <n v="4.0999999999999996"/>
    <n v="1.75"/>
    <n v="0.43"/>
    <n v="0.86"/>
    <n v="84"/>
    <n v="20.6"/>
    <n v="41.3"/>
    <n v="0.12987099999999999"/>
    <x v="2"/>
    <s v="JA"/>
    <s v=" "/>
    <s v="011-058-00522_217"/>
    <n v="0"/>
  </r>
  <r>
    <n v="627"/>
    <s v="Polyline ZM"/>
    <s v="011-058-00522"/>
    <n v="218"/>
    <s v="011-058-00522_218"/>
    <n v="19.5"/>
    <n v="7.5"/>
    <n v="146.25"/>
    <d v="2019-09-06T00:00:00"/>
    <s v="Noord-Zuid"/>
    <n v="-2.2000000000000002"/>
    <n v="-2.2200000000000002"/>
    <n v="0.75"/>
    <n v="-2.97"/>
    <n v="3"/>
    <n v="0.74"/>
    <n v="0.22"/>
    <n v="0.44"/>
    <n v="14.4"/>
    <n v="4.3"/>
    <n v="8.6"/>
    <n v="9.1096999999999997E-2"/>
    <x v="2"/>
    <s v="JA"/>
    <s v=" "/>
    <s v="011-058-00522_218"/>
    <n v="0"/>
  </r>
  <r>
    <n v="628"/>
    <s v="Polyline ZM"/>
    <s v="011-058-00832"/>
    <n v="219"/>
    <s v="011-058-00832_219"/>
    <n v="14"/>
    <n v="6.85"/>
    <n v="95.9"/>
    <d v="2019-09-06T00:00:00"/>
    <s v="Noord-Zuid"/>
    <n v="-2.2000000000000002"/>
    <n v="-2.2200000000000002"/>
    <n v="0.75"/>
    <n v="-2.97"/>
    <n v="2.35"/>
    <n v="1.07"/>
    <n v="0.49"/>
    <n v="0.75"/>
    <n v="15"/>
    <n v="6.9"/>
    <n v="10.5"/>
    <n v="0.21956899999999999"/>
    <x v="2"/>
    <s v="JA"/>
    <s v=" "/>
    <s v="011-058-00832_219"/>
    <n v="0"/>
  </r>
  <r>
    <n v="633"/>
    <s v="Polyline ZM"/>
    <s v="011-058-00627"/>
    <n v="224"/>
    <s v="011-058-00627_224"/>
    <n v="22"/>
    <n v="10.7"/>
    <n v="235.4"/>
    <d v="2019-09-06T00:00:00"/>
    <s v="Zuid-Noord"/>
    <n v="-2.2000000000000002"/>
    <n v="-2.2200000000000002"/>
    <n v="0.75"/>
    <n v="-2.97"/>
    <n v="6.2"/>
    <n v="2.33"/>
    <n v="0.52"/>
    <n v="1.41"/>
    <n v="51.3"/>
    <n v="11.4"/>
    <n v="31"/>
    <n v="0.10746699999999999"/>
    <x v="2"/>
    <s v="JA"/>
    <s v=" "/>
    <s v="011-058-00627_224"/>
    <n v="0"/>
  </r>
  <r>
    <n v="634"/>
    <s v="Polyline ZM"/>
    <s v="011-058-00813"/>
    <n v="225"/>
    <s v="011-058-00813_225"/>
    <n v="12"/>
    <n v="8.25"/>
    <n v="99"/>
    <d v="2019-09-06T00:00:00"/>
    <s v="West-Oost."/>
    <n v="-2.2000000000000002"/>
    <n v="-2.2200000000000002"/>
    <n v="0.75"/>
    <n v="-2.97"/>
    <n v="3.75"/>
    <n v="0.86"/>
    <n v="0.75"/>
    <n v="0.83"/>
    <n v="10.3"/>
    <n v="9"/>
    <n v="10"/>
    <n v="0.22988500000000001"/>
    <x v="2"/>
    <s v="JA"/>
    <s v=" "/>
    <s v="011-058-00813_225"/>
    <n v="0"/>
  </r>
  <r>
    <n v="635"/>
    <s v="Polyline ZM"/>
    <s v="011-058-00575"/>
    <n v="226"/>
    <s v="011-058-00575_226"/>
    <n v="35"/>
    <n v="7"/>
    <n v="245"/>
    <d v="2019-09-06T00:00:00"/>
    <s v="West-Oost."/>
    <n v="-2.2000000000000002"/>
    <n v="-2.2200000000000002"/>
    <n v="0.75"/>
    <n v="-2.97"/>
    <n v="2.5"/>
    <n v="1.05"/>
    <n v="0.22"/>
    <n v="0.51"/>
    <n v="36.799999999999997"/>
    <n v="7.7"/>
    <n v="17.899999999999999"/>
    <n v="0.106126"/>
    <x v="2"/>
    <s v="nee"/>
    <s v=" "/>
    <s v="011-058-00575_226"/>
    <n v="0"/>
  </r>
  <r>
    <n v="641"/>
    <s v="Polyline ZM"/>
    <s v="011-058-01141"/>
    <n v="232"/>
    <s v="011-058-01141_232"/>
    <n v="32.5"/>
    <n v="7"/>
    <n v="227.5"/>
    <d v="2019-09-06T00:00:00"/>
    <s v="Zuid-Noord"/>
    <n v="-2.2000000000000002"/>
    <n v="-2.2200000000000002"/>
    <n v="0.75"/>
    <n v="-2.97"/>
    <n v="2.5"/>
    <n v="1.18"/>
    <n v="0.14000000000000001"/>
    <n v="0.42"/>
    <n v="38.4"/>
    <n v="4.5999999999999996"/>
    <n v="13.7"/>
    <n v="6.9964999999999999E-2"/>
    <x v="2"/>
    <s v="nee"/>
    <s v=" "/>
    <s v="011-058-01141_232"/>
    <n v="0"/>
  </r>
  <r>
    <n v="643"/>
    <s v="Polyline ZM"/>
    <s v="011-058-00188"/>
    <n v="234"/>
    <s v="011-058-00188_234"/>
    <n v="23"/>
    <n v="5.9"/>
    <n v="135.69999999999999"/>
    <d v="2019-09-06T00:00:00"/>
    <s v="Oost-West."/>
    <n v="-2.2000000000000002"/>
    <n v="-2.2200000000000002"/>
    <n v="0.75"/>
    <n v="-2.97"/>
    <n v="1.966666"/>
    <n v="0.59"/>
    <n v="0.22"/>
    <n v="0.26"/>
    <n v="13.6"/>
    <n v="5.0999999999999996"/>
    <n v="6"/>
    <n v="0.12979399999999999"/>
    <x v="2"/>
    <s v="JA"/>
    <s v=" "/>
    <s v="011-058-00188_234"/>
    <n v="0"/>
  </r>
  <r>
    <n v="644"/>
    <s v="Polyline ZM"/>
    <s v="011-058-01137"/>
    <n v="235"/>
    <s v="011-058-01137_235"/>
    <n v="17"/>
    <n v="7"/>
    <n v="119"/>
    <d v="2019-09-06T00:00:00"/>
    <s v="Oost-West."/>
    <n v="-2.2000000000000002"/>
    <n v="-2.2200000000000002"/>
    <n v="0.75"/>
    <n v="-2.97"/>
    <n v="2.5"/>
    <n v="1.2"/>
    <n v="0.4"/>
    <n v="0.78"/>
    <n v="20.399999999999999"/>
    <n v="6.8"/>
    <n v="13.3"/>
    <n v="0.17897099999999999"/>
    <x v="2"/>
    <s v="nee"/>
    <s v=" "/>
    <s v="011-058-01137_235"/>
    <n v="0"/>
  </r>
  <r>
    <n v="650"/>
    <s v="Polyline ZM"/>
    <s v="011-058-01707"/>
    <n v="241"/>
    <s v="011-058-01707_241"/>
    <n v="23.5"/>
    <n v="5.85"/>
    <n v="137.47499999999999"/>
    <d v="2019-09-12T00:00:00"/>
    <s v="Noord-Zuid"/>
    <n v="-2.19"/>
    <n v="-2.2200000000000002"/>
    <n v="0.75"/>
    <n v="-2.97"/>
    <n v="1.95"/>
    <n v="1.07"/>
    <n v="0.02"/>
    <n v="0.3"/>
    <n v="25.1"/>
    <n v="0.5"/>
    <n v="7.1"/>
    <n v="1.3491E-2"/>
    <x v="2"/>
    <s v="nee"/>
    <s v=" "/>
    <s v="011-058-01707_241"/>
    <n v="0"/>
  </r>
  <r>
    <n v="651"/>
    <s v="Polyline ZM"/>
    <s v="011-058-01707"/>
    <n v="242"/>
    <s v="011-058-01707_242"/>
    <n v="23.5"/>
    <n v="8.4499999999999993"/>
    <n v="198.57499999999999"/>
    <d v="2019-09-12T00:00:00"/>
    <s v="West-Oost"/>
    <n v="-2.19"/>
    <n v="-2.2200000000000002"/>
    <n v="0.75"/>
    <n v="-2.97"/>
    <n v="3.95"/>
    <n v="1.69"/>
    <n v="0.26"/>
    <n v="0.93"/>
    <n v="39.700000000000003"/>
    <n v="6.1"/>
    <n v="21.9"/>
    <n v="8.3585000000000007E-2"/>
    <x v="2"/>
    <s v="nee"/>
    <s v=" "/>
    <s v="011-058-01707_242"/>
    <n v="0"/>
  </r>
  <r>
    <n v="653"/>
    <s v="Polyline ZM"/>
    <s v="011-058-01707"/>
    <n v="244"/>
    <s v="011-058-01707_244"/>
    <n v="41"/>
    <n v="8.4499999999999993"/>
    <n v="346.45"/>
    <d v="2019-09-12T00:00:00"/>
    <s v="Noord-Zuid"/>
    <n v="-2.19"/>
    <n v="-2.2200000000000002"/>
    <n v="0.75"/>
    <n v="-2.97"/>
    <n v="3.95"/>
    <n v="1.8"/>
    <n v="0.23"/>
    <n v="0.84"/>
    <n v="73.8"/>
    <n v="9.4"/>
    <n v="34.4"/>
    <n v="7.4348999999999998E-2"/>
    <x v="2"/>
    <s v="nee"/>
    <s v=" "/>
    <s v="011-058-01707_244"/>
    <n v="0"/>
  </r>
  <r>
    <n v="657"/>
    <s v="Polyline ZM"/>
    <s v="011-058-01707"/>
    <n v="248"/>
    <s v="011-058-01707_248"/>
    <n v="32.5"/>
    <n v="7.45"/>
    <n v="242.125"/>
    <d v="2019-09-12T00:00:00"/>
    <s v="Noord-Zuid"/>
    <n v="-2.19"/>
    <n v="-2.2200000000000002"/>
    <n v="0.75"/>
    <n v="-2.97"/>
    <n v="2.95"/>
    <n v="2.37"/>
    <n v="0.22"/>
    <n v="0.57999999999999996"/>
    <n v="77"/>
    <n v="7.2"/>
    <n v="18.899999999999999"/>
    <n v="9.2424999999999993E-2"/>
    <x v="2"/>
    <s v="nee"/>
    <s v=" "/>
    <s v="011-058-01707_248"/>
    <n v="0"/>
  </r>
  <r>
    <n v="658"/>
    <s v="Polyline ZM"/>
    <s v="011-058-01707"/>
    <n v="249"/>
    <s v="011-058-01707_249"/>
    <n v="23.5"/>
    <n v="5.5"/>
    <n v="129.25"/>
    <d v="2019-09-12T00:00:00"/>
    <s v="Noord-Zuid"/>
    <n v="-2.19"/>
    <n v="-2.2200000000000002"/>
    <n v="0.75"/>
    <n v="-2.97"/>
    <n v="1.8333330000000001"/>
    <n v="1.1299999999999999"/>
    <n v="7.0000000000000007E-2"/>
    <n v="0.34"/>
    <n v="26.6"/>
    <n v="1.6"/>
    <n v="8"/>
    <n v="4.8443E-2"/>
    <x v="2"/>
    <s v="nee"/>
    <s v=" "/>
    <s v="011-058-01707_249"/>
    <n v="0"/>
  </r>
  <r>
    <n v="666"/>
    <s v="Polyline ZM"/>
    <s v="011-058-01008"/>
    <n v="257"/>
    <s v="011-058-01008_257"/>
    <n v="29"/>
    <n v="5.85"/>
    <n v="169.65"/>
    <d v="2019-09-12T00:00:00"/>
    <s v="Oost-West"/>
    <n v="-2.19"/>
    <n v="-2.2200000000000002"/>
    <n v="0.75"/>
    <n v="-2.97"/>
    <n v="1.95"/>
    <n v="0.57999999999999996"/>
    <n v="0.28000000000000003"/>
    <n v="0.3"/>
    <n v="16.8"/>
    <n v="8.1"/>
    <n v="8.6999999999999993"/>
    <n v="0.160689"/>
    <x v="2"/>
    <s v="JA"/>
    <s v=" "/>
    <s v="011-058-01008_257"/>
    <n v="0"/>
  </r>
  <r>
    <n v="667"/>
    <s v="Polyline ZM"/>
    <s v="011-058-01017"/>
    <n v="258"/>
    <s v="011-058-01017_258"/>
    <n v="14"/>
    <n v="18"/>
    <n v="252"/>
    <d v="2019-09-12T00:00:00"/>
    <s v="Oost-West"/>
    <n v="-2.19"/>
    <n v="-2.2200000000000002"/>
    <n v="0.75"/>
    <n v="-2.97"/>
    <n v="13.5"/>
    <n v="2.08"/>
    <n v="1.1299999999999999"/>
    <n v="1.79"/>
    <n v="29.1"/>
    <n v="15.8"/>
    <n v="25.1"/>
    <n v="0.109567"/>
    <x v="2"/>
    <s v="JA"/>
    <s v=" "/>
    <s v="011-058-01017_258"/>
    <n v="0"/>
  </r>
  <r>
    <n v="668"/>
    <s v="Polyline ZM"/>
    <s v="011-058-01017"/>
    <n v="259"/>
    <s v="011-058-01017_259"/>
    <n v="38"/>
    <n v="8"/>
    <n v="304"/>
    <d v="2019-09-12T00:00:00"/>
    <s v="Oost-West"/>
    <n v="-2.19"/>
    <n v="-2.2200000000000002"/>
    <n v="0.75"/>
    <n v="-2.97"/>
    <n v="3.5"/>
    <n v="1.78"/>
    <n v="0.6"/>
    <n v="1.1200000000000001"/>
    <n v="67.599999999999994"/>
    <n v="22.8"/>
    <n v="42.6"/>
    <n v="0.19928799999999999"/>
    <x v="2"/>
    <s v="JA"/>
    <s v=" "/>
    <s v="011-058-01017_259"/>
    <n v="0"/>
  </r>
  <r>
    <n v="671"/>
    <s v="Polyline ZM"/>
    <s v="011-058-00423"/>
    <n v="262"/>
    <s v="011-058-00423_262"/>
    <n v="28"/>
    <n v="6.35"/>
    <n v="177.8"/>
    <d v="2019-09-12T00:00:00"/>
    <s v="Oost-West"/>
    <n v="-2.19"/>
    <n v="-2.2200000000000002"/>
    <n v="0.75"/>
    <n v="-2.97"/>
    <n v="1.85"/>
    <n v="1.85"/>
    <n v="0.18"/>
    <n v="0.39"/>
    <n v="51.8"/>
    <n v="5"/>
    <n v="10.9"/>
    <n v="0.11205"/>
    <x v="2"/>
    <s v="nee"/>
    <s v=" "/>
    <s v="011-058-00423_262"/>
    <n v="0"/>
  </r>
  <r>
    <n v="672"/>
    <s v="Polyline ZM"/>
    <s v="011-058-01030"/>
    <n v="263"/>
    <s v="011-058-01030_263"/>
    <n v="58"/>
    <n v="7.7"/>
    <n v="446.6"/>
    <d v="2019-09-12T00:00:00"/>
    <s v="Noord-Zuid"/>
    <n v="-2.19"/>
    <n v="-2.2200000000000002"/>
    <n v="0.75"/>
    <n v="-2.97"/>
    <n v="3.2"/>
    <n v="1.1200000000000001"/>
    <n v="0.73"/>
    <n v="0.83"/>
    <n v="65"/>
    <n v="42.3"/>
    <n v="48.1"/>
    <n v="0.25057699999999999"/>
    <x v="2"/>
    <s v="JA"/>
    <s v=" "/>
    <s v="011-058-01030_263"/>
    <n v="0"/>
  </r>
  <r>
    <n v="675"/>
    <s v="Polyline ZM"/>
    <s v="011-058-01154"/>
    <n v="266"/>
    <s v="011-058-01154_266"/>
    <n v="45.5"/>
    <n v="6.1"/>
    <n v="277.55"/>
    <d v="2019-09-12T00:00:00"/>
    <s v="West-Oost"/>
    <n v="-2.19"/>
    <n v="-2.2200000000000002"/>
    <n v="0.75"/>
    <n v="-2.97"/>
    <n v="1.6"/>
    <n v="0.63"/>
    <n v="0.11"/>
    <n v="0.31"/>
    <n v="28.7"/>
    <n v="5"/>
    <n v="14.1"/>
    <n v="8.1199999999999994E-2"/>
    <x v="2"/>
    <s v="nee"/>
    <s v=" "/>
    <s v="011-058-01154_266"/>
    <n v="0"/>
  </r>
  <r>
    <n v="677"/>
    <s v="Polyline ZM"/>
    <s v="011-058-01154"/>
    <n v="268"/>
    <s v="011-058-01154_268"/>
    <n v="44.5"/>
    <n v="7"/>
    <n v="311.5"/>
    <d v="2019-09-12T00:00:00"/>
    <s v="West-Oost"/>
    <n v="-2.19"/>
    <n v="-2.2200000000000002"/>
    <n v="0.75"/>
    <n v="-2.97"/>
    <n v="2.5"/>
    <n v="1.4"/>
    <n v="0.18"/>
    <n v="0.55000000000000004"/>
    <n v="62.3"/>
    <n v="8"/>
    <n v="24.5"/>
    <n v="8.8364999999999999E-2"/>
    <x v="2"/>
    <s v="nee"/>
    <s v=" "/>
    <s v="011-058-01154_268"/>
    <n v="0"/>
  </r>
  <r>
    <n v="678"/>
    <s v="Polyline ZM"/>
    <s v="011-058-00409"/>
    <n v="269"/>
    <s v="011-058-00409_269"/>
    <n v="35"/>
    <n v="7.65"/>
    <n v="267.75"/>
    <d v="2019-09-12T00:00:00"/>
    <s v="Noord-Zuid"/>
    <n v="-2.19"/>
    <n v="-2.2200000000000002"/>
    <n v="0.75"/>
    <n v="-2.97"/>
    <n v="3.15"/>
    <n v="1.36"/>
    <n v="0.4"/>
    <n v="0.65"/>
    <n v="47.6"/>
    <n v="14"/>
    <n v="22.8"/>
    <n v="0.15104500000000001"/>
    <x v="2"/>
    <s v="JA"/>
    <s v=" "/>
    <s v="011-058-00409_269"/>
    <n v="0"/>
  </r>
  <r>
    <n v="684"/>
    <s v="Polyline ZM"/>
    <s v="011-058-00391"/>
    <n v="275"/>
    <s v="011-058-00391_275"/>
    <n v="41.5"/>
    <n v="5.05"/>
    <n v="209.57499999999999"/>
    <d v="2019-09-12T00:00:00"/>
    <s v="Zuid-Noord"/>
    <n v="-2.19"/>
    <n v="-2.2200000000000002"/>
    <n v="0.75"/>
    <n v="-2.97"/>
    <n v="1.683333"/>
    <n v="1.96"/>
    <n v="0.34"/>
    <n v="0.59"/>
    <n v="81.3"/>
    <n v="14.1"/>
    <n v="24.5"/>
    <n v="0.212169"/>
    <x v="2"/>
    <s v="nee"/>
    <s v=" "/>
    <s v="011-058-00391_275"/>
    <n v="0"/>
  </r>
  <r>
    <n v="694"/>
    <s v="Polyline ZM"/>
    <s v="011-058-00317"/>
    <n v="285"/>
    <s v="011-058-00317_285"/>
    <n v="35"/>
    <n v="5.9"/>
    <n v="206.5"/>
    <d v="2019-10-28T00:00:00"/>
    <s v="Zuid-Noord"/>
    <n v="-2.2200000000000002"/>
    <n v="-2.2200000000000002"/>
    <n v="0.75"/>
    <n v="-2.97"/>
    <n v="1.966666"/>
    <n v="3.45"/>
    <n v="0.06"/>
    <n v="0.34"/>
    <n v="120.8"/>
    <n v="2.1"/>
    <n v="11.9"/>
    <n v="3.9087999999999998E-2"/>
    <x v="2"/>
    <s v="nee"/>
    <s v=" "/>
    <s v="011-058-00317_285"/>
    <n v="0"/>
  </r>
  <r>
    <n v="696"/>
    <s v="Polyline ZM"/>
    <s v="011-058-00331"/>
    <n v="287"/>
    <s v="011-058-00331_287"/>
    <n v="17"/>
    <n v="8"/>
    <n v="136"/>
    <d v="2019-10-28T00:00:00"/>
    <s v="West-Oost."/>
    <n v="-2.2200000000000002"/>
    <n v="-2.2200000000000002"/>
    <n v="0.75"/>
    <n v="-2.97"/>
    <n v="3.5"/>
    <n v="3.79"/>
    <n v="0.4"/>
    <n v="0.98"/>
    <n v="64.400000000000006"/>
    <n v="6.8"/>
    <n v="16.7"/>
    <n v="0.13878599999999999"/>
    <x v="2"/>
    <s v="nee"/>
    <s v=" "/>
    <s v="011-058-00331_287"/>
    <n v="0"/>
  </r>
  <r>
    <n v="700"/>
    <s v="Polyline ZM"/>
    <s v="011-058-00873"/>
    <n v="291"/>
    <s v="011-058-00873_291"/>
    <n v="21"/>
    <n v="10.5"/>
    <n v="220.5"/>
    <d v="2019-11-01T00:00:00"/>
    <s v="Oost-West"/>
    <n v="-2.2400000000000002"/>
    <n v="-2.2200000000000002"/>
    <n v="0.75"/>
    <n v="-2.97"/>
    <n v="6"/>
    <n v="4.8099999999999996"/>
    <n v="1.1000000000000001"/>
    <n v="1.82"/>
    <n v="101"/>
    <n v="23.1"/>
    <n v="38.200000000000003"/>
    <n v="0.22391900000000001"/>
    <x v="2"/>
    <s v="nee"/>
    <s v=" "/>
    <s v="011-058-00873_291"/>
    <n v="0"/>
  </r>
  <r>
    <n v="706"/>
    <s v="Polyline ZM"/>
    <s v="011-058-00474"/>
    <n v="297"/>
    <s v="011-058-00474_297"/>
    <n v="4"/>
    <n v="6"/>
    <n v="24"/>
    <d v="2019-11-01T00:00:00"/>
    <s v="Noord-Zuid"/>
    <n v="-2.2400000000000002"/>
    <n v="-2.2200000000000002"/>
    <n v="0.75"/>
    <n v="-2.97"/>
    <n v="2"/>
    <n v="1.68"/>
    <n v="0.11"/>
    <n v="0.41"/>
    <n v="6.7"/>
    <n v="0.4"/>
    <n v="1.6"/>
    <n v="6.8322999999999995E-2"/>
    <x v="2"/>
    <s v="nee"/>
    <s v=" "/>
    <s v="011-058-00474_297"/>
    <n v="0"/>
  </r>
  <r>
    <n v="715"/>
    <s v="Polyline ZM"/>
    <s v="011-058-00556"/>
    <n v="306"/>
    <s v="011-058-00556_306"/>
    <n v="16.5"/>
    <n v="5.6"/>
    <n v="92.4"/>
    <d v="2019-10-18T00:00:00"/>
    <s v="Oost-West"/>
    <n v="-2.23"/>
    <n v="-2.2200000000000002"/>
    <n v="0.75"/>
    <n v="-2.97"/>
    <n v="1.8666670000000001"/>
    <n v="1.87"/>
    <n v="0.12"/>
    <n v="0.35"/>
    <n v="30.9"/>
    <n v="2"/>
    <n v="5.8"/>
    <n v="7.8947000000000003E-2"/>
    <x v="2"/>
    <s v="nee"/>
    <s v=" "/>
    <s v="011-058-00556_306"/>
    <n v="0"/>
  </r>
  <r>
    <n v="717"/>
    <s v="Polyline ZM"/>
    <s v="011-058-00182"/>
    <n v="308"/>
    <s v="011-058-00182_308"/>
    <n v="9.5"/>
    <n v="3.35"/>
    <n v="31.824999999999999"/>
    <d v="2019-10-18T00:00:00"/>
    <s v="Zuid-Noord."/>
    <n v="-2.23"/>
    <n v="-2.2200000000000002"/>
    <n v="0.75"/>
    <n v="-2.97"/>
    <n v="1"/>
    <n v="0.97"/>
    <n v="0.15"/>
    <n v="0.28999999999999998"/>
    <n v="9.1999999999999993"/>
    <n v="1.4"/>
    <n v="2.8"/>
    <n v="0.161943"/>
    <x v="2"/>
    <s v="nee"/>
    <s v=" "/>
    <s v="011-058-00182_308"/>
    <n v="0"/>
  </r>
  <r>
    <n v="718"/>
    <s v="Polyline ZM"/>
    <s v="011-058-01136"/>
    <n v="309"/>
    <s v="011-058-01136_309"/>
    <n v="24"/>
    <n v="7.05"/>
    <n v="169.2"/>
    <d v="2019-10-18T00:00:00"/>
    <s v="West-Oost"/>
    <n v="-2.23"/>
    <n v="-2.2200000000000002"/>
    <n v="0.75"/>
    <n v="-2.97"/>
    <n v="2.5499999999999998"/>
    <n v="2"/>
    <n v="0.27"/>
    <n v="0.63"/>
    <n v="48"/>
    <n v="6.5"/>
    <n v="15.1"/>
    <n v="0.12553800000000001"/>
    <x v="2"/>
    <s v="nee"/>
    <s v=" "/>
    <s v="011-058-01136_309"/>
    <n v="0"/>
  </r>
  <r>
    <n v="720"/>
    <s v="Polyline ZM"/>
    <s v="011-058-00176"/>
    <n v="311"/>
    <s v="011-058-00176_311"/>
    <n v="34.5"/>
    <n v="6.5"/>
    <n v="224.25"/>
    <d v="2019-10-28T00:00:00"/>
    <s v="West-Oost"/>
    <n v="-2.2200000000000002"/>
    <n v="-2.2200000000000002"/>
    <n v="0.75"/>
    <n v="-2.97"/>
    <n v="2"/>
    <n v="1.73"/>
    <n v="0.37"/>
    <n v="0.65"/>
    <n v="59.7"/>
    <n v="12.8"/>
    <n v="22.4"/>
    <n v="0.19308500000000001"/>
    <x v="2"/>
    <s v="nee"/>
    <s v=" "/>
    <s v="011-058-00176_311"/>
    <n v="0"/>
  </r>
  <r>
    <n v="723"/>
    <s v="Polyline ZM"/>
    <s v="011-058-00176"/>
    <n v="314"/>
    <s v="011-058-00176_314"/>
    <n v="30"/>
    <n v="5.75"/>
    <n v="172.5"/>
    <d v="2019-10-28T00:00:00"/>
    <s v="Noord-Zuid"/>
    <n v="-2.2200000000000002"/>
    <n v="-2.2200000000000002"/>
    <n v="0.75"/>
    <n v="-2.97"/>
    <n v="1.916666"/>
    <n v="1.23"/>
    <n v="0.46"/>
    <n v="0.71"/>
    <n v="36.9"/>
    <n v="13.8"/>
    <n v="21.3"/>
    <n v="0.242424"/>
    <x v="2"/>
    <s v="nee"/>
    <s v=" "/>
    <s v="011-058-00176_314"/>
    <n v="0"/>
  </r>
  <r>
    <n v="727"/>
    <s v="Polyline ZM"/>
    <s v="011-058-00504"/>
    <n v="318"/>
    <s v="011-058-00504_318"/>
    <n v="50"/>
    <n v="2.4500000000000002"/>
    <n v="122.5"/>
    <d v="2019-10-28T00:00:00"/>
    <s v="Zuid-Noord"/>
    <n v="-2.4700000000000002"/>
    <n v="-2.4700000000000002"/>
    <n v="0.35"/>
    <n v="-2.82"/>
    <n v="1.05"/>
    <n v="1.22"/>
    <n v="0.06"/>
    <n v="0.19"/>
    <n v="61"/>
    <n v="3"/>
    <n v="9.5"/>
    <n v="0.14723900000000001"/>
    <x v="2"/>
    <s v="nee"/>
    <s v=" "/>
    <s v="011-058-00504_318"/>
    <n v="0"/>
  </r>
  <r>
    <n v="733"/>
    <s v="Polyline ZM"/>
    <s v="011-058-00714"/>
    <n v="324"/>
    <s v="011-058-00714_324"/>
    <n v="39"/>
    <n v="4"/>
    <n v="156"/>
    <d v="2019-10-28T00:00:00"/>
    <s v="Oost-West"/>
    <n v="-2.23"/>
    <n v="-2.2200000000000002"/>
    <n v="0.5"/>
    <n v="-2.72"/>
    <n v="1.3333330000000001"/>
    <n v="0.67"/>
    <n v="0.08"/>
    <n v="0.24"/>
    <n v="26.1"/>
    <n v="3.1"/>
    <n v="9.4"/>
    <n v="0.107143"/>
    <x v="2"/>
    <s v="nee"/>
    <s v=" "/>
    <s v="011-058-00714_324"/>
    <n v="0"/>
  </r>
  <r>
    <n v="735"/>
    <s v="Polyline ZM"/>
    <s v="011-058-00714"/>
    <n v="326"/>
    <s v="011-058-00714_326"/>
    <n v="15"/>
    <n v="3.95"/>
    <n v="59.25"/>
    <d v="2019-10-28T00:00:00"/>
    <s v="Zuid-Noord."/>
    <n v="-2.23"/>
    <n v="-2.2200000000000002"/>
    <n v="0.5"/>
    <n v="-2.72"/>
    <n v="1"/>
    <n v="0.56999999999999995"/>
    <n v="0.01"/>
    <n v="0.1"/>
    <n v="8.6"/>
    <n v="0.2"/>
    <n v="1.5"/>
    <n v="1.9427E-2"/>
    <x v="2"/>
    <s v="nee"/>
    <s v=" "/>
    <s v="011-058-00714_326"/>
    <n v="0"/>
  </r>
  <r>
    <n v="738"/>
    <s v="Polyline ZM"/>
    <s v="011-058-00122"/>
    <n v="328"/>
    <s v="011-058-00122_328"/>
    <n v="43"/>
    <n v="4"/>
    <n v="172"/>
    <d v="2019-10-28T00:00:00"/>
    <s v="West-Oost"/>
    <n v="-2.23"/>
    <n v="-2.2200000000000002"/>
    <n v="0.5"/>
    <n v="-2.72"/>
    <n v="1.3333330000000001"/>
    <n v="0.66"/>
    <n v="0.14000000000000001"/>
    <n v="0.3"/>
    <n v="28.4"/>
    <n v="6"/>
    <n v="12.9"/>
    <n v="0.17355400000000001"/>
    <x v="2"/>
    <s v="nee"/>
    <s v=" "/>
    <s v="011-058-00122_328"/>
    <n v="0"/>
  </r>
  <r>
    <n v="739"/>
    <s v="Polyline ZM"/>
    <s v="011-058-00756"/>
    <n v="330"/>
    <s v="011-058-00756_330"/>
    <n v="31"/>
    <n v="4"/>
    <n v="124"/>
    <d v="2019-10-28T00:00:00"/>
    <s v="Oost-West"/>
    <n v="-2.23"/>
    <n v="-2.2200000000000002"/>
    <n v="0.5"/>
    <n v="-2.72"/>
    <n v="1.3333330000000001"/>
    <n v="0.54"/>
    <n v="0.11"/>
    <n v="0.24"/>
    <n v="16.7"/>
    <n v="3.4"/>
    <n v="7.4"/>
    <n v="0.14163100000000001"/>
    <x v="2"/>
    <s v="JA"/>
    <s v=" "/>
    <s v="011-058-00756_330"/>
    <n v="0"/>
  </r>
  <r>
    <n v="740"/>
    <s v="Polyline ZM"/>
    <s v="011-058-00756"/>
    <n v="331"/>
    <s v="011-058-00756_331"/>
    <n v="31"/>
    <n v="4.0999999999999996"/>
    <n v="127.1"/>
    <d v="2019-10-28T00:00:00"/>
    <s v="Oost-West"/>
    <n v="-2.23"/>
    <n v="-2.2200000000000002"/>
    <n v="0.5"/>
    <n v="-2.72"/>
    <n v="1.3666670000000001"/>
    <n v="0.55000000000000004"/>
    <n v="0.12"/>
    <n v="0.28000000000000003"/>
    <n v="17.100000000000001"/>
    <n v="3.7"/>
    <n v="8.6999999999999993"/>
    <n v="0.14937800000000001"/>
    <x v="2"/>
    <s v="nee"/>
    <s v=" "/>
    <s v="011-058-00756_331"/>
    <n v="0"/>
  </r>
  <r>
    <n v="746"/>
    <s v="Polyline ZM"/>
    <s v="011-058-00195"/>
    <n v="337"/>
    <s v="011-058-00195_337"/>
    <n v="9"/>
    <n v="7.45"/>
    <n v="67.05"/>
    <d v="2019-10-25T00:00:00"/>
    <s v="West-Oost"/>
    <n v="-2.2400000000000002"/>
    <n v="-2.2200000000000002"/>
    <n v="0.75"/>
    <n v="-2.97"/>
    <n v="2.95"/>
    <n v="1.5"/>
    <n v="0.4"/>
    <n v="0.85"/>
    <n v="13.5"/>
    <n v="3.6"/>
    <n v="7.7"/>
    <n v="0.158882"/>
    <x v="2"/>
    <s v="nee"/>
    <s v=" "/>
    <s v="011-058-00195_337"/>
    <n v="0"/>
  </r>
  <r>
    <n v="747"/>
    <s v="Polyline ZM"/>
    <s v="011-058-00881"/>
    <n v="338"/>
    <s v="011-058-00881_338"/>
    <n v="32.5"/>
    <n v="7.25"/>
    <n v="235.625"/>
    <d v="2019-10-25T00:00:00"/>
    <s v="West-Oost"/>
    <n v="-2.2400000000000002"/>
    <n v="-2.2200000000000002"/>
    <n v="0.75"/>
    <n v="-2.97"/>
    <n v="2.75"/>
    <n v="1.08"/>
    <n v="0.24"/>
    <n v="0.67"/>
    <n v="35.1"/>
    <n v="7.8"/>
    <n v="21.8"/>
    <n v="0.106248"/>
    <x v="2"/>
    <s v="nee"/>
    <s v=" "/>
    <s v="011-058-00881_338"/>
    <n v="0"/>
  </r>
  <r>
    <n v="748"/>
    <s v="Polyline ZM"/>
    <s v="011-058-00133"/>
    <n v="339"/>
    <s v="011-058-00133_339"/>
    <n v="30.5"/>
    <n v="5.65"/>
    <n v="172.32499999999999"/>
    <d v="2019-10-25T00:00:00"/>
    <s v="Zuid-Noord"/>
    <n v="-2.2400000000000002"/>
    <n v="-2.2200000000000002"/>
    <n v="0.75"/>
    <n v="-2.97"/>
    <n v="1.8833329999999999"/>
    <n v="0.82"/>
    <n v="0.36"/>
    <n v="0.51"/>
    <n v="25"/>
    <n v="11"/>
    <n v="15.6"/>
    <n v="0.20310300000000001"/>
    <x v="2"/>
    <s v="nee"/>
    <s v=" "/>
    <s v="011-058-00133_339"/>
    <n v="0"/>
  </r>
  <r>
    <n v="749"/>
    <s v="Polyline ZM"/>
    <s v="011-058-00796"/>
    <n v="340"/>
    <s v="011-058-00796_340"/>
    <n v="12.5"/>
    <n v="9.4"/>
    <n v="117.5"/>
    <d v="2019-10-25T00:00:00"/>
    <s v="West-Oost"/>
    <n v="-2.23"/>
    <n v="-2.2200000000000002"/>
    <n v="1"/>
    <n v="-3.22"/>
    <n v="3.3999990000000002"/>
    <n v="2.62"/>
    <n v="0.75"/>
    <n v="1.31"/>
    <n v="32.799999999999997"/>
    <n v="9.4"/>
    <n v="16.399999999999999"/>
    <n v="0.18464900000000001"/>
    <x v="2"/>
    <s v="nee"/>
    <s v=" "/>
    <s v="011-058-00796_340"/>
    <n v="0"/>
  </r>
  <r>
    <n v="754"/>
    <s v="Polyline ZM"/>
    <s v="011-058-00774"/>
    <n v="345"/>
    <s v="011-058-00774_345"/>
    <n v="20"/>
    <n v="6"/>
    <n v="120"/>
    <d v="2019-10-10T00:00:00"/>
    <s v="West-Oost"/>
    <n v="-2.2000000000000002"/>
    <n v="-2.2200000000000002"/>
    <n v="0.75"/>
    <n v="-2.97"/>
    <n v="2"/>
    <n v="3.11"/>
    <n v="0.14000000000000001"/>
    <n v="0.44"/>
    <n v="62.2"/>
    <n v="2.8"/>
    <n v="8.8000000000000007"/>
    <n v="8.5365999999999997E-2"/>
    <x v="2"/>
    <s v="nee"/>
    <s v=" "/>
    <s v="011-058-00774_345"/>
    <n v="0"/>
  </r>
  <r>
    <n v="762"/>
    <s v="Polyline ZM"/>
    <s v="011-058-00484"/>
    <n v="353"/>
    <s v="011-058-00484_353"/>
    <n v="21"/>
    <n v="9.5"/>
    <n v="199.5"/>
    <d v="2019-10-18T00:00:00"/>
    <s v="Oost-West"/>
    <n v="-2.2400000000000002"/>
    <n v="-2.2200000000000002"/>
    <n v="0.75"/>
    <n v="-2.97"/>
    <n v="5"/>
    <n v="1.33"/>
    <n v="0.09"/>
    <n v="0.91"/>
    <n v="27.9"/>
    <n v="1.9"/>
    <n v="19.100000000000001"/>
    <n v="2.3744000000000001E-2"/>
    <x v="2"/>
    <s v="nee"/>
    <s v=" "/>
    <s v="011-058-00484_353"/>
    <n v="0"/>
  </r>
  <r>
    <n v="768"/>
    <s v="Polyline ZM"/>
    <s v="011-058-01655"/>
    <n v="359"/>
    <s v="011-058-01655_359"/>
    <n v="62.5"/>
    <n v="3.7"/>
    <n v="231.25"/>
    <d v="2019-10-18T00:00:00"/>
    <s v="Noord-Zuid"/>
    <n v="-2.2400000000000002"/>
    <n v="-2.2200000000000002"/>
    <n v="0.75"/>
    <n v="-2.97"/>
    <n v="1"/>
    <n v="0.32"/>
    <n v="0.19"/>
    <n v="0.19"/>
    <n v="20"/>
    <n v="11.9"/>
    <n v="11.9"/>
    <n v="0.188773"/>
    <x v="2"/>
    <s v="JA"/>
    <s v=" "/>
    <s v="011-058-01655_359"/>
    <n v="0"/>
  </r>
  <r>
    <n v="769"/>
    <s v="Polyline ZM"/>
    <s v="011-058-01655"/>
    <n v="360"/>
    <s v="011-058-01655_360"/>
    <n v="41"/>
    <n v="5.3"/>
    <n v="217.3"/>
    <d v="2019-10-18T00:00:00"/>
    <s v="Noord-Zuid"/>
    <n v="-2.2400000000000002"/>
    <n v="-2.2200000000000002"/>
    <n v="0.75"/>
    <n v="-2.97"/>
    <n v="1.766667"/>
    <n v="1.91"/>
    <n v="0.19"/>
    <n v="0.45"/>
    <n v="78.3"/>
    <n v="7.8"/>
    <n v="18.5"/>
    <n v="0.125413"/>
    <x v="2"/>
    <s v="nee"/>
    <s v=" "/>
    <s v="011-058-01655_360"/>
    <n v="0"/>
  </r>
  <r>
    <n v="770"/>
    <s v="Polyline ZM"/>
    <s v="011-058-01655"/>
    <n v="361"/>
    <s v="011-058-01655_361"/>
    <n v="50"/>
    <n v="4.75"/>
    <n v="237.5"/>
    <d v="2019-10-18T00:00:00"/>
    <s v="Noord-Zuid"/>
    <n v="-2.2400000000000002"/>
    <n v="-2.2200000000000002"/>
    <n v="0.75"/>
    <n v="-2.97"/>
    <n v="1.5833330000000001"/>
    <n v="0.98"/>
    <n v="0.2"/>
    <n v="0.43"/>
    <n v="49"/>
    <n v="10"/>
    <n v="21.5"/>
    <n v="0.14414399999999999"/>
    <x v="2"/>
    <s v="JA"/>
    <s v=" "/>
    <s v="011-058-01655_361"/>
    <n v="0"/>
  </r>
  <r>
    <n v="771"/>
    <s v="Polyline ZM"/>
    <s v="011-058-01655"/>
    <n v="362"/>
    <s v="011-058-01655_362"/>
    <n v="40"/>
    <n v="4.5999999999999996"/>
    <n v="184"/>
    <d v="2019-10-18T00:00:00"/>
    <s v="Noord-Zuid"/>
    <n v="-2.2400000000000002"/>
    <n v="-2.2200000000000002"/>
    <n v="0.75"/>
    <n v="-2.97"/>
    <n v="1.5333330000000001"/>
    <n v="1.1100000000000001"/>
    <n v="0.04"/>
    <n v="0.23"/>
    <n v="44.4"/>
    <n v="1.6"/>
    <n v="9.1999999999999993"/>
    <n v="3.3612999999999997E-2"/>
    <x v="2"/>
    <s v="nee"/>
    <s v=" "/>
    <s v="011-058-01655_362"/>
    <n v="0"/>
  </r>
  <r>
    <n v="784"/>
    <s v="Polyline ZM"/>
    <s v="011-058-00631"/>
    <n v="375"/>
    <s v="011-058-00631_375"/>
    <n v="29"/>
    <n v="4.3"/>
    <n v="124.7"/>
    <d v="2019-10-25T00:00:00"/>
    <s v="Noord-Zuid"/>
    <n v="-2.2200000000000002"/>
    <n v="-2.2200000000000002"/>
    <n v="0.75"/>
    <n v="-2.97"/>
    <n v="1.433333"/>
    <n v="1.53"/>
    <n v="0.11"/>
    <n v="0.32"/>
    <n v="44.4"/>
    <n v="3.2"/>
    <n v="9.3000000000000007"/>
    <n v="9.2827000000000007E-2"/>
    <x v="2"/>
    <s v="nee"/>
    <s v=" "/>
    <s v="011-058-00631_375"/>
    <n v="0"/>
  </r>
  <r>
    <n v="786"/>
    <s v="Polyline ZM"/>
    <s v="011-058-00450"/>
    <n v="377"/>
    <s v="011-058-00450_377"/>
    <n v="25"/>
    <n v="5.5"/>
    <n v="137.5"/>
    <d v="2019-10-25T00:00:00"/>
    <s v="Noord-Zuid"/>
    <n v="-2.21"/>
    <n v="-2.2200000000000002"/>
    <n v="0.75"/>
    <n v="-2.97"/>
    <n v="1.8333330000000001"/>
    <n v="0.94"/>
    <n v="0.12"/>
    <n v="0.38"/>
    <n v="23.5"/>
    <n v="3"/>
    <n v="9.5"/>
    <n v="8.0268000000000006E-2"/>
    <x v="2"/>
    <s v="nee"/>
    <s v=" "/>
    <s v="011-058-00450_377"/>
    <n v="0"/>
  </r>
  <r>
    <n v="788"/>
    <s v="Polyline ZM"/>
    <s v="011-058-00717"/>
    <n v="379"/>
    <s v="011-058-00717_379"/>
    <n v="43"/>
    <n v="9.6999999999999993"/>
    <n v="417.1"/>
    <d v="2019-10-25T00:00:00"/>
    <s v="Zuid-Noord"/>
    <n v="-2.21"/>
    <n v="-2.2200000000000002"/>
    <n v="0.75"/>
    <n v="-2.97"/>
    <n v="5.2"/>
    <n v="3.05"/>
    <n v="0.37"/>
    <n v="1.29"/>
    <n v="131.19999999999999"/>
    <n v="15.9"/>
    <n v="55.5"/>
    <n v="9.1131000000000004E-2"/>
    <x v="2"/>
    <s v="nee"/>
    <s v=" "/>
    <s v="011-058-00717_379"/>
    <n v="0"/>
  </r>
  <r>
    <n v="789"/>
    <s v="Polyline ZM"/>
    <s v="011-058-00717"/>
    <n v="380"/>
    <s v="011-058-00717_380"/>
    <n v="44"/>
    <n v="8.8000000000000007"/>
    <n v="387.2"/>
    <d v="2019-10-25T00:00:00"/>
    <s v="Zuid-Noord"/>
    <n v="-2.21"/>
    <n v="-2.2200000000000002"/>
    <n v="0.75"/>
    <n v="-2.97"/>
    <n v="4.3"/>
    <n v="3.47"/>
    <n v="0.46"/>
    <n v="1.2"/>
    <n v="152.69999999999999"/>
    <n v="20.2"/>
    <n v="52.8"/>
    <n v="0.13272900000000001"/>
    <x v="2"/>
    <s v="nee"/>
    <s v=" "/>
    <s v="011-058-00717_380"/>
    <n v="0"/>
  </r>
  <r>
    <n v="796"/>
    <s v="Polyline ZM"/>
    <s v="011-058-00298"/>
    <n v="387"/>
    <s v="011-058-00298_387"/>
    <n v="37"/>
    <n v="15.85"/>
    <n v="586.45000000000005"/>
    <d v="2019-11-01T00:00:00"/>
    <s v="Noord-Zuid"/>
    <n v="-2.2400000000000002"/>
    <n v="-2.2200000000000002"/>
    <n v="0.75"/>
    <n v="-2.97"/>
    <n v="11.35"/>
    <n v="4.6500000000000004"/>
    <n v="1.2"/>
    <n v="1.9"/>
    <n v="172.1"/>
    <n v="44.4"/>
    <n v="70.3"/>
    <n v="0.13713700000000001"/>
    <x v="2"/>
    <s v="JA"/>
    <s v=" "/>
    <s v="011-058-00298_387"/>
    <n v="0"/>
  </r>
  <r>
    <n v="797"/>
    <s v="Polyline ZM"/>
    <s v="011-058-00110"/>
    <n v="388"/>
    <s v="011-058-00110_388"/>
    <n v="14"/>
    <n v="17"/>
    <n v="238"/>
    <d v="2019-11-01T00:00:00"/>
    <s v="Noord-Zuid"/>
    <n v="-2.2400000000000002"/>
    <n v="-2.2200000000000002"/>
    <n v="0.75"/>
    <n v="-2.97"/>
    <n v="12.5"/>
    <n v="9.75"/>
    <n v="1.38"/>
    <n v="3.21"/>
    <n v="136.5"/>
    <n v="19.3"/>
    <n v="44.9"/>
    <n v="0.1434"/>
    <x v="2"/>
    <s v="nee"/>
    <s v=" "/>
    <s v="011-058-00110_388"/>
    <n v="0"/>
  </r>
  <r>
    <n v="805"/>
    <s v="Polyline ZM"/>
    <s v="011-058-01165"/>
    <n v="396"/>
    <s v="011-058-01165_396"/>
    <n v="36"/>
    <n v="6.45"/>
    <n v="232.2"/>
    <d v="2019-11-01T00:00:00"/>
    <s v="Oost-West"/>
    <n v="-2.2400000000000002"/>
    <n v="-2.2200000000000002"/>
    <n v="0.75"/>
    <n v="-2.97"/>
    <n v="1.95"/>
    <n v="0.48"/>
    <n v="0.32"/>
    <n v="0.36"/>
    <n v="17.3"/>
    <n v="11.5"/>
    <n v="13"/>
    <n v="0.17469799999999999"/>
    <x v="2"/>
    <s v="JA"/>
    <s v=" "/>
    <s v="011-058-01165_396"/>
    <n v="0"/>
  </r>
  <r>
    <n v="807"/>
    <s v="Polyline ZM"/>
    <s v="011-058-01116"/>
    <n v="397"/>
    <s v="011-058-01116_397"/>
    <n v="31"/>
    <n v="5.9"/>
    <n v="182.9"/>
    <d v="2019-10-10T00:00:00"/>
    <s v="Zuid-Noord"/>
    <n v="-2.21"/>
    <n v="-2.2200000000000002"/>
    <n v="0.75"/>
    <n v="-2.97"/>
    <n v="1.966666"/>
    <n v="1.0900000000000001"/>
    <n v="0.09"/>
    <n v="0.37"/>
    <n v="33.799999999999997"/>
    <n v="2.8"/>
    <n v="11.5"/>
    <n v="5.7507999999999997E-2"/>
    <x v="2"/>
    <s v="nee"/>
    <s v=" "/>
    <s v="011-058-01116_397"/>
    <n v="0"/>
  </r>
  <r>
    <n v="808"/>
    <s v="Polyline ZM"/>
    <s v="011-058-00223"/>
    <n v="398"/>
    <s v="011-058-00223_398"/>
    <n v="18"/>
    <n v="7.3"/>
    <n v="131.4"/>
    <d v="2019-10-10T00:00:00"/>
    <s v="Zuid-Noord"/>
    <n v="-2.21"/>
    <n v="-2.2200000000000002"/>
    <n v="0.75"/>
    <n v="-2.97"/>
    <n v="2.8"/>
    <n v="1.29"/>
    <n v="0.08"/>
    <n v="0.47"/>
    <n v="23.2"/>
    <n v="1.4"/>
    <n v="8.5"/>
    <n v="3.6963999999999997E-2"/>
    <x v="2"/>
    <s v="nee"/>
    <s v=" "/>
    <s v="011-058-00223_398"/>
    <n v="0"/>
  </r>
  <r>
    <n v="810"/>
    <s v="Polyline ZM"/>
    <s v="011-058-00602"/>
    <n v="400"/>
    <s v="011-058-00602_400"/>
    <n v="46.5"/>
    <n v="7"/>
    <n v="325.5"/>
    <d v="2019-10-10T00:00:00"/>
    <s v="Zuid-Noord"/>
    <n v="-2.21"/>
    <n v="-2.2200000000000002"/>
    <n v="0.75"/>
    <n v="-2.97"/>
    <n v="2.5"/>
    <n v="1.62"/>
    <n v="0.21"/>
    <n v="0.56000000000000005"/>
    <n v="75.3"/>
    <n v="9.8000000000000007"/>
    <n v="26"/>
    <n v="0.101744"/>
    <x v="2"/>
    <s v="nee"/>
    <s v=" "/>
    <s v="011-058-00602_400"/>
    <n v="0"/>
  </r>
  <r>
    <n v="819"/>
    <s v="Polyline ZM"/>
    <s v="011-058-01232"/>
    <n v="409"/>
    <s v="011-058-01232_409"/>
    <n v="54.5"/>
    <n v="4.4000000000000004"/>
    <n v="239.8"/>
    <d v="2019-10-10T00:00:00"/>
    <s v="Zuid-Noord"/>
    <n v="-2.2400000000000002"/>
    <n v="-2.2200000000000002"/>
    <n v="0.7"/>
    <n v="-2.92"/>
    <n v="1.466666"/>
    <n v="0.7"/>
    <n v="0.17"/>
    <n v="0.31"/>
    <n v="38.200000000000003"/>
    <n v="9.3000000000000007"/>
    <n v="16.899999999999999"/>
    <n v="0.14206099999999999"/>
    <x v="2"/>
    <s v="nee"/>
    <s v=" "/>
    <s v="011-058-01232_409"/>
    <n v="0"/>
  </r>
  <r>
    <n v="58"/>
    <s v="Polyline ZM"/>
    <s v="011-058-00109"/>
    <n v="59"/>
    <s v="011-058-00109_059"/>
    <n v="29"/>
    <n v="5.15"/>
    <n v="149.35"/>
    <d v="2019-10-04T00:00:00"/>
    <s v="Zuid-Noord"/>
    <n v="-2.2200000000000002"/>
    <n v="-2.2200000000000002"/>
    <n v="0.5"/>
    <n v="-2.72"/>
    <n v="2.15"/>
    <n v="2.2000000000000002"/>
    <n v="0"/>
    <n v="0"/>
    <n v="63.8"/>
    <n v="0"/>
    <n v="0"/>
    <n v="0"/>
    <x v="3"/>
    <s v="nee"/>
    <s v=" "/>
    <s v="011-058-00109_059"/>
    <n v="0"/>
  </r>
  <r>
    <n v="66"/>
    <s v="Polyline ZM"/>
    <s v="011-058-00892"/>
    <n v="67"/>
    <s v="011-058-00892_067"/>
    <n v="16.5"/>
    <n v="6.2"/>
    <n v="102.3"/>
    <d v="2019-10-04T00:00:00"/>
    <s v="Noord-Zuid."/>
    <n v="-2.2200000000000002"/>
    <n v="-2.2200000000000002"/>
    <n v="0.5"/>
    <n v="-2.72"/>
    <n v="3.2"/>
    <n v="2.88"/>
    <n v="0"/>
    <n v="0.04"/>
    <n v="47.5"/>
    <n v="0"/>
    <n v="0.7"/>
    <n v="0"/>
    <x v="3"/>
    <s v="nee"/>
    <s v=" "/>
    <s v="011-058-00892_067"/>
    <n v="0"/>
  </r>
  <r>
    <n v="71"/>
    <s v="Polyline ZM"/>
    <s v="011-058-01703"/>
    <n v="72"/>
    <s v="011-058-01703_072"/>
    <n v="32"/>
    <n v="6.55"/>
    <n v="209.6"/>
    <d v="2019-09-13T00:00:00"/>
    <s v="Zuid-Noord."/>
    <n v="-2.21"/>
    <n v="-2.2200000000000002"/>
    <n v="0.5"/>
    <n v="-2.72"/>
    <n v="3.55"/>
    <n v="1.3"/>
    <n v="0"/>
    <n v="0"/>
    <n v="41.6"/>
    <n v="0"/>
    <n v="0"/>
    <n v="0"/>
    <x v="3"/>
    <s v="nee"/>
    <s v=" "/>
    <s v="011-058-01703_072"/>
    <n v="0"/>
  </r>
  <r>
    <n v="72"/>
    <s v="Polyline ZM"/>
    <s v="011-058-01703"/>
    <n v="73"/>
    <s v="011-058-01703_073"/>
    <n v="17"/>
    <n v="13.15"/>
    <n v="223.55"/>
    <d v="2019-09-13T00:00:00"/>
    <s v="Oost-West."/>
    <n v="-2.21"/>
    <n v="-2.2200000000000002"/>
    <n v="0.5"/>
    <n v="-2.72"/>
    <n v="10.15"/>
    <n v="3.96"/>
    <n v="0"/>
    <n v="0.31"/>
    <n v="67.3"/>
    <n v="0"/>
    <n v="5.3"/>
    <n v="0"/>
    <x v="3"/>
    <s v="nee"/>
    <s v=" "/>
    <s v="011-058-01703_073"/>
    <n v="0"/>
  </r>
  <r>
    <n v="73"/>
    <s v="Polyline ZM"/>
    <s v="011-058-01703"/>
    <n v="74"/>
    <s v="011-058-01703_074"/>
    <n v="16"/>
    <n v="13.4"/>
    <n v="214.4"/>
    <d v="2019-09-13T00:00:00"/>
    <s v="Oost-West."/>
    <n v="-2.21"/>
    <n v="-2.2200000000000002"/>
    <n v="0.5"/>
    <n v="-2.72"/>
    <n v="10.4"/>
    <n v="3.09"/>
    <n v="0"/>
    <n v="0"/>
    <n v="49.4"/>
    <n v="0"/>
    <n v="0"/>
    <n v="0"/>
    <x v="3"/>
    <s v="nee"/>
    <s v=" "/>
    <s v="011-058-01703_074"/>
    <n v="0"/>
  </r>
  <r>
    <n v="74"/>
    <s v="Polyline ZM"/>
    <s v="011-058-01703"/>
    <n v="75"/>
    <s v="011-058-01703_075"/>
    <n v="18"/>
    <n v="6.9"/>
    <n v="124.2"/>
    <d v="2019-09-13T00:00:00"/>
    <s v="Oost-West"/>
    <n v="-2.21"/>
    <n v="-2.2200000000000002"/>
    <n v="0.5"/>
    <n v="-2.72"/>
    <n v="3.9"/>
    <n v="1.66"/>
    <n v="0"/>
    <n v="0"/>
    <n v="29.9"/>
    <n v="0"/>
    <n v="0"/>
    <n v="0"/>
    <x v="3"/>
    <s v="nee"/>
    <s v=" "/>
    <s v="011-058-01703_075"/>
    <n v="0"/>
  </r>
  <r>
    <n v="75"/>
    <s v="Polyline ZM"/>
    <s v="011-058-01701"/>
    <n v="76"/>
    <s v="011-058-01701_076"/>
    <n v="19"/>
    <n v="5.05"/>
    <n v="95.95"/>
    <d v="2019-09-13T00:00:00"/>
    <s v="West-Oost"/>
    <n v="-2.21"/>
    <n v="-2.2200000000000002"/>
    <n v="0.5"/>
    <n v="-2.72"/>
    <n v="2.0499999999999998"/>
    <n v="0.84"/>
    <n v="0"/>
    <n v="0"/>
    <n v="16"/>
    <n v="0"/>
    <n v="0"/>
    <n v="0"/>
    <x v="3"/>
    <s v="nee"/>
    <s v=" "/>
    <s v="011-058-01701_076"/>
    <n v="0"/>
  </r>
  <r>
    <n v="290"/>
    <s v="Polyline ZM"/>
    <s v="254-058-01131"/>
    <n v="92"/>
    <s v="254-058-01131_092"/>
    <n v="50"/>
    <n v="11.1"/>
    <n v="555"/>
    <d v="2019-07-15T00:00:00"/>
    <s v="Oost-West."/>
    <n v="-2.0699999999999998"/>
    <n v="-2.09"/>
    <n v="0.5"/>
    <n v="-2.59"/>
    <n v="8.1"/>
    <n v="3.68"/>
    <n v="7.0000000000000007E-2"/>
    <n v="0.25"/>
    <n v="184"/>
    <n v="3.5"/>
    <n v="12.5"/>
    <n v="1.7229000000000001E-2"/>
    <x v="3"/>
    <s v="nee"/>
    <s v=" "/>
    <s v="254-058-01131_092"/>
    <n v="0"/>
  </r>
  <r>
    <n v="294"/>
    <s v="Polyline ZM"/>
    <s v="254-058-00422"/>
    <n v="96"/>
    <s v="254-058-00422_096"/>
    <n v="22.5"/>
    <n v="18.149999999999999"/>
    <n v="408.375"/>
    <d v="2019-07-15T00:00:00"/>
    <s v="Oost-West"/>
    <n v="0.59"/>
    <n v="0.55000000000000004"/>
    <n v="0.5"/>
    <n v="0.05"/>
    <n v="15.15"/>
    <n v="15.97"/>
    <n v="0"/>
    <n v="0"/>
    <n v="359.3"/>
    <n v="0"/>
    <n v="0"/>
    <n v="0"/>
    <x v="3"/>
    <s v="nee"/>
    <s v=" "/>
    <s v="254-058-00422_096"/>
    <n v="0"/>
  </r>
  <r>
    <n v="296"/>
    <s v="Polyline ZM"/>
    <s v="413-058-00022"/>
    <n v="1"/>
    <s v="413-058-00022_001"/>
    <n v="45.5"/>
    <n v="25.5"/>
    <n v="1160.25"/>
    <d v="2019-07-10T00:00:00"/>
    <s v="Zuid-Noord"/>
    <n v="-0.69"/>
    <n v="-0.72"/>
    <n v="1"/>
    <n v="-1.72"/>
    <n v="19.499998999999999"/>
    <n v="16.649999999999999"/>
    <n v="0"/>
    <n v="0"/>
    <n v="757.6"/>
    <n v="0"/>
    <n v="0"/>
    <n v="0"/>
    <x v="3"/>
    <s v="nee"/>
    <s v=" "/>
    <s v="413-058-00022_001"/>
    <n v="0"/>
  </r>
  <r>
    <n v="297"/>
    <s v="Polyline ZM"/>
    <s v="413-058-00022"/>
    <n v="2"/>
    <s v="413-058-00022_002"/>
    <n v="53"/>
    <n v="28"/>
    <n v="1484"/>
    <d v="2019-07-10T00:00:00"/>
    <s v="Zuid-Noord"/>
    <n v="-0.69"/>
    <n v="-0.72"/>
    <n v="1"/>
    <n v="-1.72"/>
    <n v="21.999998999999999"/>
    <n v="16.37"/>
    <n v="0.08"/>
    <n v="0.08"/>
    <n v="867.6"/>
    <n v="4.2"/>
    <n v="4.2"/>
    <n v="3.6350000000000002E-3"/>
    <x v="3"/>
    <s v="nee"/>
    <s v=" "/>
    <s v="413-058-00022_002"/>
    <n v="0"/>
  </r>
  <r>
    <n v="298"/>
    <s v="Polyline ZM"/>
    <s v="413-058-00022"/>
    <n v="3"/>
    <s v="413-058-00022_003"/>
    <n v="51.5"/>
    <n v="20.5"/>
    <n v="1055.75"/>
    <d v="2019-07-10T00:00:00"/>
    <s v="Zuid-Noord"/>
    <n v="-0.69"/>
    <n v="-0.72"/>
    <n v="1"/>
    <n v="-1.72"/>
    <n v="14.499999000000001"/>
    <n v="11.89"/>
    <n v="0"/>
    <n v="0"/>
    <n v="612.29999999999995"/>
    <n v="0"/>
    <n v="0"/>
    <n v="0"/>
    <x v="3"/>
    <s v="nee"/>
    <s v=" "/>
    <s v="413-058-00022_003"/>
    <n v="0"/>
  </r>
  <r>
    <n v="299"/>
    <s v="Polyline ZM"/>
    <s v="413-058-00022"/>
    <n v="4"/>
    <s v="413-058-00022_004"/>
    <n v="49.5"/>
    <n v="17.600000000000001"/>
    <n v="871.2"/>
    <d v="2019-07-10T00:00:00"/>
    <s v="Zuid-Noord"/>
    <n v="-0.69"/>
    <n v="-0.72"/>
    <n v="1"/>
    <n v="-1.72"/>
    <n v="11.599999"/>
    <n v="11.19"/>
    <n v="0"/>
    <n v="0"/>
    <n v="553.9"/>
    <n v="0"/>
    <n v="0"/>
    <n v="0"/>
    <x v="3"/>
    <s v="nee"/>
    <s v=" "/>
    <s v="413-058-00022_004"/>
    <n v="0"/>
  </r>
  <r>
    <n v="300"/>
    <s v="Polyline ZM"/>
    <s v="413-058-00022"/>
    <n v="5"/>
    <s v="413-058-00022_005"/>
    <n v="51.5"/>
    <n v="20.8"/>
    <n v="1071.2"/>
    <d v="2019-07-10T00:00:00"/>
    <s v="Zuid-Noord"/>
    <n v="-0.69"/>
    <n v="-0.72"/>
    <n v="1"/>
    <n v="-1.72"/>
    <n v="14.799999"/>
    <n v="8.5399999999999991"/>
    <n v="0"/>
    <n v="0"/>
    <n v="439.8"/>
    <n v="0"/>
    <n v="0"/>
    <n v="0"/>
    <x v="3"/>
    <s v="nee"/>
    <s v=" "/>
    <s v="413-058-00022_005"/>
    <n v="0"/>
  </r>
  <r>
    <n v="301"/>
    <s v="Polyline ZM"/>
    <s v="413-058-00022"/>
    <n v="6"/>
    <s v="413-058-00022_006"/>
    <n v="75"/>
    <n v="17"/>
    <n v="1275"/>
    <d v="2019-07-10T00:00:00"/>
    <s v="Zuid-Noord"/>
    <n v="-0.69"/>
    <n v="-0.72"/>
    <n v="1"/>
    <n v="-1.72"/>
    <n v="10.999999000000001"/>
    <n v="2.85"/>
    <n v="0"/>
    <n v="0"/>
    <n v="213.8"/>
    <n v="0"/>
    <n v="0"/>
    <n v="0"/>
    <x v="3"/>
    <s v="nee"/>
    <s v=" "/>
    <s v="413-058-00022_006"/>
    <n v="0"/>
  </r>
  <r>
    <n v="302"/>
    <s v="Polyline ZM"/>
    <s v="413-058-00022"/>
    <n v="8"/>
    <s v="413-058-00022_008"/>
    <n v="74.5"/>
    <n v="16.3"/>
    <n v="1214.3499999999999"/>
    <d v="2019-07-10T00:00:00"/>
    <s v="Zuid-Noord"/>
    <n v="-0.69"/>
    <n v="-0.72"/>
    <n v="1"/>
    <n v="-1.72"/>
    <n v="10.299999"/>
    <n v="3.42"/>
    <n v="0"/>
    <n v="0"/>
    <n v="254.8"/>
    <n v="0"/>
    <n v="0"/>
    <n v="0"/>
    <x v="3"/>
    <s v="nee"/>
    <s v=" "/>
    <s v="413-058-00022_008"/>
    <n v="0"/>
  </r>
  <r>
    <n v="303"/>
    <s v="Polyline ZM"/>
    <s v="413-058-00022"/>
    <n v="9"/>
    <s v="413-058-00022_009"/>
    <n v="50"/>
    <n v="13.5"/>
    <n v="675"/>
    <d v="2019-07-10T00:00:00"/>
    <s v="Zuid-Noord"/>
    <n v="-0.69"/>
    <n v="-0.72"/>
    <n v="1"/>
    <n v="-1.72"/>
    <n v="7.4999989999999999"/>
    <n v="2.2200000000000002"/>
    <n v="0"/>
    <n v="0"/>
    <n v="111"/>
    <n v="0"/>
    <n v="0"/>
    <n v="0"/>
    <x v="3"/>
    <s v="nee"/>
    <s v=" "/>
    <s v="413-058-00022_009"/>
    <n v="0"/>
  </r>
  <r>
    <n v="304"/>
    <s v="Polyline ZM"/>
    <s v="413-058-00022"/>
    <n v="10"/>
    <s v="413-058-00022_010"/>
    <n v="57.5"/>
    <n v="10"/>
    <n v="575"/>
    <d v="2019-07-10T00:00:00"/>
    <s v="Zuid-Noord"/>
    <n v="-0.69"/>
    <n v="-0.72"/>
    <n v="1"/>
    <n v="-1.72"/>
    <n v="3.9999989999999999"/>
    <n v="1.74"/>
    <n v="0"/>
    <n v="0"/>
    <n v="100.1"/>
    <n v="0"/>
    <n v="0"/>
    <n v="0"/>
    <x v="3"/>
    <s v="nee"/>
    <s v=" "/>
    <s v="413-058-00022_010"/>
    <n v="0"/>
  </r>
  <r>
    <n v="305"/>
    <s v="Polyline ZM"/>
    <s v="413-058-00022"/>
    <n v="11"/>
    <s v="413-058-00022_011"/>
    <n v="51.5"/>
    <n v="14.7"/>
    <n v="757.05"/>
    <d v="2019-07-10T00:00:00"/>
    <s v="Zuid-Noord"/>
    <n v="-0.69"/>
    <n v="-0.72"/>
    <n v="1"/>
    <n v="-1.72"/>
    <n v="8.699999"/>
    <n v="5.9"/>
    <n v="0"/>
    <n v="0"/>
    <n v="303.89999999999998"/>
    <n v="0"/>
    <n v="0"/>
    <n v="0"/>
    <x v="3"/>
    <s v="nee"/>
    <s v=" "/>
    <s v="413-058-00022_011"/>
    <n v="0"/>
  </r>
  <r>
    <n v="306"/>
    <s v="Polyline ZM"/>
    <s v="413-058-00022"/>
    <n v="12"/>
    <s v="413-058-00022_012"/>
    <n v="43.5"/>
    <n v="17.7"/>
    <n v="769.95"/>
    <d v="2019-07-10T00:00:00"/>
    <s v="Zuid-Noord"/>
    <n v="-0.69"/>
    <n v="-0.72"/>
    <n v="1"/>
    <n v="-1.72"/>
    <n v="11.699999"/>
    <n v="4.59"/>
    <n v="0"/>
    <n v="0"/>
    <n v="199.7"/>
    <n v="0"/>
    <n v="0"/>
    <n v="0"/>
    <x v="3"/>
    <s v="nee"/>
    <s v=" "/>
    <s v="413-058-00022_012"/>
    <n v="0"/>
  </r>
  <r>
    <n v="307"/>
    <s v="Polyline ZM"/>
    <s v="413-058-00022"/>
    <n v="13"/>
    <s v="413-058-00022_013"/>
    <n v="55.5"/>
    <n v="17"/>
    <n v="943.5"/>
    <d v="2019-07-10T00:00:00"/>
    <s v="Zuid-Noord"/>
    <n v="-0.69"/>
    <n v="-0.72"/>
    <n v="1"/>
    <n v="-1.72"/>
    <n v="10.999999000000001"/>
    <n v="4.18"/>
    <n v="0"/>
    <n v="0"/>
    <n v="232"/>
    <n v="0"/>
    <n v="0"/>
    <n v="0"/>
    <x v="3"/>
    <s v="nee"/>
    <s v=" "/>
    <s v="413-058-00022_013"/>
    <n v="0"/>
  </r>
  <r>
    <n v="309"/>
    <s v="Polyline ZM"/>
    <s v="413-058-00029"/>
    <n v="16"/>
    <s v="413-058-00029_016"/>
    <n v="21"/>
    <n v="2.9"/>
    <n v="60.9"/>
    <d v="2019-07-10T00:00:00"/>
    <s v="West-Oost"/>
    <n v="-0.68"/>
    <n v="-0.72"/>
    <n v="0.5"/>
    <n v="-1.22"/>
    <n v="1"/>
    <n v="1.26"/>
    <n v="0"/>
    <n v="0.02"/>
    <n v="26.5"/>
    <n v="0"/>
    <n v="0.4"/>
    <n v="0"/>
    <x v="3"/>
    <s v="nee"/>
    <s v=" "/>
    <s v="413-058-00029_016"/>
    <n v="0"/>
  </r>
  <r>
    <n v="310"/>
    <s v="Polyline ZM"/>
    <s v="413-058-00029"/>
    <n v="17"/>
    <s v="413-058-00029_017"/>
    <n v="17"/>
    <n v="3"/>
    <n v="51"/>
    <d v="2019-07-10T00:00:00"/>
    <s v="West-Oost"/>
    <n v="-0.68"/>
    <n v="-0.72"/>
    <n v="0.5"/>
    <n v="-1.22"/>
    <n v="1"/>
    <n v="0.88"/>
    <n v="0"/>
    <n v="0"/>
    <n v="15"/>
    <n v="0"/>
    <n v="0"/>
    <n v="0"/>
    <x v="3"/>
    <s v="nee"/>
    <s v=" "/>
    <s v="413-058-00029_017"/>
    <n v="0"/>
  </r>
  <r>
    <n v="412"/>
    <s v="Polyline ZM"/>
    <s v="250-058-02638"/>
    <n v="45"/>
    <s v="250-058-02638_045"/>
    <n v="24"/>
    <n v="8"/>
    <n v="192"/>
    <d v="2019-07-23T00:00:00"/>
    <s v="West-Oost"/>
    <n v="-2.23"/>
    <n v="-2.2400000000000002"/>
    <n v="0.75"/>
    <n v="-2.99"/>
    <n v="3.5"/>
    <n v="1.3"/>
    <n v="0"/>
    <n v="0"/>
    <n v="31.2"/>
    <n v="0"/>
    <n v="0"/>
    <n v="0"/>
    <x v="3"/>
    <s v="JA"/>
    <s v=" "/>
    <s v="250-058-02638_045"/>
    <n v="0"/>
  </r>
  <r>
    <n v="441"/>
    <s v="Polyline ZM"/>
    <s v="250-058-02837"/>
    <n v="75"/>
    <s v="250-058-02837_075"/>
    <n v="25"/>
    <n v="4.75"/>
    <n v="118.75"/>
    <d v="2019-07-26T00:00:00"/>
    <s v="Zuid-Noord"/>
    <n v="-2.09"/>
    <n v="-2.12"/>
    <n v="0.5"/>
    <n v="-2.62"/>
    <n v="1.75"/>
    <n v="2.54"/>
    <n v="0"/>
    <n v="0.03"/>
    <n v="63.5"/>
    <n v="0"/>
    <n v="0.8"/>
    <n v="0"/>
    <x v="3"/>
    <s v="nee"/>
    <s v=" "/>
    <s v="250-058-02837_075"/>
    <n v="0"/>
  </r>
  <r>
    <n v="446"/>
    <s v="Polyline ZM"/>
    <s v="250-058-02610"/>
    <n v="80"/>
    <s v="250-058-02610_080"/>
    <n v="24"/>
    <n v="33.299999999999997"/>
    <n v="799.2"/>
    <d v="2019-07-26T00:00:00"/>
    <s v="Oost-West"/>
    <n v="-2.09"/>
    <n v="-2.12"/>
    <n v="0.75"/>
    <n v="-2.87"/>
    <n v="28.8"/>
    <n v="9.34"/>
    <n v="0.12"/>
    <n v="0.42"/>
    <n v="224.2"/>
    <n v="2.9"/>
    <n v="10.1"/>
    <n v="5.5529999999999998E-3"/>
    <x v="3"/>
    <s v="nee"/>
    <s v=" "/>
    <s v="250-058-02610_080"/>
    <n v="0"/>
  </r>
  <r>
    <n v="566"/>
    <s v="Polyline ZM"/>
    <s v="163-058-00067"/>
    <n v="78"/>
    <s v="163-058-00067_078"/>
    <n v="60.5"/>
    <n v="12.3"/>
    <n v="744.15"/>
    <d v="2019-08-19T00:00:00"/>
    <s v="West-Oost"/>
    <n v="-1.94"/>
    <n v="-1.97"/>
    <n v="0.75"/>
    <n v="-2.72"/>
    <n v="7.8"/>
    <n v="8.4600000000000009"/>
    <n v="0"/>
    <n v="0"/>
    <n v="511.8"/>
    <n v="0"/>
    <n v="0"/>
    <n v="0"/>
    <x v="3"/>
    <s v="nee"/>
    <s v=" "/>
    <s v="163-058-00067_078"/>
    <n v="0"/>
  </r>
  <r>
    <n v="648"/>
    <s v="Polyline ZM"/>
    <s v="011-058-00461"/>
    <n v="239"/>
    <s v="011-058-00461_239"/>
    <n v="10"/>
    <n v="17.5"/>
    <n v="175"/>
    <d v="2019-09-06T00:00:00"/>
    <s v="Noord-Zuid"/>
    <n v="-2.2000000000000002"/>
    <n v="-2.2200000000000002"/>
    <n v="0.75"/>
    <n v="-2.97"/>
    <n v="13"/>
    <n v="3.97"/>
    <n v="0.01"/>
    <n v="0.1"/>
    <n v="39.700000000000003"/>
    <n v="0.1"/>
    <n v="1"/>
    <n v="1.0250000000000001E-3"/>
    <x v="3"/>
    <s v="nee"/>
    <s v=" "/>
    <s v="011-058-00461_239"/>
    <n v="0"/>
  </r>
  <r>
    <n v="682"/>
    <s v="Polyline ZM"/>
    <s v="011-058-00145"/>
    <n v="274"/>
    <s v="011-058-00145_274"/>
    <n v="17.5"/>
    <n v="5.0999999999999996"/>
    <n v="89.25"/>
    <d v="2019-09-12T00:00:00"/>
    <s v="Zuid-Noord"/>
    <n v="-2.19"/>
    <n v="-2.2200000000000002"/>
    <n v="0.5"/>
    <n v="-2.72"/>
    <n v="2.1"/>
    <n v="2.0699999999999998"/>
    <n v="0"/>
    <n v="0"/>
    <n v="36.200000000000003"/>
    <n v="0"/>
    <n v="0"/>
    <n v="0"/>
    <x v="3"/>
    <s v="nee"/>
    <s v=" "/>
    <s v="011-058-00145_274"/>
    <n v="0"/>
  </r>
  <r>
    <n v="743"/>
    <s v="Polyline ZM"/>
    <s v="011-058-01654"/>
    <n v="334"/>
    <s v="011-058-01654_334"/>
    <n v="34"/>
    <n v="8.8000000000000007"/>
    <n v="299.2"/>
    <d v="2019-10-18T00:00:00"/>
    <s v="Noord-Zuid"/>
    <n v="-2.2400000000000002"/>
    <n v="-2.2200000000000002"/>
    <n v="0.5"/>
    <n v="-2.72"/>
    <n v="5.8"/>
    <n v="4.9400000000000004"/>
    <n v="0.03"/>
    <n v="0.05"/>
    <n v="168"/>
    <n v="1"/>
    <n v="1.7"/>
    <n v="1.0317E-2"/>
    <x v="3"/>
    <s v="nee"/>
    <s v=" "/>
    <s v="011-058-01654_334"/>
    <n v="0"/>
  </r>
  <r>
    <n v="758"/>
    <s v="Polyline ZM"/>
    <s v="011-058-00484"/>
    <n v="350"/>
    <s v="011-058-00484_350"/>
    <n v="25"/>
    <n v="11"/>
    <n v="275"/>
    <d v="2019-10-18T00:00:00"/>
    <s v="Noord-Zuid"/>
    <n v="-2.2400000000000002"/>
    <n v="-2.2200000000000002"/>
    <n v="0.75"/>
    <n v="-2.97"/>
    <n v="6.5"/>
    <n v="0.95"/>
    <n v="0"/>
    <n v="0"/>
    <n v="23.8"/>
    <n v="0"/>
    <n v="0"/>
    <n v="0"/>
    <x v="3"/>
    <s v="nee"/>
    <s v=" "/>
    <s v="011-058-00484_350"/>
    <n v="0"/>
  </r>
  <r>
    <n v="773"/>
    <s v="Polyline ZM"/>
    <s v="011-058-00240"/>
    <n v="364"/>
    <s v="011-058-00240_364"/>
    <n v="40.5"/>
    <n v="7"/>
    <n v="283.5"/>
    <d v="2019-10-18T00:00:00"/>
    <s v="Oost-West"/>
    <n v="-2.2400000000000002"/>
    <n v="-2.2200000000000002"/>
    <n v="0.75"/>
    <n v="-2.97"/>
    <n v="2.5"/>
    <n v="3.48"/>
    <n v="0"/>
    <n v="0"/>
    <n v="140.9"/>
    <n v="0"/>
    <n v="0"/>
    <n v="0"/>
    <x v="3"/>
    <s v="nee"/>
    <s v=" "/>
    <s v="011-058-00240_364"/>
    <n v="0"/>
  </r>
  <r>
    <n v="806"/>
    <s v="Polyline ZM"/>
    <s v="011-058-00191"/>
    <n v="410"/>
    <s v="011-058-00191_410"/>
    <n v="20.5"/>
    <n v="14.15"/>
    <n v="290.07499999999999"/>
    <d v="2019-11-01T00:00:00"/>
    <s v="Zuid-Noord"/>
    <n v="-2.2400000000000002"/>
    <n v="-2.2200000000000002"/>
    <n v="0.75"/>
    <n v="-2.97"/>
    <n v="9.65"/>
    <n v="4.12"/>
    <n v="0"/>
    <n v="0.34"/>
    <n v="84.5"/>
    <n v="0"/>
    <n v="7"/>
    <n v="0"/>
    <x v="3"/>
    <s v="nee"/>
    <s v=" "/>
    <s v="011-058-00191_410"/>
    <n v="0"/>
  </r>
  <r>
    <n v="2"/>
    <s v="Polyline ZM"/>
    <s v="011-058-00798"/>
    <n v="3"/>
    <s v="011-058-00798_003"/>
    <n v="31"/>
    <n v="8.15"/>
    <n v="252.65"/>
    <d v="2019-08-26T00:00:00"/>
    <s v="Noord-Zuid"/>
    <n v="-2.2000000000000002"/>
    <n v="-2.2200000000000002"/>
    <n v="0.5"/>
    <n v="-2.72"/>
    <n v="5.15"/>
    <n v="4.37"/>
    <n v="1.1299999999999999"/>
    <n v="2.02"/>
    <n v="135.5"/>
    <n v="35"/>
    <n v="62.6"/>
    <n v="0.389102"/>
    <x v="4"/>
    <s v="nee"/>
    <s v=" "/>
    <s v="011-058-00798_003"/>
    <n v="0"/>
  </r>
  <r>
    <n v="5"/>
    <s v="Polyline ZM"/>
    <s v="011-058-00798"/>
    <n v="6"/>
    <s v="011-058-00798_006"/>
    <n v="31.5"/>
    <n v="7.85"/>
    <n v="247.27500000000001"/>
    <d v="2019-08-26T00:00:00"/>
    <s v="Noord-Zuid"/>
    <n v="-2.2000000000000002"/>
    <n v="-2.2200000000000002"/>
    <n v="0.5"/>
    <n v="-2.72"/>
    <n v="4.8499999999999996"/>
    <n v="4.17"/>
    <n v="0.71"/>
    <n v="1.56"/>
    <n v="131.4"/>
    <n v="22.4"/>
    <n v="49.1"/>
    <n v="0.26847300000000002"/>
    <x v="4"/>
    <s v="nee"/>
    <s v=" "/>
    <s v="011-058-00798_006"/>
    <n v="0"/>
  </r>
  <r>
    <n v="14"/>
    <s v="Polyline ZM"/>
    <s v="011-058-01027"/>
    <n v="15"/>
    <s v="011-058-01027_015"/>
    <n v="44"/>
    <n v="7.7"/>
    <n v="338.8"/>
    <d v="2019-08-23T00:00:00"/>
    <s v="West-Oost"/>
    <n v="-2.2200000000000002"/>
    <n v="-2.2200000000000002"/>
    <n v="0.5"/>
    <n v="-2.72"/>
    <n v="4.7"/>
    <n v="2.57"/>
    <n v="1.91"/>
    <n v="2.39"/>
    <n v="113.1"/>
    <n v="84"/>
    <n v="105.2"/>
    <n v="0.64536300000000002"/>
    <x v="4"/>
    <s v="JA"/>
    <s v=" "/>
    <s v="011-058-01027_015"/>
    <n v="0"/>
  </r>
  <r>
    <n v="15"/>
    <s v="Polyline ZM"/>
    <s v="011-058-01027"/>
    <n v="16"/>
    <s v="011-058-01027_016"/>
    <n v="42.5"/>
    <n v="5.7"/>
    <n v="242.25"/>
    <d v="2019-08-23T00:00:00"/>
    <s v="Noord-Zuid"/>
    <n v="-2.2200000000000002"/>
    <n v="-2.2200000000000002"/>
    <n v="0.5"/>
    <n v="-2.72"/>
    <n v="2.7"/>
    <n v="2.0699999999999998"/>
    <n v="0.91"/>
    <n v="1.3"/>
    <n v="88"/>
    <n v="38.700000000000003"/>
    <n v="55.3"/>
    <n v="0.49041899999999999"/>
    <x v="4"/>
    <s v="nee"/>
    <s v=" "/>
    <s v="011-058-01027_016"/>
    <n v="0"/>
  </r>
  <r>
    <n v="16"/>
    <s v="Polyline ZM"/>
    <s v="011-058-01027"/>
    <n v="17"/>
    <s v="011-058-01027_017"/>
    <n v="50"/>
    <n v="4.8499999999999996"/>
    <n v="242.5"/>
    <d v="2019-08-23T00:00:00"/>
    <s v="Noord-Zuid"/>
    <n v="-2.2200000000000002"/>
    <n v="-2.2200000000000002"/>
    <n v="0.5"/>
    <n v="-2.72"/>
    <n v="1.85"/>
    <n v="1.77"/>
    <n v="0.72"/>
    <n v="0.97"/>
    <n v="88.5"/>
    <n v="36"/>
    <n v="48.5"/>
    <n v="0.47720600000000002"/>
    <x v="4"/>
    <s v="nee"/>
    <s v=" "/>
    <s v="011-058-01027_017"/>
    <n v="0"/>
  </r>
  <r>
    <n v="17"/>
    <s v="Polyline ZM"/>
    <s v="011-058-01027"/>
    <n v="18"/>
    <s v="011-058-01027_018"/>
    <n v="50.5"/>
    <n v="5.0999999999999996"/>
    <n v="257.55"/>
    <d v="2019-08-23T00:00:00"/>
    <s v="Noord-Zuid"/>
    <n v="-2.2200000000000002"/>
    <n v="-2.2200000000000002"/>
    <n v="0.5"/>
    <n v="-2.72"/>
    <n v="2.1"/>
    <n v="1.7"/>
    <n v="1.1599999999999999"/>
    <n v="1.42"/>
    <n v="85.9"/>
    <n v="58.6"/>
    <n v="71.7"/>
    <n v="0.61748999999999998"/>
    <x v="4"/>
    <s v="nee"/>
    <s v=" "/>
    <s v="011-058-01027_018"/>
    <n v="0"/>
  </r>
  <r>
    <n v="18"/>
    <s v="Polyline ZM"/>
    <s v="011-058-01027"/>
    <n v="19"/>
    <s v="011-058-01027_019"/>
    <n v="60"/>
    <n v="3"/>
    <n v="180"/>
    <d v="2019-08-23T00:00:00"/>
    <s v="Noord-Zuid"/>
    <n v="-2.2200000000000002"/>
    <n v="-2.2200000000000002"/>
    <n v="0.5"/>
    <n v="-2.72"/>
    <n v="1"/>
    <n v="1.1599999999999999"/>
    <n v="0.76"/>
    <n v="0.88"/>
    <n v="69.599999999999994"/>
    <n v="45.6"/>
    <n v="52.8"/>
    <n v="0.60317500000000002"/>
    <x v="4"/>
    <s v="nee"/>
    <s v=" "/>
    <s v="011-058-01027_019"/>
    <n v="0"/>
  </r>
  <r>
    <n v="28"/>
    <s v="Polyline ZM"/>
    <s v="011-058-00280"/>
    <n v="29"/>
    <s v="011-058-00280_029"/>
    <n v="9"/>
    <n v="5"/>
    <n v="45"/>
    <d v="2019-08-23T00:00:00"/>
    <s v="Oost-West."/>
    <n v="-2.2200000000000002"/>
    <n v="-2.2200000000000002"/>
    <n v="0.5"/>
    <n v="-2.72"/>
    <n v="2"/>
    <n v="1.75"/>
    <n v="0.74"/>
    <n v="1.02"/>
    <n v="15.8"/>
    <n v="6.7"/>
    <n v="9.1999999999999993"/>
    <n v="0.47588399999999997"/>
    <x v="4"/>
    <s v="nee"/>
    <s v=" "/>
    <s v="011-058-00280_029"/>
    <n v="0"/>
  </r>
  <r>
    <n v="46"/>
    <s v="Polyline ZM"/>
    <s v="011-058-00589"/>
    <n v="47"/>
    <s v="011-058-00589_047"/>
    <n v="32.5"/>
    <n v="6.3"/>
    <n v="204.75"/>
    <d v="2019-09-20T00:00:00"/>
    <s v="Noord-Zuid"/>
    <n v="-2.21"/>
    <n v="-2.2200000000000002"/>
    <n v="0.5"/>
    <n v="-2.72"/>
    <n v="3.3"/>
    <n v="3.82"/>
    <n v="0.78"/>
    <n v="1.32"/>
    <n v="124.2"/>
    <n v="25.4"/>
    <n v="42.9"/>
    <n v="0.38911600000000002"/>
    <x v="4"/>
    <s v="nee"/>
    <s v=" "/>
    <s v="011-058-00589_047"/>
    <n v="0"/>
  </r>
  <r>
    <n v="49"/>
    <s v="Polyline ZM"/>
    <s v="011-058-00834"/>
    <n v="50"/>
    <s v="011-058-00834_050"/>
    <n v="22"/>
    <n v="6.8"/>
    <n v="149.6"/>
    <d v="2019-09-20T00:00:00"/>
    <s v="West-Oost."/>
    <n v="-2.21"/>
    <n v="-2.2200000000000002"/>
    <n v="0.5"/>
    <n v="-2.72"/>
    <n v="3.8"/>
    <n v="4.97"/>
    <n v="0.9"/>
    <n v="1.54"/>
    <n v="109.3"/>
    <n v="19.8"/>
    <n v="33.9"/>
    <n v="0.39906700000000001"/>
    <x v="4"/>
    <s v="nee"/>
    <s v=" "/>
    <s v="011-058-00834_050"/>
    <n v="0"/>
  </r>
  <r>
    <n v="51"/>
    <s v="Polyline ZM"/>
    <s v="011-058-00834"/>
    <n v="52"/>
    <s v="011-058-00834_052"/>
    <n v="31"/>
    <n v="4.6500000000000004"/>
    <n v="144.15"/>
    <d v="2019-09-20T00:00:00"/>
    <s v="Noord-Zuid."/>
    <n v="-2.21"/>
    <n v="-2.2200000000000002"/>
    <n v="0.5"/>
    <n v="-2.72"/>
    <n v="1.65"/>
    <n v="1.64"/>
    <n v="0.63"/>
    <n v="0.84"/>
    <n v="50.8"/>
    <n v="19.5"/>
    <n v="26"/>
    <n v="0.45073200000000002"/>
    <x v="4"/>
    <s v="nee"/>
    <s v=" "/>
    <s v="011-058-00834_052"/>
    <n v="0"/>
  </r>
  <r>
    <n v="57"/>
    <s v="Polyline ZM"/>
    <s v="011-058-00652"/>
    <n v="58"/>
    <s v="011-058-00652_058"/>
    <n v="35.5"/>
    <n v="5.55"/>
    <n v="197.02500000000001"/>
    <d v="2019-10-04T00:00:00"/>
    <s v="West-Oost"/>
    <n v="-2.2200000000000002"/>
    <n v="-2.2200000000000002"/>
    <n v="0.75"/>
    <n v="-2.97"/>
    <n v="1.85"/>
    <n v="2.17"/>
    <n v="0.91"/>
    <n v="1.18"/>
    <n v="77"/>
    <n v="32.299999999999997"/>
    <n v="41.9"/>
    <n v="0.39608300000000002"/>
    <x v="4"/>
    <s v="nee"/>
    <s v=" "/>
    <s v="011-058-00652_058"/>
    <n v="0"/>
  </r>
  <r>
    <n v="59"/>
    <s v="Polyline ZM"/>
    <s v="011-058-00109"/>
    <n v="60"/>
    <s v="011-058-00109_060"/>
    <n v="12"/>
    <n v="3.35"/>
    <n v="40.200000000000003"/>
    <d v="2019-10-04T00:00:00"/>
    <s v="West-Oost"/>
    <n v="-2.2200000000000002"/>
    <n v="-2.2200000000000002"/>
    <n v="0.5"/>
    <n v="-2.72"/>
    <n v="1"/>
    <n v="0.76"/>
    <n v="0.24"/>
    <n v="0.35"/>
    <n v="9.1"/>
    <n v="2.9"/>
    <n v="4.2"/>
    <n v="0.30690499999999998"/>
    <x v="4"/>
    <s v="nee"/>
    <s v=" "/>
    <s v="011-058-00109_060"/>
    <n v="0"/>
  </r>
  <r>
    <n v="60"/>
    <s v="Polyline ZM"/>
    <s v="011-058-00244"/>
    <n v="61"/>
    <s v="011-058-00244_061"/>
    <n v="37.5"/>
    <n v="2.5"/>
    <n v="93.75"/>
    <d v="2019-09-13T00:00:00"/>
    <s v="Noord-Zuid"/>
    <n v="-2.21"/>
    <n v="-2.2200000000000002"/>
    <n v="0.5"/>
    <n v="-2.72"/>
    <n v="1"/>
    <n v="0.9"/>
    <n v="0.45"/>
    <n v="0.59"/>
    <n v="33.799999999999997"/>
    <n v="16.899999999999999"/>
    <n v="22.1"/>
    <n v="0.53731300000000004"/>
    <x v="4"/>
    <s v="nee"/>
    <s v=" "/>
    <s v="011-058-00244_061"/>
    <n v="0"/>
  </r>
  <r>
    <n v="61"/>
    <s v="Polyline ZM"/>
    <s v="011-058-00244"/>
    <n v="62"/>
    <s v="011-058-00244_062"/>
    <n v="37"/>
    <n v="2.8"/>
    <n v="103.6"/>
    <d v="2019-09-13T00:00:00"/>
    <s v="Noord-Zuid"/>
    <n v="-2.21"/>
    <n v="-2.2200000000000002"/>
    <n v="0.5"/>
    <n v="-2.72"/>
    <n v="1"/>
    <n v="0.84"/>
    <n v="0.35"/>
    <n v="0.48"/>
    <n v="31.1"/>
    <n v="13"/>
    <n v="17.8"/>
    <n v="0.429448"/>
    <x v="4"/>
    <s v="nee"/>
    <s v=" "/>
    <s v="011-058-00244_062"/>
    <n v="0"/>
  </r>
  <r>
    <n v="64"/>
    <s v="Polyline ZM"/>
    <s v="011-058-00244"/>
    <n v="65"/>
    <s v="011-058-00244_065"/>
    <n v="36"/>
    <n v="5.2"/>
    <n v="187.2"/>
    <d v="2019-09-13T00:00:00"/>
    <s v="Oost-West"/>
    <n v="-2.21"/>
    <n v="-2.2200000000000002"/>
    <n v="0.5"/>
    <n v="-2.72"/>
    <n v="2.2000000000000002"/>
    <n v="1.41"/>
    <n v="0.52"/>
    <n v="0.76"/>
    <n v="50.8"/>
    <n v="18.7"/>
    <n v="27.4"/>
    <n v="0.35749999999999998"/>
    <x v="4"/>
    <s v="nee"/>
    <s v=" "/>
    <s v="011-058-00244_065"/>
    <n v="0"/>
  </r>
  <r>
    <n v="65"/>
    <s v="Polyline ZM"/>
    <s v="011-058-00404"/>
    <n v="66"/>
    <s v="011-058-00404_066"/>
    <n v="7.5"/>
    <n v="4.45"/>
    <n v="33.375"/>
    <d v="2019-09-13T00:00:00"/>
    <s v="Zuid-Noord"/>
    <n v="-2.21"/>
    <n v="-2.2200000000000002"/>
    <n v="0.75"/>
    <n v="-2.97"/>
    <n v="1.483333"/>
    <n v="2.66"/>
    <n v="0.49"/>
    <n v="0.71"/>
    <n v="20"/>
    <n v="3.7"/>
    <n v="5.3"/>
    <n v="0.30577199999999999"/>
    <x v="4"/>
    <s v="nee"/>
    <s v=" "/>
    <s v="011-058-00404_066"/>
    <n v="0"/>
  </r>
  <r>
    <n v="70"/>
    <s v="Polyline ZM"/>
    <s v="011-058-00371"/>
    <n v="71"/>
    <s v="011-058-00371_071"/>
    <n v="31.5"/>
    <n v="5.65"/>
    <n v="177.97499999999999"/>
    <d v="2019-09-13T00:00:00"/>
    <s v="West-Oost"/>
    <n v="-2.21"/>
    <n v="-2.2200000000000002"/>
    <n v="0.75"/>
    <n v="-2.97"/>
    <n v="1.8833329999999999"/>
    <n v="1.39"/>
    <n v="0.52"/>
    <n v="0.79"/>
    <n v="43.8"/>
    <n v="16.399999999999999"/>
    <n v="24.9"/>
    <n v="0.26908100000000001"/>
    <x v="4"/>
    <s v="nee"/>
    <s v=" "/>
    <s v="011-058-00371_071"/>
    <n v="0"/>
  </r>
  <r>
    <n v="77"/>
    <s v="Polyline ZM"/>
    <s v="011-058-00699"/>
    <n v="78"/>
    <s v="011-058-00699_078"/>
    <n v="46"/>
    <n v="9.5"/>
    <n v="437"/>
    <d v="2019-09-13T00:00:00"/>
    <s v="Noord-Zuid"/>
    <n v="-2.21"/>
    <n v="-2.2200000000000002"/>
    <n v="0.75"/>
    <n v="-2.97"/>
    <n v="5"/>
    <n v="1.02"/>
    <n v="0.95"/>
    <n v="0.95"/>
    <n v="46.9"/>
    <n v="43.7"/>
    <n v="43.7"/>
    <n v="0.227409"/>
    <x v="4"/>
    <s v="JA"/>
    <s v=" "/>
    <s v="011-058-00699_078"/>
    <n v="0"/>
  </r>
  <r>
    <n v="80"/>
    <s v="Polyline ZM"/>
    <s v="011-058-00686"/>
    <n v="81"/>
    <s v="011-058-00686_081"/>
    <n v="12"/>
    <n v="9.5"/>
    <n v="114"/>
    <d v="2019-09-13T00:00:00"/>
    <s v="Noord-Zuid"/>
    <n v="-2.21"/>
    <n v="-2.2200000000000002"/>
    <n v="0.75"/>
    <n v="-2.97"/>
    <n v="5"/>
    <n v="3.81"/>
    <n v="3.35"/>
    <n v="3.5"/>
    <n v="45.7"/>
    <n v="40.200000000000003"/>
    <n v="42"/>
    <n v="0.637185"/>
    <x v="4"/>
    <s v="JA"/>
    <s v=" "/>
    <s v="011-058-00686_081"/>
    <n v="0"/>
  </r>
  <r>
    <n v="92"/>
    <s v="Polyline ZM"/>
    <s v="011-058-00767"/>
    <n v="93"/>
    <s v="011-058-00767_093"/>
    <n v="52"/>
    <n v="5.55"/>
    <n v="288.60000000000002"/>
    <d v="2019-09-13T00:00:00"/>
    <s v="Zuid-Noord"/>
    <n v="-2.21"/>
    <n v="-2.2200000000000002"/>
    <n v="0.75"/>
    <n v="-2.97"/>
    <n v="1.85"/>
    <n v="0.77"/>
    <n v="0.47"/>
    <n v="0.55000000000000004"/>
    <n v="40"/>
    <n v="24.4"/>
    <n v="28.6"/>
    <n v="0.25302799999999998"/>
    <x v="4"/>
    <s v="nee"/>
    <s v=" "/>
    <s v="011-058-00767_093"/>
    <n v="0"/>
  </r>
  <r>
    <n v="93"/>
    <s v="Polyline ZM"/>
    <s v="011-058-00767"/>
    <n v="94"/>
    <s v="011-058-00767_094"/>
    <n v="52"/>
    <n v="7.75"/>
    <n v="403"/>
    <d v="2019-09-13T00:00:00"/>
    <s v="Noord-Zuid"/>
    <n v="-2.21"/>
    <n v="-2.2200000000000002"/>
    <n v="0.75"/>
    <n v="-2.97"/>
    <n v="3.25"/>
    <n v="2.15"/>
    <n v="1.61"/>
    <n v="2.04"/>
    <n v="111.8"/>
    <n v="83.7"/>
    <n v="106.1"/>
    <n v="0.45325100000000001"/>
    <x v="4"/>
    <s v="JA"/>
    <s v=" "/>
    <s v="011-058-00767_094"/>
    <n v="0"/>
  </r>
  <r>
    <n v="100"/>
    <s v="Polyline ZM"/>
    <s v="011-058-01053"/>
    <n v="101"/>
    <s v="011-058-01053_101"/>
    <n v="25"/>
    <n v="7"/>
    <n v="175"/>
    <d v="2019-10-10T00:00:00"/>
    <s v="West-Oost."/>
    <n v="-2.2200000000000002"/>
    <n v="-2.2200000000000002"/>
    <n v="0.75"/>
    <n v="-2.97"/>
    <n v="2.5"/>
    <n v="2.09"/>
    <n v="0.62"/>
    <n v="1"/>
    <n v="52.3"/>
    <n v="15.5"/>
    <n v="25"/>
    <n v="0.25482900000000003"/>
    <x v="4"/>
    <s v="nee"/>
    <s v=" "/>
    <s v="011-058-01053_101"/>
    <n v="0"/>
  </r>
  <r>
    <n v="101"/>
    <s v="Polyline ZM"/>
    <s v="011-058-01053"/>
    <n v="102"/>
    <s v="011-058-01053_102"/>
    <n v="25"/>
    <n v="8.4"/>
    <n v="210"/>
    <d v="2019-10-10T00:00:00"/>
    <s v="West-Oost."/>
    <n v="-2.2200000000000002"/>
    <n v="-2.2200000000000002"/>
    <n v="0.75"/>
    <n v="-2.97"/>
    <n v="3.9"/>
    <n v="2.38"/>
    <n v="0.97"/>
    <n v="1.61"/>
    <n v="59.5"/>
    <n v="24.3"/>
    <n v="40.299999999999997"/>
    <n v="0.278366"/>
    <x v="4"/>
    <s v="nee"/>
    <s v=" "/>
    <s v="011-058-01053_102"/>
    <n v="0"/>
  </r>
  <r>
    <n v="107"/>
    <s v="Polyline ZM"/>
    <s v="011-058-01704"/>
    <n v="108"/>
    <s v="011-058-01704_108"/>
    <n v="28"/>
    <n v="4.4000000000000004"/>
    <n v="123.2"/>
    <d v="2019-10-10T00:00:00"/>
    <s v="Oost-West."/>
    <n v="-2.2200000000000002"/>
    <n v="-2.2200000000000002"/>
    <n v="0.75"/>
    <n v="-2.97"/>
    <n v="1.466666"/>
    <n v="1.1200000000000001"/>
    <n v="0.62"/>
    <n v="0.64"/>
    <n v="31.4"/>
    <n v="17.399999999999999"/>
    <n v="17.899999999999999"/>
    <n v="0.36046499999999998"/>
    <x v="4"/>
    <s v="JA"/>
    <s v=" "/>
    <s v="011-058-01704_108"/>
    <n v="0"/>
  </r>
  <r>
    <n v="109"/>
    <s v="Polyline ZM"/>
    <s v="011-058-00458"/>
    <n v="110"/>
    <s v="011-058-00458_110"/>
    <n v="42"/>
    <n v="15.4"/>
    <n v="646.79999999999995"/>
    <d v="2019-08-26T00:00:00"/>
    <s v="West-Oost"/>
    <n v="-2.19"/>
    <n v="-2.2200000000000002"/>
    <n v="0.75"/>
    <n v="-2.97"/>
    <n v="10.9"/>
    <n v="4.71"/>
    <n v="2.4500000000000002"/>
    <n v="4.01"/>
    <n v="197.8"/>
    <n v="102.9"/>
    <n v="168.4"/>
    <n v="0.28223399999999998"/>
    <x v="4"/>
    <s v="JA"/>
    <s v=" "/>
    <s v="011-058-00458_110"/>
    <n v="0"/>
  </r>
  <r>
    <n v="110"/>
    <s v="Polyline ZM"/>
    <s v="011-058-00446"/>
    <n v="111"/>
    <s v="011-058-00446_111"/>
    <n v="24"/>
    <n v="23.25"/>
    <n v="558"/>
    <d v="2019-08-26T00:00:00"/>
    <s v="Noord-Zuid"/>
    <n v="-2.19"/>
    <n v="-2.2200000000000002"/>
    <n v="0.75"/>
    <n v="-2.97"/>
    <n v="18.75"/>
    <n v="7.64"/>
    <n v="4.83"/>
    <n v="6.8"/>
    <n v="183.4"/>
    <n v="115.9"/>
    <n v="163.19999999999999"/>
    <n v="0.32987100000000003"/>
    <x v="4"/>
    <s v="JA"/>
    <s v=" "/>
    <s v="011-058-00446_111"/>
    <n v="0"/>
  </r>
  <r>
    <n v="111"/>
    <s v="Polyline ZM"/>
    <s v="011-058-00446"/>
    <n v="112"/>
    <s v="011-058-00446_112"/>
    <n v="16"/>
    <n v="5.4"/>
    <n v="86.4"/>
    <d v="2019-08-26T00:00:00"/>
    <s v="Oost-West."/>
    <n v="-2.19"/>
    <n v="-2.2200000000000002"/>
    <n v="0.75"/>
    <n v="-2.97"/>
    <n v="1.8"/>
    <n v="1.1399999999999999"/>
    <n v="0.76"/>
    <n v="0.84"/>
    <n v="18.2"/>
    <n v="12.2"/>
    <n v="13.4"/>
    <n v="0.36019000000000001"/>
    <x v="4"/>
    <s v="JA"/>
    <s v=" "/>
    <s v="011-058-00446_112"/>
    <n v="0"/>
  </r>
  <r>
    <n v="112"/>
    <s v="Polyline ZM"/>
    <s v="011-058-00446"/>
    <n v="113"/>
    <s v="011-058-00446_113"/>
    <n v="24"/>
    <n v="5.6"/>
    <n v="134.4"/>
    <d v="2019-08-26T00:00:00"/>
    <s v="Oost-West."/>
    <n v="-2.19"/>
    <n v="-2.2200000000000002"/>
    <n v="0.75"/>
    <n v="-2.97"/>
    <n v="1.8666670000000001"/>
    <n v="1.29"/>
    <n v="0.92"/>
    <n v="0.96"/>
    <n v="31"/>
    <n v="22.1"/>
    <n v="23"/>
    <n v="0.39655200000000002"/>
    <x v="4"/>
    <s v="JA"/>
    <s v=" "/>
    <s v="011-058-00446_113"/>
    <n v="0"/>
  </r>
  <r>
    <n v="113"/>
    <s v="Polyline ZM"/>
    <s v="011-058-00822"/>
    <n v="114"/>
    <s v="011-058-00822_114"/>
    <n v="44.5"/>
    <n v="7.5"/>
    <n v="333.75"/>
    <d v="2019-08-26T00:00:00"/>
    <s v="Oost-West."/>
    <n v="-2.19"/>
    <n v="-2.2200000000000002"/>
    <n v="0.75"/>
    <n v="-2.97"/>
    <n v="3"/>
    <n v="1.51"/>
    <n v="1.1599999999999999"/>
    <n v="1.28"/>
    <n v="67.2"/>
    <n v="51.6"/>
    <n v="57"/>
    <n v="0.37179499999999999"/>
    <x v="4"/>
    <s v="JA"/>
    <s v=" "/>
    <s v="011-058-00822_114"/>
    <n v="0"/>
  </r>
  <r>
    <n v="114"/>
    <s v="Polyline ZM"/>
    <s v="011-058-00822"/>
    <n v="115"/>
    <s v="011-058-00822_115"/>
    <n v="41.5"/>
    <n v="7.15"/>
    <n v="296.72500000000002"/>
    <d v="2019-08-26T00:00:00"/>
    <s v="Oost-West."/>
    <n v="-2.19"/>
    <n v="-2.2200000000000002"/>
    <n v="0.75"/>
    <n v="-2.97"/>
    <n v="2.65"/>
    <n v="1.49"/>
    <n v="0.64"/>
    <n v="1.03"/>
    <n v="61.8"/>
    <n v="26.6"/>
    <n v="42.7"/>
    <n v="0.25287500000000002"/>
    <x v="4"/>
    <s v="JA"/>
    <s v=" "/>
    <s v="011-058-00822_115"/>
    <n v="0"/>
  </r>
  <r>
    <n v="115"/>
    <s v="Polyline ZM"/>
    <s v="011-058-00822"/>
    <n v="116"/>
    <s v="011-058-00822_116"/>
    <n v="49"/>
    <n v="6.6"/>
    <n v="323.39999999999998"/>
    <d v="2019-08-26T00:00:00"/>
    <s v="Oost-West."/>
    <n v="-2.19"/>
    <n v="-2.2200000000000002"/>
    <n v="0.75"/>
    <n v="-2.97"/>
    <n v="2.1"/>
    <n v="1.56"/>
    <n v="0.48"/>
    <n v="0.72"/>
    <n v="76.400000000000006"/>
    <n v="23.5"/>
    <n v="35.299999999999997"/>
    <n v="0.229744"/>
    <x v="4"/>
    <s v="nee"/>
    <s v=" "/>
    <s v="011-058-00822_116"/>
    <n v="0"/>
  </r>
  <r>
    <n v="116"/>
    <s v="Polyline ZM"/>
    <s v="011-058-00822"/>
    <n v="117"/>
    <s v="011-058-00822_117"/>
    <n v="38.5"/>
    <n v="7.85"/>
    <n v="302.22500000000002"/>
    <d v="2019-08-26T00:00:00"/>
    <s v="Oost-West."/>
    <n v="-2.19"/>
    <n v="-2.2200000000000002"/>
    <n v="0.75"/>
    <n v="-2.97"/>
    <n v="3.35"/>
    <n v="2.31"/>
    <n v="0.99"/>
    <n v="1.54"/>
    <n v="88.9"/>
    <n v="38.1"/>
    <n v="59.3"/>
    <n v="0.31157299999999999"/>
    <x v="4"/>
    <s v="nee"/>
    <s v=" "/>
    <s v="011-058-00822_117"/>
    <n v="0"/>
  </r>
  <r>
    <n v="118"/>
    <s v="Polyline ZM"/>
    <s v="011-058-00525"/>
    <n v="119"/>
    <s v="011-058-00525_119"/>
    <n v="27"/>
    <n v="11.8"/>
    <n v="318.60000000000002"/>
    <d v="2019-08-26T00:00:00"/>
    <s v="Oost-West."/>
    <n v="-2.19"/>
    <n v="-2.2200000000000002"/>
    <n v="0.75"/>
    <n v="-2.97"/>
    <n v="7.3"/>
    <n v="3.03"/>
    <n v="1.74"/>
    <n v="2.5099999999999998"/>
    <n v="81.8"/>
    <n v="47"/>
    <n v="67.8"/>
    <n v="0.28945500000000002"/>
    <x v="4"/>
    <s v="JA"/>
    <s v=" "/>
    <s v="011-058-00525_119"/>
    <n v="0"/>
  </r>
  <r>
    <n v="120"/>
    <s v="Polyline ZM"/>
    <s v="011-058-00525"/>
    <n v="121"/>
    <s v="011-058-00525_121"/>
    <n v="24.5"/>
    <n v="7.75"/>
    <n v="189.875"/>
    <d v="2019-08-26T00:00:00"/>
    <s v="Oost-West."/>
    <n v="-2.19"/>
    <n v="-2.2200000000000002"/>
    <n v="0.75"/>
    <n v="-2.97"/>
    <n v="3.25"/>
    <n v="1.8"/>
    <n v="0.85"/>
    <n v="1.25"/>
    <n v="44.1"/>
    <n v="20.8"/>
    <n v="30.6"/>
    <n v="0.28090199999999999"/>
    <x v="4"/>
    <s v="JA"/>
    <s v=" "/>
    <s v="011-058-00525_121"/>
    <n v="0"/>
  </r>
  <r>
    <n v="121"/>
    <s v="Polyline ZM"/>
    <s v="011-058-00525"/>
    <n v="122"/>
    <s v="011-058-00525_122"/>
    <n v="22.5"/>
    <n v="7.1"/>
    <n v="159.75"/>
    <d v="2019-08-26T00:00:00"/>
    <s v="Oost-West."/>
    <n v="-2.19"/>
    <n v="-2.2200000000000002"/>
    <n v="0.75"/>
    <n v="-2.97"/>
    <n v="2.6"/>
    <n v="1.3"/>
    <n v="0.71"/>
    <n v="1.02"/>
    <n v="29.3"/>
    <n v="16"/>
    <n v="23"/>
    <n v="0.27686500000000003"/>
    <x v="4"/>
    <s v="JA"/>
    <s v=" "/>
    <s v="011-058-00525_122"/>
    <n v="0"/>
  </r>
  <r>
    <n v="126"/>
    <s v="Polyline ZM"/>
    <s v="011-058-00485"/>
    <n v="127"/>
    <s v="011-058-00485_127"/>
    <n v="3"/>
    <n v="4.0999999999999996"/>
    <n v="12.3"/>
    <d v="2019-08-26T00:00:00"/>
    <s v="Oost-West"/>
    <n v="-2.19"/>
    <n v="-2.2200000000000002"/>
    <n v="0.5"/>
    <n v="-2.72"/>
    <n v="1.3666670000000001"/>
    <n v="2.27"/>
    <n v="0.56999999999999995"/>
    <n v="0.73"/>
    <n v="6.8"/>
    <n v="1.7"/>
    <n v="2.2000000000000002"/>
    <n v="0.454787"/>
    <x v="4"/>
    <s v="nee"/>
    <s v=" "/>
    <s v="011-058-00485_127"/>
    <n v="0"/>
  </r>
  <r>
    <n v="127"/>
    <s v="Polyline ZM"/>
    <s v="011-058-00234"/>
    <n v="128"/>
    <s v="011-058-00234_128"/>
    <n v="11"/>
    <n v="6.8"/>
    <n v="74.8"/>
    <d v="2019-08-26T00:00:00"/>
    <s v="Oost-West"/>
    <n v="-2.19"/>
    <n v="-2.2200000000000002"/>
    <n v="0.75"/>
    <n v="-2.97"/>
    <n v="2.2999999999999998"/>
    <n v="1.21"/>
    <n v="0.46"/>
    <n v="0.59"/>
    <n v="13.3"/>
    <n v="5.0999999999999996"/>
    <n v="6.5"/>
    <n v="0.21149399999999999"/>
    <x v="4"/>
    <s v="JA"/>
    <s v=" "/>
    <s v="011-058-00234_128"/>
    <n v="0"/>
  </r>
  <r>
    <n v="130"/>
    <s v="Polyline ZM"/>
    <s v="011-058-00271"/>
    <n v="131"/>
    <s v="011-058-00271_131"/>
    <n v="25.5"/>
    <n v="11.35"/>
    <n v="289.42500000000001"/>
    <d v="2019-08-26T00:00:00"/>
    <s v="Oost-West"/>
    <n v="-2.19"/>
    <n v="-2.2200000000000002"/>
    <n v="0.75"/>
    <n v="-2.97"/>
    <n v="6.85"/>
    <n v="4.18"/>
    <n v="1.52"/>
    <n v="2.77"/>
    <n v="106.6"/>
    <n v="38.799999999999997"/>
    <n v="70.599999999999994"/>
    <n v="0.26965800000000001"/>
    <x v="4"/>
    <s v="JA"/>
    <s v=" "/>
    <s v="011-058-00271_131"/>
    <n v="0"/>
  </r>
  <r>
    <n v="155"/>
    <s v="Polyline ZM"/>
    <s v="011-058-01173"/>
    <n v="156"/>
    <s v="011-058-01173_156"/>
    <n v="50"/>
    <n v="5.65"/>
    <n v="282.5"/>
    <d v="2019-09-20T00:00:00"/>
    <s v="Zuid-Noord"/>
    <n v="-2.2000000000000002"/>
    <n v="-2.2200000000000002"/>
    <n v="0.5"/>
    <n v="-2.72"/>
    <n v="2.65"/>
    <n v="3.76"/>
    <n v="1.05"/>
    <n v="1.46"/>
    <n v="188"/>
    <n v="52.5"/>
    <n v="73"/>
    <n v="0.54706299999999997"/>
    <x v="4"/>
    <s v="nee"/>
    <s v=" "/>
    <s v="011-058-01173_156"/>
    <n v="0"/>
  </r>
  <r>
    <n v="156"/>
    <s v="Polyline ZM"/>
    <s v="011-058-01173"/>
    <n v="157"/>
    <s v="011-058-01173_157"/>
    <n v="47.5"/>
    <n v="5.7"/>
    <n v="270.75"/>
    <d v="2019-09-20T00:00:00"/>
    <s v="Zuid-Noord"/>
    <n v="-2.2000000000000002"/>
    <n v="-2.2200000000000002"/>
    <n v="0.5"/>
    <n v="-2.72"/>
    <n v="2.7"/>
    <n v="2.6"/>
    <n v="0.56000000000000005"/>
    <n v="0.98"/>
    <n v="123.5"/>
    <n v="26.6"/>
    <n v="46.6"/>
    <n v="0.33712399999999998"/>
    <x v="4"/>
    <s v="JA"/>
    <s v=" "/>
    <s v="011-058-01173_157"/>
    <n v="0"/>
  </r>
  <r>
    <n v="163"/>
    <s v="Polyline ZM"/>
    <s v="011-058-01173"/>
    <s v="163A"/>
    <s v="011-058-01173_163A"/>
    <n v="50"/>
    <n v="7"/>
    <n v="350"/>
    <d v="2019-09-20T00:00:00"/>
    <s v="Zuid-Noord"/>
    <n v="-2.2000000000000002"/>
    <n v="-2.2200000000000002"/>
    <n v="0.5"/>
    <n v="-2.72"/>
    <n v="4"/>
    <n v="2.9"/>
    <n v="0.86"/>
    <n v="1.45"/>
    <n v="145"/>
    <n v="43"/>
    <n v="72.5"/>
    <n v="0.37029099999999998"/>
    <x v="4"/>
    <s v="JA"/>
    <s v=" "/>
    <s v="011-058-01173_163A"/>
    <n v="0"/>
  </r>
  <r>
    <n v="166"/>
    <s v="Polyline ZM"/>
    <s v="011-058-00356"/>
    <n v="166"/>
    <s v="011-058-00356_166"/>
    <n v="50"/>
    <n v="6"/>
    <n v="300"/>
    <d v="2019-09-20T00:00:00"/>
    <s v="Zuid-Noord"/>
    <n v="-2.2000000000000002"/>
    <n v="-2.2200000000000002"/>
    <n v="0.5"/>
    <n v="-2.72"/>
    <n v="3"/>
    <n v="3.33"/>
    <n v="1.1599999999999999"/>
    <n v="1.64"/>
    <n v="166.5"/>
    <n v="58"/>
    <n v="82"/>
    <n v="0.55769199999999997"/>
    <x v="4"/>
    <s v="nee"/>
    <s v=" "/>
    <s v="011-058-00356_166"/>
    <n v="0"/>
  </r>
  <r>
    <n v="167"/>
    <s v="Polyline ZM"/>
    <s v="011-058-00356"/>
    <n v="167"/>
    <s v="011-058-00356_167"/>
    <n v="50"/>
    <n v="6.4"/>
    <n v="320"/>
    <d v="2019-09-20T00:00:00"/>
    <s v="Zuid-Noord"/>
    <n v="-2.2000000000000002"/>
    <n v="-2.2200000000000002"/>
    <n v="0.5"/>
    <n v="-2.72"/>
    <n v="3.4"/>
    <n v="3.35"/>
    <n v="0.83"/>
    <n v="1.39"/>
    <n v="167.5"/>
    <n v="41.5"/>
    <n v="69.5"/>
    <n v="0.40170800000000001"/>
    <x v="4"/>
    <s v="JA"/>
    <s v=" "/>
    <s v="011-058-00356_167"/>
    <n v="0"/>
  </r>
  <r>
    <n v="168"/>
    <s v="Polyline ZM"/>
    <s v="011-058-00356"/>
    <n v="168"/>
    <s v="011-058-00356_168"/>
    <n v="37"/>
    <n v="6.75"/>
    <n v="249.75"/>
    <d v="2019-09-20T00:00:00"/>
    <s v="Zuid-Noord"/>
    <n v="-2.2000000000000002"/>
    <n v="-2.2200000000000002"/>
    <n v="0.5"/>
    <n v="-2.72"/>
    <n v="3.75"/>
    <n v="4.6399999999999997"/>
    <n v="0.97"/>
    <n v="1.6"/>
    <n v="171.7"/>
    <n v="35.9"/>
    <n v="59.2"/>
    <n v="0.42863499999999999"/>
    <x v="4"/>
    <s v="nee"/>
    <s v=" "/>
    <s v="011-058-00356_168"/>
    <n v="0"/>
  </r>
  <r>
    <n v="169"/>
    <s v="Polyline ZM"/>
    <s v="011-058-00720"/>
    <n v="169"/>
    <s v="011-058-00720_169"/>
    <n v="12.5"/>
    <n v="7.75"/>
    <n v="96.875"/>
    <d v="2019-09-20T00:00:00"/>
    <s v="Oost-West"/>
    <n v="-2.2000000000000002"/>
    <n v="-2.2200000000000002"/>
    <n v="0.5"/>
    <n v="-2.72"/>
    <n v="4.75"/>
    <n v="4.1100000000000003"/>
    <n v="0.92"/>
    <n v="1.75"/>
    <n v="51.4"/>
    <n v="11.5"/>
    <n v="21.9"/>
    <n v="0.34514800000000001"/>
    <x v="4"/>
    <s v="nee"/>
    <s v=" "/>
    <s v="011-058-00720_169"/>
    <n v="0"/>
  </r>
  <r>
    <n v="171"/>
    <s v="Polyline ZM"/>
    <s v="011-058-00547"/>
    <n v="171"/>
    <s v="011-058-00547_171"/>
    <n v="24.5"/>
    <n v="5.65"/>
    <n v="138.42500000000001"/>
    <d v="2019-10-04T00:00:00"/>
    <s v="West-Oost."/>
    <n v="-2.2200000000000002"/>
    <n v="-2.2200000000000002"/>
    <n v="0.75"/>
    <n v="-2.97"/>
    <n v="1.8833329999999999"/>
    <n v="2.72"/>
    <n v="0.71"/>
    <n v="0.99"/>
    <n v="66.599999999999994"/>
    <n v="17.399999999999999"/>
    <n v="24.3"/>
    <n v="0.334511"/>
    <x v="4"/>
    <s v="nee"/>
    <s v=" "/>
    <s v="011-058-00547_171"/>
    <n v="0"/>
  </r>
  <r>
    <n v="179"/>
    <s v="Polyline ZM"/>
    <s v="011-058-00389"/>
    <n v="179"/>
    <s v="011-058-00389_179"/>
    <n v="25"/>
    <n v="15.5"/>
    <n v="387.5"/>
    <d v="2019-10-04T00:00:00"/>
    <s v="Oost-West"/>
    <n v="-2.2200000000000002"/>
    <n v="-2.2200000000000002"/>
    <n v="0.75"/>
    <n v="-2.97"/>
    <n v="11"/>
    <n v="1.74"/>
    <n v="1.58"/>
    <n v="1.63"/>
    <n v="43.5"/>
    <n v="39.5"/>
    <n v="40.799999999999997"/>
    <n v="0.18429599999999999"/>
    <x v="4"/>
    <s v="JA"/>
    <s v=" "/>
    <s v="011-058-00389_179"/>
    <n v="0"/>
  </r>
  <r>
    <n v="183"/>
    <s v="Polyline ZM"/>
    <s v="011-058-00836"/>
    <n v="182"/>
    <s v="011-058-00836_182"/>
    <n v="33.5"/>
    <n v="4.4000000000000004"/>
    <n v="147.4"/>
    <d v="2019-10-03T00:00:00"/>
    <s v="Zuid-Noord"/>
    <n v="-2.23"/>
    <n v="-2.2200000000000002"/>
    <n v="0.75"/>
    <n v="-2.97"/>
    <n v="1.466666"/>
    <n v="1.5"/>
    <n v="0.78"/>
    <n v="1"/>
    <n v="50.3"/>
    <n v="26.1"/>
    <n v="33.5"/>
    <n v="0.41489399999999999"/>
    <x v="4"/>
    <s v="nee"/>
    <s v=" "/>
    <s v="011-058-00836_182"/>
    <n v="0"/>
  </r>
  <r>
    <n v="187"/>
    <s v="Polyline ZM"/>
    <s v="011-058-00306"/>
    <n v="186"/>
    <s v="011-058-00306_186"/>
    <n v="7"/>
    <n v="6.75"/>
    <n v="47.25"/>
    <d v="2019-10-03T00:00:00"/>
    <s v="West-Oost."/>
    <n v="-2.23"/>
    <n v="-2.2200000000000002"/>
    <n v="0.75"/>
    <n v="-2.97"/>
    <n v="2.25"/>
    <n v="1.82"/>
    <n v="1.02"/>
    <n v="1.1499999999999999"/>
    <n v="12.7"/>
    <n v="7.1"/>
    <n v="8.1"/>
    <n v="0.37673099999999998"/>
    <x v="4"/>
    <s v="JA"/>
    <s v=" "/>
    <s v="011-058-00306_186"/>
    <n v="0"/>
  </r>
  <r>
    <n v="188"/>
    <s v="Polyline ZM"/>
    <s v="011-058-00682"/>
    <n v="187"/>
    <s v="011-058-00682_187"/>
    <n v="52"/>
    <n v="6.75"/>
    <n v="351"/>
    <d v="2019-10-03T00:00:00"/>
    <s v="Zuid-Noord"/>
    <n v="-2.23"/>
    <n v="-2.2200000000000002"/>
    <n v="0.75"/>
    <n v="-2.97"/>
    <n v="2.25"/>
    <n v="1.58"/>
    <n v="0.64"/>
    <n v="0.97"/>
    <n v="82.2"/>
    <n v="33.299999999999997"/>
    <n v="50.4"/>
    <n v="0.27497300000000002"/>
    <x v="4"/>
    <s v="nee"/>
    <s v=" "/>
    <s v="011-058-00682_187"/>
    <n v="0"/>
  </r>
  <r>
    <n v="189"/>
    <s v="Polyline ZM"/>
    <s v="011-058-00682"/>
    <n v="188"/>
    <s v="011-058-00682_188"/>
    <n v="51"/>
    <n v="5.5"/>
    <n v="280.5"/>
    <d v="2019-10-03T00:00:00"/>
    <s v="Zuid-Noord"/>
    <n v="-2.23"/>
    <n v="-2.2200000000000002"/>
    <n v="0.75"/>
    <n v="-2.97"/>
    <n v="1.8333330000000001"/>
    <n v="1.93"/>
    <n v="0.62"/>
    <n v="0.89"/>
    <n v="98.4"/>
    <n v="31.6"/>
    <n v="45.4"/>
    <n v="0.31077700000000003"/>
    <x v="4"/>
    <s v="nee"/>
    <s v=" "/>
    <s v="011-058-00682_188"/>
    <n v="0"/>
  </r>
  <r>
    <n v="191"/>
    <s v="Polyline ZM"/>
    <s v="011-058-00682"/>
    <n v="190"/>
    <s v="011-058-00682_190"/>
    <n v="2.5"/>
    <n v="5.9"/>
    <n v="14.75"/>
    <d v="2019-10-03T00:00:00"/>
    <s v="Zuid-Noord"/>
    <n v="-2.23"/>
    <n v="-2.2200000000000002"/>
    <n v="0.75"/>
    <n v="-2.97"/>
    <n v="1.966666"/>
    <n v="1.65"/>
    <n v="0.82"/>
    <n v="0.94"/>
    <n v="4.0999999999999996"/>
    <n v="2.1"/>
    <n v="2.4"/>
    <n v="0.357298"/>
    <x v="4"/>
    <s v="JA"/>
    <s v=" "/>
    <s v="011-058-00682_190"/>
    <n v="0"/>
  </r>
  <r>
    <n v="198"/>
    <s v="Polyline ZM"/>
    <s v="264-058-00001"/>
    <n v="1"/>
    <s v="264-058-00001_001"/>
    <n v="23.5"/>
    <n v="9.75"/>
    <n v="229.125"/>
    <d v="2019-07-08T00:00:00"/>
    <s v="West-Oost"/>
    <n v="-2.2000000000000002"/>
    <n v="-2.2000000000000002"/>
    <n v="0.75"/>
    <n v="-2.95"/>
    <n v="5.25"/>
    <n v="1.96"/>
    <n v="1.41"/>
    <n v="1.85"/>
    <n v="46.1"/>
    <n v="33.1"/>
    <n v="43.5"/>
    <n v="0.31045099999999998"/>
    <x v="4"/>
    <s v="JA"/>
    <s v=" "/>
    <s v="264-058-00001_001"/>
    <n v="0"/>
  </r>
  <r>
    <n v="199"/>
    <s v="Polyline ZM"/>
    <s v="264-058-00001"/>
    <n v="2"/>
    <s v="264-058-00001_002"/>
    <n v="32.5"/>
    <n v="5.6"/>
    <n v="182"/>
    <d v="2019-07-08T00:00:00"/>
    <s v="Noord-Zuid"/>
    <n v="-2.2000000000000002"/>
    <n v="-2.2000000000000002"/>
    <n v="0.75"/>
    <n v="-2.95"/>
    <n v="1.8666670000000001"/>
    <n v="1.47"/>
    <n v="1.17"/>
    <n v="1.23"/>
    <n v="47.8"/>
    <n v="38"/>
    <n v="40"/>
    <n v="0.45525300000000002"/>
    <x v="4"/>
    <s v="JA"/>
    <s v=" "/>
    <s v="264-058-00001_002"/>
    <n v="0"/>
  </r>
  <r>
    <n v="200"/>
    <s v="Polyline ZM"/>
    <s v="254-058-00696"/>
    <n v="1"/>
    <s v="254-058-00696_001"/>
    <n v="34"/>
    <n v="5.7"/>
    <n v="193.8"/>
    <d v="2019-07-17T00:00:00"/>
    <s v="West-Oost"/>
    <n v="-1.94"/>
    <n v="-1.97"/>
    <n v="0.75"/>
    <n v="-2.72"/>
    <n v="1.9000010000000001"/>
    <n v="1.37"/>
    <n v="1.01"/>
    <n v="1.05"/>
    <n v="46.6"/>
    <n v="34.299999999999997"/>
    <n v="35.700000000000003"/>
    <n v="0.41478399999999999"/>
    <x v="4"/>
    <s v="JA"/>
    <s v=" "/>
    <s v="254-058-00696_001"/>
    <n v="0"/>
  </r>
  <r>
    <n v="213"/>
    <s v="Polyline ZM"/>
    <s v="254-058-00276"/>
    <n v="15"/>
    <s v="254-058-00276_015"/>
    <n v="62"/>
    <n v="5.8"/>
    <n v="359.6"/>
    <d v="2019-07-17T00:00:00"/>
    <s v="Oost-West"/>
    <n v="-1.95"/>
    <n v="-1.97"/>
    <n v="0.75"/>
    <n v="-2.72"/>
    <n v="1.933333"/>
    <n v="0.89"/>
    <n v="0.62"/>
    <n v="0.73"/>
    <n v="55.2"/>
    <n v="38.4"/>
    <n v="45.3"/>
    <n v="0.29951699999999998"/>
    <x v="4"/>
    <s v="JA"/>
    <s v=" "/>
    <s v="254-058-00276_015"/>
    <n v="0"/>
  </r>
  <r>
    <n v="217"/>
    <s v="Polyline ZM"/>
    <s v="254-058-00276"/>
    <n v="19"/>
    <s v="254-058-00276_019"/>
    <n v="56"/>
    <n v="6.55"/>
    <n v="366.8"/>
    <d v="2019-07-17T00:00:00"/>
    <s v="Oost-West"/>
    <n v="-1.95"/>
    <n v="-1.97"/>
    <n v="0.75"/>
    <n v="-2.72"/>
    <n v="2.0499999999999998"/>
    <n v="0.95"/>
    <n v="0.49"/>
    <n v="0.66"/>
    <n v="53.2"/>
    <n v="27.4"/>
    <n v="37"/>
    <n v="0.23610999999999999"/>
    <x v="4"/>
    <s v="JA"/>
    <s v=" "/>
    <s v="254-058-00276_019"/>
    <n v="0"/>
  </r>
  <r>
    <n v="223"/>
    <s v="Polyline ZM"/>
    <s v="254-058-01196"/>
    <n v="25"/>
    <s v="254-058-01196_025"/>
    <n v="46"/>
    <n v="5.9"/>
    <n v="271.39999999999998"/>
    <d v="2019-07-17T00:00:00"/>
    <s v="West-Oost"/>
    <n v="-1.95"/>
    <n v="-1.97"/>
    <n v="0.75"/>
    <n v="-2.72"/>
    <n v="1.966666"/>
    <n v="1.4"/>
    <n v="0.56000000000000005"/>
    <n v="0.85"/>
    <n v="64.400000000000006"/>
    <n v="25.8"/>
    <n v="39.1"/>
    <n v="0.27518399999999998"/>
    <x v="4"/>
    <s v="nee"/>
    <s v=" "/>
    <s v="254-058-01196_025"/>
    <n v="0"/>
  </r>
  <r>
    <n v="224"/>
    <s v="Polyline ZM"/>
    <s v="254-058-01196"/>
    <n v="26"/>
    <s v="254-058-01196_026"/>
    <n v="50"/>
    <n v="5.65"/>
    <n v="282.5"/>
    <d v="2019-07-17T00:00:00"/>
    <s v="West-Oost"/>
    <n v="-1.95"/>
    <n v="-1.97"/>
    <n v="0.75"/>
    <n v="-2.72"/>
    <n v="1.8833329999999999"/>
    <n v="1.02"/>
    <n v="0.69"/>
    <n v="0.74"/>
    <n v="51"/>
    <n v="34.5"/>
    <n v="37"/>
    <n v="0.328181"/>
    <x v="4"/>
    <s v="JA"/>
    <s v=" "/>
    <s v="254-058-01196_026"/>
    <n v="0"/>
  </r>
  <r>
    <n v="233"/>
    <s v="Polyline ZM"/>
    <s v="254-058-00174"/>
    <n v="35"/>
    <s v="254-058-00174_035"/>
    <n v="20"/>
    <n v="6.5"/>
    <n v="130"/>
    <d v="2019-07-16T00:00:00"/>
    <s v="Oost-West"/>
    <n v="-1.95"/>
    <n v="-1.97"/>
    <n v="0.75"/>
    <n v="-2.72"/>
    <n v="2"/>
    <n v="1.69"/>
    <n v="1.08"/>
    <n v="1.22"/>
    <n v="33.799999999999997"/>
    <n v="21.6"/>
    <n v="24.4"/>
    <n v="0.39778999999999998"/>
    <x v="4"/>
    <s v="nee"/>
    <s v=" "/>
    <s v="254-058-00174_035"/>
    <n v="0"/>
  </r>
  <r>
    <n v="235"/>
    <s v="Polyline ZM"/>
    <s v="254-058-00915"/>
    <n v="37"/>
    <s v="254-058-00915_037"/>
    <n v="63.5"/>
    <n v="7.8"/>
    <n v="495.3"/>
    <d v="2019-07-16T00:00:00"/>
    <s v="Zuid-Noord"/>
    <n v="-1.95"/>
    <n v="-1.97"/>
    <n v="0.75"/>
    <n v="-2.72"/>
    <n v="3.3"/>
    <n v="1.1000000000000001"/>
    <n v="1.02"/>
    <n v="1.0900000000000001"/>
    <n v="69.900000000000006"/>
    <n v="64.8"/>
    <n v="69.2"/>
    <n v="0.32172000000000001"/>
    <x v="4"/>
    <s v="JA"/>
    <s v=" "/>
    <s v="254-058-00915_037"/>
    <n v="0"/>
  </r>
  <r>
    <n v="236"/>
    <s v="Polyline ZM"/>
    <s v="254-058-00915"/>
    <n v="38"/>
    <s v="254-058-00915_038"/>
    <n v="46.5"/>
    <n v="5.9"/>
    <n v="274.35000000000002"/>
    <d v="2019-07-16T00:00:00"/>
    <s v="Zuid-Noord"/>
    <n v="-1.95"/>
    <n v="-1.97"/>
    <n v="0.75"/>
    <n v="-2.72"/>
    <n v="1.966666"/>
    <n v="0.83"/>
    <n v="0.61"/>
    <n v="0.8"/>
    <n v="38.6"/>
    <n v="28.4"/>
    <n v="37.200000000000003"/>
    <n v="0.29256599999999999"/>
    <x v="4"/>
    <s v="JA"/>
    <s v=" "/>
    <s v="254-058-00915_038"/>
    <n v="0"/>
  </r>
  <r>
    <n v="237"/>
    <s v="Polyline ZM"/>
    <s v="254-058-00915"/>
    <n v="39"/>
    <s v="254-058-00915_039"/>
    <n v="54"/>
    <n v="5.9"/>
    <n v="318.60000000000002"/>
    <d v="2019-07-16T00:00:00"/>
    <s v="Zuid-Noord"/>
    <n v="-1.95"/>
    <n v="-1.97"/>
    <n v="0.75"/>
    <n v="-2.72"/>
    <n v="1.966666"/>
    <n v="1.03"/>
    <n v="0.5"/>
    <n v="0.71"/>
    <n v="55.6"/>
    <n v="27"/>
    <n v="38.299999999999997"/>
    <n v="0.25316499999999997"/>
    <x v="4"/>
    <s v="JA"/>
    <s v=" "/>
    <s v="254-058-00915_039"/>
    <n v="0"/>
  </r>
  <r>
    <n v="238"/>
    <s v="Polyline ZM"/>
    <s v="254-058-00915"/>
    <n v="40"/>
    <s v="254-058-00915_040"/>
    <n v="43.5"/>
    <n v="6"/>
    <n v="261"/>
    <d v="2019-07-16T00:00:00"/>
    <s v="Zuid-Noord"/>
    <n v="-1.95"/>
    <n v="-1.97"/>
    <n v="0.75"/>
    <n v="-2.72"/>
    <n v="1.5"/>
    <n v="1.04"/>
    <n v="0.45"/>
    <n v="0.55000000000000004"/>
    <n v="45.2"/>
    <n v="19.600000000000001"/>
    <n v="23.9"/>
    <n v="0.25"/>
    <x v="4"/>
    <s v="nee"/>
    <s v=" "/>
    <s v="254-058-00915_040"/>
    <n v="0"/>
  </r>
  <r>
    <n v="239"/>
    <s v="Polyline ZM"/>
    <s v="254-058-00313"/>
    <n v="41"/>
    <s v="254-058-00313_041"/>
    <n v="43"/>
    <n v="5.85"/>
    <n v="251.55"/>
    <d v="2019-07-16T00:00:00"/>
    <s v="Zuid-Noord"/>
    <n v="-2"/>
    <n v="-1.97"/>
    <n v="0.75"/>
    <n v="-2.72"/>
    <n v="1.95"/>
    <n v="0.97"/>
    <n v="0.66"/>
    <n v="0.71"/>
    <n v="41.7"/>
    <n v="28.4"/>
    <n v="30.5"/>
    <n v="0.31095400000000001"/>
    <x v="4"/>
    <s v="JA"/>
    <s v=" "/>
    <s v="254-058-00313_041"/>
    <n v="0"/>
  </r>
  <r>
    <n v="252"/>
    <s v="Polyline ZM"/>
    <s v="254-058-00169"/>
    <n v="54"/>
    <s v="254-058-00169_054"/>
    <n v="37.5"/>
    <n v="3.85"/>
    <n v="144.375"/>
    <d v="2019-07-16T00:00:00"/>
    <s v="Oost-West"/>
    <n v="-2"/>
    <n v="-1.97"/>
    <n v="0.5"/>
    <n v="-2.4700000000000002"/>
    <n v="1"/>
    <n v="1.96"/>
    <n v="0.26"/>
    <n v="0.34"/>
    <n v="73.5"/>
    <n v="9.8000000000000007"/>
    <n v="12.8"/>
    <n v="0.29867899999999997"/>
    <x v="4"/>
    <s v="nee"/>
    <s v=" "/>
    <s v="254-058-00169_054"/>
    <n v="0"/>
  </r>
  <r>
    <n v="255"/>
    <s v="Polyline ZM"/>
    <s v="254-058-01015"/>
    <n v="57"/>
    <s v="254-058-01015_057"/>
    <n v="43"/>
    <n v="5.3"/>
    <n v="227.9"/>
    <d v="2019-07-16T00:00:00"/>
    <s v="West-Oost"/>
    <n v="-2"/>
    <n v="-1.97"/>
    <n v="0.75"/>
    <n v="-2.72"/>
    <n v="1.766667"/>
    <n v="1.45"/>
    <n v="0.66"/>
    <n v="0.89"/>
    <n v="62.4"/>
    <n v="28.4"/>
    <n v="38.299999999999997"/>
    <n v="0.33249400000000001"/>
    <x v="4"/>
    <s v="nee"/>
    <s v=" "/>
    <s v="254-058-01015_057"/>
    <n v="0"/>
  </r>
  <r>
    <n v="259"/>
    <s v="Polyline ZM"/>
    <s v="254-058-01751"/>
    <n v="61"/>
    <s v="254-058-01751_061"/>
    <n v="13"/>
    <n v="8.5"/>
    <n v="110.5"/>
    <d v="2019-07-15T00:00:00"/>
    <s v="West-Oost"/>
    <n v="-1.98"/>
    <n v="-1.97"/>
    <n v="0.75"/>
    <n v="-2.72"/>
    <n v="4"/>
    <n v="2.1800000000000002"/>
    <n v="1.4"/>
    <n v="1.47"/>
    <n v="28.3"/>
    <n v="18.2"/>
    <n v="19.100000000000001"/>
    <n v="0.36963699999999999"/>
    <x v="4"/>
    <s v="JA"/>
    <s v=" "/>
    <s v="254-058-01751_061"/>
    <n v="0"/>
  </r>
  <r>
    <n v="260"/>
    <s v="Polyline ZM"/>
    <s v="254-058-01751"/>
    <n v="62"/>
    <s v="254-058-01751_062"/>
    <n v="14.5"/>
    <n v="22"/>
    <n v="319"/>
    <d v="2019-07-15T00:00:00"/>
    <s v="Noord-Zuid"/>
    <n v="-1.98"/>
    <n v="-1.97"/>
    <n v="0.75"/>
    <n v="-2.72"/>
    <n v="17.5"/>
    <n v="5.08"/>
    <n v="4.1100000000000003"/>
    <n v="4.6500000000000004"/>
    <n v="73.7"/>
    <n v="59.6"/>
    <n v="67.400000000000006"/>
    <n v="0.30102299999999999"/>
    <x v="4"/>
    <s v="JA"/>
    <s v=" "/>
    <s v="254-058-01751_062"/>
    <n v="0"/>
  </r>
  <r>
    <n v="261"/>
    <s v="Polyline ZM"/>
    <s v="254-058-01751"/>
    <n v="63"/>
    <s v="254-058-01751_063"/>
    <n v="13"/>
    <n v="18.600000000000001"/>
    <n v="241.8"/>
    <d v="2019-07-15T00:00:00"/>
    <s v="Noord-Zuid"/>
    <n v="-1.98"/>
    <n v="-1.97"/>
    <n v="0.75"/>
    <n v="-2.72"/>
    <n v="14.1"/>
    <n v="2.83"/>
    <n v="2.37"/>
    <n v="2.37"/>
    <n v="36.799999999999997"/>
    <n v="30.8"/>
    <n v="30.8"/>
    <n v="0.21637500000000001"/>
    <x v="4"/>
    <s v="JA"/>
    <s v=" "/>
    <s v="254-058-01751_063"/>
    <n v="0"/>
  </r>
  <r>
    <n v="262"/>
    <s v="Polyline ZM"/>
    <s v="254-058-01750"/>
    <n v="64"/>
    <s v="254-058-01750_064"/>
    <n v="15"/>
    <n v="2.7"/>
    <n v="40.5"/>
    <d v="2019-07-15T00:00:00"/>
    <s v="Noord-Zuid"/>
    <n v="-1.98"/>
    <n v="-1.97"/>
    <n v="0.5"/>
    <n v="-2.4700000000000002"/>
    <n v="1"/>
    <n v="0.35"/>
    <n v="0.3"/>
    <n v="0.3"/>
    <n v="5.3"/>
    <n v="4.5"/>
    <n v="4.5"/>
    <n v="0.39735100000000001"/>
    <x v="4"/>
    <s v="JA"/>
    <s v=" "/>
    <s v="254-058-01750_064"/>
    <n v="0"/>
  </r>
  <r>
    <n v="266"/>
    <s v="Polyline ZM"/>
    <s v="254-058-00610"/>
    <n v="68"/>
    <s v="254-058-00610_068"/>
    <n v="31.5"/>
    <n v="2.35"/>
    <n v="74.025000000000006"/>
    <d v="2019-07-15T00:00:00"/>
    <s v="Zuid-Noord."/>
    <n v="-1.98"/>
    <n v="-1.97"/>
    <n v="0.35"/>
    <n v="-2.3199999999999998"/>
    <n v="1"/>
    <n v="0.85"/>
    <n v="0.23"/>
    <n v="0.36"/>
    <n v="26.8"/>
    <n v="7.2"/>
    <n v="11.3"/>
    <n v="0.45522000000000001"/>
    <x v="4"/>
    <s v="nee"/>
    <s v=" "/>
    <s v="254-058-00610_068"/>
    <n v="0"/>
  </r>
  <r>
    <n v="267"/>
    <s v="Polyline ZM"/>
    <s v="254-058-00610"/>
    <n v="69"/>
    <s v="254-058-00610_069"/>
    <n v="54"/>
    <n v="1.35"/>
    <n v="72.900000000000006"/>
    <d v="2019-07-15T00:00:00"/>
    <s v="Zuid-Noord."/>
    <n v="-1.98"/>
    <n v="-1.97"/>
    <n v="0.35"/>
    <n v="-2.3199999999999998"/>
    <n v="1.35"/>
    <n v="0.71"/>
    <n v="0.23"/>
    <n v="0.43"/>
    <n v="38.299999999999997"/>
    <n v="12.4"/>
    <n v="23.2"/>
    <n v="0.48677199999999998"/>
    <x v="4"/>
    <s v="JA"/>
    <s v=" "/>
    <s v="254-058-00610_069"/>
    <n v="0"/>
  </r>
  <r>
    <n v="268"/>
    <s v="Polyline ZM"/>
    <s v="254-058-00610"/>
    <n v="70"/>
    <s v="254-058-00610_070"/>
    <n v="73.5"/>
    <n v="1"/>
    <n v="73.5"/>
    <d v="2019-07-15T00:00:00"/>
    <s v="Zuid-Noord."/>
    <n v="-1.98"/>
    <n v="-1.97"/>
    <n v="0.35"/>
    <n v="-2.3199999999999998"/>
    <n v="1"/>
    <n v="0.16"/>
    <n v="0.15"/>
    <n v="0.16"/>
    <n v="11.8"/>
    <n v="11"/>
    <n v="11.8"/>
    <n v="0.42857099999999998"/>
    <x v="4"/>
    <s v="JA"/>
    <s v=" "/>
    <s v="254-058-00610_070"/>
    <n v="0"/>
  </r>
  <r>
    <n v="273"/>
    <s v="Polyline ZM"/>
    <s v="254-058-00680"/>
    <n v="75"/>
    <s v="254-058-00680_075"/>
    <n v="50"/>
    <n v="3.15"/>
    <n v="157.5"/>
    <d v="2019-07-15T00:00:00"/>
    <s v="Noord-Zuid"/>
    <n v="-1.97"/>
    <n v="-1.97"/>
    <n v="0.5"/>
    <n v="-2.4700000000000002"/>
    <n v="1.1499999999999999"/>
    <n v="1.32"/>
    <n v="0.56000000000000005"/>
    <n v="0.71"/>
    <n v="66"/>
    <n v="28"/>
    <n v="35.5"/>
    <n v="0.52732900000000005"/>
    <x v="4"/>
    <s v="nee"/>
    <s v=" "/>
    <s v="254-058-00680_075"/>
    <n v="0"/>
  </r>
  <r>
    <n v="275"/>
    <s v="Polyline ZM"/>
    <s v="254-058-00680"/>
    <n v="77"/>
    <s v="254-058-00680_077"/>
    <n v="50"/>
    <n v="1.75"/>
    <n v="87.5"/>
    <d v="2019-07-15T00:00:00"/>
    <s v="Noord-Zuid"/>
    <n v="-1.97"/>
    <n v="-1.97"/>
    <n v="0.5"/>
    <n v="-2.4700000000000002"/>
    <n v="1.75"/>
    <n v="0.28000000000000003"/>
    <n v="0.26"/>
    <n v="0.28000000000000003"/>
    <n v="14"/>
    <n v="13"/>
    <n v="14"/>
    <n v="0.29714299999999999"/>
    <x v="4"/>
    <s v="JA"/>
    <s v=" "/>
    <s v="254-058-00680_077"/>
    <n v="0"/>
  </r>
  <r>
    <n v="276"/>
    <s v="Polyline ZM"/>
    <s v="254-058-00680"/>
    <n v="78"/>
    <s v="254-058-00680_078"/>
    <n v="50.5"/>
    <n v="2.35"/>
    <n v="118.675"/>
    <d v="2019-07-15T00:00:00"/>
    <s v="Noord-Zuid"/>
    <n v="-1.97"/>
    <n v="-1.97"/>
    <n v="0.5"/>
    <n v="-2.4700000000000002"/>
    <n v="1"/>
    <n v="0.88"/>
    <n v="0.16"/>
    <n v="0.3"/>
    <n v="44.4"/>
    <n v="8.1"/>
    <n v="15.2"/>
    <n v="0.263158"/>
    <x v="4"/>
    <s v="nee"/>
    <s v=" "/>
    <s v="254-058-00680_078"/>
    <n v="0"/>
  </r>
  <r>
    <n v="278"/>
    <s v="Polyline ZM"/>
    <s v="254-058-00704"/>
    <n v="80"/>
    <s v="254-058-00704_080"/>
    <n v="13"/>
    <n v="5.0999999999999996"/>
    <n v="66.3"/>
    <d v="2019-07-15T00:00:00"/>
    <s v="West-Oost"/>
    <n v="-1.97"/>
    <n v="-1.97"/>
    <n v="0.5"/>
    <n v="-2.4700000000000002"/>
    <n v="2.1"/>
    <n v="1.51"/>
    <n v="0.61"/>
    <n v="0.89"/>
    <n v="19.600000000000001"/>
    <n v="7.9"/>
    <n v="11.6"/>
    <n v="0.41057700000000003"/>
    <x v="4"/>
    <s v="nee"/>
    <s v=" "/>
    <s v="254-058-00704_080"/>
    <n v="0"/>
  </r>
  <r>
    <n v="279"/>
    <s v="Polyline ZM"/>
    <s v="254-058-00616"/>
    <n v="81"/>
    <s v="254-058-00616_081"/>
    <n v="41.5"/>
    <n v="3.05"/>
    <n v="126.575"/>
    <d v="2019-07-15T00:00:00"/>
    <s v="Oost-West."/>
    <n v="-1.97"/>
    <n v="-1.97"/>
    <n v="0.5"/>
    <n v="-2.4700000000000002"/>
    <n v="1.05"/>
    <n v="1.1499999999999999"/>
    <n v="0.43"/>
    <n v="0.56000000000000005"/>
    <n v="47.7"/>
    <n v="17.8"/>
    <n v="23.2"/>
    <n v="0.46012700000000001"/>
    <x v="4"/>
    <s v="nee"/>
    <s v=" "/>
    <s v="254-058-00616_081"/>
    <n v="0"/>
  </r>
  <r>
    <n v="280"/>
    <s v="Polyline ZM"/>
    <s v="254-058-00812"/>
    <n v="82"/>
    <s v="254-058-00812_082"/>
    <n v="3"/>
    <n v="5.7"/>
    <n v="17.100000000000001"/>
    <d v="2019-07-15T00:00:00"/>
    <s v="Oost-West."/>
    <n v="-1.97"/>
    <n v="-1.97"/>
    <n v="0.5"/>
    <n v="-2.4700000000000002"/>
    <n v="2.7"/>
    <n v="2.58"/>
    <n v="0.75"/>
    <n v="1.17"/>
    <n v="7.7"/>
    <n v="2.2999999999999998"/>
    <n v="3.5"/>
    <n v="0.42452800000000002"/>
    <x v="4"/>
    <s v="nee"/>
    <s v=" "/>
    <s v="254-058-00812_082"/>
    <n v="0"/>
  </r>
  <r>
    <n v="281"/>
    <s v="Polyline ZM"/>
    <s v="254-058-01285"/>
    <n v="83"/>
    <s v="254-058-01285_083"/>
    <n v="50.5"/>
    <n v="3.8"/>
    <n v="191.9"/>
    <d v="2019-07-15T00:00:00"/>
    <s v="Noord-Zuid."/>
    <n v="-1.97"/>
    <n v="-1.97"/>
    <n v="0.5"/>
    <n v="-2.4700000000000002"/>
    <n v="1.8"/>
    <n v="1.32"/>
    <n v="0.45"/>
    <n v="0.73"/>
    <n v="66.7"/>
    <n v="22.7"/>
    <n v="36.9"/>
    <n v="0.39130399999999999"/>
    <x v="4"/>
    <s v="JA"/>
    <s v=" "/>
    <s v="254-058-01285_083"/>
    <n v="0"/>
  </r>
  <r>
    <n v="308"/>
    <s v="Polyline ZM"/>
    <s v="413-058-00029"/>
    <n v="15"/>
    <s v="413-058-00029_015"/>
    <n v="47.5"/>
    <n v="1.25"/>
    <n v="59.375"/>
    <d v="2019-07-10T00:00:00"/>
    <s v="Zuid-Noord"/>
    <n v="-0.68"/>
    <n v="-0.72"/>
    <n v="0.5"/>
    <n v="-1.22"/>
    <n v="1.25"/>
    <n v="0.59"/>
    <n v="0.49"/>
    <n v="0.59"/>
    <n v="28"/>
    <n v="23.3"/>
    <n v="28"/>
    <n v="0.78400000000000003"/>
    <x v="4"/>
    <s v="nee"/>
    <s v=" "/>
    <s v="413-058-00029_015"/>
    <n v="0"/>
  </r>
  <r>
    <n v="311"/>
    <s v="Polyline ZM"/>
    <s v="413-058-00023"/>
    <n v="18"/>
    <s v="413-058-00023_018"/>
    <n v="30"/>
    <n v="5.5"/>
    <n v="165"/>
    <d v="2019-07-10T00:00:00"/>
    <s v="Oost-West"/>
    <n v="-0.68"/>
    <n v="-0.72"/>
    <n v="0.9"/>
    <n v="-1.62"/>
    <n v="1.8333330000000001"/>
    <n v="1.98"/>
    <n v="0.5"/>
    <n v="0.78"/>
    <n v="59.4"/>
    <n v="15"/>
    <n v="23.4"/>
    <n v="0.23255799999999999"/>
    <x v="4"/>
    <s v="nee"/>
    <s v=" "/>
    <s v="413-058-00023_018"/>
    <n v="0"/>
  </r>
  <r>
    <n v="312"/>
    <s v="Polyline ZM"/>
    <s v="413-058-00001"/>
    <n v="19"/>
    <s v="413-058-00001_019"/>
    <n v="43"/>
    <n v="3.75"/>
    <n v="161.25"/>
    <d v="2019-07-10T00:00:00"/>
    <s v="Oost-West"/>
    <n v="-0.68"/>
    <n v="-0.72"/>
    <n v="0.9"/>
    <n v="-1.62"/>
    <n v="1"/>
    <n v="1.6"/>
    <n v="0.35"/>
    <n v="0.49"/>
    <n v="68.8"/>
    <n v="15.1"/>
    <n v="21.1"/>
    <n v="0.25339400000000001"/>
    <x v="4"/>
    <s v="nee"/>
    <s v=" "/>
    <s v="413-058-00001_019"/>
    <n v="0"/>
  </r>
  <r>
    <n v="322"/>
    <s v="Polyline ZM"/>
    <s v="251-058-00009"/>
    <n v="6"/>
    <s v="251-058-00009_006"/>
    <n v="50"/>
    <n v="1.45"/>
    <n v="72.5"/>
    <d v="2019-07-09T00:00:00"/>
    <s v="Noord-Zuid"/>
    <n v="-1.72"/>
    <n v="-1.72"/>
    <n v="0.25"/>
    <n v="-1.97"/>
    <n v="1.45"/>
    <n v="0.34"/>
    <n v="0.1"/>
    <n v="0.28999999999999998"/>
    <n v="17"/>
    <n v="5"/>
    <n v="14.5"/>
    <n v="0.275862"/>
    <x v="4"/>
    <s v="JA"/>
    <s v=" "/>
    <s v="251-058-00009_006"/>
    <n v="0"/>
  </r>
  <r>
    <n v="323"/>
    <s v="Polyline ZM"/>
    <s v="251-058-00009"/>
    <n v="7"/>
    <s v="251-058-00009_007"/>
    <n v="38.5"/>
    <n v="1.2"/>
    <n v="46.2"/>
    <d v="2019-07-09T00:00:00"/>
    <s v="Noord-Zuid"/>
    <n v="-1.72"/>
    <n v="-1.72"/>
    <n v="0.25"/>
    <n v="-1.97"/>
    <n v="1.2"/>
    <n v="0.21"/>
    <n v="0.12"/>
    <n v="0.21"/>
    <n v="8.1"/>
    <n v="4.5999999999999996"/>
    <n v="8.1"/>
    <n v="0.4"/>
    <x v="4"/>
    <s v="JA"/>
    <s v=" "/>
    <s v="251-058-00009_007"/>
    <n v="0"/>
  </r>
  <r>
    <n v="324"/>
    <s v="Polyline ZM"/>
    <s v="251-058-00009"/>
    <n v="8"/>
    <s v="251-058-00009_008"/>
    <n v="5"/>
    <n v="1.35"/>
    <n v="6.75"/>
    <d v="2019-07-09T00:00:00"/>
    <s v="Noord-Zuid"/>
    <n v="-1.72"/>
    <n v="-1.72"/>
    <n v="0.25"/>
    <n v="-1.97"/>
    <n v="1.35"/>
    <n v="0.16"/>
    <n v="0.14000000000000001"/>
    <n v="0.16"/>
    <n v="0.8"/>
    <n v="0.7"/>
    <n v="0.8"/>
    <n v="0.41481499999999999"/>
    <x v="4"/>
    <s v="JA"/>
    <s v=" "/>
    <s v="251-058-00009_008"/>
    <n v="0"/>
  </r>
  <r>
    <n v="328"/>
    <s v="Polyline ZM"/>
    <s v="251-058-00019"/>
    <n v="12"/>
    <s v="251-058-00019_012"/>
    <n v="23"/>
    <n v="2.2999999999999998"/>
    <n v="52.9"/>
    <d v="2019-07-09T00:00:00"/>
    <s v="Noord-Zuid"/>
    <n v="-0.61"/>
    <n v="-0.52"/>
    <n v="0.5"/>
    <n v="-1.02"/>
    <n v="1"/>
    <n v="0.55000000000000004"/>
    <n v="0.16"/>
    <n v="0.3"/>
    <n v="12.7"/>
    <n v="3.7"/>
    <n v="6.9"/>
    <n v="0.264901"/>
    <x v="4"/>
    <s v="nee"/>
    <s v=" "/>
    <s v="251-058-00019_012"/>
    <n v="0"/>
  </r>
  <r>
    <n v="329"/>
    <s v="Polyline ZM"/>
    <s v="251-058-00019"/>
    <n v="13"/>
    <s v="251-058-00019_013"/>
    <n v="17.5"/>
    <n v="2.2000000000000002"/>
    <n v="38.5"/>
    <d v="2019-07-22T00:00:00"/>
    <s v="Noord-Zuid"/>
    <n v="-0.56999999999999995"/>
    <n v="-0.52"/>
    <n v="0.5"/>
    <n v="-1.02"/>
    <n v="1"/>
    <n v="0.36"/>
    <n v="0.14000000000000001"/>
    <n v="0.27"/>
    <n v="6.3"/>
    <n v="2.5"/>
    <n v="4.7"/>
    <n v="0.23972599999999999"/>
    <x v="4"/>
    <s v="nee"/>
    <s v=" "/>
    <s v="251-058-00019_013"/>
    <n v="0"/>
  </r>
  <r>
    <n v="335"/>
    <s v="Polyline ZM"/>
    <s v="251-058-00003"/>
    <n v="19"/>
    <s v="251-058-00003_019"/>
    <n v="37.5"/>
    <n v="3.3"/>
    <n v="123.75"/>
    <d v="2019-07-22T00:00:00"/>
    <s v="West-Oost"/>
    <n v="-1.87"/>
    <n v="-1.97"/>
    <n v="0.5"/>
    <n v="-2.4700000000000002"/>
    <n v="1"/>
    <n v="0.69"/>
    <n v="0.25"/>
    <n v="0.36"/>
    <n v="25.9"/>
    <n v="9.4"/>
    <n v="13.5"/>
    <n v="0.31746000000000002"/>
    <x v="4"/>
    <s v="nee"/>
    <s v=" "/>
    <s v="251-058-00003_019"/>
    <n v="0"/>
  </r>
  <r>
    <n v="336"/>
    <s v="Polyline ZM"/>
    <s v="251-058-00003"/>
    <n v="20"/>
    <s v="251-058-00003_020"/>
    <n v="40"/>
    <n v="3.4"/>
    <n v="136"/>
    <d v="2019-07-22T00:00:00"/>
    <s v="West-Oost"/>
    <n v="-1.87"/>
    <n v="-1.97"/>
    <n v="0.5"/>
    <n v="-2.4700000000000002"/>
    <n v="1"/>
    <n v="0.68"/>
    <n v="0.38"/>
    <n v="0.49"/>
    <n v="27.2"/>
    <n v="15.2"/>
    <n v="19.600000000000001"/>
    <n v="0.39749000000000001"/>
    <x v="4"/>
    <s v="nee"/>
    <s v=" "/>
    <s v="251-058-00003_020"/>
    <n v="0"/>
  </r>
  <r>
    <n v="337"/>
    <s v="Polyline ZM"/>
    <s v="251-058-00015"/>
    <n v="21"/>
    <s v="251-058-00015_021"/>
    <n v="12.5"/>
    <n v="3.5"/>
    <n v="43.75"/>
    <d v="2019-07-22T00:00:00"/>
    <s v="Oost-West."/>
    <n v="-1.87"/>
    <n v="-1.97"/>
    <n v="0.5"/>
    <n v="-2.4700000000000002"/>
    <n v="1"/>
    <n v="0.6"/>
    <n v="0.47"/>
    <n v="0.54"/>
    <n v="7.5"/>
    <n v="5.9"/>
    <n v="6.8"/>
    <n v="0.43218400000000001"/>
    <x v="4"/>
    <s v="JA"/>
    <s v=" "/>
    <s v="251-058-00015_021"/>
    <n v="0"/>
  </r>
  <r>
    <n v="338"/>
    <s v="Polyline ZM"/>
    <s v="251-058-00004"/>
    <n v="22"/>
    <s v="251-058-00004_022"/>
    <n v="8"/>
    <n v="2.2999999999999998"/>
    <n v="18.399999999999999"/>
    <d v="2019-07-22T00:00:00"/>
    <s v="Oost-West"/>
    <n v="-1.87"/>
    <n v="-1.97"/>
    <n v="0.35"/>
    <n v="-2.3199999999999998"/>
    <n v="1"/>
    <n v="0.39"/>
    <n v="0.13"/>
    <n v="0.24"/>
    <n v="3.1"/>
    <n v="1"/>
    <n v="1.9"/>
    <n v="0.29919400000000002"/>
    <x v="4"/>
    <s v="nee"/>
    <s v=" "/>
    <s v="251-058-00004_022"/>
    <n v="0"/>
  </r>
  <r>
    <n v="339"/>
    <s v="Polyline ZM"/>
    <s v="251-058-00021"/>
    <n v="23"/>
    <s v="251-058-00021_023"/>
    <n v="32"/>
    <n v="3.65"/>
    <n v="116.8"/>
    <d v="2019-07-22T00:00:00"/>
    <s v="Oost-West"/>
    <n v="-1.87"/>
    <n v="-1.97"/>
    <n v="0.5"/>
    <n v="-2.4700000000000002"/>
    <n v="1.65"/>
    <n v="0.54"/>
    <n v="0.4"/>
    <n v="0.54"/>
    <n v="17.3"/>
    <n v="12.8"/>
    <n v="17.3"/>
    <n v="0.37473400000000001"/>
    <x v="4"/>
    <s v="JA"/>
    <s v=" "/>
    <s v="251-058-00021_023"/>
    <n v="0"/>
  </r>
  <r>
    <n v="340"/>
    <s v="Polyline ZM"/>
    <s v="251-058-00021"/>
    <n v="24"/>
    <s v="251-058-00021_024"/>
    <n v="32.5"/>
    <n v="3.25"/>
    <n v="105.625"/>
    <d v="2019-07-22T00:00:00"/>
    <s v="Oost-West"/>
    <n v="-1.87"/>
    <n v="-1.97"/>
    <n v="0.5"/>
    <n v="-2.4700000000000002"/>
    <n v="1.25"/>
    <n v="0.5"/>
    <n v="0.33"/>
    <n v="0.47"/>
    <n v="16.3"/>
    <n v="10.7"/>
    <n v="15.3"/>
    <n v="0.37120399999999998"/>
    <x v="4"/>
    <s v="JA"/>
    <s v=" "/>
    <s v="251-058-00021_024"/>
    <n v="0"/>
  </r>
  <r>
    <n v="348"/>
    <s v="Polyline ZM"/>
    <s v="251-058-00026"/>
    <n v="32"/>
    <s v="251-058-00026_032"/>
    <n v="22.5"/>
    <n v="4.3499999999999996"/>
    <n v="97.875"/>
    <d v="2019-07-22T00:00:00"/>
    <s v="West-Oost."/>
    <n v="-1.23"/>
    <n v="-1.22"/>
    <n v="0.5"/>
    <n v="-1.72"/>
    <n v="1.45"/>
    <n v="0.57999999999999996"/>
    <n v="0.24"/>
    <n v="0.32"/>
    <n v="13.1"/>
    <n v="5.4"/>
    <n v="7.2"/>
    <n v="0.24870500000000001"/>
    <x v="4"/>
    <s v="JA"/>
    <s v=" "/>
    <s v="251-058-00026_032"/>
    <n v="0"/>
  </r>
  <r>
    <n v="351"/>
    <s v="Polyline ZM"/>
    <s v="251-058-00006"/>
    <n v="35"/>
    <s v="251-058-00006_035"/>
    <n v="45.5"/>
    <n v="3.4"/>
    <n v="154.69999999999999"/>
    <d v="2019-07-22T00:00:00"/>
    <s v="Noord-Zuid."/>
    <n v="-1.23"/>
    <n v="-1.22"/>
    <n v="0.5"/>
    <n v="-1.72"/>
    <n v="1"/>
    <n v="0.53"/>
    <n v="0.14000000000000001"/>
    <n v="0.25"/>
    <n v="24.1"/>
    <n v="6.4"/>
    <n v="11.4"/>
    <n v="0.20958099999999999"/>
    <x v="4"/>
    <s v="nee"/>
    <s v=" "/>
    <s v="251-058-00006_035"/>
    <n v="0"/>
  </r>
  <r>
    <n v="355"/>
    <s v="Polyline ZM"/>
    <s v="251-058-00023"/>
    <n v="39"/>
    <s v="251-058-00023_039"/>
    <n v="12.5"/>
    <n v="2.5499999999999998"/>
    <n v="31.875"/>
    <d v="2019-07-22T00:00:00"/>
    <s v="Zuid-Noord"/>
    <n v="-1.23"/>
    <n v="-1.22"/>
    <n v="0.5"/>
    <n v="-1.72"/>
    <n v="1"/>
    <n v="0.53"/>
    <n v="0.38"/>
    <n v="0.42"/>
    <n v="6.6"/>
    <n v="4.8"/>
    <n v="5.3"/>
    <n v="0.47828799999999999"/>
    <x v="4"/>
    <s v="JA"/>
    <s v=" "/>
    <s v="251-058-00023_039"/>
    <n v="0"/>
  </r>
  <r>
    <n v="361"/>
    <s v="Polyline ZM"/>
    <s v="251-058-00020"/>
    <n v="45"/>
    <s v="251-058-00020_045"/>
    <n v="35"/>
    <n v="4.45"/>
    <n v="155.75"/>
    <d v="2019-07-22T00:00:00"/>
    <s v="Zuid-Noord"/>
    <n v="-0.56999999999999995"/>
    <n v="-0.52"/>
    <n v="0.5"/>
    <n v="-1.02"/>
    <n v="2.4500000000000002"/>
    <n v="0.93"/>
    <n v="0.49"/>
    <n v="0.78"/>
    <n v="32.6"/>
    <n v="17.2"/>
    <n v="27.3"/>
    <n v="0.34386"/>
    <x v="4"/>
    <s v="JA"/>
    <s v=" "/>
    <s v="251-058-00020_045"/>
    <n v="0"/>
  </r>
  <r>
    <n v="362"/>
    <s v="Polyline ZM"/>
    <s v="251-058-00020"/>
    <n v="46"/>
    <s v="251-058-00020_046"/>
    <n v="50"/>
    <n v="3.7"/>
    <n v="185"/>
    <d v="2019-07-22T00:00:00"/>
    <s v="Zuid-Noord"/>
    <n v="-0.56999999999999995"/>
    <n v="-0.52"/>
    <n v="0.5"/>
    <n v="-1.02"/>
    <n v="1.7"/>
    <n v="0.77"/>
    <n v="0.28000000000000003"/>
    <n v="0.53"/>
    <n v="38.5"/>
    <n v="14"/>
    <n v="26.5"/>
    <n v="0.27594200000000002"/>
    <x v="4"/>
    <s v="JA"/>
    <s v=" "/>
    <s v="251-058-00020_046"/>
    <n v="0"/>
  </r>
  <r>
    <n v="363"/>
    <s v="Polyline ZM"/>
    <s v="251-058-00020"/>
    <n v="47"/>
    <s v="251-058-00020_047"/>
    <n v="50"/>
    <n v="3.35"/>
    <n v="167.5"/>
    <d v="2019-07-22T00:00:00"/>
    <s v="Zuid-Noord"/>
    <n v="-0.56999999999999995"/>
    <n v="-0.52"/>
    <n v="0.5"/>
    <n v="-1.02"/>
    <n v="1.35"/>
    <n v="0.95"/>
    <n v="0.28999999999999998"/>
    <n v="0.48"/>
    <n v="47.5"/>
    <n v="14.5"/>
    <n v="24"/>
    <n v="0.32591100000000001"/>
    <x v="4"/>
    <s v="nee"/>
    <s v=" "/>
    <s v="251-058-00020_047"/>
    <n v="0"/>
  </r>
  <r>
    <n v="364"/>
    <s v="Polyline ZM"/>
    <s v="251-058-00020"/>
    <n v="48"/>
    <s v="251-058-00020_048"/>
    <n v="50"/>
    <n v="3.6"/>
    <n v="180"/>
    <d v="2019-07-22T00:00:00"/>
    <s v="Zuid-Noord"/>
    <n v="-0.56999999999999995"/>
    <n v="-0.52"/>
    <n v="0.5"/>
    <n v="-1.02"/>
    <n v="1.6"/>
    <n v="1.02"/>
    <n v="0.39"/>
    <n v="0.62"/>
    <n v="51"/>
    <n v="19.5"/>
    <n v="31"/>
    <n v="0.37365300000000001"/>
    <x v="4"/>
    <s v="JA"/>
    <s v=" "/>
    <s v="251-058-00020_048"/>
    <n v="0"/>
  </r>
  <r>
    <n v="365"/>
    <s v="Polyline ZM"/>
    <s v="251-058-00020"/>
    <n v="49"/>
    <s v="251-058-00020_049"/>
    <n v="35"/>
    <n v="3"/>
    <n v="105"/>
    <d v="2019-07-22T00:00:00"/>
    <s v="Zuid-Noord"/>
    <n v="-0.56999999999999995"/>
    <n v="-0.52"/>
    <n v="0.5"/>
    <n v="-1.02"/>
    <n v="1"/>
    <n v="0.82"/>
    <n v="0.21"/>
    <n v="0.33"/>
    <n v="28.7"/>
    <n v="7.4"/>
    <n v="11.6"/>
    <n v="0.29577500000000001"/>
    <x v="4"/>
    <s v="nee"/>
    <s v=" "/>
    <s v="251-058-00020_049"/>
    <n v="0"/>
  </r>
  <r>
    <n v="366"/>
    <s v="Polyline ZM"/>
    <s v="251-058-00001"/>
    <n v="50"/>
    <s v="251-058-00001_050"/>
    <n v="48.5"/>
    <n v="2.8"/>
    <n v="135.80000000000001"/>
    <d v="2019-07-22T00:00:00"/>
    <s v="West-Oost"/>
    <n v="-0.56999999999999995"/>
    <n v="-0.52"/>
    <n v="0.5"/>
    <n v="-1.02"/>
    <n v="1"/>
    <n v="0.65"/>
    <n v="0.15"/>
    <n v="0.28000000000000003"/>
    <n v="31.5"/>
    <n v="7.3"/>
    <n v="13.6"/>
    <n v="0.23622000000000001"/>
    <x v="4"/>
    <s v="nee"/>
    <s v=" "/>
    <s v="251-058-00001_050"/>
    <n v="0"/>
  </r>
  <r>
    <n v="368"/>
    <s v="Polyline ZM"/>
    <s v="245-058-00046"/>
    <n v="1"/>
    <s v="245-058-00046_001"/>
    <n v="14.5"/>
    <n v="11"/>
    <n v="159.5"/>
    <d v="2019-07-29T00:00:00"/>
    <s v="Oost-West"/>
    <n v="-2.4"/>
    <n v="-2.39"/>
    <n v="0.75"/>
    <n v="-3.14"/>
    <n v="6.5"/>
    <n v="1.78"/>
    <n v="0.87"/>
    <n v="0.87"/>
    <n v="25.8"/>
    <n v="12.6"/>
    <n v="12.6"/>
    <n v="0.16807800000000001"/>
    <x v="4"/>
    <s v="JA"/>
    <s v=" "/>
    <s v="245-058-00046_001"/>
    <n v="0"/>
  </r>
  <r>
    <n v="369"/>
    <s v="Polyline ZM"/>
    <s v="245-058-00046"/>
    <n v="2"/>
    <s v="245-058-00046_002"/>
    <n v="13"/>
    <n v="9"/>
    <n v="117"/>
    <d v="2019-07-29T00:00:00"/>
    <s v="Oost-West"/>
    <n v="-2.4"/>
    <n v="-2.39"/>
    <n v="0.75"/>
    <n v="-3.14"/>
    <n v="4.5"/>
    <n v="4.68"/>
    <n v="2.58"/>
    <n v="3.35"/>
    <n v="60.8"/>
    <n v="33.5"/>
    <n v="43.6"/>
    <n v="0.55305499999999996"/>
    <x v="4"/>
    <s v="nee"/>
    <s v=" "/>
    <s v="245-058-00046_002"/>
    <n v="0"/>
  </r>
  <r>
    <n v="370"/>
    <s v="Polyline ZM"/>
    <s v="250-058-01990"/>
    <n v="1"/>
    <s v="250-058-01990_001"/>
    <n v="50"/>
    <n v="4.5999999999999996"/>
    <n v="230"/>
    <d v="2019-07-23T00:00:00"/>
    <s v="Zuid-Noord"/>
    <n v="-2.2000000000000002"/>
    <n v="-2.2400000000000002"/>
    <n v="0.5"/>
    <n v="-2.74"/>
    <n v="1.6"/>
    <n v="2.17"/>
    <n v="0.93"/>
    <n v="1.1299999999999999"/>
    <n v="108.5"/>
    <n v="46.5"/>
    <n v="56.5"/>
    <n v="0.55626200000000003"/>
    <x v="4"/>
    <s v="nee"/>
    <s v=" "/>
    <s v="250-058-01990_001"/>
    <n v="0"/>
  </r>
  <r>
    <n v="371"/>
    <s v="Polyline ZM"/>
    <s v="250-058-01990"/>
    <n v="2"/>
    <s v="250-058-01990_002"/>
    <n v="50"/>
    <n v="4.75"/>
    <n v="237.5"/>
    <d v="2019-07-23T00:00:00"/>
    <s v="Zuid-Noord"/>
    <n v="-2.2000000000000002"/>
    <n v="-2.2400000000000002"/>
    <n v="0.5"/>
    <n v="-2.74"/>
    <n v="1.75"/>
    <n v="2.5499999999999998"/>
    <n v="0.9"/>
    <n v="1.1299999999999999"/>
    <n v="127.5"/>
    <n v="45"/>
    <n v="56.5"/>
    <n v="0.54663799999999996"/>
    <x v="4"/>
    <s v="nee"/>
    <s v=" "/>
    <s v="250-058-01990_002"/>
    <n v="0"/>
  </r>
  <r>
    <n v="372"/>
    <s v="Polyline ZM"/>
    <s v="250-058-01990"/>
    <n v="3"/>
    <s v="250-058-01990_003"/>
    <n v="50"/>
    <n v="5.4"/>
    <n v="270"/>
    <d v="2019-07-23T00:00:00"/>
    <s v="Zuid-Noord"/>
    <n v="-2.2000000000000002"/>
    <n v="-2.2400000000000002"/>
    <n v="0.5"/>
    <n v="-2.74"/>
    <n v="2.4"/>
    <n v="2.76"/>
    <n v="1.03"/>
    <n v="1.39"/>
    <n v="138"/>
    <n v="51.5"/>
    <n v="69.5"/>
    <n v="0.55864400000000003"/>
    <x v="4"/>
    <s v="nee"/>
    <s v=" "/>
    <s v="250-058-01990_003"/>
    <n v="0"/>
  </r>
  <r>
    <n v="373"/>
    <s v="Polyline ZM"/>
    <s v="250-058-01990"/>
    <n v="4"/>
    <s v="250-058-01990_004"/>
    <n v="50"/>
    <n v="5.3"/>
    <n v="265"/>
    <d v="2019-07-23T00:00:00"/>
    <s v="Zuid-Noord"/>
    <n v="-2.2000000000000002"/>
    <n v="-2.2400000000000002"/>
    <n v="0.5"/>
    <n v="-2.74"/>
    <n v="2.2999999999999998"/>
    <n v="2.72"/>
    <n v="0.79"/>
    <n v="1.1299999999999999"/>
    <n v="136"/>
    <n v="39.5"/>
    <n v="56.5"/>
    <n v="0.47441299999999997"/>
    <x v="4"/>
    <s v="nee"/>
    <s v=" "/>
    <s v="250-058-01990_004"/>
    <n v="0"/>
  </r>
  <r>
    <n v="374"/>
    <s v="Polyline ZM"/>
    <s v="250-058-01990"/>
    <n v="5"/>
    <s v="250-058-01990_005"/>
    <n v="50"/>
    <n v="6"/>
    <n v="300"/>
    <d v="2019-07-23T00:00:00"/>
    <s v="Zuid-Noord"/>
    <n v="-2.2000000000000002"/>
    <n v="-2.2400000000000002"/>
    <n v="0.5"/>
    <n v="-2.74"/>
    <n v="3"/>
    <n v="3.55"/>
    <n v="1.05"/>
    <n v="1.53"/>
    <n v="177.5"/>
    <n v="52.5"/>
    <n v="76.5"/>
    <n v="0.51851899999999995"/>
    <x v="4"/>
    <s v="nee"/>
    <s v=" "/>
    <s v="250-058-01990_005"/>
    <n v="0"/>
  </r>
  <r>
    <n v="375"/>
    <s v="Polyline ZM"/>
    <s v="250-058-01990"/>
    <n v="6"/>
    <s v="250-058-01990_006"/>
    <n v="50"/>
    <n v="5.7"/>
    <n v="285"/>
    <d v="2019-07-23T00:00:00"/>
    <s v="Zuid-Noord"/>
    <n v="-2.2000000000000002"/>
    <n v="-2.2400000000000002"/>
    <n v="0.5"/>
    <n v="-2.74"/>
    <n v="2.7"/>
    <n v="3.11"/>
    <n v="0.88"/>
    <n v="1.3"/>
    <n v="155.5"/>
    <n v="44"/>
    <n v="65"/>
    <n v="0.47854999999999998"/>
    <x v="4"/>
    <s v="nee"/>
    <s v=" "/>
    <s v="250-058-01990_006"/>
    <n v="0"/>
  </r>
  <r>
    <n v="376"/>
    <s v="Polyline ZM"/>
    <s v="250-058-01990"/>
    <n v="7"/>
    <s v="250-058-01990_007"/>
    <n v="50"/>
    <n v="5.15"/>
    <n v="257.5"/>
    <d v="2019-07-23T00:00:00"/>
    <s v="Zuid-Noord"/>
    <n v="-2.2000000000000002"/>
    <n v="-2.2400000000000002"/>
    <n v="0.5"/>
    <n v="-2.74"/>
    <n v="2.15"/>
    <n v="2.14"/>
    <n v="0.85"/>
    <n v="1.1599999999999999"/>
    <n v="107"/>
    <n v="42.5"/>
    <n v="58"/>
    <n v="0.50958499999999995"/>
    <x v="4"/>
    <s v="nee"/>
    <s v=" "/>
    <s v="250-058-01990_007"/>
    <n v="0"/>
  </r>
  <r>
    <n v="377"/>
    <s v="Polyline ZM"/>
    <s v="250-058-01990"/>
    <n v="8"/>
    <s v="250-058-01990_008"/>
    <n v="50"/>
    <n v="5.4"/>
    <n v="270"/>
    <d v="2019-07-23T00:00:00"/>
    <s v="Zuid-Noord"/>
    <n v="-2.2000000000000002"/>
    <n v="-2.2400000000000002"/>
    <n v="0.5"/>
    <n v="-2.74"/>
    <n v="2.4"/>
    <n v="3.34"/>
    <n v="0.87"/>
    <n v="1.23"/>
    <n v="167"/>
    <n v="43.5"/>
    <n v="61.5"/>
    <n v="0.49892500000000001"/>
    <x v="4"/>
    <s v="nee"/>
    <s v=" "/>
    <s v="250-058-01990_008"/>
    <n v="0"/>
  </r>
  <r>
    <n v="378"/>
    <s v="Polyline ZM"/>
    <s v="250-058-01990"/>
    <n v="9"/>
    <s v="250-058-01990_009"/>
    <n v="50"/>
    <n v="5.45"/>
    <n v="272.5"/>
    <d v="2019-07-23T00:00:00"/>
    <s v="Zuid-Noord"/>
    <n v="-2.2000000000000002"/>
    <n v="-2.2400000000000002"/>
    <n v="0.5"/>
    <n v="-2.74"/>
    <n v="2.4500000000000002"/>
    <n v="3.23"/>
    <n v="0.8"/>
    <n v="1.17"/>
    <n v="161.5"/>
    <n v="40"/>
    <n v="58.5"/>
    <n v="0.466528"/>
    <x v="4"/>
    <s v="nee"/>
    <s v=" "/>
    <s v="250-058-01990_009"/>
    <n v="0"/>
  </r>
  <r>
    <n v="379"/>
    <s v="Polyline ZM"/>
    <s v="250-058-01990"/>
    <n v="10"/>
    <s v="250-058-01990_010"/>
    <n v="50"/>
    <n v="5.55"/>
    <n v="277.5"/>
    <d v="2019-07-23T00:00:00"/>
    <s v="Zuid-Noord"/>
    <n v="-2.2000000000000002"/>
    <n v="-2.2400000000000002"/>
    <n v="0.5"/>
    <n v="-2.74"/>
    <n v="2.5499999999999998"/>
    <n v="3.03"/>
    <n v="0.74"/>
    <n v="1.1299999999999999"/>
    <n v="151.5"/>
    <n v="37"/>
    <n v="56.5"/>
    <n v="0.432674"/>
    <x v="4"/>
    <s v="JA"/>
    <s v=" "/>
    <s v="250-058-01990_010"/>
    <n v="0"/>
  </r>
  <r>
    <n v="380"/>
    <s v="Polyline ZM"/>
    <s v="250-058-01990"/>
    <n v="11"/>
    <s v="250-058-01990_011"/>
    <n v="50"/>
    <n v="5.8"/>
    <n v="290"/>
    <d v="2019-07-23T00:00:00"/>
    <s v="Zuid-Noord"/>
    <n v="-2.2000000000000002"/>
    <n v="-2.2400000000000002"/>
    <n v="0.5"/>
    <n v="-2.74"/>
    <n v="2.8"/>
    <n v="2.65"/>
    <n v="0.94"/>
    <n v="1.38"/>
    <n v="132.5"/>
    <n v="47"/>
    <n v="69"/>
    <n v="0.493809"/>
    <x v="4"/>
    <s v="JA"/>
    <s v=" "/>
    <s v="250-058-01990_011"/>
    <n v="0"/>
  </r>
  <r>
    <n v="381"/>
    <s v="Polyline ZM"/>
    <s v="250-058-01990"/>
    <n v="12"/>
    <s v="250-058-01990_012"/>
    <n v="50"/>
    <n v="6.8"/>
    <n v="340"/>
    <d v="2019-07-23T00:00:00"/>
    <s v="Zuid-Noord"/>
    <n v="-2.2000000000000002"/>
    <n v="-2.2400000000000002"/>
    <n v="0.5"/>
    <n v="-2.74"/>
    <n v="3.8"/>
    <n v="3.93"/>
    <n v="1.85"/>
    <n v="2.44"/>
    <n v="196.5"/>
    <n v="92.5"/>
    <n v="122"/>
    <n v="0.70335199999999998"/>
    <x v="4"/>
    <s v="JA"/>
    <s v=" "/>
    <s v="250-058-01990_012"/>
    <n v="0"/>
  </r>
  <r>
    <n v="382"/>
    <s v="Polyline ZM"/>
    <s v="250-058-01990"/>
    <n v="13"/>
    <s v="250-058-01990_013"/>
    <n v="53"/>
    <n v="7.75"/>
    <n v="410.75"/>
    <d v="2019-07-23T00:00:00"/>
    <s v="Zuid-Noord"/>
    <n v="-2.2000000000000002"/>
    <n v="-2.2400000000000002"/>
    <n v="0.5"/>
    <n v="-2.74"/>
    <n v="4.75"/>
    <n v="4.09"/>
    <n v="1.48"/>
    <n v="2.1800000000000002"/>
    <n v="216.8"/>
    <n v="78.400000000000006"/>
    <n v="115.5"/>
    <n v="0.52069299999999996"/>
    <x v="4"/>
    <s v="JA"/>
    <s v=" "/>
    <s v="250-058-01990_013"/>
    <n v="0"/>
  </r>
  <r>
    <n v="394"/>
    <s v="Polyline ZM"/>
    <s v="250-058-02106"/>
    <n v="25"/>
    <s v="250-058-02106_025"/>
    <n v="35.5"/>
    <n v="3.6"/>
    <n v="127.8"/>
    <d v="2019-07-23T00:00:00"/>
    <s v="Noord-Zuid"/>
    <n v="-1.97"/>
    <n v="-1.97"/>
    <n v="0.5"/>
    <n v="-2.4700000000000002"/>
    <n v="1"/>
    <n v="1.1499999999999999"/>
    <n v="0.34"/>
    <n v="0.44"/>
    <n v="40.799999999999997"/>
    <n v="12.1"/>
    <n v="15.6"/>
    <n v="0.36093399999999998"/>
    <x v="4"/>
    <s v="nee"/>
    <s v=" "/>
    <s v="250-058-02106_025"/>
    <n v="0"/>
  </r>
  <r>
    <n v="403"/>
    <s v="Polyline ZM"/>
    <s v="250-058-01078"/>
    <n v="36"/>
    <s v="250-058-01078_036"/>
    <n v="37.5"/>
    <n v="3.25"/>
    <n v="121.875"/>
    <d v="2019-07-23T00:00:00"/>
    <s v="West-Oost"/>
    <n v="-2.54"/>
    <n v="-2.54"/>
    <n v="0.5"/>
    <n v="-3.04"/>
    <n v="1.25"/>
    <n v="1.51"/>
    <n v="0.28999999999999998"/>
    <n v="0.46"/>
    <n v="56.6"/>
    <n v="10.9"/>
    <n v="17.3"/>
    <n v="0.33839000000000002"/>
    <x v="4"/>
    <s v="nee"/>
    <s v=" "/>
    <s v="250-058-01078_036"/>
    <n v="0"/>
  </r>
  <r>
    <n v="406"/>
    <s v="Polyline ZM"/>
    <s v="250-058-01078"/>
    <n v="39"/>
    <s v="250-058-01078_039"/>
    <n v="37.5"/>
    <n v="2.5499999999999998"/>
    <n v="95.625"/>
    <d v="2019-07-23T00:00:00"/>
    <s v="West-Oost"/>
    <n v="-2.54"/>
    <n v="-2.54"/>
    <n v="0.5"/>
    <n v="-3.04"/>
    <n v="1"/>
    <n v="1.1499999999999999"/>
    <n v="0.25"/>
    <n v="0.39"/>
    <n v="43.1"/>
    <n v="9.4"/>
    <n v="14.6"/>
    <n v="0.36036000000000001"/>
    <x v="4"/>
    <s v="nee"/>
    <s v=" "/>
    <s v="250-058-01078_039"/>
    <n v="0"/>
  </r>
  <r>
    <n v="409"/>
    <s v="Polyline ZM"/>
    <s v="250-058-01078"/>
    <n v="42"/>
    <s v="250-058-01078_042"/>
    <n v="37.5"/>
    <n v="2.4"/>
    <n v="90"/>
    <d v="2019-07-23T00:00:00"/>
    <s v="West-Oost"/>
    <n v="-2.54"/>
    <n v="-2.54"/>
    <n v="0.5"/>
    <n v="-3.04"/>
    <n v="1"/>
    <n v="1.07"/>
    <n v="0.23"/>
    <n v="0.37"/>
    <n v="40.1"/>
    <n v="8.6"/>
    <n v="13.9"/>
    <n v="0.34795799999999999"/>
    <x v="4"/>
    <s v="nee"/>
    <s v=" "/>
    <s v="250-058-01078_042"/>
    <n v="0"/>
  </r>
  <r>
    <n v="410"/>
    <s v="Polyline ZM"/>
    <s v="250-058-01537"/>
    <n v="43"/>
    <s v="250-058-01537_043"/>
    <n v="47"/>
    <n v="2.5499999999999998"/>
    <n v="119.85"/>
    <d v="2019-07-23T00:00:00"/>
    <s v="Zuid-Noord"/>
    <n v="-2.63"/>
    <n v="-2.63"/>
    <n v="0.5"/>
    <n v="-3.13"/>
    <n v="1"/>
    <n v="0.99"/>
    <n v="0.26"/>
    <n v="0.4"/>
    <n v="46.5"/>
    <n v="12.2"/>
    <n v="18.8"/>
    <n v="0.37063400000000002"/>
    <x v="4"/>
    <s v="nee"/>
    <s v=" "/>
    <s v="250-058-01537_043"/>
    <n v="0"/>
  </r>
  <r>
    <n v="413"/>
    <s v="Polyline ZM"/>
    <s v="250-058-01414"/>
    <n v="46"/>
    <s v="250-058-01414_046"/>
    <n v="19"/>
    <n v="6.3"/>
    <n v="119.7"/>
    <d v="2019-07-29T00:00:00"/>
    <s v="Oost-West"/>
    <n v="-2.09"/>
    <n v="-2.12"/>
    <n v="0.75"/>
    <n v="-2.87"/>
    <n v="1.8"/>
    <n v="1.2"/>
    <n v="0.76"/>
    <n v="0.87"/>
    <n v="22.8"/>
    <n v="14.4"/>
    <n v="16.5"/>
    <n v="0.33043499999999998"/>
    <x v="4"/>
    <s v="JA"/>
    <s v=" "/>
    <s v="250-058-01414_046"/>
    <n v="0"/>
  </r>
  <r>
    <n v="414"/>
    <s v="Polyline ZM"/>
    <s v="250-058-00759"/>
    <n v="47"/>
    <s v="250-058-00759_047"/>
    <n v="30"/>
    <n v="2.4"/>
    <n v="72"/>
    <d v="2019-07-29T00:00:00"/>
    <s v="Zuid-Noord"/>
    <n v="-2.0699999999999998"/>
    <n v="-2.12"/>
    <n v="0.35"/>
    <n v="-2.4700000000000002"/>
    <n v="1"/>
    <n v="0.89"/>
    <n v="0.33"/>
    <n v="0.45"/>
    <n v="26.7"/>
    <n v="9.9"/>
    <n v="13.5"/>
    <n v="0.56798599999999999"/>
    <x v="4"/>
    <s v="nee"/>
    <s v=" "/>
    <s v="250-058-00759_047"/>
    <n v="0"/>
  </r>
  <r>
    <n v="415"/>
    <s v="Polyline ZM"/>
    <s v="250-058-02047"/>
    <n v="48"/>
    <s v="250-058-02047_048"/>
    <n v="6"/>
    <n v="5"/>
    <n v="30"/>
    <d v="2019-07-29T00:00:00"/>
    <s v="Oost-West"/>
    <n v="-2.0699999999999998"/>
    <n v="-2.12"/>
    <n v="0.5"/>
    <n v="-2.62"/>
    <n v="2"/>
    <n v="2.3199999999999998"/>
    <n v="0.45"/>
    <n v="0.73"/>
    <n v="13.9"/>
    <n v="2.7"/>
    <n v="4.4000000000000004"/>
    <n v="0.336449"/>
    <x v="4"/>
    <s v="nee"/>
    <s v=" "/>
    <s v="250-058-02047_048"/>
    <n v="0"/>
  </r>
  <r>
    <n v="422"/>
    <s v="Polyline ZM"/>
    <s v="250-058-03298"/>
    <n v="56"/>
    <s v="250-058-03298_056"/>
    <n v="7.5"/>
    <n v="5.85"/>
    <n v="43.875"/>
    <d v="2019-07-26T00:00:00"/>
    <s v="Noord-Zuid"/>
    <n v="-2.1"/>
    <n v="-2.12"/>
    <n v="0.5"/>
    <n v="-2.62"/>
    <n v="2.85"/>
    <n v="1.32"/>
    <n v="0.64"/>
    <n v="1.02"/>
    <n v="9.9"/>
    <n v="4.8"/>
    <n v="7.7"/>
    <n v="0.36325600000000002"/>
    <x v="4"/>
    <s v="JA"/>
    <s v=" "/>
    <s v="250-058-03298_056"/>
    <n v="0"/>
  </r>
  <r>
    <n v="423"/>
    <s v="Polyline ZM"/>
    <s v="250-058-03298"/>
    <n v="57"/>
    <s v="250-058-03298_057"/>
    <n v="18.5"/>
    <n v="6"/>
    <n v="111"/>
    <d v="2019-07-26T00:00:00"/>
    <s v="Noord-Zuid"/>
    <n v="-2.1"/>
    <n v="-2.12"/>
    <n v="0.5"/>
    <n v="-2.62"/>
    <n v="3"/>
    <n v="2.14"/>
    <n v="1.39"/>
    <n v="1.87"/>
    <n v="39.6"/>
    <n v="25.7"/>
    <n v="34.6"/>
    <n v="0.63325699999999996"/>
    <x v="4"/>
    <s v="JA"/>
    <s v=" "/>
    <s v="250-058-03298_057"/>
    <n v="0"/>
  </r>
  <r>
    <n v="427"/>
    <s v="Polyline ZM"/>
    <s v="250-058-03459"/>
    <n v="61"/>
    <s v="250-058-03459_061"/>
    <n v="2"/>
    <n v="6.1"/>
    <n v="12.2"/>
    <d v="2019-07-26T00:00:00"/>
    <s v="West-Oost"/>
    <n v="-2.1"/>
    <n v="-2.12"/>
    <n v="0.75"/>
    <n v="-2.87"/>
    <n v="1.6"/>
    <n v="0.97"/>
    <n v="0.61"/>
    <n v="0.61"/>
    <n v="1.9"/>
    <n v="1.2"/>
    <n v="1.2"/>
    <n v="0.296431"/>
    <x v="4"/>
    <s v="JA"/>
    <s v=" "/>
    <s v="250-058-03459_061"/>
    <n v="0"/>
  </r>
  <r>
    <n v="459"/>
    <s v="Polyline ZM"/>
    <s v="250-058-00081"/>
    <n v="93"/>
    <s v="250-058-00081_093"/>
    <n v="38.5"/>
    <n v="7.75"/>
    <n v="298.375"/>
    <d v="2019-07-24T00:00:00"/>
    <s v="Oost-West"/>
    <n v="-2.09"/>
    <n v="-2.12"/>
    <n v="0.75"/>
    <n v="-2.87"/>
    <n v="3.25"/>
    <n v="2.5499999999999998"/>
    <n v="0.91"/>
    <n v="1.2"/>
    <n v="98.2"/>
    <n v="35"/>
    <n v="46.2"/>
    <n v="0.29665900000000001"/>
    <x v="4"/>
    <s v="JA"/>
    <s v=" "/>
    <s v="250-058-00081_093"/>
    <n v="0"/>
  </r>
  <r>
    <n v="466"/>
    <s v="Polyline ZM"/>
    <s v="250-058-02013"/>
    <n v="100"/>
    <s v="250-058-02013_100"/>
    <n v="22"/>
    <n v="4.4000000000000004"/>
    <n v="96.8"/>
    <d v="2019-07-24T00:00:00"/>
    <s v="Zuid-Noord"/>
    <n v="-2.09"/>
    <n v="-2.12"/>
    <n v="0.75"/>
    <n v="-2.87"/>
    <n v="1.466"/>
    <n v="1.45"/>
    <n v="0.6"/>
    <n v="0.7"/>
    <n v="31.9"/>
    <n v="13.2"/>
    <n v="15.4"/>
    <n v="0.35296"/>
    <x v="4"/>
    <s v="JA"/>
    <s v=" "/>
    <s v="250-058-02013_100"/>
    <n v="0"/>
  </r>
  <r>
    <n v="467"/>
    <s v="Polyline ZM"/>
    <s v="250-058-02797"/>
    <n v="101"/>
    <s v="250-058-02797_101"/>
    <n v="6.5"/>
    <n v="6.5"/>
    <n v="42.25"/>
    <d v="2019-07-24T00:00:00"/>
    <s v="Zuid-Noord"/>
    <n v="-2.09"/>
    <n v="-2.12"/>
    <n v="0.75"/>
    <n v="-2.87"/>
    <n v="2"/>
    <n v="2.68"/>
    <n v="1.29"/>
    <n v="1.57"/>
    <n v="17.399999999999999"/>
    <n v="8.4"/>
    <n v="10.199999999999999"/>
    <n v="0.43710300000000002"/>
    <x v="4"/>
    <s v="nee"/>
    <s v=" "/>
    <s v="250-058-02797_101"/>
    <n v="0"/>
  </r>
  <r>
    <n v="470"/>
    <s v="Polyline ZM"/>
    <s v="250-058-00561"/>
    <n v="104"/>
    <s v="250-058-00561_104"/>
    <n v="25"/>
    <n v="5.45"/>
    <n v="136.25"/>
    <d v="2019-07-24T00:00:00"/>
    <s v="West-Oost"/>
    <n v="-2.09"/>
    <n v="-2.12"/>
    <n v="0.75"/>
    <n v="-2.87"/>
    <n v="1.8166659999999999"/>
    <n v="1.92"/>
    <n v="0.48"/>
    <n v="0.65"/>
    <n v="48"/>
    <n v="12"/>
    <n v="16.3"/>
    <n v="0.26051600000000003"/>
    <x v="4"/>
    <s v="JA"/>
    <s v=" "/>
    <s v="250-058-00561_104"/>
    <n v="0"/>
  </r>
  <r>
    <n v="472"/>
    <s v="Polyline ZM"/>
    <s v="250-058-00561"/>
    <n v="106"/>
    <s v="250-058-00561_106"/>
    <n v="29"/>
    <n v="6"/>
    <n v="174"/>
    <d v="2019-07-24T00:00:00"/>
    <s v="Zuid-Noord"/>
    <n v="-2.09"/>
    <n v="-2.12"/>
    <n v="0.75"/>
    <n v="-2.87"/>
    <n v="1.5"/>
    <n v="1.65"/>
    <n v="0.97"/>
    <n v="1.0900000000000001"/>
    <n v="47.9"/>
    <n v="28.1"/>
    <n v="31.6"/>
    <n v="0.375969"/>
    <x v="4"/>
    <s v="JA"/>
    <s v=" "/>
    <s v="250-058-00561_106"/>
    <n v="0"/>
  </r>
  <r>
    <n v="473"/>
    <s v="Polyline ZM"/>
    <s v="250-058-02863"/>
    <n v="107"/>
    <s v="250-058-02863_107"/>
    <n v="16"/>
    <n v="7"/>
    <n v="112"/>
    <d v="2019-07-24T00:00:00"/>
    <s v="Zuid-Noord"/>
    <n v="-2.09"/>
    <n v="-2.12"/>
    <n v="0.75"/>
    <n v="-2.87"/>
    <n v="2.5"/>
    <n v="1.42"/>
    <n v="0.69"/>
    <n v="0.82"/>
    <n v="22.7"/>
    <n v="11"/>
    <n v="13.1"/>
    <n v="0.27644200000000002"/>
    <x v="4"/>
    <s v="JA"/>
    <s v=" "/>
    <s v="250-058-02863_107"/>
    <n v="0"/>
  </r>
  <r>
    <n v="474"/>
    <s v="Polyline ZM"/>
    <s v="250-058-02863"/>
    <n v="108"/>
    <s v="250-058-02863_108"/>
    <n v="27"/>
    <n v="5.75"/>
    <n v="155.25"/>
    <d v="2019-07-24T00:00:00"/>
    <s v="West-Oost"/>
    <n v="-2.09"/>
    <n v="-2.12"/>
    <n v="0.75"/>
    <n v="-2.87"/>
    <n v="1.916666"/>
    <n v="0.72"/>
    <n v="0.56000000000000005"/>
    <n v="0.56000000000000005"/>
    <n v="19.399999999999999"/>
    <n v="15.1"/>
    <n v="15.1"/>
    <n v="0.28034999999999999"/>
    <x v="4"/>
    <s v="JA"/>
    <s v=" "/>
    <s v="250-058-02863_108"/>
    <n v="0"/>
  </r>
  <r>
    <n v="475"/>
    <s v="Polyline ZM"/>
    <s v="250-058-02863"/>
    <n v="109"/>
    <s v="250-058-02863_109"/>
    <n v="27"/>
    <n v="5.15"/>
    <n v="139.05000000000001"/>
    <d v="2019-07-24T00:00:00"/>
    <s v="West-Oost"/>
    <n v="-2.09"/>
    <n v="-2.12"/>
    <n v="0.75"/>
    <n v="-2.87"/>
    <n v="1.7166669999999999"/>
    <n v="1.1299999999999999"/>
    <n v="0.8"/>
    <n v="0.86"/>
    <n v="30.5"/>
    <n v="21.6"/>
    <n v="23.2"/>
    <n v="0.38323400000000002"/>
    <x v="4"/>
    <s v="JA"/>
    <s v=" "/>
    <s v="250-058-02863_109"/>
    <n v="0"/>
  </r>
  <r>
    <n v="476"/>
    <s v="Polyline ZM"/>
    <s v="250-058-02863"/>
    <n v="110"/>
    <s v="250-058-02863_110"/>
    <n v="29"/>
    <n v="6.75"/>
    <n v="195.75"/>
    <d v="2019-07-24T00:00:00"/>
    <s v="West-Oost"/>
    <n v="-2.09"/>
    <n v="-2.12"/>
    <n v="0.75"/>
    <n v="-2.87"/>
    <n v="2.25"/>
    <n v="0.94"/>
    <n v="0.85"/>
    <n v="0.85"/>
    <n v="27.3"/>
    <n v="24.7"/>
    <n v="24.7"/>
    <n v="0.33497500000000002"/>
    <x v="4"/>
    <s v="JA"/>
    <s v=" "/>
    <s v="250-058-02863_110"/>
    <n v="0"/>
  </r>
  <r>
    <n v="477"/>
    <s v="Polyline ZM"/>
    <s v="250-058-02863"/>
    <n v="111"/>
    <s v="250-058-02863_111"/>
    <n v="16"/>
    <n v="10"/>
    <n v="160"/>
    <d v="2019-07-24T00:00:00"/>
    <s v="West-Oost"/>
    <n v="-2.09"/>
    <n v="-2.12"/>
    <n v="0.75"/>
    <n v="-2.87"/>
    <n v="5.5"/>
    <n v="2.69"/>
    <n v="1.64"/>
    <n v="2.13"/>
    <n v="43"/>
    <n v="26.2"/>
    <n v="34.1"/>
    <n v="0.34195799999999998"/>
    <x v="4"/>
    <s v="JA"/>
    <s v=" "/>
    <s v="250-058-02863_111"/>
    <n v="0"/>
  </r>
  <r>
    <n v="479"/>
    <s v="Polyline ZM"/>
    <s v="250-058-01899"/>
    <n v="113"/>
    <s v="250-058-01899_113"/>
    <n v="14.5"/>
    <n v="5.65"/>
    <n v="81.924999999999997"/>
    <d v="2019-07-24T00:00:00"/>
    <s v="West-Oost"/>
    <n v="-2.0699999999999998"/>
    <n v="-2.12"/>
    <n v="0.5"/>
    <n v="-2.62"/>
    <n v="2.65"/>
    <n v="2.8"/>
    <n v="0.53"/>
    <n v="0.94"/>
    <n v="40.6"/>
    <n v="7.7"/>
    <n v="13.6"/>
    <n v="0.326154"/>
    <x v="4"/>
    <s v="nee"/>
    <s v=" "/>
    <s v="250-058-01899_113"/>
    <n v="0"/>
  </r>
  <r>
    <n v="480"/>
    <s v="Polyline ZM"/>
    <s v="250-058-00595"/>
    <n v="114"/>
    <s v="250-058-00595_114"/>
    <n v="24.5"/>
    <n v="2"/>
    <n v="49"/>
    <d v="2019-07-24T00:00:00"/>
    <s v="Zuid-Noord"/>
    <n v="-2.0699999999999998"/>
    <n v="-2.12"/>
    <n v="0.25"/>
    <n v="-2.37"/>
    <n v="1"/>
    <n v="0.5"/>
    <n v="0.23"/>
    <n v="0.35"/>
    <n v="12.3"/>
    <n v="5.6"/>
    <n v="8.6"/>
    <n v="0.63013699999999995"/>
    <x v="4"/>
    <s v="nee"/>
    <s v=" "/>
    <s v="250-058-00595_114"/>
    <n v="0"/>
  </r>
  <r>
    <n v="482"/>
    <s v="Polyline ZM"/>
    <s v="250-058-02182"/>
    <n v="116"/>
    <s v="250-058-02182_116"/>
    <n v="34"/>
    <n v="2.1"/>
    <n v="71.400000000000006"/>
    <d v="2019-07-24T00:00:00"/>
    <s v="Zuid-Noord"/>
    <n v="-2.0699999999999998"/>
    <n v="-2.12"/>
    <n v="0.5"/>
    <n v="-2.62"/>
    <n v="1"/>
    <n v="0.45"/>
    <n v="0.42"/>
    <n v="0.45"/>
    <n v="15.3"/>
    <n v="14.3"/>
    <n v="15.3"/>
    <n v="0.57455500000000004"/>
    <x v="4"/>
    <s v="JA"/>
    <s v=" "/>
    <s v="250-058-02182_116"/>
    <n v="0"/>
  </r>
  <r>
    <n v="488"/>
    <s v="Polyline ZM"/>
    <s v="244-058-00002"/>
    <n v="1"/>
    <s v="244-058-00002_001"/>
    <n v="21"/>
    <n v="5.05"/>
    <n v="106.05"/>
    <d v="2019-07-08T00:00:00"/>
    <s v="Oost-West."/>
    <n v="-1.91"/>
    <n v="-1.92"/>
    <n v="0.75"/>
    <n v="-2.67"/>
    <n v="1.683333"/>
    <n v="1.01"/>
    <n v="0.6"/>
    <n v="0.82"/>
    <n v="21.2"/>
    <n v="12.6"/>
    <n v="17.2"/>
    <n v="0.32214799999999999"/>
    <x v="4"/>
    <s v="nee"/>
    <s v=" "/>
    <s v="244-058-00002_001"/>
    <n v="0"/>
  </r>
  <r>
    <n v="489"/>
    <s v="Polyline ZM"/>
    <s v="244-058-00002"/>
    <n v="2"/>
    <s v="244-058-00002_002"/>
    <n v="51.5"/>
    <n v="5.05"/>
    <n v="260.07499999999999"/>
    <d v="2019-07-08T00:00:00"/>
    <s v="Oost-West."/>
    <n v="-1.91"/>
    <n v="-1.92"/>
    <n v="0.75"/>
    <n v="-2.67"/>
    <n v="1.683333"/>
    <n v="1.08"/>
    <n v="0.77"/>
    <n v="0.88"/>
    <n v="55.6"/>
    <n v="39.700000000000003"/>
    <n v="45.3"/>
    <n v="0.37884400000000001"/>
    <x v="4"/>
    <s v="JA"/>
    <s v=" "/>
    <s v="244-058-00002_002"/>
    <n v="0"/>
  </r>
  <r>
    <n v="491"/>
    <s v="Polyline ZM"/>
    <s v="244-058-00002"/>
    <n v="4"/>
    <s v="244-058-00002_004"/>
    <n v="25"/>
    <n v="10"/>
    <n v="250"/>
    <d v="2019-07-08T00:00:00"/>
    <s v="Zuid-Noord"/>
    <n v="-1.91"/>
    <n v="-1.92"/>
    <n v="0.75"/>
    <n v="-2.67"/>
    <n v="5.5"/>
    <n v="2.0699999999999998"/>
    <n v="1.55"/>
    <n v="2.02"/>
    <n v="51.8"/>
    <n v="38.799999999999997"/>
    <n v="50.5"/>
    <n v="0.32569199999999998"/>
    <x v="4"/>
    <s v="JA"/>
    <s v=" "/>
    <s v="244-058-00002_004"/>
    <n v="0"/>
  </r>
  <r>
    <n v="492"/>
    <s v="Polyline ZM"/>
    <s v="244-058-00002"/>
    <n v="5"/>
    <s v="244-058-00002_005"/>
    <n v="36.5"/>
    <n v="5.95"/>
    <n v="217.17500000000001"/>
    <d v="2019-07-08T00:00:00"/>
    <s v="Zuid-Noord"/>
    <n v="-1.91"/>
    <n v="-1.92"/>
    <n v="0.75"/>
    <n v="-2.67"/>
    <n v="1.9833339999999999"/>
    <n v="0.92"/>
    <n v="0.56999999999999995"/>
    <n v="0.63"/>
    <n v="33.6"/>
    <n v="20.8"/>
    <n v="23"/>
    <n v="0.27703499999999998"/>
    <x v="4"/>
    <s v="JA"/>
    <s v=" "/>
    <s v="244-058-00002_005"/>
    <n v="0"/>
  </r>
  <r>
    <n v="522"/>
    <s v="Polyline ZM"/>
    <s v="163-058-00091"/>
    <n v="32"/>
    <s v="163-058-00091_032"/>
    <n v="46.5"/>
    <n v="1.45"/>
    <n v="67.424999999999997"/>
    <d v="2019-08-13T00:00:00"/>
    <s v="Oost-West"/>
    <n v="-1.96"/>
    <n v="-1.97"/>
    <n v="0.25"/>
    <n v="-2.2200000000000002"/>
    <n v="1.45"/>
    <n v="0.37"/>
    <n v="0.14000000000000001"/>
    <n v="0.33"/>
    <n v="17.2"/>
    <n v="6.5"/>
    <n v="15.3"/>
    <n v="0.38620700000000002"/>
    <x v="4"/>
    <s v="nee"/>
    <s v=" "/>
    <s v="163-058-00091_032"/>
    <n v="0"/>
  </r>
  <r>
    <n v="525"/>
    <s v="Polyline ZM"/>
    <s v="163-058-00091"/>
    <n v="35"/>
    <s v="163-058-00091_035"/>
    <n v="46.5"/>
    <n v="1"/>
    <n v="46.5"/>
    <d v="2019-08-13T00:00:00"/>
    <s v="Oost-West"/>
    <n v="-1.96"/>
    <n v="-1.97"/>
    <n v="0.25"/>
    <n v="-2.2200000000000002"/>
    <n v="1"/>
    <n v="0.32"/>
    <n v="0.11"/>
    <n v="0.28000000000000003"/>
    <n v="14.9"/>
    <n v="5.0999999999999996"/>
    <n v="13"/>
    <n v="0.44"/>
    <x v="4"/>
    <s v="nee"/>
    <s v=" "/>
    <s v="163-058-00091_035"/>
    <n v="0"/>
  </r>
  <r>
    <n v="527"/>
    <s v="Polyline ZM"/>
    <s v="163-058-00091"/>
    <n v="37"/>
    <s v="163-058-00091_037"/>
    <n v="46.5"/>
    <n v="1.1000000000000001"/>
    <n v="51.15"/>
    <d v="2019-08-13T00:00:00"/>
    <s v="Oost-West"/>
    <n v="-1.96"/>
    <n v="-1.97"/>
    <n v="0.25"/>
    <n v="-2.2200000000000002"/>
    <n v="1.1000000000000001"/>
    <n v="0.41"/>
    <n v="0.11"/>
    <n v="0.32"/>
    <n v="19.100000000000001"/>
    <n v="5.0999999999999996"/>
    <n v="14.9"/>
    <n v="0.4"/>
    <x v="4"/>
    <s v="nee"/>
    <s v=" "/>
    <s v="163-058-00091_037"/>
    <n v="0"/>
  </r>
  <r>
    <n v="528"/>
    <s v="Polyline ZM"/>
    <s v="163-058-00171"/>
    <n v="38"/>
    <s v="163-058-00171_038"/>
    <n v="26.5"/>
    <n v="6.6"/>
    <n v="174.9"/>
    <d v="2019-08-14T00:00:00"/>
    <s v="West-Oost"/>
    <n v="-1.97"/>
    <n v="-1.97"/>
    <n v="0.75"/>
    <n v="-2.72"/>
    <n v="2.1"/>
    <n v="1.38"/>
    <n v="0.65"/>
    <n v="0.94"/>
    <n v="36.6"/>
    <n v="17.2"/>
    <n v="24.9"/>
    <n v="0.28616399999999997"/>
    <x v="4"/>
    <s v="JA"/>
    <s v=" "/>
    <s v="163-058-00171_038"/>
    <n v="0"/>
  </r>
  <r>
    <n v="530"/>
    <s v="Polyline ZM"/>
    <s v="163-058-00171"/>
    <n v="40"/>
    <s v="163-058-00171_040"/>
    <n v="55.5"/>
    <n v="7.7"/>
    <n v="427.35"/>
    <d v="2019-08-14T00:00:00"/>
    <s v="Zuid-Noord"/>
    <n v="-1.97"/>
    <n v="-1.97"/>
    <n v="0.75"/>
    <n v="-2.72"/>
    <n v="3.2"/>
    <n v="1.86"/>
    <n v="0.97"/>
    <n v="1.34"/>
    <n v="103.2"/>
    <n v="53.8"/>
    <n v="74.400000000000006"/>
    <n v="0.31472800000000001"/>
    <x v="4"/>
    <s v="JA"/>
    <s v=" "/>
    <s v="163-058-00171_040"/>
    <n v="0"/>
  </r>
  <r>
    <n v="531"/>
    <s v="Polyline ZM"/>
    <s v="163-058-00171"/>
    <n v="41"/>
    <s v="163-058-00171_041"/>
    <n v="36.5"/>
    <n v="25"/>
    <n v="912.5"/>
    <d v="2019-08-14T00:00:00"/>
    <s v="Zuid-Noord"/>
    <n v="-1.97"/>
    <n v="-1.97"/>
    <n v="0.75"/>
    <n v="-2.72"/>
    <n v="20.5"/>
    <n v="8.0399999999999991"/>
    <n v="5.4"/>
    <n v="7.33"/>
    <n v="293.5"/>
    <n v="197.1"/>
    <n v="267.5"/>
    <n v="0.33818300000000001"/>
    <x v="4"/>
    <s v="JA"/>
    <s v=" "/>
    <s v="163-058-00171_041"/>
    <n v="0"/>
  </r>
  <r>
    <n v="544"/>
    <s v="Polyline ZM"/>
    <s v="163-058-00187"/>
    <n v="56"/>
    <s v="163-058-00187_056"/>
    <n v="38.5"/>
    <n v="6"/>
    <n v="231"/>
    <d v="2019-08-14T00:00:00"/>
    <s v="West-Oost"/>
    <n v="-1.96"/>
    <n v="-1.97"/>
    <n v="0.75"/>
    <n v="-2.72"/>
    <n v="1.5"/>
    <n v="4.2"/>
    <n v="0.62"/>
    <n v="0.8"/>
    <n v="161.69999999999999"/>
    <n v="23.9"/>
    <n v="30.8"/>
    <n v="0.301703"/>
    <x v="4"/>
    <s v="nee"/>
    <s v=" "/>
    <s v="163-058-00187_056"/>
    <n v="0"/>
  </r>
  <r>
    <n v="546"/>
    <s v="Polyline ZM"/>
    <s v="163-058-00187"/>
    <n v="58"/>
    <s v="163-058-00187_058"/>
    <n v="46.5"/>
    <n v="5.6"/>
    <n v="260.39999999999998"/>
    <d v="2019-08-14T00:00:00"/>
    <s v="West-Oost"/>
    <n v="-1.96"/>
    <n v="-1.97"/>
    <n v="0.75"/>
    <n v="-2.72"/>
    <n v="1.8666670000000001"/>
    <n v="4.3099999999999996"/>
    <n v="1.57"/>
    <n v="1.84"/>
    <n v="200.4"/>
    <n v="73"/>
    <n v="85.6"/>
    <n v="0.52861999999999998"/>
    <x v="4"/>
    <s v="nee"/>
    <s v=" "/>
    <s v="163-058-00187_058"/>
    <n v="0"/>
  </r>
  <r>
    <n v="548"/>
    <s v="Polyline ZM"/>
    <s v="163-058-00106"/>
    <n v="60"/>
    <s v="163-058-00106_060"/>
    <n v="19"/>
    <n v="2.2000000000000002"/>
    <n v="41.8"/>
    <d v="2019-08-14T00:00:00"/>
    <s v="Oost-West"/>
    <n v="-1.93"/>
    <n v="-1.97"/>
    <n v="0.35"/>
    <n v="-2.3199999999999998"/>
    <n v="1"/>
    <n v="1.38"/>
    <n v="0.13"/>
    <n v="0.27"/>
    <n v="26.2"/>
    <n v="2.5"/>
    <n v="5.0999999999999996"/>
    <n v="0.30373800000000001"/>
    <x v="4"/>
    <s v="nee"/>
    <s v=" "/>
    <s v="163-058-00106_060"/>
    <n v="0"/>
  </r>
  <r>
    <n v="557"/>
    <s v="Polyline ZM"/>
    <s v="163-058-00134"/>
    <n v="69"/>
    <s v="163-058-00134_069"/>
    <n v="16.5"/>
    <n v="15"/>
    <n v="247.5"/>
    <d v="2019-08-19T00:00:00"/>
    <s v="Noord-Zuid"/>
    <n v="-1.94"/>
    <n v="-1.97"/>
    <n v="0.75"/>
    <n v="-2.72"/>
    <n v="10.5"/>
    <n v="4.8499999999999996"/>
    <n v="2.44"/>
    <n v="3.97"/>
    <n v="80"/>
    <n v="40.299999999999997"/>
    <n v="65.5"/>
    <n v="0.29054999999999997"/>
    <x v="4"/>
    <s v="JA"/>
    <s v=" "/>
    <s v="163-058-00134_069"/>
    <n v="0"/>
  </r>
  <r>
    <n v="577"/>
    <s v="Polyline ZM"/>
    <s v="163-058-00001"/>
    <n v="89"/>
    <s v="163-058-00001_089"/>
    <n v="51"/>
    <n v="3.85"/>
    <n v="196.35"/>
    <d v="2019-08-14T00:00:00"/>
    <s v="Noord-Zuid"/>
    <n v="-2.65"/>
    <n v="-2.65"/>
    <n v="0.5"/>
    <n v="-3.15"/>
    <n v="1"/>
    <n v="1.35"/>
    <n v="0.91"/>
    <n v="1"/>
    <n v="68.900000000000006"/>
    <n v="46.4"/>
    <n v="51"/>
    <n v="0.50646999999999998"/>
    <x v="4"/>
    <s v="JA"/>
    <s v=" "/>
    <s v="163-058-00001_089"/>
    <n v="0"/>
  </r>
  <r>
    <n v="578"/>
    <s v="Polyline ZM"/>
    <s v="163-058-00001"/>
    <n v="90"/>
    <s v="163-058-00001_090"/>
    <n v="51.5"/>
    <n v="3.9"/>
    <n v="200.85"/>
    <d v="2019-08-14T00:00:00"/>
    <s v="Noord-Zuid"/>
    <n v="-2.65"/>
    <n v="-2.65"/>
    <n v="0.5"/>
    <n v="-3.15"/>
    <n v="1"/>
    <n v="1.38"/>
    <n v="0.97"/>
    <n v="1.03"/>
    <n v="71.099999999999994"/>
    <n v="50"/>
    <n v="53"/>
    <n v="0.50878599999999996"/>
    <x v="4"/>
    <s v="JA"/>
    <s v=" "/>
    <s v="163-058-00001_090"/>
    <n v="0"/>
  </r>
  <r>
    <n v="588"/>
    <s v="Polyline ZM"/>
    <s v="163-058-00109"/>
    <n v="100"/>
    <s v="163-058-00109_100"/>
    <n v="50"/>
    <n v="5.9"/>
    <n v="295"/>
    <d v="2019-08-19T00:00:00"/>
    <s v="Oost-West"/>
    <n v="-1.94"/>
    <n v="-1.97"/>
    <n v="0.75"/>
    <n v="-2.72"/>
    <n v="1.966666"/>
    <n v="1.87"/>
    <n v="0.43"/>
    <n v="0.72"/>
    <n v="93.5"/>
    <n v="21.5"/>
    <n v="36"/>
    <n v="0.22572200000000001"/>
    <x v="4"/>
    <s v="nee"/>
    <s v=" "/>
    <s v="163-058-00109_100"/>
    <n v="0"/>
  </r>
  <r>
    <n v="602"/>
    <s v="Polyline ZM"/>
    <s v="163-058-00090"/>
    <n v="114"/>
    <s v="163-058-00090_114"/>
    <n v="32.5"/>
    <n v="5.65"/>
    <n v="183.625"/>
    <d v="2019-07-09T00:00:00"/>
    <s v="West-Oost"/>
    <n v="-1.94"/>
    <n v="-1.97"/>
    <n v="0.75"/>
    <n v="-2.72"/>
    <n v="1.8833329999999999"/>
    <n v="1.33"/>
    <n v="0.51"/>
    <n v="0.77"/>
    <n v="43.2"/>
    <n v="16.600000000000001"/>
    <n v="25"/>
    <n v="0.26528000000000002"/>
    <x v="4"/>
    <s v="nee"/>
    <s v=" "/>
    <s v="163-058-00090_114"/>
    <n v="0"/>
  </r>
  <r>
    <n v="652"/>
    <s v="Polyline ZM"/>
    <s v="011-058-01707"/>
    <n v="243"/>
    <s v="011-058-01707_243"/>
    <n v="18.5"/>
    <n v="7.45"/>
    <n v="137.82499999999999"/>
    <d v="2019-09-12T00:00:00"/>
    <s v="Noord-Zuid"/>
    <n v="-2.19"/>
    <n v="-2.2200000000000002"/>
    <n v="0.75"/>
    <n v="-2.97"/>
    <n v="2.95"/>
    <n v="1.17"/>
    <n v="0.77"/>
    <n v="0.91"/>
    <n v="21.6"/>
    <n v="14.2"/>
    <n v="16.8"/>
    <n v="0.27502100000000002"/>
    <x v="4"/>
    <s v="JA"/>
    <s v=" "/>
    <s v="011-058-01707_243"/>
    <n v="0"/>
  </r>
  <r>
    <n v="655"/>
    <s v="Polyline ZM"/>
    <s v="011-058-01707"/>
    <n v="246"/>
    <s v="011-058-01707_246"/>
    <n v="10"/>
    <n v="3.85"/>
    <n v="38.5"/>
    <d v="2019-09-12T00:00:00"/>
    <s v="Oost-West"/>
    <n v="-2.19"/>
    <n v="-2.2200000000000002"/>
    <n v="0.75"/>
    <n v="-2.97"/>
    <n v="1"/>
    <n v="0.56000000000000005"/>
    <n v="0.49"/>
    <n v="0.49"/>
    <n v="5.6"/>
    <n v="4.9000000000000004"/>
    <n v="4.9000000000000004"/>
    <n v="0.338339"/>
    <x v="4"/>
    <s v="JA"/>
    <s v=" "/>
    <s v="011-058-01707_246"/>
    <n v="0"/>
  </r>
  <r>
    <n v="661"/>
    <s v="Polyline ZM"/>
    <s v="011-058-01708"/>
    <n v="252"/>
    <s v="011-058-01708_252"/>
    <n v="23"/>
    <n v="4.0999999999999996"/>
    <n v="94.3"/>
    <d v="2019-09-12T00:00:00"/>
    <s v="Zuid-Noord"/>
    <n v="-2.19"/>
    <n v="-2.2200000000000002"/>
    <n v="0.75"/>
    <n v="-2.97"/>
    <n v="1.3666670000000001"/>
    <n v="1.4"/>
    <n v="0.5"/>
    <n v="0.7"/>
    <n v="32.200000000000003"/>
    <n v="11.5"/>
    <n v="16.100000000000001"/>
    <n v="0.32786900000000002"/>
    <x v="4"/>
    <s v="nee"/>
    <s v=" "/>
    <s v="011-058-01708_252"/>
    <n v="0"/>
  </r>
  <r>
    <n v="662"/>
    <s v="Polyline ZM"/>
    <s v="011-058-01709"/>
    <n v="253"/>
    <s v="011-058-01709_253"/>
    <n v="5"/>
    <n v="2.5"/>
    <n v="12.5"/>
    <d v="2019-09-12T00:00:00"/>
    <s v="Oost-West."/>
    <n v="-2.19"/>
    <n v="-2.2200000000000002"/>
    <n v="0.5"/>
    <n v="-2.72"/>
    <n v="1"/>
    <n v="1.07"/>
    <n v="0.42"/>
    <n v="0.56000000000000005"/>
    <n v="5.4"/>
    <n v="2.1"/>
    <n v="2.8"/>
    <n v="0.51533700000000005"/>
    <x v="4"/>
    <s v="nee"/>
    <s v=" "/>
    <s v="011-058-01709_253"/>
    <n v="0"/>
  </r>
  <r>
    <n v="663"/>
    <s v="Polyline ZM"/>
    <s v="011-058-01163"/>
    <n v="254"/>
    <s v="011-058-01163_254"/>
    <n v="46"/>
    <n v="5.9"/>
    <n v="271.39999999999998"/>
    <d v="2019-09-12T00:00:00"/>
    <s v="Zuid-Noord."/>
    <n v="-2.19"/>
    <n v="-2.2200000000000002"/>
    <n v="0.75"/>
    <n v="-2.97"/>
    <n v="1.966666"/>
    <n v="1.21"/>
    <n v="1.02"/>
    <n v="1.06"/>
    <n v="55.7"/>
    <n v="46.9"/>
    <n v="48.8"/>
    <n v="0.40881800000000001"/>
    <x v="4"/>
    <s v="JA"/>
    <s v=" "/>
    <s v="011-058-01163_254"/>
    <n v="0"/>
  </r>
  <r>
    <n v="664"/>
    <s v="Polyline ZM"/>
    <s v="011-058-01163"/>
    <n v="255"/>
    <s v="011-058-01163_255"/>
    <n v="18"/>
    <n v="5.5"/>
    <n v="99"/>
    <d v="2019-09-12T00:00:00"/>
    <s v="West-Oost."/>
    <n v="-2.19"/>
    <n v="-2.2200000000000002"/>
    <n v="0.75"/>
    <n v="-2.97"/>
    <n v="1.8333330000000001"/>
    <n v="0.96"/>
    <n v="0.75"/>
    <n v="0.75"/>
    <n v="17.3"/>
    <n v="13.5"/>
    <n v="13.5"/>
    <n v="0.352941"/>
    <x v="4"/>
    <s v="JA"/>
    <s v=" "/>
    <s v="011-058-01163_255"/>
    <n v="0"/>
  </r>
  <r>
    <n v="665"/>
    <s v="Polyline ZM"/>
    <s v="011-058-00936"/>
    <n v="256"/>
    <s v="011-058-00936_256"/>
    <n v="52"/>
    <n v="6.05"/>
    <n v="314.60000000000002"/>
    <d v="2019-09-12T00:00:00"/>
    <s v="Noord-Zuid"/>
    <n v="-2.19"/>
    <n v="-2.2200000000000002"/>
    <n v="0.75"/>
    <n v="-2.97"/>
    <n v="1.55"/>
    <n v="0.62"/>
    <n v="0.42"/>
    <n v="0.42"/>
    <n v="32.200000000000003"/>
    <n v="21.8"/>
    <n v="21.8"/>
    <n v="0.23699700000000001"/>
    <x v="4"/>
    <s v="JA"/>
    <s v=" "/>
    <s v="011-058-00936_256"/>
    <n v="0"/>
  </r>
  <r>
    <n v="669"/>
    <s v="Polyline ZM"/>
    <s v="011-058-01017"/>
    <n v="260"/>
    <s v="011-058-01017_260"/>
    <n v="27"/>
    <n v="5.75"/>
    <n v="155.25"/>
    <d v="2019-09-12T00:00:00"/>
    <s v="Oost-West"/>
    <n v="-2.19"/>
    <n v="-2.2200000000000002"/>
    <n v="0.75"/>
    <n v="-2.97"/>
    <n v="1.916666"/>
    <n v="0.64"/>
    <n v="0.4"/>
    <n v="0.4"/>
    <n v="17.3"/>
    <n v="10.8"/>
    <n v="10.8"/>
    <n v="0.21768699999999999"/>
    <x v="4"/>
    <s v="JA"/>
    <s v=" "/>
    <s v="011-058-01017_260"/>
    <n v="0"/>
  </r>
  <r>
    <n v="670"/>
    <s v="Polyline ZM"/>
    <s v="011-058-00368"/>
    <n v="261"/>
    <s v="011-058-00368_261"/>
    <n v="39"/>
    <n v="5.0999999999999996"/>
    <n v="198.9"/>
    <d v="2019-09-12T00:00:00"/>
    <s v="Oost-West"/>
    <n v="-2.19"/>
    <n v="-2.2200000000000002"/>
    <n v="0.5"/>
    <n v="-2.72"/>
    <n v="2.1"/>
    <n v="0.89"/>
    <n v="0.83"/>
    <n v="0.83"/>
    <n v="34.700000000000003"/>
    <n v="32.4"/>
    <n v="32.4"/>
    <n v="0.50521700000000003"/>
    <x v="4"/>
    <s v="JA"/>
    <s v=" "/>
    <s v="011-058-00368_261"/>
    <n v="0"/>
  </r>
  <r>
    <n v="673"/>
    <s v="Polyline ZM"/>
    <s v="011-058-01030"/>
    <n v="264"/>
    <s v="011-058-01030_264"/>
    <n v="16.5"/>
    <n v="3.75"/>
    <n v="61.875"/>
    <d v="2019-09-12T00:00:00"/>
    <s v="Noord-Zuid"/>
    <n v="-2.19"/>
    <n v="-2.2200000000000002"/>
    <n v="0.75"/>
    <n v="-2.97"/>
    <n v="1"/>
    <n v="0.69"/>
    <n v="0.6"/>
    <n v="0.6"/>
    <n v="11.4"/>
    <n v="9.9"/>
    <n v="9.9"/>
    <n v="0.38095200000000001"/>
    <x v="4"/>
    <s v="JA"/>
    <s v=" "/>
    <s v="011-058-01030_264"/>
    <n v="0"/>
  </r>
  <r>
    <n v="689"/>
    <s v="Polyline ZM"/>
    <s v="011-058-01710"/>
    <n v="280"/>
    <s v="011-058-01710_280"/>
    <n v="7"/>
    <n v="4"/>
    <n v="28"/>
    <d v="2019-10-28T00:00:00"/>
    <s v="Oost-West"/>
    <n v="-2.2200000000000002"/>
    <n v="-2.2200000000000002"/>
    <n v="0.35"/>
    <n v="-2.57"/>
    <n v="2.6"/>
    <n v="1.06"/>
    <n v="0.57999999999999996"/>
    <n v="0.97"/>
    <n v="7.4"/>
    <n v="4.0999999999999996"/>
    <n v="6.8"/>
    <n v="0.54401200000000005"/>
    <x v="4"/>
    <s v="nee"/>
    <s v=" "/>
    <s v="011-058-01710_280"/>
    <n v="0"/>
  </r>
  <r>
    <n v="690"/>
    <s v="Polyline ZM"/>
    <s v="011-058-00416"/>
    <n v="281"/>
    <s v="011-058-00416_281"/>
    <n v="13"/>
    <n v="4"/>
    <n v="52"/>
    <d v="2019-10-28T00:00:00"/>
    <s v="Zuid-Noord"/>
    <n v="-2.2200000000000002"/>
    <n v="-2.2200000000000002"/>
    <n v="0.35"/>
    <n v="-2.57"/>
    <n v="2.6"/>
    <n v="1.1399999999999999"/>
    <n v="0.69"/>
    <n v="1.1000000000000001"/>
    <n v="14.8"/>
    <n v="9"/>
    <n v="14.3"/>
    <n v="0.629695"/>
    <x v="4"/>
    <s v="JA"/>
    <s v=" "/>
    <s v="011-058-00416_281"/>
    <n v="0"/>
  </r>
  <r>
    <n v="691"/>
    <s v="Polyline ZM"/>
    <s v="011-058-00416"/>
    <n v="282"/>
    <s v="011-058-00416_282"/>
    <n v="18"/>
    <n v="2.2000000000000002"/>
    <n v="39.6"/>
    <d v="2019-10-28T00:00:00"/>
    <s v="West-Oost"/>
    <n v="-2.2200000000000002"/>
    <n v="-2.2200000000000002"/>
    <n v="0.35"/>
    <n v="-2.57"/>
    <n v="1"/>
    <n v="0.88"/>
    <n v="0.28000000000000003"/>
    <n v="0.42"/>
    <n v="15.8"/>
    <n v="5"/>
    <n v="7.6"/>
    <n v="0.54054100000000005"/>
    <x v="4"/>
    <s v="nee"/>
    <s v=" "/>
    <s v="011-058-00416_282"/>
    <n v="0"/>
  </r>
  <r>
    <n v="697"/>
    <s v="Polyline ZM"/>
    <s v="011-058-00331"/>
    <n v="288"/>
    <s v="011-058-00331_288"/>
    <n v="22"/>
    <n v="6"/>
    <n v="132"/>
    <d v="2019-10-28T00:00:00"/>
    <s v="Noord-Zuid."/>
    <n v="-2.2200000000000002"/>
    <n v="-2.2200000000000002"/>
    <n v="0.75"/>
    <n v="-2.97"/>
    <n v="2"/>
    <n v="2.48"/>
    <n v="1.2"/>
    <n v="1.37"/>
    <n v="54.6"/>
    <n v="26.4"/>
    <n v="30.1"/>
    <n v="0.44444400000000001"/>
    <x v="4"/>
    <s v="JA"/>
    <s v=" "/>
    <s v="011-058-00331_288"/>
    <n v="0"/>
  </r>
  <r>
    <n v="698"/>
    <s v="Polyline ZM"/>
    <s v="011-058-00331"/>
    <n v="289"/>
    <s v="011-058-00331_289"/>
    <n v="14.5"/>
    <n v="2.9"/>
    <n v="42.05"/>
    <d v="2019-10-28T00:00:00"/>
    <s v="Noord-Zuid."/>
    <n v="-2.2200000000000002"/>
    <n v="-2.2200000000000002"/>
    <n v="0.75"/>
    <n v="-2.97"/>
    <n v="1"/>
    <n v="1.3"/>
    <n v="0.97"/>
    <n v="0.99"/>
    <n v="18.899999999999999"/>
    <n v="14.1"/>
    <n v="14.4"/>
    <n v="0.58031699999999997"/>
    <x v="4"/>
    <s v="nee"/>
    <s v=" "/>
    <s v="011-058-00331_289"/>
    <n v="0"/>
  </r>
  <r>
    <n v="701"/>
    <s v="Polyline ZM"/>
    <s v="011-058-00463"/>
    <n v="292"/>
    <s v="011-058-00463_292"/>
    <n v="46"/>
    <n v="5.7"/>
    <n v="262.2"/>
    <d v="2019-11-01T00:00:00"/>
    <s v="Zuid-Noord"/>
    <n v="-2.2400000000000002"/>
    <n v="-2.2200000000000002"/>
    <n v="0.75"/>
    <n v="-2.97"/>
    <n v="1.9000010000000001"/>
    <n v="1.58"/>
    <n v="0.7"/>
    <n v="0.98"/>
    <n v="72.7"/>
    <n v="32.200000000000003"/>
    <n v="45.1"/>
    <n v="0.32941199999999998"/>
    <x v="4"/>
    <s v="nee"/>
    <s v=" "/>
    <s v="011-058-00463_292"/>
    <n v="0"/>
  </r>
  <r>
    <n v="702"/>
    <s v="Polyline ZM"/>
    <s v="011-058-01157"/>
    <n v="293"/>
    <s v="011-058-01157_293"/>
    <n v="6.5"/>
    <n v="3.1"/>
    <n v="20.149999999999999"/>
    <d v="2019-11-01T00:00:00"/>
    <s v="West-Oost."/>
    <n v="-2.2400000000000002"/>
    <n v="-2.2200000000000002"/>
    <n v="0.5"/>
    <n v="-2.72"/>
    <n v="1.1000000000000001"/>
    <n v="0.96"/>
    <n v="0.64"/>
    <n v="0.72"/>
    <n v="6.2"/>
    <n v="4.2"/>
    <n v="4.7"/>
    <n v="0.56546200000000002"/>
    <x v="4"/>
    <s v="nee"/>
    <s v=" "/>
    <s v="011-058-01157_293"/>
    <n v="0"/>
  </r>
  <r>
    <n v="703"/>
    <s v="Polyline ZM"/>
    <s v="011-058-00012"/>
    <n v="294"/>
    <s v="011-058-00012_294"/>
    <n v="17"/>
    <n v="5.65"/>
    <n v="96.05"/>
    <d v="2019-11-01T00:00:00"/>
    <s v="Noord-Zuid."/>
    <n v="-2.2400000000000002"/>
    <n v="-2.2200000000000002"/>
    <n v="0.75"/>
    <n v="-2.97"/>
    <n v="1.8833329999999999"/>
    <n v="1.55"/>
    <n v="0.87"/>
    <n v="1.1299999999999999"/>
    <n v="26.4"/>
    <n v="14.8"/>
    <n v="19.2"/>
    <n v="0.38116100000000003"/>
    <x v="4"/>
    <s v="nee"/>
    <s v=" "/>
    <s v="011-058-00012_294"/>
    <n v="0"/>
  </r>
  <r>
    <n v="704"/>
    <s v="Polyline ZM"/>
    <s v="011-058-01170"/>
    <n v="295"/>
    <s v="011-058-01170_295"/>
    <n v="31.5"/>
    <n v="5.15"/>
    <n v="162.22499999999999"/>
    <d v="2019-11-01T00:00:00"/>
    <s v="Noord-Zuid."/>
    <n v="-2.2400000000000002"/>
    <n v="-2.2200000000000002"/>
    <n v="0.75"/>
    <n v="-2.97"/>
    <n v="1.7166669999999999"/>
    <n v="1.56"/>
    <n v="0.6"/>
    <n v="0.83"/>
    <n v="49.1"/>
    <n v="18.899999999999999"/>
    <n v="26.1"/>
    <n v="0.31788100000000002"/>
    <x v="4"/>
    <s v="JA"/>
    <s v=" "/>
    <s v="011-058-01170_295"/>
    <n v="0"/>
  </r>
  <r>
    <n v="705"/>
    <s v="Polyline ZM"/>
    <s v="011-058-00190"/>
    <n v="296"/>
    <s v="011-058-00190_296"/>
    <n v="28.5"/>
    <n v="5.45"/>
    <n v="155.32499999999999"/>
    <d v="2019-11-01T00:00:00"/>
    <s v="West-Oost"/>
    <n v="-2.2400000000000002"/>
    <n v="-2.2200000000000002"/>
    <n v="0.75"/>
    <n v="-2.97"/>
    <n v="1.8166659999999999"/>
    <n v="1.67"/>
    <n v="0.77"/>
    <n v="1.04"/>
    <n v="47.6"/>
    <n v="21.9"/>
    <n v="29.6"/>
    <n v="0.36107899999999998"/>
    <x v="4"/>
    <s v="nee"/>
    <s v=" "/>
    <s v="011-058-00190_296"/>
    <n v="0"/>
  </r>
  <r>
    <n v="708"/>
    <s v="Polyline ZM"/>
    <s v="011-058-00143"/>
    <n v="299"/>
    <s v="011-058-00143_299"/>
    <n v="24"/>
    <n v="6.5"/>
    <n v="156"/>
    <d v="2019-10-18T00:00:00"/>
    <s v="Zuid-Noord."/>
    <n v="-2.23"/>
    <n v="-2.2200000000000002"/>
    <n v="0.75"/>
    <n v="-2.97"/>
    <n v="2"/>
    <n v="2.89"/>
    <n v="0.86"/>
    <n v="1.1399999999999999"/>
    <n v="69.400000000000006"/>
    <n v="20.6"/>
    <n v="27.4"/>
    <n v="0.34853099999999998"/>
    <x v="4"/>
    <s v="nee"/>
    <s v=" "/>
    <s v="011-058-00143_299"/>
    <n v="0"/>
  </r>
  <r>
    <n v="709"/>
    <s v="Polyline ZM"/>
    <s v="011-058-00952"/>
    <n v="300"/>
    <s v="011-058-00952_300"/>
    <n v="18"/>
    <n v="6"/>
    <n v="108"/>
    <d v="2019-10-18T00:00:00"/>
    <s v="Noord-Zuid"/>
    <n v="-2.08"/>
    <n v="-2.08"/>
    <n v="0.75"/>
    <n v="-2.83"/>
    <n v="2"/>
    <n v="1.43"/>
    <n v="0.61"/>
    <n v="0.78"/>
    <n v="25.7"/>
    <n v="11"/>
    <n v="14"/>
    <n v="0.28910000000000002"/>
    <x v="4"/>
    <s v="JA"/>
    <s v=" "/>
    <s v="011-058-00952_300"/>
    <n v="0"/>
  </r>
  <r>
    <n v="710"/>
    <s v="Polyline ZM"/>
    <s v="011-058-00203"/>
    <n v="301"/>
    <s v="011-058-00203_301"/>
    <n v="9.5"/>
    <n v="5"/>
    <n v="47.5"/>
    <d v="2019-10-18T00:00:00"/>
    <s v="Oost-West"/>
    <n v="-2.08"/>
    <n v="-2.08"/>
    <n v="0.75"/>
    <n v="-2.83"/>
    <n v="1.6666669999999999"/>
    <n v="0.88"/>
    <n v="0.84"/>
    <n v="0.84"/>
    <n v="8.4"/>
    <n v="8"/>
    <n v="8"/>
    <n v="0.40191399999999999"/>
    <x v="4"/>
    <s v="JA"/>
    <s v=" "/>
    <s v="011-058-00203_301"/>
    <n v="0"/>
  </r>
  <r>
    <n v="711"/>
    <s v="Polyline ZM"/>
    <s v="011-058-00453"/>
    <n v="302"/>
    <s v="011-058-00453_302"/>
    <n v="20.5"/>
    <n v="5.5"/>
    <n v="112.75"/>
    <d v="2019-10-18T00:00:00"/>
    <s v="Oost-West"/>
    <n v="-2.08"/>
    <n v="-2.08"/>
    <n v="0.75"/>
    <n v="-2.83"/>
    <n v="1.8333330000000001"/>
    <n v="1.68"/>
    <n v="0.98"/>
    <n v="1.05"/>
    <n v="34.4"/>
    <n v="20.100000000000001"/>
    <n v="21.5"/>
    <n v="0.41613600000000001"/>
    <x v="4"/>
    <s v="JA"/>
    <s v=" "/>
    <s v="011-058-00453_302"/>
    <n v="0"/>
  </r>
  <r>
    <n v="712"/>
    <s v="Polyline ZM"/>
    <s v="011-058-00506"/>
    <n v="303"/>
    <s v="011-058-00506_303"/>
    <n v="6"/>
    <n v="7.35"/>
    <n v="44.1"/>
    <d v="2019-10-18T00:00:00"/>
    <s v="Oost-West"/>
    <n v="-2.23"/>
    <n v="-2.2200000000000002"/>
    <n v="0.75"/>
    <n v="-2.97"/>
    <n v="2.85"/>
    <n v="2.0099999999999998"/>
    <n v="1.37"/>
    <n v="1.75"/>
    <n v="12.1"/>
    <n v="8.1999999999999993"/>
    <n v="10.5"/>
    <n v="0.42558800000000002"/>
    <x v="4"/>
    <s v="JA"/>
    <s v=" "/>
    <s v="011-058-00506_303"/>
    <n v="0"/>
  </r>
  <r>
    <n v="714"/>
    <s v="Polyline ZM"/>
    <s v="011-058-00556"/>
    <n v="305"/>
    <s v="011-058-00556_305"/>
    <n v="26"/>
    <n v="3.75"/>
    <n v="97.5"/>
    <d v="2019-10-18T00:00:00"/>
    <s v="Noord-Zuid"/>
    <n v="-2.23"/>
    <n v="-2.2200000000000002"/>
    <n v="0.75"/>
    <n v="-2.97"/>
    <n v="1"/>
    <n v="0.79"/>
    <n v="0.34"/>
    <n v="0.44"/>
    <n v="20.5"/>
    <n v="8.8000000000000007"/>
    <n v="11.4"/>
    <n v="0.27926099999999998"/>
    <x v="4"/>
    <s v="nee"/>
    <s v=" "/>
    <s v="011-058-00556_305"/>
    <n v="0"/>
  </r>
  <r>
    <n v="721"/>
    <s v="Polyline ZM"/>
    <s v="011-058-00176"/>
    <n v="312"/>
    <s v="011-058-00176_312"/>
    <n v="26"/>
    <n v="5.4"/>
    <n v="140.4"/>
    <d v="2019-10-28T00:00:00"/>
    <s v="West-Oost"/>
    <n v="-2.2200000000000002"/>
    <n v="-2.2200000000000002"/>
    <n v="0.75"/>
    <n v="-2.97"/>
    <n v="1.8"/>
    <n v="2.38"/>
    <n v="1.24"/>
    <n v="1.51"/>
    <n v="61.9"/>
    <n v="32.200000000000003"/>
    <n v="39.299999999999997"/>
    <n v="0.47876400000000002"/>
    <x v="4"/>
    <s v="nee"/>
    <s v=" "/>
    <s v="011-058-00176_312"/>
    <n v="0"/>
  </r>
  <r>
    <n v="722"/>
    <s v="Polyline ZM"/>
    <s v="011-058-00176"/>
    <n v="313"/>
    <s v="011-058-00176_313"/>
    <n v="36"/>
    <n v="6"/>
    <n v="216"/>
    <d v="2019-10-28T00:00:00"/>
    <s v="Noord-Zuid"/>
    <n v="-2.2200000000000002"/>
    <n v="-2.2200000000000002"/>
    <n v="0.75"/>
    <n v="-2.97"/>
    <n v="2"/>
    <n v="2.52"/>
    <n v="0.69"/>
    <n v="0.98"/>
    <n v="90.7"/>
    <n v="24.8"/>
    <n v="35.299999999999997"/>
    <n v="0.31506800000000001"/>
    <x v="4"/>
    <s v="nee"/>
    <s v=" "/>
    <s v="011-058-00176_313"/>
    <n v="0"/>
  </r>
  <r>
    <n v="724"/>
    <s v="Polyline ZM"/>
    <s v="011-058-00579"/>
    <n v="315"/>
    <s v="011-058-00579_315"/>
    <n v="52.5"/>
    <n v="5.4"/>
    <n v="283.5"/>
    <d v="2019-10-28T00:00:00"/>
    <s v="Noord-Zuid"/>
    <n v="-2.2200000000000002"/>
    <n v="-2.2200000000000002"/>
    <n v="0.75"/>
    <n v="-2.97"/>
    <n v="1.8"/>
    <n v="2.15"/>
    <n v="0.54"/>
    <n v="0.8"/>
    <n v="112.9"/>
    <n v="28.4"/>
    <n v="42"/>
    <n v="0.28571400000000002"/>
    <x v="4"/>
    <s v="nee"/>
    <s v=" "/>
    <s v="011-058-00579_315"/>
    <n v="0"/>
  </r>
  <r>
    <n v="725"/>
    <s v="Polyline ZM"/>
    <s v="011-058-00579"/>
    <n v="316"/>
    <s v="011-058-00579_316"/>
    <n v="52.5"/>
    <n v="5.05"/>
    <n v="265.125"/>
    <d v="2019-10-28T00:00:00"/>
    <s v="Noord-Zuid"/>
    <n v="-2.2200000000000002"/>
    <n v="-2.2200000000000002"/>
    <n v="0.75"/>
    <n v="-2.97"/>
    <n v="1.683333"/>
    <n v="2.02"/>
    <n v="0.6"/>
    <n v="0.85"/>
    <n v="106.1"/>
    <n v="31.5"/>
    <n v="44.6"/>
    <n v="0.32214799999999999"/>
    <x v="4"/>
    <s v="nee"/>
    <s v=" "/>
    <s v="011-058-00579_316"/>
    <n v="0"/>
  </r>
  <r>
    <n v="726"/>
    <s v="Polyline ZM"/>
    <s v="011-058-00504"/>
    <n v="317"/>
    <s v="011-058-00504_317"/>
    <n v="52"/>
    <n v="2.35"/>
    <n v="122.2"/>
    <d v="2019-10-28T00:00:00"/>
    <s v="Zuid-Noord"/>
    <n v="-2.4700000000000002"/>
    <n v="-2.4700000000000002"/>
    <n v="0.35"/>
    <n v="-2.82"/>
    <n v="1"/>
    <n v="1.38"/>
    <n v="0.18"/>
    <n v="0.31"/>
    <n v="71.8"/>
    <n v="9.4"/>
    <n v="16.100000000000001"/>
    <n v="0.38175999999999999"/>
    <x v="4"/>
    <s v="nee"/>
    <s v=" "/>
    <s v="011-058-00504_317"/>
    <n v="0"/>
  </r>
  <r>
    <n v="728"/>
    <s v="Polyline ZM"/>
    <s v="011-058-00504"/>
    <n v="319"/>
    <s v="011-058-00504_319"/>
    <n v="54.5"/>
    <n v="2.2000000000000002"/>
    <n v="119.9"/>
    <d v="2019-10-28T00:00:00"/>
    <s v="Zuid-Noord"/>
    <n v="-2.4700000000000002"/>
    <n v="-2.4700000000000002"/>
    <n v="0.35"/>
    <n v="-2.82"/>
    <n v="1"/>
    <n v="1.2"/>
    <n v="0.16"/>
    <n v="0.3"/>
    <n v="65.400000000000006"/>
    <n v="8.6999999999999993"/>
    <n v="16.399999999999999"/>
    <n v="0.35874400000000001"/>
    <x v="4"/>
    <s v="nee"/>
    <s v=" "/>
    <s v="011-058-00504_319"/>
    <n v="0"/>
  </r>
  <r>
    <n v="730"/>
    <s v="Polyline ZM"/>
    <s v="011-058-00746"/>
    <n v="321"/>
    <s v="011-058-00746_321"/>
    <n v="41.5"/>
    <n v="5.4"/>
    <n v="224.1"/>
    <d v="2019-10-28T00:00:00"/>
    <s v="Zuid-Noord"/>
    <n v="-2.2200000000000002"/>
    <n v="-2.2200000000000002"/>
    <n v="0.75"/>
    <n v="-2.97"/>
    <n v="1.8"/>
    <n v="2.38"/>
    <n v="1.85"/>
    <n v="2.1"/>
    <n v="98.8"/>
    <n v="76.8"/>
    <n v="87.2"/>
    <n v="0.578125"/>
    <x v="4"/>
    <s v="JA"/>
    <s v=" "/>
    <s v="011-058-00746_321"/>
    <n v="0"/>
  </r>
  <r>
    <n v="734"/>
    <s v="Polyline ZM"/>
    <s v="011-058-00714"/>
    <n v="325"/>
    <s v="011-058-00714_325"/>
    <n v="15"/>
    <n v="4.0999999999999996"/>
    <n v="61.5"/>
    <d v="2019-10-28T00:00:00"/>
    <s v="Zuid-Noord"/>
    <n v="-2.23"/>
    <n v="-2.2200000000000002"/>
    <n v="0.5"/>
    <n v="-2.72"/>
    <n v="1.3666670000000001"/>
    <n v="0.99"/>
    <n v="0.25"/>
    <n v="0.41"/>
    <n v="14.9"/>
    <n v="3.8"/>
    <n v="6.2"/>
    <n v="0.26785700000000001"/>
    <x v="4"/>
    <s v="nee"/>
    <s v=" "/>
    <s v="011-058-00714_325"/>
    <n v="0"/>
  </r>
  <r>
    <n v="752"/>
    <s v="Polyline ZM"/>
    <s v="011-058-00774"/>
    <n v="343"/>
    <s v="011-058-00774_343"/>
    <n v="22"/>
    <n v="3.5"/>
    <n v="77"/>
    <d v="2019-10-10T00:00:00"/>
    <s v="West-Oost"/>
    <n v="-2.2000000000000002"/>
    <n v="-2.2200000000000002"/>
    <n v="0.75"/>
    <n v="-2.97"/>
    <n v="1"/>
    <n v="1.49"/>
    <n v="0.37"/>
    <n v="0.5"/>
    <n v="32.799999999999997"/>
    <n v="8.1"/>
    <n v="11"/>
    <n v="0.30515500000000001"/>
    <x v="4"/>
    <s v="nee"/>
    <s v=" "/>
    <s v="011-058-00774_343"/>
    <n v="0"/>
  </r>
  <r>
    <n v="753"/>
    <s v="Polyline ZM"/>
    <s v="011-058-00774"/>
    <n v="344"/>
    <s v="011-058-00774_344"/>
    <n v="8"/>
    <n v="19.5"/>
    <n v="156"/>
    <d v="2019-10-10T00:00:00"/>
    <s v="West-Oost"/>
    <n v="-2.2000000000000002"/>
    <n v="-2.2200000000000002"/>
    <n v="0.75"/>
    <n v="-2.97"/>
    <n v="15"/>
    <n v="5.03"/>
    <n v="2.99"/>
    <n v="3.9"/>
    <n v="40.200000000000003"/>
    <n v="23.9"/>
    <n v="31.2"/>
    <n v="0.25558799999999998"/>
    <x v="4"/>
    <s v="JA"/>
    <s v=" "/>
    <s v="011-058-00774_344"/>
    <n v="0"/>
  </r>
  <r>
    <n v="755"/>
    <s v="Polyline ZM"/>
    <s v="011-058-00774"/>
    <n v="346"/>
    <s v="011-058-00774_346"/>
    <n v="16"/>
    <n v="7"/>
    <n v="112"/>
    <d v="2019-10-10T00:00:00"/>
    <s v="West-Oost"/>
    <n v="-2.2000000000000002"/>
    <n v="-2.2200000000000002"/>
    <n v="0.75"/>
    <n v="-2.97"/>
    <n v="2.5"/>
    <n v="1.69"/>
    <n v="0.88"/>
    <n v="0.88"/>
    <n v="27"/>
    <n v="14.1"/>
    <n v="14.1"/>
    <n v="0.329959"/>
    <x v="4"/>
    <s v="JA"/>
    <s v=" "/>
    <s v="011-058-00774_346"/>
    <n v="0"/>
  </r>
  <r>
    <n v="757"/>
    <s v="Polyline ZM"/>
    <s v="011-058-00774"/>
    <n v="348"/>
    <s v="011-058-00774_348"/>
    <n v="22"/>
    <n v="3"/>
    <n v="66"/>
    <d v="2019-10-10T00:00:00"/>
    <s v="Oost-West"/>
    <n v="-2.2000000000000002"/>
    <n v="-2.2200000000000002"/>
    <n v="0.75"/>
    <n v="-2.97"/>
    <n v="1"/>
    <n v="1.1499999999999999"/>
    <n v="0.88"/>
    <n v="0.91"/>
    <n v="25.3"/>
    <n v="19.399999999999999"/>
    <n v="20"/>
    <n v="0.53987700000000005"/>
    <x v="4"/>
    <s v="JA"/>
    <s v=" "/>
    <s v="011-058-00774_348"/>
    <n v="0"/>
  </r>
  <r>
    <n v="763"/>
    <s v="Polyline ZM"/>
    <s v="011-058-01655"/>
    <n v="354"/>
    <s v="011-058-01655_354"/>
    <n v="34"/>
    <n v="3.5"/>
    <n v="119"/>
    <d v="2019-10-18T00:00:00"/>
    <s v="Noord-Zuid"/>
    <n v="-2.2400000000000002"/>
    <n v="-2.2200000000000002"/>
    <n v="0.75"/>
    <n v="-2.97"/>
    <n v="1"/>
    <n v="1.24"/>
    <n v="0.46"/>
    <n v="0.5"/>
    <n v="42.2"/>
    <n v="15.6"/>
    <n v="17"/>
    <n v="0.34716999999999998"/>
    <x v="4"/>
    <s v="JA"/>
    <s v=" "/>
    <s v="011-058-01655_354"/>
    <n v="0"/>
  </r>
  <r>
    <n v="779"/>
    <s v="Polyline ZM"/>
    <s v="011-058-00239"/>
    <n v="370"/>
    <s v="011-058-00239_370"/>
    <n v="36"/>
    <n v="5"/>
    <n v="180"/>
    <d v="2019-10-25T00:00:00"/>
    <s v="Oost-West"/>
    <n v="-2.21"/>
    <n v="-2.2200000000000002"/>
    <n v="0.75"/>
    <n v="-2.97"/>
    <n v="1.6666669999999999"/>
    <n v="0.72"/>
    <n v="0.42"/>
    <n v="0.63"/>
    <n v="25.9"/>
    <n v="15.1"/>
    <n v="22.7"/>
    <n v="0.25149700000000003"/>
    <x v="4"/>
    <s v="JA"/>
    <s v=" "/>
    <s v="011-058-00239_370"/>
    <n v="0"/>
  </r>
  <r>
    <n v="785"/>
    <s v="Polyline ZM"/>
    <s v="011-058-00450"/>
    <n v="376"/>
    <s v="011-058-00450_376"/>
    <n v="29"/>
    <n v="21.5"/>
    <n v="623.5"/>
    <d v="2019-10-25T00:00:00"/>
    <s v="Noord-Zuid"/>
    <n v="-2.21"/>
    <n v="-2.2200000000000002"/>
    <n v="0.75"/>
    <n v="-2.97"/>
    <n v="17"/>
    <n v="3.73"/>
    <n v="3.48"/>
    <n v="3.48"/>
    <n v="108.2"/>
    <n v="100.9"/>
    <n v="100.9"/>
    <n v="0.26342500000000002"/>
    <x v="4"/>
    <s v="JA"/>
    <s v=" "/>
    <s v="011-058-00450_376"/>
    <n v="0"/>
  </r>
  <r>
    <n v="798"/>
    <s v="Polyline ZM"/>
    <s v="011-058-00951"/>
    <n v="389"/>
    <s v="011-058-00951_389"/>
    <n v="28"/>
    <n v="24"/>
    <n v="672"/>
    <d v="2019-11-01T00:00:00"/>
    <s v="West-Oost"/>
    <n v="-2.2400000000000002"/>
    <n v="-2.2200000000000002"/>
    <n v="0.75"/>
    <n v="-2.97"/>
    <n v="19.5"/>
    <n v="7.37"/>
    <n v="5.95"/>
    <n v="6.09"/>
    <n v="206.4"/>
    <n v="166.6"/>
    <n v="170.5"/>
    <n v="0.388596"/>
    <x v="4"/>
    <s v="JA"/>
    <s v=" "/>
    <s v="011-058-00951_389"/>
    <n v="0"/>
  </r>
  <r>
    <n v="799"/>
    <s v="Polyline ZM"/>
    <s v="011-058-00951"/>
    <n v="390"/>
    <s v="011-058-00951_390"/>
    <n v="39"/>
    <n v="26"/>
    <n v="1014"/>
    <d v="2019-11-01T00:00:00"/>
    <s v="West-Oost"/>
    <n v="-2.2400000000000002"/>
    <n v="-2.2200000000000002"/>
    <n v="0.75"/>
    <n v="-2.97"/>
    <n v="21.5"/>
    <n v="7.04"/>
    <n v="5.39"/>
    <n v="6.41"/>
    <n v="274.60000000000002"/>
    <n v="210.2"/>
    <n v="250"/>
    <n v="0.32296599999999998"/>
    <x v="4"/>
    <s v="JA"/>
    <s v=" "/>
    <s v="011-058-00951_390"/>
    <n v="0"/>
  </r>
  <r>
    <n v="811"/>
    <s v="Polyline ZM"/>
    <s v="011-058-01232"/>
    <n v="401"/>
    <s v="011-058-01232_401"/>
    <n v="9"/>
    <n v="6.05"/>
    <n v="54.45"/>
    <d v="2019-10-10T00:00:00"/>
    <s v="West-Oost"/>
    <n v="-2.21"/>
    <n v="-2.2200000000000002"/>
    <n v="0.7"/>
    <n v="-2.92"/>
    <n v="1.85"/>
    <n v="1.94"/>
    <n v="0.78"/>
    <n v="0.96"/>
    <n v="17.5"/>
    <n v="7"/>
    <n v="8.6"/>
    <n v="0.35773199999999999"/>
    <x v="4"/>
    <s v="JA"/>
    <s v=" "/>
    <s v="011-058-01232_401"/>
    <n v="0"/>
  </r>
  <r>
    <n v="812"/>
    <s v="Polyline ZM"/>
    <s v="011-058-01232"/>
    <n v="402"/>
    <s v="011-058-01232_402"/>
    <n v="55"/>
    <n v="8.6"/>
    <n v="473"/>
    <d v="2019-10-10T00:00:00"/>
    <s v="Noord-Zuid"/>
    <n v="-2.2400000000000002"/>
    <n v="-2.2200000000000002"/>
    <n v="0.7"/>
    <n v="-2.92"/>
    <n v="4.4000000000000004"/>
    <n v="2.93"/>
    <n v="1.26"/>
    <n v="1.63"/>
    <n v="161.19999999999999"/>
    <n v="69.3"/>
    <n v="89.7"/>
    <n v="0.34226400000000001"/>
    <x v="4"/>
    <s v="JA"/>
    <s v=" "/>
    <s v="011-058-01232_402"/>
    <n v="0"/>
  </r>
  <r>
    <n v="813"/>
    <s v="Polyline ZM"/>
    <s v="011-058-01232"/>
    <n v="403"/>
    <s v="011-058-01232_403"/>
    <n v="45"/>
    <n v="6.6"/>
    <n v="297"/>
    <d v="2019-10-10T00:00:00"/>
    <s v="West-Oost"/>
    <n v="-2.2400000000000002"/>
    <n v="-2.2200000000000002"/>
    <n v="0.7"/>
    <n v="-2.92"/>
    <n v="2.4"/>
    <n v="3.53"/>
    <n v="0.82"/>
    <n v="1.18"/>
    <n v="158.9"/>
    <n v="36.9"/>
    <n v="53.1"/>
    <n v="0.34202300000000002"/>
    <x v="4"/>
    <s v="nee"/>
    <s v=" "/>
    <s v="011-058-01232_403"/>
    <n v="0"/>
  </r>
  <r>
    <n v="814"/>
    <s v="Polyline ZM"/>
    <s v="011-058-01232"/>
    <n v="404"/>
    <s v="011-058-01232_404"/>
    <n v="50"/>
    <n v="6"/>
    <n v="300"/>
    <d v="2019-10-10T00:00:00"/>
    <s v="West-Oost"/>
    <n v="-2.2400000000000002"/>
    <n v="-2.2200000000000002"/>
    <n v="0.7"/>
    <n v="-2.92"/>
    <n v="2"/>
    <n v="3.73"/>
    <n v="0.87"/>
    <n v="1.1599999999999999"/>
    <n v="186.5"/>
    <n v="43.5"/>
    <n v="58"/>
    <n v="0.38325999999999999"/>
    <x v="4"/>
    <s v="nee"/>
    <s v=" "/>
    <s v="011-058-01232_404"/>
    <n v="0"/>
  </r>
  <r>
    <n v="815"/>
    <s v="Polyline ZM"/>
    <s v="011-058-01232"/>
    <n v="405"/>
    <s v="011-058-01232_405"/>
    <n v="50"/>
    <n v="5.4"/>
    <n v="270"/>
    <d v="2019-10-10T00:00:00"/>
    <s v="West-Oost"/>
    <n v="-2.2400000000000002"/>
    <n v="-2.2200000000000002"/>
    <n v="0.7"/>
    <n v="-2.92"/>
    <n v="1.8"/>
    <n v="3.16"/>
    <n v="0.66"/>
    <n v="0.92"/>
    <n v="158"/>
    <n v="33"/>
    <n v="46"/>
    <n v="0.34375"/>
    <x v="4"/>
    <s v="nee"/>
    <s v=" "/>
    <s v="011-058-01232_405"/>
    <n v="0"/>
  </r>
  <r>
    <n v="816"/>
    <s v="Polyline ZM"/>
    <s v="011-058-01232"/>
    <n v="406"/>
    <s v="011-058-01232_406"/>
    <n v="50"/>
    <n v="4.9000000000000004"/>
    <n v="245"/>
    <d v="2019-10-10T00:00:00"/>
    <s v="West-Oost"/>
    <n v="-2.2400000000000002"/>
    <n v="-2.2200000000000002"/>
    <n v="0.7"/>
    <n v="-2.92"/>
    <n v="1.6333329999999999"/>
    <n v="2.5"/>
    <n v="0.57999999999999996"/>
    <n v="0.81"/>
    <n v="125"/>
    <n v="29"/>
    <n v="40.5"/>
    <n v="0.336557"/>
    <x v="4"/>
    <s v="nee"/>
    <s v=" "/>
    <s v="011-058-01232_406"/>
    <n v="0"/>
  </r>
  <r>
    <n v="817"/>
    <s v="Polyline ZM"/>
    <s v="011-058-01232"/>
    <n v="407"/>
    <s v="011-058-01232_407"/>
    <n v="40.5"/>
    <n v="5.2"/>
    <n v="210.6"/>
    <d v="2019-10-10T00:00:00"/>
    <s v="West-Oost"/>
    <n v="-2.2400000000000002"/>
    <n v="-2.2200000000000002"/>
    <n v="0.7"/>
    <n v="-2.92"/>
    <n v="1.733333"/>
    <n v="1.96"/>
    <n v="0.99"/>
    <n v="1.24"/>
    <n v="79.400000000000006"/>
    <n v="40.1"/>
    <n v="50.2"/>
    <n v="0.44931900000000002"/>
    <x v="4"/>
    <s v="nee"/>
    <s v=" "/>
    <s v="011-058-01232_407"/>
    <n v="0"/>
  </r>
  <r>
    <n v="818"/>
    <s v="Polyline ZM"/>
    <s v="011-058-01232"/>
    <n v="408"/>
    <s v="011-058-01232_408"/>
    <n v="48"/>
    <n v="5.35"/>
    <n v="256.8"/>
    <d v="2019-10-10T00:00:00"/>
    <s v="West-Oost"/>
    <n v="-2.2400000000000002"/>
    <n v="-2.2200000000000002"/>
    <n v="0.7"/>
    <n v="-2.92"/>
    <n v="1.783334"/>
    <n v="3.09"/>
    <n v="0.65"/>
    <n v="0.9"/>
    <n v="148.30000000000001"/>
    <n v="31.2"/>
    <n v="43.2"/>
    <n v="0.34240599999999999"/>
    <x v="4"/>
    <s v="nee"/>
    <s v=" "/>
    <s v="011-058-01232_408"/>
    <n v="0"/>
  </r>
  <r>
    <n v="823"/>
    <s v="Polyline ZM"/>
    <s v="250-058-02945"/>
    <n v="34"/>
    <s v="250-058-02945_034"/>
    <n v="36"/>
    <n v="9"/>
    <n v="324"/>
    <d v="2019-07-23T00:00:00"/>
    <s v="West-Oost"/>
    <n v="-2.21"/>
    <n v="-2.2400000000000002"/>
    <n v="0.75"/>
    <n v="-2.99"/>
    <n v="4.5"/>
    <n v="3.07"/>
    <n v="1.03"/>
    <n v="1.77"/>
    <n v="110.5"/>
    <n v="37.1"/>
    <n v="63.7"/>
    <n v="0.26478200000000002"/>
    <x v="4"/>
    <s v="JA"/>
    <s v=" "/>
    <s v="250-058-02945_034"/>
    <n v="0"/>
  </r>
  <r>
    <n v="824"/>
    <s v="Polyline ZM"/>
    <s v="250-058-02945"/>
    <n v="35"/>
    <s v="250-058-02945_035"/>
    <n v="30"/>
    <n v="9.9"/>
    <n v="297"/>
    <d v="2019-07-23T00:00:00"/>
    <s v="Noord-Zuid"/>
    <n v="-2.21"/>
    <n v="-2.2400000000000002"/>
    <n v="0.75"/>
    <n v="-2.99"/>
    <n v="5.4"/>
    <n v="3.7"/>
    <n v="1.52"/>
    <n v="2.23"/>
    <n v="111"/>
    <n v="45.6"/>
    <n v="66.900000000000006"/>
    <n v="0.32455499999999998"/>
    <x v="4"/>
    <s v="JA"/>
    <s v=" "/>
    <s v="250-058-02945_035"/>
    <n v="0"/>
  </r>
  <r>
    <n v="21"/>
    <s v="Polyline ZM"/>
    <s v="011-058-01705"/>
    <n v="22"/>
    <s v="011-058-01705_022"/>
    <n v="55"/>
    <n v="0"/>
    <n v="0"/>
    <s v=" "/>
    <s v=" "/>
    <n v="0"/>
    <n v="0"/>
    <n v="0"/>
    <n v="0"/>
    <n v="0"/>
    <n v="0"/>
    <n v="0"/>
    <n v="0"/>
    <n v="0"/>
    <n v="0"/>
    <n v="0"/>
    <n v="0"/>
    <x v="5"/>
    <s v=" "/>
    <s v=" "/>
    <s v="011-058-01705_022"/>
    <n v="0"/>
  </r>
  <r>
    <n v="22"/>
    <s v="Polyline ZM"/>
    <s v="011-058-01705"/>
    <n v="23"/>
    <s v="011-058-01705_023"/>
    <n v="50"/>
    <n v="0"/>
    <n v="0"/>
    <s v=" "/>
    <s v=" "/>
    <n v="0"/>
    <n v="0"/>
    <n v="0"/>
    <n v="0"/>
    <n v="0"/>
    <n v="0"/>
    <n v="0"/>
    <n v="0"/>
    <n v="0"/>
    <n v="0"/>
    <n v="0"/>
    <n v="0"/>
    <x v="5"/>
    <s v=" "/>
    <s v=" "/>
    <s v="011-058-01705_023"/>
    <n v="0"/>
  </r>
  <r>
    <n v="23"/>
    <s v="Polyline ZM"/>
    <s v="011-058-01705"/>
    <n v="24"/>
    <s v="011-058-01705_024"/>
    <n v="55"/>
    <n v="0"/>
    <n v="0"/>
    <s v=" "/>
    <s v=" "/>
    <n v="0"/>
    <n v="0"/>
    <n v="0"/>
    <n v="0"/>
    <n v="0"/>
    <n v="0"/>
    <n v="0"/>
    <n v="0"/>
    <n v="0"/>
    <n v="0"/>
    <n v="0"/>
    <n v="0"/>
    <x v="5"/>
    <s v=" "/>
    <s v=" "/>
    <s v="011-058-01705_024"/>
    <n v="0"/>
  </r>
  <r>
    <n v="186"/>
    <s v="Polyline ZM"/>
    <s v="011-058-01091"/>
    <n v="185"/>
    <s v="011-058-01091_185"/>
    <n v="7.5"/>
    <n v="0"/>
    <n v="0"/>
    <s v=" "/>
    <s v=" "/>
    <n v="0"/>
    <n v="0"/>
    <n v="0"/>
    <n v="0"/>
    <n v="0"/>
    <n v="0"/>
    <n v="0"/>
    <n v="0"/>
    <n v="0"/>
    <n v="0"/>
    <n v="0"/>
    <n v="0"/>
    <x v="5"/>
    <s v=" "/>
    <s v=" "/>
    <s v="011-058-01091_185"/>
    <n v="0"/>
  </r>
  <r>
    <n v="192"/>
    <s v="Polyline ZM"/>
    <s v="011-058-00468"/>
    <n v="191"/>
    <s v="011-058-00468_191"/>
    <n v="11.5"/>
    <n v="0"/>
    <n v="0"/>
    <s v=" "/>
    <s v=" "/>
    <n v="0"/>
    <n v="0"/>
    <n v="0"/>
    <n v="0"/>
    <n v="0"/>
    <n v="0"/>
    <n v="0"/>
    <n v="0"/>
    <n v="0"/>
    <n v="0"/>
    <n v="0"/>
    <n v="0"/>
    <x v="5"/>
    <s v=" "/>
    <s v=" "/>
    <s v="011-058-00468_191"/>
    <n v="0"/>
  </r>
  <r>
    <n v="759"/>
    <s v="Polyline ZM"/>
    <s v="011-058-00774"/>
    <n v="349"/>
    <s v="011-058-00774_349"/>
    <n v="22"/>
    <n v="0"/>
    <n v="0"/>
    <s v=" "/>
    <s v=" "/>
    <n v="0"/>
    <n v="0"/>
    <n v="0"/>
    <n v="0"/>
    <n v="0"/>
    <n v="0"/>
    <n v="0"/>
    <n v="0"/>
    <n v="0"/>
    <n v="0"/>
    <n v="0"/>
    <n v="0"/>
    <x v="5"/>
    <s v=" "/>
    <s v=" "/>
    <s v="011-058-00774_349"/>
    <n v="0"/>
  </r>
  <r>
    <n v="800"/>
    <s v="Polyline ZM"/>
    <s v="011-058-01712"/>
    <n v="391"/>
    <s v="011-058-01712_391"/>
    <n v="42"/>
    <n v="0"/>
    <n v="0"/>
    <s v=" "/>
    <s v=" "/>
    <n v="0"/>
    <n v="0"/>
    <n v="0"/>
    <n v="0"/>
    <n v="0"/>
    <n v="0"/>
    <n v="0"/>
    <n v="0"/>
    <n v="0"/>
    <n v="0"/>
    <n v="0"/>
    <n v="0"/>
    <x v="5"/>
    <s v=" "/>
    <s v=" "/>
    <s v="011-058-01712_391"/>
    <n v="0"/>
  </r>
  <r>
    <n v="801"/>
    <s v="Polyline ZM"/>
    <s v="011-058-01712"/>
    <n v="392"/>
    <s v="011-058-01712_392"/>
    <n v="43"/>
    <n v="0"/>
    <n v="0"/>
    <s v=" "/>
    <s v=" "/>
    <n v="0"/>
    <n v="0"/>
    <n v="0"/>
    <n v="0"/>
    <n v="0"/>
    <n v="0"/>
    <n v="0"/>
    <n v="0"/>
    <n v="0"/>
    <n v="0"/>
    <n v="0"/>
    <n v="0"/>
    <x v="5"/>
    <s v=" "/>
    <s v=" "/>
    <s v="011-058-01712_392"/>
    <n v="0"/>
  </r>
  <r>
    <n v="802"/>
    <s v="Polyline ZM"/>
    <s v="011-058-01712"/>
    <n v="393"/>
    <s v="011-058-01712_393"/>
    <n v="35"/>
    <n v="0"/>
    <n v="0"/>
    <s v=" "/>
    <s v=" "/>
    <n v="0"/>
    <n v="0"/>
    <n v="0"/>
    <n v="0"/>
    <n v="0"/>
    <n v="0"/>
    <n v="0"/>
    <n v="0"/>
    <n v="0"/>
    <n v="0"/>
    <n v="0"/>
    <n v="0"/>
    <x v="5"/>
    <s v=" "/>
    <s v=" "/>
    <s v="011-058-01712_393"/>
    <n v="0"/>
  </r>
  <r>
    <n v="820"/>
    <s v="Polyline ZM"/>
    <s v="163-058-00163"/>
    <n v="2"/>
    <s v="163-058-00163_002"/>
    <n v="34"/>
    <n v="0"/>
    <n v="0"/>
    <s v=" "/>
    <s v=" "/>
    <n v="0"/>
    <n v="0"/>
    <n v="0"/>
    <n v="0"/>
    <n v="0"/>
    <n v="0"/>
    <n v="0"/>
    <n v="0"/>
    <n v="0"/>
    <n v="0"/>
    <n v="0"/>
    <n v="0"/>
    <x v="5"/>
    <s v=" "/>
    <s v=" "/>
    <s v="163-058-00163_002"/>
    <n v="0"/>
  </r>
  <r>
    <n v="821"/>
    <s v="Polyline ZM"/>
    <s v="163-058-00163"/>
    <n v="1"/>
    <s v="163-058-00163_001"/>
    <n v="27"/>
    <n v="0"/>
    <n v="0"/>
    <s v=" "/>
    <s v=" "/>
    <n v="0"/>
    <n v="0"/>
    <n v="0"/>
    <n v="0"/>
    <n v="0"/>
    <n v="0"/>
    <n v="0"/>
    <n v="0"/>
    <n v="0"/>
    <n v="0"/>
    <n v="0"/>
    <n v="0"/>
    <x v="5"/>
    <s v=" "/>
    <s v=" "/>
    <s v="163-058-00163_001"/>
    <n v="0"/>
  </r>
  <r>
    <n v="822"/>
    <s v="Polyline ZM"/>
    <s v="163-058-00101"/>
    <n v="4"/>
    <s v="163-058-00101_004"/>
    <n v="14"/>
    <n v="0"/>
    <n v="0"/>
    <s v=" "/>
    <s v=" "/>
    <n v="0"/>
    <n v="0"/>
    <n v="0"/>
    <n v="0"/>
    <n v="0"/>
    <n v="0"/>
    <n v="0"/>
    <n v="0"/>
    <n v="0"/>
    <n v="0"/>
    <n v="0"/>
    <n v="0"/>
    <x v="5"/>
    <s v=" "/>
    <s v=" "/>
    <s v="163-058-00101_004"/>
    <n v="0"/>
  </r>
  <r>
    <n v="825"/>
    <s v="Polyline ZM"/>
    <s v="413-058-00022"/>
    <n v="7"/>
    <s v="413-058-00022_007"/>
    <n v="1"/>
    <n v="0"/>
    <n v="0"/>
    <s v=" "/>
    <s v=" "/>
    <n v="0"/>
    <n v="0"/>
    <n v="0"/>
    <n v="0"/>
    <n v="0"/>
    <n v="0"/>
    <n v="0"/>
    <n v="0"/>
    <n v="0"/>
    <n v="0"/>
    <n v="0"/>
    <n v="0"/>
    <x v="5"/>
    <s v=" "/>
    <s v=" "/>
    <s v="413-058-00022_007"/>
    <n v="0"/>
  </r>
  <r>
    <n v="826"/>
    <s v="Polyline ZM"/>
    <s v="413-058-00022"/>
    <n v="14"/>
    <s v="413-058-00022_014"/>
    <n v="43"/>
    <n v="0"/>
    <n v="0"/>
    <s v=" "/>
    <s v=" "/>
    <n v="0"/>
    <n v="0"/>
    <n v="0"/>
    <n v="0"/>
    <n v="0"/>
    <n v="0"/>
    <n v="0"/>
    <n v="0"/>
    <n v="0"/>
    <n v="0"/>
    <n v="0"/>
    <n v="0"/>
    <x v="5"/>
    <s v=" "/>
    <s v=" "/>
    <s v="413-058-00022_014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28">
  <r>
    <n v="0"/>
    <s v="Polyline ZM"/>
    <s v="011"/>
    <s v="011-058-00350"/>
    <s v="011_001"/>
    <n v="1"/>
    <s v="011-058-00350_001"/>
    <n v="45"/>
    <n v="10.6"/>
    <n v="477"/>
    <d v="2019-08-26T00:00:00"/>
    <s v="Zuid-Noord"/>
    <n v="-2.2000000000000002"/>
    <n v="-2.2200000000000002"/>
    <n v="-2.2200000000000002"/>
    <n v="0.5"/>
    <n v="0.5"/>
    <n v="3"/>
    <x v="0"/>
    <n v="7.6"/>
    <n v="5.46"/>
    <n v="0.69"/>
    <n v="1.54"/>
    <n v="245.7"/>
    <n v="31.1"/>
    <n v="69.3"/>
    <n v="0.17529700000000001"/>
    <s v="Binnen 2 jaar"/>
    <s v="JA"/>
    <s v="X"/>
    <s v="011-058-00350_001"/>
    <n v="0"/>
    <x v="0"/>
  </r>
  <r>
    <n v="1"/>
    <s v="Polyline ZM"/>
    <s v="011"/>
    <s v="011-058-00798"/>
    <s v="011_002"/>
    <n v="2"/>
    <s v="011-058-00798_002"/>
    <n v="38"/>
    <n v="7.9"/>
    <n v="300.2"/>
    <d v="2019-08-26T00:00:00"/>
    <s v="Noord-Zuid"/>
    <n v="-2.2000000000000002"/>
    <n v="-2.2200000000000002"/>
    <n v="-2.2200000000000002"/>
    <n v="0.5"/>
    <n v="0.5"/>
    <n v="3"/>
    <x v="0"/>
    <n v="4.9000000000000004"/>
    <n v="3.7"/>
    <n v="0.7"/>
    <n v="1.42"/>
    <n v="140.6"/>
    <n v="26.6"/>
    <n v="54"/>
    <n v="0.262735"/>
    <s v="Hoog"/>
    <s v="nee"/>
    <s v=" "/>
    <s v="011-058-00798_002"/>
    <n v="0"/>
    <x v="0"/>
  </r>
  <r>
    <n v="2"/>
    <s v="Polyline ZM"/>
    <s v="011"/>
    <s v="011-058-00798"/>
    <s v="011_003"/>
    <n v="3"/>
    <s v="011-058-00798_003"/>
    <n v="31"/>
    <n v="8.15"/>
    <n v="252.65"/>
    <d v="2019-08-26T00:00:00"/>
    <s v="Noord-Zuid"/>
    <n v="-2.2000000000000002"/>
    <n v="-2.2200000000000002"/>
    <n v="-2.2200000000000002"/>
    <n v="0.5"/>
    <n v="0.5"/>
    <n v="3"/>
    <x v="0"/>
    <n v="5.15"/>
    <n v="4.37"/>
    <n v="1.1299999999999999"/>
    <n v="2.02"/>
    <n v="135.5"/>
    <n v="35"/>
    <n v="62.6"/>
    <n v="0.389102"/>
    <s v="Zeer hoog"/>
    <s v="nee"/>
    <s v=" "/>
    <s v="011-058-00798_003"/>
    <n v="0"/>
    <x v="0"/>
  </r>
  <r>
    <n v="3"/>
    <s v="Polyline ZM"/>
    <s v="011"/>
    <s v="011-058-00798"/>
    <s v="011_004"/>
    <n v="4"/>
    <s v="011-058-00798_004"/>
    <n v="47.5"/>
    <n v="8.4499999999999993"/>
    <n v="401.375"/>
    <d v="2019-08-26T00:00:00"/>
    <s v="Noord-Zuid"/>
    <n v="-2.2000000000000002"/>
    <n v="-2.2200000000000002"/>
    <n v="-2.2200000000000002"/>
    <n v="0.5"/>
    <n v="0.5"/>
    <n v="3"/>
    <x v="0"/>
    <n v="5.45"/>
    <n v="4.97"/>
    <n v="0.75"/>
    <n v="1.72"/>
    <n v="236.1"/>
    <n v="35.6"/>
    <n v="81.7"/>
    <n v="0.25584899999999999"/>
    <s v="Hoog"/>
    <s v="nee"/>
    <s v=" "/>
    <s v="011-058-00798_004"/>
    <n v="0"/>
    <x v="0"/>
  </r>
  <r>
    <n v="4"/>
    <s v="Polyline ZM"/>
    <s v="011"/>
    <s v="011-058-00798"/>
    <s v="011_005"/>
    <n v="5"/>
    <s v="011-058-00798_005"/>
    <n v="47.5"/>
    <n v="8.75"/>
    <n v="415.625"/>
    <d v="2019-08-26T00:00:00"/>
    <s v="Noord-Zuid"/>
    <n v="-2.2000000000000002"/>
    <n v="-2.2200000000000002"/>
    <n v="-2.2200000000000002"/>
    <n v="0.5"/>
    <n v="0.5"/>
    <n v="3"/>
    <x v="0"/>
    <n v="5.75"/>
    <n v="4.26"/>
    <n v="0.87"/>
    <n v="1.86"/>
    <n v="202.4"/>
    <n v="41.3"/>
    <n v="88.4"/>
    <n v="0.280468"/>
    <s v="Hoog"/>
    <s v="nee"/>
    <s v=" "/>
    <s v="011-058-00798_005"/>
    <n v="0"/>
    <x v="0"/>
  </r>
  <r>
    <n v="5"/>
    <s v="Polyline ZM"/>
    <s v="011"/>
    <s v="011-058-00798"/>
    <s v="011_006"/>
    <n v="6"/>
    <s v="011-058-00798_006"/>
    <n v="31.5"/>
    <n v="7.85"/>
    <n v="247.27500000000001"/>
    <d v="2019-08-26T00:00:00"/>
    <s v="Noord-Zuid"/>
    <n v="-2.2000000000000002"/>
    <n v="-2.2200000000000002"/>
    <n v="-2.2200000000000002"/>
    <n v="0.5"/>
    <n v="0.5"/>
    <n v="3"/>
    <x v="0"/>
    <n v="4.8499999999999996"/>
    <n v="4.17"/>
    <n v="0.71"/>
    <n v="1.56"/>
    <n v="131.4"/>
    <n v="22.4"/>
    <n v="49.1"/>
    <n v="0.26847300000000002"/>
    <s v="Zeer hoog"/>
    <s v="nee"/>
    <s v=" "/>
    <s v="011-058-00798_006"/>
    <n v="0"/>
    <x v="0"/>
  </r>
  <r>
    <n v="6"/>
    <s v="Polyline ZM"/>
    <s v="011"/>
    <s v="011-058-00269"/>
    <s v="011_007"/>
    <n v="7"/>
    <s v="011-058-00269_007"/>
    <n v="35.5"/>
    <n v="7.35"/>
    <n v="260.92500000000001"/>
    <d v="2019-08-23T00:00:00"/>
    <s v="Zuid-Noord"/>
    <n v="-2.2200000000000002"/>
    <n v="-2.2200000000000002"/>
    <n v="-2.2200000000000002"/>
    <n v="0.5"/>
    <n v="0.5"/>
    <n v="3"/>
    <x v="0"/>
    <n v="4.3499999999999996"/>
    <n v="4.05"/>
    <n v="0.27"/>
    <n v="0.96"/>
    <n v="143.80000000000001"/>
    <n v="9.6"/>
    <n v="34.1"/>
    <n v="0.119042"/>
    <s v="Hoog"/>
    <s v="nee"/>
    <s v=" "/>
    <s v="011-058-00269_007"/>
    <n v="0"/>
    <x v="0"/>
  </r>
  <r>
    <n v="7"/>
    <s v="Polyline ZM"/>
    <s v="011"/>
    <s v="011-058-00269"/>
    <s v="011_008"/>
    <n v="8"/>
    <s v="011-058-00269_008"/>
    <n v="47.5"/>
    <n v="7.5"/>
    <n v="356.25"/>
    <d v="2019-08-23T00:00:00"/>
    <s v="Zuid-Noord"/>
    <n v="-2.2200000000000002"/>
    <n v="-2.2200000000000002"/>
    <n v="-2.2200000000000002"/>
    <n v="0.5"/>
    <n v="0.5"/>
    <n v="3"/>
    <x v="0"/>
    <n v="4.5"/>
    <n v="4.01"/>
    <n v="0.2"/>
    <n v="0.85"/>
    <n v="190.5"/>
    <n v="9.5"/>
    <n v="40.4"/>
    <n v="8.6331000000000005E-2"/>
    <s v="Binnen 2 jaar"/>
    <s v="nee"/>
    <s v="X"/>
    <s v="011-058-00269_008"/>
    <n v="0"/>
    <x v="0"/>
  </r>
  <r>
    <n v="8"/>
    <s v="Polyline ZM"/>
    <s v="011"/>
    <s v="011-058-00269"/>
    <s v="011_009"/>
    <n v="9"/>
    <s v="011-058-00269_009"/>
    <n v="50"/>
    <n v="7.65"/>
    <n v="382.5"/>
    <d v="2019-08-23T00:00:00"/>
    <s v="Zuid-Noord"/>
    <n v="-2.2200000000000002"/>
    <n v="-2.2200000000000002"/>
    <n v="-2.2200000000000002"/>
    <n v="0.5"/>
    <n v="0.5"/>
    <n v="3"/>
    <x v="0"/>
    <n v="4.6500000000000004"/>
    <n v="4.67"/>
    <n v="0.53"/>
    <n v="1.3"/>
    <n v="233.5"/>
    <n v="26.5"/>
    <n v="65"/>
    <n v="0.212342"/>
    <s v="Hoog"/>
    <s v="nee"/>
    <s v=" "/>
    <s v="011-058-00269_009"/>
    <n v="0"/>
    <x v="0"/>
  </r>
  <r>
    <n v="9"/>
    <s v="Polyline ZM"/>
    <s v="011"/>
    <s v="011-058-00269"/>
    <s v="011_010"/>
    <n v="10"/>
    <s v="011-058-00269_010"/>
    <n v="47.5"/>
    <n v="7.4"/>
    <n v="351.5"/>
    <d v="2019-08-23T00:00:00"/>
    <s v="Zuid-Noord"/>
    <n v="-2.2200000000000002"/>
    <n v="-2.2200000000000002"/>
    <n v="-2.2200000000000002"/>
    <n v="0.5"/>
    <n v="0.5"/>
    <n v="3"/>
    <x v="0"/>
    <n v="4.4000000000000004"/>
    <n v="3.38"/>
    <n v="0.26"/>
    <n v="0.82"/>
    <n v="160.6"/>
    <n v="12.4"/>
    <n v="39"/>
    <n v="0.113605"/>
    <s v="Binnen 2 jaar"/>
    <s v="nee"/>
    <s v="X"/>
    <s v="011-058-00269_010"/>
    <n v="0"/>
    <x v="0"/>
  </r>
  <r>
    <n v="10"/>
    <s v="Polyline ZM"/>
    <s v="011"/>
    <s v="011-058-00269"/>
    <s v="011_011"/>
    <n v="11"/>
    <s v="011-058-00269_011"/>
    <n v="35.5"/>
    <n v="8.35"/>
    <n v="296.42500000000001"/>
    <d v="2019-08-23T00:00:00"/>
    <s v="Zuid-Noord"/>
    <n v="-2.2200000000000002"/>
    <n v="-2.2200000000000002"/>
    <n v="-2.2200000000000002"/>
    <n v="0.5"/>
    <n v="0.5"/>
    <n v="3"/>
    <x v="0"/>
    <n v="5.35"/>
    <n v="4.17"/>
    <n v="0.46"/>
    <n v="1.23"/>
    <n v="148"/>
    <n v="16.3"/>
    <n v="43.7"/>
    <n v="0.164053"/>
    <s v="Hoog"/>
    <s v="nee"/>
    <s v=" "/>
    <s v="011-058-00269_011"/>
    <n v="0"/>
    <x v="0"/>
  </r>
  <r>
    <n v="11"/>
    <s v="Polyline ZM"/>
    <s v="011"/>
    <s v="011-058-00444"/>
    <s v="011_012"/>
    <n v="12"/>
    <s v="011-058-00444_012"/>
    <n v="35.5"/>
    <n v="8.15"/>
    <n v="289.32499999999999"/>
    <d v="2019-08-23T00:00:00"/>
    <s v="Zuid-Noord"/>
    <n v="-2.2200000000000002"/>
    <n v="-2.2200000000000002"/>
    <n v="-2.2200000000000002"/>
    <n v="0.5"/>
    <n v="0.5"/>
    <n v="3"/>
    <x v="0"/>
    <n v="5.15"/>
    <n v="4.03"/>
    <n v="0.36"/>
    <n v="1.0900000000000001"/>
    <n v="143.1"/>
    <n v="12.8"/>
    <n v="38.700000000000003"/>
    <n v="0.13433600000000001"/>
    <s v="Hoog"/>
    <s v="nee"/>
    <s v=" "/>
    <s v="011-058-00444_012"/>
    <n v="0"/>
    <x v="0"/>
  </r>
  <r>
    <n v="12"/>
    <s v="Polyline ZM"/>
    <s v="011"/>
    <s v="011-058-00444"/>
    <s v="011_013"/>
    <n v="13"/>
    <s v="011-058-00444_013"/>
    <n v="35.5"/>
    <n v="7.4"/>
    <n v="262.7"/>
    <d v="2019-08-23T00:00:00"/>
    <s v="Zuid-Noord"/>
    <n v="-2.2200000000000002"/>
    <n v="-2.2200000000000002"/>
    <n v="-2.2200000000000002"/>
    <n v="0.5"/>
    <n v="0.5"/>
    <n v="3"/>
    <x v="0"/>
    <n v="4.4000000000000004"/>
    <n v="2.6"/>
    <n v="0.06"/>
    <n v="0.19"/>
    <n v="92.3"/>
    <n v="2.1"/>
    <n v="6.7"/>
    <n v="2.7021E-2"/>
    <s v="Binnen 2 jaar"/>
    <s v="nee"/>
    <s v="X"/>
    <s v="011-058-00444_013"/>
    <n v="0"/>
    <x v="0"/>
  </r>
  <r>
    <n v="13"/>
    <s v="Polyline ZM"/>
    <s v="011"/>
    <s v="011-058-00170"/>
    <s v="011_014"/>
    <n v="14"/>
    <s v="011-058-00170_014"/>
    <n v="22"/>
    <n v="5"/>
    <n v="110"/>
    <d v="2019-08-23T00:00:00"/>
    <s v="West-Oost"/>
    <n v="-2.2200000000000002"/>
    <n v="-2.2200000000000002"/>
    <n v="-2.2200000000000002"/>
    <n v="0.5"/>
    <n v="0.5"/>
    <n v="3"/>
    <x v="0"/>
    <n v="2"/>
    <n v="2.97"/>
    <n v="0.08"/>
    <n v="0.33"/>
    <n v="65.3"/>
    <n v="1.8"/>
    <n v="7.3"/>
    <n v="7.5471999999999997E-2"/>
    <s v="Hoog"/>
    <s v="nee"/>
    <s v=" "/>
    <s v="011-058-00170_014"/>
    <n v="0"/>
    <x v="0"/>
  </r>
  <r>
    <n v="14"/>
    <s v="Polyline ZM"/>
    <s v="011"/>
    <s v="011-058-01027"/>
    <s v="011_015"/>
    <n v="15"/>
    <s v="011-058-01027_015"/>
    <n v="44"/>
    <n v="7.7"/>
    <n v="338.8"/>
    <d v="2019-08-23T00:00:00"/>
    <s v="West-Oost"/>
    <n v="-2.2200000000000002"/>
    <n v="-2.2200000000000002"/>
    <n v="-2.2200000000000002"/>
    <n v="0.5"/>
    <n v="0.5"/>
    <n v="3"/>
    <x v="0"/>
    <n v="4.7"/>
    <n v="2.57"/>
    <n v="1.91"/>
    <n v="2.39"/>
    <n v="113.1"/>
    <n v="84"/>
    <n v="105.2"/>
    <n v="0.64536300000000002"/>
    <s v="Zeer hoog"/>
    <s v="JA"/>
    <s v=" "/>
    <s v="011-058-01027_015"/>
    <n v="0"/>
    <x v="0"/>
  </r>
  <r>
    <n v="15"/>
    <s v="Polyline ZM"/>
    <s v="011"/>
    <s v="011-058-01027"/>
    <s v="011_016"/>
    <n v="16"/>
    <s v="011-058-01027_016"/>
    <n v="42.5"/>
    <n v="5.7"/>
    <n v="242.25"/>
    <d v="2019-08-23T00:00:00"/>
    <s v="Noord-Zuid"/>
    <n v="-2.2200000000000002"/>
    <n v="-2.2200000000000002"/>
    <n v="-2.2200000000000002"/>
    <n v="0.5"/>
    <n v="0.5"/>
    <n v="3"/>
    <x v="0"/>
    <n v="2.7"/>
    <n v="2.0699999999999998"/>
    <n v="0.91"/>
    <n v="1.3"/>
    <n v="88"/>
    <n v="38.700000000000003"/>
    <n v="55.3"/>
    <n v="0.49041899999999999"/>
    <s v="Zeer hoog"/>
    <s v="nee"/>
    <s v=" "/>
    <s v="011-058-01027_016"/>
    <n v="0"/>
    <x v="0"/>
  </r>
  <r>
    <n v="16"/>
    <s v="Polyline ZM"/>
    <s v="011"/>
    <s v="011-058-01027"/>
    <s v="011_017"/>
    <n v="17"/>
    <s v="011-058-01027_017"/>
    <n v="50"/>
    <n v="4.8499999999999996"/>
    <n v="242.5"/>
    <d v="2019-08-23T00:00:00"/>
    <s v="Noord-Zuid"/>
    <n v="-2.2200000000000002"/>
    <n v="-2.2200000000000002"/>
    <n v="-2.2200000000000002"/>
    <n v="0.5"/>
    <n v="0.5"/>
    <n v="3"/>
    <x v="0"/>
    <n v="1.85"/>
    <n v="1.77"/>
    <n v="0.72"/>
    <n v="0.97"/>
    <n v="88.5"/>
    <n v="36"/>
    <n v="48.5"/>
    <n v="0.47720600000000002"/>
    <s v="Zeer hoog"/>
    <s v="nee"/>
    <s v=" "/>
    <s v="011-058-01027_017"/>
    <n v="0"/>
    <x v="0"/>
  </r>
  <r>
    <n v="17"/>
    <s v="Polyline ZM"/>
    <s v="011"/>
    <s v="011-058-01027"/>
    <s v="011_018"/>
    <n v="18"/>
    <s v="011-058-01027_018"/>
    <n v="50.5"/>
    <n v="5.0999999999999996"/>
    <n v="257.55"/>
    <d v="2019-08-23T00:00:00"/>
    <s v="Noord-Zuid"/>
    <n v="-2.2200000000000002"/>
    <n v="-2.2200000000000002"/>
    <n v="-2.2200000000000002"/>
    <n v="0.5"/>
    <n v="0.5"/>
    <n v="3"/>
    <x v="0"/>
    <n v="2.1"/>
    <n v="1.7"/>
    <n v="1.1599999999999999"/>
    <n v="1.42"/>
    <n v="85.9"/>
    <n v="58.6"/>
    <n v="71.7"/>
    <n v="0.61748999999999998"/>
    <s v="Zeer hoog"/>
    <s v="nee"/>
    <s v=" "/>
    <s v="011-058-01027_018"/>
    <n v="0"/>
    <x v="0"/>
  </r>
  <r>
    <n v="18"/>
    <s v="Polyline ZM"/>
    <s v="011"/>
    <s v="011-058-01027"/>
    <s v="011_019"/>
    <n v="19"/>
    <s v="011-058-01027_019"/>
    <n v="60"/>
    <n v="3"/>
    <n v="180"/>
    <d v="2019-08-23T00:00:00"/>
    <s v="Noord-Zuid"/>
    <n v="-2.2200000000000002"/>
    <n v="-2.2200000000000002"/>
    <n v="-2.2200000000000002"/>
    <n v="0.5"/>
    <n v="0.5"/>
    <n v="3"/>
    <x v="0"/>
    <n v="1"/>
    <n v="1.1599999999999999"/>
    <n v="0.76"/>
    <n v="0.88"/>
    <n v="69.599999999999994"/>
    <n v="45.6"/>
    <n v="52.8"/>
    <n v="0.60317500000000002"/>
    <s v="Zeer hoog"/>
    <s v="nee"/>
    <s v=" "/>
    <s v="011-058-01027_019"/>
    <n v="0"/>
    <x v="0"/>
  </r>
  <r>
    <n v="19"/>
    <s v="Polyline ZM"/>
    <s v="011"/>
    <s v="011-058-01027"/>
    <s v="011_020"/>
    <n v="20"/>
    <s v="011-058-01027_020"/>
    <n v="26"/>
    <n v="10.65"/>
    <n v="276.89999999999998"/>
    <d v="2019-08-23T00:00:00"/>
    <s v="Oost-West"/>
    <n v="-2.2200000000000002"/>
    <n v="-2.2200000000000002"/>
    <n v="-2.2200000000000002"/>
    <n v="0.5"/>
    <n v="0.5"/>
    <n v="3"/>
    <x v="0"/>
    <n v="7.65"/>
    <n v="4.41"/>
    <n v="1.1499999999999999"/>
    <n v="2.2599999999999998"/>
    <n v="114.7"/>
    <n v="29.9"/>
    <n v="58.8"/>
    <n v="0.283916"/>
    <s v="Hoog"/>
    <s v="JA"/>
    <s v=" "/>
    <s v="011-058-01027_020"/>
    <n v="0"/>
    <x v="0"/>
  </r>
  <r>
    <n v="20"/>
    <s v="Polyline ZM"/>
    <s v="011"/>
    <s v="011-058-00524"/>
    <s v="011_021"/>
    <n v="21"/>
    <s v="011-058-00524_021"/>
    <n v="20"/>
    <n v="6.6"/>
    <n v="132"/>
    <d v="2019-08-23T00:00:00"/>
    <s v="West-Oost"/>
    <n v="-2.2200000000000002"/>
    <n v="-2.2200000000000002"/>
    <n v="-2.2200000000000002"/>
    <n v="0.5"/>
    <n v="0.5"/>
    <n v="3"/>
    <x v="0"/>
    <n v="3.6"/>
    <n v="2.81"/>
    <n v="0.24"/>
    <n v="0.76"/>
    <n v="56.2"/>
    <n v="4.8"/>
    <n v="15.2"/>
    <n v="0.12631600000000001"/>
    <s v="Hoog"/>
    <s v="nee"/>
    <s v=" "/>
    <s v="011-058-00524_021"/>
    <n v="0"/>
    <x v="0"/>
  </r>
  <r>
    <n v="21"/>
    <s v="Polyline ZM"/>
    <s v="011"/>
    <s v="011-058-01705"/>
    <s v="011_022"/>
    <n v="22"/>
    <s v="011-058-01705_022"/>
    <n v="55"/>
    <n v="0"/>
    <n v="0"/>
    <s v=" "/>
    <s v=" "/>
    <n v="0"/>
    <n v="0"/>
    <n v="-2.2200000000000002"/>
    <n v="0"/>
    <n v="0.75"/>
    <m/>
    <x v="1"/>
    <n v="0"/>
    <n v="0"/>
    <n v="0"/>
    <n v="0"/>
    <n v="0"/>
    <n v="0"/>
    <n v="0"/>
    <n v="0"/>
    <s v="Zie opmerking rapport AT19123"/>
    <s v=" "/>
    <s v=" "/>
    <s v="011-058-01705_022"/>
    <n v="0"/>
    <x v="1"/>
  </r>
  <r>
    <n v="22"/>
    <s v="Polyline ZM"/>
    <s v="011"/>
    <s v="011-058-01705"/>
    <s v="011_023"/>
    <n v="23"/>
    <s v="011-058-01705_023"/>
    <n v="50"/>
    <n v="0"/>
    <n v="0"/>
    <s v=" "/>
    <s v=" "/>
    <n v="0"/>
    <n v="0"/>
    <n v="-2.2200000000000002"/>
    <n v="0"/>
    <n v="0.75"/>
    <m/>
    <x v="1"/>
    <n v="0"/>
    <n v="0"/>
    <n v="0"/>
    <n v="0"/>
    <n v="0"/>
    <n v="0"/>
    <n v="0"/>
    <n v="0"/>
    <s v="Zie opmerking rapport AT19123"/>
    <s v=" "/>
    <s v=" "/>
    <s v="011-058-01705_023"/>
    <n v="0"/>
    <x v="1"/>
  </r>
  <r>
    <n v="23"/>
    <s v="Polyline ZM"/>
    <s v="011"/>
    <s v="011-058-01705"/>
    <s v="011_024"/>
    <n v="24"/>
    <s v="011-058-01705_024"/>
    <n v="55"/>
    <n v="0"/>
    <n v="0"/>
    <s v=" "/>
    <s v=" "/>
    <n v="0"/>
    <n v="0"/>
    <n v="-2.2200000000000002"/>
    <n v="0"/>
    <n v="0.75"/>
    <m/>
    <x v="1"/>
    <n v="0"/>
    <n v="0"/>
    <n v="0"/>
    <n v="0"/>
    <n v="0"/>
    <n v="0"/>
    <n v="0"/>
    <n v="0"/>
    <s v="Zie opmerking rapport AT19123"/>
    <s v=" "/>
    <s v=" "/>
    <s v="011-058-01705_024"/>
    <n v="0"/>
    <x v="1"/>
  </r>
  <r>
    <n v="24"/>
    <s v="Polyline ZM"/>
    <s v="011"/>
    <s v="011-058-01046"/>
    <s v="011_025"/>
    <n v="25"/>
    <s v="011-058-01046_025"/>
    <n v="33"/>
    <n v="16.5"/>
    <n v="544.5"/>
    <d v="2019-08-23T00:00:00"/>
    <s v="Noord-Zuid"/>
    <n v="-2.2200000000000002"/>
    <n v="-2.2200000000000002"/>
    <n v="-2.2200000000000002"/>
    <n v="0.5"/>
    <n v="0.5"/>
    <n v="3"/>
    <x v="0"/>
    <n v="13.5"/>
    <n v="14.07"/>
    <n v="0.39"/>
    <n v="1.64"/>
    <n v="464.3"/>
    <n v="12.9"/>
    <n v="54.1"/>
    <n v="5.7409000000000002E-2"/>
    <s v="Binnen 2 jaar"/>
    <s v="JA"/>
    <s v="X"/>
    <s v="011-058-01046_025"/>
    <n v="0"/>
    <x v="0"/>
  </r>
  <r>
    <n v="25"/>
    <s v="Polyline ZM"/>
    <s v="011"/>
    <s v="011-058-01046"/>
    <s v="011_026"/>
    <n v="26"/>
    <s v="011-058-01046_026"/>
    <n v="47.5"/>
    <n v="5.4"/>
    <n v="256.5"/>
    <d v="2019-08-23T00:00:00"/>
    <s v="Noord-Zuid"/>
    <n v="-2.2200000000000002"/>
    <n v="-2.2200000000000002"/>
    <n v="-2.2200000000000002"/>
    <n v="0.5"/>
    <n v="0.5"/>
    <n v="3"/>
    <x v="0"/>
    <n v="2.4"/>
    <n v="1.29"/>
    <n v="0.08"/>
    <n v="0.27"/>
    <n v="61.3"/>
    <n v="3.8"/>
    <n v="12.8"/>
    <n v="6.4000000000000001E-2"/>
    <s v="Binnen 2 jaar"/>
    <s v="nee"/>
    <s v="X"/>
    <s v="011-058-01046_026"/>
    <n v="0"/>
    <x v="0"/>
  </r>
  <r>
    <n v="26"/>
    <s v="Polyline ZM"/>
    <s v="011"/>
    <s v="011-058-01046"/>
    <s v="011_027"/>
    <n v="27"/>
    <s v="011-058-01046_027"/>
    <n v="45"/>
    <n v="4.3"/>
    <n v="193.5"/>
    <d v="2019-08-23T00:00:00"/>
    <s v="Noord-Zuid"/>
    <n v="-2.2200000000000002"/>
    <n v="-2.2200000000000002"/>
    <n v="-2.2200000000000002"/>
    <n v="0.5"/>
    <n v="0.5"/>
    <n v="3"/>
    <x v="0"/>
    <n v="1.433333"/>
    <n v="1.1200000000000001"/>
    <n v="0"/>
    <n v="0.08"/>
    <n v="50.4"/>
    <n v="0"/>
    <n v="3.6"/>
    <n v="0"/>
    <s v="Binnen 2 jaar"/>
    <s v="nee"/>
    <s v=" "/>
    <s v="011-058-01046_027"/>
    <n v="0"/>
    <x v="0"/>
  </r>
  <r>
    <n v="27"/>
    <s v="Polyline ZM"/>
    <s v="011"/>
    <s v="011-058-01046"/>
    <s v="011_028"/>
    <n v="28"/>
    <s v="011-058-01046_028"/>
    <n v="59"/>
    <n v="4.45"/>
    <n v="262.55"/>
    <d v="2019-08-23T00:00:00"/>
    <s v="Noord-Zuid"/>
    <n v="-2.2200000000000002"/>
    <n v="-2.2200000000000002"/>
    <n v="-2.2200000000000002"/>
    <n v="0.5"/>
    <n v="0.5"/>
    <n v="3"/>
    <x v="0"/>
    <n v="1.4833339999999999"/>
    <n v="1.17"/>
    <n v="0"/>
    <n v="0.03"/>
    <n v="69"/>
    <n v="0"/>
    <n v="1.8"/>
    <n v="0"/>
    <s v="Binnen 2 jaar"/>
    <s v="nee"/>
    <s v=" "/>
    <s v="011-058-01046_028"/>
    <n v="0"/>
    <x v="0"/>
  </r>
  <r>
    <n v="28"/>
    <s v="Polyline ZM"/>
    <s v="011"/>
    <s v="011-058-00280"/>
    <s v="011_029"/>
    <n v="29"/>
    <s v="011-058-00280_029"/>
    <n v="9"/>
    <n v="5"/>
    <n v="45"/>
    <d v="2019-08-23T00:00:00"/>
    <s v="Oost-West."/>
    <n v="-2.2200000000000002"/>
    <n v="-2.2200000000000002"/>
    <n v="-2.2200000000000002"/>
    <n v="0.5"/>
    <n v="0.5"/>
    <n v="3"/>
    <x v="0"/>
    <n v="2"/>
    <n v="1.75"/>
    <n v="0.74"/>
    <n v="1.02"/>
    <n v="15.8"/>
    <n v="6.7"/>
    <n v="9.1999999999999993"/>
    <n v="0.47588399999999997"/>
    <s v="Zeer hoog"/>
    <s v="nee"/>
    <s v=" "/>
    <s v="011-058-00280_029"/>
    <n v="0"/>
    <x v="0"/>
  </r>
  <r>
    <n v="29"/>
    <s v="Polyline ZM"/>
    <s v="011"/>
    <s v="011-058-00862"/>
    <s v="011_030"/>
    <n v="30"/>
    <s v="011-058-00862_030"/>
    <n v="12.5"/>
    <n v="10"/>
    <n v="125"/>
    <d v="2019-08-23T00:00:00"/>
    <s v="Oost-West"/>
    <n v="-2.2200000000000002"/>
    <n v="-2.2200000000000002"/>
    <n v="-2.2200000000000002"/>
    <n v="0.5"/>
    <n v="0.5"/>
    <n v="3"/>
    <x v="0"/>
    <n v="7"/>
    <n v="3.32"/>
    <n v="0.75"/>
    <n v="1.5"/>
    <n v="41.5"/>
    <n v="9.4"/>
    <n v="18.8"/>
    <n v="0.204878"/>
    <s v="Hoog"/>
    <s v="JA"/>
    <s v=" "/>
    <s v="011-058-00862_030"/>
    <n v="0"/>
    <x v="0"/>
  </r>
  <r>
    <n v="30"/>
    <s v="Polyline ZM"/>
    <s v="011"/>
    <s v="011-058-00219"/>
    <s v="011_031"/>
    <n v="31"/>
    <s v="011-058-00219_031"/>
    <n v="10"/>
    <n v="7.4"/>
    <n v="74"/>
    <d v="2019-08-23T00:00:00"/>
    <s v="Noord-Zuid"/>
    <n v="-2.2200000000000002"/>
    <n v="-2.2200000000000002"/>
    <n v="-2.2200000000000002"/>
    <n v="0.5"/>
    <n v="0.5"/>
    <n v="3"/>
    <x v="0"/>
    <n v="4.4000000000000004"/>
    <n v="2.88"/>
    <n v="0.37"/>
    <n v="1.05"/>
    <n v="28.8"/>
    <n v="3.7"/>
    <n v="10.5"/>
    <n v="0.15906200000000001"/>
    <s v="Hoog"/>
    <s v="nee"/>
    <s v=" "/>
    <s v="011-058-00219_031"/>
    <n v="0"/>
    <x v="0"/>
  </r>
  <r>
    <n v="31"/>
    <s v="Polyline ZM"/>
    <s v="011"/>
    <s v="011-058-00514"/>
    <s v="011_032"/>
    <n v="32"/>
    <s v="011-058-00514_032"/>
    <n v="13"/>
    <n v="6.75"/>
    <n v="87.75"/>
    <d v="2019-08-23T00:00:00"/>
    <s v="Oost-West."/>
    <n v="-2.2200000000000002"/>
    <n v="-2.2200000000000002"/>
    <n v="-2.2200000000000002"/>
    <n v="0.5"/>
    <n v="0.5"/>
    <n v="3"/>
    <x v="0"/>
    <n v="3.75"/>
    <n v="2.4900000000000002"/>
    <n v="0.22"/>
    <n v="0.81"/>
    <n v="32.4"/>
    <n v="2.9"/>
    <n v="10.5"/>
    <n v="0.11207300000000001"/>
    <s v="Hoog"/>
    <s v="nee"/>
    <s v=" "/>
    <s v="011-058-00514_032"/>
    <n v="0"/>
    <x v="0"/>
  </r>
  <r>
    <n v="32"/>
    <s v="Polyline ZM"/>
    <s v="011"/>
    <s v="011-058-00541"/>
    <s v="011_033"/>
    <n v="33"/>
    <s v="011-058-00541_033"/>
    <n v="8.5"/>
    <n v="7.5"/>
    <n v="63.75"/>
    <d v="2019-08-23T00:00:00"/>
    <s v="Noord-Zuid"/>
    <n v="-2.2200000000000002"/>
    <n v="-2.2200000000000002"/>
    <n v="-2.2200000000000002"/>
    <n v="0.5"/>
    <n v="0.5"/>
    <n v="3"/>
    <x v="0"/>
    <n v="4.5"/>
    <n v="3.16"/>
    <n v="0.3"/>
    <n v="0.91"/>
    <n v="26.9"/>
    <n v="2.6"/>
    <n v="7.7"/>
    <n v="0.12766"/>
    <s v="Binnen 2 jaar"/>
    <s v="nee"/>
    <s v="X"/>
    <s v="011-058-00541_033"/>
    <n v="0"/>
    <x v="0"/>
  </r>
  <r>
    <n v="33"/>
    <s v="Polyline ZM"/>
    <s v="011"/>
    <s v="011-058-00031"/>
    <s v="011_034"/>
    <n v="34"/>
    <s v="011-058-00031_034"/>
    <n v="8"/>
    <n v="6.05"/>
    <n v="48.4"/>
    <d v="2019-08-23T00:00:00"/>
    <s v="West-Oost"/>
    <n v="-2.2200000000000002"/>
    <n v="-2.2200000000000002"/>
    <n v="-2.2200000000000002"/>
    <n v="0.5"/>
    <n v="0.5"/>
    <n v="3"/>
    <x v="0"/>
    <n v="3.05"/>
    <n v="2.2999999999999998"/>
    <n v="0.24"/>
    <n v="0.56999999999999995"/>
    <n v="18.399999999999999"/>
    <n v="1.9"/>
    <n v="4.5999999999999996"/>
    <n v="0.14607100000000001"/>
    <s v="Binnen 2 jaar"/>
    <s v="nee"/>
    <s v="X"/>
    <s v="011-058-00031_034"/>
    <n v="0"/>
    <x v="0"/>
  </r>
  <r>
    <n v="34"/>
    <s v="Polyline ZM"/>
    <s v="011"/>
    <s v="011-058-00267"/>
    <s v="011_035"/>
    <n v="35"/>
    <s v="011-058-00267_035"/>
    <n v="35"/>
    <n v="8.35"/>
    <n v="292.25"/>
    <d v="2019-08-23T00:00:00"/>
    <s v="Noord-Zuid"/>
    <n v="-2.2200000000000002"/>
    <n v="-2.2200000000000002"/>
    <n v="-2.2200000000000002"/>
    <n v="0.5"/>
    <n v="0.5"/>
    <n v="3"/>
    <x v="0"/>
    <n v="5.35"/>
    <n v="3.03"/>
    <n v="0.01"/>
    <n v="0.44"/>
    <n v="106.1"/>
    <n v="0.4"/>
    <n v="15.4"/>
    <n v="3.7339999999999999E-3"/>
    <s v="Binnen 2 jaar"/>
    <s v="nee"/>
    <s v="X"/>
    <s v="011-058-00267_035"/>
    <n v="0"/>
    <x v="0"/>
  </r>
  <r>
    <n v="35"/>
    <s v="Polyline ZM"/>
    <s v="011"/>
    <s v="011-058-00705"/>
    <s v="011_036"/>
    <n v="36"/>
    <s v="011-058-00705_036"/>
    <n v="10.5"/>
    <n v="5.7"/>
    <n v="59.85"/>
    <d v="2019-08-23T00:00:00"/>
    <s v="Oost-West."/>
    <n v="-2.2200000000000002"/>
    <n v="-2.2200000000000002"/>
    <n v="-2.2200000000000002"/>
    <n v="0.5"/>
    <n v="0.5"/>
    <n v="3"/>
    <x v="0"/>
    <n v="2.7"/>
    <n v="2.2000000000000002"/>
    <n v="0.12"/>
    <n v="0.54"/>
    <n v="23.1"/>
    <n v="1.3"/>
    <n v="5.7"/>
    <n v="8.4706000000000004E-2"/>
    <s v="Hoog"/>
    <s v="nee"/>
    <s v=" "/>
    <s v="011-058-00705_036"/>
    <n v="0"/>
    <x v="0"/>
  </r>
  <r>
    <n v="36"/>
    <s v="Polyline ZM"/>
    <s v="011"/>
    <s v="011-058-00359"/>
    <s v="011_037"/>
    <n v="37"/>
    <s v="011-058-00359_037"/>
    <n v="8.5"/>
    <n v="9"/>
    <n v="76.5"/>
    <d v="2019-08-23T00:00:00"/>
    <s v="Noord-Zuid"/>
    <n v="-2.2200000000000002"/>
    <n v="-2.2200000000000002"/>
    <n v="-2.2200000000000002"/>
    <n v="0.5"/>
    <n v="0.5"/>
    <n v="3"/>
    <x v="0"/>
    <n v="6"/>
    <n v="3.64"/>
    <n v="0.26"/>
    <n v="0.74"/>
    <n v="30.9"/>
    <n v="2.2000000000000002"/>
    <n v="6.3"/>
    <n v="8.4829000000000002E-2"/>
    <s v="Binnen 2 jaar"/>
    <s v="JA"/>
    <s v="X"/>
    <s v="011-058-00359_037"/>
    <n v="0"/>
    <x v="0"/>
  </r>
  <r>
    <n v="37"/>
    <s v="Polyline ZM"/>
    <s v="011"/>
    <s v="011-058-00359"/>
    <s v="011_038"/>
    <n v="38"/>
    <s v="011-058-00359_038"/>
    <n v="12.5"/>
    <n v="15"/>
    <n v="187.5"/>
    <d v="2019-08-23T00:00:00"/>
    <s v="Noord-Zuid"/>
    <n v="-2.2200000000000002"/>
    <n v="-2.2200000000000002"/>
    <n v="-2.2200000000000002"/>
    <n v="0.5"/>
    <n v="0.5"/>
    <n v="3"/>
    <x v="0"/>
    <n v="12"/>
    <n v="6.33"/>
    <n v="0.31"/>
    <n v="1.1599999999999999"/>
    <n v="79.099999999999994"/>
    <n v="3.9"/>
    <n v="14.5"/>
    <n v="5.1334999999999999E-2"/>
    <s v="Binnen 2 jaar"/>
    <s v="JA"/>
    <s v="X"/>
    <s v="011-058-00359_038"/>
    <n v="0"/>
    <x v="0"/>
  </r>
  <r>
    <n v="38"/>
    <s v="Polyline ZM"/>
    <s v="011"/>
    <s v="011-058-00708"/>
    <s v="011_039"/>
    <n v="39"/>
    <s v="011-058-00708_039"/>
    <n v="28.5"/>
    <n v="17.5"/>
    <n v="498.75"/>
    <d v="2019-08-23T00:00:00"/>
    <s v="Noord-Zuid"/>
    <n v="-2.2200000000000002"/>
    <n v="-2.2200000000000002"/>
    <n v="-2.2200000000000002"/>
    <n v="0.5"/>
    <n v="0.5"/>
    <n v="3"/>
    <x v="0"/>
    <n v="14.5"/>
    <n v="7.4"/>
    <n v="1.27"/>
    <n v="3.56"/>
    <n v="210.9"/>
    <n v="36.200000000000003"/>
    <n v="101.5"/>
    <n v="0.17205500000000001"/>
    <s v="Hoog"/>
    <s v="nee"/>
    <s v=" "/>
    <s v="011-058-00708_039"/>
    <n v="0"/>
    <x v="0"/>
  </r>
  <r>
    <n v="39"/>
    <s v="Polyline ZM"/>
    <s v="011"/>
    <s v="011-058-00679"/>
    <s v="011_040"/>
    <n v="40"/>
    <s v="011-058-00679_040"/>
    <n v="12.5"/>
    <n v="12.45"/>
    <n v="155.625"/>
    <d v="2019-08-23T00:00:00"/>
    <s v="Oost-West."/>
    <n v="-2.2200000000000002"/>
    <n v="-2.2200000000000002"/>
    <n v="-2.2200000000000002"/>
    <n v="0.5"/>
    <n v="0.5"/>
    <n v="3"/>
    <x v="0"/>
    <n v="9.4499999999999993"/>
    <n v="7.16"/>
    <n v="0.33"/>
    <n v="1.34"/>
    <n v="89.5"/>
    <n v="4.0999999999999996"/>
    <n v="16.8"/>
    <n v="6.9075999999999999E-2"/>
    <s v="Binnen 2 jaar"/>
    <s v="nee"/>
    <s v="X"/>
    <s v="011-058-00679_040"/>
    <n v="0"/>
    <x v="0"/>
  </r>
  <r>
    <n v="40"/>
    <s v="Polyline ZM"/>
    <s v="011"/>
    <s v="011-058-00580"/>
    <s v="011_041"/>
    <n v="41"/>
    <s v="011-058-00580_041"/>
    <n v="10"/>
    <n v="7.35"/>
    <n v="73.5"/>
    <d v="2019-08-23T00:00:00"/>
    <s v="West-Oost"/>
    <n v="-2.2200000000000002"/>
    <n v="-2.2200000000000002"/>
    <n v="-2.2200000000000002"/>
    <n v="0.5"/>
    <n v="0.5"/>
    <n v="3"/>
    <x v="0"/>
    <n v="4.3499999999999996"/>
    <n v="3"/>
    <n v="0.16"/>
    <n v="0.8"/>
    <n v="30"/>
    <n v="1.6"/>
    <n v="8"/>
    <n v="7.1743000000000001E-2"/>
    <s v="Hoog"/>
    <s v="nee"/>
    <s v=" "/>
    <s v="011-058-00580_041"/>
    <n v="0"/>
    <x v="0"/>
  </r>
  <r>
    <n v="41"/>
    <s v="Polyline ZM"/>
    <s v="011"/>
    <s v="011-058-00976"/>
    <s v="011_042"/>
    <n v="42"/>
    <s v="011-058-00976_042"/>
    <n v="34.5"/>
    <n v="9.15"/>
    <n v="315.67500000000001"/>
    <d v="2019-09-20T00:00:00"/>
    <s v="Zuid-Noord"/>
    <n v="-2.21"/>
    <n v="-2.2200000000000002"/>
    <n v="-2.2200000000000002"/>
    <n v="0.5"/>
    <n v="0.5"/>
    <n v="3"/>
    <x v="0"/>
    <n v="6.15"/>
    <n v="5.32"/>
    <n v="0.04"/>
    <n v="0.79"/>
    <n v="183.5"/>
    <n v="1.4"/>
    <n v="27.3"/>
    <n v="1.2966999999999999E-2"/>
    <s v="Binnen 2 jaar"/>
    <s v="nee"/>
    <s v="X"/>
    <s v="011-058-00976_042"/>
    <n v="0"/>
    <x v="0"/>
  </r>
  <r>
    <n v="42"/>
    <s v="Polyline ZM"/>
    <s v="011"/>
    <s v="011-058-00976"/>
    <s v="011_043"/>
    <n v="43"/>
    <s v="011-058-00976_043"/>
    <n v="45"/>
    <n v="9.65"/>
    <n v="434.25"/>
    <d v="2019-09-20T00:00:00"/>
    <s v="Zuid-Noord"/>
    <n v="-2.21"/>
    <n v="-2.2200000000000002"/>
    <n v="-2.2200000000000002"/>
    <n v="0.5"/>
    <n v="0.5"/>
    <n v="3"/>
    <x v="0"/>
    <n v="6.65"/>
    <n v="5.8"/>
    <n v="0.03"/>
    <n v="0.73"/>
    <n v="261"/>
    <n v="1.4"/>
    <n v="32.9"/>
    <n v="9.0039999999999999E-3"/>
    <s v="Binnen 2 jaar"/>
    <s v="nee"/>
    <s v="X"/>
    <s v="011-058-00976_043"/>
    <n v="0"/>
    <x v="0"/>
  </r>
  <r>
    <n v="43"/>
    <s v="Polyline ZM"/>
    <s v="011"/>
    <s v="011-058-00976"/>
    <s v="011_044"/>
    <n v="44"/>
    <s v="011-058-00976_044"/>
    <n v="31"/>
    <n v="9.9"/>
    <n v="306.89999999999998"/>
    <d v="2019-09-20T00:00:00"/>
    <s v="Zuid-Noord"/>
    <n v="-2.21"/>
    <n v="-2.2200000000000002"/>
    <n v="-2.2200000000000002"/>
    <n v="0.5"/>
    <n v="0.5"/>
    <n v="3"/>
    <x v="0"/>
    <n v="6.9"/>
    <n v="5.52"/>
    <n v="0.04"/>
    <n v="1.02"/>
    <n v="171.1"/>
    <n v="1.2"/>
    <n v="31.6"/>
    <n v="1.1565000000000001E-2"/>
    <s v="Binnen 2 jaar"/>
    <s v="nee"/>
    <s v="X"/>
    <s v="011-058-00976_044"/>
    <n v="0"/>
    <x v="0"/>
  </r>
  <r>
    <n v="44"/>
    <s v="Polyline ZM"/>
    <s v="011"/>
    <s v="011-058-00589"/>
    <s v="011_045"/>
    <n v="45"/>
    <s v="011-058-00589_045"/>
    <n v="32.5"/>
    <n v="8.4"/>
    <n v="273"/>
    <d v="2019-09-20T00:00:00"/>
    <s v="Zuid-Noord"/>
    <n v="-2.21"/>
    <n v="-2.2200000000000002"/>
    <n v="-2.2200000000000002"/>
    <n v="0.5"/>
    <n v="0.5"/>
    <n v="3"/>
    <x v="0"/>
    <n v="5.4"/>
    <n v="4.9000000000000004"/>
    <n v="0.3"/>
    <n v="1.1100000000000001"/>
    <n v="159.30000000000001"/>
    <n v="9.8000000000000007"/>
    <n v="36.1"/>
    <n v="0.107784"/>
    <s v="Hoog"/>
    <s v="nee"/>
    <s v=" "/>
    <s v="011-058-00589_045"/>
    <n v="0"/>
    <x v="0"/>
  </r>
  <r>
    <n v="45"/>
    <s v="Polyline ZM"/>
    <s v="011"/>
    <s v="011-058-00589"/>
    <s v="011_046"/>
    <n v="46"/>
    <s v="011-058-00589_046"/>
    <n v="45"/>
    <n v="8.6"/>
    <n v="387"/>
    <d v="2019-09-20T00:00:00"/>
    <s v="Noord-Zuid"/>
    <n v="-2.21"/>
    <n v="-2.2200000000000002"/>
    <n v="-2.2200000000000002"/>
    <n v="0.5"/>
    <n v="0.5"/>
    <n v="3"/>
    <x v="0"/>
    <n v="5.6"/>
    <n v="6.07"/>
    <n v="0.42"/>
    <n v="0.84"/>
    <n v="273.2"/>
    <n v="18.899999999999999"/>
    <n v="37.799999999999997"/>
    <n v="0.144206"/>
    <s v="Binnen 2 jaar"/>
    <s v="nee"/>
    <s v="X"/>
    <s v="011-058-00589_046"/>
    <n v="0"/>
    <x v="0"/>
  </r>
  <r>
    <n v="46"/>
    <s v="Polyline ZM"/>
    <s v="011"/>
    <s v="011-058-00589"/>
    <s v="011_047"/>
    <n v="47"/>
    <s v="011-058-00589_047"/>
    <n v="32.5"/>
    <n v="6.3"/>
    <n v="204.75"/>
    <d v="2019-09-20T00:00:00"/>
    <s v="Noord-Zuid"/>
    <n v="-2.21"/>
    <n v="-2.2200000000000002"/>
    <n v="-2.2200000000000002"/>
    <n v="0.5"/>
    <n v="0.5"/>
    <n v="3"/>
    <x v="0"/>
    <n v="3.3"/>
    <n v="3.82"/>
    <n v="0.78"/>
    <n v="1.32"/>
    <n v="124.2"/>
    <n v="25.4"/>
    <n v="42.9"/>
    <n v="0.38911600000000002"/>
    <s v="Zeer hoog"/>
    <s v="nee"/>
    <s v=" "/>
    <s v="011-058-00589_047"/>
    <n v="0"/>
    <x v="0"/>
  </r>
  <r>
    <n v="47"/>
    <s v="Polyline ZM"/>
    <s v="011"/>
    <s v="011-058-00022"/>
    <s v="011_048"/>
    <n v="48"/>
    <s v="011-058-00022_048"/>
    <n v="33.5"/>
    <n v="8.5"/>
    <n v="284.75"/>
    <d v="2019-09-20T00:00:00"/>
    <s v="Noord-Zuid"/>
    <n v="-2.21"/>
    <n v="-2.2200000000000002"/>
    <n v="-2.2200000000000002"/>
    <n v="0.5"/>
    <n v="0.5"/>
    <n v="3"/>
    <x v="0"/>
    <n v="5.5"/>
    <n v="5.1100000000000003"/>
    <n v="0.22"/>
    <n v="0.83"/>
    <n v="171.2"/>
    <n v="7.4"/>
    <n v="27.8"/>
    <n v="7.8292E-2"/>
    <s v="Binnen 2 jaar"/>
    <s v="nee"/>
    <s v="X"/>
    <s v="011-058-00022_048"/>
    <n v="0"/>
    <x v="0"/>
  </r>
  <r>
    <n v="48"/>
    <s v="Polyline ZM"/>
    <s v="011"/>
    <s v="011-058-00291"/>
    <s v="011_049"/>
    <n v="49"/>
    <s v="011-058-00291_049"/>
    <n v="35.5"/>
    <n v="5.15"/>
    <n v="182.82499999999999"/>
    <d v="2019-09-20T00:00:00"/>
    <s v="Noord-Zuid."/>
    <n v="-2.21"/>
    <n v="-2.2200000000000002"/>
    <n v="-2.2200000000000002"/>
    <n v="0.5"/>
    <n v="0.5"/>
    <n v="3"/>
    <x v="0"/>
    <n v="2.15"/>
    <n v="2.09"/>
    <n v="0.33"/>
    <n v="0.6"/>
    <n v="74.2"/>
    <n v="11.7"/>
    <n v="21.3"/>
    <n v="0.25282900000000003"/>
    <s v="Hoog"/>
    <s v="nee"/>
    <s v=" "/>
    <s v="011-058-00291_049"/>
    <n v="0"/>
    <x v="0"/>
  </r>
  <r>
    <n v="49"/>
    <s v="Polyline ZM"/>
    <s v="011"/>
    <s v="011-058-00834"/>
    <s v="011_050"/>
    <n v="50"/>
    <s v="011-058-00834_050"/>
    <n v="22"/>
    <n v="6.8"/>
    <n v="149.6"/>
    <d v="2019-09-20T00:00:00"/>
    <s v="West-Oost."/>
    <n v="-2.21"/>
    <n v="-2.2200000000000002"/>
    <n v="-2.2200000000000002"/>
    <n v="0.5"/>
    <n v="0.5"/>
    <n v="3"/>
    <x v="0"/>
    <n v="3.8"/>
    <n v="4.97"/>
    <n v="0.9"/>
    <n v="1.54"/>
    <n v="109.3"/>
    <n v="19.8"/>
    <n v="33.9"/>
    <n v="0.39906700000000001"/>
    <s v="Zeer hoog"/>
    <s v="nee"/>
    <s v=" "/>
    <s v="011-058-00834_050"/>
    <n v="0"/>
    <x v="0"/>
  </r>
  <r>
    <n v="50"/>
    <s v="Polyline ZM"/>
    <s v="011"/>
    <s v="011-058-00834"/>
    <s v="011_051"/>
    <n v="51"/>
    <s v="011-058-00834_051"/>
    <n v="36"/>
    <n v="11.85"/>
    <n v="426.6"/>
    <d v="2019-09-20T00:00:00"/>
    <s v="Noord-Zuid."/>
    <n v="-2.21"/>
    <n v="-2.2200000000000002"/>
    <n v="-2.2200000000000002"/>
    <n v="0.5"/>
    <n v="0.5"/>
    <n v="3"/>
    <x v="0"/>
    <n v="8.85"/>
    <n v="6.92"/>
    <n v="0.36"/>
    <n v="0.83"/>
    <n v="249.1"/>
    <n v="13"/>
    <n v="29.9"/>
    <n v="8.0249000000000001E-2"/>
    <s v="Binnen 2 jaar"/>
    <s v="nee"/>
    <s v="X"/>
    <s v="011-058-00834_051"/>
    <n v="0"/>
    <x v="0"/>
  </r>
  <r>
    <n v="51"/>
    <s v="Polyline ZM"/>
    <s v="011"/>
    <s v="011-058-00834"/>
    <s v="011_052"/>
    <n v="52"/>
    <s v="011-058-00834_052"/>
    <n v="31"/>
    <n v="4.6500000000000004"/>
    <n v="144.15"/>
    <d v="2019-09-20T00:00:00"/>
    <s v="Noord-Zuid."/>
    <n v="-2.21"/>
    <n v="-2.2200000000000002"/>
    <n v="-2.2200000000000002"/>
    <n v="0.5"/>
    <n v="0.5"/>
    <n v="3"/>
    <x v="0"/>
    <n v="1.65"/>
    <n v="1.64"/>
    <n v="0.63"/>
    <n v="0.84"/>
    <n v="50.8"/>
    <n v="19.5"/>
    <n v="26"/>
    <n v="0.45073200000000002"/>
    <s v="Zeer hoog"/>
    <s v="nee"/>
    <s v=" "/>
    <s v="011-058-00834_052"/>
    <n v="0"/>
    <x v="0"/>
  </r>
  <r>
    <n v="52"/>
    <s v="Polyline ZM"/>
    <s v="011"/>
    <s v="011-058-00038"/>
    <s v="011_053"/>
    <n v="53"/>
    <s v="011-058-00038_053"/>
    <n v="51.5"/>
    <n v="9.4"/>
    <n v="484.1"/>
    <d v="2019-09-20T00:00:00"/>
    <s v="Zuid-Noord"/>
    <n v="-2.21"/>
    <n v="-2.2200000000000002"/>
    <n v="-2.2200000000000002"/>
    <n v="0.5"/>
    <n v="0.5"/>
    <n v="3"/>
    <x v="0"/>
    <n v="6.4"/>
    <n v="4.87"/>
    <n v="0.25"/>
    <n v="1.1299999999999999"/>
    <n v="250.8"/>
    <n v="12.9"/>
    <n v="58.2"/>
    <n v="7.6719999999999997E-2"/>
    <s v="Binnen 2 jaar"/>
    <s v="nee"/>
    <s v="X"/>
    <s v="011-058-00038_053"/>
    <n v="0"/>
    <x v="0"/>
  </r>
  <r>
    <n v="53"/>
    <s v="Polyline ZM"/>
    <s v="011"/>
    <s v="011-058-00038"/>
    <s v="011_054"/>
    <n v="54"/>
    <s v="011-058-00038_054"/>
    <n v="52.5"/>
    <n v="8.4499999999999993"/>
    <n v="443.625"/>
    <d v="2019-09-20T00:00:00"/>
    <s v="Zuid-Noord"/>
    <n v="-2.21"/>
    <n v="-2.2200000000000002"/>
    <n v="-2.2200000000000002"/>
    <n v="0.5"/>
    <n v="0.5"/>
    <n v="3"/>
    <x v="0"/>
    <n v="5.45"/>
    <n v="2.72"/>
    <n v="7.0000000000000007E-2"/>
    <n v="0.44"/>
    <n v="142.80000000000001"/>
    <n v="3.7"/>
    <n v="23.1"/>
    <n v="2.5507999999999999E-2"/>
    <s v="Binnen 2 jaar"/>
    <s v="nee"/>
    <s v="X"/>
    <s v="011-058-00038_054"/>
    <n v="0"/>
    <x v="0"/>
  </r>
  <r>
    <n v="54"/>
    <s v="Polyline ZM"/>
    <s v="011"/>
    <s v="011-058-00990"/>
    <s v="011_055"/>
    <n v="55"/>
    <s v="011-058-00990_055"/>
    <n v="45"/>
    <n v="5.0999999999999996"/>
    <n v="229.5"/>
    <d v="2019-09-20T00:00:00"/>
    <s v="Zuid-Noord"/>
    <n v="-2.21"/>
    <n v="-2.2200000000000002"/>
    <n v="-2.2200000000000002"/>
    <n v="0.5"/>
    <n v="0.5"/>
    <n v="3"/>
    <x v="0"/>
    <n v="2.1"/>
    <n v="1.83"/>
    <n v="0.05"/>
    <n v="0.26"/>
    <n v="82.4"/>
    <n v="2.2999999999999998"/>
    <n v="11.7"/>
    <n v="4.6052999999999997E-2"/>
    <s v="Binnen 2 jaar"/>
    <s v="nee"/>
    <s v="X"/>
    <s v="011-058-00990_055"/>
    <n v="0"/>
    <x v="0"/>
  </r>
  <r>
    <n v="55"/>
    <s v="Polyline ZM"/>
    <s v="011"/>
    <s v="011-058-00520"/>
    <s v="011_056"/>
    <n v="56"/>
    <s v="011-058-00520_056"/>
    <n v="32"/>
    <n v="5.95"/>
    <n v="190.4"/>
    <d v="2019-09-20T00:00:00"/>
    <s v="Noord-Zuid."/>
    <n v="-2.21"/>
    <n v="-2.2200000000000002"/>
    <n v="-2.2200000000000002"/>
    <n v="0.5"/>
    <n v="0.5"/>
    <n v="3"/>
    <x v="0"/>
    <n v="2.95"/>
    <n v="2.56"/>
    <n v="0.28000000000000003"/>
    <n v="0.73"/>
    <n v="81.900000000000006"/>
    <n v="9"/>
    <n v="23.4"/>
    <n v="0.17312"/>
    <s v="Hoog"/>
    <s v="nee"/>
    <s v=" "/>
    <s v="011-058-00520_056"/>
    <n v="0"/>
    <x v="0"/>
  </r>
  <r>
    <n v="56"/>
    <s v="Polyline ZM"/>
    <s v="011"/>
    <s v="011-058-00283"/>
    <s v="011_057"/>
    <n v="57"/>
    <s v="011-058-00283_057"/>
    <n v="27.5"/>
    <n v="6.6"/>
    <n v="181.5"/>
    <d v="2019-10-04T00:00:00"/>
    <s v="West-Oost"/>
    <n v="-2.2200000000000002"/>
    <n v="-2.2200000000000002"/>
    <n v="-2.2200000000000002"/>
    <n v="0.75"/>
    <n v="0.75"/>
    <n v="3"/>
    <x v="2"/>
    <n v="2.1"/>
    <n v="3.43"/>
    <n v="0.19"/>
    <n v="0.49"/>
    <n v="94.3"/>
    <n v="5.2"/>
    <n v="13.5"/>
    <n v="0.10682700000000001"/>
    <s v="Hoog"/>
    <s v="nee"/>
    <s v=" "/>
    <s v="011-058-00283_057"/>
    <n v="0"/>
    <x v="0"/>
  </r>
  <r>
    <n v="57"/>
    <s v="Polyline ZM"/>
    <s v="011"/>
    <s v="011-058-00652"/>
    <s v="011_058"/>
    <n v="58"/>
    <s v="011-058-00652_058"/>
    <n v="35.5"/>
    <n v="5.55"/>
    <n v="197.02500000000001"/>
    <d v="2019-10-04T00:00:00"/>
    <s v="West-Oost"/>
    <n v="-2.2200000000000002"/>
    <n v="-2.2200000000000002"/>
    <n v="-2.2200000000000002"/>
    <n v="0.75"/>
    <n v="0.75"/>
    <n v="3"/>
    <x v="2"/>
    <n v="1.85"/>
    <n v="2.17"/>
    <n v="0.91"/>
    <n v="1.18"/>
    <n v="77"/>
    <n v="32.299999999999997"/>
    <n v="41.9"/>
    <n v="0.39608300000000002"/>
    <s v="Zeer hoog"/>
    <s v="nee"/>
    <s v=" "/>
    <s v="011-058-00652_058"/>
    <n v="0"/>
    <x v="0"/>
  </r>
  <r>
    <n v="58"/>
    <s v="Polyline ZM"/>
    <s v="011"/>
    <s v="011-058-00109"/>
    <s v="011_059"/>
    <n v="59"/>
    <s v="011-058-00109_059"/>
    <n v="29"/>
    <n v="5.15"/>
    <n v="149.35"/>
    <d v="2019-10-04T00:00:00"/>
    <s v="Zuid-Noord"/>
    <n v="-2.2200000000000002"/>
    <n v="-2.2200000000000002"/>
    <n v="-2.2200000000000002"/>
    <n v="0.5"/>
    <n v="0.5"/>
    <n v="3"/>
    <x v="0"/>
    <n v="2.15"/>
    <n v="2.2000000000000002"/>
    <n v="0"/>
    <n v="0"/>
    <n v="63.8"/>
    <n v="0"/>
    <n v="0"/>
    <n v="0"/>
    <s v="Na 5 jaar"/>
    <s v="nee"/>
    <s v=" "/>
    <s v="011-058-00109_059"/>
    <n v="0"/>
    <x v="0"/>
  </r>
  <r>
    <n v="59"/>
    <s v="Polyline ZM"/>
    <s v="011"/>
    <s v="011-058-00109"/>
    <s v="011_060"/>
    <n v="60"/>
    <s v="011-058-00109_060"/>
    <n v="12"/>
    <n v="3.35"/>
    <n v="40.200000000000003"/>
    <d v="2019-10-04T00:00:00"/>
    <s v="West-Oost"/>
    <n v="-2.2200000000000002"/>
    <n v="-2.2200000000000002"/>
    <n v="-2.2200000000000002"/>
    <n v="0.5"/>
    <n v="0.5"/>
    <n v="3"/>
    <x v="0"/>
    <n v="1"/>
    <n v="0.76"/>
    <n v="0.24"/>
    <n v="0.35"/>
    <n v="9.1"/>
    <n v="2.9"/>
    <n v="4.2"/>
    <n v="0.30690499999999998"/>
    <s v="Zeer hoog"/>
    <s v="nee"/>
    <s v=" "/>
    <s v="011-058-00109_060"/>
    <n v="0"/>
    <x v="0"/>
  </r>
  <r>
    <n v="60"/>
    <s v="Polyline ZM"/>
    <s v="011"/>
    <s v="011-058-00244"/>
    <s v="011_061"/>
    <n v="61"/>
    <s v="011-058-00244_061"/>
    <n v="37.5"/>
    <n v="2.5"/>
    <n v="93.75"/>
    <d v="2019-09-13T00:00:00"/>
    <s v="Noord-Zuid"/>
    <n v="-2.21"/>
    <n v="-2.2200000000000002"/>
    <n v="-2.2200000000000002"/>
    <n v="0.5"/>
    <n v="0.5"/>
    <n v="3"/>
    <x v="0"/>
    <n v="1"/>
    <n v="0.9"/>
    <n v="0.45"/>
    <n v="0.59"/>
    <n v="33.799999999999997"/>
    <n v="16.899999999999999"/>
    <n v="22.1"/>
    <n v="0.53731300000000004"/>
    <s v="Zeer hoog"/>
    <s v="nee"/>
    <s v=" "/>
    <s v="011-058-00244_061"/>
    <n v="0"/>
    <x v="0"/>
  </r>
  <r>
    <n v="61"/>
    <s v="Polyline ZM"/>
    <s v="011"/>
    <s v="011-058-00244"/>
    <s v="011_062"/>
    <n v="62"/>
    <s v="011-058-00244_062"/>
    <n v="37"/>
    <n v="2.8"/>
    <n v="103.6"/>
    <d v="2019-09-13T00:00:00"/>
    <s v="Noord-Zuid"/>
    <n v="-2.21"/>
    <n v="-2.2200000000000002"/>
    <n v="-2.2200000000000002"/>
    <n v="0.5"/>
    <n v="0.5"/>
    <n v="3"/>
    <x v="0"/>
    <n v="1"/>
    <n v="0.84"/>
    <n v="0.35"/>
    <n v="0.48"/>
    <n v="31.1"/>
    <n v="13"/>
    <n v="17.8"/>
    <n v="0.429448"/>
    <s v="Zeer hoog"/>
    <s v="nee"/>
    <s v=" "/>
    <s v="011-058-00244_062"/>
    <n v="0"/>
    <x v="0"/>
  </r>
  <r>
    <n v="62"/>
    <s v="Polyline ZM"/>
    <s v="011"/>
    <s v="011-058-00244"/>
    <s v="011_063"/>
    <n v="63"/>
    <s v="011-058-00244_063"/>
    <n v="35"/>
    <n v="4.5"/>
    <n v="157.5"/>
    <d v="2019-09-13T00:00:00"/>
    <s v="Oost-West"/>
    <n v="-2.21"/>
    <n v="-2.2200000000000002"/>
    <n v="-2.2200000000000002"/>
    <n v="0.5"/>
    <n v="0.5"/>
    <n v="3"/>
    <x v="0"/>
    <n v="1.5"/>
    <n v="1.18"/>
    <n v="0.01"/>
    <n v="0.04"/>
    <n v="41.3"/>
    <n v="0.4"/>
    <n v="1.4"/>
    <n v="1.3158E-2"/>
    <s v="Binnen 2 jaar"/>
    <s v="nee"/>
    <s v="X"/>
    <s v="011-058-00244_063"/>
    <n v="0"/>
    <x v="0"/>
  </r>
  <r>
    <n v="63"/>
    <s v="Polyline ZM"/>
    <s v="011"/>
    <s v="011-058-00244"/>
    <s v="011_064"/>
    <n v="64"/>
    <s v="011-058-00244_064"/>
    <n v="45"/>
    <n v="4.55"/>
    <n v="204.75"/>
    <d v="2019-09-13T00:00:00"/>
    <s v="Oost-West"/>
    <n v="-2.21"/>
    <n v="-2.2200000000000002"/>
    <n v="-2.2200000000000002"/>
    <n v="0.5"/>
    <n v="0.5"/>
    <n v="3"/>
    <x v="0"/>
    <n v="1.55"/>
    <n v="1.24"/>
    <n v="0"/>
    <n v="0.06"/>
    <n v="55.8"/>
    <n v="0"/>
    <n v="2.7"/>
    <n v="0"/>
    <s v="Binnen 2 jaar"/>
    <s v="nee"/>
    <s v=" "/>
    <s v="011-058-00244_064"/>
    <n v="0"/>
    <x v="0"/>
  </r>
  <r>
    <n v="64"/>
    <s v="Polyline ZM"/>
    <s v="011"/>
    <s v="011-058-00244"/>
    <s v="011_065"/>
    <n v="65"/>
    <s v="011-058-00244_065"/>
    <n v="36"/>
    <n v="5.2"/>
    <n v="187.2"/>
    <d v="2019-09-13T00:00:00"/>
    <s v="Oost-West"/>
    <n v="-2.21"/>
    <n v="-2.2200000000000002"/>
    <n v="-2.2200000000000002"/>
    <n v="0.5"/>
    <n v="0.5"/>
    <n v="3"/>
    <x v="0"/>
    <n v="2.2000000000000002"/>
    <n v="1.41"/>
    <n v="0.52"/>
    <n v="0.76"/>
    <n v="50.8"/>
    <n v="18.7"/>
    <n v="27.4"/>
    <n v="0.35749999999999998"/>
    <s v="Zeer hoog"/>
    <s v="nee"/>
    <s v=" "/>
    <s v="011-058-00244_065"/>
    <n v="0"/>
    <x v="0"/>
  </r>
  <r>
    <n v="65"/>
    <s v="Polyline ZM"/>
    <s v="011"/>
    <s v="011-058-00404"/>
    <s v="011_066"/>
    <n v="66"/>
    <s v="011-058-00404_066"/>
    <n v="7.5"/>
    <n v="4.45"/>
    <n v="33.375"/>
    <d v="2019-09-13T00:00:00"/>
    <s v="Zuid-Noord"/>
    <n v="-2.21"/>
    <n v="-2.2200000000000002"/>
    <n v="-2.2200000000000002"/>
    <n v="0.75"/>
    <n v="0.75"/>
    <n v="3"/>
    <x v="2"/>
    <n v="1.483333"/>
    <n v="2.66"/>
    <n v="0.49"/>
    <n v="0.71"/>
    <n v="20"/>
    <n v="3.7"/>
    <n v="5.3"/>
    <n v="0.30577199999999999"/>
    <s v="Zeer hoog"/>
    <s v="nee"/>
    <s v=" "/>
    <s v="011-058-00404_066"/>
    <n v="0"/>
    <x v="0"/>
  </r>
  <r>
    <n v="66"/>
    <s v="Polyline ZM"/>
    <s v="011"/>
    <s v="011-058-00892"/>
    <s v="011_067"/>
    <n v="67"/>
    <s v="011-058-00892_067"/>
    <n v="16.5"/>
    <n v="6.2"/>
    <n v="102.3"/>
    <d v="2019-10-04T00:00:00"/>
    <s v="Noord-Zuid."/>
    <n v="-2.2200000000000002"/>
    <n v="-2.2200000000000002"/>
    <n v="-2.2200000000000002"/>
    <n v="0.5"/>
    <n v="0.5"/>
    <n v="3"/>
    <x v="0"/>
    <n v="3.2"/>
    <n v="2.88"/>
    <n v="0"/>
    <n v="0.04"/>
    <n v="47.5"/>
    <n v="0"/>
    <n v="0.7"/>
    <n v="0"/>
    <s v="Na 5 jaar"/>
    <s v="nee"/>
    <s v=" "/>
    <s v="011-058-00892_067"/>
    <n v="0"/>
    <x v="0"/>
  </r>
  <r>
    <n v="67"/>
    <s v="Polyline ZM"/>
    <s v="011"/>
    <s v="011-058-00892"/>
    <s v="011_068"/>
    <n v="68"/>
    <s v="011-058-00892_068"/>
    <n v="19"/>
    <n v="3.45"/>
    <n v="65.55"/>
    <d v="2019-10-04T00:00:00"/>
    <s v="Noord-Zuid."/>
    <n v="-2.2200000000000002"/>
    <n v="-2.2200000000000002"/>
    <n v="-2.2200000000000002"/>
    <n v="0.5"/>
    <n v="0.5"/>
    <n v="3"/>
    <x v="0"/>
    <n v="1"/>
    <n v="0.91"/>
    <n v="0.08"/>
    <n v="0.18"/>
    <n v="17.3"/>
    <n v="1.5"/>
    <n v="3.4"/>
    <n v="0.13377900000000001"/>
    <s v="Hoog"/>
    <s v="nee"/>
    <s v=" "/>
    <s v="011-058-00892_068"/>
    <n v="0"/>
    <x v="0"/>
  </r>
  <r>
    <n v="68"/>
    <s v="Polyline ZM"/>
    <s v="011"/>
    <s v="011-058-00892"/>
    <s v="011_069"/>
    <n v="69"/>
    <s v="011-058-00892_069"/>
    <n v="15.5"/>
    <n v="3.1"/>
    <n v="48.05"/>
    <d v="2019-10-04T00:00:00"/>
    <s v="Oost-West."/>
    <n v="-2.2200000000000002"/>
    <n v="-2.2200000000000002"/>
    <n v="-2.2200000000000002"/>
    <n v="0.5"/>
    <n v="0.5"/>
    <n v="3"/>
    <x v="0"/>
    <n v="1"/>
    <n v="1.58"/>
    <n v="7.0000000000000007E-2"/>
    <n v="0.18"/>
    <n v="24.5"/>
    <n v="1.1000000000000001"/>
    <n v="2.8"/>
    <n v="0.122058"/>
    <s v="Hoog"/>
    <s v="nee"/>
    <s v=" "/>
    <s v="011-058-00892_069"/>
    <n v="0"/>
    <x v="0"/>
  </r>
  <r>
    <n v="69"/>
    <s v="Polyline ZM"/>
    <s v="011"/>
    <s v="011-058-00371"/>
    <s v="011_070"/>
    <n v="70"/>
    <s v="011-058-00371_070"/>
    <n v="31.5"/>
    <n v="5.8"/>
    <n v="182.7"/>
    <d v="2019-09-13T00:00:00"/>
    <s v="West-Oost"/>
    <n v="-2.21"/>
    <n v="-2.2200000000000002"/>
    <n v="-2.2200000000000002"/>
    <n v="0.75"/>
    <n v="0.75"/>
    <n v="3"/>
    <x v="2"/>
    <n v="1.933333"/>
    <n v="0.9"/>
    <n v="0.18"/>
    <n v="0.43"/>
    <n v="28.4"/>
    <n v="5.7"/>
    <n v="13.5"/>
    <n v="0.110429"/>
    <s v="Hoog"/>
    <s v="nee"/>
    <s v=" "/>
    <s v="011-058-00371_070"/>
    <n v="0"/>
    <x v="0"/>
  </r>
  <r>
    <n v="70"/>
    <s v="Polyline ZM"/>
    <s v="011"/>
    <s v="011-058-00371"/>
    <s v="011_071"/>
    <n v="71"/>
    <s v="011-058-00371_071"/>
    <n v="31.5"/>
    <n v="5.65"/>
    <n v="177.97499999999999"/>
    <d v="2019-09-13T00:00:00"/>
    <s v="West-Oost"/>
    <n v="-2.21"/>
    <n v="-2.2200000000000002"/>
    <n v="-2.2200000000000002"/>
    <n v="0.75"/>
    <n v="0.75"/>
    <n v="3"/>
    <x v="2"/>
    <n v="1.8833329999999999"/>
    <n v="1.39"/>
    <n v="0.52"/>
    <n v="0.79"/>
    <n v="43.8"/>
    <n v="16.399999999999999"/>
    <n v="24.9"/>
    <n v="0.26908100000000001"/>
    <s v="Zeer hoog"/>
    <s v="nee"/>
    <s v=" "/>
    <s v="011-058-00371_071"/>
    <n v="0"/>
    <x v="0"/>
  </r>
  <r>
    <n v="71"/>
    <s v="Polyline ZM"/>
    <s v="011"/>
    <s v="011-058-01703"/>
    <s v="011_072"/>
    <n v="72"/>
    <s v="011-058-01703_072"/>
    <n v="32"/>
    <n v="6.55"/>
    <n v="209.6"/>
    <d v="2019-09-13T00:00:00"/>
    <s v="Zuid-Noord."/>
    <n v="-2.21"/>
    <n v="-2.2200000000000002"/>
    <n v="-2.2200000000000002"/>
    <n v="0.5"/>
    <n v="0.5"/>
    <m/>
    <x v="0"/>
    <n v="3.55"/>
    <n v="1.3"/>
    <n v="0"/>
    <n v="0"/>
    <n v="41.6"/>
    <n v="0"/>
    <n v="0"/>
    <n v="0"/>
    <s v="Na 5 jaar"/>
    <s v="nee"/>
    <s v=" "/>
    <s v="011-058-01703_072"/>
    <n v="0"/>
    <x v="2"/>
  </r>
  <r>
    <n v="72"/>
    <s v="Polyline ZM"/>
    <s v="011"/>
    <s v="011-058-01703"/>
    <s v="011_073"/>
    <n v="73"/>
    <s v="011-058-01703_073"/>
    <n v="17"/>
    <n v="13.15"/>
    <n v="223.55"/>
    <d v="2019-09-13T00:00:00"/>
    <s v="Oost-West."/>
    <n v="-2.21"/>
    <n v="-2.2200000000000002"/>
    <n v="-2.2200000000000002"/>
    <n v="0.5"/>
    <n v="0.5"/>
    <m/>
    <x v="0"/>
    <n v="10.15"/>
    <n v="3.96"/>
    <n v="0"/>
    <n v="0.31"/>
    <n v="67.3"/>
    <n v="0"/>
    <n v="5.3"/>
    <n v="0"/>
    <s v="Na 5 jaar"/>
    <s v="nee"/>
    <s v=" "/>
    <s v="011-058-01703_073"/>
    <n v="0"/>
    <x v="2"/>
  </r>
  <r>
    <n v="73"/>
    <s v="Polyline ZM"/>
    <s v="011"/>
    <s v="011-058-01703"/>
    <s v="011_074"/>
    <n v="74"/>
    <s v="011-058-01703_074"/>
    <n v="16"/>
    <n v="13.4"/>
    <n v="214.4"/>
    <d v="2019-09-13T00:00:00"/>
    <s v="Oost-West."/>
    <n v="-2.21"/>
    <n v="-2.2200000000000002"/>
    <n v="-2.2200000000000002"/>
    <n v="0.5"/>
    <n v="0.5"/>
    <m/>
    <x v="0"/>
    <n v="10.4"/>
    <n v="3.09"/>
    <n v="0"/>
    <n v="0"/>
    <n v="49.4"/>
    <n v="0"/>
    <n v="0"/>
    <n v="0"/>
    <s v="Na 5 jaar"/>
    <s v="nee"/>
    <s v=" "/>
    <s v="011-058-01703_074"/>
    <n v="0"/>
    <x v="2"/>
  </r>
  <r>
    <n v="74"/>
    <s v="Polyline ZM"/>
    <s v="011"/>
    <s v="011-058-01703"/>
    <s v="011_075"/>
    <n v="75"/>
    <s v="011-058-01703_075"/>
    <n v="18"/>
    <n v="6.9"/>
    <n v="124.2"/>
    <d v="2019-09-13T00:00:00"/>
    <s v="Oost-West"/>
    <n v="-2.21"/>
    <n v="-2.2200000000000002"/>
    <n v="-2.2200000000000002"/>
    <n v="0.5"/>
    <n v="0.5"/>
    <m/>
    <x v="0"/>
    <n v="3.9"/>
    <n v="1.66"/>
    <n v="0"/>
    <n v="0"/>
    <n v="29.9"/>
    <n v="0"/>
    <n v="0"/>
    <n v="0"/>
    <s v="Na 5 jaar"/>
    <s v="nee"/>
    <s v=" "/>
    <s v="011-058-01703_075"/>
    <n v="0"/>
    <x v="2"/>
  </r>
  <r>
    <n v="75"/>
    <s v="Polyline ZM"/>
    <s v="011"/>
    <s v="011-058-01701"/>
    <s v="011_076"/>
    <n v="76"/>
    <s v="011-058-01701_076"/>
    <n v="19"/>
    <n v="5.05"/>
    <n v="95.95"/>
    <d v="2019-09-13T00:00:00"/>
    <s v="West-Oost"/>
    <n v="-2.21"/>
    <n v="-2.2200000000000002"/>
    <n v="-2.2200000000000002"/>
    <n v="0.5"/>
    <n v="0.5"/>
    <m/>
    <x v="0"/>
    <n v="2.0499999999999998"/>
    <n v="0.84"/>
    <n v="0"/>
    <n v="0"/>
    <n v="16"/>
    <n v="0"/>
    <n v="0"/>
    <n v="0"/>
    <s v="Na 5 jaar"/>
    <s v="nee"/>
    <s v=" "/>
    <s v="011-058-01701_076"/>
    <n v="0"/>
    <x v="2"/>
  </r>
  <r>
    <n v="76"/>
    <s v="Polyline ZM"/>
    <s v="011"/>
    <s v="011-058-01702"/>
    <s v="011_077"/>
    <n v="77"/>
    <s v="011-058-01702_077"/>
    <n v="35.5"/>
    <n v="10.7"/>
    <n v="379.85"/>
    <d v="2019-09-13T00:00:00"/>
    <s v="West-Oost"/>
    <n v="-2.21"/>
    <n v="-2.2200000000000002"/>
    <n v="-2.2200000000000002"/>
    <n v="0.75"/>
    <n v="0.75"/>
    <n v="3"/>
    <x v="2"/>
    <n v="6.2"/>
    <n v="3.34"/>
    <n v="0.12"/>
    <n v="0.61"/>
    <n v="118.6"/>
    <n v="4.3"/>
    <n v="21.7"/>
    <n v="2.5566999999999999E-2"/>
    <s v="Binnen 2 jaar"/>
    <s v="nee"/>
    <s v="X"/>
    <s v="011-058-01702_077"/>
    <n v="0"/>
    <x v="0"/>
  </r>
  <r>
    <n v="77"/>
    <s v="Polyline ZM"/>
    <s v="011"/>
    <s v="011-058-00699"/>
    <s v="011_078"/>
    <n v="78"/>
    <s v="011-058-00699_078"/>
    <n v="46"/>
    <n v="9.5"/>
    <n v="437"/>
    <d v="2019-09-13T00:00:00"/>
    <s v="Noord-Zuid"/>
    <n v="-2.21"/>
    <n v="-2.2200000000000002"/>
    <n v="-2.2200000000000002"/>
    <n v="0.75"/>
    <n v="0.75"/>
    <n v="3"/>
    <x v="2"/>
    <n v="5"/>
    <n v="1.02"/>
    <n v="0.95"/>
    <n v="0.95"/>
    <n v="46.9"/>
    <n v="43.7"/>
    <n v="43.7"/>
    <n v="0.227409"/>
    <s v="Zeer hoog"/>
    <s v="JA"/>
    <s v=" "/>
    <s v="011-058-00699_078"/>
    <n v="0"/>
    <x v="0"/>
  </r>
  <r>
    <n v="78"/>
    <s v="Polyline ZM"/>
    <s v="011"/>
    <s v="011-058-00672"/>
    <s v="011_079"/>
    <n v="79"/>
    <s v="011-058-00672_079"/>
    <n v="25"/>
    <n v="5.5"/>
    <n v="137.5"/>
    <d v="2019-09-13T00:00:00"/>
    <s v="Noord-Zuid"/>
    <n v="-2.21"/>
    <n v="-2.2200000000000002"/>
    <n v="-2.2200000000000002"/>
    <n v="0.75"/>
    <s v="-"/>
    <s v="-"/>
    <x v="2"/>
    <n v="1.8333330000000001"/>
    <n v="1.08"/>
    <n v="7.0000000000000007E-2"/>
    <n v="0.34"/>
    <n v="27"/>
    <n v="1.8"/>
    <n v="8.5"/>
    <n v="4.8443E-2"/>
    <s v="Hoog"/>
    <s v="nee"/>
    <s v=" "/>
    <s v="011-058-00672_079"/>
    <n v="0"/>
    <x v="0"/>
  </r>
  <r>
    <n v="79"/>
    <s v="Polyline ZM"/>
    <s v="011"/>
    <s v="011-058-00388"/>
    <s v="011_080"/>
    <n v="80"/>
    <s v="011-058-00388_080"/>
    <n v="21"/>
    <n v="9"/>
    <n v="189"/>
    <d v="2019-09-13T00:00:00"/>
    <s v="Noord-Zuid"/>
    <n v="-2.21"/>
    <n v="-2.2200000000000002"/>
    <n v="-2.2200000000000002"/>
    <n v="0.75"/>
    <n v="0.75"/>
    <n v="3"/>
    <x v="2"/>
    <n v="4.5"/>
    <n v="3.17"/>
    <n v="0.09"/>
    <n v="0.69"/>
    <n v="66.599999999999994"/>
    <n v="1.9"/>
    <n v="14.5"/>
    <n v="2.6315999999999999E-2"/>
    <s v="Binnen 2 jaar"/>
    <s v="nee"/>
    <s v="X"/>
    <s v="011-058-00388_080"/>
    <n v="0"/>
    <x v="0"/>
  </r>
  <r>
    <n v="80"/>
    <s v="Polyline ZM"/>
    <s v="011"/>
    <s v="011-058-00686"/>
    <s v="011_081"/>
    <n v="81"/>
    <s v="011-058-00686_081"/>
    <n v="12"/>
    <n v="9.5"/>
    <n v="114"/>
    <d v="2019-09-13T00:00:00"/>
    <s v="Noord-Zuid"/>
    <n v="-2.21"/>
    <n v="-2.2200000000000002"/>
    <n v="-2.2200000000000002"/>
    <n v="0.75"/>
    <n v="0.75"/>
    <n v="3"/>
    <x v="2"/>
    <n v="5"/>
    <n v="3.81"/>
    <n v="3.35"/>
    <n v="3.5"/>
    <n v="45.7"/>
    <n v="40.200000000000003"/>
    <n v="42"/>
    <n v="0.637185"/>
    <s v="Zeer hoog"/>
    <s v="JA"/>
    <s v=" "/>
    <s v="011-058-00686_081"/>
    <n v="0"/>
    <x v="0"/>
  </r>
  <r>
    <n v="81"/>
    <s v="Polyline ZM"/>
    <s v="011"/>
    <s v="011-058-00686"/>
    <s v="011_082"/>
    <n v="82"/>
    <s v="011-058-00686_082"/>
    <n v="27.5"/>
    <n v="4.1500000000000004"/>
    <n v="114.125"/>
    <d v="2019-09-13T00:00:00"/>
    <s v="Noord-Zuid"/>
    <n v="-2.21"/>
    <n v="-2.2200000000000002"/>
    <n v="-2.2200000000000002"/>
    <n v="0.75"/>
    <n v="0.75"/>
    <n v="3"/>
    <x v="2"/>
    <n v="1.3833329999999999"/>
    <n v="0.83"/>
    <n v="0.24"/>
    <n v="0.43"/>
    <n v="22.8"/>
    <n v="6.6"/>
    <n v="11.8"/>
    <n v="0.18786700000000001"/>
    <s v="Hoog"/>
    <s v="nee"/>
    <s v=" "/>
    <s v="011-058-00686_082"/>
    <n v="0"/>
    <x v="0"/>
  </r>
  <r>
    <n v="82"/>
    <s v="Polyline ZM"/>
    <s v="011"/>
    <s v="011-058-00686"/>
    <s v="011_083"/>
    <n v="83"/>
    <s v="011-058-00686_083"/>
    <n v="32.5"/>
    <n v="4.2"/>
    <n v="136.5"/>
    <d v="2019-09-13T00:00:00"/>
    <s v="Noord-Zuid"/>
    <n v="-2.21"/>
    <n v="-2.2200000000000002"/>
    <n v="-2.2200000000000002"/>
    <n v="0.75"/>
    <n v="0.75"/>
    <n v="3"/>
    <x v="2"/>
    <n v="1.4"/>
    <n v="0.68"/>
    <n v="0.21"/>
    <n v="0.38"/>
    <n v="22.1"/>
    <n v="6.8"/>
    <n v="12.4"/>
    <n v="0.16666700000000001"/>
    <s v="Hoog"/>
    <s v="nee"/>
    <s v=" "/>
    <s v="011-058-00686_083"/>
    <n v="0"/>
    <x v="0"/>
  </r>
  <r>
    <n v="83"/>
    <s v="Polyline ZM"/>
    <s v="011"/>
    <s v="011-058-00686"/>
    <s v="011_084"/>
    <n v="84"/>
    <s v="011-058-00686_084"/>
    <n v="29"/>
    <n v="5.55"/>
    <n v="160.94999999999999"/>
    <d v="2019-09-13T00:00:00"/>
    <s v="West-Oost"/>
    <n v="-2.21"/>
    <n v="-2.2200000000000002"/>
    <n v="-2.2200000000000002"/>
    <n v="0.75"/>
    <n v="0.75"/>
    <n v="3"/>
    <x v="2"/>
    <n v="1.85"/>
    <n v="0.89"/>
    <n v="0.13"/>
    <n v="0.37"/>
    <n v="25.8"/>
    <n v="3.8"/>
    <n v="10.7"/>
    <n v="8.5666999999999993E-2"/>
    <s v="Hoog"/>
    <s v="JA"/>
    <s v=" "/>
    <s v="011-058-00686_084"/>
    <n v="0"/>
    <x v="0"/>
  </r>
  <r>
    <n v="84"/>
    <s v="Polyline ZM"/>
    <s v="011"/>
    <s v="011-058-00686"/>
    <s v="011_085"/>
    <n v="85"/>
    <s v="011-058-00686_085"/>
    <n v="27"/>
    <n v="6.05"/>
    <n v="163.35"/>
    <d v="2019-09-13T00:00:00"/>
    <s v="West-Oost"/>
    <n v="-2.21"/>
    <n v="-2.2200000000000002"/>
    <n v="-2.2200000000000002"/>
    <n v="0.75"/>
    <n v="0.75"/>
    <n v="3"/>
    <x v="2"/>
    <n v="1.55"/>
    <n v="0.83"/>
    <n v="0.11"/>
    <n v="0.28000000000000003"/>
    <n v="22.4"/>
    <n v="3"/>
    <n v="7.6"/>
    <n v="8.3196000000000006E-2"/>
    <s v="Hoog"/>
    <s v="nee"/>
    <s v=" "/>
    <s v="011-058-00686_085"/>
    <n v="0"/>
    <x v="0"/>
  </r>
  <r>
    <n v="85"/>
    <s v="Polyline ZM"/>
    <s v="011"/>
    <s v="011-058-00686"/>
    <s v="011_086"/>
    <n v="86"/>
    <s v="011-058-00686_086"/>
    <n v="15"/>
    <n v="21"/>
    <n v="315"/>
    <d v="2019-09-13T00:00:00"/>
    <s v="West-Oost"/>
    <n v="-2.21"/>
    <n v="-2.2200000000000002"/>
    <n v="-2.2200000000000002"/>
    <n v="0.75"/>
    <n v="0.75"/>
    <n v="3"/>
    <x v="2"/>
    <n v="16.5"/>
    <n v="3.92"/>
    <n v="0.67"/>
    <n v="3.27"/>
    <n v="58.8"/>
    <n v="10.1"/>
    <n v="49.1"/>
    <n v="5.3745000000000001E-2"/>
    <s v="Hoog"/>
    <s v="JA"/>
    <s v=" "/>
    <s v="011-058-00686_086"/>
    <n v="0"/>
    <x v="0"/>
  </r>
  <r>
    <n v="86"/>
    <s v="Polyline ZM"/>
    <s v="011"/>
    <s v="011-058-00686"/>
    <s v="011_087"/>
    <n v="87"/>
    <s v="011-058-00686_087"/>
    <n v="15"/>
    <n v="20"/>
    <n v="300"/>
    <d v="2019-09-13T00:00:00"/>
    <s v="West-Oost"/>
    <n v="-2.21"/>
    <n v="-2.2200000000000002"/>
    <n v="-2.2200000000000002"/>
    <n v="0.75"/>
    <n v="0.75"/>
    <n v="3"/>
    <x v="2"/>
    <n v="15.5"/>
    <n v="2.79"/>
    <n v="0.36"/>
    <n v="1.66"/>
    <n v="41.9"/>
    <n v="5.4"/>
    <n v="24.9"/>
    <n v="3.0828999999999999E-2"/>
    <s v="Binnen 2 jaar"/>
    <s v="nee"/>
    <s v="X"/>
    <s v="011-058-00686_087"/>
    <n v="0"/>
    <x v="0"/>
  </r>
  <r>
    <n v="87"/>
    <s v="Polyline ZM"/>
    <s v="011"/>
    <s v="011-058-00686"/>
    <s v="011_088"/>
    <n v="88"/>
    <s v="011-058-00686_088"/>
    <n v="34"/>
    <n v="6.8"/>
    <n v="231.2"/>
    <d v="2019-09-13T00:00:00"/>
    <s v="Noord-Zuid"/>
    <n v="-2.21"/>
    <n v="-2.2200000000000002"/>
    <n v="-2.2200000000000002"/>
    <n v="0.75"/>
    <n v="0.75"/>
    <n v="3"/>
    <x v="2"/>
    <n v="2.2999999999999998"/>
    <n v="1.01"/>
    <n v="0"/>
    <n v="0.09"/>
    <n v="34.299999999999997"/>
    <n v="0"/>
    <n v="3.1"/>
    <n v="0"/>
    <s v="Binnen 2 jaar"/>
    <s v="nee"/>
    <s v=" "/>
    <s v="011-058-00686_088"/>
    <n v="0"/>
    <x v="0"/>
  </r>
  <r>
    <n v="88"/>
    <s v="Polyline ZM"/>
    <s v="011"/>
    <s v="011-058-00686"/>
    <s v="011_089"/>
    <n v="89"/>
    <s v="011-058-00686_089"/>
    <n v="27"/>
    <n v="14.05"/>
    <n v="379.35"/>
    <d v="2019-09-13T00:00:00"/>
    <s v="West-Oost"/>
    <n v="-2.21"/>
    <n v="-2.2200000000000002"/>
    <n v="-2.2200000000000002"/>
    <n v="0.75"/>
    <n v="0.75"/>
    <n v="3"/>
    <x v="2"/>
    <n v="9.5500000000000007"/>
    <n v="3.73"/>
    <n v="0.57999999999999996"/>
    <n v="2.15"/>
    <n v="100.7"/>
    <n v="15.7"/>
    <n v="58.1"/>
    <n v="7.9461000000000004E-2"/>
    <s v="Hoog"/>
    <s v="JA"/>
    <s v=" "/>
    <s v="011-058-00686_089"/>
    <n v="0"/>
    <x v="0"/>
  </r>
  <r>
    <n v="89"/>
    <s v="Polyline ZM"/>
    <s v="011"/>
    <s v="011-058-00686"/>
    <s v="011_090"/>
    <n v="90"/>
    <s v="011-058-00686_090"/>
    <n v="30"/>
    <n v="9.5500000000000007"/>
    <n v="286.5"/>
    <d v="2019-09-13T00:00:00"/>
    <s v="West-Oost"/>
    <n v="-2.21"/>
    <n v="-2.2200000000000002"/>
    <n v="-2.2200000000000002"/>
    <n v="0.75"/>
    <n v="0.75"/>
    <n v="3"/>
    <x v="2"/>
    <n v="5.05"/>
    <n v="1.28"/>
    <n v="0.05"/>
    <n v="0.49"/>
    <n v="38.4"/>
    <n v="1.5"/>
    <n v="14.7"/>
    <n v="1.3124E-2"/>
    <s v="Binnen 2 jaar"/>
    <s v="nee"/>
    <s v="X"/>
    <s v="011-058-00686_090"/>
    <n v="0"/>
    <x v="0"/>
  </r>
  <r>
    <n v="90"/>
    <s v="Polyline ZM"/>
    <s v="011"/>
    <s v="011-058-00686"/>
    <s v="011_091"/>
    <n v="91"/>
    <s v="011-058-00686_091"/>
    <n v="30"/>
    <n v="9.3000000000000007"/>
    <n v="279"/>
    <d v="2019-09-13T00:00:00"/>
    <s v="West-Oost"/>
    <n v="-2.21"/>
    <n v="-2.2200000000000002"/>
    <n v="-2.2200000000000002"/>
    <n v="0.75"/>
    <n v="0.75"/>
    <n v="3"/>
    <x v="2"/>
    <n v="4.8"/>
    <n v="2.6"/>
    <n v="0.1"/>
    <n v="0.52"/>
    <n v="78"/>
    <n v="3"/>
    <n v="15.6"/>
    <n v="2.7421000000000001E-2"/>
    <s v="Binnen 2 jaar"/>
    <s v="nee"/>
    <s v="X"/>
    <s v="011-058-00686_091"/>
    <n v="0"/>
    <x v="0"/>
  </r>
  <r>
    <n v="91"/>
    <s v="Polyline ZM"/>
    <s v="011"/>
    <s v="011-058-00767"/>
    <s v="011_092"/>
    <n v="92"/>
    <s v="011-058-00767_092"/>
    <n v="37.5"/>
    <n v="8.65"/>
    <n v="324.375"/>
    <d v="2019-09-13T00:00:00"/>
    <s v="West-Oost"/>
    <n v="-2.21"/>
    <n v="-2.2200000000000002"/>
    <n v="-2.2200000000000002"/>
    <n v="0.75"/>
    <n v="0.75"/>
    <n v="3"/>
    <x v="2"/>
    <n v="4.1500000000000004"/>
    <n v="2.68"/>
    <n v="0.04"/>
    <n v="0.43"/>
    <n v="100.5"/>
    <n v="1.5"/>
    <n v="16.100000000000001"/>
    <n v="1.2762000000000001E-2"/>
    <s v="Binnen 2 jaar"/>
    <s v="nee"/>
    <s v="X"/>
    <s v="011-058-00767_092"/>
    <n v="0"/>
    <x v="0"/>
  </r>
  <r>
    <n v="92"/>
    <s v="Polyline ZM"/>
    <s v="011"/>
    <s v="011-058-00767"/>
    <s v="011_093"/>
    <n v="93"/>
    <s v="011-058-00767_093"/>
    <n v="52"/>
    <n v="5.55"/>
    <n v="288.60000000000002"/>
    <d v="2019-09-13T00:00:00"/>
    <s v="Zuid-Noord"/>
    <n v="-2.21"/>
    <n v="-2.2200000000000002"/>
    <n v="-2.2200000000000002"/>
    <n v="0.75"/>
    <n v="0.75"/>
    <n v="3"/>
    <x v="2"/>
    <n v="1.85"/>
    <n v="0.77"/>
    <n v="0.47"/>
    <n v="0.55000000000000004"/>
    <n v="40"/>
    <n v="24.4"/>
    <n v="28.6"/>
    <n v="0.25302799999999998"/>
    <s v="Zeer hoog"/>
    <s v="nee"/>
    <s v=" "/>
    <s v="011-058-00767_093"/>
    <n v="0"/>
    <x v="0"/>
  </r>
  <r>
    <n v="93"/>
    <s v="Polyline ZM"/>
    <s v="011"/>
    <s v="011-058-00767"/>
    <s v="011_094"/>
    <n v="94"/>
    <s v="011-058-00767_094"/>
    <n v="52"/>
    <n v="7.75"/>
    <n v="403"/>
    <d v="2019-09-13T00:00:00"/>
    <s v="Noord-Zuid"/>
    <n v="-2.21"/>
    <n v="-2.2200000000000002"/>
    <n v="-2.2200000000000002"/>
    <n v="0.75"/>
    <n v="0.75"/>
    <n v="3"/>
    <x v="2"/>
    <n v="3.25"/>
    <n v="2.15"/>
    <n v="1.61"/>
    <n v="2.04"/>
    <n v="111.8"/>
    <n v="83.7"/>
    <n v="106.1"/>
    <n v="0.45325100000000001"/>
    <s v="Zeer hoog"/>
    <s v="JA"/>
    <s v=" "/>
    <s v="011-058-00767_094"/>
    <n v="0"/>
    <x v="0"/>
  </r>
  <r>
    <n v="94"/>
    <s v="Polyline ZM"/>
    <s v="011"/>
    <s v="011-058-01036"/>
    <s v="011_095"/>
    <n v="95"/>
    <s v="011-058-01036_095"/>
    <n v="6.5"/>
    <n v="7.9"/>
    <n v="51.35"/>
    <d v="2019-09-13T00:00:00"/>
    <s v="Noord-Zuid"/>
    <n v="-2.21"/>
    <n v="-2.2200000000000002"/>
    <n v="-2.2200000000000002"/>
    <n v="0.75"/>
    <n v="0.75"/>
    <n v="3"/>
    <x v="2"/>
    <n v="3.4"/>
    <n v="2.87"/>
    <n v="0.54"/>
    <n v="1.1000000000000001"/>
    <n v="18.7"/>
    <n v="3.5"/>
    <n v="7.2"/>
    <n v="0.18573600000000001"/>
    <s v="Hoog"/>
    <s v="nee"/>
    <s v=" "/>
    <s v="011-058-01036_095"/>
    <n v="0"/>
    <x v="0"/>
  </r>
  <r>
    <n v="95"/>
    <s v="Polyline ZM"/>
    <s v="011"/>
    <s v="011-058-00640"/>
    <s v="011_096"/>
    <n v="96"/>
    <s v="011-058-00640_096"/>
    <n v="28"/>
    <n v="8.1"/>
    <n v="226.8"/>
    <d v="2019-09-13T00:00:00"/>
    <s v="Noord-Zuid"/>
    <n v="-2.21"/>
    <n v="-2.2200000000000002"/>
    <n v="-2.2200000000000002"/>
    <n v="0.75"/>
    <n v="0.75"/>
    <n v="3"/>
    <x v="2"/>
    <n v="3.6"/>
    <n v="1.77"/>
    <n v="0.48"/>
    <n v="0.74"/>
    <n v="49.6"/>
    <n v="13.4"/>
    <n v="20.7"/>
    <n v="0.16"/>
    <s v="Hoog"/>
    <s v="nee"/>
    <s v=" "/>
    <s v="011-058-00640_096"/>
    <n v="0"/>
    <x v="0"/>
  </r>
  <r>
    <n v="96"/>
    <s v="Polyline ZM"/>
    <s v="011"/>
    <s v="011-058-00640"/>
    <s v="011_097"/>
    <n v="97"/>
    <s v="011-058-00640_097"/>
    <n v="8"/>
    <n v="12"/>
    <n v="96"/>
    <d v="2019-09-13T00:00:00"/>
    <s v="Noord-Zuid"/>
    <n v="-2.21"/>
    <n v="-2.2200000000000002"/>
    <n v="-2.2200000000000002"/>
    <n v="0.75"/>
    <n v="0.75"/>
    <n v="3"/>
    <x v="2"/>
    <n v="7.5"/>
    <n v="4.22"/>
    <n v="0.97"/>
    <n v="2.3199999999999998"/>
    <n v="33.799999999999997"/>
    <n v="7.8"/>
    <n v="18.600000000000001"/>
    <n v="0.163962"/>
    <s v="Hoog"/>
    <s v="JA"/>
    <s v=" "/>
    <s v="011-058-00640_097"/>
    <n v="0"/>
    <x v="0"/>
  </r>
  <r>
    <n v="97"/>
    <s v="Polyline ZM"/>
    <s v="011"/>
    <s v="011-058-01074"/>
    <s v="011_098"/>
    <n v="98"/>
    <s v="011-058-01074_098"/>
    <n v="39"/>
    <n v="3.1"/>
    <n v="120.9"/>
    <d v="2019-09-13T00:00:00"/>
    <s v="Noord-Zuid"/>
    <n v="-2.21"/>
    <n v="-2.2200000000000002"/>
    <n v="-2.2200000000000002"/>
    <n v="0.5"/>
    <n v="0.5"/>
    <n v="3"/>
    <x v="0"/>
    <n v="1"/>
    <n v="1.0900000000000001"/>
    <n v="0.08"/>
    <n v="0.19"/>
    <n v="42.5"/>
    <n v="3.1"/>
    <n v="7.4"/>
    <n v="0.136986"/>
    <s v="Hoog"/>
    <s v="nee"/>
    <s v=" "/>
    <s v="011-058-01074_098"/>
    <n v="0"/>
    <x v="0"/>
  </r>
  <r>
    <n v="98"/>
    <s v="Polyline ZM"/>
    <s v="011"/>
    <s v="011-058-01181"/>
    <s v="011_099"/>
    <n v="99"/>
    <s v="011-058-01181_099"/>
    <n v="8.5"/>
    <n v="7.3"/>
    <n v="62.05"/>
    <d v="2019-10-10T00:00:00"/>
    <s v="Zuid-Noord."/>
    <n v="-2.2200000000000002"/>
    <n v="-2.2200000000000002"/>
    <n v="-2.2200000000000002"/>
    <n v="0.75"/>
    <n v="0.75"/>
    <n v="3"/>
    <x v="2"/>
    <n v="2.8"/>
    <n v="2.4"/>
    <n v="0.18"/>
    <n v="0.62"/>
    <n v="20.399999999999999"/>
    <n v="1.5"/>
    <n v="5.3"/>
    <n v="8.0190999999999998E-2"/>
    <s v="Hoog"/>
    <s v="nee"/>
    <s v=" "/>
    <s v="011-058-01181_099"/>
    <n v="0"/>
    <x v="0"/>
  </r>
  <r>
    <n v="99"/>
    <s v="Polyline ZM"/>
    <s v="011"/>
    <s v="011-058-01053"/>
    <s v="011_100"/>
    <n v="100"/>
    <s v="011-058-01053_100"/>
    <n v="25"/>
    <n v="14.3"/>
    <n v="357.5"/>
    <d v="2019-10-10T00:00:00"/>
    <s v="West-Oost."/>
    <n v="-2.2200000000000002"/>
    <n v="-2.2200000000000002"/>
    <n v="-2.2200000000000002"/>
    <n v="0.75"/>
    <n v="0.75"/>
    <n v="3"/>
    <x v="2"/>
    <n v="9.8000000000000007"/>
    <n v="3.23"/>
    <n v="1"/>
    <n v="2.58"/>
    <n v="80.8"/>
    <n v="25"/>
    <n v="64.5"/>
    <n v="0.13193299999999999"/>
    <s v="Hoog"/>
    <s v="JA"/>
    <s v=" "/>
    <s v="011-058-01053_100"/>
    <n v="0"/>
    <x v="0"/>
  </r>
  <r>
    <n v="100"/>
    <s v="Polyline ZM"/>
    <s v="011"/>
    <s v="011-058-01053"/>
    <s v="011_101"/>
    <n v="101"/>
    <s v="011-058-01053_101"/>
    <n v="25"/>
    <n v="7"/>
    <n v="175"/>
    <d v="2019-10-10T00:00:00"/>
    <s v="West-Oost."/>
    <n v="-2.2200000000000002"/>
    <n v="-2.2200000000000002"/>
    <n v="-2.2200000000000002"/>
    <n v="0.75"/>
    <n v="0.75"/>
    <n v="3"/>
    <x v="2"/>
    <n v="2.5"/>
    <n v="2.09"/>
    <n v="0.62"/>
    <n v="1"/>
    <n v="52.3"/>
    <n v="15.5"/>
    <n v="25"/>
    <n v="0.25482900000000003"/>
    <s v="Zeer hoog"/>
    <s v="nee"/>
    <s v=" "/>
    <s v="011-058-01053_101"/>
    <n v="0"/>
    <x v="0"/>
  </r>
  <r>
    <n v="101"/>
    <s v="Polyline ZM"/>
    <s v="011"/>
    <s v="011-058-01053"/>
    <s v="011_102"/>
    <n v="102"/>
    <s v="011-058-01053_102"/>
    <n v="25"/>
    <n v="8.4"/>
    <n v="210"/>
    <d v="2019-10-10T00:00:00"/>
    <s v="West-Oost."/>
    <n v="-2.2200000000000002"/>
    <n v="-2.2200000000000002"/>
    <n v="-2.2200000000000002"/>
    <n v="0.75"/>
    <n v="0.75"/>
    <n v="3"/>
    <x v="2"/>
    <n v="3.9"/>
    <n v="2.38"/>
    <n v="0.97"/>
    <n v="1.61"/>
    <n v="59.5"/>
    <n v="24.3"/>
    <n v="40.299999999999997"/>
    <n v="0.278366"/>
    <s v="Zeer hoog"/>
    <s v="nee"/>
    <s v=" "/>
    <s v="011-058-01053_102"/>
    <n v="0"/>
    <x v="0"/>
  </r>
  <r>
    <n v="102"/>
    <s v="Polyline ZM"/>
    <s v="011"/>
    <s v="011-058-01053"/>
    <s v="011_103"/>
    <n v="103"/>
    <s v="011-058-01053_103"/>
    <n v="22.5"/>
    <n v="7.35"/>
    <n v="165.375"/>
    <d v="2019-10-10T00:00:00"/>
    <s v="West-Oost."/>
    <n v="-2.2200000000000002"/>
    <n v="-2.2200000000000002"/>
    <n v="-2.2200000000000002"/>
    <n v="0.75"/>
    <n v="0.75"/>
    <n v="3"/>
    <x v="2"/>
    <n v="2.85"/>
    <n v="1.38"/>
    <n v="0.57999999999999996"/>
    <n v="1.01"/>
    <n v="31.1"/>
    <n v="13.1"/>
    <n v="22.7"/>
    <n v="0.223473"/>
    <s v="Hoog"/>
    <s v="nee"/>
    <s v=" "/>
    <s v="011-058-01053_103"/>
    <n v="0"/>
    <x v="0"/>
  </r>
  <r>
    <n v="103"/>
    <s v="Polyline ZM"/>
    <s v="011"/>
    <s v="011-058-01053"/>
    <s v="011_104"/>
    <n v="104"/>
    <s v="011-058-01053_104"/>
    <n v="19.5"/>
    <n v="9.75"/>
    <n v="190.125"/>
    <d v="2019-10-10T00:00:00"/>
    <s v="West-Oost."/>
    <n v="-2.2200000000000002"/>
    <n v="-2.2200000000000002"/>
    <n v="-2.2200000000000002"/>
    <n v="0.75"/>
    <n v="0.75"/>
    <n v="3"/>
    <x v="2"/>
    <n v="5.25"/>
    <n v="1.77"/>
    <n v="1.03"/>
    <n v="1.64"/>
    <n v="34.5"/>
    <n v="20.100000000000001"/>
    <n v="32"/>
    <n v="0.23521700000000001"/>
    <s v="Hoog"/>
    <s v="JA"/>
    <s v=" "/>
    <s v="011-058-01053_104"/>
    <n v="0"/>
    <x v="0"/>
  </r>
  <r>
    <n v="104"/>
    <s v="Polyline ZM"/>
    <s v="011"/>
    <s v="011-058-01053"/>
    <s v="011_105"/>
    <n v="105"/>
    <s v="011-058-01053_105"/>
    <n v="18"/>
    <n v="9.5"/>
    <n v="171"/>
    <d v="2019-10-10T00:00:00"/>
    <s v="West-Oost."/>
    <n v="-2.2200000000000002"/>
    <n v="-2.2200000000000002"/>
    <n v="-2.2200000000000002"/>
    <n v="0.75"/>
    <n v="0.75"/>
    <n v="3"/>
    <x v="2"/>
    <n v="5"/>
    <n v="2.4300000000000002"/>
    <n v="0.9"/>
    <n v="1.65"/>
    <n v="43.7"/>
    <n v="16.2"/>
    <n v="29.7"/>
    <n v="0.21660699999999999"/>
    <s v="Hoog"/>
    <s v="JA"/>
    <s v=" "/>
    <s v="011-058-01053_105"/>
    <n v="0"/>
    <x v="0"/>
  </r>
  <r>
    <n v="105"/>
    <s v="Polyline ZM"/>
    <s v="011"/>
    <s v="011-058-01053"/>
    <s v="011_106"/>
    <n v="106"/>
    <s v="011-058-01053_106"/>
    <n v="21"/>
    <n v="11.7"/>
    <n v="245.7"/>
    <d v="2019-10-10T00:00:00"/>
    <s v="Zuid-Noord."/>
    <n v="-2.2200000000000002"/>
    <n v="-2.2200000000000002"/>
    <n v="-2.2200000000000002"/>
    <n v="0.75"/>
    <n v="0.75"/>
    <n v="3"/>
    <x v="2"/>
    <n v="7.2"/>
    <n v="2.25"/>
    <n v="0.81"/>
    <n v="1.65"/>
    <n v="47.3"/>
    <n v="17"/>
    <n v="34.700000000000003"/>
    <n v="0.14328399999999999"/>
    <s v="Hoog"/>
    <s v="JA"/>
    <s v=" "/>
    <s v="011-058-01053_106"/>
    <n v="0"/>
    <x v="0"/>
  </r>
  <r>
    <n v="106"/>
    <s v="Polyline ZM"/>
    <s v="011"/>
    <s v="011-058-01053"/>
    <s v="011_107"/>
    <n v="107"/>
    <s v="011-058-01053_107"/>
    <n v="25"/>
    <n v="7.4"/>
    <n v="185"/>
    <d v="2019-10-10T00:00:00"/>
    <s v="Zuid-Noord."/>
    <n v="-2.2200000000000002"/>
    <n v="-2.2200000000000002"/>
    <n v="-2.2200000000000002"/>
    <n v="0.75"/>
    <n v="0.75"/>
    <n v="3"/>
    <x v="2"/>
    <n v="2.9"/>
    <n v="1.2"/>
    <n v="0.11"/>
    <n v="0.55000000000000004"/>
    <n v="30"/>
    <n v="2.8"/>
    <n v="13.8"/>
    <n v="4.8665E-2"/>
    <s v="Hoog"/>
    <s v="nee"/>
    <s v=" "/>
    <s v="011-058-01053_107"/>
    <n v="0"/>
    <x v="0"/>
  </r>
  <r>
    <n v="107"/>
    <s v="Polyline ZM"/>
    <s v="011"/>
    <s v="011-058-01704"/>
    <s v="011_108"/>
    <n v="108"/>
    <s v="011-058-01704_108"/>
    <n v="28"/>
    <n v="4.4000000000000004"/>
    <n v="123.2"/>
    <d v="2019-10-10T00:00:00"/>
    <s v="Oost-West."/>
    <n v="-2.2200000000000002"/>
    <n v="-2.2200000000000002"/>
    <n v="-2.2200000000000002"/>
    <n v="0.75"/>
    <n v="0.75"/>
    <n v="3"/>
    <x v="2"/>
    <n v="1.466666"/>
    <n v="1.1200000000000001"/>
    <n v="0.62"/>
    <n v="0.64"/>
    <n v="31.4"/>
    <n v="17.399999999999999"/>
    <n v="17.899999999999999"/>
    <n v="0.36046499999999998"/>
    <s v="Zeer hoog"/>
    <s v="JA"/>
    <s v=" "/>
    <s v="011-058-01704_108"/>
    <n v="0"/>
    <x v="0"/>
  </r>
  <r>
    <n v="108"/>
    <s v="Polyline ZM"/>
    <s v="011"/>
    <s v="011-058-00995"/>
    <s v="011_109"/>
    <n v="109"/>
    <s v="011-058-00995_109"/>
    <n v="38"/>
    <n v="11"/>
    <n v="418"/>
    <d v="2019-08-26T00:00:00"/>
    <s v="Noord-Zuid"/>
    <n v="-2.19"/>
    <n v="-2.2200000000000002"/>
    <n v="-2.2200000000000002"/>
    <n v="0.75"/>
    <n v="0.75"/>
    <n v="3"/>
    <x v="2"/>
    <n v="6.5"/>
    <n v="2.85"/>
    <n v="0.89"/>
    <n v="1.88"/>
    <n v="108.3"/>
    <n v="33.799999999999997"/>
    <n v="71.400000000000006"/>
    <n v="0.171713"/>
    <s v="Hoog"/>
    <s v="JA"/>
    <s v=" "/>
    <s v="011-058-00995_109"/>
    <n v="0"/>
    <x v="0"/>
  </r>
  <r>
    <n v="109"/>
    <s v="Polyline ZM"/>
    <s v="011"/>
    <s v="011-058-00458"/>
    <s v="011_110"/>
    <n v="110"/>
    <s v="011-058-00458_110"/>
    <n v="42"/>
    <n v="15.4"/>
    <n v="646.79999999999995"/>
    <d v="2019-08-26T00:00:00"/>
    <s v="West-Oost"/>
    <n v="-2.19"/>
    <n v="-2.2200000000000002"/>
    <n v="-2.2200000000000002"/>
    <n v="0.75"/>
    <n v="0.75"/>
    <n v="3"/>
    <x v="2"/>
    <n v="10.9"/>
    <n v="4.71"/>
    <n v="2.4500000000000002"/>
    <n v="4.01"/>
    <n v="197.8"/>
    <n v="102.9"/>
    <n v="168.4"/>
    <n v="0.28223399999999998"/>
    <s v="Zeer hoog"/>
    <s v="JA"/>
    <s v=" "/>
    <s v="011-058-00458_110"/>
    <n v="0"/>
    <x v="0"/>
  </r>
  <r>
    <n v="110"/>
    <s v="Polyline ZM"/>
    <s v="011"/>
    <s v="011-058-00446"/>
    <s v="011_111"/>
    <n v="111"/>
    <s v="011-058-00446_111"/>
    <n v="24"/>
    <n v="23.25"/>
    <n v="558"/>
    <d v="2019-08-26T00:00:00"/>
    <s v="Noord-Zuid"/>
    <n v="-2.19"/>
    <n v="-2.2200000000000002"/>
    <n v="-2.2200000000000002"/>
    <n v="0.75"/>
    <n v="0.75"/>
    <n v="3"/>
    <x v="2"/>
    <n v="18.75"/>
    <n v="7.64"/>
    <n v="4.83"/>
    <n v="6.8"/>
    <n v="183.4"/>
    <n v="115.9"/>
    <n v="163.19999999999999"/>
    <n v="0.32987100000000003"/>
    <s v="Zeer hoog"/>
    <s v="JA"/>
    <s v=" "/>
    <s v="011-058-00446_111"/>
    <n v="0"/>
    <x v="0"/>
  </r>
  <r>
    <n v="111"/>
    <s v="Polyline ZM"/>
    <s v="011"/>
    <s v="011-058-00446"/>
    <s v="011_112"/>
    <n v="112"/>
    <s v="011-058-00446_112"/>
    <n v="16"/>
    <n v="5.4"/>
    <n v="86.4"/>
    <d v="2019-08-26T00:00:00"/>
    <s v="Oost-West."/>
    <n v="-2.19"/>
    <n v="-2.2200000000000002"/>
    <n v="-2.2200000000000002"/>
    <n v="0.75"/>
    <n v="0.75"/>
    <n v="3"/>
    <x v="2"/>
    <n v="1.8"/>
    <n v="1.1399999999999999"/>
    <n v="0.76"/>
    <n v="0.84"/>
    <n v="18.2"/>
    <n v="12.2"/>
    <n v="13.4"/>
    <n v="0.36019000000000001"/>
    <s v="Zeer hoog"/>
    <s v="JA"/>
    <s v=" "/>
    <s v="011-058-00446_112"/>
    <n v="0"/>
    <x v="0"/>
  </r>
  <r>
    <n v="112"/>
    <s v="Polyline ZM"/>
    <s v="011"/>
    <s v="011-058-00446"/>
    <s v="011_113"/>
    <n v="113"/>
    <s v="011-058-00446_113"/>
    <n v="24"/>
    <n v="5.6"/>
    <n v="134.4"/>
    <d v="2019-08-26T00:00:00"/>
    <s v="Oost-West."/>
    <n v="-2.19"/>
    <n v="-2.2200000000000002"/>
    <n v="-2.2200000000000002"/>
    <n v="0.75"/>
    <n v="0.75"/>
    <n v="3"/>
    <x v="2"/>
    <n v="1.8666670000000001"/>
    <n v="1.29"/>
    <n v="0.92"/>
    <n v="0.96"/>
    <n v="31"/>
    <n v="22.1"/>
    <n v="23"/>
    <n v="0.39655200000000002"/>
    <s v="Zeer hoog"/>
    <s v="JA"/>
    <s v=" "/>
    <s v="011-058-00446_113"/>
    <n v="0"/>
    <x v="0"/>
  </r>
  <r>
    <n v="113"/>
    <s v="Polyline ZM"/>
    <s v="011"/>
    <s v="011-058-00822"/>
    <s v="011_114"/>
    <n v="114"/>
    <s v="011-058-00822_114"/>
    <n v="44.5"/>
    <n v="7.5"/>
    <n v="333.75"/>
    <d v="2019-08-26T00:00:00"/>
    <s v="Oost-West."/>
    <n v="-2.19"/>
    <n v="-2.2200000000000002"/>
    <n v="-2.2200000000000002"/>
    <n v="0.75"/>
    <n v="0.75"/>
    <n v="3"/>
    <x v="2"/>
    <n v="3"/>
    <n v="1.51"/>
    <n v="1.1599999999999999"/>
    <n v="1.28"/>
    <n v="67.2"/>
    <n v="51.6"/>
    <n v="57"/>
    <n v="0.37179499999999999"/>
    <s v="Zeer hoog"/>
    <s v="JA"/>
    <s v=" "/>
    <s v="011-058-00822_114"/>
    <n v="0"/>
    <x v="0"/>
  </r>
  <r>
    <n v="114"/>
    <s v="Polyline ZM"/>
    <s v="011"/>
    <s v="011-058-00822"/>
    <s v="011_115"/>
    <n v="115"/>
    <s v="011-058-00822_115"/>
    <n v="41.5"/>
    <n v="7.15"/>
    <n v="296.72500000000002"/>
    <d v="2019-08-26T00:00:00"/>
    <s v="Oost-West."/>
    <n v="-2.19"/>
    <n v="-2.2200000000000002"/>
    <n v="-2.2200000000000002"/>
    <n v="0.75"/>
    <n v="0.75"/>
    <n v="3"/>
    <x v="2"/>
    <n v="2.65"/>
    <n v="1.49"/>
    <n v="0.64"/>
    <n v="1.03"/>
    <n v="61.8"/>
    <n v="26.6"/>
    <n v="42.7"/>
    <n v="0.25287500000000002"/>
    <s v="Zeer hoog"/>
    <s v="JA"/>
    <s v=" "/>
    <s v="011-058-00822_115"/>
    <n v="0"/>
    <x v="0"/>
  </r>
  <r>
    <n v="115"/>
    <s v="Polyline ZM"/>
    <s v="011"/>
    <s v="011-058-00822"/>
    <s v="011_116"/>
    <n v="116"/>
    <s v="011-058-00822_116"/>
    <n v="49"/>
    <n v="6.6"/>
    <n v="323.39999999999998"/>
    <d v="2019-08-26T00:00:00"/>
    <s v="Oost-West."/>
    <n v="-2.19"/>
    <n v="-2.2200000000000002"/>
    <n v="-2.2200000000000002"/>
    <n v="0.75"/>
    <n v="0.75"/>
    <n v="3"/>
    <x v="2"/>
    <n v="2.1"/>
    <n v="1.56"/>
    <n v="0.48"/>
    <n v="0.72"/>
    <n v="76.400000000000006"/>
    <n v="23.5"/>
    <n v="35.299999999999997"/>
    <n v="0.229744"/>
    <s v="Zeer hoog"/>
    <s v="nee"/>
    <s v=" "/>
    <s v="011-058-00822_116"/>
    <n v="0"/>
    <x v="0"/>
  </r>
  <r>
    <n v="116"/>
    <s v="Polyline ZM"/>
    <s v="011"/>
    <s v="011-058-00822"/>
    <s v="011_117"/>
    <n v="117"/>
    <s v="011-058-00822_117"/>
    <n v="38.5"/>
    <n v="7.85"/>
    <n v="302.22500000000002"/>
    <d v="2019-08-26T00:00:00"/>
    <s v="Oost-West."/>
    <n v="-2.19"/>
    <n v="-2.2200000000000002"/>
    <n v="-2.2200000000000002"/>
    <n v="0.75"/>
    <n v="0.75"/>
    <n v="3"/>
    <x v="2"/>
    <n v="3.35"/>
    <n v="2.31"/>
    <n v="0.99"/>
    <n v="1.54"/>
    <n v="88.9"/>
    <n v="38.1"/>
    <n v="59.3"/>
    <n v="0.31157299999999999"/>
    <s v="Zeer hoog"/>
    <s v="nee"/>
    <s v=" "/>
    <s v="011-058-00822_117"/>
    <n v="0"/>
    <x v="0"/>
  </r>
  <r>
    <n v="117"/>
    <s v="Polyline ZM"/>
    <s v="011"/>
    <s v="011-058-00525"/>
    <s v="011_118"/>
    <n v="118"/>
    <s v="011-058-00525_118"/>
    <n v="17"/>
    <n v="10.9"/>
    <n v="185.3"/>
    <d v="2019-08-26T00:00:00"/>
    <s v="Oost-West."/>
    <n v="-2.19"/>
    <n v="-2.2200000000000002"/>
    <n v="-2.2200000000000002"/>
    <n v="0.75"/>
    <n v="0.75"/>
    <n v="3"/>
    <x v="2"/>
    <n v="6.4"/>
    <n v="2.93"/>
    <n v="1.35"/>
    <n v="2.34"/>
    <n v="49.8"/>
    <n v="23"/>
    <n v="39.799999999999997"/>
    <n v="0.25594299999999998"/>
    <s v="Hoog"/>
    <s v="JA"/>
    <s v=" "/>
    <s v="011-058-00525_118"/>
    <n v="0"/>
    <x v="0"/>
  </r>
  <r>
    <n v="118"/>
    <s v="Polyline ZM"/>
    <s v="011"/>
    <s v="011-058-00525"/>
    <s v="011_119"/>
    <n v="119"/>
    <s v="011-058-00525_119"/>
    <n v="27"/>
    <n v="11.8"/>
    <n v="318.60000000000002"/>
    <d v="2019-08-26T00:00:00"/>
    <s v="Oost-West."/>
    <n v="-2.19"/>
    <n v="-2.2200000000000002"/>
    <n v="-2.2200000000000002"/>
    <n v="0.75"/>
    <n v="0.75"/>
    <n v="3"/>
    <x v="2"/>
    <n v="7.3"/>
    <n v="3.03"/>
    <n v="1.74"/>
    <n v="2.5099999999999998"/>
    <n v="81.8"/>
    <n v="47"/>
    <n v="67.8"/>
    <n v="0.28945500000000002"/>
    <s v="Zeer hoog"/>
    <s v="JA"/>
    <s v=" "/>
    <s v="011-058-00525_119"/>
    <n v="0"/>
    <x v="0"/>
  </r>
  <r>
    <n v="119"/>
    <s v="Polyline ZM"/>
    <s v="011"/>
    <s v="011-058-00525"/>
    <s v="011_120"/>
    <n v="120"/>
    <s v="011-058-00525_120"/>
    <n v="25.5"/>
    <n v="10.35"/>
    <n v="263.92500000000001"/>
    <d v="2019-08-26T00:00:00"/>
    <s v="Oost-West."/>
    <n v="-2.19"/>
    <n v="-2.2200000000000002"/>
    <n v="-2.2200000000000002"/>
    <n v="0.75"/>
    <n v="0.75"/>
    <n v="3"/>
    <x v="2"/>
    <n v="5.85"/>
    <n v="3"/>
    <n v="1.02"/>
    <n v="1.69"/>
    <n v="76.5"/>
    <n v="26"/>
    <n v="43.1"/>
    <n v="0.213398"/>
    <s v="Hoog"/>
    <s v="JA"/>
    <s v=" "/>
    <s v="011-058-00525_120"/>
    <n v="0"/>
    <x v="0"/>
  </r>
  <r>
    <n v="120"/>
    <s v="Polyline ZM"/>
    <s v="011"/>
    <s v="011-058-00525"/>
    <s v="011_121"/>
    <n v="121"/>
    <s v="011-058-00525_121"/>
    <n v="24.5"/>
    <n v="7.75"/>
    <n v="189.875"/>
    <d v="2019-08-26T00:00:00"/>
    <s v="Oost-West."/>
    <n v="-2.19"/>
    <n v="-2.2200000000000002"/>
    <n v="-2.2200000000000002"/>
    <n v="0.75"/>
    <n v="0.75"/>
    <n v="3"/>
    <x v="2"/>
    <n v="3.25"/>
    <n v="1.8"/>
    <n v="0.85"/>
    <n v="1.25"/>
    <n v="44.1"/>
    <n v="20.8"/>
    <n v="30.6"/>
    <n v="0.28090199999999999"/>
    <s v="Zeer hoog"/>
    <s v="JA"/>
    <s v=" "/>
    <s v="011-058-00525_121"/>
    <n v="0"/>
    <x v="0"/>
  </r>
  <r>
    <n v="121"/>
    <s v="Polyline ZM"/>
    <s v="011"/>
    <s v="011-058-00525"/>
    <s v="011_122"/>
    <n v="122"/>
    <s v="011-058-00525_122"/>
    <n v="22.5"/>
    <n v="7.1"/>
    <n v="159.75"/>
    <d v="2019-08-26T00:00:00"/>
    <s v="Oost-West."/>
    <n v="-2.19"/>
    <n v="-2.2200000000000002"/>
    <n v="-2.2200000000000002"/>
    <n v="0.75"/>
    <n v="0.75"/>
    <n v="3"/>
    <x v="2"/>
    <n v="2.6"/>
    <n v="1.3"/>
    <n v="0.71"/>
    <n v="1.02"/>
    <n v="29.3"/>
    <n v="16"/>
    <n v="23"/>
    <n v="0.27686500000000003"/>
    <s v="Zeer hoog"/>
    <s v="JA"/>
    <s v=" "/>
    <s v="011-058-00525_122"/>
    <n v="0"/>
    <x v="0"/>
  </r>
  <r>
    <n v="122"/>
    <s v="Polyline ZM"/>
    <s v="011"/>
    <s v="011-058-00525"/>
    <s v="011_123"/>
    <n v="123"/>
    <s v="011-058-00525_123"/>
    <n v="26"/>
    <n v="6.45"/>
    <n v="167.7"/>
    <d v="2019-08-26T00:00:00"/>
    <s v="Oost-West."/>
    <n v="-2.19"/>
    <n v="-2.2200000000000002"/>
    <n v="-2.2200000000000002"/>
    <n v="0.75"/>
    <n v="0.75"/>
    <n v="3"/>
    <x v="2"/>
    <n v="1.95"/>
    <n v="1.46"/>
    <n v="0.37"/>
    <n v="0.63"/>
    <n v="38"/>
    <n v="9.6"/>
    <n v="16.399999999999999"/>
    <n v="0.195827"/>
    <s v="Hoog"/>
    <s v="nee"/>
    <s v=" "/>
    <s v="011-058-00525_123"/>
    <n v="0"/>
    <x v="0"/>
  </r>
  <r>
    <n v="123"/>
    <s v="Polyline ZM"/>
    <s v="011"/>
    <s v="011-058-00525"/>
    <s v="011_124"/>
    <n v="124"/>
    <s v="011-058-00525_124"/>
    <n v="22.5"/>
    <n v="6.55"/>
    <n v="147.375"/>
    <d v="2019-08-26T00:00:00"/>
    <s v="Oost-West."/>
    <n v="-2.19"/>
    <n v="-2.2200000000000002"/>
    <n v="-2.2200000000000002"/>
    <n v="0.75"/>
    <n v="0.75"/>
    <n v="3"/>
    <x v="2"/>
    <n v="2.0499999999999998"/>
    <n v="1.43"/>
    <n v="0.26"/>
    <n v="0.55000000000000004"/>
    <n v="32.200000000000003"/>
    <n v="5.9"/>
    <n v="12.4"/>
    <n v="0.14263300000000001"/>
    <s v="Hoog"/>
    <s v="nee"/>
    <s v=" "/>
    <s v="011-058-00525_124"/>
    <n v="0"/>
    <x v="0"/>
  </r>
  <r>
    <n v="124"/>
    <s v="Polyline ZM"/>
    <s v="011"/>
    <s v="011-058-00525"/>
    <s v="011_125"/>
    <n v="125"/>
    <s v="011-058-00525_125"/>
    <n v="20.5"/>
    <n v="6.9"/>
    <n v="141.44999999999999"/>
    <d v="2019-08-26T00:00:00"/>
    <s v="Oost-West."/>
    <n v="-2.19"/>
    <n v="-2.2200000000000002"/>
    <n v="-2.2200000000000002"/>
    <n v="0.75"/>
    <n v="0.75"/>
    <n v="3"/>
    <x v="2"/>
    <n v="2.4"/>
    <n v="2.34"/>
    <n v="0.14000000000000001"/>
    <n v="0.5"/>
    <n v="48"/>
    <n v="2.9"/>
    <n v="10.3"/>
    <n v="7.2492000000000001E-2"/>
    <s v="Hoog"/>
    <s v="nee"/>
    <s v=" "/>
    <s v="011-058-00525_125"/>
    <n v="0"/>
    <x v="0"/>
  </r>
  <r>
    <n v="125"/>
    <s v="Polyline ZM"/>
    <s v="011"/>
    <s v="011-058-00738"/>
    <s v="011_126"/>
    <n v="126"/>
    <s v="011-058-00738_126"/>
    <n v="32.5"/>
    <n v="7.6"/>
    <n v="247"/>
    <d v="2019-08-26T00:00:00"/>
    <s v="Oost-West"/>
    <n v="-2.19"/>
    <n v="-2.2200000000000002"/>
    <n v="-2.2200000000000002"/>
    <n v="0.75"/>
    <n v="0.75"/>
    <n v="3"/>
    <x v="2"/>
    <n v="3.1"/>
    <n v="1.35"/>
    <n v="0.55000000000000004"/>
    <n v="0.93"/>
    <n v="43.9"/>
    <n v="17.899999999999999"/>
    <n v="30.2"/>
    <n v="0.20189499999999999"/>
    <s v="Hoog"/>
    <s v="JA"/>
    <s v=" "/>
    <s v="011-058-00738_126"/>
    <n v="0"/>
    <x v="0"/>
  </r>
  <r>
    <n v="126"/>
    <s v="Polyline ZM"/>
    <s v="011"/>
    <s v="011-058-00485"/>
    <s v="011_127"/>
    <n v="127"/>
    <s v="011-058-00485_127"/>
    <n v="3"/>
    <n v="4.0999999999999996"/>
    <n v="12.3"/>
    <d v="2019-08-26T00:00:00"/>
    <s v="Oost-West"/>
    <n v="-2.19"/>
    <n v="-2.2200000000000002"/>
    <n v="-2.2200000000000002"/>
    <n v="0.5"/>
    <n v="0.5"/>
    <n v="3"/>
    <x v="0"/>
    <n v="1.3666670000000001"/>
    <n v="2.27"/>
    <n v="0.56999999999999995"/>
    <n v="0.73"/>
    <n v="6.8"/>
    <n v="1.7"/>
    <n v="2.2000000000000002"/>
    <n v="0.454787"/>
    <s v="Zeer hoog"/>
    <s v="nee"/>
    <s v=" "/>
    <s v="011-058-00485_127"/>
    <n v="0"/>
    <x v="0"/>
  </r>
  <r>
    <n v="127"/>
    <s v="Polyline ZM"/>
    <s v="011"/>
    <s v="011-058-00234"/>
    <s v="011_128"/>
    <n v="128"/>
    <s v="011-058-00234_128"/>
    <n v="11"/>
    <n v="6.8"/>
    <n v="74.8"/>
    <d v="2019-08-26T00:00:00"/>
    <s v="Oost-West"/>
    <n v="-2.19"/>
    <n v="-2.2200000000000002"/>
    <n v="-2.2200000000000002"/>
    <n v="0.75"/>
    <n v="0.75"/>
    <n v="3"/>
    <x v="2"/>
    <n v="2.2999999999999998"/>
    <n v="1.21"/>
    <n v="0.46"/>
    <n v="0.59"/>
    <n v="13.3"/>
    <n v="5.0999999999999996"/>
    <n v="6.5"/>
    <n v="0.21149399999999999"/>
    <s v="Zeer hoog"/>
    <s v="JA"/>
    <s v=" "/>
    <s v="011-058-00234_128"/>
    <n v="0"/>
    <x v="0"/>
  </r>
  <r>
    <n v="128"/>
    <s v="Polyline ZM"/>
    <s v="011"/>
    <s v="011-058-00271"/>
    <s v="011_129"/>
    <n v="129"/>
    <s v="011-058-00271_129"/>
    <n v="28.5"/>
    <n v="9.8000000000000007"/>
    <n v="279.3"/>
    <d v="2019-08-26T00:00:00"/>
    <s v="Oost-West"/>
    <n v="-2.19"/>
    <n v="-2.2200000000000002"/>
    <n v="-2.2200000000000002"/>
    <n v="0.75"/>
    <n v="0.75"/>
    <n v="3"/>
    <x v="2"/>
    <n v="5.3"/>
    <n v="2.48"/>
    <n v="0.05"/>
    <n v="0.76"/>
    <n v="70.7"/>
    <n v="1.4"/>
    <n v="21.7"/>
    <n v="1.2512000000000001E-2"/>
    <s v="Binnen 2 jaar"/>
    <s v="nee"/>
    <s v="X"/>
    <s v="011-058-00271_129"/>
    <n v="0"/>
    <x v="0"/>
  </r>
  <r>
    <n v="129"/>
    <s v="Polyline ZM"/>
    <s v="011"/>
    <s v="011-058-00271"/>
    <s v="011_130"/>
    <n v="130"/>
    <s v="011-058-00271_130"/>
    <n v="28.5"/>
    <n v="10.5"/>
    <n v="299.25"/>
    <d v="2019-08-26T00:00:00"/>
    <s v="Oost-West"/>
    <n v="-2.19"/>
    <n v="-2.2200000000000002"/>
    <n v="-2.2200000000000002"/>
    <n v="0.75"/>
    <n v="0.75"/>
    <n v="3"/>
    <x v="2"/>
    <n v="6"/>
    <n v="2.46"/>
    <n v="0.19"/>
    <n v="1.08"/>
    <n v="70.099999999999994"/>
    <n v="5.4"/>
    <n v="30.8"/>
    <n v="4.1563999999999997E-2"/>
    <s v="Binnen 2 jaar"/>
    <s v="nee"/>
    <s v="X"/>
    <s v="011-058-00271_130"/>
    <n v="0"/>
    <x v="0"/>
  </r>
  <r>
    <n v="130"/>
    <s v="Polyline ZM"/>
    <s v="011"/>
    <s v="011-058-00271"/>
    <s v="011_131"/>
    <n v="131"/>
    <s v="011-058-00271_131"/>
    <n v="25.5"/>
    <n v="11.35"/>
    <n v="289.42500000000001"/>
    <d v="2019-08-26T00:00:00"/>
    <s v="Oost-West"/>
    <n v="-2.19"/>
    <n v="-2.2200000000000002"/>
    <n v="-2.2200000000000002"/>
    <n v="0.75"/>
    <n v="0.75"/>
    <n v="3"/>
    <x v="2"/>
    <n v="6.85"/>
    <n v="4.18"/>
    <n v="1.52"/>
    <n v="2.77"/>
    <n v="106.6"/>
    <n v="38.799999999999997"/>
    <n v="70.599999999999994"/>
    <n v="0.26965800000000001"/>
    <s v="Zeer hoog"/>
    <s v="JA"/>
    <s v=" "/>
    <s v="011-058-00271_131"/>
    <n v="0"/>
    <x v="0"/>
  </r>
  <r>
    <n v="131"/>
    <s v="Polyline ZM"/>
    <s v="011"/>
    <s v="011-058-00271"/>
    <s v="011_132"/>
    <n v="132"/>
    <s v="011-058-00271_132"/>
    <n v="27.5"/>
    <n v="9"/>
    <n v="247.5"/>
    <d v="2019-08-26T00:00:00"/>
    <s v="Oost-West"/>
    <n v="-2.19"/>
    <n v="-2.2200000000000002"/>
    <n v="-2.2200000000000002"/>
    <n v="0.75"/>
    <n v="0.75"/>
    <n v="3"/>
    <x v="2"/>
    <n v="4.5"/>
    <n v="1.81"/>
    <n v="0.5"/>
    <n v="1.22"/>
    <n v="49.8"/>
    <n v="13.8"/>
    <n v="33.6"/>
    <n v="0.137931"/>
    <s v="Hoog"/>
    <s v="JA"/>
    <s v=" "/>
    <s v="011-058-00271_132"/>
    <n v="0"/>
    <x v="0"/>
  </r>
  <r>
    <n v="132"/>
    <s v="Polyline ZM"/>
    <s v="011"/>
    <s v="011-058-00271"/>
    <s v="011_133"/>
    <n v="133"/>
    <s v="011-058-00271_133"/>
    <n v="26"/>
    <n v="5.7"/>
    <n v="148.19999999999999"/>
    <d v="2019-08-26T00:00:00"/>
    <s v="Oost-West"/>
    <n v="-2.19"/>
    <n v="-2.2200000000000002"/>
    <n v="-2.2200000000000002"/>
    <n v="0.75"/>
    <n v="0.75"/>
    <n v="3"/>
    <x v="2"/>
    <n v="1.9000010000000001"/>
    <n v="1.42"/>
    <n v="0.02"/>
    <n v="0.28999999999999998"/>
    <n v="36.9"/>
    <n v="0.5"/>
    <n v="7.5"/>
    <n v="1.3840999999999999E-2"/>
    <s v="Binnen 2 jaar"/>
    <s v="nee"/>
    <s v="X"/>
    <s v="011-058-00271_133"/>
    <n v="0"/>
    <x v="0"/>
  </r>
  <r>
    <n v="133"/>
    <s v="Polyline ZM"/>
    <s v="011"/>
    <s v="011-058-00271"/>
    <s v="011_134"/>
    <n v="134"/>
    <s v="011-058-00271_134"/>
    <n v="26"/>
    <n v="7.65"/>
    <n v="198.9"/>
    <d v="2019-08-26T00:00:00"/>
    <s v="Oost-West"/>
    <n v="-2.19"/>
    <n v="-2.2200000000000002"/>
    <n v="-2.2200000000000002"/>
    <n v="0.75"/>
    <n v="0.75"/>
    <n v="3"/>
    <x v="2"/>
    <n v="3.15"/>
    <n v="1.1299999999999999"/>
    <n v="0.11"/>
    <n v="0.59"/>
    <n v="29.4"/>
    <n v="2.9"/>
    <n v="15.3"/>
    <n v="4.5061999999999998E-2"/>
    <s v="Hoog"/>
    <s v="nee"/>
    <s v=" "/>
    <s v="011-058-00271_134"/>
    <n v="0"/>
    <x v="0"/>
  </r>
  <r>
    <n v="134"/>
    <s v="Polyline ZM"/>
    <s v="011"/>
    <s v="011-058-00271"/>
    <s v="011_135"/>
    <n v="135"/>
    <s v="011-058-00271_135"/>
    <n v="26.5"/>
    <n v="6.2"/>
    <n v="164.3"/>
    <d v="2019-08-26T00:00:00"/>
    <s v="Oost-West"/>
    <n v="-2.19"/>
    <n v="-2.2200000000000002"/>
    <n v="-2.2200000000000002"/>
    <n v="0.75"/>
    <n v="0.75"/>
    <n v="3"/>
    <x v="2"/>
    <n v="1.7"/>
    <n v="1.59"/>
    <n v="0"/>
    <n v="0.14000000000000001"/>
    <n v="42.1"/>
    <n v="0"/>
    <n v="3.7"/>
    <n v="0"/>
    <s v="Binnen 2 jaar"/>
    <s v="nee"/>
    <s v=" "/>
    <s v="011-058-00271_135"/>
    <n v="0"/>
    <x v="0"/>
  </r>
  <r>
    <n v="135"/>
    <s v="Polyline ZM"/>
    <s v="011"/>
    <s v="011-058-00271"/>
    <s v="011_136"/>
    <n v="136"/>
    <s v="011-058-00271_136"/>
    <n v="25"/>
    <n v="7.4"/>
    <n v="185"/>
    <d v="2019-08-26T00:00:00"/>
    <s v="Oost-West"/>
    <n v="-2.19"/>
    <n v="-2.2200000000000002"/>
    <n v="-2.2200000000000002"/>
    <n v="0.75"/>
    <n v="0.75"/>
    <n v="3"/>
    <x v="2"/>
    <n v="2.9"/>
    <n v="1.87"/>
    <n v="0.09"/>
    <n v="0.55000000000000004"/>
    <n v="46.8"/>
    <n v="2.2999999999999998"/>
    <n v="13.8"/>
    <n v="4.0092000000000003E-2"/>
    <s v="Hoog"/>
    <s v="nee"/>
    <s v=" "/>
    <s v="011-058-00271_136"/>
    <n v="0"/>
    <x v="0"/>
  </r>
  <r>
    <n v="136"/>
    <s v="Polyline ZM"/>
    <s v="011"/>
    <s v="011-058-00271"/>
    <s v="011_137"/>
    <n v="137"/>
    <s v="011-058-00271_137"/>
    <n v="25.5"/>
    <n v="11.25"/>
    <n v="286.875"/>
    <d v="2019-08-26T00:00:00"/>
    <s v="Oost-West"/>
    <n v="-2.19"/>
    <n v="-2.2200000000000002"/>
    <n v="-2.2200000000000002"/>
    <n v="0.75"/>
    <n v="0.75"/>
    <n v="3"/>
    <x v="2"/>
    <n v="6.75"/>
    <n v="2.1800000000000002"/>
    <n v="0.3"/>
    <n v="1.36"/>
    <n v="55.6"/>
    <n v="7.7"/>
    <n v="34.700000000000003"/>
    <n v="5.8111000000000003E-2"/>
    <s v="Hoog"/>
    <s v="JA"/>
    <s v=" "/>
    <s v="011-058-00271_137"/>
    <n v="0"/>
    <x v="0"/>
  </r>
  <r>
    <n v="137"/>
    <s v="Polyline ZM"/>
    <s v="011"/>
    <s v="011-058-00271"/>
    <s v="011_138"/>
    <n v="138"/>
    <s v="011-058-00271_138"/>
    <n v="23"/>
    <n v="9.25"/>
    <n v="212.75"/>
    <d v="2019-09-06T00:00:00"/>
    <s v="West-Oost"/>
    <n v="-2.2000000000000002"/>
    <n v="-2.2200000000000002"/>
    <n v="-2.2200000000000002"/>
    <n v="0.75"/>
    <n v="0.75"/>
    <n v="3"/>
    <x v="2"/>
    <n v="4.75"/>
    <n v="2.5099999999999998"/>
    <n v="0.45"/>
    <n v="1.1399999999999999"/>
    <n v="57.7"/>
    <n v="10.4"/>
    <n v="26.2"/>
    <n v="0.119185"/>
    <s v="Hoog"/>
    <s v="nee"/>
    <s v=" "/>
    <s v="011-058-00271_138"/>
    <n v="0"/>
    <x v="0"/>
  </r>
  <r>
    <n v="138"/>
    <s v="Polyline ZM"/>
    <s v="011"/>
    <s v="011-058-00271"/>
    <s v="011_139"/>
    <n v="139"/>
    <s v="011-058-00271_139"/>
    <n v="28"/>
    <n v="11"/>
    <n v="308"/>
    <d v="2019-09-06T00:00:00"/>
    <s v="West-Oost"/>
    <n v="-2.2000000000000002"/>
    <n v="-2.2200000000000002"/>
    <n v="-2.2200000000000002"/>
    <n v="0.75"/>
    <n v="0.75"/>
    <n v="3"/>
    <x v="2"/>
    <n v="6.5"/>
    <n v="2.61"/>
    <n v="0.48"/>
    <n v="1.1100000000000001"/>
    <n v="73.099999999999994"/>
    <n v="13.4"/>
    <n v="31.1"/>
    <n v="9.5215999999999995E-2"/>
    <s v="Binnen 2 jaar"/>
    <s v="nee"/>
    <s v="X"/>
    <s v="011-058-00271_139"/>
    <n v="0"/>
    <x v="0"/>
  </r>
  <r>
    <n v="139"/>
    <s v="Polyline ZM"/>
    <s v="011"/>
    <s v="011-058-00271"/>
    <s v="011_140"/>
    <n v="140"/>
    <s v="011-058-00271_140"/>
    <n v="28"/>
    <n v="5.85"/>
    <n v="163.80000000000001"/>
    <d v="2019-09-06T00:00:00"/>
    <s v="West-Oost"/>
    <n v="-2.2000000000000002"/>
    <n v="-2.2200000000000002"/>
    <n v="-2.2200000000000002"/>
    <n v="0.75"/>
    <n v="0.75"/>
    <n v="3"/>
    <x v="2"/>
    <n v="1.95"/>
    <n v="0.69"/>
    <n v="0"/>
    <n v="7.0000000000000007E-2"/>
    <n v="19.3"/>
    <n v="0"/>
    <n v="2"/>
    <n v="0"/>
    <s v="Binnen 2 jaar"/>
    <s v="nee"/>
    <s v=" "/>
    <s v="011-058-00271_140"/>
    <n v="0"/>
    <x v="0"/>
  </r>
  <r>
    <n v="140"/>
    <s v="Polyline ZM"/>
    <s v="011"/>
    <s v="011-058-00271"/>
    <s v="011_141"/>
    <n v="141"/>
    <s v="011-058-00271_141"/>
    <n v="25"/>
    <n v="5.9"/>
    <n v="147.5"/>
    <d v="2019-09-06T00:00:00"/>
    <s v="West-Oost"/>
    <n v="-2.2000000000000002"/>
    <n v="-2.2200000000000002"/>
    <n v="-2.2200000000000002"/>
    <n v="0.75"/>
    <n v="0.75"/>
    <n v="3"/>
    <x v="2"/>
    <n v="1.966666"/>
    <n v="1.02"/>
    <n v="0"/>
    <n v="0.15"/>
    <n v="25.5"/>
    <n v="0"/>
    <n v="3.8"/>
    <n v="0"/>
    <s v="Binnen 2 jaar"/>
    <s v="nee"/>
    <s v=" "/>
    <s v="011-058-00271_141"/>
    <n v="0"/>
    <x v="0"/>
  </r>
  <r>
    <n v="141"/>
    <s v="Polyline ZM"/>
    <s v="011"/>
    <s v="011-058-00271"/>
    <s v="011_142"/>
    <n v="142"/>
    <s v="011-058-00271_142"/>
    <n v="25"/>
    <n v="5.55"/>
    <n v="138.75"/>
    <d v="2019-09-06T00:00:00"/>
    <s v="West-Oost"/>
    <n v="-2.2000000000000002"/>
    <n v="-2.2200000000000002"/>
    <n v="-2.2200000000000002"/>
    <n v="0.75"/>
    <n v="0.75"/>
    <n v="3"/>
    <x v="2"/>
    <n v="1.85"/>
    <n v="0.64"/>
    <n v="0.23"/>
    <n v="0.44"/>
    <n v="16"/>
    <n v="5.8"/>
    <n v="11"/>
    <n v="0.14219499999999999"/>
    <s v="Hoog"/>
    <s v="JA"/>
    <s v=" "/>
    <s v="011-058-00271_142"/>
    <n v="0"/>
    <x v="0"/>
  </r>
  <r>
    <n v="142"/>
    <s v="Polyline ZM"/>
    <s v="011"/>
    <s v="011-058-00387"/>
    <s v="011_143"/>
    <n v="143"/>
    <s v="011-058-00387_143"/>
    <n v="37"/>
    <n v="16"/>
    <n v="592"/>
    <d v="2019-09-06T00:00:00"/>
    <s v="Noord-Zuid"/>
    <n v="-2.2000000000000002"/>
    <n v="-2.2200000000000002"/>
    <n v="-2.2200000000000002"/>
    <n v="0.75"/>
    <n v="0.75"/>
    <n v="3"/>
    <x v="2"/>
    <n v="11.5"/>
    <n v="2.5299999999999998"/>
    <n v="0.95"/>
    <n v="2.1800000000000002"/>
    <n v="93.6"/>
    <n v="35.200000000000003"/>
    <n v="80.7"/>
    <n v="0.107821"/>
    <s v="Hoog"/>
    <s v="JA"/>
    <s v=" "/>
    <s v="011-058-00387_143"/>
    <n v="0"/>
    <x v="0"/>
  </r>
  <r>
    <n v="143"/>
    <s v="Polyline ZM"/>
    <s v="011"/>
    <s v="011-058-00204"/>
    <s v="011_144"/>
    <n v="144"/>
    <s v="011-058-00204_144"/>
    <n v="24"/>
    <n v="6.75"/>
    <n v="162"/>
    <d v="2019-09-02T00:00:00"/>
    <s v="Noord-Zuid."/>
    <n v="-2.27"/>
    <n v="-2.2200000000000002"/>
    <n v="-2.2200000000000002"/>
    <n v="0.75"/>
    <n v="0.75"/>
    <n v="3"/>
    <x v="2"/>
    <n v="2.25"/>
    <n v="1.57"/>
    <n v="0"/>
    <n v="0.16"/>
    <n v="37.700000000000003"/>
    <n v="0"/>
    <n v="3.8"/>
    <n v="0"/>
    <s v="Binnen 2 jaar"/>
    <s v="nee"/>
    <s v=" "/>
    <s v="011-058-00204_144"/>
    <n v="0"/>
    <x v="0"/>
  </r>
  <r>
    <n v="144"/>
    <s v="Polyline ZM"/>
    <s v="011"/>
    <s v="011-058-00204"/>
    <s v="011_145"/>
    <n v="145"/>
    <s v="011-058-00204_145"/>
    <n v="25"/>
    <n v="6.1"/>
    <n v="152.5"/>
    <d v="2019-09-02T00:00:00"/>
    <s v="Noord-Zuid."/>
    <n v="-2.27"/>
    <n v="-2.2200000000000002"/>
    <n v="-2.2200000000000002"/>
    <n v="0.75"/>
    <n v="0.75"/>
    <n v="3"/>
    <x v="2"/>
    <n v="1.6"/>
    <n v="1.97"/>
    <n v="0.01"/>
    <n v="0.18"/>
    <n v="49.3"/>
    <n v="0.3"/>
    <n v="4.5"/>
    <n v="8.2369999999999995E-3"/>
    <s v="Binnen 2 jaar"/>
    <s v="nee"/>
    <s v="X"/>
    <s v="011-058-00204_145"/>
    <n v="0"/>
    <x v="0"/>
  </r>
  <r>
    <n v="145"/>
    <s v="Polyline ZM"/>
    <s v="011"/>
    <s v="011-058-00204"/>
    <s v="011_146"/>
    <n v="146"/>
    <s v="011-058-00204_146"/>
    <n v="25"/>
    <n v="6.2"/>
    <n v="155"/>
    <d v="2019-09-02T00:00:00"/>
    <s v="Noord-Zuid."/>
    <n v="-2.27"/>
    <n v="-2.2200000000000002"/>
    <n v="-2.2200000000000002"/>
    <n v="0.75"/>
    <n v="0.75"/>
    <n v="3"/>
    <x v="2"/>
    <n v="1.7"/>
    <n v="1.71"/>
    <n v="0"/>
    <n v="0.05"/>
    <n v="42.8"/>
    <n v="0"/>
    <n v="1.3"/>
    <n v="0"/>
    <s v="Binnen 2 jaar"/>
    <s v="nee"/>
    <s v=" "/>
    <s v="011-058-00204_146"/>
    <n v="0"/>
    <x v="0"/>
  </r>
  <r>
    <n v="146"/>
    <s v="Polyline ZM"/>
    <s v="011"/>
    <s v="011-058-00204"/>
    <s v="011_147"/>
    <n v="147"/>
    <s v="011-058-00204_147"/>
    <n v="30"/>
    <n v="6.25"/>
    <n v="187.5"/>
    <d v="2019-09-02T00:00:00"/>
    <s v="Noord-Zuid."/>
    <n v="-2.27"/>
    <n v="-2.2200000000000002"/>
    <n v="-2.2200000000000002"/>
    <n v="0.75"/>
    <n v="0.75"/>
    <n v="3"/>
    <x v="2"/>
    <n v="1.75"/>
    <n v="1.52"/>
    <n v="0.08"/>
    <n v="0.25"/>
    <n v="45.6"/>
    <n v="2.4"/>
    <n v="7.5"/>
    <n v="5.6522999999999997E-2"/>
    <s v="Binnen 2 jaar"/>
    <s v="nee"/>
    <s v="X"/>
    <s v="011-058-00204_147"/>
    <n v="0"/>
    <x v="0"/>
  </r>
  <r>
    <n v="147"/>
    <s v="Polyline ZM"/>
    <s v="011"/>
    <s v="011-058-00204"/>
    <s v="011_148"/>
    <n v="148"/>
    <s v="011-058-00204_148"/>
    <n v="13"/>
    <n v="13.75"/>
    <n v="178.75"/>
    <d v="2019-09-02T00:00:00"/>
    <s v="West-Oost."/>
    <n v="-2.27"/>
    <n v="-2.2200000000000002"/>
    <n v="-2.2200000000000002"/>
    <n v="0.75"/>
    <n v="0.75"/>
    <n v="3"/>
    <x v="2"/>
    <n v="9.25"/>
    <n v="3.25"/>
    <n v="0.21"/>
    <n v="0.91"/>
    <n v="42.3"/>
    <n v="2.7"/>
    <n v="11.8"/>
    <n v="3.0048999999999999E-2"/>
    <s v="Binnen 2 jaar"/>
    <s v="JA"/>
    <s v="X"/>
    <s v="011-058-00204_148"/>
    <n v="0"/>
    <x v="0"/>
  </r>
  <r>
    <n v="148"/>
    <s v="Polyline ZM"/>
    <s v="011"/>
    <s v="011-058-00643"/>
    <s v="011_149"/>
    <n v="149"/>
    <s v="011-058-00643_149"/>
    <n v="31.5"/>
    <n v="6.4"/>
    <n v="201.6"/>
    <d v="2019-09-02T00:00:00"/>
    <s v="Noord-Zuid."/>
    <n v="-2.27"/>
    <n v="-2.2200000000000002"/>
    <n v="-2.2200000000000002"/>
    <n v="0.75"/>
    <n v="0.75"/>
    <n v="3"/>
    <x v="2"/>
    <n v="1.9"/>
    <n v="1.1499999999999999"/>
    <n v="0.02"/>
    <n v="0.28000000000000003"/>
    <n v="36.200000000000003"/>
    <n v="0.6"/>
    <n v="8.8000000000000007"/>
    <n v="1.3806000000000001E-2"/>
    <s v="Hoog"/>
    <s v="nee"/>
    <s v=" "/>
    <s v="011-058-00643_149"/>
    <n v="0"/>
    <x v="0"/>
  </r>
  <r>
    <n v="149"/>
    <s v="Polyline ZM"/>
    <s v="011"/>
    <s v="011-058-00643"/>
    <s v="011_150"/>
    <n v="150"/>
    <s v="011-058-00643_150"/>
    <n v="33.5"/>
    <n v="6.8"/>
    <n v="227.8"/>
    <d v="2019-09-02T00:00:00"/>
    <s v="Noord-Zuid."/>
    <n v="-2.27"/>
    <n v="-2.2200000000000002"/>
    <n v="-2.2200000000000002"/>
    <n v="0.75"/>
    <n v="0.75"/>
    <n v="3"/>
    <x v="2"/>
    <n v="2.2999999999999998"/>
    <n v="1.42"/>
    <n v="0.03"/>
    <n v="0.33"/>
    <n v="47.6"/>
    <n v="1"/>
    <n v="11.1"/>
    <n v="1.7100000000000001E-2"/>
    <s v="Binnen 2 jaar"/>
    <s v="nee"/>
    <s v="X"/>
    <s v="011-058-00643_150"/>
    <n v="0"/>
    <x v="0"/>
  </r>
  <r>
    <n v="150"/>
    <s v="Polyline ZM"/>
    <s v="011"/>
    <s v="011-058-00643"/>
    <s v="011_151"/>
    <n v="151"/>
    <s v="011-058-00643_151"/>
    <n v="38"/>
    <n v="10.65"/>
    <n v="404.7"/>
    <d v="2019-09-02T00:00:00"/>
    <s v="Noord-Zuid."/>
    <n v="-2.27"/>
    <n v="-2.2200000000000002"/>
    <n v="-2.2200000000000002"/>
    <n v="0.75"/>
    <n v="0.75"/>
    <n v="3"/>
    <x v="2"/>
    <n v="6.15"/>
    <n v="2.4"/>
    <n v="0.7"/>
    <n v="1.42"/>
    <n v="91.2"/>
    <n v="26.6"/>
    <n v="54"/>
    <n v="0.14377899999999999"/>
    <s v="Hoog"/>
    <s v="JA"/>
    <s v=" "/>
    <s v="011-058-00643_151"/>
    <n v="0"/>
    <x v="0"/>
  </r>
  <r>
    <n v="151"/>
    <s v="Polyline ZM"/>
    <s v="011"/>
    <s v="011-058-00643"/>
    <s v="011_152"/>
    <n v="152"/>
    <s v="011-058-00643_152"/>
    <n v="45.5"/>
    <n v="5.6"/>
    <n v="254.8"/>
    <d v="2019-09-02T00:00:00"/>
    <s v="Noord-Zuid."/>
    <n v="-2.27"/>
    <n v="-2.2200000000000002"/>
    <n v="-2.2200000000000002"/>
    <n v="0.75"/>
    <n v="0.75"/>
    <n v="3"/>
    <x v="2"/>
    <n v="1.8666670000000001"/>
    <n v="0.59"/>
    <n v="0.14000000000000001"/>
    <n v="0.28999999999999998"/>
    <n v="26.8"/>
    <n v="6.4"/>
    <n v="13.2"/>
    <n v="9.0909000000000004E-2"/>
    <s v="Hoog"/>
    <s v="JA"/>
    <s v=" "/>
    <s v="011-058-00643_152"/>
    <n v="0"/>
    <x v="0"/>
  </r>
  <r>
    <n v="152"/>
    <s v="Polyline ZM"/>
    <s v="011"/>
    <s v="011-058-00518"/>
    <s v="011_153"/>
    <n v="153"/>
    <s v="011-058-00518_153"/>
    <n v="26"/>
    <n v="3.45"/>
    <n v="89.7"/>
    <d v="2019-09-02T00:00:00"/>
    <s v="Zuid-Noord."/>
    <n v="-2.27"/>
    <n v="-2.2200000000000002"/>
    <n v="-2.2200000000000002"/>
    <n v="0.5"/>
    <n v="0.5"/>
    <n v="3"/>
    <x v="0"/>
    <n v="1"/>
    <n v="0.56000000000000005"/>
    <n v="0.02"/>
    <n v="0.12"/>
    <n v="14.6"/>
    <n v="0.5"/>
    <n v="3.1"/>
    <n v="3.8131999999999999E-2"/>
    <s v="Hoog"/>
    <s v="nee"/>
    <s v=" "/>
    <s v="011-058-00518_153"/>
    <n v="0"/>
    <x v="0"/>
  </r>
  <r>
    <n v="153"/>
    <s v="Polyline ZM"/>
    <s v="011"/>
    <s v="011-058-01173"/>
    <s v="011_154"/>
    <n v="154"/>
    <s v="011-058-01173_154"/>
    <n v="36"/>
    <n v="9.15"/>
    <n v="329.4"/>
    <d v="2019-09-20T00:00:00"/>
    <s v="Zuid-Noord"/>
    <n v="-2.2000000000000002"/>
    <n v="-2.2200000000000002"/>
    <n v="-2.2200000000000002"/>
    <n v="0.5"/>
    <n v="0.5"/>
    <n v="3"/>
    <x v="0"/>
    <n v="6.15"/>
    <n v="7.22"/>
    <n v="0.41"/>
    <n v="1.1000000000000001"/>
    <n v="259.89999999999998"/>
    <n v="14.8"/>
    <n v="39.6"/>
    <n v="0.129134"/>
    <s v="Binnen 2 jaar"/>
    <s v="nee"/>
    <s v="X"/>
    <s v="011-058-01173_154"/>
    <n v="0"/>
    <x v="0"/>
  </r>
  <r>
    <n v="154"/>
    <s v="Polyline ZM"/>
    <s v="011"/>
    <s v="011-058-01173"/>
    <s v="011_155"/>
    <n v="155"/>
    <s v="011-058-01173_155"/>
    <n v="54.5"/>
    <n v="5.75"/>
    <n v="313.375"/>
    <d v="2019-09-20T00:00:00"/>
    <s v="Zuid-Noord"/>
    <n v="-2.2000000000000002"/>
    <n v="-2.2200000000000002"/>
    <n v="-2.2200000000000002"/>
    <n v="0.5"/>
    <n v="0.5"/>
    <n v="3"/>
    <x v="0"/>
    <n v="2.75"/>
    <n v="4.0199999999999996"/>
    <n v="0.13"/>
    <n v="0.45"/>
    <n v="219.1"/>
    <n v="7.1"/>
    <n v="24.5"/>
    <n v="8.9909000000000003E-2"/>
    <s v="Hoog"/>
    <s v="nee"/>
    <s v=" "/>
    <s v="011-058-01173_155"/>
    <n v="0"/>
    <x v="0"/>
  </r>
  <r>
    <n v="155"/>
    <s v="Polyline ZM"/>
    <s v="011"/>
    <s v="011-058-01173"/>
    <s v="011_156"/>
    <n v="156"/>
    <s v="011-058-01173_156"/>
    <n v="50"/>
    <n v="5.65"/>
    <n v="282.5"/>
    <d v="2019-09-20T00:00:00"/>
    <s v="Zuid-Noord"/>
    <n v="-2.2000000000000002"/>
    <n v="-2.2200000000000002"/>
    <n v="-2.2200000000000002"/>
    <n v="0.5"/>
    <n v="0.5"/>
    <n v="3"/>
    <x v="0"/>
    <n v="2.65"/>
    <n v="3.76"/>
    <n v="1.05"/>
    <n v="1.46"/>
    <n v="188"/>
    <n v="52.5"/>
    <n v="73"/>
    <n v="0.54706299999999997"/>
    <s v="Zeer hoog"/>
    <s v="nee"/>
    <s v=" "/>
    <s v="011-058-01173_156"/>
    <n v="0"/>
    <x v="0"/>
  </r>
  <r>
    <n v="156"/>
    <s v="Polyline ZM"/>
    <s v="011"/>
    <s v="011-058-01173"/>
    <s v="011_157"/>
    <n v="157"/>
    <s v="011-058-01173_157"/>
    <n v="47.5"/>
    <n v="5.7"/>
    <n v="270.75"/>
    <d v="2019-09-20T00:00:00"/>
    <s v="Zuid-Noord"/>
    <n v="-2.2000000000000002"/>
    <n v="-2.2200000000000002"/>
    <n v="-2.2200000000000002"/>
    <n v="0.5"/>
    <n v="0.5"/>
    <n v="3"/>
    <x v="0"/>
    <n v="2.7"/>
    <n v="2.6"/>
    <n v="0.56000000000000005"/>
    <n v="0.98"/>
    <n v="123.5"/>
    <n v="26.6"/>
    <n v="46.6"/>
    <n v="0.33712399999999998"/>
    <s v="Zeer hoog"/>
    <s v="JA"/>
    <s v=" "/>
    <s v="011-058-01173_157"/>
    <n v="0"/>
    <x v="0"/>
  </r>
  <r>
    <n v="157"/>
    <s v="Polyline ZM"/>
    <s v="011"/>
    <s v="011-058-01173"/>
    <s v="011_158"/>
    <n v="158"/>
    <s v="011-058-01173_158"/>
    <n v="50"/>
    <n v="8"/>
    <n v="400"/>
    <d v="2019-09-20T00:00:00"/>
    <s v="Zuid-Noord"/>
    <n v="-2.2000000000000002"/>
    <n v="-2.2200000000000002"/>
    <n v="-2.2200000000000002"/>
    <n v="0.5"/>
    <n v="0.5"/>
    <n v="3"/>
    <x v="0"/>
    <n v="5"/>
    <n v="3.21"/>
    <n v="0.45"/>
    <n v="0.83"/>
    <n v="160.5"/>
    <n v="22.5"/>
    <n v="41.5"/>
    <n v="0.17077800000000001"/>
    <s v="Binnen 2 jaar"/>
    <s v="JA"/>
    <s v="X"/>
    <s v="011-058-01173_158"/>
    <n v="0"/>
    <x v="0"/>
  </r>
  <r>
    <n v="158"/>
    <s v="Polyline ZM"/>
    <s v="011"/>
    <s v="011-058-01173"/>
    <s v="011_159"/>
    <n v="159"/>
    <s v="011-058-01173_159"/>
    <n v="50"/>
    <n v="6"/>
    <n v="300"/>
    <d v="2019-09-20T00:00:00"/>
    <s v="Zuid-Noord"/>
    <n v="-2.2000000000000002"/>
    <n v="-2.2200000000000002"/>
    <n v="-2.2200000000000002"/>
    <n v="0.5"/>
    <n v="0.5"/>
    <n v="3"/>
    <x v="0"/>
    <n v="3"/>
    <n v="3.08"/>
    <n v="0.28000000000000003"/>
    <n v="0.42"/>
    <n v="154"/>
    <n v="14"/>
    <n v="21"/>
    <n v="0.17073199999999999"/>
    <s v="Binnen 2 jaar"/>
    <s v="nee"/>
    <s v="X"/>
    <s v="011-058-01173_159"/>
    <n v="0"/>
    <x v="0"/>
  </r>
  <r>
    <n v="159"/>
    <s v="Polyline ZM"/>
    <s v="011"/>
    <s v="011-058-01173"/>
    <s v="011_160"/>
    <n v="160"/>
    <s v="011-058-01173_160"/>
    <n v="48"/>
    <n v="6.75"/>
    <n v="324"/>
    <d v="2019-09-20T00:00:00"/>
    <s v="Zuid-Noord"/>
    <n v="-2.2000000000000002"/>
    <n v="-2.2200000000000002"/>
    <n v="-2.2200000000000002"/>
    <n v="0.5"/>
    <n v="0.5"/>
    <n v="3"/>
    <x v="0"/>
    <n v="3.75"/>
    <n v="3.23"/>
    <n v="0.13"/>
    <n v="0.23"/>
    <n v="155"/>
    <n v="6.2"/>
    <n v="11"/>
    <n v="6.7461999999999994E-2"/>
    <s v="Binnen 2 jaar"/>
    <s v="nee"/>
    <s v="X"/>
    <s v="011-058-01173_160"/>
    <n v="0"/>
    <x v="0"/>
  </r>
  <r>
    <n v="160"/>
    <s v="Polyline ZM"/>
    <s v="011"/>
    <s v="011-058-01173"/>
    <s v="011_161"/>
    <n v="161"/>
    <s v="011-058-01173_161"/>
    <n v="50"/>
    <n v="6.7"/>
    <n v="335"/>
    <d v="2019-09-20T00:00:00"/>
    <s v="Zuid-Noord"/>
    <n v="-2.2000000000000002"/>
    <n v="-2.2200000000000002"/>
    <n v="-2.2200000000000002"/>
    <n v="0.5"/>
    <n v="0.5"/>
    <n v="3"/>
    <x v="0"/>
    <n v="3.7"/>
    <n v="3.43"/>
    <n v="0.3"/>
    <n v="0.53"/>
    <n v="171.5"/>
    <n v="15"/>
    <n v="26.5"/>
    <n v="0.15215899999999999"/>
    <s v="Binnen 2 jaar"/>
    <s v="nee"/>
    <s v="X"/>
    <s v="011-058-01173_161"/>
    <n v="0"/>
    <x v="0"/>
  </r>
  <r>
    <n v="161"/>
    <s v="Polyline ZM"/>
    <s v="011"/>
    <s v="011-058-01173"/>
    <s v="011_162"/>
    <n v="162"/>
    <s v="011-058-01173_162"/>
    <n v="52"/>
    <n v="6.7"/>
    <n v="348.4"/>
    <d v="2019-09-20T00:00:00"/>
    <s v="Zuid-Noord"/>
    <n v="-2.2000000000000002"/>
    <n v="-2.2200000000000002"/>
    <n v="-2.2200000000000002"/>
    <n v="0.5"/>
    <n v="0.5"/>
    <n v="3"/>
    <x v="0"/>
    <n v="3.7"/>
    <n v="3.26"/>
    <n v="0.26"/>
    <n v="0.56000000000000005"/>
    <n v="169.5"/>
    <n v="13.5"/>
    <n v="29.1"/>
    <n v="0.132965"/>
    <s v="Binnen 2 jaar"/>
    <s v="nee"/>
    <s v="X"/>
    <s v="011-058-01173_162"/>
    <n v="0"/>
    <x v="0"/>
  </r>
  <r>
    <n v="162"/>
    <s v="Polyline ZM"/>
    <s v="011"/>
    <s v="011-058-01173"/>
    <s v="011_163"/>
    <n v="163"/>
    <s v="011-058-01173_163"/>
    <n v="50"/>
    <n v="6.45"/>
    <n v="322.5"/>
    <d v="2019-09-20T00:00:00"/>
    <s v="Zuid-Noord"/>
    <n v="-2.2000000000000002"/>
    <n v="-2.2200000000000002"/>
    <n v="-2.2200000000000002"/>
    <n v="0.5"/>
    <n v="0.5"/>
    <n v="3"/>
    <x v="0"/>
    <n v="3.45"/>
    <n v="2.66"/>
    <n v="0.12"/>
    <n v="0.34"/>
    <n v="133"/>
    <n v="6"/>
    <n v="17"/>
    <n v="6.7523E-2"/>
    <s v="Binnen 2 jaar"/>
    <s v="nee"/>
    <s v="X"/>
    <s v="011-058-01173_163"/>
    <n v="0"/>
    <x v="0"/>
  </r>
  <r>
    <n v="163"/>
    <s v="Polyline ZM"/>
    <s v="011"/>
    <s v="011-058-01173"/>
    <s v="011_163A"/>
    <s v="163A"/>
    <s v="011-058-01173_163A"/>
    <n v="50"/>
    <n v="7"/>
    <n v="350"/>
    <d v="2019-09-20T00:00:00"/>
    <s v="Zuid-Noord"/>
    <n v="-2.2000000000000002"/>
    <n v="-2.2200000000000002"/>
    <n v="-2.2200000000000002"/>
    <n v="0.5"/>
    <n v="0.5"/>
    <n v="3"/>
    <x v="0"/>
    <n v="4"/>
    <n v="2.9"/>
    <n v="0.86"/>
    <n v="1.45"/>
    <n v="145"/>
    <n v="43"/>
    <n v="72.5"/>
    <n v="0.37029099999999998"/>
    <s v="Zeer hoog"/>
    <s v="JA"/>
    <s v=" "/>
    <s v="011-058-01173_163A"/>
    <n v="0"/>
    <x v="0"/>
  </r>
  <r>
    <n v="164"/>
    <s v="Polyline ZM"/>
    <s v="011"/>
    <s v="011-058-01173"/>
    <s v="011_164"/>
    <n v="164"/>
    <s v="011-058-01173_164"/>
    <n v="38"/>
    <n v="7.5"/>
    <n v="285"/>
    <d v="2019-09-20T00:00:00"/>
    <s v="Zuid-Noord"/>
    <n v="-2.2000000000000002"/>
    <n v="-2.2200000000000002"/>
    <n v="-2.2200000000000002"/>
    <n v="0.5"/>
    <n v="0.5"/>
    <n v="3"/>
    <x v="0"/>
    <n v="4.5"/>
    <n v="3.53"/>
    <n v="0.37"/>
    <n v="0.75"/>
    <n v="134.1"/>
    <n v="14.1"/>
    <n v="28.5"/>
    <n v="0.15589900000000001"/>
    <s v="Binnen 2 jaar"/>
    <s v="JA"/>
    <s v="X"/>
    <s v="011-058-01173_164"/>
    <n v="0"/>
    <x v="0"/>
  </r>
  <r>
    <n v="165"/>
    <s v="Polyline ZM"/>
    <s v="011"/>
    <s v="011-058-00356"/>
    <s v="011_165"/>
    <n v="165"/>
    <s v="011-058-00356_165"/>
    <n v="37"/>
    <n v="6.9"/>
    <n v="255.3"/>
    <d v="2019-09-20T00:00:00"/>
    <s v="Zuid-Noord"/>
    <n v="-2.2000000000000002"/>
    <n v="-2.2200000000000002"/>
    <n v="-2.2200000000000002"/>
    <n v="0.5"/>
    <n v="0.5"/>
    <n v="3"/>
    <x v="0"/>
    <n v="3.9"/>
    <n v="4.18"/>
    <n v="0.7"/>
    <n v="1.35"/>
    <n v="154.69999999999999"/>
    <n v="25.9"/>
    <n v="50"/>
    <n v="0.31542500000000001"/>
    <s v="Hoog"/>
    <s v="nee"/>
    <s v=" "/>
    <s v="011-058-00356_165"/>
    <n v="0"/>
    <x v="0"/>
  </r>
  <r>
    <n v="166"/>
    <s v="Polyline ZM"/>
    <s v="011"/>
    <s v="011-058-00356"/>
    <s v="011_166"/>
    <n v="166"/>
    <s v="011-058-00356_166"/>
    <n v="50"/>
    <n v="6"/>
    <n v="300"/>
    <d v="2019-09-20T00:00:00"/>
    <s v="Zuid-Noord"/>
    <n v="-2.2000000000000002"/>
    <n v="-2.2200000000000002"/>
    <n v="-2.2200000000000002"/>
    <n v="0.5"/>
    <n v="0.5"/>
    <n v="3"/>
    <x v="0"/>
    <n v="3"/>
    <n v="3.33"/>
    <n v="1.1599999999999999"/>
    <n v="1.64"/>
    <n v="166.5"/>
    <n v="58"/>
    <n v="82"/>
    <n v="0.55769199999999997"/>
    <s v="Zeer hoog"/>
    <s v="nee"/>
    <s v=" "/>
    <s v="011-058-00356_166"/>
    <n v="0"/>
    <x v="0"/>
  </r>
  <r>
    <n v="167"/>
    <s v="Polyline ZM"/>
    <s v="011"/>
    <s v="011-058-00356"/>
    <s v="011_167"/>
    <n v="167"/>
    <s v="011-058-00356_167"/>
    <n v="50"/>
    <n v="6.4"/>
    <n v="320"/>
    <d v="2019-09-20T00:00:00"/>
    <s v="Zuid-Noord"/>
    <n v="-2.2000000000000002"/>
    <n v="-2.2200000000000002"/>
    <n v="-2.2200000000000002"/>
    <n v="0.5"/>
    <n v="0.5"/>
    <n v="3"/>
    <x v="0"/>
    <n v="3.4"/>
    <n v="3.35"/>
    <n v="0.83"/>
    <n v="1.39"/>
    <n v="167.5"/>
    <n v="41.5"/>
    <n v="69.5"/>
    <n v="0.40170800000000001"/>
    <s v="Zeer hoog"/>
    <s v="JA"/>
    <s v=" "/>
    <s v="011-058-00356_167"/>
    <n v="0"/>
    <x v="0"/>
  </r>
  <r>
    <n v="168"/>
    <s v="Polyline ZM"/>
    <s v="011"/>
    <s v="011-058-00356"/>
    <s v="011_168"/>
    <n v="168"/>
    <s v="011-058-00356_168"/>
    <n v="37"/>
    <n v="6.75"/>
    <n v="249.75"/>
    <d v="2019-09-20T00:00:00"/>
    <s v="Zuid-Noord"/>
    <n v="-2.2000000000000002"/>
    <n v="-2.2200000000000002"/>
    <n v="-2.2200000000000002"/>
    <n v="0.5"/>
    <n v="0.5"/>
    <n v="3"/>
    <x v="0"/>
    <n v="3.75"/>
    <n v="4.6399999999999997"/>
    <n v="0.97"/>
    <n v="1.6"/>
    <n v="171.7"/>
    <n v="35.9"/>
    <n v="59.2"/>
    <n v="0.42863499999999999"/>
    <s v="Zeer hoog"/>
    <s v="nee"/>
    <s v=" "/>
    <s v="011-058-00356_168"/>
    <n v="0"/>
    <x v="0"/>
  </r>
  <r>
    <n v="169"/>
    <s v="Polyline ZM"/>
    <s v="011"/>
    <s v="011-058-00720"/>
    <s v="011_169"/>
    <n v="169"/>
    <s v="011-058-00720_169"/>
    <n v="12.5"/>
    <n v="7.75"/>
    <n v="96.875"/>
    <d v="2019-09-20T00:00:00"/>
    <s v="Oost-West"/>
    <n v="-2.2000000000000002"/>
    <n v="-2.2200000000000002"/>
    <n v="-2.2200000000000002"/>
    <n v="0.5"/>
    <n v="0.5"/>
    <n v="3"/>
    <x v="0"/>
    <n v="4.75"/>
    <n v="4.1100000000000003"/>
    <n v="0.92"/>
    <n v="1.75"/>
    <n v="51.4"/>
    <n v="11.5"/>
    <n v="21.9"/>
    <n v="0.34514800000000001"/>
    <s v="Zeer hoog"/>
    <s v="nee"/>
    <s v=" "/>
    <s v="011-058-00720_169"/>
    <n v="0"/>
    <x v="0"/>
  </r>
  <r>
    <n v="170"/>
    <s v="Polyline ZM"/>
    <s v="011"/>
    <s v="011-058-00547"/>
    <s v="011_170"/>
    <n v="170"/>
    <s v="011-058-00547_170"/>
    <n v="31.5"/>
    <n v="8.75"/>
    <n v="275.625"/>
    <d v="2019-10-04T00:00:00"/>
    <s v="West-Oost."/>
    <n v="-2.2200000000000002"/>
    <n v="-2.2200000000000002"/>
    <n v="-2.2200000000000002"/>
    <n v="0.75"/>
    <n v="0.75"/>
    <n v="3"/>
    <x v="2"/>
    <n v="4.25"/>
    <n v="5.13"/>
    <n v="0.21"/>
    <n v="0.7"/>
    <n v="161.6"/>
    <n v="6.6"/>
    <n v="22.1"/>
    <n v="6.3661999999999996E-2"/>
    <s v="Binnen 2 jaar"/>
    <s v="nee"/>
    <s v="X"/>
    <s v="011-058-00547_170"/>
    <n v="0"/>
    <x v="0"/>
  </r>
  <r>
    <n v="171"/>
    <s v="Polyline ZM"/>
    <s v="011"/>
    <s v="011-058-00547"/>
    <s v="011_171"/>
    <n v="171"/>
    <s v="011-058-00547_171"/>
    <n v="24.5"/>
    <n v="5.65"/>
    <n v="138.42500000000001"/>
    <d v="2019-10-04T00:00:00"/>
    <s v="West-Oost."/>
    <n v="-2.2200000000000002"/>
    <n v="-2.2200000000000002"/>
    <n v="-2.2200000000000002"/>
    <n v="0.75"/>
    <n v="0.75"/>
    <n v="3"/>
    <x v="2"/>
    <n v="1.8833329999999999"/>
    <n v="2.72"/>
    <n v="0.71"/>
    <n v="0.99"/>
    <n v="66.599999999999994"/>
    <n v="17.399999999999999"/>
    <n v="24.3"/>
    <n v="0.334511"/>
    <s v="Zeer hoog"/>
    <s v="nee"/>
    <s v=" "/>
    <s v="011-058-00547_171"/>
    <n v="0"/>
    <x v="0"/>
  </r>
  <r>
    <n v="172"/>
    <s v="Polyline ZM"/>
    <s v="011"/>
    <s v="011-058-01121"/>
    <s v="011_172"/>
    <n v="172"/>
    <s v="011-058-01121_172"/>
    <n v="26"/>
    <n v="5.0999999999999996"/>
    <n v="132.6"/>
    <d v="2019-10-04T00:00:00"/>
    <s v="West-Oost."/>
    <n v="-2.2200000000000002"/>
    <n v="-2.2200000000000002"/>
    <n v="-2.2200000000000002"/>
    <n v="0.5"/>
    <n v="0.5"/>
    <n v="3"/>
    <x v="0"/>
    <n v="2.1"/>
    <n v="1.54"/>
    <n v="0.02"/>
    <n v="0.03"/>
    <n v="40"/>
    <n v="0.5"/>
    <n v="0.8"/>
    <n v="1.8792E-2"/>
    <s v="Binnen 2 jaar"/>
    <s v="nee"/>
    <s v="X"/>
    <s v="011-058-01121_172"/>
    <n v="0"/>
    <x v="0"/>
  </r>
  <r>
    <n v="173"/>
    <s v="Polyline ZM"/>
    <s v="011"/>
    <s v="011-058-01094"/>
    <s v="011_173"/>
    <n v="173"/>
    <s v="011-058-01094_173"/>
    <n v="50.5"/>
    <n v="4.75"/>
    <n v="239.875"/>
    <d v="2019-10-04T00:00:00"/>
    <s v="Oost-West"/>
    <n v="-2.2200000000000002"/>
    <n v="-2.2200000000000002"/>
    <n v="-2.2200000000000002"/>
    <n v="0.5"/>
    <n v="0.5"/>
    <n v="3"/>
    <x v="0"/>
    <n v="1.75"/>
    <n v="1.42"/>
    <n v="0.05"/>
    <n v="0.1"/>
    <n v="71.7"/>
    <n v="2.5"/>
    <n v="5.0999999999999996"/>
    <n v="5.4475000000000003E-2"/>
    <s v="Binnen 2 jaar"/>
    <s v="nee"/>
    <s v="X"/>
    <s v="011-058-01094_173"/>
    <n v="0"/>
    <x v="0"/>
  </r>
  <r>
    <n v="174"/>
    <s v="Polyline ZM"/>
    <s v="011"/>
    <s v="011-058-00704"/>
    <s v="011_174"/>
    <n v="174"/>
    <s v="011-058-00704_174"/>
    <n v="4"/>
    <n v="16.600000000000001"/>
    <n v="66.400000000000006"/>
    <d v="2019-10-04T00:00:00"/>
    <s v="West-Oost"/>
    <n v="-2.2200000000000002"/>
    <n v="-2.2200000000000002"/>
    <n v="-2.2200000000000002"/>
    <n v="0.75"/>
    <n v="0.75"/>
    <n v="3"/>
    <x v="2"/>
    <n v="12.1"/>
    <n v="8.74"/>
    <n v="0.34"/>
    <n v="0.92"/>
    <n v="35"/>
    <n v="1.4"/>
    <n v="3.7"/>
    <n v="3.7206000000000003E-2"/>
    <s v="Binnen 2 jaar"/>
    <s v="JA"/>
    <s v="X"/>
    <s v="011-058-00704_174"/>
    <n v="0"/>
    <x v="0"/>
  </r>
  <r>
    <n v="175"/>
    <s v="Polyline ZM"/>
    <s v="011"/>
    <s v="011-058-00476"/>
    <s v="011_175"/>
    <n v="175"/>
    <s v="011-058-00476_175"/>
    <n v="18"/>
    <n v="13.4"/>
    <n v="241.2"/>
    <d v="2019-10-04T00:00:00"/>
    <s v="West-Oost"/>
    <n v="-2.2200000000000002"/>
    <n v="-2.2200000000000002"/>
    <n v="-2.2200000000000002"/>
    <n v="0.75"/>
    <n v="0.75"/>
    <n v="3"/>
    <x v="2"/>
    <n v="8.9"/>
    <n v="7.96"/>
    <n v="0.38"/>
    <n v="0.74"/>
    <n v="143.30000000000001"/>
    <n v="6.8"/>
    <n v="13.3"/>
    <n v="5.6120999999999997E-2"/>
    <s v="Binnen 2 jaar"/>
    <s v="JA"/>
    <s v="X"/>
    <s v="011-058-00476_175"/>
    <n v="0"/>
    <x v="0"/>
  </r>
  <r>
    <n v="176"/>
    <s v="Polyline ZM"/>
    <s v="011"/>
    <s v="011-058-00681"/>
    <s v="011_176"/>
    <n v="176"/>
    <s v="011-058-00681_176"/>
    <n v="34"/>
    <n v="12.55"/>
    <n v="426.7"/>
    <d v="2019-10-04T00:00:00"/>
    <s v="West-Oost"/>
    <n v="-2.2200000000000002"/>
    <n v="-2.2200000000000002"/>
    <n v="-2.2200000000000002"/>
    <n v="0.75"/>
    <n v="0.75"/>
    <n v="3"/>
    <x v="2"/>
    <n v="8.0500000000000007"/>
    <n v="5.92"/>
    <n v="0.34"/>
    <n v="0.91"/>
    <n v="201.3"/>
    <n v="11.6"/>
    <n v="30.9"/>
    <n v="5.5441999999999998E-2"/>
    <s v="Binnen 2 jaar"/>
    <s v="nee"/>
    <s v="X"/>
    <s v="011-058-00681_176"/>
    <n v="0"/>
    <x v="0"/>
  </r>
  <r>
    <n v="177"/>
    <s v="Polyline ZM"/>
    <s v="011"/>
    <s v="011-058-00125"/>
    <s v="011_177"/>
    <n v="177"/>
    <s v="011-058-00125_177"/>
    <n v="29"/>
    <n v="4"/>
    <n v="116"/>
    <d v="2019-10-04T00:00:00"/>
    <s v="Zuid-Noord"/>
    <n v="-2.2200000000000002"/>
    <n v="-2.2200000000000002"/>
    <n v="-2.2200000000000002"/>
    <n v="0.5"/>
    <n v="0.5"/>
    <n v="3"/>
    <x v="0"/>
    <n v="1.3333330000000001"/>
    <n v="1.02"/>
    <n v="0.12"/>
    <n v="0.25"/>
    <n v="29.6"/>
    <n v="3.5"/>
    <n v="7.3"/>
    <n v="0.15254200000000001"/>
    <s v="Hoog"/>
    <s v="nee"/>
    <s v=" "/>
    <s v="011-058-00125_177"/>
    <n v="0"/>
    <x v="0"/>
  </r>
  <r>
    <n v="178"/>
    <s v="Polyline ZM"/>
    <s v="011"/>
    <s v="011-058-00974"/>
    <s v="011_178"/>
    <n v="178"/>
    <s v="011-058-00974_178"/>
    <n v="36.5"/>
    <n v="6.5"/>
    <n v="237.25"/>
    <d v="2019-10-04T00:00:00"/>
    <s v="Oost-West"/>
    <n v="-2.2200000000000002"/>
    <n v="-2.2200000000000002"/>
    <n v="-2.2200000000000002"/>
    <n v="0.75"/>
    <n v="0.75"/>
    <n v="3"/>
    <x v="2"/>
    <n v="2"/>
    <n v="1.67"/>
    <n v="0.31"/>
    <n v="0.59"/>
    <n v="61"/>
    <n v="11.3"/>
    <n v="21.5"/>
    <n v="0.167681"/>
    <s v="Hoog"/>
    <s v="nee"/>
    <s v=" "/>
    <s v="011-058-00974_178"/>
    <n v="0"/>
    <x v="0"/>
  </r>
  <r>
    <n v="179"/>
    <s v="Polyline ZM"/>
    <s v="011"/>
    <s v="011-058-00389"/>
    <s v="011_179"/>
    <n v="179"/>
    <s v="011-058-00389_179"/>
    <n v="25"/>
    <n v="15.5"/>
    <n v="387.5"/>
    <d v="2019-10-04T00:00:00"/>
    <s v="Oost-West"/>
    <n v="-2.2200000000000002"/>
    <n v="-2.2200000000000002"/>
    <n v="-2.2200000000000002"/>
    <n v="0.75"/>
    <n v="0.75"/>
    <n v="3"/>
    <x v="2"/>
    <n v="11"/>
    <n v="1.74"/>
    <n v="1.58"/>
    <n v="1.63"/>
    <n v="43.5"/>
    <n v="39.5"/>
    <n v="40.799999999999997"/>
    <n v="0.18429599999999999"/>
    <s v="Zeer hoog"/>
    <s v="JA"/>
    <s v=" "/>
    <s v="011-058-00389_179"/>
    <n v="0"/>
    <x v="0"/>
  </r>
  <r>
    <n v="180"/>
    <s v="Polyline ZM"/>
    <s v="011"/>
    <s v="011-058-00851"/>
    <s v="011_179A"/>
    <s v="179A"/>
    <s v="011-058-00851_179A"/>
    <n v="41"/>
    <n v="22.3"/>
    <n v="914.3"/>
    <d v="2019-10-04T00:00:00"/>
    <s v="Oost-West"/>
    <n v="-2.2200000000000002"/>
    <n v="-2.2200000000000002"/>
    <n v="-2.2200000000000002"/>
    <n v="0.75"/>
    <n v="0.75"/>
    <n v="3"/>
    <x v="2"/>
    <n v="17.8"/>
    <n v="3.81"/>
    <n v="1.89"/>
    <n v="3.14"/>
    <n v="156.19999999999999"/>
    <n v="77.5"/>
    <n v="128.69999999999999"/>
    <n v="0.13908400000000001"/>
    <s v="Hoog"/>
    <s v="JA"/>
    <s v=" "/>
    <s v="011-058-00851_179A"/>
    <n v="0"/>
    <x v="0"/>
  </r>
  <r>
    <n v="181"/>
    <s v="Polyline ZM"/>
    <s v="011"/>
    <s v="011-058-00264"/>
    <s v="011_180"/>
    <n v="180"/>
    <s v="011-058-00264_180"/>
    <n v="31"/>
    <n v="18.7"/>
    <n v="579.70000000000005"/>
    <d v="2019-10-04T00:00:00"/>
    <s v="Oost-West"/>
    <n v="-2.2200000000000002"/>
    <n v="-2.2200000000000002"/>
    <n v="-2.2200000000000002"/>
    <n v="0.75"/>
    <n v="0.75"/>
    <n v="3"/>
    <x v="2"/>
    <n v="14.2"/>
    <n v="7.02"/>
    <n v="0.33"/>
    <n v="2.39"/>
    <n v="217.6"/>
    <n v="10.199999999999999"/>
    <n v="74.099999999999994"/>
    <n v="3.0835000000000001E-2"/>
    <s v="Binnen 2 jaar"/>
    <s v="nee"/>
    <s v="X"/>
    <s v="011-058-00264_180"/>
    <n v="0"/>
    <x v="0"/>
  </r>
  <r>
    <n v="182"/>
    <s v="Polyline ZM"/>
    <s v="011"/>
    <s v="011-058-00264"/>
    <s v="011_181"/>
    <n v="181"/>
    <s v="011-058-00264_181"/>
    <n v="34"/>
    <n v="11"/>
    <n v="374"/>
    <d v="2019-10-04T00:00:00"/>
    <s v="Oost-West"/>
    <n v="-2.2200000000000002"/>
    <n v="-2.2200000000000002"/>
    <n v="-2.2200000000000002"/>
    <n v="0.75"/>
    <n v="0.75"/>
    <n v="3"/>
    <x v="2"/>
    <n v="6.5"/>
    <n v="2.94"/>
    <n v="0.03"/>
    <n v="0.8"/>
    <n v="100"/>
    <n v="1"/>
    <n v="27.2"/>
    <n v="6.1409999999999998E-3"/>
    <s v="Binnen 2 jaar"/>
    <s v="nee"/>
    <s v="X"/>
    <s v="011-058-00264_181"/>
    <n v="0"/>
    <x v="0"/>
  </r>
  <r>
    <n v="183"/>
    <s v="Polyline ZM"/>
    <s v="011"/>
    <s v="011-058-00836"/>
    <s v="011_182"/>
    <n v="182"/>
    <s v="011-058-00836_182"/>
    <n v="33.5"/>
    <n v="4.4000000000000004"/>
    <n v="147.4"/>
    <d v="2019-10-03T00:00:00"/>
    <s v="Zuid-Noord"/>
    <n v="-2.23"/>
    <n v="-2.2200000000000002"/>
    <n v="-2.2200000000000002"/>
    <n v="0.75"/>
    <n v="0.75"/>
    <n v="3"/>
    <x v="2"/>
    <n v="1.466666"/>
    <n v="1.5"/>
    <n v="0.78"/>
    <n v="1"/>
    <n v="50.3"/>
    <n v="26.1"/>
    <n v="33.5"/>
    <n v="0.41489399999999999"/>
    <s v="Zeer hoog"/>
    <s v="nee"/>
    <s v=" "/>
    <s v="011-058-00836_182"/>
    <n v="0"/>
    <x v="0"/>
  </r>
  <r>
    <n v="184"/>
    <s v="Polyline ZM"/>
    <s v="011"/>
    <s v="011-058-00836"/>
    <s v="011_183"/>
    <n v="183"/>
    <s v="011-058-00836_183"/>
    <n v="50"/>
    <n v="6.75"/>
    <n v="337.5"/>
    <d v="2019-10-03T00:00:00"/>
    <s v="Zuid-Noord"/>
    <n v="-2.23"/>
    <n v="-2.2200000000000002"/>
    <n v="-2.2200000000000002"/>
    <n v="0.75"/>
    <n v="0.75"/>
    <n v="3"/>
    <x v="2"/>
    <n v="2.25"/>
    <n v="1.92"/>
    <n v="0.35"/>
    <n v="0.68"/>
    <n v="96"/>
    <n v="17.5"/>
    <n v="34"/>
    <n v="0.17177899999999999"/>
    <s v="Hoog"/>
    <s v="nee"/>
    <s v=" "/>
    <s v="011-058-00836_183"/>
    <n v="0"/>
    <x v="0"/>
  </r>
  <r>
    <n v="185"/>
    <s v="Polyline ZM"/>
    <s v="011"/>
    <s v="011-058-00836"/>
    <s v="011_184"/>
    <n v="184"/>
    <s v="011-058-00836_184"/>
    <n v="33.5"/>
    <n v="9.6"/>
    <n v="321.60000000000002"/>
    <d v="2019-10-03T00:00:00"/>
    <s v="Zuid-Noord"/>
    <n v="-2.23"/>
    <n v="-2.2200000000000002"/>
    <n v="-2.2200000000000002"/>
    <n v="0.75"/>
    <n v="0.75"/>
    <n v="3"/>
    <x v="2"/>
    <n v="5.0999999999999996"/>
    <n v="3.08"/>
    <n v="0.59"/>
    <n v="1.34"/>
    <n v="103.2"/>
    <n v="19.8"/>
    <n v="44.9"/>
    <n v="0.14441999999999999"/>
    <s v="Hoog"/>
    <s v="JA"/>
    <s v=" "/>
    <s v="011-058-00836_184"/>
    <n v="0"/>
    <x v="0"/>
  </r>
  <r>
    <n v="186"/>
    <s v="Polyline ZM"/>
    <s v="011"/>
    <s v="011-058-01091"/>
    <s v="011_185"/>
    <n v="185"/>
    <s v="011-058-01091_185"/>
    <n v="7.5"/>
    <n v="0"/>
    <n v="0"/>
    <s v=" "/>
    <s v=" "/>
    <n v="0"/>
    <n v="0"/>
    <n v="-2.2200000000000002"/>
    <n v="0"/>
    <n v="0.5"/>
    <m/>
    <x v="1"/>
    <n v="0"/>
    <n v="0"/>
    <n v="0"/>
    <n v="0"/>
    <n v="0"/>
    <n v="0"/>
    <n v="0"/>
    <n v="0"/>
    <s v="Zie opmerking rapport AT19123"/>
    <s v=" "/>
    <s v=" "/>
    <s v="011-058-01091_185"/>
    <n v="0"/>
    <x v="1"/>
  </r>
  <r>
    <n v="187"/>
    <s v="Polyline ZM"/>
    <s v="011"/>
    <s v="011-058-00306"/>
    <s v="011_186"/>
    <n v="186"/>
    <s v="011-058-00306_186"/>
    <n v="7"/>
    <n v="6.75"/>
    <n v="47.25"/>
    <d v="2019-10-03T00:00:00"/>
    <s v="West-Oost."/>
    <n v="-2.23"/>
    <n v="-2.2200000000000002"/>
    <n v="-2.2200000000000002"/>
    <n v="0.75"/>
    <n v="0.75"/>
    <n v="3"/>
    <x v="2"/>
    <n v="2.25"/>
    <n v="1.82"/>
    <n v="1.02"/>
    <n v="1.1499999999999999"/>
    <n v="12.7"/>
    <n v="7.1"/>
    <n v="8.1"/>
    <n v="0.37673099999999998"/>
    <s v="Zeer hoog"/>
    <s v="JA"/>
    <s v=" "/>
    <s v="011-058-00306_186"/>
    <n v="0"/>
    <x v="0"/>
  </r>
  <r>
    <n v="188"/>
    <s v="Polyline ZM"/>
    <s v="011"/>
    <s v="011-058-00682"/>
    <s v="011_187"/>
    <n v="187"/>
    <s v="011-058-00682_187"/>
    <n v="52"/>
    <n v="6.75"/>
    <n v="351"/>
    <d v="2019-10-03T00:00:00"/>
    <s v="Zuid-Noord"/>
    <n v="-2.23"/>
    <n v="-2.2200000000000002"/>
    <n v="-2.2200000000000002"/>
    <n v="0.75"/>
    <n v="0.75"/>
    <n v="3"/>
    <x v="2"/>
    <n v="2.25"/>
    <n v="1.58"/>
    <n v="0.64"/>
    <n v="0.97"/>
    <n v="82.2"/>
    <n v="33.299999999999997"/>
    <n v="50.4"/>
    <n v="0.27497300000000002"/>
    <s v="Zeer hoog"/>
    <s v="nee"/>
    <s v=" "/>
    <s v="011-058-00682_187"/>
    <n v="0"/>
    <x v="0"/>
  </r>
  <r>
    <n v="189"/>
    <s v="Polyline ZM"/>
    <s v="011"/>
    <s v="011-058-00682"/>
    <s v="011_188"/>
    <n v="188"/>
    <s v="011-058-00682_188"/>
    <n v="51"/>
    <n v="5.5"/>
    <n v="280.5"/>
    <d v="2019-10-03T00:00:00"/>
    <s v="Zuid-Noord"/>
    <n v="-2.23"/>
    <n v="-2.2200000000000002"/>
    <n v="-2.2200000000000002"/>
    <n v="0.75"/>
    <n v="0.75"/>
    <n v="3"/>
    <x v="2"/>
    <n v="1.8333330000000001"/>
    <n v="1.93"/>
    <n v="0.62"/>
    <n v="0.89"/>
    <n v="98.4"/>
    <n v="31.6"/>
    <n v="45.4"/>
    <n v="0.31077700000000003"/>
    <s v="Zeer hoog"/>
    <s v="nee"/>
    <s v=" "/>
    <s v="011-058-00682_188"/>
    <n v="0"/>
    <x v="0"/>
  </r>
  <r>
    <n v="190"/>
    <s v="Polyline ZM"/>
    <s v="011"/>
    <s v="011-058-00682"/>
    <s v="011_189"/>
    <n v="189"/>
    <s v="011-058-00682_189"/>
    <n v="51"/>
    <n v="6.45"/>
    <n v="328.95"/>
    <d v="2019-10-03T00:00:00"/>
    <s v="Zuid-Noord"/>
    <n v="-2.23"/>
    <n v="-2.2200000000000002"/>
    <n v="-2.2200000000000002"/>
    <n v="0.75"/>
    <n v="0.75"/>
    <n v="3"/>
    <x v="2"/>
    <n v="1.95"/>
    <n v="1.61"/>
    <n v="0.2"/>
    <n v="0.47"/>
    <n v="82.1"/>
    <n v="10.199999999999999"/>
    <n v="24"/>
    <n v="0.118115"/>
    <s v="Hoog"/>
    <s v="nee"/>
    <s v=" "/>
    <s v="011-058-00682_189"/>
    <n v="0"/>
    <x v="0"/>
  </r>
  <r>
    <n v="191"/>
    <s v="Polyline ZM"/>
    <s v="011"/>
    <s v="011-058-00682"/>
    <s v="011_190"/>
    <n v="190"/>
    <s v="011-058-00682_190"/>
    <n v="2.5"/>
    <n v="5.9"/>
    <n v="14.75"/>
    <d v="2019-10-03T00:00:00"/>
    <s v="Zuid-Noord"/>
    <n v="-2.23"/>
    <n v="-2.2200000000000002"/>
    <n v="-2.2200000000000002"/>
    <n v="0.75"/>
    <n v="0.75"/>
    <n v="3"/>
    <x v="2"/>
    <n v="1.966666"/>
    <n v="1.65"/>
    <n v="0.82"/>
    <n v="0.94"/>
    <n v="4.0999999999999996"/>
    <n v="2.1"/>
    <n v="2.4"/>
    <n v="0.357298"/>
    <s v="Zeer hoog"/>
    <s v="JA"/>
    <s v=" "/>
    <s v="011-058-00682_190"/>
    <n v="0"/>
    <x v="0"/>
  </r>
  <r>
    <n v="192"/>
    <s v="Polyline ZM"/>
    <s v="011"/>
    <s v="011-058-00468"/>
    <s v="011_191"/>
    <n v="191"/>
    <s v="011-058-00468_191"/>
    <n v="11.5"/>
    <n v="0"/>
    <n v="0"/>
    <s v=" "/>
    <s v=" "/>
    <n v="0"/>
    <n v="0"/>
    <n v="-2.2200000000000002"/>
    <n v="0"/>
    <n v="0.75"/>
    <m/>
    <x v="1"/>
    <n v="0"/>
    <n v="0"/>
    <n v="0"/>
    <n v="0"/>
    <n v="0"/>
    <n v="0"/>
    <n v="0"/>
    <n v="0"/>
    <s v="Zie opmerking rapport AT19123"/>
    <s v=" "/>
    <s v=" "/>
    <s v="011-058-00468_191"/>
    <n v="0"/>
    <x v="1"/>
  </r>
  <r>
    <n v="193"/>
    <s v="Polyline ZM"/>
    <s v="011"/>
    <s v="011-058-00803"/>
    <s v="011_192"/>
    <n v="192"/>
    <s v="011-058-00803_192"/>
    <n v="13"/>
    <n v="6.6"/>
    <n v="85.8"/>
    <d v="2019-10-03T00:00:00"/>
    <s v="Zuid-Noord"/>
    <n v="-2.23"/>
    <n v="-2.2200000000000002"/>
    <n v="-2.2200000000000002"/>
    <n v="0.75"/>
    <n v="0.75"/>
    <n v="3"/>
    <x v="2"/>
    <n v="2.1"/>
    <n v="1.6"/>
    <n v="0.21"/>
    <n v="0.51"/>
    <n v="20.8"/>
    <n v="2.7"/>
    <n v="6.6"/>
    <n v="0.11666700000000001"/>
    <s v="Hoog"/>
    <s v="nee"/>
    <s v=" "/>
    <s v="011-058-00803_192"/>
    <n v="0"/>
    <x v="0"/>
  </r>
  <r>
    <n v="194"/>
    <s v="Polyline ZM"/>
    <s v="011"/>
    <s v="011-058-00698"/>
    <s v="011_193"/>
    <n v="193"/>
    <s v="011-058-00698_193"/>
    <n v="12"/>
    <n v="9.9"/>
    <n v="118.8"/>
    <d v="2019-10-03T00:00:00"/>
    <s v="West-Oost."/>
    <n v="-2.23"/>
    <n v="-2.2200000000000002"/>
    <n v="-2.2200000000000002"/>
    <n v="0.75"/>
    <n v="0.75"/>
    <n v="3"/>
    <x v="2"/>
    <n v="5.4"/>
    <n v="2.3199999999999998"/>
    <n v="0.88"/>
    <n v="1.51"/>
    <n v="27.8"/>
    <n v="10.6"/>
    <n v="18.100000000000001"/>
    <n v="0.19924500000000001"/>
    <s v="Hoog"/>
    <s v="nee"/>
    <s v=" "/>
    <s v="011-058-00698_193"/>
    <n v="0"/>
    <x v="0"/>
  </r>
  <r>
    <n v="195"/>
    <s v="Polyline ZM"/>
    <s v="011"/>
    <s v="011-058-00609"/>
    <s v="011_194"/>
    <n v="194"/>
    <s v="011-058-00609_194"/>
    <n v="53.5"/>
    <n v="7.05"/>
    <n v="377.17500000000001"/>
    <d v="2019-10-03T00:00:00"/>
    <s v="Zuid-Noord"/>
    <n v="-2.23"/>
    <n v="-2.2200000000000002"/>
    <n v="-2.2200000000000002"/>
    <n v="0.75"/>
    <n v="0.75"/>
    <n v="3"/>
    <x v="2"/>
    <n v="2.5499999999999998"/>
    <n v="2.25"/>
    <n v="0.16"/>
    <n v="0.55000000000000004"/>
    <n v="120.4"/>
    <n v="8.6"/>
    <n v="29.4"/>
    <n v="7.7909000000000006E-2"/>
    <s v="Hoog"/>
    <s v="nee"/>
    <s v=" "/>
    <s v="011-058-00609_194"/>
    <n v="0"/>
    <x v="0"/>
  </r>
  <r>
    <n v="196"/>
    <s v="Polyline ZM"/>
    <s v="011"/>
    <s v="011-058-00609"/>
    <s v="011_195"/>
    <n v="195"/>
    <s v="011-058-00609_195"/>
    <n v="49"/>
    <n v="13"/>
    <n v="637"/>
    <d v="2019-10-03T00:00:00"/>
    <s v="Zuid-Noord"/>
    <n v="-2.23"/>
    <n v="-2.2200000000000002"/>
    <n v="-2.2200000000000002"/>
    <n v="0.75"/>
    <n v="0.75"/>
    <n v="3"/>
    <x v="2"/>
    <n v="8.5"/>
    <n v="4.1500000000000004"/>
    <n v="1.52"/>
    <n v="2.76"/>
    <n v="203.4"/>
    <n v="74.5"/>
    <n v="135.19999999999999"/>
    <n v="0.224276"/>
    <s v="Hoog"/>
    <s v="JA"/>
    <s v=" "/>
    <s v="011-058-00609_195"/>
    <n v="0"/>
    <x v="0"/>
  </r>
  <r>
    <n v="605"/>
    <s v="Polyline ZM"/>
    <s v="011"/>
    <s v="011-058-01028"/>
    <s v="011_196"/>
    <n v="196"/>
    <s v="011-058-01028_196"/>
    <n v="28.5"/>
    <n v="7.15"/>
    <n v="203.77500000000001"/>
    <d v="2019-10-03T00:00:00"/>
    <s v="Oost-West"/>
    <n v="-2.23"/>
    <n v="-2.2200000000000002"/>
    <n v="-2.2200000000000002"/>
    <n v="0.75"/>
    <n v="0.75"/>
    <n v="3"/>
    <x v="2"/>
    <n v="2.65"/>
    <n v="3.15"/>
    <n v="0.35"/>
    <n v="0.76"/>
    <n v="89.8"/>
    <n v="10"/>
    <n v="21.7"/>
    <n v="0.153195"/>
    <s v="Hoog"/>
    <s v="nee"/>
    <s v=" "/>
    <s v="011-058-01028_196"/>
    <n v="0"/>
    <x v="0"/>
  </r>
  <r>
    <n v="606"/>
    <s v="Polyline ZM"/>
    <s v="011"/>
    <s v="011-058-00209"/>
    <s v="011_197"/>
    <n v="197"/>
    <s v="011-058-00209_197"/>
    <n v="31.5"/>
    <n v="10"/>
    <n v="315"/>
    <d v="2019-10-03T00:00:00"/>
    <s v="West-Oost"/>
    <n v="-2.23"/>
    <n v="-2.2200000000000002"/>
    <n v="-2.2200000000000002"/>
    <n v="0.75"/>
    <n v="0.75"/>
    <n v="3"/>
    <x v="2"/>
    <n v="5.5"/>
    <n v="1.51"/>
    <n v="0.08"/>
    <n v="0.3"/>
    <n v="47.6"/>
    <n v="2.5"/>
    <n v="9.5"/>
    <n v="1.9241000000000001E-2"/>
    <s v="Binnen 2 jaar"/>
    <s v="JA"/>
    <s v="X"/>
    <s v="011-058-00209_197"/>
    <n v="0"/>
    <x v="0"/>
  </r>
  <r>
    <n v="607"/>
    <s v="Polyline ZM"/>
    <s v="011"/>
    <s v="011-058-00209"/>
    <s v="011_198"/>
    <n v="198"/>
    <s v="011-058-00209_198"/>
    <n v="28.5"/>
    <n v="10"/>
    <n v="285"/>
    <d v="2019-10-03T00:00:00"/>
    <s v="West-Oost"/>
    <n v="-2.23"/>
    <n v="-2.2200000000000002"/>
    <n v="-2.2200000000000002"/>
    <n v="0.75"/>
    <n v="0.75"/>
    <n v="3"/>
    <x v="2"/>
    <n v="5.5"/>
    <n v="2.58"/>
    <n v="0.04"/>
    <n v="0.35"/>
    <n v="73.5"/>
    <n v="1.1000000000000001"/>
    <n v="10"/>
    <n v="9.6589999999999992E-3"/>
    <s v="Binnen 2 jaar"/>
    <s v="JA"/>
    <s v="X"/>
    <s v="011-058-00209_198"/>
    <n v="0"/>
    <x v="0"/>
  </r>
  <r>
    <n v="608"/>
    <s v="Polyline ZM"/>
    <s v="011"/>
    <s v="011-058-00328"/>
    <s v="011_199"/>
    <n v="199"/>
    <s v="011-058-00328_199"/>
    <n v="42.5"/>
    <n v="20"/>
    <n v="850"/>
    <d v="2019-10-03T00:00:00"/>
    <s v="West-Oost"/>
    <n v="-2.23"/>
    <n v="-2.2200000000000002"/>
    <n v="-2.2200000000000002"/>
    <n v="0.75"/>
    <n v="0.75"/>
    <n v="3"/>
    <x v="2"/>
    <n v="15.5"/>
    <n v="4.38"/>
    <n v="0.2"/>
    <n v="0.88"/>
    <n v="186.2"/>
    <n v="8.5"/>
    <n v="37.4"/>
    <n v="1.7160999999999999E-2"/>
    <s v="Binnen 2 jaar"/>
    <s v="JA"/>
    <s v="X"/>
    <s v="011-058-00328_199"/>
    <n v="0"/>
    <x v="0"/>
  </r>
  <r>
    <n v="609"/>
    <s v="Polyline ZM"/>
    <s v="011"/>
    <s v="011-058-00328"/>
    <s v="011_200"/>
    <n v="200"/>
    <s v="011-058-00328_200"/>
    <n v="38"/>
    <n v="21.5"/>
    <n v="817"/>
    <d v="2019-10-03T00:00:00"/>
    <s v="West-Oost"/>
    <n v="-2.23"/>
    <n v="-2.2200000000000002"/>
    <n v="-2.2200000000000002"/>
    <n v="0.75"/>
    <n v="0.75"/>
    <n v="3"/>
    <x v="2"/>
    <n v="17"/>
    <n v="5.55"/>
    <n v="0.09"/>
    <n v="0.69"/>
    <n v="210.9"/>
    <n v="3.4"/>
    <n v="26.2"/>
    <n v="7.0520000000000001E-3"/>
    <s v="Binnen 5 jaar"/>
    <s v="JA"/>
    <s v=" "/>
    <s v="011-058-00328_200"/>
    <n v="0"/>
    <x v="0"/>
  </r>
  <r>
    <n v="610"/>
    <s v="Polyline ZM"/>
    <s v="011"/>
    <s v="011-058-00535"/>
    <s v="011_201"/>
    <n v="201"/>
    <s v="011-058-00535_201"/>
    <n v="24.5"/>
    <n v="8"/>
    <n v="196"/>
    <d v="2019-10-03T00:00:00"/>
    <s v="Zuid-Noord"/>
    <n v="-2.23"/>
    <n v="-2.2200000000000002"/>
    <n v="-2.2200000000000002"/>
    <n v="0.75"/>
    <n v="0.75"/>
    <n v="3"/>
    <x v="2"/>
    <n v="3.5"/>
    <n v="1.53"/>
    <n v="0.14000000000000001"/>
    <n v="0.64"/>
    <n v="37.5"/>
    <n v="3.4"/>
    <n v="15.7"/>
    <n v="5.1565E-2"/>
    <s v="Hoog"/>
    <s v="nee"/>
    <s v=" "/>
    <s v="011-058-00535_201"/>
    <n v="0"/>
    <x v="0"/>
  </r>
  <r>
    <n v="611"/>
    <s v="Polyline ZM"/>
    <s v="011"/>
    <s v="011-058-00431"/>
    <s v="011_202"/>
    <n v="202"/>
    <s v="011-058-00431_202"/>
    <n v="12.5"/>
    <n v="13.25"/>
    <n v="165.625"/>
    <d v="2019-10-03T00:00:00"/>
    <s v="Noord-Zuid."/>
    <n v="-2.23"/>
    <n v="-2.2200000000000002"/>
    <n v="-2.2200000000000002"/>
    <n v="0.75"/>
    <n v="0.75"/>
    <n v="3"/>
    <x v="2"/>
    <n v="8.75"/>
    <n v="4.58"/>
    <n v="0.04"/>
    <n v="0.33"/>
    <n v="57.3"/>
    <n v="0.5"/>
    <n v="4.0999999999999996"/>
    <n v="6.0860000000000003E-3"/>
    <s v="Binnen 2 jaar"/>
    <s v="nee"/>
    <s v="X"/>
    <s v="011-058-00431_202"/>
    <n v="0"/>
    <x v="0"/>
  </r>
  <r>
    <n v="612"/>
    <s v="Polyline ZM"/>
    <s v="011"/>
    <s v="011-058-00455"/>
    <s v="011_203"/>
    <n v="203"/>
    <s v="011-058-00455_203"/>
    <n v="33.5"/>
    <n v="10.6"/>
    <n v="355.1"/>
    <d v="2019-10-03T00:00:00"/>
    <s v="Noord-Zuid."/>
    <n v="-2.23"/>
    <n v="-2.2200000000000002"/>
    <n v="-2.2200000000000002"/>
    <n v="0.75"/>
    <n v="0.75"/>
    <n v="3"/>
    <x v="2"/>
    <n v="6.1"/>
    <n v="3.35"/>
    <n v="0.03"/>
    <n v="0.28999999999999998"/>
    <n v="112.2"/>
    <n v="1"/>
    <n v="9.6999999999999993"/>
    <n v="6.5420000000000001E-3"/>
    <s v="Binnen 2 jaar"/>
    <s v="nee"/>
    <s v="X"/>
    <s v="011-058-00455_203"/>
    <n v="0"/>
    <x v="0"/>
  </r>
  <r>
    <n v="613"/>
    <s v="Polyline ZM"/>
    <s v="011"/>
    <s v="011-058-00455"/>
    <s v="011_204"/>
    <n v="204"/>
    <s v="011-058-00455_204"/>
    <n v="30.5"/>
    <n v="10.7"/>
    <n v="326.35000000000002"/>
    <d v="2019-10-03T00:00:00"/>
    <s v="Noord-Zuid."/>
    <n v="-2.23"/>
    <n v="-2.2200000000000002"/>
    <n v="-2.2200000000000002"/>
    <n v="0.75"/>
    <n v="0.75"/>
    <n v="3"/>
    <x v="2"/>
    <n v="6.2"/>
    <n v="2.38"/>
    <n v="0.02"/>
    <n v="0.22"/>
    <n v="72.599999999999994"/>
    <n v="0.6"/>
    <n v="6.7"/>
    <n v="4.2940000000000001E-3"/>
    <s v="Binnen 2 jaar"/>
    <s v="nee"/>
    <s v="X"/>
    <s v="011-058-00455_204"/>
    <n v="0"/>
    <x v="0"/>
  </r>
  <r>
    <n v="614"/>
    <s v="Polyline ZM"/>
    <s v="011"/>
    <s v="011-058-00440"/>
    <s v="011_205"/>
    <n v="205"/>
    <s v="011-058-00440_205"/>
    <n v="34"/>
    <n v="9.4"/>
    <n v="319.60000000000002"/>
    <d v="2019-10-03T00:00:00"/>
    <s v="Noord-Zuid."/>
    <n v="-2.23"/>
    <n v="-2.2200000000000002"/>
    <n v="-2.2200000000000002"/>
    <n v="0.75"/>
    <n v="0.75"/>
    <n v="3"/>
    <x v="2"/>
    <n v="4.9000000000000004"/>
    <n v="2.34"/>
    <n v="0.04"/>
    <n v="0.18"/>
    <n v="79.599999999999994"/>
    <n v="1.4"/>
    <n v="6.1"/>
    <n v="1.0829999999999999E-2"/>
    <s v="Binnen 2 jaar"/>
    <s v="nee"/>
    <s v="X"/>
    <s v="011-058-00440_205"/>
    <n v="0"/>
    <x v="0"/>
  </r>
  <r>
    <n v="615"/>
    <s v="Polyline ZM"/>
    <s v="011"/>
    <s v="011-058-00360"/>
    <s v="011_206"/>
    <n v="206"/>
    <s v="011-058-00360_206"/>
    <n v="55"/>
    <n v="10.35"/>
    <n v="569.25"/>
    <d v="2019-10-03T00:00:00"/>
    <s v="Noord-Zuid."/>
    <n v="-2.23"/>
    <n v="-2.2200000000000002"/>
    <n v="-2.2200000000000002"/>
    <n v="0.75"/>
    <n v="0.75"/>
    <n v="3"/>
    <x v="2"/>
    <n v="5.85"/>
    <n v="2.41"/>
    <n v="0"/>
    <n v="0.31"/>
    <n v="132.6"/>
    <n v="0"/>
    <n v="17.100000000000001"/>
    <n v="0"/>
    <s v="Binnen 2 jaar"/>
    <s v="nee"/>
    <s v=" "/>
    <s v="011-058-00360_206"/>
    <n v="0"/>
    <x v="0"/>
  </r>
  <r>
    <n v="616"/>
    <s v="Polyline ZM"/>
    <s v="011"/>
    <s v="011-058-00840"/>
    <s v="011_207"/>
    <n v="207"/>
    <s v="011-058-00840_207"/>
    <n v="35"/>
    <n v="10.8"/>
    <n v="378"/>
    <d v="2019-10-03T00:00:00"/>
    <s v="Noord-Zuid."/>
    <n v="-2.23"/>
    <n v="-2.2200000000000002"/>
    <n v="-2.2200000000000002"/>
    <n v="0.75"/>
    <n v="0.75"/>
    <n v="3"/>
    <x v="2"/>
    <n v="6.3"/>
    <n v="2.37"/>
    <n v="0.37"/>
    <n v="1.1399999999999999"/>
    <n v="83"/>
    <n v="13"/>
    <n v="39.9"/>
    <n v="7.6175999999999994E-2"/>
    <s v="Binnen 2 jaar"/>
    <s v="nee"/>
    <s v="X"/>
    <s v="011-058-00840_207"/>
    <n v="0"/>
    <x v="0"/>
  </r>
  <r>
    <n v="617"/>
    <s v="Polyline ZM"/>
    <s v="011"/>
    <s v="011-058-00840"/>
    <s v="011_208"/>
    <n v="208"/>
    <s v="011-058-00840_208"/>
    <n v="30.5"/>
    <n v="10.5"/>
    <n v="320.25"/>
    <d v="2019-10-03T00:00:00"/>
    <s v="Noord-Zuid."/>
    <n v="-2.23"/>
    <n v="-2.2200000000000002"/>
    <n v="-2.2200000000000002"/>
    <n v="0.75"/>
    <n v="0.75"/>
    <n v="3"/>
    <x v="2"/>
    <n v="6"/>
    <n v="2.5299999999999998"/>
    <n v="0.04"/>
    <n v="0.56999999999999995"/>
    <n v="77.2"/>
    <n v="1.2"/>
    <n v="17.399999999999999"/>
    <n v="8.8590000000000006E-3"/>
    <s v="Binnen 2 jaar"/>
    <s v="nee"/>
    <s v="X"/>
    <s v="011-058-00840_208"/>
    <n v="0"/>
    <x v="0"/>
  </r>
  <r>
    <n v="618"/>
    <s v="Polyline ZM"/>
    <s v="011"/>
    <s v="011-058-01010"/>
    <s v="011_209"/>
    <n v="209"/>
    <s v="011-058-01010_209"/>
    <n v="55"/>
    <n v="10.25"/>
    <n v="563.75"/>
    <d v="2019-10-03T00:00:00"/>
    <s v="Noord-Zuid."/>
    <n v="-2.23"/>
    <n v="-2.2200000000000002"/>
    <n v="-2.2200000000000002"/>
    <n v="0.75"/>
    <n v="0.75"/>
    <n v="3"/>
    <x v="2"/>
    <n v="5.75"/>
    <n v="3.04"/>
    <n v="0.17"/>
    <n v="0.89"/>
    <n v="167.2"/>
    <n v="9.4"/>
    <n v="49"/>
    <n v="3.8821000000000001E-2"/>
    <s v="Binnen 2 jaar"/>
    <s v="nee"/>
    <s v="X"/>
    <s v="011-058-01010_209"/>
    <n v="0"/>
    <x v="0"/>
  </r>
  <r>
    <n v="619"/>
    <s v="Polyline ZM"/>
    <s v="011"/>
    <s v="011-058-01010"/>
    <s v="011_210"/>
    <n v="210"/>
    <s v="011-058-01010_210"/>
    <n v="52"/>
    <n v="15.65"/>
    <n v="813.8"/>
    <d v="2019-10-03T00:00:00"/>
    <s v="West-Oost."/>
    <n v="-2.23"/>
    <n v="-2.2200000000000002"/>
    <n v="-2.2200000000000002"/>
    <n v="0.75"/>
    <n v="0.75"/>
    <n v="3"/>
    <x v="2"/>
    <n v="11.15"/>
    <n v="4.8"/>
    <n v="0.78"/>
    <n v="2.58"/>
    <n v="249.6"/>
    <n v="40.6"/>
    <n v="134.19999999999999"/>
    <n v="9.1550000000000006E-2"/>
    <s v="Hoog"/>
    <s v="JA"/>
    <s v=" "/>
    <s v="011-058-01010_210"/>
    <n v="0"/>
    <x v="0"/>
  </r>
  <r>
    <n v="620"/>
    <s v="Polyline ZM"/>
    <s v="011"/>
    <s v="011-058-01010"/>
    <s v="011_211"/>
    <n v="211"/>
    <s v="011-058-01010_211"/>
    <n v="50"/>
    <n v="15.1"/>
    <n v="755"/>
    <d v="2019-10-03T00:00:00"/>
    <s v="West-Oost."/>
    <n v="-2.23"/>
    <n v="-2.2200000000000002"/>
    <n v="-2.2200000000000002"/>
    <n v="0.75"/>
    <n v="0.75"/>
    <n v="3"/>
    <x v="2"/>
    <n v="10.6"/>
    <n v="3.21"/>
    <n v="0.13"/>
    <n v="1.17"/>
    <n v="160.5"/>
    <n v="6.5"/>
    <n v="58.5"/>
    <n v="1.6296000000000001E-2"/>
    <s v="Binnen 2 jaar"/>
    <s v="JA"/>
    <s v="X"/>
    <s v="011-058-01010_211"/>
    <n v="0"/>
    <x v="0"/>
  </r>
  <r>
    <n v="621"/>
    <s v="Polyline ZM"/>
    <s v="011"/>
    <s v="011-058-01010"/>
    <s v="011_212"/>
    <n v="212"/>
    <s v="011-058-01010_212"/>
    <n v="42.5"/>
    <n v="14.55"/>
    <n v="618.375"/>
    <d v="2019-10-03T00:00:00"/>
    <s v="West-Oost."/>
    <n v="-2.23"/>
    <n v="-2.2200000000000002"/>
    <n v="-2.2200000000000002"/>
    <n v="0.75"/>
    <n v="0.75"/>
    <n v="3"/>
    <x v="2"/>
    <n v="10.050000000000001"/>
    <n v="4.95"/>
    <n v="0.32"/>
    <n v="1.62"/>
    <n v="210.4"/>
    <n v="13.6"/>
    <n v="68.900000000000006"/>
    <n v="4.2055000000000002E-2"/>
    <s v="Binnen 2 jaar"/>
    <s v="nee"/>
    <s v="X"/>
    <s v="011-058-01010_212"/>
    <n v="0"/>
    <x v="0"/>
  </r>
  <r>
    <n v="622"/>
    <s v="Polyline ZM"/>
    <s v="011"/>
    <s v="011-058-00422"/>
    <s v="011_213"/>
    <n v="213"/>
    <s v="011-058-00422_213"/>
    <n v="15"/>
    <n v="7.2"/>
    <n v="108"/>
    <d v="2019-09-06T00:00:00"/>
    <s v="West-Oost"/>
    <n v="-2.2000000000000002"/>
    <n v="-2.2200000000000002"/>
    <n v="-2.2200000000000002"/>
    <n v="0.75"/>
    <n v="0.75"/>
    <n v="3"/>
    <x v="2"/>
    <n v="2.7"/>
    <n v="0.7"/>
    <n v="0"/>
    <n v="0.26"/>
    <n v="10.5"/>
    <n v="0"/>
    <n v="3.9"/>
    <n v="0"/>
    <s v="Binnen 2 jaar"/>
    <s v="nee"/>
    <s v=" "/>
    <s v="011-058-00422_213"/>
    <n v="0"/>
    <x v="0"/>
  </r>
  <r>
    <n v="623"/>
    <s v="Polyline ZM"/>
    <s v="011"/>
    <s v="011-058-00422"/>
    <s v="011_214"/>
    <n v="214"/>
    <s v="011-058-00422_214"/>
    <n v="31"/>
    <n v="7.1"/>
    <n v="220.1"/>
    <d v="2019-09-06T00:00:00"/>
    <s v="Noord-Zuid"/>
    <n v="-2.2000000000000002"/>
    <n v="-2.2200000000000002"/>
    <n v="-2.2200000000000002"/>
    <n v="0.75"/>
    <n v="0.75"/>
    <n v="3"/>
    <x v="2"/>
    <n v="2.6"/>
    <n v="0.9"/>
    <n v="0.02"/>
    <n v="0.37"/>
    <n v="27.9"/>
    <n v="0.6"/>
    <n v="11.5"/>
    <n v="1.0166E-2"/>
    <s v="Binnen 2 jaar"/>
    <s v="nee"/>
    <s v="X"/>
    <s v="011-058-00422_214"/>
    <n v="0"/>
    <x v="0"/>
  </r>
  <r>
    <n v="624"/>
    <s v="Polyline ZM"/>
    <s v="011"/>
    <s v="011-058-00661"/>
    <s v="011_215"/>
    <n v="215"/>
    <s v="011-058-00661_215"/>
    <n v="27.5"/>
    <n v="6.9"/>
    <n v="189.75"/>
    <d v="2019-09-06T00:00:00"/>
    <s v="Noord-Zuid"/>
    <n v="-2.2000000000000002"/>
    <n v="-2.2200000000000002"/>
    <n v="-2.2200000000000002"/>
    <n v="0.75"/>
    <n v="0.75"/>
    <n v="3"/>
    <x v="2"/>
    <n v="2.4"/>
    <n v="1.1599999999999999"/>
    <n v="0.14000000000000001"/>
    <n v="0.41"/>
    <n v="31.9"/>
    <n v="3.9"/>
    <n v="11.3"/>
    <n v="7.2492000000000001E-2"/>
    <s v="Hoog"/>
    <s v="nee"/>
    <s v=" "/>
    <s v="011-058-00661_215"/>
    <n v="0"/>
    <x v="0"/>
  </r>
  <r>
    <n v="625"/>
    <s v="Polyline ZM"/>
    <s v="011"/>
    <s v="011-058-00197"/>
    <s v="011_216"/>
    <n v="216"/>
    <s v="011-058-00197_216"/>
    <n v="44"/>
    <n v="11.8"/>
    <n v="519.20000000000005"/>
    <d v="2019-09-06T00:00:00"/>
    <s v="Zuid-Noord."/>
    <n v="-2.2000000000000002"/>
    <n v="-2.2200000000000002"/>
    <n v="-2.2200000000000002"/>
    <n v="0.75"/>
    <n v="0.75"/>
    <n v="3"/>
    <x v="2"/>
    <n v="7.3"/>
    <n v="2.44"/>
    <n v="0.61"/>
    <n v="1.47"/>
    <n v="107.4"/>
    <n v="26.8"/>
    <n v="64.7"/>
    <n v="0.10771699999999999"/>
    <s v="Hoog"/>
    <s v="JA"/>
    <s v=" "/>
    <s v="011-058-00197_216"/>
    <n v="0"/>
    <x v="0"/>
  </r>
  <r>
    <n v="626"/>
    <s v="Polyline ZM"/>
    <s v="011"/>
    <s v="011-058-00522"/>
    <s v="011_217"/>
    <n v="217"/>
    <s v="011-058-00522_217"/>
    <n v="48"/>
    <n v="8.6"/>
    <n v="412.8"/>
    <d v="2019-09-06T00:00:00"/>
    <s v="Oost-West"/>
    <n v="-2.2000000000000002"/>
    <n v="-2.2200000000000002"/>
    <n v="-2.2200000000000002"/>
    <n v="0.75"/>
    <n v="0.75"/>
    <n v="3"/>
    <x v="2"/>
    <n v="4.0999999999999996"/>
    <n v="1.75"/>
    <n v="0.43"/>
    <n v="0.86"/>
    <n v="84"/>
    <n v="20.6"/>
    <n v="41.3"/>
    <n v="0.12987099999999999"/>
    <s v="Hoog"/>
    <s v="JA"/>
    <s v=" "/>
    <s v="011-058-00522_217"/>
    <n v="0"/>
    <x v="0"/>
  </r>
  <r>
    <n v="627"/>
    <s v="Polyline ZM"/>
    <s v="011"/>
    <s v="011-058-00522"/>
    <s v="011_218"/>
    <n v="218"/>
    <s v="011-058-00522_218"/>
    <n v="19.5"/>
    <n v="7.5"/>
    <n v="146.25"/>
    <d v="2019-09-06T00:00:00"/>
    <s v="Noord-Zuid"/>
    <n v="-2.2000000000000002"/>
    <n v="-2.2200000000000002"/>
    <n v="-2.2200000000000002"/>
    <n v="0.75"/>
    <n v="0.75"/>
    <n v="3"/>
    <x v="2"/>
    <n v="3"/>
    <n v="0.74"/>
    <n v="0.22"/>
    <n v="0.44"/>
    <n v="14.4"/>
    <n v="4.3"/>
    <n v="8.6"/>
    <n v="9.1096999999999997E-2"/>
    <s v="Hoog"/>
    <s v="JA"/>
    <s v=" "/>
    <s v="011-058-00522_218"/>
    <n v="0"/>
    <x v="0"/>
  </r>
  <r>
    <n v="628"/>
    <s v="Polyline ZM"/>
    <s v="011"/>
    <s v="011-058-00832"/>
    <s v="011_219"/>
    <n v="219"/>
    <s v="011-058-00832_219"/>
    <n v="14"/>
    <n v="6.85"/>
    <n v="95.9"/>
    <d v="2019-09-06T00:00:00"/>
    <s v="Noord-Zuid"/>
    <n v="-2.2000000000000002"/>
    <n v="-2.2200000000000002"/>
    <n v="-2.2200000000000002"/>
    <n v="0.75"/>
    <n v="0.75"/>
    <n v="3"/>
    <x v="2"/>
    <n v="2.35"/>
    <n v="1.07"/>
    <n v="0.49"/>
    <n v="0.75"/>
    <n v="15"/>
    <n v="6.9"/>
    <n v="10.5"/>
    <n v="0.21956899999999999"/>
    <s v="Hoog"/>
    <s v="JA"/>
    <s v=" "/>
    <s v="011-058-00832_219"/>
    <n v="0"/>
    <x v="0"/>
  </r>
  <r>
    <n v="629"/>
    <s v="Polyline ZM"/>
    <s v="011"/>
    <s v="011-058-00832"/>
    <s v="011_220"/>
    <n v="220"/>
    <s v="011-058-00832_220"/>
    <n v="41"/>
    <n v="5.85"/>
    <n v="239.85"/>
    <d v="2019-09-06T00:00:00"/>
    <s v="Noord-Zuid"/>
    <n v="-2.2000000000000002"/>
    <n v="-2.2200000000000002"/>
    <n v="-2.2200000000000002"/>
    <n v="0.75"/>
    <n v="0.75"/>
    <n v="3"/>
    <x v="2"/>
    <n v="1.95"/>
    <n v="0.86"/>
    <n v="0.01"/>
    <n v="0.27"/>
    <n v="35.299999999999997"/>
    <n v="0.4"/>
    <n v="11.1"/>
    <n v="6.7910000000000002E-3"/>
    <s v="Binnen 2 jaar"/>
    <s v="nee"/>
    <s v="X"/>
    <s v="011-058-00832_220"/>
    <n v="0"/>
    <x v="0"/>
  </r>
  <r>
    <n v="630"/>
    <s v="Polyline ZM"/>
    <s v="011"/>
    <s v="011-058-00832"/>
    <s v="011_221"/>
    <n v="221"/>
    <s v="011-058-00832_221"/>
    <n v="41.5"/>
    <n v="5.9"/>
    <n v="244.85"/>
    <d v="2019-09-06T00:00:00"/>
    <s v="Noord-Zuid"/>
    <n v="-2.2000000000000002"/>
    <n v="-2.2200000000000002"/>
    <n v="-2.2200000000000002"/>
    <n v="0.75"/>
    <n v="0.75"/>
    <n v="3"/>
    <x v="2"/>
    <n v="1.966666"/>
    <n v="1.1200000000000001"/>
    <n v="0.01"/>
    <n v="0.12"/>
    <n v="46.5"/>
    <n v="0.4"/>
    <n v="5"/>
    <n v="6.7340000000000004E-3"/>
    <s v="Binnen 2 jaar"/>
    <s v="nee"/>
    <s v="X"/>
    <s v="011-058-00832_221"/>
    <n v="0"/>
    <x v="0"/>
  </r>
  <r>
    <n v="631"/>
    <s v="Polyline ZM"/>
    <s v="011"/>
    <s v="011-058-00627"/>
    <s v="011_222"/>
    <n v="222"/>
    <s v="011-058-00627_222"/>
    <n v="35.5"/>
    <n v="7.1"/>
    <n v="252.05"/>
    <d v="2019-09-06T00:00:00"/>
    <s v="Zuid-Noord"/>
    <n v="-2.2000000000000002"/>
    <n v="-2.2200000000000002"/>
    <n v="-2.2200000000000002"/>
    <n v="0.75"/>
    <n v="0.75"/>
    <n v="3"/>
    <x v="2"/>
    <n v="2.6"/>
    <n v="1.49"/>
    <n v="0.22"/>
    <n v="0.43"/>
    <n v="52.9"/>
    <n v="7.8"/>
    <n v="15.3"/>
    <n v="0.102785"/>
    <s v="Binnen 2 jaar"/>
    <s v="nee"/>
    <s v="X"/>
    <s v="011-058-00627_222"/>
    <n v="0"/>
    <x v="0"/>
  </r>
  <r>
    <n v="632"/>
    <s v="Polyline ZM"/>
    <s v="011"/>
    <s v="011-058-00627"/>
    <s v="011_223"/>
    <n v="223"/>
    <s v="011-058-00627_223"/>
    <n v="36"/>
    <n v="7.9"/>
    <n v="284.39999999999998"/>
    <d v="2019-09-06T00:00:00"/>
    <s v="Zuid-Noord"/>
    <n v="-2.2000000000000002"/>
    <n v="-2.2200000000000002"/>
    <n v="-2.2200000000000002"/>
    <n v="0.75"/>
    <n v="0.75"/>
    <n v="3"/>
    <x v="2"/>
    <n v="3.4"/>
    <n v="1.1499999999999999"/>
    <n v="0.01"/>
    <n v="0.35"/>
    <n v="41.4"/>
    <n v="0.4"/>
    <n v="12.6"/>
    <n v="3.9110000000000004E-3"/>
    <s v="Binnen 2 jaar"/>
    <s v="nee"/>
    <s v="X"/>
    <s v="011-058-00627_223"/>
    <n v="0"/>
    <x v="0"/>
  </r>
  <r>
    <n v="633"/>
    <s v="Polyline ZM"/>
    <s v="011"/>
    <s v="011-058-00627"/>
    <s v="011_224"/>
    <n v="224"/>
    <s v="011-058-00627_224"/>
    <n v="22"/>
    <n v="10.7"/>
    <n v="235.4"/>
    <d v="2019-09-06T00:00:00"/>
    <s v="Zuid-Noord"/>
    <n v="-2.2000000000000002"/>
    <n v="-2.2200000000000002"/>
    <n v="-2.2200000000000002"/>
    <n v="0.75"/>
    <n v="0.75"/>
    <n v="3"/>
    <x v="2"/>
    <n v="6.2"/>
    <n v="2.33"/>
    <n v="0.52"/>
    <n v="1.41"/>
    <n v="51.3"/>
    <n v="11.4"/>
    <n v="31"/>
    <n v="0.10746699999999999"/>
    <s v="Hoog"/>
    <s v="JA"/>
    <s v=" "/>
    <s v="011-058-00627_224"/>
    <n v="0"/>
    <x v="0"/>
  </r>
  <r>
    <n v="634"/>
    <s v="Polyline ZM"/>
    <s v="011"/>
    <s v="011-058-00813"/>
    <s v="011_225"/>
    <n v="225"/>
    <s v="011-058-00813_225"/>
    <n v="12"/>
    <n v="8.25"/>
    <n v="99"/>
    <d v="2019-09-06T00:00:00"/>
    <s v="West-Oost."/>
    <n v="-2.2000000000000002"/>
    <n v="-2.2200000000000002"/>
    <n v="-2.2200000000000002"/>
    <n v="0.75"/>
    <n v="0.75"/>
    <n v="3"/>
    <x v="2"/>
    <n v="3.75"/>
    <n v="0.86"/>
    <n v="0.75"/>
    <n v="0.83"/>
    <n v="10.3"/>
    <n v="9"/>
    <n v="10"/>
    <n v="0.22988500000000001"/>
    <s v="Hoog"/>
    <s v="JA"/>
    <s v=" "/>
    <s v="011-058-00813_225"/>
    <n v="0"/>
    <x v="0"/>
  </r>
  <r>
    <n v="635"/>
    <s v="Polyline ZM"/>
    <s v="011"/>
    <s v="011-058-00575"/>
    <s v="011_226"/>
    <n v="226"/>
    <s v="011-058-00575_226"/>
    <n v="35"/>
    <n v="7"/>
    <n v="245"/>
    <d v="2019-09-06T00:00:00"/>
    <s v="West-Oost."/>
    <n v="-2.2000000000000002"/>
    <n v="-2.2200000000000002"/>
    <n v="-2.2200000000000002"/>
    <n v="0.75"/>
    <n v="0.75"/>
    <n v="3"/>
    <x v="2"/>
    <n v="2.5"/>
    <n v="1.05"/>
    <n v="0.22"/>
    <n v="0.51"/>
    <n v="36.799999999999997"/>
    <n v="7.7"/>
    <n v="17.899999999999999"/>
    <n v="0.106126"/>
    <s v="Hoog"/>
    <s v="nee"/>
    <s v=" "/>
    <s v="011-058-00575_226"/>
    <n v="0"/>
    <x v="0"/>
  </r>
  <r>
    <n v="636"/>
    <s v="Polyline ZM"/>
    <s v="011"/>
    <s v="011-058-00861"/>
    <s v="011_227"/>
    <n v="227"/>
    <s v="011-058-00861_227"/>
    <n v="25"/>
    <n v="8.4"/>
    <n v="210"/>
    <d v="2019-09-06T00:00:00"/>
    <s v="Oost-West"/>
    <n v="-2.2000000000000002"/>
    <n v="-2.2200000000000002"/>
    <n v="-2.2200000000000002"/>
    <n v="0.75"/>
    <n v="0.75"/>
    <n v="3"/>
    <x v="2"/>
    <n v="3.9"/>
    <n v="1.37"/>
    <n v="0.09"/>
    <n v="0.33"/>
    <n v="34.299999999999997"/>
    <n v="2.2999999999999998"/>
    <n v="8.3000000000000007"/>
    <n v="3.0232999999999999E-2"/>
    <s v="Binnen 2 jaar"/>
    <s v="nee"/>
    <s v="X"/>
    <s v="011-058-00861_227"/>
    <n v="0"/>
    <x v="0"/>
  </r>
  <r>
    <n v="637"/>
    <s v="Polyline ZM"/>
    <s v="011"/>
    <s v="011-058-00622"/>
    <s v="011_228"/>
    <n v="228"/>
    <s v="011-058-00622_228"/>
    <n v="25"/>
    <n v="5.4"/>
    <n v="135"/>
    <d v="2019-09-06T00:00:00"/>
    <s v="West-Oost."/>
    <n v="-2.2000000000000002"/>
    <n v="-2.2200000000000002"/>
    <n v="-2.2200000000000002"/>
    <n v="0.5"/>
    <n v="0.5"/>
    <n v="3"/>
    <x v="0"/>
    <n v="2.4"/>
    <n v="0.96"/>
    <n v="0.09"/>
    <n v="0.26"/>
    <n v="24"/>
    <n v="2.2999999999999998"/>
    <n v="6.5"/>
    <n v="7.1641999999999997E-2"/>
    <s v="Binnen 2 jaar"/>
    <s v="nee"/>
    <s v="X"/>
    <s v="011-058-00622_228"/>
    <n v="0"/>
    <x v="0"/>
  </r>
  <r>
    <n v="638"/>
    <s v="Polyline ZM"/>
    <s v="011"/>
    <s v="011-058-00687"/>
    <s v="011_229"/>
    <n v="229"/>
    <s v="011-058-00687_229"/>
    <n v="17"/>
    <n v="7"/>
    <n v="119"/>
    <d v="2019-09-06T00:00:00"/>
    <s v="Oost-West"/>
    <n v="-2.2000000000000002"/>
    <n v="-2.2200000000000002"/>
    <n v="-2.2200000000000002"/>
    <n v="0.75"/>
    <n v="0.75"/>
    <n v="3"/>
    <x v="2"/>
    <n v="2.5"/>
    <n v="1.1499999999999999"/>
    <n v="0"/>
    <n v="0"/>
    <n v="19.600000000000001"/>
    <n v="0"/>
    <n v="0"/>
    <n v="0"/>
    <s v="Binnen 2 jaar"/>
    <s v="nee"/>
    <s v=" "/>
    <s v="011-058-00687_229"/>
    <n v="0"/>
    <x v="0"/>
  </r>
  <r>
    <n v="639"/>
    <s v="Polyline ZM"/>
    <s v="011"/>
    <s v="011-058-00432"/>
    <s v="011_230"/>
    <n v="230"/>
    <s v="011-058-00432_230"/>
    <n v="24"/>
    <n v="7.5"/>
    <n v="180"/>
    <d v="2019-09-06T00:00:00"/>
    <s v="Oost-West"/>
    <n v="-2.2000000000000002"/>
    <n v="-2.2200000000000002"/>
    <n v="-2.2200000000000002"/>
    <n v="0.75"/>
    <n v="0.75"/>
    <n v="3"/>
    <x v="2"/>
    <n v="3"/>
    <n v="1.27"/>
    <n v="0"/>
    <n v="0"/>
    <n v="30.5"/>
    <n v="0"/>
    <n v="0"/>
    <n v="0"/>
    <s v="Binnen 2 jaar"/>
    <s v="nee"/>
    <s v=" "/>
    <s v="011-058-00432_230"/>
    <n v="0"/>
    <x v="0"/>
  </r>
  <r>
    <n v="640"/>
    <s v="Polyline ZM"/>
    <s v="011"/>
    <s v="011-058-00432"/>
    <s v="011_231"/>
    <n v="231"/>
    <s v="011-058-00432_231"/>
    <n v="60.5"/>
    <n v="6.5"/>
    <n v="393.25"/>
    <d v="2019-09-06T00:00:00"/>
    <s v="Zuid-Noord"/>
    <n v="-2.2000000000000002"/>
    <n v="-2.2200000000000002"/>
    <n v="-2.2200000000000002"/>
    <n v="0.75"/>
    <n v="0.75"/>
    <n v="3"/>
    <x v="2"/>
    <n v="2"/>
    <n v="1.51"/>
    <n v="0.08"/>
    <n v="0.27"/>
    <n v="91.4"/>
    <n v="4.8"/>
    <n v="16.3"/>
    <n v="5.0313999999999998E-2"/>
    <s v="Binnen 2 jaar"/>
    <s v="nee"/>
    <s v="X"/>
    <s v="011-058-00432_231"/>
    <n v="0"/>
    <x v="0"/>
  </r>
  <r>
    <n v="641"/>
    <s v="Polyline ZM"/>
    <s v="011"/>
    <s v="011-058-01141"/>
    <s v="011_232"/>
    <n v="232"/>
    <s v="011-058-01141_232"/>
    <n v="32.5"/>
    <n v="7"/>
    <n v="227.5"/>
    <d v="2019-09-06T00:00:00"/>
    <s v="Zuid-Noord"/>
    <n v="-2.2000000000000002"/>
    <n v="-2.2200000000000002"/>
    <n v="-2.2200000000000002"/>
    <n v="0.75"/>
    <n v="0.75"/>
    <n v="3"/>
    <x v="2"/>
    <n v="2.5"/>
    <n v="1.18"/>
    <n v="0.14000000000000001"/>
    <n v="0.42"/>
    <n v="38.4"/>
    <n v="4.5999999999999996"/>
    <n v="13.7"/>
    <n v="6.9964999999999999E-2"/>
    <s v="Hoog"/>
    <s v="nee"/>
    <s v=" "/>
    <s v="011-058-01141_232"/>
    <n v="0"/>
    <x v="0"/>
  </r>
  <r>
    <n v="642"/>
    <s v="Polyline ZM"/>
    <s v="011"/>
    <s v="011-058-01141"/>
    <s v="011_233"/>
    <n v="233"/>
    <s v="011-058-01141_233"/>
    <n v="28"/>
    <n v="5.0999999999999996"/>
    <n v="142.80000000000001"/>
    <d v="2019-09-06T00:00:00"/>
    <s v="Noord-Zuid"/>
    <n v="-2.2000000000000002"/>
    <n v="-2.2200000000000002"/>
    <n v="-2.2200000000000002"/>
    <n v="0.75"/>
    <n v="0.75"/>
    <n v="3"/>
    <x v="2"/>
    <n v="1.7"/>
    <n v="0.42"/>
    <n v="0.02"/>
    <n v="0.15"/>
    <n v="11.8"/>
    <n v="0.6"/>
    <n v="4.2"/>
    <n v="1.5443999999999999E-2"/>
    <s v="Binnen 2 jaar"/>
    <s v="nee"/>
    <s v="X"/>
    <s v="011-058-01141_233"/>
    <n v="0"/>
    <x v="0"/>
  </r>
  <r>
    <n v="643"/>
    <s v="Polyline ZM"/>
    <s v="011"/>
    <s v="011-058-00188"/>
    <s v="011_234"/>
    <n v="234"/>
    <s v="011-058-00188_234"/>
    <n v="23"/>
    <n v="5.9"/>
    <n v="135.69999999999999"/>
    <d v="2019-09-06T00:00:00"/>
    <s v="Oost-West."/>
    <n v="-2.2000000000000002"/>
    <n v="-2.2200000000000002"/>
    <n v="-2.2200000000000002"/>
    <n v="0.75"/>
    <n v="0.75"/>
    <n v="3"/>
    <x v="2"/>
    <n v="1.966666"/>
    <n v="0.59"/>
    <n v="0.22"/>
    <n v="0.26"/>
    <n v="13.6"/>
    <n v="5.0999999999999996"/>
    <n v="6"/>
    <n v="0.12979399999999999"/>
    <s v="Hoog"/>
    <s v="JA"/>
    <s v=" "/>
    <s v="011-058-00188_234"/>
    <n v="0"/>
    <x v="0"/>
  </r>
  <r>
    <n v="644"/>
    <s v="Polyline ZM"/>
    <s v="011"/>
    <s v="011-058-01137"/>
    <s v="011_235"/>
    <n v="235"/>
    <s v="011-058-01137_235"/>
    <n v="17"/>
    <n v="7"/>
    <n v="119"/>
    <d v="2019-09-06T00:00:00"/>
    <s v="Oost-West."/>
    <n v="-2.2000000000000002"/>
    <n v="-2.2200000000000002"/>
    <n v="-2.2200000000000002"/>
    <n v="0.75"/>
    <n v="0.75"/>
    <n v="3"/>
    <x v="2"/>
    <n v="2.5"/>
    <n v="1.2"/>
    <n v="0.4"/>
    <n v="0.78"/>
    <n v="20.399999999999999"/>
    <n v="6.8"/>
    <n v="13.3"/>
    <n v="0.17897099999999999"/>
    <s v="Hoog"/>
    <s v="nee"/>
    <s v=" "/>
    <s v="011-058-01137_235"/>
    <n v="0"/>
    <x v="0"/>
  </r>
  <r>
    <n v="645"/>
    <s v="Polyline ZM"/>
    <s v="011"/>
    <s v="011-058-00584"/>
    <s v="011_236"/>
    <n v="236"/>
    <s v="011-058-00584_236"/>
    <n v="22.5"/>
    <n v="7.8"/>
    <n v="175.5"/>
    <d v="2019-09-06T00:00:00"/>
    <s v="West-Oost"/>
    <n v="-2.2000000000000002"/>
    <n v="-2.2200000000000002"/>
    <n v="-2.2200000000000002"/>
    <n v="0.75"/>
    <n v="0.75"/>
    <n v="3"/>
    <x v="2"/>
    <n v="3.3"/>
    <n v="1.18"/>
    <n v="0"/>
    <n v="0"/>
    <n v="26.6"/>
    <n v="0"/>
    <n v="0"/>
    <n v="0"/>
    <s v="Binnen 2 jaar"/>
    <s v="nee"/>
    <s v=" "/>
    <s v="011-058-00584_236"/>
    <n v="0"/>
    <x v="0"/>
  </r>
  <r>
    <n v="646"/>
    <s v="Polyline ZM"/>
    <s v="011"/>
    <s v="011-058-00584"/>
    <s v="011_237"/>
    <n v="237"/>
    <s v="011-058-00584_237"/>
    <n v="53"/>
    <n v="7.75"/>
    <n v="410.75"/>
    <d v="2019-09-06T00:00:00"/>
    <s v="West-Oost"/>
    <n v="-2.2000000000000002"/>
    <n v="-2.2200000000000002"/>
    <n v="-2.2200000000000002"/>
    <n v="0.75"/>
    <n v="0.75"/>
    <n v="3"/>
    <x v="2"/>
    <n v="3.25"/>
    <n v="2.5499999999999998"/>
    <n v="0"/>
    <n v="0"/>
    <n v="135.19999999999999"/>
    <n v="0"/>
    <n v="0"/>
    <n v="0"/>
    <s v="Binnen 2 jaar"/>
    <s v="nee"/>
    <s v=" "/>
    <s v="011-058-00584_237"/>
    <n v="0"/>
    <x v="0"/>
  </r>
  <r>
    <n v="647"/>
    <s v="Polyline ZM"/>
    <s v="011"/>
    <s v="011-058-00584"/>
    <s v="011_238"/>
    <n v="238"/>
    <s v="011-058-00584_238"/>
    <n v="52.5"/>
    <n v="8.1999999999999993"/>
    <n v="430.5"/>
    <d v="2019-09-06T00:00:00"/>
    <s v="West-Oost"/>
    <n v="-2.2000000000000002"/>
    <n v="-2.2200000000000002"/>
    <n v="-2.2200000000000002"/>
    <n v="0.75"/>
    <n v="0.75"/>
    <n v="3"/>
    <x v="2"/>
    <n v="3.7"/>
    <n v="1.32"/>
    <n v="0.09"/>
    <n v="0.11"/>
    <n v="69.3"/>
    <n v="4.7"/>
    <n v="5.8"/>
    <n v="3.1805E-2"/>
    <s v="Binnen 2 jaar"/>
    <s v="nee"/>
    <s v="X"/>
    <s v="011-058-00584_238"/>
    <n v="0"/>
    <x v="0"/>
  </r>
  <r>
    <n v="648"/>
    <s v="Polyline ZM"/>
    <s v="011"/>
    <s v="011-058-00461"/>
    <s v="011_239"/>
    <n v="239"/>
    <s v="011-058-00461_239"/>
    <n v="10"/>
    <n v="17.5"/>
    <n v="175"/>
    <d v="2019-09-06T00:00:00"/>
    <s v="Noord-Zuid"/>
    <n v="-2.2000000000000002"/>
    <n v="-2.2200000000000002"/>
    <n v="-2.2200000000000002"/>
    <n v="0.75"/>
    <n v="0.75"/>
    <n v="3"/>
    <x v="2"/>
    <n v="13"/>
    <n v="3.97"/>
    <n v="0.01"/>
    <n v="0.1"/>
    <n v="39.700000000000003"/>
    <n v="0.1"/>
    <n v="1"/>
    <n v="1.0250000000000001E-3"/>
    <s v="Na 5 jaar"/>
    <s v="nee"/>
    <s v=" "/>
    <s v="011-058-00461_239"/>
    <n v="0"/>
    <x v="0"/>
  </r>
  <r>
    <n v="649"/>
    <s v="Polyline ZM"/>
    <s v="011"/>
    <s v="011-058-00461"/>
    <s v="011_240"/>
    <n v="240"/>
    <s v="011-058-00461_240"/>
    <n v="30"/>
    <n v="6.8"/>
    <n v="204"/>
    <d v="2019-09-06T00:00:00"/>
    <s v="Oost-West"/>
    <n v="-2.2000000000000002"/>
    <n v="-2.2200000000000002"/>
    <n v="-2.2200000000000002"/>
    <n v="0.75"/>
    <n v="0.75"/>
    <n v="3"/>
    <x v="2"/>
    <n v="2.2999999999999998"/>
    <n v="1.0900000000000001"/>
    <n v="0.01"/>
    <n v="0.21"/>
    <n v="32.700000000000003"/>
    <n v="0.3"/>
    <n v="6.3"/>
    <n v="5.764E-3"/>
    <s v="Binnen 2 jaar"/>
    <s v="nee"/>
    <s v="X"/>
    <s v="011-058-00461_240"/>
    <n v="0"/>
    <x v="0"/>
  </r>
  <r>
    <n v="650"/>
    <s v="Polyline ZM"/>
    <s v="011"/>
    <s v="011-058-01707"/>
    <s v="011_241"/>
    <n v="241"/>
    <s v="011-058-01707_241"/>
    <n v="23.5"/>
    <n v="5.85"/>
    <n v="137.47499999999999"/>
    <d v="2019-09-12T00:00:00"/>
    <s v="Noord-Zuid"/>
    <n v="-2.19"/>
    <n v="-2.2200000000000002"/>
    <n v="-2.2200000000000002"/>
    <n v="0.75"/>
    <n v="0.75"/>
    <n v="3"/>
    <x v="2"/>
    <n v="1.95"/>
    <n v="1.07"/>
    <n v="0.02"/>
    <n v="0.3"/>
    <n v="25.1"/>
    <n v="0.5"/>
    <n v="7.1"/>
    <n v="1.3491E-2"/>
    <s v="Hoog"/>
    <s v="nee"/>
    <s v=" "/>
    <s v="011-058-01707_241"/>
    <n v="0"/>
    <x v="0"/>
  </r>
  <r>
    <n v="651"/>
    <s v="Polyline ZM"/>
    <s v="011"/>
    <s v="011-058-01707"/>
    <s v="011_242"/>
    <n v="242"/>
    <s v="011-058-01707_242"/>
    <n v="23.5"/>
    <n v="8.4499999999999993"/>
    <n v="198.57499999999999"/>
    <d v="2019-09-12T00:00:00"/>
    <s v="West-Oost"/>
    <n v="-2.19"/>
    <n v="-2.2200000000000002"/>
    <n v="-2.2200000000000002"/>
    <n v="0.75"/>
    <n v="0.75"/>
    <n v="3"/>
    <x v="2"/>
    <n v="3.95"/>
    <n v="1.69"/>
    <n v="0.26"/>
    <n v="0.93"/>
    <n v="39.700000000000003"/>
    <n v="6.1"/>
    <n v="21.9"/>
    <n v="8.3585000000000007E-2"/>
    <s v="Hoog"/>
    <s v="nee"/>
    <s v=" "/>
    <s v="011-058-01707_242"/>
    <n v="0"/>
    <x v="0"/>
  </r>
  <r>
    <n v="652"/>
    <s v="Polyline ZM"/>
    <s v="011"/>
    <s v="011-058-01707"/>
    <s v="011_243"/>
    <n v="243"/>
    <s v="011-058-01707_243"/>
    <n v="18.5"/>
    <n v="7.45"/>
    <n v="137.82499999999999"/>
    <d v="2019-09-12T00:00:00"/>
    <s v="Noord-Zuid"/>
    <n v="-2.19"/>
    <n v="-2.2200000000000002"/>
    <n v="-2.2200000000000002"/>
    <n v="0.75"/>
    <n v="0.75"/>
    <n v="3"/>
    <x v="2"/>
    <n v="2.95"/>
    <n v="1.17"/>
    <n v="0.77"/>
    <n v="0.91"/>
    <n v="21.6"/>
    <n v="14.2"/>
    <n v="16.8"/>
    <n v="0.27502100000000002"/>
    <s v="Zeer hoog"/>
    <s v="JA"/>
    <s v=" "/>
    <s v="011-058-01707_243"/>
    <n v="0"/>
    <x v="0"/>
  </r>
  <r>
    <n v="653"/>
    <s v="Polyline ZM"/>
    <s v="011"/>
    <s v="011-058-01707"/>
    <s v="011_244"/>
    <n v="244"/>
    <s v="011-058-01707_244"/>
    <n v="41"/>
    <n v="8.4499999999999993"/>
    <n v="346.45"/>
    <d v="2019-09-12T00:00:00"/>
    <s v="Noord-Zuid"/>
    <n v="-2.19"/>
    <n v="-2.2200000000000002"/>
    <n v="-2.2200000000000002"/>
    <n v="0.75"/>
    <n v="0.75"/>
    <n v="3"/>
    <x v="2"/>
    <n v="3.95"/>
    <n v="1.8"/>
    <n v="0.23"/>
    <n v="0.84"/>
    <n v="73.8"/>
    <n v="9.4"/>
    <n v="34.4"/>
    <n v="7.4348999999999998E-2"/>
    <s v="Hoog"/>
    <s v="nee"/>
    <s v=" "/>
    <s v="011-058-01707_244"/>
    <n v="0"/>
    <x v="0"/>
  </r>
  <r>
    <n v="654"/>
    <s v="Polyline ZM"/>
    <s v="011"/>
    <s v="011-058-01707"/>
    <s v="011_245"/>
    <n v="245"/>
    <s v="011-058-01707_245"/>
    <n v="20"/>
    <n v="6.75"/>
    <n v="135"/>
    <d v="2019-09-12T00:00:00"/>
    <s v="Oost-West"/>
    <n v="-2.19"/>
    <n v="-2.2200000000000002"/>
    <n v="-2.2200000000000002"/>
    <n v="0.75"/>
    <n v="0.75"/>
    <n v="3"/>
    <x v="2"/>
    <n v="2.25"/>
    <n v="1.28"/>
    <n v="0"/>
    <n v="0.22"/>
    <n v="25.6"/>
    <n v="0"/>
    <n v="4.4000000000000004"/>
    <n v="0"/>
    <s v="Binnen 2 jaar"/>
    <s v="nee"/>
    <s v=" "/>
    <s v="011-058-01707_245"/>
    <n v="0"/>
    <x v="0"/>
  </r>
  <r>
    <n v="655"/>
    <s v="Polyline ZM"/>
    <s v="011"/>
    <s v="011-058-01707"/>
    <s v="011_246"/>
    <n v="246"/>
    <s v="011-058-01707_246"/>
    <n v="10"/>
    <n v="3.85"/>
    <n v="38.5"/>
    <d v="2019-09-12T00:00:00"/>
    <s v="Oost-West"/>
    <n v="-2.19"/>
    <n v="-2.2200000000000002"/>
    <n v="-2.2200000000000002"/>
    <n v="0.75"/>
    <n v="0.75"/>
    <n v="3"/>
    <x v="2"/>
    <n v="1"/>
    <n v="0.56000000000000005"/>
    <n v="0.49"/>
    <n v="0.49"/>
    <n v="5.6"/>
    <n v="4.9000000000000004"/>
    <n v="4.9000000000000004"/>
    <n v="0.338339"/>
    <s v="Zeer hoog"/>
    <s v="JA"/>
    <s v=" "/>
    <s v="011-058-01707_246"/>
    <n v="0"/>
    <x v="0"/>
  </r>
  <r>
    <n v="656"/>
    <s v="Polyline ZM"/>
    <s v="011"/>
    <s v="011-058-01707"/>
    <s v="011_247"/>
    <n v="247"/>
    <s v="011-058-01707_247"/>
    <n v="12"/>
    <n v="7.05"/>
    <n v="84.6"/>
    <d v="2019-09-12T00:00:00"/>
    <s v="West-Oost"/>
    <n v="-2.19"/>
    <n v="-2.2200000000000002"/>
    <n v="-2.2200000000000002"/>
    <n v="0.75"/>
    <n v="0.75"/>
    <n v="3"/>
    <x v="2"/>
    <n v="2.5499999999999998"/>
    <n v="1.58"/>
    <n v="0.06"/>
    <n v="0.24"/>
    <n v="19"/>
    <n v="0.7"/>
    <n v="2.9"/>
    <n v="3.0528E-2"/>
    <s v="Binnen 2 jaar"/>
    <s v="nee"/>
    <s v="X"/>
    <s v="011-058-01707_247"/>
    <n v="0"/>
    <x v="0"/>
  </r>
  <r>
    <n v="657"/>
    <s v="Polyline ZM"/>
    <s v="011"/>
    <s v="011-058-01707"/>
    <s v="011_248"/>
    <n v="248"/>
    <s v="011-058-01707_248"/>
    <n v="32.5"/>
    <n v="7.45"/>
    <n v="242.125"/>
    <d v="2019-09-12T00:00:00"/>
    <s v="Noord-Zuid"/>
    <n v="-2.19"/>
    <n v="-2.2200000000000002"/>
    <n v="-2.2200000000000002"/>
    <n v="0.75"/>
    <n v="0.75"/>
    <n v="3"/>
    <x v="2"/>
    <n v="2.95"/>
    <n v="2.37"/>
    <n v="0.22"/>
    <n v="0.57999999999999996"/>
    <n v="77"/>
    <n v="7.2"/>
    <n v="18.899999999999999"/>
    <n v="9.2424999999999993E-2"/>
    <s v="Hoog"/>
    <s v="nee"/>
    <s v=" "/>
    <s v="011-058-01707_248"/>
    <n v="0"/>
    <x v="0"/>
  </r>
  <r>
    <n v="658"/>
    <s v="Polyline ZM"/>
    <s v="011"/>
    <s v="011-058-01707"/>
    <s v="011_249"/>
    <n v="249"/>
    <s v="011-058-01707_249"/>
    <n v="23.5"/>
    <n v="5.5"/>
    <n v="129.25"/>
    <d v="2019-09-12T00:00:00"/>
    <s v="Noord-Zuid"/>
    <n v="-2.19"/>
    <n v="-2.2200000000000002"/>
    <n v="-2.2200000000000002"/>
    <n v="0.75"/>
    <n v="0.75"/>
    <n v="3"/>
    <x v="2"/>
    <n v="1.8333330000000001"/>
    <n v="1.1299999999999999"/>
    <n v="7.0000000000000007E-2"/>
    <n v="0.34"/>
    <n v="26.6"/>
    <n v="1.6"/>
    <n v="8"/>
    <n v="4.8443E-2"/>
    <s v="Hoog"/>
    <s v="nee"/>
    <s v=" "/>
    <s v="011-058-01707_249"/>
    <n v="0"/>
    <x v="0"/>
  </r>
  <r>
    <n v="659"/>
    <s v="Polyline ZM"/>
    <s v="011"/>
    <s v="011-058-01707"/>
    <s v="011_250"/>
    <n v="250"/>
    <s v="011-058-01707_250"/>
    <n v="30"/>
    <n v="7.05"/>
    <n v="211.5"/>
    <d v="2019-09-12T00:00:00"/>
    <s v="Noord-Zuid"/>
    <n v="-2.19"/>
    <n v="-2.2200000000000002"/>
    <n v="-2.2200000000000002"/>
    <n v="0.75"/>
    <n v="0.75"/>
    <n v="3"/>
    <x v="2"/>
    <n v="2.5499999999999998"/>
    <n v="1.47"/>
    <n v="0.05"/>
    <n v="0.27"/>
    <n v="44.1"/>
    <n v="1.5"/>
    <n v="8.1"/>
    <n v="2.5554E-2"/>
    <s v="Binnen 2 jaar"/>
    <s v="nee"/>
    <s v="X"/>
    <s v="011-058-01707_250"/>
    <n v="0"/>
    <x v="0"/>
  </r>
  <r>
    <n v="660"/>
    <s v="Polyline ZM"/>
    <s v="011"/>
    <s v="011-058-01707"/>
    <s v="011_251"/>
    <n v="251"/>
    <s v="011-058-01707_251"/>
    <n v="28"/>
    <n v="6.95"/>
    <n v="194.6"/>
    <d v="2019-09-12T00:00:00"/>
    <s v="Noord-Zuid"/>
    <n v="-2.19"/>
    <n v="-2.2200000000000002"/>
    <n v="-2.2200000000000002"/>
    <n v="0.75"/>
    <n v="0.75"/>
    <n v="3"/>
    <x v="2"/>
    <n v="2.4500000000000002"/>
    <n v="1.31"/>
    <n v="0.13"/>
    <n v="0.35"/>
    <n v="36.700000000000003"/>
    <n v="3.6"/>
    <n v="9.8000000000000007"/>
    <n v="6.6432000000000005E-2"/>
    <s v="Binnen 2 jaar"/>
    <s v="nee"/>
    <s v="X"/>
    <s v="011-058-01707_251"/>
    <n v="0"/>
    <x v="0"/>
  </r>
  <r>
    <n v="661"/>
    <s v="Polyline ZM"/>
    <s v="011"/>
    <s v="011-058-01708"/>
    <s v="011_252"/>
    <n v="252"/>
    <s v="011-058-01708_252"/>
    <n v="23"/>
    <n v="4.0999999999999996"/>
    <n v="94.3"/>
    <d v="2019-09-12T00:00:00"/>
    <s v="Zuid-Noord"/>
    <n v="-2.19"/>
    <n v="-2.2200000000000002"/>
    <n v="-2.2200000000000002"/>
    <n v="0.75"/>
    <s v="-"/>
    <s v="-"/>
    <x v="2"/>
    <n v="1.3666670000000001"/>
    <n v="1.4"/>
    <n v="0.5"/>
    <n v="0.7"/>
    <n v="32.200000000000003"/>
    <n v="11.5"/>
    <n v="16.100000000000001"/>
    <n v="0.32786900000000002"/>
    <s v="Zeer hoog"/>
    <s v="nee"/>
    <s v=" "/>
    <s v="011-058-01708_252"/>
    <n v="0"/>
    <x v="0"/>
  </r>
  <r>
    <n v="662"/>
    <s v="Polyline ZM"/>
    <s v="011"/>
    <s v="011-058-01709"/>
    <s v="011_253"/>
    <n v="253"/>
    <s v="011-058-01709_253"/>
    <n v="5"/>
    <n v="2.5"/>
    <n v="12.5"/>
    <d v="2019-09-12T00:00:00"/>
    <s v="Oost-West."/>
    <n v="-2.19"/>
    <n v="-2.2200000000000002"/>
    <n v="-2.2200000000000002"/>
    <n v="0.5"/>
    <s v="-"/>
    <s v="-"/>
    <x v="0"/>
    <n v="1"/>
    <n v="1.07"/>
    <n v="0.42"/>
    <n v="0.56000000000000005"/>
    <n v="5.4"/>
    <n v="2.1"/>
    <n v="2.8"/>
    <n v="0.51533700000000005"/>
    <s v="Zeer hoog"/>
    <s v="nee"/>
    <s v=" "/>
    <s v="011-058-01709_253"/>
    <n v="0"/>
    <x v="0"/>
  </r>
  <r>
    <n v="663"/>
    <s v="Polyline ZM"/>
    <s v="011"/>
    <s v="011-058-01163"/>
    <s v="011_254"/>
    <n v="254"/>
    <s v="011-058-01163_254"/>
    <n v="46"/>
    <n v="5.9"/>
    <n v="271.39999999999998"/>
    <d v="2019-09-12T00:00:00"/>
    <s v="Zuid-Noord."/>
    <n v="-2.19"/>
    <n v="-2.2200000000000002"/>
    <n v="-2.2200000000000002"/>
    <n v="0.75"/>
    <n v="0.75"/>
    <n v="3"/>
    <x v="2"/>
    <n v="1.966666"/>
    <n v="1.21"/>
    <n v="1.02"/>
    <n v="1.06"/>
    <n v="55.7"/>
    <n v="46.9"/>
    <n v="48.8"/>
    <n v="0.40881800000000001"/>
    <s v="Zeer hoog"/>
    <s v="JA"/>
    <s v=" "/>
    <s v="011-058-01163_254"/>
    <n v="0"/>
    <x v="0"/>
  </r>
  <r>
    <n v="664"/>
    <s v="Polyline ZM"/>
    <s v="011"/>
    <s v="011-058-01163"/>
    <s v="011_255"/>
    <n v="255"/>
    <s v="011-058-01163_255"/>
    <n v="18"/>
    <n v="5.5"/>
    <n v="99"/>
    <d v="2019-09-12T00:00:00"/>
    <s v="West-Oost."/>
    <n v="-2.19"/>
    <n v="-2.2200000000000002"/>
    <n v="-2.2200000000000002"/>
    <n v="0.75"/>
    <n v="0.75"/>
    <n v="3"/>
    <x v="2"/>
    <n v="1.8333330000000001"/>
    <n v="0.96"/>
    <n v="0.75"/>
    <n v="0.75"/>
    <n v="17.3"/>
    <n v="13.5"/>
    <n v="13.5"/>
    <n v="0.352941"/>
    <s v="Zeer hoog"/>
    <s v="JA"/>
    <s v=" "/>
    <s v="011-058-01163_255"/>
    <n v="0"/>
    <x v="0"/>
  </r>
  <r>
    <n v="665"/>
    <s v="Polyline ZM"/>
    <s v="011"/>
    <s v="011-058-00936"/>
    <s v="011_256"/>
    <n v="256"/>
    <s v="011-058-00936_256"/>
    <n v="52"/>
    <n v="6.05"/>
    <n v="314.60000000000002"/>
    <d v="2019-09-12T00:00:00"/>
    <s v="Noord-Zuid"/>
    <n v="-2.19"/>
    <n v="-2.2200000000000002"/>
    <n v="-2.2200000000000002"/>
    <n v="0.75"/>
    <n v="0.75"/>
    <n v="3"/>
    <x v="2"/>
    <n v="1.55"/>
    <n v="0.62"/>
    <n v="0.42"/>
    <n v="0.42"/>
    <n v="32.200000000000003"/>
    <n v="21.8"/>
    <n v="21.8"/>
    <n v="0.23699700000000001"/>
    <s v="Zeer hoog"/>
    <s v="JA"/>
    <s v=" "/>
    <s v="011-058-00936_256"/>
    <n v="0"/>
    <x v="0"/>
  </r>
  <r>
    <n v="666"/>
    <s v="Polyline ZM"/>
    <s v="011"/>
    <s v="011-058-01008"/>
    <s v="011_257"/>
    <n v="257"/>
    <s v="011-058-01008_257"/>
    <n v="29"/>
    <n v="5.85"/>
    <n v="169.65"/>
    <d v="2019-09-12T00:00:00"/>
    <s v="Oost-West"/>
    <n v="-2.19"/>
    <n v="-2.2200000000000002"/>
    <n v="-2.2200000000000002"/>
    <n v="0.75"/>
    <n v="0.75"/>
    <n v="3"/>
    <x v="2"/>
    <n v="1.95"/>
    <n v="0.57999999999999996"/>
    <n v="0.28000000000000003"/>
    <n v="0.3"/>
    <n v="16.8"/>
    <n v="8.1"/>
    <n v="8.6999999999999993"/>
    <n v="0.160689"/>
    <s v="Hoog"/>
    <s v="JA"/>
    <s v=" "/>
    <s v="011-058-01008_257"/>
    <n v="0"/>
    <x v="0"/>
  </r>
  <r>
    <n v="667"/>
    <s v="Polyline ZM"/>
    <s v="011"/>
    <s v="011-058-01017"/>
    <s v="011_258"/>
    <n v="258"/>
    <s v="011-058-01017_258"/>
    <n v="14"/>
    <n v="18"/>
    <n v="252"/>
    <d v="2019-09-12T00:00:00"/>
    <s v="Oost-West"/>
    <n v="-2.19"/>
    <n v="-2.2200000000000002"/>
    <n v="-2.2200000000000002"/>
    <n v="0.75"/>
    <n v="0.75"/>
    <n v="3"/>
    <x v="2"/>
    <n v="13.5"/>
    <n v="2.08"/>
    <n v="1.1299999999999999"/>
    <n v="1.79"/>
    <n v="29.1"/>
    <n v="15.8"/>
    <n v="25.1"/>
    <n v="0.109567"/>
    <s v="Hoog"/>
    <s v="JA"/>
    <s v=" "/>
    <s v="011-058-01017_258"/>
    <n v="0"/>
    <x v="0"/>
  </r>
  <r>
    <n v="668"/>
    <s v="Polyline ZM"/>
    <s v="011"/>
    <s v="011-058-01017"/>
    <s v="011_259"/>
    <n v="259"/>
    <s v="011-058-01017_259"/>
    <n v="38"/>
    <n v="8"/>
    <n v="304"/>
    <d v="2019-09-12T00:00:00"/>
    <s v="Oost-West"/>
    <n v="-2.19"/>
    <n v="-2.2200000000000002"/>
    <n v="-2.2200000000000002"/>
    <n v="0.75"/>
    <n v="0.75"/>
    <n v="3"/>
    <x v="2"/>
    <n v="3.5"/>
    <n v="1.78"/>
    <n v="0.6"/>
    <n v="1.1200000000000001"/>
    <n v="67.599999999999994"/>
    <n v="22.8"/>
    <n v="42.6"/>
    <n v="0.19928799999999999"/>
    <s v="Hoog"/>
    <s v="JA"/>
    <s v=" "/>
    <s v="011-058-01017_259"/>
    <n v="0"/>
    <x v="0"/>
  </r>
  <r>
    <n v="669"/>
    <s v="Polyline ZM"/>
    <s v="011"/>
    <s v="011-058-01017"/>
    <s v="011_260"/>
    <n v="260"/>
    <s v="011-058-01017_260"/>
    <n v="27"/>
    <n v="5.75"/>
    <n v="155.25"/>
    <d v="2019-09-12T00:00:00"/>
    <s v="Oost-West"/>
    <n v="-2.19"/>
    <n v="-2.2200000000000002"/>
    <n v="-2.2200000000000002"/>
    <n v="0.75"/>
    <n v="0.75"/>
    <n v="3"/>
    <x v="2"/>
    <n v="1.916666"/>
    <n v="0.64"/>
    <n v="0.4"/>
    <n v="0.4"/>
    <n v="17.3"/>
    <n v="10.8"/>
    <n v="10.8"/>
    <n v="0.21768699999999999"/>
    <s v="Zeer hoog"/>
    <s v="JA"/>
    <s v=" "/>
    <s v="011-058-01017_260"/>
    <n v="0"/>
    <x v="0"/>
  </r>
  <r>
    <n v="670"/>
    <s v="Polyline ZM"/>
    <s v="011"/>
    <s v="011-058-00368"/>
    <s v="011_261"/>
    <n v="261"/>
    <s v="011-058-00368_261"/>
    <n v="39"/>
    <n v="5.0999999999999996"/>
    <n v="198.9"/>
    <d v="2019-09-12T00:00:00"/>
    <s v="Oost-West"/>
    <n v="-2.19"/>
    <n v="-2.2200000000000002"/>
    <n v="-2.2200000000000002"/>
    <n v="0.5"/>
    <n v="0.5"/>
    <n v="3"/>
    <x v="0"/>
    <n v="2.1"/>
    <n v="0.89"/>
    <n v="0.83"/>
    <n v="0.83"/>
    <n v="34.700000000000003"/>
    <n v="32.4"/>
    <n v="32.4"/>
    <n v="0.50521700000000003"/>
    <s v="Zeer hoog"/>
    <s v="JA"/>
    <s v=" "/>
    <s v="011-058-00368_261"/>
    <n v="0"/>
    <x v="0"/>
  </r>
  <r>
    <n v="671"/>
    <s v="Polyline ZM"/>
    <s v="011"/>
    <s v="011-058-00423"/>
    <s v="011_262"/>
    <n v="262"/>
    <s v="011-058-00423_262"/>
    <n v="28"/>
    <n v="6.35"/>
    <n v="177.8"/>
    <d v="2019-09-12T00:00:00"/>
    <s v="Oost-West"/>
    <n v="-2.19"/>
    <n v="-2.2200000000000002"/>
    <n v="-2.2200000000000002"/>
    <n v="0.75"/>
    <n v="0.75"/>
    <n v="3"/>
    <x v="2"/>
    <n v="1.85"/>
    <n v="1.85"/>
    <n v="0.18"/>
    <n v="0.39"/>
    <n v="51.8"/>
    <n v="5"/>
    <n v="10.9"/>
    <n v="0.11205"/>
    <s v="Hoog"/>
    <s v="nee"/>
    <s v=" "/>
    <s v="011-058-00423_262"/>
    <n v="0"/>
    <x v="0"/>
  </r>
  <r>
    <n v="672"/>
    <s v="Polyline ZM"/>
    <s v="011"/>
    <s v="011-058-01030"/>
    <s v="011_263"/>
    <n v="263"/>
    <s v="011-058-01030_263"/>
    <n v="58"/>
    <n v="7.7"/>
    <n v="446.6"/>
    <d v="2019-09-12T00:00:00"/>
    <s v="Noord-Zuid"/>
    <n v="-2.19"/>
    <n v="-2.2200000000000002"/>
    <n v="-2.2200000000000002"/>
    <n v="0.75"/>
    <n v="0.75"/>
    <n v="3"/>
    <x v="2"/>
    <n v="3.2"/>
    <n v="1.1200000000000001"/>
    <n v="0.73"/>
    <n v="0.83"/>
    <n v="65"/>
    <n v="42.3"/>
    <n v="48.1"/>
    <n v="0.25057699999999999"/>
    <s v="Hoog"/>
    <s v="JA"/>
    <s v=" "/>
    <s v="011-058-01030_263"/>
    <n v="0"/>
    <x v="0"/>
  </r>
  <r>
    <n v="673"/>
    <s v="Polyline ZM"/>
    <s v="011"/>
    <s v="011-058-01030"/>
    <s v="011_264"/>
    <n v="264"/>
    <s v="011-058-01030_264"/>
    <n v="16.5"/>
    <n v="3.75"/>
    <n v="61.875"/>
    <d v="2019-09-12T00:00:00"/>
    <s v="Noord-Zuid"/>
    <n v="-2.19"/>
    <n v="-2.2200000000000002"/>
    <n v="-2.2200000000000002"/>
    <n v="0.75"/>
    <n v="0.75"/>
    <n v="3"/>
    <x v="2"/>
    <n v="1"/>
    <n v="0.69"/>
    <n v="0.6"/>
    <n v="0.6"/>
    <n v="11.4"/>
    <n v="9.9"/>
    <n v="9.9"/>
    <n v="0.38095200000000001"/>
    <s v="Zeer hoog"/>
    <s v="JA"/>
    <s v=" "/>
    <s v="011-058-01030_264"/>
    <n v="0"/>
    <x v="0"/>
  </r>
  <r>
    <n v="674"/>
    <s v="Polyline ZM"/>
    <s v="011"/>
    <s v="011-058-01154"/>
    <s v="011_265"/>
    <n v="265"/>
    <s v="011-058-01154_265"/>
    <n v="55"/>
    <n v="10.15"/>
    <n v="558.25"/>
    <d v="2019-09-12T00:00:00"/>
    <s v="Noord-Zuid"/>
    <n v="-2.19"/>
    <n v="-2.2200000000000002"/>
    <n v="-2.2200000000000002"/>
    <n v="0.75"/>
    <n v="0.75"/>
    <n v="3"/>
    <x v="2"/>
    <n v="5.65"/>
    <n v="1.32"/>
    <n v="0.15"/>
    <n v="0.8"/>
    <n v="72.599999999999994"/>
    <n v="8.3000000000000007"/>
    <n v="44"/>
    <n v="3.4906E-2"/>
    <s v="Binnen 2 jaar"/>
    <s v="nee"/>
    <s v="X"/>
    <s v="011-058-01154_265"/>
    <n v="0"/>
    <x v="0"/>
  </r>
  <r>
    <n v="675"/>
    <s v="Polyline ZM"/>
    <s v="011"/>
    <s v="011-058-01154"/>
    <s v="011_266"/>
    <n v="266"/>
    <s v="011-058-01154_266"/>
    <n v="45.5"/>
    <n v="6.1"/>
    <n v="277.55"/>
    <d v="2019-09-12T00:00:00"/>
    <s v="West-Oost"/>
    <n v="-2.19"/>
    <n v="-2.2200000000000002"/>
    <n v="-2.2200000000000002"/>
    <n v="0.75"/>
    <n v="0.75"/>
    <n v="3"/>
    <x v="2"/>
    <n v="1.6"/>
    <n v="0.63"/>
    <n v="0.11"/>
    <n v="0.31"/>
    <n v="28.7"/>
    <n v="5"/>
    <n v="14.1"/>
    <n v="8.1199999999999994E-2"/>
    <s v="Hoog"/>
    <s v="nee"/>
    <s v=" "/>
    <s v="011-058-01154_266"/>
    <n v="0"/>
    <x v="0"/>
  </r>
  <r>
    <n v="676"/>
    <s v="Polyline ZM"/>
    <s v="011"/>
    <s v="011-058-01154"/>
    <s v="011_267"/>
    <n v="267"/>
    <s v="011-058-01154_267"/>
    <n v="40"/>
    <n v="10.1"/>
    <n v="404"/>
    <d v="2019-09-12T00:00:00"/>
    <s v="West-Oost"/>
    <n v="-2.19"/>
    <n v="-2.2200000000000002"/>
    <n v="-2.2200000000000002"/>
    <n v="0.75"/>
    <n v="0.75"/>
    <n v="3"/>
    <x v="2"/>
    <n v="5.6"/>
    <n v="2.42"/>
    <n v="0.3"/>
    <n v="1.02"/>
    <n v="96.8"/>
    <n v="12"/>
    <n v="40.799999999999997"/>
    <n v="6.9435999999999998E-2"/>
    <s v="Binnen 2 jaar"/>
    <s v="JA"/>
    <s v="X"/>
    <s v="011-058-01154_267"/>
    <n v="0"/>
    <x v="0"/>
  </r>
  <r>
    <n v="677"/>
    <s v="Polyline ZM"/>
    <s v="011"/>
    <s v="011-058-01154"/>
    <s v="011_268"/>
    <n v="268"/>
    <s v="011-058-01154_268"/>
    <n v="44.5"/>
    <n v="7"/>
    <n v="311.5"/>
    <d v="2019-09-12T00:00:00"/>
    <s v="West-Oost"/>
    <n v="-2.19"/>
    <n v="-2.2200000000000002"/>
    <n v="-2.2200000000000002"/>
    <n v="0.75"/>
    <n v="0.75"/>
    <n v="3"/>
    <x v="2"/>
    <n v="2.5"/>
    <n v="1.4"/>
    <n v="0.18"/>
    <n v="0.55000000000000004"/>
    <n v="62.3"/>
    <n v="8"/>
    <n v="24.5"/>
    <n v="8.8364999999999999E-2"/>
    <s v="Hoog"/>
    <s v="nee"/>
    <s v=" "/>
    <s v="011-058-01154_268"/>
    <n v="0"/>
    <x v="0"/>
  </r>
  <r>
    <n v="678"/>
    <s v="Polyline ZM"/>
    <s v="011"/>
    <s v="011-058-00409"/>
    <s v="011_269"/>
    <n v="269"/>
    <s v="011-058-00409_269"/>
    <n v="35"/>
    <n v="7.65"/>
    <n v="267.75"/>
    <d v="2019-09-12T00:00:00"/>
    <s v="Noord-Zuid"/>
    <n v="-2.19"/>
    <n v="-2.2200000000000002"/>
    <n v="-2.2200000000000002"/>
    <n v="0.75"/>
    <n v="0.75"/>
    <n v="3"/>
    <x v="2"/>
    <n v="3.15"/>
    <n v="1.36"/>
    <n v="0.4"/>
    <n v="0.65"/>
    <n v="47.6"/>
    <n v="14"/>
    <n v="22.8"/>
    <n v="0.15104500000000001"/>
    <s v="Hoog"/>
    <s v="JA"/>
    <s v=" "/>
    <s v="011-058-00409_269"/>
    <n v="0"/>
    <x v="0"/>
  </r>
  <r>
    <n v="679"/>
    <s v="Polyline ZM"/>
    <s v="011"/>
    <s v="011-058-00409"/>
    <s v="011_270"/>
    <n v="270"/>
    <s v="011-058-00409_270"/>
    <n v="44"/>
    <n v="8.35"/>
    <n v="367.4"/>
    <d v="2019-09-12T00:00:00"/>
    <s v="Noord-Zuid"/>
    <n v="-2.19"/>
    <n v="-2.2200000000000002"/>
    <n v="-2.2200000000000002"/>
    <n v="0.75"/>
    <n v="0.75"/>
    <n v="3"/>
    <x v="2"/>
    <n v="3.85"/>
    <n v="1.67"/>
    <n v="0.02"/>
    <n v="0.42"/>
    <n v="73.5"/>
    <n v="0.9"/>
    <n v="18.5"/>
    <n v="6.8979999999999996E-3"/>
    <s v="Binnen 2 jaar"/>
    <s v="nee"/>
    <s v="X"/>
    <s v="011-058-00409_270"/>
    <n v="0"/>
    <x v="0"/>
  </r>
  <r>
    <n v="680"/>
    <s v="Polyline ZM"/>
    <s v="011"/>
    <s v="011-058-00409"/>
    <s v="011_271"/>
    <n v="271"/>
    <s v="011-058-00409_271"/>
    <n v="43"/>
    <n v="7.2"/>
    <n v="309.60000000000002"/>
    <d v="2019-09-12T00:00:00"/>
    <s v="Noord-Zuid"/>
    <n v="-2.19"/>
    <n v="-2.2200000000000002"/>
    <n v="-2.2200000000000002"/>
    <n v="0.75"/>
    <n v="0.75"/>
    <n v="3"/>
    <x v="2"/>
    <n v="2.7"/>
    <n v="1.24"/>
    <n v="0.09"/>
    <n v="0.4"/>
    <n v="53.3"/>
    <n v="3.9"/>
    <n v="17.2"/>
    <n v="4.2856999999999999E-2"/>
    <s v="Binnen 2 jaar"/>
    <s v="nee"/>
    <s v="X"/>
    <s v="011-058-00409_271"/>
    <n v="0"/>
    <x v="0"/>
  </r>
  <r>
    <n v="681"/>
    <s v="Polyline ZM"/>
    <s v="011"/>
    <s v="011-058-00409"/>
    <s v="011_272"/>
    <n v="272"/>
    <s v="011-058-00409_272"/>
    <n v="38"/>
    <n v="7.7"/>
    <n v="292.60000000000002"/>
    <d v="2019-09-12T00:00:00"/>
    <s v="Noord-Zuid"/>
    <n v="-2.19"/>
    <n v="-2.2200000000000002"/>
    <n v="-2.2200000000000002"/>
    <n v="0.75"/>
    <n v="0.75"/>
    <n v="3"/>
    <x v="2"/>
    <n v="3.2"/>
    <n v="2.85"/>
    <n v="0.18"/>
    <n v="0.48"/>
    <n v="108.3"/>
    <n v="6.8"/>
    <n v="18.2"/>
    <n v="7.1243000000000001E-2"/>
    <s v="Binnen 2 jaar"/>
    <s v="nee"/>
    <s v="X"/>
    <s v="011-058-00409_272"/>
    <n v="0"/>
    <x v="0"/>
  </r>
  <r>
    <n v="683"/>
    <s v="Polyline ZM"/>
    <s v="011"/>
    <s v="011-058-00217"/>
    <s v="011_273"/>
    <n v="273"/>
    <s v="011-058-00217_273"/>
    <n v="14"/>
    <n v="4.4000000000000004"/>
    <n v="61.6"/>
    <d v="2019-09-12T00:00:00"/>
    <s v="Noord-Zuid"/>
    <n v="-2.19"/>
    <n v="-2.2200000000000002"/>
    <n v="-2.2200000000000002"/>
    <n v="0.5"/>
    <n v="0.5"/>
    <n v="3"/>
    <x v="0"/>
    <n v="1.4666669999999999"/>
    <n v="1.93"/>
    <n v="0"/>
    <n v="0.06"/>
    <n v="27"/>
    <n v="0"/>
    <n v="0.8"/>
    <n v="0"/>
    <s v="Binnen 2 jaar"/>
    <s v="nee"/>
    <s v=" "/>
    <s v="011-058-00217_273"/>
    <n v="0"/>
    <x v="0"/>
  </r>
  <r>
    <n v="682"/>
    <s v="Polyline ZM"/>
    <s v="011"/>
    <s v="011-058-00145"/>
    <s v="011_274"/>
    <n v="274"/>
    <s v="011-058-00145_274"/>
    <n v="17.5"/>
    <n v="5.0999999999999996"/>
    <n v="89.25"/>
    <d v="2019-09-12T00:00:00"/>
    <s v="Zuid-Noord"/>
    <n v="-2.19"/>
    <n v="-2.2200000000000002"/>
    <n v="-2.2200000000000002"/>
    <n v="0.5"/>
    <n v="0.5"/>
    <n v="3"/>
    <x v="0"/>
    <n v="2.1"/>
    <n v="2.0699999999999998"/>
    <n v="0"/>
    <n v="0"/>
    <n v="36.200000000000003"/>
    <n v="0"/>
    <n v="0"/>
    <n v="0"/>
    <s v="Na 5 jaar"/>
    <s v="nee"/>
    <s v=" "/>
    <s v="011-058-00145_274"/>
    <n v="0"/>
    <x v="0"/>
  </r>
  <r>
    <n v="684"/>
    <s v="Polyline ZM"/>
    <s v="011"/>
    <s v="011-058-00391"/>
    <s v="011_275"/>
    <n v="275"/>
    <s v="011-058-00391_275"/>
    <n v="41.5"/>
    <n v="5.05"/>
    <n v="209.57499999999999"/>
    <d v="2019-09-12T00:00:00"/>
    <s v="Zuid-Noord"/>
    <n v="-2.19"/>
    <n v="-2.2200000000000002"/>
    <n v="-2.2200000000000002"/>
    <n v="0.75"/>
    <s v="-"/>
    <s v="-"/>
    <x v="2"/>
    <n v="1.683333"/>
    <n v="1.96"/>
    <n v="0.34"/>
    <n v="0.59"/>
    <n v="81.3"/>
    <n v="14.1"/>
    <n v="24.5"/>
    <n v="0.212169"/>
    <s v="Hoog"/>
    <s v="nee"/>
    <s v=" "/>
    <s v="011-058-00391_275"/>
    <n v="0"/>
    <x v="0"/>
  </r>
  <r>
    <n v="685"/>
    <s v="Polyline ZM"/>
    <s v="011"/>
    <s v="011-058-00159"/>
    <s v="011_276"/>
    <n v="276"/>
    <s v="011-058-00159_276"/>
    <n v="55"/>
    <n v="6"/>
    <n v="330"/>
    <d v="2019-10-28T00:00:00"/>
    <s v="West-Oost"/>
    <n v="-2.2200000000000002"/>
    <n v="-2.2200000000000002"/>
    <n v="-2.2200000000000002"/>
    <n v="0.75"/>
    <n v="0.75"/>
    <n v="3"/>
    <x v="2"/>
    <n v="2"/>
    <n v="1.5"/>
    <n v="0"/>
    <n v="0.04"/>
    <n v="82.5"/>
    <n v="0"/>
    <n v="2.2000000000000002"/>
    <n v="0"/>
    <s v="Binnen 2 jaar"/>
    <s v="nee"/>
    <s v=" "/>
    <s v="011-058-00159_276"/>
    <n v="0"/>
    <x v="0"/>
  </r>
  <r>
    <n v="686"/>
    <s v="Polyline ZM"/>
    <s v="011"/>
    <s v="011-058-00159"/>
    <s v="011_277"/>
    <n v="277"/>
    <s v="011-058-00159_277"/>
    <n v="46.5"/>
    <n v="5.5"/>
    <n v="255.75"/>
    <d v="2019-10-28T00:00:00"/>
    <s v="Noord-Zuid"/>
    <n v="-2.2200000000000002"/>
    <n v="-2.2200000000000002"/>
    <n v="-2.2200000000000002"/>
    <n v="0.75"/>
    <n v="0.75"/>
    <n v="3"/>
    <x v="2"/>
    <n v="1.8333330000000001"/>
    <n v="1.83"/>
    <n v="0"/>
    <n v="0.13"/>
    <n v="85.1"/>
    <n v="0"/>
    <n v="6"/>
    <n v="0"/>
    <s v="Binnen 2 jaar"/>
    <s v="nee"/>
    <s v=" "/>
    <s v="011-058-00159_277"/>
    <n v="0"/>
    <x v="0"/>
  </r>
  <r>
    <n v="687"/>
    <s v="Polyline ZM"/>
    <s v="011"/>
    <s v="011-058-00666"/>
    <s v="011_278"/>
    <n v="278"/>
    <s v="011-058-00666_278"/>
    <n v="36"/>
    <n v="6.7"/>
    <n v="241.2"/>
    <d v="2019-10-28T00:00:00"/>
    <s v="Noord-Zuid"/>
    <n v="-2.2200000000000002"/>
    <n v="-2.2200000000000002"/>
    <n v="-2.2200000000000002"/>
    <n v="0.75"/>
    <n v="0.75"/>
    <n v="3"/>
    <x v="2"/>
    <n v="2.2000000000000002"/>
    <n v="1.64"/>
    <n v="0.08"/>
    <n v="0.19"/>
    <n v="59"/>
    <n v="2.9"/>
    <n v="6.8"/>
    <n v="4.6193999999999999E-2"/>
    <s v="Binnen 2 jaar"/>
    <s v="JA"/>
    <s v="X"/>
    <s v="011-058-00666_278"/>
    <n v="0"/>
    <x v="0"/>
  </r>
  <r>
    <n v="688"/>
    <s v="Polyline ZM"/>
    <s v="011"/>
    <s v="011-058-00064"/>
    <s v="011_279"/>
    <n v="279"/>
    <s v="011-058-00064_279"/>
    <n v="17"/>
    <n v="7"/>
    <n v="119"/>
    <d v="2019-10-28T00:00:00"/>
    <s v="Oost-West"/>
    <n v="-2.2200000000000002"/>
    <n v="-2.2200000000000002"/>
    <n v="-2.2200000000000002"/>
    <n v="0.75"/>
    <n v="0.75"/>
    <n v="3"/>
    <x v="2"/>
    <n v="2.5"/>
    <n v="1.23"/>
    <n v="0"/>
    <n v="0.12"/>
    <n v="20.9"/>
    <n v="0"/>
    <n v="2"/>
    <n v="0"/>
    <s v="Binnen 2 jaar"/>
    <s v="nee"/>
    <s v=" "/>
    <s v="011-058-00064_279"/>
    <n v="0"/>
    <x v="0"/>
  </r>
  <r>
    <n v="689"/>
    <s v="Polyline ZM"/>
    <s v="011"/>
    <s v="011-058-01710"/>
    <s v="011_280"/>
    <n v="280"/>
    <s v="011-058-01710_280"/>
    <n v="7"/>
    <n v="4"/>
    <n v="28"/>
    <d v="2019-10-28T00:00:00"/>
    <s v="Oost-West"/>
    <n v="-2.2200000000000002"/>
    <n v="-2.2200000000000002"/>
    <n v="-2.2200000000000002"/>
    <n v="0.35"/>
    <s v="-"/>
    <s v="-"/>
    <x v="3"/>
    <n v="2.6"/>
    <n v="1.06"/>
    <n v="0.57999999999999996"/>
    <n v="0.97"/>
    <n v="7.4"/>
    <n v="4.0999999999999996"/>
    <n v="6.8"/>
    <n v="0.54401200000000005"/>
    <s v="Zeer hoog"/>
    <s v="nee"/>
    <s v=" "/>
    <s v="011-058-01710_280"/>
    <n v="0"/>
    <x v="0"/>
  </r>
  <r>
    <n v="690"/>
    <s v="Polyline ZM"/>
    <s v="011"/>
    <s v="011-058-00416"/>
    <s v="011_281"/>
    <n v="281"/>
    <s v="011-058-00416_281"/>
    <n v="13"/>
    <n v="4"/>
    <n v="52"/>
    <d v="2019-10-28T00:00:00"/>
    <s v="Zuid-Noord"/>
    <n v="-2.2200000000000002"/>
    <n v="-2.2200000000000002"/>
    <n v="-2.2200000000000002"/>
    <n v="0.35"/>
    <n v="0.35"/>
    <n v="2"/>
    <x v="3"/>
    <n v="2.6"/>
    <n v="1.1399999999999999"/>
    <n v="0.69"/>
    <n v="1.1000000000000001"/>
    <n v="14.8"/>
    <n v="9"/>
    <n v="14.3"/>
    <n v="0.629695"/>
    <s v="Zeer hoog"/>
    <s v="JA"/>
    <s v=" "/>
    <s v="011-058-00416_281"/>
    <n v="0"/>
    <x v="0"/>
  </r>
  <r>
    <n v="691"/>
    <s v="Polyline ZM"/>
    <s v="011"/>
    <s v="011-058-00416"/>
    <s v="011_282"/>
    <n v="282"/>
    <s v="011-058-00416_282"/>
    <n v="18"/>
    <n v="2.2000000000000002"/>
    <n v="39.6"/>
    <d v="2019-10-28T00:00:00"/>
    <s v="West-Oost"/>
    <n v="-2.2200000000000002"/>
    <n v="-2.2200000000000002"/>
    <n v="-2.2200000000000002"/>
    <n v="0.35"/>
    <n v="0.35"/>
    <n v="2"/>
    <x v="3"/>
    <n v="1"/>
    <n v="0.88"/>
    <n v="0.28000000000000003"/>
    <n v="0.42"/>
    <n v="15.8"/>
    <n v="5"/>
    <n v="7.6"/>
    <n v="0.54054100000000005"/>
    <s v="Zeer hoog"/>
    <s v="nee"/>
    <s v=" "/>
    <s v="011-058-00416_282"/>
    <n v="0"/>
    <x v="0"/>
  </r>
  <r>
    <n v="692"/>
    <s v="Polyline ZM"/>
    <s v="011"/>
    <s v="011-058-00438"/>
    <s v="011_283"/>
    <n v="283"/>
    <s v="011-058-00438_283"/>
    <n v="26.5"/>
    <n v="8"/>
    <n v="212"/>
    <d v="2019-10-28T00:00:00"/>
    <s v="Zuid-Noord"/>
    <n v="-2.2200000000000002"/>
    <n v="-2.2200000000000002"/>
    <n v="-2.2200000000000002"/>
    <n v="0.75"/>
    <n v="0.75"/>
    <n v="3"/>
    <x v="2"/>
    <n v="3.5"/>
    <n v="2.12"/>
    <n v="0"/>
    <n v="0.03"/>
    <n v="56.2"/>
    <n v="0"/>
    <n v="0.8"/>
    <n v="0"/>
    <s v="Binnen 2 jaar"/>
    <s v="nee"/>
    <s v=" "/>
    <s v="011-058-00438_283"/>
    <n v="0"/>
    <x v="0"/>
  </r>
  <r>
    <n v="693"/>
    <s v="Polyline ZM"/>
    <s v="011"/>
    <s v="011-058-00438"/>
    <s v="011_284"/>
    <n v="284"/>
    <s v="011-058-00438_284"/>
    <n v="50"/>
    <n v="5"/>
    <n v="250"/>
    <d v="2019-10-28T00:00:00"/>
    <s v="Zuid-Noord"/>
    <n v="-2.2200000000000002"/>
    <n v="-2.2200000000000002"/>
    <n v="-2.2200000000000002"/>
    <n v="0.75"/>
    <n v="0.75"/>
    <n v="3"/>
    <x v="2"/>
    <n v="1.6666669999999999"/>
    <n v="1.68"/>
    <n v="0"/>
    <n v="0.11"/>
    <n v="84"/>
    <n v="0"/>
    <n v="5.5"/>
    <n v="0"/>
    <s v="Binnen 2 jaar"/>
    <s v="nee"/>
    <s v=" "/>
    <s v="011-058-00438_284"/>
    <n v="0"/>
    <x v="0"/>
  </r>
  <r>
    <n v="694"/>
    <s v="Polyline ZM"/>
    <s v="011"/>
    <s v="011-058-00317"/>
    <s v="011_285"/>
    <n v="285"/>
    <s v="011-058-00317_285"/>
    <n v="35"/>
    <n v="5.9"/>
    <n v="206.5"/>
    <d v="2019-10-28T00:00:00"/>
    <s v="Zuid-Noord"/>
    <n v="-2.2200000000000002"/>
    <n v="-2.2200000000000002"/>
    <n v="-2.2200000000000002"/>
    <n v="0.75"/>
    <n v="0.75"/>
    <n v="3"/>
    <x v="2"/>
    <n v="1.966666"/>
    <n v="3.45"/>
    <n v="0.06"/>
    <n v="0.34"/>
    <n v="120.8"/>
    <n v="2.1"/>
    <n v="11.9"/>
    <n v="3.9087999999999998E-2"/>
    <s v="Hoog"/>
    <s v="nee"/>
    <s v=" "/>
    <s v="011-058-00317_285"/>
    <n v="0"/>
    <x v="0"/>
  </r>
  <r>
    <n v="695"/>
    <s v="Polyline ZM"/>
    <s v="011"/>
    <s v="011-058-00331"/>
    <s v="011_286"/>
    <n v="286"/>
    <s v="011-058-00331_286"/>
    <n v="14"/>
    <n v="10.5"/>
    <n v="147"/>
    <d v="2019-10-28T00:00:00"/>
    <s v="West-Oost."/>
    <n v="-2.2200000000000002"/>
    <n v="-2.2200000000000002"/>
    <n v="-2.2200000000000002"/>
    <n v="0.75"/>
    <n v="0.75"/>
    <n v="3"/>
    <x v="2"/>
    <n v="6"/>
    <n v="2.4500000000000002"/>
    <n v="0.12"/>
    <n v="0.53"/>
    <n v="34.299999999999997"/>
    <n v="1.7"/>
    <n v="7.4"/>
    <n v="2.6402999999999999E-2"/>
    <s v="Binnen 2 jaar"/>
    <s v="JA"/>
    <s v="X"/>
    <s v="011-058-00331_286"/>
    <n v="0"/>
    <x v="0"/>
  </r>
  <r>
    <n v="696"/>
    <s v="Polyline ZM"/>
    <s v="011"/>
    <s v="011-058-00331"/>
    <s v="011_287"/>
    <n v="287"/>
    <s v="011-058-00331_287"/>
    <n v="17"/>
    <n v="8"/>
    <n v="136"/>
    <d v="2019-10-28T00:00:00"/>
    <s v="West-Oost."/>
    <n v="-2.2200000000000002"/>
    <n v="-2.2200000000000002"/>
    <n v="-2.2200000000000002"/>
    <n v="0.75"/>
    <n v="0.75"/>
    <n v="3"/>
    <x v="2"/>
    <n v="3.5"/>
    <n v="3.79"/>
    <n v="0.4"/>
    <n v="0.98"/>
    <n v="64.400000000000006"/>
    <n v="6.8"/>
    <n v="16.7"/>
    <n v="0.13878599999999999"/>
    <s v="Hoog"/>
    <s v="nee"/>
    <s v=" "/>
    <s v="011-058-00331_287"/>
    <n v="0"/>
    <x v="0"/>
  </r>
  <r>
    <n v="697"/>
    <s v="Polyline ZM"/>
    <s v="011"/>
    <s v="011-058-00331"/>
    <s v="011_288"/>
    <n v="288"/>
    <s v="011-058-00331_288"/>
    <n v="22"/>
    <n v="6"/>
    <n v="132"/>
    <d v="2019-10-28T00:00:00"/>
    <s v="Noord-Zuid."/>
    <n v="-2.2200000000000002"/>
    <n v="-2.2200000000000002"/>
    <n v="-2.2200000000000002"/>
    <n v="0.75"/>
    <n v="0.75"/>
    <n v="3"/>
    <x v="2"/>
    <n v="2"/>
    <n v="2.48"/>
    <n v="1.2"/>
    <n v="1.37"/>
    <n v="54.6"/>
    <n v="26.4"/>
    <n v="30.1"/>
    <n v="0.44444400000000001"/>
    <s v="Zeer hoog"/>
    <s v="JA"/>
    <s v=" "/>
    <s v="011-058-00331_288"/>
    <n v="0"/>
    <x v="0"/>
  </r>
  <r>
    <n v="698"/>
    <s v="Polyline ZM"/>
    <s v="011"/>
    <s v="011-058-00331"/>
    <s v="011_289"/>
    <n v="289"/>
    <s v="011-058-00331_289"/>
    <n v="14.5"/>
    <n v="2.9"/>
    <n v="42.05"/>
    <d v="2019-10-28T00:00:00"/>
    <s v="Noord-Zuid."/>
    <n v="-2.2200000000000002"/>
    <n v="-2.2200000000000002"/>
    <n v="-2.2200000000000002"/>
    <n v="0.75"/>
    <n v="0.75"/>
    <n v="3"/>
    <x v="2"/>
    <n v="1"/>
    <n v="1.3"/>
    <n v="0.97"/>
    <n v="0.99"/>
    <n v="18.899999999999999"/>
    <n v="14.1"/>
    <n v="14.4"/>
    <n v="0.58031699999999997"/>
    <s v="Zeer hoog"/>
    <s v="nee"/>
    <s v=" "/>
    <s v="011-058-00331_289"/>
    <n v="0"/>
    <x v="0"/>
  </r>
  <r>
    <n v="699"/>
    <s v="Polyline ZM"/>
    <s v="011"/>
    <s v="011-058-00873"/>
    <s v="011_290"/>
    <n v="290"/>
    <s v="011-058-00873_290"/>
    <n v="23"/>
    <n v="12"/>
    <n v="276"/>
    <d v="2019-11-01T00:00:00"/>
    <s v="Zuid-Noord"/>
    <n v="-2.2400000000000002"/>
    <n v="-2.2200000000000002"/>
    <n v="-2.2200000000000002"/>
    <n v="0.75"/>
    <n v="0.75"/>
    <n v="3"/>
    <x v="2"/>
    <n v="7.5"/>
    <n v="3.11"/>
    <n v="0.17"/>
    <n v="0.46"/>
    <n v="71.5"/>
    <n v="3.9"/>
    <n v="10.6"/>
    <n v="2.9950999999999998E-2"/>
    <s v="Binnen 2 jaar"/>
    <s v="nee"/>
    <s v="X"/>
    <s v="011-058-00873_290"/>
    <n v="0"/>
    <x v="0"/>
  </r>
  <r>
    <n v="700"/>
    <s v="Polyline ZM"/>
    <s v="011"/>
    <s v="011-058-00873"/>
    <s v="011_291"/>
    <n v="291"/>
    <s v="011-058-00873_291"/>
    <n v="21"/>
    <n v="10.5"/>
    <n v="220.5"/>
    <d v="2019-11-01T00:00:00"/>
    <s v="Oost-West"/>
    <n v="-2.2400000000000002"/>
    <n v="-2.2200000000000002"/>
    <n v="-2.2200000000000002"/>
    <n v="0.75"/>
    <n v="0.75"/>
    <n v="3"/>
    <x v="2"/>
    <n v="6"/>
    <n v="4.8099999999999996"/>
    <n v="1.1000000000000001"/>
    <n v="1.82"/>
    <n v="101"/>
    <n v="23.1"/>
    <n v="38.200000000000003"/>
    <n v="0.22391900000000001"/>
    <s v="Hoog"/>
    <s v="nee"/>
    <s v=" "/>
    <s v="011-058-00873_291"/>
    <n v="0"/>
    <x v="0"/>
  </r>
  <r>
    <n v="701"/>
    <s v="Polyline ZM"/>
    <s v="011"/>
    <s v="011-058-00463"/>
    <s v="011_292"/>
    <n v="292"/>
    <s v="011-058-00463_292"/>
    <n v="46"/>
    <n v="5.7"/>
    <n v="262.2"/>
    <d v="2019-11-01T00:00:00"/>
    <s v="Zuid-Noord"/>
    <n v="-2.2400000000000002"/>
    <n v="-2.2200000000000002"/>
    <n v="-2.2200000000000002"/>
    <n v="0.75"/>
    <n v="0.75"/>
    <n v="3"/>
    <x v="2"/>
    <n v="1.9000010000000001"/>
    <n v="1.58"/>
    <n v="0.7"/>
    <n v="0.98"/>
    <n v="72.7"/>
    <n v="32.200000000000003"/>
    <n v="45.1"/>
    <n v="0.32941199999999998"/>
    <s v="Zeer hoog"/>
    <s v="nee"/>
    <s v=" "/>
    <s v="011-058-00463_292"/>
    <n v="0"/>
    <x v="0"/>
  </r>
  <r>
    <n v="702"/>
    <s v="Polyline ZM"/>
    <s v="011"/>
    <s v="011-058-01157"/>
    <s v="011_293"/>
    <n v="293"/>
    <s v="011-058-01157_293"/>
    <n v="6.5"/>
    <n v="3.1"/>
    <n v="20.149999999999999"/>
    <d v="2019-11-01T00:00:00"/>
    <s v="West-Oost."/>
    <n v="-2.2400000000000002"/>
    <n v="-2.2200000000000002"/>
    <n v="-2.2200000000000002"/>
    <n v="0.5"/>
    <n v="0.5"/>
    <n v="2"/>
    <x v="0"/>
    <n v="1.1000000000000001"/>
    <n v="0.96"/>
    <n v="0.64"/>
    <n v="0.72"/>
    <n v="6.2"/>
    <n v="4.2"/>
    <n v="4.7"/>
    <n v="0.56546200000000002"/>
    <s v="Zeer hoog"/>
    <s v="nee"/>
    <s v=" "/>
    <s v="011-058-01157_293"/>
    <n v="0"/>
    <x v="0"/>
  </r>
  <r>
    <n v="703"/>
    <s v="Polyline ZM"/>
    <s v="011"/>
    <s v="011-058-00012"/>
    <s v="011_294"/>
    <n v="294"/>
    <s v="011-058-00012_294"/>
    <n v="17"/>
    <n v="5.65"/>
    <n v="96.05"/>
    <d v="2019-11-01T00:00:00"/>
    <s v="Noord-Zuid."/>
    <n v="-2.2400000000000002"/>
    <n v="-2.2200000000000002"/>
    <n v="-2.2200000000000002"/>
    <n v="0.75"/>
    <n v="0.75"/>
    <n v="3"/>
    <x v="2"/>
    <n v="1.8833329999999999"/>
    <n v="1.55"/>
    <n v="0.87"/>
    <n v="1.1299999999999999"/>
    <n v="26.4"/>
    <n v="14.8"/>
    <n v="19.2"/>
    <n v="0.38116100000000003"/>
    <s v="Zeer hoog"/>
    <s v="nee"/>
    <s v=" "/>
    <s v="011-058-00012_294"/>
    <n v="0"/>
    <x v="0"/>
  </r>
  <r>
    <n v="704"/>
    <s v="Polyline ZM"/>
    <s v="011"/>
    <s v="011-058-01170"/>
    <s v="011_295"/>
    <n v="295"/>
    <s v="011-058-01170_295"/>
    <n v="31.5"/>
    <n v="5.15"/>
    <n v="162.22499999999999"/>
    <d v="2019-11-01T00:00:00"/>
    <s v="Noord-Zuid."/>
    <n v="-2.2400000000000002"/>
    <n v="-2.2200000000000002"/>
    <n v="-2.2200000000000002"/>
    <n v="0.75"/>
    <n v="0.75"/>
    <n v="3"/>
    <x v="2"/>
    <n v="1.7166669999999999"/>
    <n v="1.56"/>
    <n v="0.6"/>
    <n v="0.83"/>
    <n v="49.1"/>
    <n v="18.899999999999999"/>
    <n v="26.1"/>
    <n v="0.31788100000000002"/>
    <s v="Zeer hoog"/>
    <s v="JA"/>
    <s v=" "/>
    <s v="011-058-01170_295"/>
    <n v="0"/>
    <x v="0"/>
  </r>
  <r>
    <n v="705"/>
    <s v="Polyline ZM"/>
    <s v="011"/>
    <s v="011-058-00190"/>
    <s v="011_296"/>
    <n v="296"/>
    <s v="011-058-00190_296"/>
    <n v="28.5"/>
    <n v="5.45"/>
    <n v="155.32499999999999"/>
    <d v="2019-11-01T00:00:00"/>
    <s v="West-Oost"/>
    <n v="-2.2400000000000002"/>
    <n v="-2.2200000000000002"/>
    <n v="-2.2200000000000002"/>
    <n v="0.75"/>
    <n v="0.75"/>
    <n v="3"/>
    <x v="2"/>
    <n v="1.8166659999999999"/>
    <n v="1.67"/>
    <n v="0.77"/>
    <n v="1.04"/>
    <n v="47.6"/>
    <n v="21.9"/>
    <n v="29.6"/>
    <n v="0.36107899999999998"/>
    <s v="Zeer hoog"/>
    <s v="nee"/>
    <s v=" "/>
    <s v="011-058-00190_296"/>
    <n v="0"/>
    <x v="0"/>
  </r>
  <r>
    <n v="706"/>
    <s v="Polyline ZM"/>
    <s v="011"/>
    <s v="011-058-00474"/>
    <s v="011_297"/>
    <n v="297"/>
    <s v="011-058-00474_297"/>
    <n v="4"/>
    <n v="6"/>
    <n v="24"/>
    <d v="2019-11-01T00:00:00"/>
    <s v="Noord-Zuid"/>
    <n v="-2.2400000000000002"/>
    <n v="-2.2200000000000002"/>
    <n v="-2.2200000000000002"/>
    <n v="0.75"/>
    <n v="0.75"/>
    <n v="3"/>
    <x v="2"/>
    <n v="2"/>
    <n v="1.68"/>
    <n v="0.11"/>
    <n v="0.41"/>
    <n v="6.7"/>
    <n v="0.4"/>
    <n v="1.6"/>
    <n v="6.8322999999999995E-2"/>
    <s v="Hoog"/>
    <s v="nee"/>
    <s v=" "/>
    <s v="011-058-00474_297"/>
    <n v="0"/>
    <x v="0"/>
  </r>
  <r>
    <n v="707"/>
    <s v="Polyline ZM"/>
    <s v="011"/>
    <s v="011-058-00769"/>
    <s v="011_298"/>
    <n v="298"/>
    <s v="011-058-00769_298"/>
    <n v="34"/>
    <n v="2.25"/>
    <n v="76.5"/>
    <d v="2019-11-01T00:00:00"/>
    <s v="West-Oost"/>
    <n v="-2.2400000000000002"/>
    <n v="-2.2200000000000002"/>
    <n v="-2.2200000000000002"/>
    <n v="0.35"/>
    <n v="0.35"/>
    <n v="2"/>
    <x v="3"/>
    <n v="1"/>
    <n v="0.47"/>
    <n v="0"/>
    <n v="0.01"/>
    <n v="16"/>
    <n v="0"/>
    <n v="0.3"/>
    <n v="0"/>
    <s v="Binnen 5 jaar"/>
    <s v="nee"/>
    <s v=" "/>
    <s v="011-058-00769_298"/>
    <n v="0"/>
    <x v="0"/>
  </r>
  <r>
    <n v="708"/>
    <s v="Polyline ZM"/>
    <s v="011"/>
    <s v="011-058-00143"/>
    <s v="011_299"/>
    <n v="299"/>
    <s v="011-058-00143_299"/>
    <n v="24"/>
    <n v="6.5"/>
    <n v="156"/>
    <d v="2019-10-18T00:00:00"/>
    <s v="Zuid-Noord."/>
    <n v="-2.23"/>
    <n v="-2.2200000000000002"/>
    <n v="-2.2200000000000002"/>
    <n v="0.75"/>
    <n v="0.75"/>
    <n v="3"/>
    <x v="2"/>
    <n v="2"/>
    <n v="2.89"/>
    <n v="0.86"/>
    <n v="1.1399999999999999"/>
    <n v="69.400000000000006"/>
    <n v="20.6"/>
    <n v="27.4"/>
    <n v="0.34853099999999998"/>
    <s v="Zeer hoog"/>
    <s v="nee"/>
    <s v=" "/>
    <s v="011-058-00143_299"/>
    <n v="0"/>
    <x v="0"/>
  </r>
  <r>
    <n v="709"/>
    <s v="Polyline ZM"/>
    <s v="011"/>
    <s v="011-058-00952"/>
    <s v="011_300"/>
    <n v="300"/>
    <s v="011-058-00952_300"/>
    <n v="18"/>
    <n v="6"/>
    <n v="108"/>
    <d v="2019-10-18T00:00:00"/>
    <s v="Noord-Zuid"/>
    <n v="-2.08"/>
    <n v="-2.08"/>
    <n v="-2.2200000000000002"/>
    <n v="0.75"/>
    <n v="0.75"/>
    <n v="3"/>
    <x v="4"/>
    <n v="2"/>
    <n v="1.43"/>
    <n v="0.61"/>
    <n v="0.78"/>
    <n v="25.7"/>
    <n v="11"/>
    <n v="14"/>
    <n v="0.28910000000000002"/>
    <s v="Zeer hoog"/>
    <s v="JA"/>
    <s v=" "/>
    <s v="011-058-00952_300"/>
    <n v="0"/>
    <x v="0"/>
  </r>
  <r>
    <n v="710"/>
    <s v="Polyline ZM"/>
    <s v="011"/>
    <s v="011-058-00203"/>
    <s v="011_301"/>
    <n v="301"/>
    <s v="011-058-00203_301"/>
    <n v="9.5"/>
    <n v="5"/>
    <n v="47.5"/>
    <d v="2019-10-18T00:00:00"/>
    <s v="Oost-West"/>
    <n v="-2.08"/>
    <n v="-2.08"/>
    <n v="-2.2200000000000002"/>
    <n v="0.75"/>
    <n v="0.75"/>
    <n v="3"/>
    <x v="4"/>
    <n v="1.6666669999999999"/>
    <n v="0.88"/>
    <n v="0.84"/>
    <n v="0.84"/>
    <n v="8.4"/>
    <n v="8"/>
    <n v="8"/>
    <n v="0.40191399999999999"/>
    <s v="Zeer hoog"/>
    <s v="JA"/>
    <s v=" "/>
    <s v="011-058-00203_301"/>
    <n v="0"/>
    <x v="0"/>
  </r>
  <r>
    <n v="711"/>
    <s v="Polyline ZM"/>
    <s v="011"/>
    <s v="011-058-00453"/>
    <s v="011_302"/>
    <n v="302"/>
    <s v="011-058-00453_302"/>
    <n v="20.5"/>
    <n v="5.5"/>
    <n v="112.75"/>
    <d v="2019-10-18T00:00:00"/>
    <s v="Oost-West"/>
    <n v="-2.08"/>
    <n v="-2.08"/>
    <n v="-2.2200000000000002"/>
    <n v="0.75"/>
    <n v="0.75"/>
    <n v="3"/>
    <x v="4"/>
    <n v="1.8333330000000001"/>
    <n v="1.68"/>
    <n v="0.98"/>
    <n v="1.05"/>
    <n v="34.4"/>
    <n v="20.100000000000001"/>
    <n v="21.5"/>
    <n v="0.41613600000000001"/>
    <s v="Zeer hoog"/>
    <s v="JA"/>
    <s v=" "/>
    <s v="011-058-00453_302"/>
    <n v="0"/>
    <x v="0"/>
  </r>
  <r>
    <n v="712"/>
    <s v="Polyline ZM"/>
    <s v="011"/>
    <s v="011-058-00506"/>
    <s v="011_303"/>
    <n v="303"/>
    <s v="011-058-00506_303"/>
    <n v="6"/>
    <n v="7.35"/>
    <n v="44.1"/>
    <d v="2019-10-18T00:00:00"/>
    <s v="Oost-West"/>
    <n v="-2.23"/>
    <n v="-2.2200000000000002"/>
    <n v="-2.2200000000000002"/>
    <n v="0.75"/>
    <n v="0.75"/>
    <n v="3"/>
    <x v="2"/>
    <n v="2.85"/>
    <n v="2.0099999999999998"/>
    <n v="1.37"/>
    <n v="1.75"/>
    <n v="12.1"/>
    <n v="8.1999999999999993"/>
    <n v="10.5"/>
    <n v="0.42558800000000002"/>
    <s v="Zeer hoog"/>
    <s v="JA"/>
    <s v=" "/>
    <s v="011-058-00506_303"/>
    <n v="0"/>
    <x v="0"/>
  </r>
  <r>
    <n v="713"/>
    <s v="Polyline ZM"/>
    <s v="011"/>
    <s v="011-058-01037"/>
    <s v="011_304"/>
    <n v="304"/>
    <s v="011-058-01037_304"/>
    <n v="16"/>
    <n v="10.45"/>
    <n v="167.2"/>
    <d v="2019-10-18T00:00:00"/>
    <s v="West-Oost"/>
    <n v="-2.23"/>
    <n v="-2.2200000000000002"/>
    <n v="-2.2200000000000002"/>
    <n v="0.75"/>
    <n v="0.75"/>
    <n v="3"/>
    <x v="2"/>
    <n v="5.95"/>
    <n v="2.58"/>
    <n v="0.31"/>
    <n v="0.64"/>
    <n v="41.3"/>
    <n v="5"/>
    <n v="10.199999999999999"/>
    <n v="6.769E-2"/>
    <s v="Binnen 2 jaar"/>
    <s v="JA"/>
    <s v="X"/>
    <s v="011-058-01037_304"/>
    <n v="0"/>
    <x v="0"/>
  </r>
  <r>
    <n v="714"/>
    <s v="Polyline ZM"/>
    <s v="011"/>
    <s v="011-058-00556"/>
    <s v="011_305"/>
    <n v="305"/>
    <s v="011-058-00556_305"/>
    <n v="26"/>
    <n v="3.75"/>
    <n v="97.5"/>
    <d v="2019-10-18T00:00:00"/>
    <s v="Noord-Zuid"/>
    <n v="-2.23"/>
    <n v="-2.2200000000000002"/>
    <n v="-2.2200000000000002"/>
    <n v="0.75"/>
    <n v="0.75"/>
    <n v="3"/>
    <x v="2"/>
    <n v="1"/>
    <n v="0.79"/>
    <n v="0.34"/>
    <n v="0.44"/>
    <n v="20.5"/>
    <n v="8.8000000000000007"/>
    <n v="11.4"/>
    <n v="0.27926099999999998"/>
    <s v="Zeer hoog"/>
    <s v="nee"/>
    <s v=" "/>
    <s v="011-058-00556_305"/>
    <n v="0"/>
    <x v="0"/>
  </r>
  <r>
    <n v="715"/>
    <s v="Polyline ZM"/>
    <s v="011"/>
    <s v="011-058-00556"/>
    <s v="011_306"/>
    <n v="306"/>
    <s v="011-058-00556_306"/>
    <n v="16.5"/>
    <n v="5.6"/>
    <n v="92.4"/>
    <d v="2019-10-18T00:00:00"/>
    <s v="Oost-West"/>
    <n v="-2.23"/>
    <n v="-2.2200000000000002"/>
    <n v="-2.2200000000000002"/>
    <n v="0.75"/>
    <n v="0.75"/>
    <n v="3"/>
    <x v="2"/>
    <n v="1.8666670000000001"/>
    <n v="1.87"/>
    <n v="0.12"/>
    <n v="0.35"/>
    <n v="30.9"/>
    <n v="2"/>
    <n v="5.8"/>
    <n v="7.8947000000000003E-2"/>
    <s v="Hoog"/>
    <s v="nee"/>
    <s v=" "/>
    <s v="011-058-00556_306"/>
    <n v="0"/>
    <x v="0"/>
  </r>
  <r>
    <n v="716"/>
    <s v="Polyline ZM"/>
    <s v="011"/>
    <s v="011-058-00099"/>
    <s v="011_307"/>
    <n v="307"/>
    <s v="011-058-00099_307"/>
    <n v="29"/>
    <n v="6"/>
    <n v="174"/>
    <d v="2019-10-18T00:00:00"/>
    <s v="Noord-Zuid"/>
    <n v="-2.23"/>
    <n v="-2.2200000000000002"/>
    <n v="-2.2200000000000002"/>
    <n v="0.75"/>
    <n v="0.75"/>
    <n v="3"/>
    <x v="2"/>
    <n v="2"/>
    <n v="0.91"/>
    <n v="0.02"/>
    <n v="0.21"/>
    <n v="26.4"/>
    <n v="0.6"/>
    <n v="6.1"/>
    <n v="1.3158E-2"/>
    <s v="Binnen 2 jaar"/>
    <s v="nee"/>
    <s v="X"/>
    <s v="011-058-00099_307"/>
    <n v="0"/>
    <x v="0"/>
  </r>
  <r>
    <n v="717"/>
    <s v="Polyline ZM"/>
    <s v="011"/>
    <s v="011-058-00182"/>
    <s v="011_308"/>
    <n v="308"/>
    <s v="011-058-00182_308"/>
    <n v="9.5"/>
    <n v="3.35"/>
    <n v="31.824999999999999"/>
    <d v="2019-10-18T00:00:00"/>
    <s v="Zuid-Noord."/>
    <n v="-2.23"/>
    <n v="-2.2200000000000002"/>
    <n v="-2.2200000000000002"/>
    <n v="0.75"/>
    <n v="0.75"/>
    <n v="3"/>
    <x v="2"/>
    <n v="1"/>
    <n v="0.97"/>
    <n v="0.15"/>
    <n v="0.28999999999999998"/>
    <n v="9.1999999999999993"/>
    <n v="1.4"/>
    <n v="2.8"/>
    <n v="0.161943"/>
    <s v="Hoog"/>
    <s v="nee"/>
    <s v=" "/>
    <s v="011-058-00182_308"/>
    <n v="0"/>
    <x v="0"/>
  </r>
  <r>
    <n v="718"/>
    <s v="Polyline ZM"/>
    <s v="011"/>
    <s v="011-058-01136"/>
    <s v="011_309"/>
    <n v="309"/>
    <s v="011-058-01136_309"/>
    <n v="24"/>
    <n v="7.05"/>
    <n v="169.2"/>
    <d v="2019-10-18T00:00:00"/>
    <s v="West-Oost"/>
    <n v="-2.23"/>
    <n v="-2.2200000000000002"/>
    <n v="-2.2200000000000002"/>
    <n v="0.75"/>
    <n v="0.75"/>
    <n v="3"/>
    <x v="2"/>
    <n v="2.5499999999999998"/>
    <n v="2"/>
    <n v="0.27"/>
    <n v="0.63"/>
    <n v="48"/>
    <n v="6.5"/>
    <n v="15.1"/>
    <n v="0.12553800000000001"/>
    <s v="Hoog"/>
    <s v="nee"/>
    <s v=" "/>
    <s v="011-058-01136_309"/>
    <n v="0"/>
    <x v="0"/>
  </r>
  <r>
    <n v="719"/>
    <s v="Polyline ZM"/>
    <s v="011"/>
    <s v="011-058-01136"/>
    <s v="011_310"/>
    <n v="310"/>
    <s v="011-058-01136_310"/>
    <n v="22"/>
    <n v="11.75"/>
    <n v="258.5"/>
    <d v="2019-10-18T00:00:00"/>
    <s v="Oost-West"/>
    <n v="-2.23"/>
    <n v="-2.2200000000000002"/>
    <n v="-2.2200000000000002"/>
    <n v="0.75"/>
    <n v="0.75"/>
    <n v="3"/>
    <x v="2"/>
    <n v="7.25"/>
    <n v="2.89"/>
    <n v="0.4"/>
    <n v="0.84"/>
    <n v="63.6"/>
    <n v="8.8000000000000007"/>
    <n v="18.5"/>
    <n v="7.1920999999999999E-2"/>
    <s v="Binnen 2 jaar"/>
    <s v="nee"/>
    <s v="X"/>
    <s v="011-058-01136_310"/>
    <n v="0"/>
    <x v="0"/>
  </r>
  <r>
    <n v="720"/>
    <s v="Polyline ZM"/>
    <s v="011"/>
    <s v="011-058-00176"/>
    <s v="011_311"/>
    <n v="311"/>
    <s v="011-058-00176_311"/>
    <n v="34.5"/>
    <n v="6.5"/>
    <n v="224.25"/>
    <d v="2019-10-28T00:00:00"/>
    <s v="West-Oost"/>
    <n v="-2.2200000000000002"/>
    <n v="-2.2200000000000002"/>
    <n v="-2.2200000000000002"/>
    <n v="0.75"/>
    <n v="0.75"/>
    <n v="3"/>
    <x v="2"/>
    <n v="2"/>
    <n v="1.73"/>
    <n v="0.37"/>
    <n v="0.65"/>
    <n v="59.7"/>
    <n v="12.8"/>
    <n v="22.4"/>
    <n v="0.19308500000000001"/>
    <s v="Hoog"/>
    <s v="nee"/>
    <s v=" "/>
    <s v="011-058-00176_311"/>
    <n v="0"/>
    <x v="0"/>
  </r>
  <r>
    <n v="721"/>
    <s v="Polyline ZM"/>
    <s v="011"/>
    <s v="011-058-00176"/>
    <s v="011_312"/>
    <n v="312"/>
    <s v="011-058-00176_312"/>
    <n v="26"/>
    <n v="5.4"/>
    <n v="140.4"/>
    <d v="2019-10-28T00:00:00"/>
    <s v="West-Oost"/>
    <n v="-2.2200000000000002"/>
    <n v="-2.2200000000000002"/>
    <n v="-2.2200000000000002"/>
    <n v="0.75"/>
    <n v="0.75"/>
    <n v="3"/>
    <x v="2"/>
    <n v="1.8"/>
    <n v="2.38"/>
    <n v="1.24"/>
    <n v="1.51"/>
    <n v="61.9"/>
    <n v="32.200000000000003"/>
    <n v="39.299999999999997"/>
    <n v="0.47876400000000002"/>
    <s v="Zeer hoog"/>
    <s v="nee"/>
    <s v=" "/>
    <s v="011-058-00176_312"/>
    <n v="0"/>
    <x v="0"/>
  </r>
  <r>
    <n v="722"/>
    <s v="Polyline ZM"/>
    <s v="011"/>
    <s v="011-058-00176"/>
    <s v="011_313"/>
    <n v="313"/>
    <s v="011-058-00176_313"/>
    <n v="36"/>
    <n v="6"/>
    <n v="216"/>
    <d v="2019-10-28T00:00:00"/>
    <s v="Noord-Zuid"/>
    <n v="-2.2200000000000002"/>
    <n v="-2.2200000000000002"/>
    <n v="-2.2200000000000002"/>
    <n v="0.75"/>
    <n v="0.75"/>
    <n v="3"/>
    <x v="2"/>
    <n v="2"/>
    <n v="2.52"/>
    <n v="0.69"/>
    <n v="0.98"/>
    <n v="90.7"/>
    <n v="24.8"/>
    <n v="35.299999999999997"/>
    <n v="0.31506800000000001"/>
    <s v="Zeer hoog"/>
    <s v="nee"/>
    <s v=" "/>
    <s v="011-058-00176_313"/>
    <n v="0"/>
    <x v="0"/>
  </r>
  <r>
    <n v="723"/>
    <s v="Polyline ZM"/>
    <s v="011"/>
    <s v="011-058-00176"/>
    <s v="011_314"/>
    <n v="314"/>
    <s v="011-058-00176_314"/>
    <n v="30"/>
    <n v="5.75"/>
    <n v="172.5"/>
    <d v="2019-10-28T00:00:00"/>
    <s v="Noord-Zuid"/>
    <n v="-2.2200000000000002"/>
    <n v="-2.2200000000000002"/>
    <n v="-2.2200000000000002"/>
    <n v="0.75"/>
    <n v="0.75"/>
    <n v="3"/>
    <x v="2"/>
    <n v="1.916666"/>
    <n v="1.23"/>
    <n v="0.46"/>
    <n v="0.71"/>
    <n v="36.9"/>
    <n v="13.8"/>
    <n v="21.3"/>
    <n v="0.242424"/>
    <s v="Hoog"/>
    <s v="nee"/>
    <s v=" "/>
    <s v="011-058-00176_314"/>
    <n v="0"/>
    <x v="0"/>
  </r>
  <r>
    <n v="724"/>
    <s v="Polyline ZM"/>
    <s v="011"/>
    <s v="011-058-00579"/>
    <s v="011_315"/>
    <n v="315"/>
    <s v="011-058-00579_315"/>
    <n v="52.5"/>
    <n v="5.4"/>
    <n v="283.5"/>
    <d v="2019-10-28T00:00:00"/>
    <s v="Noord-Zuid"/>
    <n v="-2.2200000000000002"/>
    <n v="-2.2200000000000002"/>
    <n v="-2.2200000000000002"/>
    <n v="0.75"/>
    <n v="0.75"/>
    <n v="3"/>
    <x v="2"/>
    <n v="1.8"/>
    <n v="2.15"/>
    <n v="0.54"/>
    <n v="0.8"/>
    <n v="112.9"/>
    <n v="28.4"/>
    <n v="42"/>
    <n v="0.28571400000000002"/>
    <s v="Zeer hoog"/>
    <s v="nee"/>
    <s v=" "/>
    <s v="011-058-00579_315"/>
    <n v="0"/>
    <x v="0"/>
  </r>
  <r>
    <n v="725"/>
    <s v="Polyline ZM"/>
    <s v="011"/>
    <s v="011-058-00579"/>
    <s v="011_316"/>
    <n v="316"/>
    <s v="011-058-00579_316"/>
    <n v="52.5"/>
    <n v="5.05"/>
    <n v="265.125"/>
    <d v="2019-10-28T00:00:00"/>
    <s v="Noord-Zuid"/>
    <n v="-2.2200000000000002"/>
    <n v="-2.2200000000000002"/>
    <n v="-2.2200000000000002"/>
    <n v="0.75"/>
    <n v="0.75"/>
    <n v="3"/>
    <x v="2"/>
    <n v="1.683333"/>
    <n v="2.02"/>
    <n v="0.6"/>
    <n v="0.85"/>
    <n v="106.1"/>
    <n v="31.5"/>
    <n v="44.6"/>
    <n v="0.32214799999999999"/>
    <s v="Zeer hoog"/>
    <s v="nee"/>
    <s v=" "/>
    <s v="011-058-00579_316"/>
    <n v="0"/>
    <x v="0"/>
  </r>
  <r>
    <n v="726"/>
    <s v="Polyline ZM"/>
    <s v="011"/>
    <s v="011-058-00504"/>
    <s v="011_317"/>
    <n v="317"/>
    <s v="011-058-00504_317"/>
    <n v="52"/>
    <n v="2.35"/>
    <n v="122.2"/>
    <d v="2019-10-28T00:00:00"/>
    <s v="Zuid-Noord"/>
    <n v="-2.4700000000000002"/>
    <n v="-2.4700000000000002"/>
    <n v="-2.2200000000000002"/>
    <n v="0.35"/>
    <n v="0.35"/>
    <n v="2"/>
    <x v="5"/>
    <n v="1"/>
    <n v="1.38"/>
    <n v="0.18"/>
    <n v="0.31"/>
    <n v="71.8"/>
    <n v="9.4"/>
    <n v="16.100000000000001"/>
    <n v="0.38175999999999999"/>
    <s v="Zeer hoog"/>
    <s v="nee"/>
    <s v=" "/>
    <s v="011-058-00504_317"/>
    <n v="0"/>
    <x v="0"/>
  </r>
  <r>
    <n v="727"/>
    <s v="Polyline ZM"/>
    <s v="011"/>
    <s v="011-058-00504"/>
    <s v="011_318"/>
    <n v="318"/>
    <s v="011-058-00504_318"/>
    <n v="50"/>
    <n v="2.4500000000000002"/>
    <n v="122.5"/>
    <d v="2019-10-28T00:00:00"/>
    <s v="Zuid-Noord"/>
    <n v="-2.4700000000000002"/>
    <n v="-2.4700000000000002"/>
    <n v="-2.2200000000000002"/>
    <n v="0.35"/>
    <n v="0.35"/>
    <n v="2"/>
    <x v="5"/>
    <n v="1.05"/>
    <n v="1.22"/>
    <n v="0.06"/>
    <n v="0.19"/>
    <n v="61"/>
    <n v="3"/>
    <n v="9.5"/>
    <n v="0.14723900000000001"/>
    <s v="Hoog"/>
    <s v="nee"/>
    <s v=" "/>
    <s v="011-058-00504_318"/>
    <n v="0"/>
    <x v="0"/>
  </r>
  <r>
    <n v="728"/>
    <s v="Polyline ZM"/>
    <s v="011"/>
    <s v="011-058-00504"/>
    <s v="011_319"/>
    <n v="319"/>
    <s v="011-058-00504_319"/>
    <n v="54.5"/>
    <n v="2.2000000000000002"/>
    <n v="119.9"/>
    <d v="2019-10-28T00:00:00"/>
    <s v="Zuid-Noord"/>
    <n v="-2.4700000000000002"/>
    <n v="-2.4700000000000002"/>
    <n v="-2.2200000000000002"/>
    <n v="0.35"/>
    <n v="0.35"/>
    <n v="2"/>
    <x v="5"/>
    <n v="1"/>
    <n v="1.2"/>
    <n v="0.16"/>
    <n v="0.3"/>
    <n v="65.400000000000006"/>
    <n v="8.6999999999999993"/>
    <n v="16.399999999999999"/>
    <n v="0.35874400000000001"/>
    <s v="Zeer hoog"/>
    <s v="nee"/>
    <s v=" "/>
    <s v="011-058-00504_319"/>
    <n v="0"/>
    <x v="0"/>
  </r>
  <r>
    <n v="729"/>
    <s v="Polyline ZM"/>
    <s v="011"/>
    <s v="011-058-01652"/>
    <s v="011_320"/>
    <n v="320"/>
    <s v="011-058-01652_320"/>
    <n v="36.5"/>
    <n v="2.7"/>
    <n v="98.55"/>
    <d v="2019-10-28T00:00:00"/>
    <s v="Oost-West"/>
    <n v="-2.2799999999999998"/>
    <n v="-2.2200000000000002"/>
    <n v="-2.2200000000000002"/>
    <n v="0.35"/>
    <n v="0.35"/>
    <n v="2"/>
    <x v="3"/>
    <n v="1.3"/>
    <n v="0.82"/>
    <n v="0.01"/>
    <n v="0.14000000000000001"/>
    <n v="29.9"/>
    <n v="0.4"/>
    <n v="5.0999999999999996"/>
    <n v="2.1721000000000001E-2"/>
    <s v="Binnen 2 jaar"/>
    <s v="nee"/>
    <s v="X"/>
    <s v="011-058-01652_320"/>
    <n v="0"/>
    <x v="0"/>
  </r>
  <r>
    <n v="730"/>
    <s v="Polyline ZM"/>
    <s v="011"/>
    <s v="011-058-00746"/>
    <s v="011_321"/>
    <n v="321"/>
    <s v="011-058-00746_321"/>
    <n v="41.5"/>
    <n v="5.4"/>
    <n v="224.1"/>
    <d v="2019-10-28T00:00:00"/>
    <s v="Zuid-Noord"/>
    <n v="-2.2200000000000002"/>
    <n v="-2.2200000000000002"/>
    <n v="-2.2200000000000002"/>
    <n v="0.75"/>
    <n v="0.75"/>
    <n v="3"/>
    <x v="2"/>
    <n v="1.8"/>
    <n v="2.38"/>
    <n v="1.85"/>
    <n v="2.1"/>
    <n v="98.8"/>
    <n v="76.8"/>
    <n v="87.2"/>
    <n v="0.578125"/>
    <s v="Zeer hoog"/>
    <s v="JA"/>
    <s v=" "/>
    <s v="011-058-00746_321"/>
    <n v="0"/>
    <x v="0"/>
  </r>
  <r>
    <n v="731"/>
    <s v="Polyline ZM"/>
    <s v="011"/>
    <s v="011-058-00714"/>
    <s v="011_322"/>
    <n v="322"/>
    <s v="011-058-00714_322"/>
    <n v="37"/>
    <n v="4.0999999999999996"/>
    <n v="151.69999999999999"/>
    <d v="2019-10-28T00:00:00"/>
    <s v="Oost-West"/>
    <n v="-2.23"/>
    <n v="-2.2200000000000002"/>
    <n v="-2.2200000000000002"/>
    <n v="0.5"/>
    <n v="0.5"/>
    <n v="3"/>
    <x v="0"/>
    <n v="1.3666670000000001"/>
    <n v="0.53"/>
    <n v="0"/>
    <n v="0.06"/>
    <n v="19.600000000000001"/>
    <n v="0"/>
    <n v="2.2000000000000002"/>
    <n v="0"/>
    <s v="Binnen 2 jaar"/>
    <s v="nee"/>
    <s v=" "/>
    <s v="011-058-00714_322"/>
    <n v="0"/>
    <x v="0"/>
  </r>
  <r>
    <n v="732"/>
    <s v="Polyline ZM"/>
    <s v="011"/>
    <s v="011-058-00714"/>
    <s v="011_323"/>
    <n v="323"/>
    <s v="011-058-00714_323"/>
    <n v="50"/>
    <n v="3.95"/>
    <n v="197.5"/>
    <d v="2019-10-28T00:00:00"/>
    <s v="Oost-West"/>
    <n v="-2.23"/>
    <n v="-2.2200000000000002"/>
    <n v="-2.2200000000000002"/>
    <n v="0.5"/>
    <n v="0.5"/>
    <n v="3"/>
    <x v="0"/>
    <n v="1"/>
    <n v="0.48"/>
    <n v="0"/>
    <n v="0"/>
    <n v="24"/>
    <n v="0"/>
    <n v="0"/>
    <n v="0"/>
    <s v="Binnen 5 jaar"/>
    <s v="nee"/>
    <s v=" "/>
    <s v="011-058-00714_323"/>
    <n v="0"/>
    <x v="0"/>
  </r>
  <r>
    <n v="733"/>
    <s v="Polyline ZM"/>
    <s v="011"/>
    <s v="011-058-00714"/>
    <s v="011_324"/>
    <n v="324"/>
    <s v="011-058-00714_324"/>
    <n v="39"/>
    <n v="4"/>
    <n v="156"/>
    <d v="2019-10-28T00:00:00"/>
    <s v="Oost-West"/>
    <n v="-2.23"/>
    <n v="-2.2200000000000002"/>
    <n v="-2.2200000000000002"/>
    <n v="0.5"/>
    <n v="0.5"/>
    <n v="3"/>
    <x v="0"/>
    <n v="1.3333330000000001"/>
    <n v="0.67"/>
    <n v="0.08"/>
    <n v="0.24"/>
    <n v="26.1"/>
    <n v="3.1"/>
    <n v="9.4"/>
    <n v="0.107143"/>
    <s v="Hoog"/>
    <s v="nee"/>
    <s v=" "/>
    <s v="011-058-00714_324"/>
    <n v="0"/>
    <x v="0"/>
  </r>
  <r>
    <n v="734"/>
    <s v="Polyline ZM"/>
    <s v="011"/>
    <s v="011-058-00714"/>
    <s v="011_325"/>
    <n v="325"/>
    <s v="011-058-00714_325"/>
    <n v="15"/>
    <n v="4.0999999999999996"/>
    <n v="61.5"/>
    <d v="2019-10-28T00:00:00"/>
    <s v="Zuid-Noord"/>
    <n v="-2.23"/>
    <n v="-2.2200000000000002"/>
    <n v="-2.2200000000000002"/>
    <n v="0.5"/>
    <n v="0.5"/>
    <n v="3"/>
    <x v="0"/>
    <n v="1.3666670000000001"/>
    <n v="0.99"/>
    <n v="0.25"/>
    <n v="0.41"/>
    <n v="14.9"/>
    <n v="3.8"/>
    <n v="6.2"/>
    <n v="0.26785700000000001"/>
    <s v="Zeer hoog"/>
    <s v="nee"/>
    <s v=" "/>
    <s v="011-058-00714_325"/>
    <n v="0"/>
    <x v="0"/>
  </r>
  <r>
    <n v="735"/>
    <s v="Polyline ZM"/>
    <s v="011"/>
    <s v="011-058-00714"/>
    <s v="011_326"/>
    <n v="326"/>
    <s v="011-058-00714_326"/>
    <n v="15"/>
    <n v="3.95"/>
    <n v="59.25"/>
    <d v="2019-10-28T00:00:00"/>
    <s v="Zuid-Noord."/>
    <n v="-2.23"/>
    <n v="-2.2200000000000002"/>
    <n v="-2.2200000000000002"/>
    <n v="0.5"/>
    <n v="0.5"/>
    <n v="3"/>
    <x v="0"/>
    <n v="1"/>
    <n v="0.56999999999999995"/>
    <n v="0.01"/>
    <n v="0.1"/>
    <n v="8.6"/>
    <n v="0.2"/>
    <n v="1.5"/>
    <n v="1.9427E-2"/>
    <s v="Hoog"/>
    <s v="nee"/>
    <s v=" "/>
    <s v="011-058-00714_326"/>
    <n v="0"/>
    <x v="0"/>
  </r>
  <r>
    <n v="737"/>
    <s v="Polyline ZM"/>
    <s v="011"/>
    <s v="011-058-00122"/>
    <s v="011_327"/>
    <n v="327"/>
    <s v="011-058-00122_327"/>
    <n v="43.5"/>
    <n v="3.95"/>
    <n v="171.82499999999999"/>
    <d v="2019-10-28T00:00:00"/>
    <s v="West-Oost"/>
    <n v="-2.23"/>
    <n v="-2.2200000000000002"/>
    <n v="-2.2200000000000002"/>
    <n v="0.5"/>
    <n v="0.5"/>
    <n v="3"/>
    <x v="0"/>
    <n v="1"/>
    <n v="0.47"/>
    <n v="0"/>
    <n v="0"/>
    <n v="20.399999999999999"/>
    <n v="0"/>
    <n v="0"/>
    <n v="0"/>
    <s v="Binnen 5 jaar"/>
    <s v="nee"/>
    <s v=" "/>
    <s v="011-058-00122_327"/>
    <n v="0"/>
    <x v="0"/>
  </r>
  <r>
    <n v="738"/>
    <s v="Polyline ZM"/>
    <s v="011"/>
    <s v="011-058-00122"/>
    <s v="011_328"/>
    <n v="328"/>
    <s v="011-058-00122_328"/>
    <n v="43"/>
    <n v="4"/>
    <n v="172"/>
    <d v="2019-10-28T00:00:00"/>
    <s v="West-Oost"/>
    <n v="-2.23"/>
    <n v="-2.2200000000000002"/>
    <n v="-2.2200000000000002"/>
    <n v="0.5"/>
    <n v="0.5"/>
    <n v="3"/>
    <x v="0"/>
    <n v="1.3333330000000001"/>
    <n v="0.66"/>
    <n v="0.14000000000000001"/>
    <n v="0.3"/>
    <n v="28.4"/>
    <n v="6"/>
    <n v="12.9"/>
    <n v="0.17355400000000001"/>
    <s v="Hoog"/>
    <s v="nee"/>
    <s v=" "/>
    <s v="011-058-00122_328"/>
    <n v="0"/>
    <x v="0"/>
  </r>
  <r>
    <n v="736"/>
    <s v="Polyline ZM"/>
    <s v="011"/>
    <s v="011-058-00308"/>
    <s v="011_329"/>
    <n v="329"/>
    <s v="011-058-00308_329"/>
    <n v="13.5"/>
    <n v="4.0999999999999996"/>
    <n v="55.35"/>
    <d v="2019-10-28T00:00:00"/>
    <s v="Zuid-Noord."/>
    <n v="-2.23"/>
    <n v="-2.2200000000000002"/>
    <n v="-2.2200000000000002"/>
    <n v="0.5"/>
    <n v="0.5"/>
    <n v="3"/>
    <x v="0"/>
    <n v="1.3666670000000001"/>
    <n v="0.85"/>
    <n v="0"/>
    <n v="0.13"/>
    <n v="11.5"/>
    <n v="0"/>
    <n v="1.8"/>
    <n v="0"/>
    <s v="Binnen 2 jaar"/>
    <s v="nee"/>
    <s v=" "/>
    <s v="011-058-00308_329"/>
    <n v="0"/>
    <x v="0"/>
  </r>
  <r>
    <n v="739"/>
    <s v="Polyline ZM"/>
    <s v="011"/>
    <s v="011-058-00756"/>
    <s v="011_330"/>
    <n v="330"/>
    <s v="011-058-00756_330"/>
    <n v="31"/>
    <n v="4"/>
    <n v="124"/>
    <d v="2019-10-28T00:00:00"/>
    <s v="Oost-West"/>
    <n v="-2.23"/>
    <n v="-2.2200000000000002"/>
    <n v="-2.2200000000000002"/>
    <n v="0.5"/>
    <n v="0.5"/>
    <n v="3"/>
    <x v="0"/>
    <n v="1.3333330000000001"/>
    <n v="0.54"/>
    <n v="0.11"/>
    <n v="0.24"/>
    <n v="16.7"/>
    <n v="3.4"/>
    <n v="7.4"/>
    <n v="0.14163100000000001"/>
    <s v="Hoog"/>
    <s v="JA"/>
    <s v=" "/>
    <s v="011-058-00756_330"/>
    <n v="0"/>
    <x v="0"/>
  </r>
  <r>
    <n v="740"/>
    <s v="Polyline ZM"/>
    <s v="011"/>
    <s v="011-058-00756"/>
    <s v="011_331"/>
    <n v="331"/>
    <s v="011-058-00756_331"/>
    <n v="31"/>
    <n v="4.0999999999999996"/>
    <n v="127.1"/>
    <d v="2019-10-28T00:00:00"/>
    <s v="Oost-West"/>
    <n v="-2.23"/>
    <n v="-2.2200000000000002"/>
    <n v="-2.2200000000000002"/>
    <n v="0.5"/>
    <n v="0.5"/>
    <n v="3"/>
    <x v="0"/>
    <n v="1.3666670000000001"/>
    <n v="0.55000000000000004"/>
    <n v="0.12"/>
    <n v="0.28000000000000003"/>
    <n v="17.100000000000001"/>
    <n v="3.7"/>
    <n v="8.6999999999999993"/>
    <n v="0.14937800000000001"/>
    <s v="Hoog"/>
    <s v="nee"/>
    <s v=" "/>
    <s v="011-058-00756_331"/>
    <n v="0"/>
    <x v="0"/>
  </r>
  <r>
    <n v="741"/>
    <s v="Polyline ZM"/>
    <s v="011"/>
    <s v="011-058-00033"/>
    <s v="011_332"/>
    <n v="332"/>
    <s v="011-058-00033_332"/>
    <n v="52.5"/>
    <n v="5.65"/>
    <n v="296.625"/>
    <d v="2019-10-18T00:00:00"/>
    <s v="Oost-West"/>
    <n v="-2.2400000000000002"/>
    <n v="-2.2200000000000002"/>
    <n v="-2.2200000000000002"/>
    <n v="0.75"/>
    <n v="0.75"/>
    <n v="3"/>
    <x v="2"/>
    <n v="1.8833329999999999"/>
    <n v="1.1000000000000001"/>
    <n v="0"/>
    <n v="0.03"/>
    <n v="57.8"/>
    <n v="0"/>
    <n v="1.6"/>
    <n v="0"/>
    <s v="Binnen 2 jaar"/>
    <s v="nee"/>
    <s v=" "/>
    <s v="011-058-00033_332"/>
    <n v="0"/>
    <x v="0"/>
  </r>
  <r>
    <n v="742"/>
    <s v="Polyline ZM"/>
    <s v="011"/>
    <s v="011-058-00033"/>
    <s v="011_333"/>
    <n v="333"/>
    <s v="011-058-00033_333"/>
    <n v="52.5"/>
    <n v="5.5"/>
    <n v="288.75"/>
    <d v="2019-10-18T00:00:00"/>
    <s v="Oost-West"/>
    <n v="-2.2400000000000002"/>
    <n v="-2.2200000000000002"/>
    <n v="-2.2200000000000002"/>
    <n v="0.75"/>
    <n v="0.75"/>
    <n v="3"/>
    <x v="2"/>
    <n v="1.8333330000000001"/>
    <n v="1.07"/>
    <n v="0"/>
    <n v="0.11"/>
    <n v="56.2"/>
    <n v="0"/>
    <n v="5.8"/>
    <n v="0"/>
    <s v="Binnen 2 jaar"/>
    <s v="nee"/>
    <s v=" "/>
    <s v="011-058-00033_333"/>
    <n v="0"/>
    <x v="0"/>
  </r>
  <r>
    <n v="743"/>
    <s v="Polyline ZM"/>
    <s v="011"/>
    <s v="011-058-01654"/>
    <s v="011_334"/>
    <n v="334"/>
    <s v="011-058-01654_334"/>
    <n v="34"/>
    <n v="8.8000000000000007"/>
    <n v="299.2"/>
    <d v="2019-10-18T00:00:00"/>
    <s v="Noord-Zuid"/>
    <n v="-2.2400000000000002"/>
    <n v="-2.2200000000000002"/>
    <n v="-2.2200000000000002"/>
    <n v="0.5"/>
    <n v="0.5"/>
    <n v="3"/>
    <x v="0"/>
    <n v="5.8"/>
    <n v="4.9400000000000004"/>
    <n v="0.03"/>
    <n v="0.05"/>
    <n v="168"/>
    <n v="1"/>
    <n v="1.7"/>
    <n v="1.0317E-2"/>
    <s v="Na 5 jaar"/>
    <s v="nee"/>
    <s v=" "/>
    <s v="011-058-01654_334"/>
    <n v="0"/>
    <x v="0"/>
  </r>
  <r>
    <n v="744"/>
    <s v="Polyline ZM"/>
    <s v="011"/>
    <s v="011-058-00285"/>
    <s v="011_335"/>
    <n v="335"/>
    <s v="011-058-00285_335"/>
    <n v="29"/>
    <n v="12.65"/>
    <n v="366.85"/>
    <d v="2019-10-18T00:00:00"/>
    <s v="Oost-West"/>
    <n v="-2.2400000000000002"/>
    <n v="-2.2200000000000002"/>
    <n v="-2.2200000000000002"/>
    <n v="0.75"/>
    <n v="0.75"/>
    <n v="3"/>
    <x v="2"/>
    <n v="8.15"/>
    <n v="6.55"/>
    <n v="0.15"/>
    <n v="0.81"/>
    <n v="190"/>
    <n v="4.4000000000000004"/>
    <n v="23.5"/>
    <n v="2.4375000000000001E-2"/>
    <s v="Binnen 2 jaar"/>
    <s v="nee"/>
    <s v="X"/>
    <s v="011-058-00285_335"/>
    <n v="0"/>
    <x v="0"/>
  </r>
  <r>
    <n v="745"/>
    <s v="Polyline ZM"/>
    <s v="011"/>
    <s v="011-058-00557"/>
    <s v="011_336"/>
    <n v="336"/>
    <s v="011-058-00557_336"/>
    <n v="12.5"/>
    <n v="12.3"/>
    <n v="153.75"/>
    <d v="2019-10-18T00:00:00"/>
    <s v="Oost-West"/>
    <n v="-2.2400000000000002"/>
    <n v="-2.2200000000000002"/>
    <n v="-2.2200000000000002"/>
    <n v="0.75"/>
    <n v="0.75"/>
    <n v="3"/>
    <x v="2"/>
    <n v="7.8"/>
    <n v="7.3"/>
    <n v="0"/>
    <n v="0.11"/>
    <n v="91.3"/>
    <n v="0"/>
    <n v="1.4"/>
    <n v="0"/>
    <s v="Binnen 5 jaar"/>
    <s v="nee"/>
    <s v=" "/>
    <s v="011-058-00557_336"/>
    <n v="0"/>
    <x v="0"/>
  </r>
  <r>
    <n v="746"/>
    <s v="Polyline ZM"/>
    <s v="011"/>
    <s v="011-058-00195"/>
    <s v="011_337"/>
    <n v="337"/>
    <s v="011-058-00195_337"/>
    <n v="9"/>
    <n v="7.45"/>
    <n v="67.05"/>
    <d v="2019-10-25T00:00:00"/>
    <s v="West-Oost"/>
    <n v="-2.2400000000000002"/>
    <n v="-2.2200000000000002"/>
    <n v="-2.2200000000000002"/>
    <n v="0.75"/>
    <n v="0.75"/>
    <n v="3"/>
    <x v="2"/>
    <n v="2.95"/>
    <n v="1.5"/>
    <n v="0.4"/>
    <n v="0.85"/>
    <n v="13.5"/>
    <n v="3.6"/>
    <n v="7.7"/>
    <n v="0.158882"/>
    <s v="Hoog"/>
    <s v="nee"/>
    <s v=" "/>
    <s v="011-058-00195_337"/>
    <n v="0"/>
    <x v="0"/>
  </r>
  <r>
    <n v="747"/>
    <s v="Polyline ZM"/>
    <s v="011"/>
    <s v="011-058-00881"/>
    <s v="011_338"/>
    <n v="338"/>
    <s v="011-058-00881_338"/>
    <n v="32.5"/>
    <n v="7.25"/>
    <n v="235.625"/>
    <d v="2019-10-25T00:00:00"/>
    <s v="West-Oost"/>
    <n v="-2.2400000000000002"/>
    <n v="-2.2200000000000002"/>
    <n v="-2.2200000000000002"/>
    <n v="0.75"/>
    <n v="0.75"/>
    <n v="3"/>
    <x v="2"/>
    <n v="2.75"/>
    <n v="1.08"/>
    <n v="0.24"/>
    <n v="0.67"/>
    <n v="35.1"/>
    <n v="7.8"/>
    <n v="21.8"/>
    <n v="0.106248"/>
    <s v="Hoog"/>
    <s v="nee"/>
    <s v=" "/>
    <s v="011-058-00881_338"/>
    <n v="0"/>
    <x v="0"/>
  </r>
  <r>
    <n v="748"/>
    <s v="Polyline ZM"/>
    <s v="011"/>
    <s v="011-058-00133"/>
    <s v="011_339"/>
    <n v="339"/>
    <s v="011-058-00133_339"/>
    <n v="30.5"/>
    <n v="5.65"/>
    <n v="172.32499999999999"/>
    <d v="2019-10-25T00:00:00"/>
    <s v="Zuid-Noord"/>
    <n v="-2.2400000000000002"/>
    <n v="-2.2200000000000002"/>
    <n v="-2.2200000000000002"/>
    <n v="0.75"/>
    <n v="0.75"/>
    <n v="3"/>
    <x v="2"/>
    <n v="1.8833329999999999"/>
    <n v="0.82"/>
    <n v="0.36"/>
    <n v="0.51"/>
    <n v="25"/>
    <n v="11"/>
    <n v="15.6"/>
    <n v="0.20310300000000001"/>
    <s v="Hoog"/>
    <s v="nee"/>
    <s v=" "/>
    <s v="011-058-00133_339"/>
    <n v="0"/>
    <x v="0"/>
  </r>
  <r>
    <n v="749"/>
    <s v="Polyline ZM"/>
    <s v="011"/>
    <s v="011-058-00796"/>
    <s v="011_340"/>
    <n v="340"/>
    <s v="011-058-00796_340"/>
    <n v="12.5"/>
    <n v="9.4"/>
    <n v="117.5"/>
    <d v="2019-10-25T00:00:00"/>
    <s v="West-Oost"/>
    <n v="-2.23"/>
    <n v="-2.2200000000000002"/>
    <n v="-2.2200000000000002"/>
    <n v="1"/>
    <n v="1"/>
    <n v="3"/>
    <x v="6"/>
    <n v="3.3999990000000002"/>
    <n v="2.62"/>
    <n v="0.75"/>
    <n v="1.31"/>
    <n v="32.799999999999997"/>
    <n v="9.4"/>
    <n v="16.399999999999999"/>
    <n v="0.18464900000000001"/>
    <s v="Hoog"/>
    <s v="nee"/>
    <s v=" "/>
    <s v="011-058-00796_340"/>
    <n v="0"/>
    <x v="0"/>
  </r>
  <r>
    <n v="750"/>
    <s v="Polyline ZM"/>
    <s v="011"/>
    <s v="011-058-00774"/>
    <s v="011_341"/>
    <n v="341"/>
    <s v="011-058-00774_341"/>
    <n v="29.5"/>
    <n v="5.5"/>
    <n v="162.25"/>
    <d v="2019-10-10T00:00:00"/>
    <s v="West-Oost"/>
    <n v="-2.2000000000000002"/>
    <n v="-2.2200000000000002"/>
    <n v="-2.2200000000000002"/>
    <n v="0.75"/>
    <n v="0.75"/>
    <n v="3"/>
    <x v="2"/>
    <n v="1.8333330000000001"/>
    <n v="1.64"/>
    <n v="0"/>
    <n v="0.14000000000000001"/>
    <n v="48.4"/>
    <n v="0"/>
    <n v="4.0999999999999996"/>
    <n v="0"/>
    <s v="Binnen 2 jaar"/>
    <s v="nee"/>
    <s v=" "/>
    <s v="011-058-00774_341"/>
    <n v="0"/>
    <x v="0"/>
  </r>
  <r>
    <n v="751"/>
    <s v="Polyline ZM"/>
    <s v="011"/>
    <s v="011-058-00774"/>
    <s v="011_342"/>
    <n v="342"/>
    <s v="011-058-00774_342"/>
    <n v="13"/>
    <n v="12.65"/>
    <n v="164.45"/>
    <d v="2019-10-10T00:00:00"/>
    <s v="West-Oost"/>
    <n v="-2.2000000000000002"/>
    <n v="-2.2200000000000002"/>
    <n v="-2.2200000000000002"/>
    <n v="0.75"/>
    <n v="0.75"/>
    <n v="3"/>
    <x v="2"/>
    <n v="8.15"/>
    <n v="3.82"/>
    <n v="0.21"/>
    <n v="1.2"/>
    <n v="49.7"/>
    <n v="2.7"/>
    <n v="15.6"/>
    <n v="3.4033000000000001E-2"/>
    <s v="Binnen 2 jaar"/>
    <s v="nee"/>
    <s v="X"/>
    <s v="011-058-00774_342"/>
    <n v="0"/>
    <x v="0"/>
  </r>
  <r>
    <n v="752"/>
    <s v="Polyline ZM"/>
    <s v="011"/>
    <s v="011-058-00774"/>
    <s v="011_343"/>
    <n v="343"/>
    <s v="011-058-00774_343"/>
    <n v="22"/>
    <n v="3.5"/>
    <n v="77"/>
    <d v="2019-10-10T00:00:00"/>
    <s v="West-Oost"/>
    <n v="-2.2000000000000002"/>
    <n v="-2.2200000000000002"/>
    <n v="-2.2200000000000002"/>
    <n v="0.75"/>
    <n v="0.75"/>
    <n v="3"/>
    <x v="2"/>
    <n v="1"/>
    <n v="1.49"/>
    <n v="0.37"/>
    <n v="0.5"/>
    <n v="32.799999999999997"/>
    <n v="8.1"/>
    <n v="11"/>
    <n v="0.30515500000000001"/>
    <s v="Zeer hoog"/>
    <s v="nee"/>
    <s v=" "/>
    <s v="011-058-00774_343"/>
    <n v="0"/>
    <x v="0"/>
  </r>
  <r>
    <n v="753"/>
    <s v="Polyline ZM"/>
    <s v="011"/>
    <s v="011-058-00774"/>
    <s v="011_344"/>
    <n v="344"/>
    <s v="011-058-00774_344"/>
    <n v="8"/>
    <n v="19.5"/>
    <n v="156"/>
    <d v="2019-10-10T00:00:00"/>
    <s v="West-Oost"/>
    <n v="-2.2000000000000002"/>
    <n v="-2.2200000000000002"/>
    <n v="-2.2200000000000002"/>
    <n v="0.75"/>
    <n v="0.75"/>
    <n v="3"/>
    <x v="2"/>
    <n v="15"/>
    <n v="5.03"/>
    <n v="2.99"/>
    <n v="3.9"/>
    <n v="40.200000000000003"/>
    <n v="23.9"/>
    <n v="31.2"/>
    <n v="0.25558799999999998"/>
    <s v="Zeer hoog"/>
    <s v="JA"/>
    <s v=" "/>
    <s v="011-058-00774_344"/>
    <n v="0"/>
    <x v="0"/>
  </r>
  <r>
    <n v="754"/>
    <s v="Polyline ZM"/>
    <s v="011"/>
    <s v="011-058-00774"/>
    <s v="011_345"/>
    <n v="345"/>
    <s v="011-058-00774_345"/>
    <n v="20"/>
    <n v="6"/>
    <n v="120"/>
    <d v="2019-10-10T00:00:00"/>
    <s v="West-Oost"/>
    <n v="-2.2000000000000002"/>
    <n v="-2.2200000000000002"/>
    <n v="-2.2200000000000002"/>
    <n v="0.75"/>
    <n v="0.75"/>
    <n v="3"/>
    <x v="2"/>
    <n v="2"/>
    <n v="3.11"/>
    <n v="0.14000000000000001"/>
    <n v="0.44"/>
    <n v="62.2"/>
    <n v="2.8"/>
    <n v="8.8000000000000007"/>
    <n v="8.5365999999999997E-2"/>
    <s v="Hoog"/>
    <s v="nee"/>
    <s v=" "/>
    <s v="011-058-00774_345"/>
    <n v="0"/>
    <x v="0"/>
  </r>
  <r>
    <n v="755"/>
    <s v="Polyline ZM"/>
    <s v="011"/>
    <s v="011-058-00774"/>
    <s v="011_346"/>
    <n v="346"/>
    <s v="011-058-00774_346"/>
    <n v="16"/>
    <n v="7"/>
    <n v="112"/>
    <d v="2019-10-10T00:00:00"/>
    <s v="West-Oost"/>
    <n v="-2.2000000000000002"/>
    <n v="-2.2200000000000002"/>
    <n v="-2.2200000000000002"/>
    <n v="0.75"/>
    <n v="0.75"/>
    <n v="3"/>
    <x v="2"/>
    <n v="2.5"/>
    <n v="1.69"/>
    <n v="0.88"/>
    <n v="0.88"/>
    <n v="27"/>
    <n v="14.1"/>
    <n v="14.1"/>
    <n v="0.329959"/>
    <s v="Zeer hoog"/>
    <s v="JA"/>
    <s v=" "/>
    <s v="011-058-00774_346"/>
    <n v="0"/>
    <x v="0"/>
  </r>
  <r>
    <n v="756"/>
    <s v="Polyline ZM"/>
    <s v="011"/>
    <s v="011-058-00774"/>
    <s v="011_347"/>
    <n v="347"/>
    <s v="011-058-00774_347"/>
    <n v="11"/>
    <n v="3.75"/>
    <n v="41.25"/>
    <d v="2019-10-10T00:00:00"/>
    <s v="West-Oost"/>
    <n v="-2.2000000000000002"/>
    <n v="-2.2200000000000002"/>
    <n v="-2.2200000000000002"/>
    <n v="0.75"/>
    <n v="0.75"/>
    <n v="3"/>
    <x v="2"/>
    <n v="1"/>
    <n v="1.1499999999999999"/>
    <n v="0.01"/>
    <n v="0.08"/>
    <n v="12.7"/>
    <n v="0.1"/>
    <n v="0.9"/>
    <n v="1.3093E-2"/>
    <s v="Binnen 2 jaar"/>
    <s v="nee"/>
    <s v="X"/>
    <s v="011-058-00774_347"/>
    <n v="0"/>
    <x v="0"/>
  </r>
  <r>
    <n v="757"/>
    <s v="Polyline ZM"/>
    <s v="011"/>
    <s v="011-058-00774"/>
    <s v="011_348"/>
    <n v="348"/>
    <s v="011-058-00774_348"/>
    <n v="22"/>
    <n v="3"/>
    <n v="66"/>
    <d v="2019-10-10T00:00:00"/>
    <s v="Oost-West"/>
    <n v="-2.2000000000000002"/>
    <n v="-2.2200000000000002"/>
    <n v="-2.2200000000000002"/>
    <n v="0.75"/>
    <n v="0.75"/>
    <n v="3"/>
    <x v="2"/>
    <n v="1"/>
    <n v="1.1499999999999999"/>
    <n v="0.88"/>
    <n v="0.91"/>
    <n v="25.3"/>
    <n v="19.399999999999999"/>
    <n v="20"/>
    <n v="0.53987700000000005"/>
    <s v="Zeer hoog"/>
    <s v="JA"/>
    <s v=" "/>
    <s v="011-058-00774_348"/>
    <n v="0"/>
    <x v="0"/>
  </r>
  <r>
    <n v="759"/>
    <s v="Polyline ZM"/>
    <s v="011"/>
    <s v="011-058-00774"/>
    <s v="011_349"/>
    <n v="349"/>
    <s v="011-058-00774_349"/>
    <n v="22"/>
    <n v="0"/>
    <n v="0"/>
    <s v=" "/>
    <s v=" "/>
    <n v="0"/>
    <n v="0"/>
    <n v="-2.2200000000000002"/>
    <n v="0"/>
    <n v="0.75"/>
    <m/>
    <x v="1"/>
    <n v="0"/>
    <n v="0"/>
    <n v="0"/>
    <n v="0"/>
    <n v="0"/>
    <n v="0"/>
    <n v="0"/>
    <n v="0"/>
    <s v="Zie opmerking rapport AT19123"/>
    <s v=" "/>
    <s v=" "/>
    <s v="011-058-00774_349"/>
    <n v="0"/>
    <x v="1"/>
  </r>
  <r>
    <n v="758"/>
    <s v="Polyline ZM"/>
    <s v="011"/>
    <s v="011-058-00484"/>
    <s v="011_350"/>
    <n v="350"/>
    <s v="011-058-00484_350"/>
    <n v="25"/>
    <n v="11"/>
    <n v="275"/>
    <d v="2019-10-18T00:00:00"/>
    <s v="Noord-Zuid"/>
    <n v="-2.2400000000000002"/>
    <n v="-2.2200000000000002"/>
    <n v="-2.2200000000000002"/>
    <n v="0.75"/>
    <n v="0.75"/>
    <n v="3"/>
    <x v="2"/>
    <n v="6.5"/>
    <n v="0.95"/>
    <n v="0"/>
    <n v="0"/>
    <n v="23.8"/>
    <n v="0"/>
    <n v="0"/>
    <n v="0"/>
    <s v="Na 5 jaar"/>
    <s v="nee"/>
    <s v=" "/>
    <s v="011-058-00484_350"/>
    <n v="0"/>
    <x v="0"/>
  </r>
  <r>
    <n v="760"/>
    <s v="Polyline ZM"/>
    <s v="011"/>
    <s v="011-058-00484"/>
    <s v="011_351"/>
    <n v="351"/>
    <s v="011-058-00484_351"/>
    <n v="26.5"/>
    <n v="5.5"/>
    <n v="145.75"/>
    <d v="2019-10-18T00:00:00"/>
    <s v="Oost-West"/>
    <n v="-2.2400000000000002"/>
    <n v="-2.2200000000000002"/>
    <n v="-2.2200000000000002"/>
    <n v="0.75"/>
    <n v="0.75"/>
    <n v="3"/>
    <x v="2"/>
    <n v="1.8333330000000001"/>
    <n v="0.75"/>
    <n v="0"/>
    <n v="0.15"/>
    <n v="19.899999999999999"/>
    <n v="0"/>
    <n v="4"/>
    <n v="0"/>
    <s v="Binnen 2 jaar"/>
    <s v="nee"/>
    <s v=" "/>
    <s v="011-058-00484_351"/>
    <n v="0"/>
    <x v="0"/>
  </r>
  <r>
    <n v="761"/>
    <s v="Polyline ZM"/>
    <s v="011"/>
    <s v="011-058-00484"/>
    <s v="011_352"/>
    <n v="352"/>
    <s v="011-058-00484_352"/>
    <n v="23"/>
    <n v="7.2"/>
    <n v="165.6"/>
    <d v="2019-10-18T00:00:00"/>
    <s v="Oost-West"/>
    <n v="-2.2400000000000002"/>
    <n v="-2.2200000000000002"/>
    <n v="-2.2200000000000002"/>
    <n v="0.75"/>
    <n v="0.75"/>
    <n v="3"/>
    <x v="2"/>
    <n v="2.7"/>
    <n v="1.03"/>
    <n v="0.02"/>
    <n v="0.41"/>
    <n v="23.7"/>
    <n v="0.5"/>
    <n v="9.4"/>
    <n v="9.7959999999999992E-3"/>
    <s v="Binnen 2 jaar"/>
    <s v="nee"/>
    <s v="X"/>
    <s v="011-058-00484_352"/>
    <n v="0"/>
    <x v="0"/>
  </r>
  <r>
    <n v="762"/>
    <s v="Polyline ZM"/>
    <s v="011"/>
    <s v="011-058-00484"/>
    <s v="011_353"/>
    <n v="353"/>
    <s v="011-058-00484_353"/>
    <n v="21"/>
    <n v="9.5"/>
    <n v="199.5"/>
    <d v="2019-10-18T00:00:00"/>
    <s v="Oost-West"/>
    <n v="-2.2400000000000002"/>
    <n v="-2.2200000000000002"/>
    <n v="-2.2200000000000002"/>
    <n v="0.75"/>
    <n v="0.75"/>
    <n v="3"/>
    <x v="2"/>
    <n v="5"/>
    <n v="1.33"/>
    <n v="0.09"/>
    <n v="0.91"/>
    <n v="27.9"/>
    <n v="1.9"/>
    <n v="19.100000000000001"/>
    <n v="2.3744000000000001E-2"/>
    <s v="Hoog"/>
    <s v="nee"/>
    <s v=" "/>
    <s v="011-058-00484_353"/>
    <n v="0"/>
    <x v="0"/>
  </r>
  <r>
    <n v="763"/>
    <s v="Polyline ZM"/>
    <s v="011"/>
    <s v="011-058-01655"/>
    <s v="011_354"/>
    <n v="354"/>
    <s v="011-058-01655_354"/>
    <n v="34"/>
    <n v="3.5"/>
    <n v="119"/>
    <d v="2019-10-18T00:00:00"/>
    <s v="Noord-Zuid"/>
    <n v="-2.2400000000000002"/>
    <n v="-2.2200000000000002"/>
    <n v="-2.2200000000000002"/>
    <n v="0.75"/>
    <n v="0.75"/>
    <n v="3"/>
    <x v="2"/>
    <n v="1"/>
    <n v="1.24"/>
    <n v="0.46"/>
    <n v="0.5"/>
    <n v="42.2"/>
    <n v="15.6"/>
    <n v="17"/>
    <n v="0.34716999999999998"/>
    <s v="Zeer hoog"/>
    <s v="JA"/>
    <s v=" "/>
    <s v="011-058-01655_354"/>
    <n v="0"/>
    <x v="0"/>
  </r>
  <r>
    <n v="764"/>
    <s v="Polyline ZM"/>
    <s v="011"/>
    <s v="011-058-01655"/>
    <s v="011_355"/>
    <n v="355"/>
    <s v="011-058-01655_355"/>
    <n v="66"/>
    <n v="8"/>
    <n v="528"/>
    <d v="2019-10-18T00:00:00"/>
    <s v="Noord-Zuid"/>
    <n v="-2.2400000000000002"/>
    <n v="-2.2200000000000002"/>
    <n v="-2.2200000000000002"/>
    <n v="0.75"/>
    <n v="0.75"/>
    <n v="3"/>
    <x v="2"/>
    <n v="3.5"/>
    <n v="1.53"/>
    <n v="0"/>
    <n v="0.06"/>
    <n v="101"/>
    <n v="0"/>
    <n v="4"/>
    <n v="0"/>
    <s v="Binnen 5 jaar"/>
    <s v="nee"/>
    <s v=" "/>
    <s v="011-058-01655_355"/>
    <n v="0"/>
    <x v="0"/>
  </r>
  <r>
    <n v="765"/>
    <s v="Polyline ZM"/>
    <s v="011"/>
    <s v="011-058-01655"/>
    <s v="011_356"/>
    <n v="356"/>
    <s v="011-058-01655_356"/>
    <n v="41"/>
    <n v="7"/>
    <n v="287"/>
    <d v="2019-10-18T00:00:00"/>
    <s v="Noord-Zuid"/>
    <n v="-2.2400000000000002"/>
    <n v="-2.2200000000000002"/>
    <n v="-2.2200000000000002"/>
    <n v="0.75"/>
    <n v="0.75"/>
    <n v="3"/>
    <x v="2"/>
    <n v="2.5"/>
    <n v="1.78"/>
    <n v="0.11"/>
    <n v="0.22"/>
    <n v="73"/>
    <n v="4.5"/>
    <n v="9"/>
    <n v="5.5724000000000003E-2"/>
    <s v="Binnen 2 jaar"/>
    <s v="nee"/>
    <s v="X"/>
    <s v="011-058-01655_356"/>
    <n v="0"/>
    <x v="0"/>
  </r>
  <r>
    <n v="766"/>
    <s v="Polyline ZM"/>
    <s v="011"/>
    <s v="011-058-01655"/>
    <s v="011_357"/>
    <n v="357"/>
    <s v="011-058-01655_357"/>
    <n v="50"/>
    <n v="6.3"/>
    <n v="315"/>
    <d v="2019-10-18T00:00:00"/>
    <s v="Noord-Zuid"/>
    <n v="-2.2400000000000002"/>
    <n v="-2.2200000000000002"/>
    <n v="-2.2200000000000002"/>
    <n v="0.75"/>
    <n v="0.75"/>
    <n v="3"/>
    <x v="2"/>
    <n v="1.8"/>
    <n v="2.15"/>
    <n v="0"/>
    <n v="0.06"/>
    <n v="107.5"/>
    <n v="0"/>
    <n v="3"/>
    <n v="0"/>
    <s v="Binnen 2 jaar"/>
    <s v="nee"/>
    <s v=" "/>
    <s v="011-058-01655_357"/>
    <n v="0"/>
    <x v="0"/>
  </r>
  <r>
    <n v="767"/>
    <s v="Polyline ZM"/>
    <s v="011"/>
    <s v="011-058-01655"/>
    <s v="011_358"/>
    <n v="358"/>
    <s v="011-058-01655_358"/>
    <n v="51"/>
    <n v="6.1"/>
    <n v="311.10000000000002"/>
    <d v="2019-10-18T00:00:00"/>
    <s v="Noord-Zuid"/>
    <n v="-2.2400000000000002"/>
    <n v="-2.2200000000000002"/>
    <n v="-2.2200000000000002"/>
    <n v="0.75"/>
    <n v="0.75"/>
    <n v="3"/>
    <x v="2"/>
    <n v="1.6"/>
    <n v="1.97"/>
    <n v="0"/>
    <n v="0.13"/>
    <n v="100.5"/>
    <n v="0"/>
    <n v="6.6"/>
    <n v="0"/>
    <s v="Binnen 2 jaar"/>
    <s v="nee"/>
    <s v=" "/>
    <s v="011-058-01655_358"/>
    <n v="0"/>
    <x v="0"/>
  </r>
  <r>
    <n v="768"/>
    <s v="Polyline ZM"/>
    <s v="011"/>
    <s v="011-058-01655"/>
    <s v="011_359"/>
    <n v="359"/>
    <s v="011-058-01655_359"/>
    <n v="62.5"/>
    <n v="3.7"/>
    <n v="231.25"/>
    <d v="2019-10-18T00:00:00"/>
    <s v="Noord-Zuid"/>
    <n v="-2.2400000000000002"/>
    <n v="-2.2200000000000002"/>
    <n v="-2.2200000000000002"/>
    <n v="0.75"/>
    <n v="0.75"/>
    <n v="3"/>
    <x v="2"/>
    <n v="1"/>
    <n v="0.32"/>
    <n v="0.19"/>
    <n v="0.19"/>
    <n v="20"/>
    <n v="11.9"/>
    <n v="11.9"/>
    <n v="0.188773"/>
    <s v="Hoog"/>
    <s v="JA"/>
    <s v=" "/>
    <s v="011-058-01655_359"/>
    <n v="0"/>
    <x v="0"/>
  </r>
  <r>
    <n v="769"/>
    <s v="Polyline ZM"/>
    <s v="011"/>
    <s v="011-058-01655"/>
    <s v="011_360"/>
    <n v="360"/>
    <s v="011-058-01655_360"/>
    <n v="41"/>
    <n v="5.3"/>
    <n v="217.3"/>
    <d v="2019-10-18T00:00:00"/>
    <s v="Noord-Zuid"/>
    <n v="-2.2400000000000002"/>
    <n v="-2.2200000000000002"/>
    <n v="-2.2200000000000002"/>
    <n v="0.75"/>
    <n v="0.75"/>
    <n v="3"/>
    <x v="2"/>
    <n v="1.766667"/>
    <n v="1.91"/>
    <n v="0.19"/>
    <n v="0.45"/>
    <n v="78.3"/>
    <n v="7.8"/>
    <n v="18.5"/>
    <n v="0.125413"/>
    <s v="Hoog"/>
    <s v="nee"/>
    <s v=" "/>
    <s v="011-058-01655_360"/>
    <n v="0"/>
    <x v="0"/>
  </r>
  <r>
    <n v="770"/>
    <s v="Polyline ZM"/>
    <s v="011"/>
    <s v="011-058-01655"/>
    <s v="011_361"/>
    <n v="361"/>
    <s v="011-058-01655_361"/>
    <n v="50"/>
    <n v="4.75"/>
    <n v="237.5"/>
    <d v="2019-10-18T00:00:00"/>
    <s v="Noord-Zuid"/>
    <n v="-2.2400000000000002"/>
    <n v="-2.2200000000000002"/>
    <n v="-2.2200000000000002"/>
    <n v="0.75"/>
    <n v="0.75"/>
    <n v="3"/>
    <x v="2"/>
    <n v="1.5833330000000001"/>
    <n v="0.98"/>
    <n v="0.2"/>
    <n v="0.43"/>
    <n v="49"/>
    <n v="10"/>
    <n v="21.5"/>
    <n v="0.14414399999999999"/>
    <s v="Hoog"/>
    <s v="JA"/>
    <s v=" "/>
    <s v="011-058-01655_361"/>
    <n v="0"/>
    <x v="0"/>
  </r>
  <r>
    <n v="771"/>
    <s v="Polyline ZM"/>
    <s v="011"/>
    <s v="011-058-01655"/>
    <s v="011_362"/>
    <n v="362"/>
    <s v="011-058-01655_362"/>
    <n v="40"/>
    <n v="4.5999999999999996"/>
    <n v="184"/>
    <d v="2019-10-18T00:00:00"/>
    <s v="Noord-Zuid"/>
    <n v="-2.2400000000000002"/>
    <n v="-2.2200000000000002"/>
    <n v="-2.2200000000000002"/>
    <n v="0.75"/>
    <n v="0.75"/>
    <n v="3"/>
    <x v="2"/>
    <n v="1.5333330000000001"/>
    <n v="1.1100000000000001"/>
    <n v="0.04"/>
    <n v="0.23"/>
    <n v="44.4"/>
    <n v="1.6"/>
    <n v="9.1999999999999993"/>
    <n v="3.3612999999999997E-2"/>
    <s v="Hoog"/>
    <s v="nee"/>
    <s v=" "/>
    <s v="011-058-01655_362"/>
    <n v="0"/>
    <x v="0"/>
  </r>
  <r>
    <n v="772"/>
    <s v="Polyline ZM"/>
    <s v="011"/>
    <s v="011-058-00240"/>
    <s v="011_363"/>
    <n v="363"/>
    <s v="011-058-00240_363"/>
    <n v="37"/>
    <n v="6.2"/>
    <n v="229.4"/>
    <d v="2019-10-18T00:00:00"/>
    <s v="Oost-West"/>
    <n v="-2.2400000000000002"/>
    <n v="-2.2200000000000002"/>
    <n v="-2.2200000000000002"/>
    <n v="0.75"/>
    <n v="0.75"/>
    <n v="3"/>
    <x v="2"/>
    <n v="1.7"/>
    <n v="1"/>
    <n v="0"/>
    <n v="0"/>
    <n v="37"/>
    <n v="0"/>
    <n v="0"/>
    <n v="0"/>
    <s v="Binnen 2 jaar"/>
    <s v="nee"/>
    <s v=" "/>
    <s v="011-058-00240_363"/>
    <n v="0"/>
    <x v="0"/>
  </r>
  <r>
    <n v="773"/>
    <s v="Polyline ZM"/>
    <s v="011"/>
    <s v="011-058-00240"/>
    <s v="011_364"/>
    <n v="364"/>
    <s v="011-058-00240_364"/>
    <n v="40.5"/>
    <n v="7"/>
    <n v="283.5"/>
    <d v="2019-10-18T00:00:00"/>
    <s v="Oost-West"/>
    <n v="-2.2400000000000002"/>
    <n v="-2.2200000000000002"/>
    <n v="-2.2200000000000002"/>
    <n v="0.75"/>
    <n v="0.75"/>
    <n v="3"/>
    <x v="2"/>
    <n v="2.5"/>
    <n v="3.48"/>
    <n v="0"/>
    <n v="0"/>
    <n v="140.9"/>
    <n v="0"/>
    <n v="0"/>
    <n v="0"/>
    <s v="Na 5 jaar"/>
    <s v="nee"/>
    <s v=" "/>
    <s v="011-058-00240_364"/>
    <n v="0"/>
    <x v="0"/>
  </r>
  <r>
    <n v="774"/>
    <s v="Polyline ZM"/>
    <s v="011"/>
    <s v="011-058-00119"/>
    <s v="011_365"/>
    <n v="365"/>
    <s v="011-058-00119_365"/>
    <n v="48"/>
    <n v="7.7"/>
    <n v="369.6"/>
    <d v="2019-10-18T00:00:00"/>
    <s v="Oost-West"/>
    <n v="-2.2400000000000002"/>
    <n v="-2.2200000000000002"/>
    <n v="-2.2200000000000002"/>
    <n v="0.75"/>
    <n v="0.75"/>
    <n v="3"/>
    <x v="2"/>
    <n v="3.2"/>
    <n v="2.02"/>
    <n v="0"/>
    <n v="0.01"/>
    <n v="97"/>
    <n v="0"/>
    <n v="0.5"/>
    <n v="0"/>
    <s v="Binnen 5 jaar"/>
    <s v="nee"/>
    <s v=" "/>
    <s v="011-058-00119_365"/>
    <n v="0"/>
    <x v="0"/>
  </r>
  <r>
    <n v="775"/>
    <s v="Polyline ZM"/>
    <s v="011"/>
    <s v="011-058-00313"/>
    <s v="011_366"/>
    <n v="366"/>
    <s v="011-058-00313_366"/>
    <n v="30"/>
    <n v="7"/>
    <n v="210"/>
    <d v="2019-10-18T00:00:00"/>
    <s v="Oost-West"/>
    <n v="-2.2400000000000002"/>
    <n v="-2.2200000000000002"/>
    <n v="-2.2200000000000002"/>
    <n v="0.75"/>
    <n v="0.75"/>
    <n v="3"/>
    <x v="2"/>
    <n v="2.5"/>
    <n v="2.37"/>
    <n v="0.09"/>
    <n v="0.24"/>
    <n v="71.099999999999994"/>
    <n v="2.7"/>
    <n v="7.2"/>
    <n v="4.6011999999999997E-2"/>
    <s v="Binnen 2 jaar"/>
    <s v="nee"/>
    <s v="X"/>
    <s v="011-058-00313_366"/>
    <n v="0"/>
    <x v="0"/>
  </r>
  <r>
    <n v="776"/>
    <s v="Polyline ZM"/>
    <s v="011"/>
    <s v="011-058-00124"/>
    <s v="011_367"/>
    <n v="367"/>
    <s v="011-058-00124_367"/>
    <n v="37.5"/>
    <n v="19.600000000000001"/>
    <n v="735"/>
    <d v="2019-10-25T00:00:00"/>
    <s v="Oost-West"/>
    <n v="-2.2200000000000002"/>
    <n v="-2.2200000000000002"/>
    <n v="-2.2200000000000002"/>
    <n v="0.75"/>
    <n v="0.75"/>
    <n v="3"/>
    <x v="2"/>
    <n v="15.1"/>
    <n v="3.67"/>
    <n v="0.23"/>
    <n v="2.33"/>
    <n v="137.6"/>
    <n v="8.6"/>
    <n v="87.4"/>
    <n v="2.0247999999999999E-2"/>
    <s v="Binnen 2 jaar"/>
    <s v="nee"/>
    <s v="X"/>
    <s v="011-058-00124_367"/>
    <n v="0"/>
    <x v="0"/>
  </r>
  <r>
    <n v="777"/>
    <s v="Polyline ZM"/>
    <s v="011"/>
    <s v="011-058-00124"/>
    <s v="011_368"/>
    <n v="368"/>
    <s v="011-058-00124_368"/>
    <n v="32.5"/>
    <n v="14.6"/>
    <n v="474.5"/>
    <d v="2019-10-25T00:00:00"/>
    <s v="Zuid-Noord"/>
    <n v="-2.2200000000000002"/>
    <n v="-2.2200000000000002"/>
    <n v="-2.2200000000000002"/>
    <n v="0.75"/>
    <n v="0.75"/>
    <n v="3"/>
    <x v="2"/>
    <n v="10.1"/>
    <n v="4.1100000000000003"/>
    <n v="0.44"/>
    <n v="1.52"/>
    <n v="133.6"/>
    <n v="14.3"/>
    <n v="49.4"/>
    <n v="5.7343999999999999E-2"/>
    <s v="Binnen 2 jaar"/>
    <s v="nee"/>
    <s v="X"/>
    <s v="011-058-00124_368"/>
    <n v="0"/>
    <x v="0"/>
  </r>
  <r>
    <n v="778"/>
    <s v="Polyline ZM"/>
    <s v="011"/>
    <s v="011-058-01093"/>
    <s v="011_369"/>
    <n v="369"/>
    <s v="011-058-01093_369"/>
    <n v="27"/>
    <n v="17"/>
    <n v="459"/>
    <d v="2019-10-25T00:00:00"/>
    <s v="Oost-West"/>
    <n v="-2.2200000000000002"/>
    <n v="-2.2200000000000002"/>
    <n v="-2.2200000000000002"/>
    <n v="0.75"/>
    <n v="0.75"/>
    <n v="3"/>
    <x v="2"/>
    <n v="12.5"/>
    <n v="8.74"/>
    <n v="0.17"/>
    <n v="2.36"/>
    <n v="236"/>
    <n v="4.5999999999999996"/>
    <n v="63.7"/>
    <n v="1.8074E-2"/>
    <s v="Binnen 2 jaar"/>
    <s v="nee"/>
    <s v="X"/>
    <s v="011-058-01093_369"/>
    <n v="0"/>
    <x v="0"/>
  </r>
  <r>
    <n v="779"/>
    <s v="Polyline ZM"/>
    <s v="011"/>
    <s v="011-058-00239"/>
    <s v="011_370"/>
    <n v="370"/>
    <s v="011-058-00239_370"/>
    <n v="36"/>
    <n v="5"/>
    <n v="180"/>
    <d v="2019-10-25T00:00:00"/>
    <s v="Oost-West"/>
    <n v="-2.21"/>
    <n v="-2.2200000000000002"/>
    <n v="-2.2200000000000002"/>
    <n v="0.75"/>
    <n v="0.75"/>
    <n v="3"/>
    <x v="2"/>
    <n v="1.6666669999999999"/>
    <n v="0.72"/>
    <n v="0.42"/>
    <n v="0.63"/>
    <n v="25.9"/>
    <n v="15.1"/>
    <n v="22.7"/>
    <n v="0.25149700000000003"/>
    <s v="Zeer hoog"/>
    <s v="JA"/>
    <s v=" "/>
    <s v="011-058-00239_370"/>
    <n v="0"/>
    <x v="0"/>
  </r>
  <r>
    <n v="780"/>
    <s v="Polyline ZM"/>
    <s v="011"/>
    <s v="011-058-00239"/>
    <s v="011_371"/>
    <n v="371"/>
    <s v="011-058-00239_371"/>
    <n v="19"/>
    <n v="9.1"/>
    <n v="172.9"/>
    <d v="2019-10-25T00:00:00"/>
    <s v="Oost-West"/>
    <n v="-2.21"/>
    <n v="-2.2200000000000002"/>
    <n v="-2.2200000000000002"/>
    <n v="0.75"/>
    <n v="0.75"/>
    <n v="3"/>
    <x v="2"/>
    <n v="4.5999999999999996"/>
    <n v="1.48"/>
    <n v="0"/>
    <n v="0.2"/>
    <n v="28.1"/>
    <n v="0"/>
    <n v="3.8"/>
    <n v="0"/>
    <s v="Binnen 2 jaar"/>
    <s v="nee"/>
    <s v=" "/>
    <s v="011-058-00239_371"/>
    <n v="0"/>
    <x v="0"/>
  </r>
  <r>
    <n v="781"/>
    <s v="Polyline ZM"/>
    <s v="011"/>
    <s v="011-058-00239"/>
    <s v="011_372"/>
    <n v="372"/>
    <s v="011-058-00239_372"/>
    <n v="23"/>
    <n v="15"/>
    <n v="345"/>
    <d v="2019-10-25T00:00:00"/>
    <s v="Oost-West"/>
    <n v="-2.21"/>
    <n v="-2.2200000000000002"/>
    <n v="-2.2200000000000002"/>
    <n v="0.75"/>
    <n v="0.75"/>
    <n v="3"/>
    <x v="2"/>
    <n v="10.5"/>
    <n v="4.26"/>
    <n v="0.4"/>
    <n v="1.78"/>
    <n v="98"/>
    <n v="9.1999999999999993"/>
    <n v="40.9"/>
    <n v="5.0247E-2"/>
    <s v="Binnen 2 jaar"/>
    <s v="JA"/>
    <s v="X"/>
    <s v="011-058-00239_372"/>
    <n v="0"/>
    <x v="0"/>
  </r>
  <r>
    <n v="782"/>
    <s v="Polyline ZM"/>
    <s v="011"/>
    <s v="011-058-01699"/>
    <s v="011_373"/>
    <n v="373"/>
    <s v="011-058-01699_373"/>
    <n v="23"/>
    <n v="4.75"/>
    <n v="109.25"/>
    <d v="2019-10-25T00:00:00"/>
    <s v="Zuid-Noord"/>
    <n v="-2.21"/>
    <n v="-2.2200000000000002"/>
    <n v="-2.2200000000000002"/>
    <n v="0.5"/>
    <n v="0.5"/>
    <n v="3"/>
    <x v="0"/>
    <n v="1.75"/>
    <n v="1.2"/>
    <n v="0"/>
    <n v="0.01"/>
    <n v="27.6"/>
    <n v="0"/>
    <n v="0.2"/>
    <n v="0"/>
    <s v="Binnen 5 jaar"/>
    <s v="nee"/>
    <s v=" "/>
    <s v="011-058-01699_373"/>
    <n v="0"/>
    <x v="0"/>
  </r>
  <r>
    <n v="783"/>
    <s v="Polyline ZM"/>
    <s v="011"/>
    <s v="011-058-00426"/>
    <s v="011_374"/>
    <n v="374"/>
    <s v="011-058-00426_374"/>
    <n v="30.5"/>
    <n v="4.25"/>
    <n v="129.625"/>
    <d v="2019-10-25T00:00:00"/>
    <s v="Zuid-Noord"/>
    <n v="-2.2200000000000002"/>
    <n v="-2.2200000000000002"/>
    <n v="-2.2200000000000002"/>
    <n v="0.75"/>
    <n v="0.75"/>
    <n v="3"/>
    <x v="2"/>
    <n v="1.4166669999999999"/>
    <n v="1.21"/>
    <n v="0"/>
    <n v="0.12"/>
    <n v="36.9"/>
    <n v="0"/>
    <n v="3.7"/>
    <n v="0"/>
    <s v="Binnen 2 jaar"/>
    <s v="nee"/>
    <s v=" "/>
    <s v="011-058-00426_374"/>
    <n v="0"/>
    <x v="0"/>
  </r>
  <r>
    <n v="784"/>
    <s v="Polyline ZM"/>
    <s v="011"/>
    <s v="011-058-00631"/>
    <s v="011_375"/>
    <n v="375"/>
    <s v="011-058-00631_375"/>
    <n v="29"/>
    <n v="4.3"/>
    <n v="124.7"/>
    <d v="2019-10-25T00:00:00"/>
    <s v="Noord-Zuid"/>
    <n v="-2.2200000000000002"/>
    <n v="-2.2200000000000002"/>
    <n v="-2.2200000000000002"/>
    <n v="0.75"/>
    <n v="0.75"/>
    <n v="3"/>
    <x v="2"/>
    <n v="1.433333"/>
    <n v="1.53"/>
    <n v="0.11"/>
    <n v="0.32"/>
    <n v="44.4"/>
    <n v="3.2"/>
    <n v="9.3000000000000007"/>
    <n v="9.2827000000000007E-2"/>
    <s v="Hoog"/>
    <s v="nee"/>
    <s v=" "/>
    <s v="011-058-00631_375"/>
    <n v="0"/>
    <x v="0"/>
  </r>
  <r>
    <n v="785"/>
    <s v="Polyline ZM"/>
    <s v="011"/>
    <s v="011-058-00450"/>
    <s v="011_376"/>
    <n v="376"/>
    <s v="011-058-00450_376"/>
    <n v="29"/>
    <n v="21.5"/>
    <n v="623.5"/>
    <d v="2019-10-25T00:00:00"/>
    <s v="Noord-Zuid"/>
    <n v="-2.21"/>
    <n v="-2.2200000000000002"/>
    <n v="-2.2200000000000002"/>
    <n v="0.75"/>
    <n v="0.75"/>
    <n v="3"/>
    <x v="2"/>
    <n v="17"/>
    <n v="3.73"/>
    <n v="3.48"/>
    <n v="3.48"/>
    <n v="108.2"/>
    <n v="100.9"/>
    <n v="100.9"/>
    <n v="0.26342500000000002"/>
    <s v="Zeer hoog"/>
    <s v="JA"/>
    <s v=" "/>
    <s v="011-058-00450_376"/>
    <n v="0"/>
    <x v="0"/>
  </r>
  <r>
    <n v="786"/>
    <s v="Polyline ZM"/>
    <s v="011"/>
    <s v="011-058-00450"/>
    <s v="011_377"/>
    <n v="377"/>
    <s v="011-058-00450_377"/>
    <n v="25"/>
    <n v="5.5"/>
    <n v="137.5"/>
    <d v="2019-10-25T00:00:00"/>
    <s v="Noord-Zuid"/>
    <n v="-2.21"/>
    <n v="-2.2200000000000002"/>
    <n v="-2.2200000000000002"/>
    <n v="0.75"/>
    <n v="0.75"/>
    <n v="3"/>
    <x v="2"/>
    <n v="1.8333330000000001"/>
    <n v="0.94"/>
    <n v="0.12"/>
    <n v="0.38"/>
    <n v="23.5"/>
    <n v="3"/>
    <n v="9.5"/>
    <n v="8.0268000000000006E-2"/>
    <s v="Hoog"/>
    <s v="nee"/>
    <s v=" "/>
    <s v="011-058-00450_377"/>
    <n v="0"/>
    <x v="0"/>
  </r>
  <r>
    <n v="787"/>
    <s v="Polyline ZM"/>
    <s v="011"/>
    <s v="011-058-00450"/>
    <s v="011_378"/>
    <n v="378"/>
    <s v="011-058-00450_378"/>
    <n v="52"/>
    <n v="17"/>
    <n v="884"/>
    <d v="2019-10-25T00:00:00"/>
    <s v="Noord-Zuid"/>
    <n v="-2.21"/>
    <n v="-2.2200000000000002"/>
    <n v="-2.2200000000000002"/>
    <n v="0.75"/>
    <n v="0.75"/>
    <n v="3"/>
    <x v="2"/>
    <n v="12.5"/>
    <n v="3.45"/>
    <n v="0"/>
    <n v="0.74"/>
    <n v="179.4"/>
    <n v="0"/>
    <n v="38.5"/>
    <n v="0"/>
    <s v="Binnen 5 jaar"/>
    <s v="nee"/>
    <s v=" "/>
    <s v="011-058-00450_378"/>
    <n v="0"/>
    <x v="0"/>
  </r>
  <r>
    <n v="788"/>
    <s v="Polyline ZM"/>
    <s v="011"/>
    <s v="011-058-00717"/>
    <s v="011_379"/>
    <n v="379"/>
    <s v="011-058-00717_379"/>
    <n v="43"/>
    <n v="9.6999999999999993"/>
    <n v="417.1"/>
    <d v="2019-10-25T00:00:00"/>
    <s v="Zuid-Noord"/>
    <n v="-2.21"/>
    <n v="-2.2200000000000002"/>
    <n v="-2.2200000000000002"/>
    <n v="0.75"/>
    <n v="0.75"/>
    <n v="3"/>
    <x v="2"/>
    <n v="5.2"/>
    <n v="3.05"/>
    <n v="0.37"/>
    <n v="1.29"/>
    <n v="131.19999999999999"/>
    <n v="15.9"/>
    <n v="55.5"/>
    <n v="9.1131000000000004E-2"/>
    <s v="Hoog"/>
    <s v="nee"/>
    <s v=" "/>
    <s v="011-058-00717_379"/>
    <n v="0"/>
    <x v="0"/>
  </r>
  <r>
    <n v="789"/>
    <s v="Polyline ZM"/>
    <s v="011"/>
    <s v="011-058-00717"/>
    <s v="011_380"/>
    <n v="380"/>
    <s v="011-058-00717_380"/>
    <n v="44"/>
    <n v="8.8000000000000007"/>
    <n v="387.2"/>
    <d v="2019-10-25T00:00:00"/>
    <s v="Zuid-Noord"/>
    <n v="-2.21"/>
    <n v="-2.2200000000000002"/>
    <n v="-2.2200000000000002"/>
    <n v="0.75"/>
    <n v="0.75"/>
    <n v="3"/>
    <x v="2"/>
    <n v="4.3"/>
    <n v="3.47"/>
    <n v="0.46"/>
    <n v="1.2"/>
    <n v="152.69999999999999"/>
    <n v="20.2"/>
    <n v="52.8"/>
    <n v="0.13272900000000001"/>
    <s v="Hoog"/>
    <s v="nee"/>
    <s v=" "/>
    <s v="011-058-00717_380"/>
    <n v="0"/>
    <x v="0"/>
  </r>
  <r>
    <n v="790"/>
    <s v="Polyline ZM"/>
    <s v="011"/>
    <s v="011-058-00717"/>
    <s v="011_381"/>
    <n v="381"/>
    <s v="011-058-00717_381"/>
    <n v="50.5"/>
    <n v="9.6999999999999993"/>
    <n v="489.85"/>
    <d v="2019-10-25T00:00:00"/>
    <s v="Zuid-Noord"/>
    <n v="-2.21"/>
    <n v="-2.2200000000000002"/>
    <n v="-2.2200000000000002"/>
    <n v="0.75"/>
    <n v="0.75"/>
    <n v="3"/>
    <x v="2"/>
    <n v="5.2"/>
    <n v="3.46"/>
    <n v="0.09"/>
    <n v="0.83"/>
    <n v="174.7"/>
    <n v="4.5"/>
    <n v="41.9"/>
    <n v="2.2849000000000001E-2"/>
    <s v="Binnen 2 jaar"/>
    <s v="nee"/>
    <s v="X"/>
    <s v="011-058-00717_381"/>
    <n v="0"/>
    <x v="0"/>
  </r>
  <r>
    <n v="791"/>
    <s v="Polyline ZM"/>
    <s v="011"/>
    <s v="011-058-00717"/>
    <s v="011_382"/>
    <n v="382"/>
    <s v="011-058-00717_382"/>
    <n v="57"/>
    <n v="7.45"/>
    <n v="424.65"/>
    <d v="2019-10-25T00:00:00"/>
    <s v="Zuid-Noord"/>
    <n v="-2.21"/>
    <n v="-2.2200000000000002"/>
    <n v="-2.2200000000000002"/>
    <n v="0.75"/>
    <n v="0.75"/>
    <n v="3"/>
    <x v="2"/>
    <n v="2.95"/>
    <n v="0.93"/>
    <n v="0"/>
    <n v="0.26"/>
    <n v="53"/>
    <n v="0"/>
    <n v="14.8"/>
    <n v="0"/>
    <s v="Binnen 2 jaar"/>
    <s v="nee"/>
    <s v=" "/>
    <s v="011-058-00717_382"/>
    <n v="0"/>
    <x v="0"/>
  </r>
  <r>
    <n v="792"/>
    <s v="Polyline ZM"/>
    <s v="011"/>
    <s v="011-058-00717"/>
    <s v="011_383"/>
    <n v="383"/>
    <s v="011-058-00717_383"/>
    <n v="44"/>
    <n v="5.85"/>
    <n v="257.39999999999998"/>
    <d v="2019-10-25T00:00:00"/>
    <s v="Zuid-Noord"/>
    <n v="-2.21"/>
    <n v="-2.2200000000000002"/>
    <n v="-2.2200000000000002"/>
    <n v="0.75"/>
    <n v="0.75"/>
    <n v="3"/>
    <x v="2"/>
    <n v="1.95"/>
    <n v="1.3"/>
    <n v="0"/>
    <n v="0.06"/>
    <n v="57.2"/>
    <n v="0"/>
    <n v="2.6"/>
    <n v="0"/>
    <s v="Binnen 2 jaar"/>
    <s v="nee"/>
    <s v=" "/>
    <s v="011-058-00717_383"/>
    <n v="0"/>
    <x v="0"/>
  </r>
  <r>
    <n v="793"/>
    <s v="Polyline ZM"/>
    <s v="011"/>
    <s v="011-058-00298"/>
    <s v="011_384"/>
    <n v="384"/>
    <s v="011-058-00298_384"/>
    <n v="29"/>
    <n v="17"/>
    <n v="493"/>
    <d v="2019-11-01T00:00:00"/>
    <s v="Oost-West"/>
    <n v="-2.2400000000000002"/>
    <n v="-2.2200000000000002"/>
    <n v="-2.2200000000000002"/>
    <n v="0.75"/>
    <n v="0.75"/>
    <n v="3"/>
    <x v="2"/>
    <n v="12.5"/>
    <n v="1.83"/>
    <n v="0.39"/>
    <n v="1"/>
    <n v="53.1"/>
    <n v="11.3"/>
    <n v="29"/>
    <n v="4.1291000000000001E-2"/>
    <s v="Binnen 2 jaar"/>
    <s v="JA"/>
    <s v="X"/>
    <s v="011-058-00298_384"/>
    <n v="0"/>
    <x v="0"/>
  </r>
  <r>
    <n v="794"/>
    <s v="Polyline ZM"/>
    <s v="011"/>
    <s v="011-058-00298"/>
    <s v="011_385"/>
    <n v="385"/>
    <s v="011-058-00298_385"/>
    <n v="39"/>
    <n v="7.15"/>
    <n v="278.85000000000002"/>
    <d v="2019-11-01T00:00:00"/>
    <s v="Noord-Zuid"/>
    <n v="-2.2400000000000002"/>
    <n v="-2.2200000000000002"/>
    <n v="-2.2200000000000002"/>
    <n v="0.75"/>
    <n v="0.75"/>
    <n v="3"/>
    <x v="2"/>
    <n v="2.65"/>
    <n v="1.87"/>
    <n v="0"/>
    <n v="0.2"/>
    <n v="72.900000000000006"/>
    <n v="0"/>
    <n v="7.8"/>
    <n v="0"/>
    <s v="Binnen 2 jaar"/>
    <s v="nee"/>
    <s v=" "/>
    <s v="011-058-00298_385"/>
    <n v="0"/>
    <x v="0"/>
  </r>
  <r>
    <n v="795"/>
    <s v="Polyline ZM"/>
    <s v="011"/>
    <s v="011-058-00298"/>
    <s v="011_386"/>
    <n v="386"/>
    <s v="011-058-00298_386"/>
    <n v="58"/>
    <n v="7.15"/>
    <n v="414.7"/>
    <d v="2019-11-01T00:00:00"/>
    <s v="Noord-Zuid"/>
    <n v="-2.2400000000000002"/>
    <n v="-2.2200000000000002"/>
    <n v="-2.2200000000000002"/>
    <n v="0.75"/>
    <n v="0.75"/>
    <n v="3"/>
    <x v="2"/>
    <n v="2.65"/>
    <n v="1.74"/>
    <n v="0"/>
    <n v="0.14000000000000001"/>
    <n v="100.9"/>
    <n v="0"/>
    <n v="8.1"/>
    <n v="0"/>
    <s v="Binnen 2 jaar"/>
    <s v="nee"/>
    <s v=" "/>
    <s v="011-058-00298_386"/>
    <n v="0"/>
    <x v="0"/>
  </r>
  <r>
    <n v="796"/>
    <s v="Polyline ZM"/>
    <s v="011"/>
    <s v="011-058-00298"/>
    <s v="011_387"/>
    <n v="387"/>
    <s v="011-058-00298_387"/>
    <n v="37"/>
    <n v="15.85"/>
    <n v="586.45000000000005"/>
    <d v="2019-11-01T00:00:00"/>
    <s v="Noord-Zuid"/>
    <n v="-2.2400000000000002"/>
    <n v="-2.2200000000000002"/>
    <n v="-2.2200000000000002"/>
    <n v="0.75"/>
    <n v="0.75"/>
    <n v="3"/>
    <x v="2"/>
    <n v="11.35"/>
    <n v="4.6500000000000004"/>
    <n v="1.2"/>
    <n v="1.9"/>
    <n v="172.1"/>
    <n v="44.4"/>
    <n v="70.3"/>
    <n v="0.13713700000000001"/>
    <s v="Hoog"/>
    <s v="JA"/>
    <s v=" "/>
    <s v="011-058-00298_387"/>
    <n v="0"/>
    <x v="0"/>
  </r>
  <r>
    <n v="797"/>
    <s v="Polyline ZM"/>
    <s v="011"/>
    <s v="011-058-00110"/>
    <s v="011_388"/>
    <n v="388"/>
    <s v="011-058-00110_388"/>
    <n v="14"/>
    <n v="17"/>
    <n v="238"/>
    <d v="2019-11-01T00:00:00"/>
    <s v="Noord-Zuid"/>
    <n v="-2.2400000000000002"/>
    <n v="-2.2200000000000002"/>
    <n v="-2.2200000000000002"/>
    <n v="0.75"/>
    <n v="0.75"/>
    <n v="3"/>
    <x v="2"/>
    <n v="12.5"/>
    <n v="9.75"/>
    <n v="1.38"/>
    <n v="3.21"/>
    <n v="136.5"/>
    <n v="19.3"/>
    <n v="44.9"/>
    <n v="0.1434"/>
    <s v="Hoog"/>
    <s v="nee"/>
    <s v=" "/>
    <s v="011-058-00110_388"/>
    <n v="0"/>
    <x v="0"/>
  </r>
  <r>
    <n v="798"/>
    <s v="Polyline ZM"/>
    <s v="011"/>
    <s v="011-058-00951"/>
    <s v="011_389"/>
    <n v="389"/>
    <s v="011-058-00951_389"/>
    <n v="28"/>
    <n v="24"/>
    <n v="672"/>
    <d v="2019-11-01T00:00:00"/>
    <s v="West-Oost"/>
    <n v="-2.2400000000000002"/>
    <n v="-2.2200000000000002"/>
    <n v="-2.2200000000000002"/>
    <n v="0.75"/>
    <n v="0.75"/>
    <n v="3"/>
    <x v="2"/>
    <n v="19.5"/>
    <n v="7.37"/>
    <n v="5.95"/>
    <n v="6.09"/>
    <n v="206.4"/>
    <n v="166.6"/>
    <n v="170.5"/>
    <n v="0.388596"/>
    <s v="Zeer hoog"/>
    <s v="JA"/>
    <s v=" "/>
    <s v="011-058-00951_389"/>
    <n v="0"/>
    <x v="0"/>
  </r>
  <r>
    <n v="799"/>
    <s v="Polyline ZM"/>
    <s v="011"/>
    <s v="011-058-00951"/>
    <s v="011_390"/>
    <n v="390"/>
    <s v="011-058-00951_390"/>
    <n v="39"/>
    <n v="26"/>
    <n v="1014"/>
    <d v="2019-11-01T00:00:00"/>
    <s v="West-Oost"/>
    <n v="-2.2400000000000002"/>
    <n v="-2.2200000000000002"/>
    <n v="-2.2200000000000002"/>
    <n v="0.75"/>
    <n v="0.75"/>
    <n v="3"/>
    <x v="2"/>
    <n v="21.5"/>
    <n v="7.04"/>
    <n v="5.39"/>
    <n v="6.41"/>
    <n v="274.60000000000002"/>
    <n v="210.2"/>
    <n v="250"/>
    <n v="0.32296599999999998"/>
    <s v="Zeer hoog"/>
    <s v="JA"/>
    <s v=" "/>
    <s v="011-058-00951_390"/>
    <n v="0"/>
    <x v="0"/>
  </r>
  <r>
    <n v="800"/>
    <s v="Polyline ZM"/>
    <s v="011"/>
    <s v="011-058-01712"/>
    <s v="011_391"/>
    <n v="391"/>
    <s v="011-058-01712_391"/>
    <n v="42"/>
    <n v="0"/>
    <n v="0"/>
    <s v=" "/>
    <s v=" "/>
    <n v="0"/>
    <n v="0"/>
    <n v="-2.2200000000000002"/>
    <n v="0"/>
    <n v="0.5"/>
    <m/>
    <x v="1"/>
    <n v="0"/>
    <n v="0"/>
    <n v="0"/>
    <n v="0"/>
    <n v="0"/>
    <n v="0"/>
    <n v="0"/>
    <n v="0"/>
    <s v="Zie opmerking rapport AT19123"/>
    <s v=" "/>
    <s v=" "/>
    <s v="011-058-01712_391"/>
    <n v="0"/>
    <x v="1"/>
  </r>
  <r>
    <n v="801"/>
    <s v="Polyline ZM"/>
    <s v="011"/>
    <s v="011-058-01712"/>
    <s v="011_392"/>
    <n v="392"/>
    <s v="011-058-01712_392"/>
    <n v="43"/>
    <n v="0"/>
    <n v="0"/>
    <s v=" "/>
    <s v=" "/>
    <n v="0"/>
    <n v="0"/>
    <n v="-2.2200000000000002"/>
    <n v="0"/>
    <n v="0.5"/>
    <m/>
    <x v="1"/>
    <n v="0"/>
    <n v="0"/>
    <n v="0"/>
    <n v="0"/>
    <n v="0"/>
    <n v="0"/>
    <n v="0"/>
    <n v="0"/>
    <s v="Zie opmerking rapport AT19123"/>
    <s v=" "/>
    <s v=" "/>
    <s v="011-058-01712_392"/>
    <n v="0"/>
    <x v="1"/>
  </r>
  <r>
    <n v="802"/>
    <s v="Polyline ZM"/>
    <s v="011"/>
    <s v="011-058-01712"/>
    <s v="011_393"/>
    <n v="393"/>
    <s v="011-058-01712_393"/>
    <n v="35"/>
    <n v="0"/>
    <n v="0"/>
    <s v=" "/>
    <s v=" "/>
    <n v="0"/>
    <n v="0"/>
    <n v="-2.2200000000000002"/>
    <n v="0"/>
    <n v="0.5"/>
    <m/>
    <x v="1"/>
    <n v="0"/>
    <n v="0"/>
    <n v="0"/>
    <n v="0"/>
    <n v="0"/>
    <n v="0"/>
    <n v="0"/>
    <n v="0"/>
    <s v="Zie opmerking rapport AT19123"/>
    <s v=" "/>
    <s v=" "/>
    <s v="011-058-01712_393"/>
    <n v="0"/>
    <x v="1"/>
  </r>
  <r>
    <n v="803"/>
    <s v="Polyline ZM"/>
    <s v="011"/>
    <s v="011-058-01148"/>
    <s v="011_394"/>
    <n v="394"/>
    <s v="011-058-01148_394"/>
    <n v="49"/>
    <n v="16"/>
    <n v="784"/>
    <d v="2019-11-01T00:00:00"/>
    <s v="Oost-West"/>
    <n v="-2.2400000000000002"/>
    <n v="-2.2200000000000002"/>
    <n v="-2.2200000000000002"/>
    <n v="0.75"/>
    <n v="0.75"/>
    <n v="3"/>
    <x v="2"/>
    <n v="11.5"/>
    <n v="3.93"/>
    <n v="0.02"/>
    <n v="1.01"/>
    <n v="192.6"/>
    <n v="1"/>
    <n v="49.5"/>
    <n v="2.3180000000000002E-3"/>
    <s v="Binnen 2 jaar"/>
    <s v="JA"/>
    <s v="X"/>
    <s v="011-058-01148_394"/>
    <n v="0"/>
    <x v="0"/>
  </r>
  <r>
    <n v="804"/>
    <s v="Polyline ZM"/>
    <s v="011"/>
    <s v="011-058-01148"/>
    <s v="011_395"/>
    <n v="395"/>
    <s v="011-058-01148_395"/>
    <n v="44.5"/>
    <n v="6.65"/>
    <n v="295.92500000000001"/>
    <d v="2019-11-01T00:00:00"/>
    <s v="Oost-West"/>
    <n v="-2.2400000000000002"/>
    <n v="-2.2200000000000002"/>
    <n v="-2.2200000000000002"/>
    <n v="0.75"/>
    <n v="0.75"/>
    <n v="3"/>
    <x v="2"/>
    <n v="2.15"/>
    <n v="1.08"/>
    <n v="0.01"/>
    <n v="0.22"/>
    <n v="48.1"/>
    <n v="0.4"/>
    <n v="9.8000000000000007"/>
    <n v="6.1619999999999999E-3"/>
    <s v="Binnen 2 jaar"/>
    <s v="nee"/>
    <s v="X"/>
    <s v="011-058-01148_395"/>
    <n v="0"/>
    <x v="0"/>
  </r>
  <r>
    <n v="805"/>
    <s v="Polyline ZM"/>
    <s v="011"/>
    <s v="011-058-01165"/>
    <s v="011_396"/>
    <n v="396"/>
    <s v="011-058-01165_396"/>
    <n v="36"/>
    <n v="6.45"/>
    <n v="232.2"/>
    <d v="2019-11-01T00:00:00"/>
    <s v="Oost-West"/>
    <n v="-2.2400000000000002"/>
    <n v="-2.2200000000000002"/>
    <n v="-2.2200000000000002"/>
    <n v="0.75"/>
    <n v="0.75"/>
    <n v="3"/>
    <x v="2"/>
    <n v="1.95"/>
    <n v="0.48"/>
    <n v="0.32"/>
    <n v="0.36"/>
    <n v="17.3"/>
    <n v="11.5"/>
    <n v="13"/>
    <n v="0.17469799999999999"/>
    <s v="Hoog"/>
    <s v="JA"/>
    <s v=" "/>
    <s v="011-058-01165_396"/>
    <n v="0"/>
    <x v="0"/>
  </r>
  <r>
    <n v="807"/>
    <s v="Polyline ZM"/>
    <s v="011"/>
    <s v="011-058-01116"/>
    <s v="011_397"/>
    <n v="397"/>
    <s v="011-058-01116_397"/>
    <n v="31"/>
    <n v="5.9"/>
    <n v="182.9"/>
    <d v="2019-10-10T00:00:00"/>
    <s v="Zuid-Noord"/>
    <n v="-2.21"/>
    <n v="-2.2200000000000002"/>
    <n v="-2.2200000000000002"/>
    <n v="0.75"/>
    <n v="0.75"/>
    <n v="3"/>
    <x v="2"/>
    <n v="1.966666"/>
    <n v="1.0900000000000001"/>
    <n v="0.09"/>
    <n v="0.37"/>
    <n v="33.799999999999997"/>
    <n v="2.8"/>
    <n v="11.5"/>
    <n v="5.7507999999999997E-2"/>
    <s v="Hoog"/>
    <s v="nee"/>
    <s v=" "/>
    <s v="011-058-01116_397"/>
    <n v="0"/>
    <x v="0"/>
  </r>
  <r>
    <n v="808"/>
    <s v="Polyline ZM"/>
    <s v="011"/>
    <s v="011-058-00223"/>
    <s v="011_398"/>
    <n v="398"/>
    <s v="011-058-00223_398"/>
    <n v="18"/>
    <n v="7.3"/>
    <n v="131.4"/>
    <d v="2019-10-10T00:00:00"/>
    <s v="Zuid-Noord"/>
    <n v="-2.21"/>
    <n v="-2.2200000000000002"/>
    <n v="-2.2200000000000002"/>
    <n v="0.75"/>
    <n v="0.75"/>
    <n v="3"/>
    <x v="2"/>
    <n v="2.8"/>
    <n v="1.29"/>
    <n v="0.08"/>
    <n v="0.47"/>
    <n v="23.2"/>
    <n v="1.4"/>
    <n v="8.5"/>
    <n v="3.6963999999999997E-2"/>
    <s v="Hoog"/>
    <s v="nee"/>
    <s v=" "/>
    <s v="011-058-00223_398"/>
    <n v="0"/>
    <x v="0"/>
  </r>
  <r>
    <n v="809"/>
    <s v="Polyline ZM"/>
    <s v="011"/>
    <s v="011-058-00223"/>
    <s v="011_399"/>
    <n v="399"/>
    <s v="011-058-00223_399"/>
    <n v="45"/>
    <n v="7.2"/>
    <n v="324"/>
    <d v="2019-10-10T00:00:00"/>
    <s v="Zuid-Noord"/>
    <n v="-2.21"/>
    <n v="-2.2200000000000002"/>
    <n v="-2.2200000000000002"/>
    <n v="0.75"/>
    <n v="0.75"/>
    <n v="3"/>
    <x v="2"/>
    <n v="2.7"/>
    <n v="2.25"/>
    <n v="0.02"/>
    <n v="0.26"/>
    <n v="101.3"/>
    <n v="0.9"/>
    <n v="11.7"/>
    <n v="9.7959999999999992E-3"/>
    <s v="Binnen 2 jaar"/>
    <s v="nee"/>
    <s v="X"/>
    <s v="011-058-00223_399"/>
    <n v="0"/>
    <x v="0"/>
  </r>
  <r>
    <n v="810"/>
    <s v="Polyline ZM"/>
    <s v="011"/>
    <s v="011-058-00602"/>
    <s v="011_400"/>
    <n v="400"/>
    <s v="011-058-00602_400"/>
    <n v="46.5"/>
    <n v="7"/>
    <n v="325.5"/>
    <d v="2019-10-10T00:00:00"/>
    <s v="Zuid-Noord"/>
    <n v="-2.21"/>
    <n v="-2.2200000000000002"/>
    <n v="-2.2200000000000002"/>
    <n v="0.75"/>
    <n v="0.75"/>
    <n v="3"/>
    <x v="2"/>
    <n v="2.5"/>
    <n v="1.62"/>
    <n v="0.21"/>
    <n v="0.56000000000000005"/>
    <n v="75.3"/>
    <n v="9.8000000000000007"/>
    <n v="26"/>
    <n v="0.101744"/>
    <s v="Hoog"/>
    <s v="nee"/>
    <s v=" "/>
    <s v="011-058-00602_400"/>
    <n v="0"/>
    <x v="0"/>
  </r>
  <r>
    <n v="811"/>
    <s v="Polyline ZM"/>
    <s v="011"/>
    <s v="011-058-01232"/>
    <s v="011_401"/>
    <n v="401"/>
    <s v="011-058-01232_401"/>
    <n v="9"/>
    <n v="6.05"/>
    <n v="54.45"/>
    <d v="2019-10-10T00:00:00"/>
    <s v="West-Oost"/>
    <n v="-2.21"/>
    <n v="-2.2200000000000002"/>
    <n v="-2.2200000000000002"/>
    <n v="0.7"/>
    <n v="0.7"/>
    <n v="3"/>
    <x v="7"/>
    <n v="1.85"/>
    <n v="1.94"/>
    <n v="0.78"/>
    <n v="0.96"/>
    <n v="17.5"/>
    <n v="7"/>
    <n v="8.6"/>
    <n v="0.35773199999999999"/>
    <s v="Zeer hoog"/>
    <s v="JA"/>
    <s v=" "/>
    <s v="011-058-01232_401"/>
    <n v="0"/>
    <x v="0"/>
  </r>
  <r>
    <n v="812"/>
    <s v="Polyline ZM"/>
    <s v="011"/>
    <s v="011-058-01232"/>
    <s v="011_402"/>
    <n v="402"/>
    <s v="011-058-01232_402"/>
    <n v="55"/>
    <n v="8.6"/>
    <n v="473"/>
    <d v="2019-10-10T00:00:00"/>
    <s v="Noord-Zuid"/>
    <n v="-2.2400000000000002"/>
    <n v="-2.2200000000000002"/>
    <n v="-2.2200000000000002"/>
    <n v="0.7"/>
    <n v="0.7"/>
    <n v="3"/>
    <x v="7"/>
    <n v="4.4000000000000004"/>
    <n v="2.93"/>
    <n v="1.26"/>
    <n v="1.63"/>
    <n v="161.19999999999999"/>
    <n v="69.3"/>
    <n v="89.7"/>
    <n v="0.34226400000000001"/>
    <s v="Zeer hoog"/>
    <s v="JA"/>
    <s v=" "/>
    <s v="011-058-01232_402"/>
    <n v="0"/>
    <x v="0"/>
  </r>
  <r>
    <n v="813"/>
    <s v="Polyline ZM"/>
    <s v="011"/>
    <s v="011-058-01232"/>
    <s v="011_403"/>
    <n v="403"/>
    <s v="011-058-01232_403"/>
    <n v="45"/>
    <n v="6.6"/>
    <n v="297"/>
    <d v="2019-10-10T00:00:00"/>
    <s v="West-Oost"/>
    <n v="-2.2400000000000002"/>
    <n v="-2.2200000000000002"/>
    <n v="-2.2200000000000002"/>
    <n v="0.7"/>
    <n v="0.7"/>
    <n v="3"/>
    <x v="7"/>
    <n v="2.4"/>
    <n v="3.53"/>
    <n v="0.82"/>
    <n v="1.18"/>
    <n v="158.9"/>
    <n v="36.9"/>
    <n v="53.1"/>
    <n v="0.34202300000000002"/>
    <s v="Zeer hoog"/>
    <s v="nee"/>
    <s v=" "/>
    <s v="011-058-01232_403"/>
    <n v="0"/>
    <x v="0"/>
  </r>
  <r>
    <n v="814"/>
    <s v="Polyline ZM"/>
    <s v="011"/>
    <s v="011-058-01232"/>
    <s v="011_404"/>
    <n v="404"/>
    <s v="011-058-01232_404"/>
    <n v="50"/>
    <n v="6"/>
    <n v="300"/>
    <d v="2019-10-10T00:00:00"/>
    <s v="West-Oost"/>
    <n v="-2.2400000000000002"/>
    <n v="-2.2200000000000002"/>
    <n v="-2.2200000000000002"/>
    <n v="0.7"/>
    <n v="0.7"/>
    <n v="3"/>
    <x v="7"/>
    <n v="2"/>
    <n v="3.73"/>
    <n v="0.87"/>
    <n v="1.1599999999999999"/>
    <n v="186.5"/>
    <n v="43.5"/>
    <n v="58"/>
    <n v="0.38325999999999999"/>
    <s v="Zeer hoog"/>
    <s v="nee"/>
    <s v=" "/>
    <s v="011-058-01232_404"/>
    <n v="0"/>
    <x v="0"/>
  </r>
  <r>
    <n v="815"/>
    <s v="Polyline ZM"/>
    <s v="011"/>
    <s v="011-058-01232"/>
    <s v="011_405"/>
    <n v="405"/>
    <s v="011-058-01232_405"/>
    <n v="50"/>
    <n v="5.4"/>
    <n v="270"/>
    <d v="2019-10-10T00:00:00"/>
    <s v="West-Oost"/>
    <n v="-2.2400000000000002"/>
    <n v="-2.2200000000000002"/>
    <n v="-2.2200000000000002"/>
    <n v="0.7"/>
    <n v="0.7"/>
    <n v="3"/>
    <x v="7"/>
    <n v="1.8"/>
    <n v="3.16"/>
    <n v="0.66"/>
    <n v="0.92"/>
    <n v="158"/>
    <n v="33"/>
    <n v="46"/>
    <n v="0.34375"/>
    <s v="Zeer hoog"/>
    <s v="nee"/>
    <s v=" "/>
    <s v="011-058-01232_405"/>
    <n v="0"/>
    <x v="0"/>
  </r>
  <r>
    <n v="816"/>
    <s v="Polyline ZM"/>
    <s v="011"/>
    <s v="011-058-01232"/>
    <s v="011_406"/>
    <n v="406"/>
    <s v="011-058-01232_406"/>
    <n v="50"/>
    <n v="4.9000000000000004"/>
    <n v="245"/>
    <d v="2019-10-10T00:00:00"/>
    <s v="West-Oost"/>
    <n v="-2.2400000000000002"/>
    <n v="-2.2200000000000002"/>
    <n v="-2.2200000000000002"/>
    <n v="0.7"/>
    <n v="0.7"/>
    <n v="3"/>
    <x v="7"/>
    <n v="1.6333329999999999"/>
    <n v="2.5"/>
    <n v="0.57999999999999996"/>
    <n v="0.81"/>
    <n v="125"/>
    <n v="29"/>
    <n v="40.5"/>
    <n v="0.336557"/>
    <s v="Zeer hoog"/>
    <s v="nee"/>
    <s v=" "/>
    <s v="011-058-01232_406"/>
    <n v="0"/>
    <x v="0"/>
  </r>
  <r>
    <n v="817"/>
    <s v="Polyline ZM"/>
    <s v="011"/>
    <s v="011-058-01232"/>
    <s v="011_407"/>
    <n v="407"/>
    <s v="011-058-01232_407"/>
    <n v="40.5"/>
    <n v="5.2"/>
    <n v="210.6"/>
    <d v="2019-10-10T00:00:00"/>
    <s v="West-Oost"/>
    <n v="-2.2400000000000002"/>
    <n v="-2.2200000000000002"/>
    <n v="-2.2200000000000002"/>
    <n v="0.7"/>
    <n v="0.7"/>
    <n v="3"/>
    <x v="7"/>
    <n v="1.733333"/>
    <n v="1.96"/>
    <n v="0.99"/>
    <n v="1.24"/>
    <n v="79.400000000000006"/>
    <n v="40.1"/>
    <n v="50.2"/>
    <n v="0.44931900000000002"/>
    <s v="Zeer hoog"/>
    <s v="nee"/>
    <s v=" "/>
    <s v="011-058-01232_407"/>
    <n v="0"/>
    <x v="0"/>
  </r>
  <r>
    <n v="818"/>
    <s v="Polyline ZM"/>
    <s v="011"/>
    <s v="011-058-01232"/>
    <s v="011_408"/>
    <n v="408"/>
    <s v="011-058-01232_408"/>
    <n v="48"/>
    <n v="5.35"/>
    <n v="256.8"/>
    <d v="2019-10-10T00:00:00"/>
    <s v="West-Oost"/>
    <n v="-2.2400000000000002"/>
    <n v="-2.2200000000000002"/>
    <n v="-2.2200000000000002"/>
    <n v="0.7"/>
    <n v="0.7"/>
    <n v="3"/>
    <x v="7"/>
    <n v="1.783334"/>
    <n v="3.09"/>
    <n v="0.65"/>
    <n v="0.9"/>
    <n v="148.30000000000001"/>
    <n v="31.2"/>
    <n v="43.2"/>
    <n v="0.34240599999999999"/>
    <s v="Zeer hoog"/>
    <s v="nee"/>
    <s v=" "/>
    <s v="011-058-01232_408"/>
    <n v="0"/>
    <x v="0"/>
  </r>
  <r>
    <n v="819"/>
    <s v="Polyline ZM"/>
    <s v="011"/>
    <s v="011-058-01232"/>
    <s v="011_409"/>
    <n v="409"/>
    <s v="011-058-01232_409"/>
    <n v="54.5"/>
    <n v="4.4000000000000004"/>
    <n v="239.8"/>
    <d v="2019-10-10T00:00:00"/>
    <s v="Zuid-Noord"/>
    <n v="-2.2400000000000002"/>
    <n v="-2.2200000000000002"/>
    <n v="-2.2200000000000002"/>
    <n v="0.7"/>
    <n v="0.7"/>
    <n v="3"/>
    <x v="7"/>
    <n v="1.466666"/>
    <n v="0.7"/>
    <n v="0.17"/>
    <n v="0.31"/>
    <n v="38.200000000000003"/>
    <n v="9.3000000000000007"/>
    <n v="16.899999999999999"/>
    <n v="0.14206099999999999"/>
    <s v="Hoog"/>
    <s v="nee"/>
    <s v=" "/>
    <s v="011-058-01232_409"/>
    <n v="0"/>
    <x v="0"/>
  </r>
  <r>
    <n v="806"/>
    <s v="Polyline ZM"/>
    <s v="011"/>
    <s v="011-058-00191"/>
    <s v="011_410"/>
    <n v="410"/>
    <s v="011-058-00191_410"/>
    <n v="20.5"/>
    <n v="14.15"/>
    <n v="290.07499999999999"/>
    <d v="2019-11-01T00:00:00"/>
    <s v="Zuid-Noord"/>
    <n v="-2.2400000000000002"/>
    <n v="-2.2200000000000002"/>
    <n v="-2.2200000000000002"/>
    <n v="0.75"/>
    <n v="0.75"/>
    <n v="3"/>
    <x v="2"/>
    <n v="9.65"/>
    <n v="4.12"/>
    <n v="0"/>
    <n v="0.34"/>
    <n v="84.5"/>
    <n v="0"/>
    <n v="7"/>
    <n v="0"/>
    <s v="Na 5 jaar"/>
    <s v="nee"/>
    <s v=" "/>
    <s v="011-058-00191_410"/>
    <n v="0"/>
    <x v="0"/>
  </r>
  <r>
    <n v="821"/>
    <s v="Polyline ZM"/>
    <s v="163"/>
    <s v="163-058-00163"/>
    <s v="163_001"/>
    <n v="1"/>
    <s v="163-058-00163_001"/>
    <n v="27"/>
    <n v="0"/>
    <n v="0"/>
    <s v=" "/>
    <s v=" "/>
    <n v="0"/>
    <n v="0"/>
    <e v="#N/A"/>
    <n v="0"/>
    <e v="#N/A"/>
    <m/>
    <x v="1"/>
    <n v="0"/>
    <n v="0"/>
    <n v="0"/>
    <n v="0"/>
    <n v="0"/>
    <n v="0"/>
    <n v="0"/>
    <n v="0"/>
    <s v="Zie opmerking rapport AT19123"/>
    <s v=" "/>
    <s v=" "/>
    <s v="163-058-00163_001"/>
    <n v="0"/>
    <x v="1"/>
  </r>
  <r>
    <n v="820"/>
    <s v="Polyline ZM"/>
    <s v="163"/>
    <s v="163-058-00163"/>
    <s v="163_002"/>
    <n v="2"/>
    <s v="163-058-00163_002"/>
    <n v="34"/>
    <n v="0"/>
    <n v="0"/>
    <s v=" "/>
    <s v=" "/>
    <n v="0"/>
    <n v="0"/>
    <e v="#N/A"/>
    <n v="0"/>
    <e v="#N/A"/>
    <m/>
    <x v="1"/>
    <n v="0"/>
    <n v="0"/>
    <n v="0"/>
    <n v="0"/>
    <n v="0"/>
    <n v="0"/>
    <n v="0"/>
    <n v="0"/>
    <s v="Zie opmerking rapport AT19123"/>
    <s v=" "/>
    <s v=" "/>
    <s v="163-058-00163_002"/>
    <n v="0"/>
    <x v="1"/>
  </r>
  <r>
    <n v="493"/>
    <s v="Polyline ZM"/>
    <s v="163"/>
    <s v="163-058-00138"/>
    <s v="163_003"/>
    <n v="3"/>
    <s v="163-058-00138_003"/>
    <n v="48"/>
    <n v="6.5"/>
    <n v="312"/>
    <d v="2019-08-14T00:00:00"/>
    <s v="Noord-Zuid"/>
    <n v="-1.97"/>
    <n v="-1.97"/>
    <n v="-1.97"/>
    <n v="0.75"/>
    <n v="0.75"/>
    <n v="3"/>
    <x v="0"/>
    <n v="2"/>
    <n v="2.13"/>
    <n v="0.03"/>
    <n v="0.27"/>
    <n v="102.2"/>
    <n v="1.4"/>
    <n v="13"/>
    <n v="1.9560000000000001E-2"/>
    <s v="Binnen 2 jaar"/>
    <s v="nee"/>
    <s v="X"/>
    <s v="163-058-00138_003"/>
    <n v="0"/>
    <x v="0"/>
  </r>
  <r>
    <n v="822"/>
    <s v="Polyline ZM"/>
    <s v="163"/>
    <s v="163-058-00101"/>
    <s v="163_004"/>
    <n v="4"/>
    <s v="163-058-00101_004"/>
    <n v="14"/>
    <n v="0"/>
    <n v="0"/>
    <s v=" "/>
    <s v=" "/>
    <n v="0"/>
    <n v="0"/>
    <e v="#N/A"/>
    <n v="0"/>
    <e v="#N/A"/>
    <m/>
    <x v="1"/>
    <n v="0"/>
    <n v="0"/>
    <n v="0"/>
    <n v="0"/>
    <n v="0"/>
    <n v="0"/>
    <n v="0"/>
    <n v="0"/>
    <s v="Zie opmerking rapport AT19123"/>
    <s v=" "/>
    <s v=" "/>
    <s v="163-058-00101_004"/>
    <n v="0"/>
    <x v="1"/>
  </r>
  <r>
    <n v="494"/>
    <s v="Polyline ZM"/>
    <s v="163"/>
    <s v="163-058-00116"/>
    <s v="163_005"/>
    <n v="5"/>
    <s v="163-058-00116_005"/>
    <n v="13"/>
    <n v="8.6"/>
    <n v="111.8"/>
    <d v="2019-08-13T00:00:00"/>
    <s v="Noord-Zuid"/>
    <n v="-1.97"/>
    <n v="-1.97"/>
    <n v="-1.97"/>
    <n v="0.75"/>
    <n v="0.75"/>
    <n v="3"/>
    <x v="0"/>
    <n v="4.0999999999999996"/>
    <n v="1.68"/>
    <n v="0.67"/>
    <n v="1.1299999999999999"/>
    <n v="21.8"/>
    <n v="8.6999999999999993"/>
    <n v="14.7"/>
    <n v="0.19461600000000001"/>
    <s v="Hoog"/>
    <s v="JA"/>
    <s v=" "/>
    <s v="163-058-00116_005"/>
    <n v="0"/>
    <x v="0"/>
  </r>
  <r>
    <n v="495"/>
    <s v="Polyline ZM"/>
    <s v="163"/>
    <s v="163-058-00170"/>
    <s v="163_006"/>
    <n v="6"/>
    <s v="163-058-00170_006"/>
    <n v="40"/>
    <n v="5.85"/>
    <n v="234"/>
    <d v="2019-08-13T00:00:00"/>
    <s v="West-Oost"/>
    <n v="-1.97"/>
    <n v="-1.97"/>
    <n v="-1.97"/>
    <n v="0.75"/>
    <n v="0.75"/>
    <n v="3"/>
    <x v="0"/>
    <n v="1.95"/>
    <n v="2.1"/>
    <n v="0.05"/>
    <n v="0.31"/>
    <n v="84"/>
    <n v="2"/>
    <n v="12.4"/>
    <n v="3.3057999999999997E-2"/>
    <s v="Hoog"/>
    <s v="nee"/>
    <s v=" "/>
    <s v="163-058-00170_006"/>
    <n v="0"/>
    <x v="0"/>
  </r>
  <r>
    <n v="496"/>
    <s v="Polyline ZM"/>
    <s v="163"/>
    <s v="163-058-00170"/>
    <s v="163_007"/>
    <n v="7"/>
    <s v="163-058-00170_007"/>
    <n v="50"/>
    <n v="4.3"/>
    <n v="215"/>
    <d v="2019-08-13T00:00:00"/>
    <s v="West-Oost"/>
    <n v="-1.97"/>
    <n v="-1.97"/>
    <n v="-1.97"/>
    <n v="0.75"/>
    <n v="0.75"/>
    <n v="3"/>
    <x v="0"/>
    <n v="1.433333"/>
    <n v="1.65"/>
    <n v="0.04"/>
    <n v="0.25"/>
    <n v="82.5"/>
    <n v="2"/>
    <n v="12.5"/>
    <n v="3.5874000000000003E-2"/>
    <s v="Hoog"/>
    <s v="nee"/>
    <s v=" "/>
    <s v="163-058-00170_007"/>
    <n v="0"/>
    <x v="0"/>
  </r>
  <r>
    <n v="497"/>
    <s v="Polyline ZM"/>
    <s v="163"/>
    <s v="163-058-00170"/>
    <s v="163_008"/>
    <n v="8"/>
    <s v="163-058-00170_008"/>
    <n v="50"/>
    <n v="5.7"/>
    <n v="285"/>
    <d v="2019-08-13T00:00:00"/>
    <s v="West-Oost"/>
    <n v="-1.97"/>
    <n v="-1.97"/>
    <n v="-1.97"/>
    <n v="0.75"/>
    <n v="0.75"/>
    <n v="3"/>
    <x v="0"/>
    <n v="1.9000010000000001"/>
    <n v="1.42"/>
    <n v="0.19"/>
    <n v="0.47"/>
    <n v="71"/>
    <n v="9.5"/>
    <n v="23.5"/>
    <n v="0.117647"/>
    <s v="Hoog"/>
    <s v="nee"/>
    <s v=" "/>
    <s v="163-058-00170_008"/>
    <n v="0"/>
    <x v="0"/>
  </r>
  <r>
    <n v="498"/>
    <s v="Polyline ZM"/>
    <s v="163"/>
    <s v="163-058-00170"/>
    <s v="163_009"/>
    <n v="9"/>
    <s v="163-058-00170_009"/>
    <n v="46.5"/>
    <n v="5.6"/>
    <n v="260.39999999999998"/>
    <d v="2019-08-13T00:00:00"/>
    <s v="West-Oost"/>
    <n v="-1.97"/>
    <n v="-1.97"/>
    <n v="-1.97"/>
    <n v="0.75"/>
    <n v="0.75"/>
    <n v="3"/>
    <x v="0"/>
    <n v="1.8666670000000001"/>
    <n v="1.84"/>
    <n v="0.12"/>
    <n v="0.39"/>
    <n v="85.6"/>
    <n v="5.6"/>
    <n v="18.100000000000001"/>
    <n v="7.8947000000000003E-2"/>
    <s v="Hoog"/>
    <s v="nee"/>
    <s v=" "/>
    <s v="163-058-00170_009"/>
    <n v="0"/>
    <x v="0"/>
  </r>
  <r>
    <n v="499"/>
    <s v="Polyline ZM"/>
    <s v="163"/>
    <s v="163-058-00170"/>
    <s v="163_010"/>
    <n v="10"/>
    <s v="163-058-00170_010"/>
    <n v="50"/>
    <n v="5.35"/>
    <n v="267.5"/>
    <d v="2019-08-13T00:00:00"/>
    <s v="West-Oost"/>
    <n v="-1.97"/>
    <n v="-1.97"/>
    <n v="-1.97"/>
    <n v="0.75"/>
    <n v="0.75"/>
    <n v="3"/>
    <x v="0"/>
    <n v="1.7833330000000001"/>
    <n v="1.34"/>
    <n v="0.13"/>
    <n v="0.39"/>
    <n v="67"/>
    <n v="6.5"/>
    <n v="19.5"/>
    <n v="8.8585999999999998E-2"/>
    <s v="Hoog"/>
    <s v="nee"/>
    <s v=" "/>
    <s v="163-058-00170_010"/>
    <n v="0"/>
    <x v="0"/>
  </r>
  <r>
    <n v="500"/>
    <s v="Polyline ZM"/>
    <s v="163"/>
    <s v="163-058-00170"/>
    <s v="163_011"/>
    <n v="11"/>
    <s v="163-058-00170_011"/>
    <n v="52"/>
    <n v="7.2"/>
    <n v="374.4"/>
    <d v="2019-08-13T00:00:00"/>
    <s v="West-Oost"/>
    <n v="-1.97"/>
    <n v="-1.97"/>
    <n v="-1.97"/>
    <n v="0.75"/>
    <n v="0.75"/>
    <n v="3"/>
    <x v="0"/>
    <n v="2.7"/>
    <n v="1.91"/>
    <n v="0.19"/>
    <n v="0.42"/>
    <n v="99.3"/>
    <n v="9.9"/>
    <n v="21.8"/>
    <n v="8.7023000000000003E-2"/>
    <s v="Hoog"/>
    <s v="JA"/>
    <s v=" "/>
    <s v="163-058-00170_011"/>
    <n v="0"/>
    <x v="0"/>
  </r>
  <r>
    <n v="501"/>
    <s v="Polyline ZM"/>
    <s v="163"/>
    <s v="163-058-00170"/>
    <s v="163_012"/>
    <n v="12"/>
    <s v="163-058-00170_012"/>
    <n v="50"/>
    <n v="5.35"/>
    <n v="267.5"/>
    <d v="2019-08-13T00:00:00"/>
    <s v="West-Oost"/>
    <n v="-1.97"/>
    <n v="-1.97"/>
    <n v="-1.97"/>
    <n v="0.75"/>
    <n v="0.75"/>
    <n v="3"/>
    <x v="0"/>
    <n v="1.7833330000000001"/>
    <n v="1.66"/>
    <n v="0.06"/>
    <n v="0.32"/>
    <n v="83"/>
    <n v="3"/>
    <n v="16"/>
    <n v="4.2934E-2"/>
    <s v="Hoog"/>
    <s v="nee"/>
    <s v=" "/>
    <s v="163-058-00170_012"/>
    <n v="0"/>
    <x v="0"/>
  </r>
  <r>
    <n v="502"/>
    <s v="Polyline ZM"/>
    <s v="163"/>
    <s v="163-058-00170"/>
    <s v="163_013"/>
    <n v="13"/>
    <s v="163-058-00170_013"/>
    <n v="51.5"/>
    <n v="5.9"/>
    <n v="303.85000000000002"/>
    <d v="2019-08-13T00:00:00"/>
    <s v="West-Oost"/>
    <n v="-1.97"/>
    <n v="-1.97"/>
    <n v="-1.97"/>
    <n v="0.75"/>
    <n v="0.75"/>
    <n v="3"/>
    <x v="0"/>
    <n v="1.966666"/>
    <n v="2.0299999999999998"/>
    <n v="0"/>
    <n v="0.09"/>
    <n v="104.5"/>
    <n v="0"/>
    <n v="4.5999999999999996"/>
    <n v="0"/>
    <s v="Binnen 2 jaar"/>
    <s v="nee"/>
    <s v=" "/>
    <s v="163-058-00170_013"/>
    <n v="0"/>
    <x v="0"/>
  </r>
  <r>
    <n v="503"/>
    <s v="Polyline ZM"/>
    <s v="163"/>
    <s v="163-058-00170"/>
    <s v="163_014"/>
    <n v="14"/>
    <s v="163-058-00170_014"/>
    <n v="50"/>
    <n v="6.35"/>
    <n v="317.5"/>
    <d v="2019-08-13T00:00:00"/>
    <s v="West-Oost"/>
    <n v="-1.97"/>
    <n v="-1.97"/>
    <n v="-1.97"/>
    <n v="0.75"/>
    <n v="0.75"/>
    <n v="3"/>
    <x v="0"/>
    <n v="1.85"/>
    <n v="2.57"/>
    <n v="0.3"/>
    <n v="0.55000000000000004"/>
    <n v="128.5"/>
    <n v="15"/>
    <n v="27.5"/>
    <n v="0.17119699999999999"/>
    <s v="Hoog"/>
    <s v="nee"/>
    <s v=" "/>
    <s v="163-058-00170_014"/>
    <n v="0"/>
    <x v="0"/>
  </r>
  <r>
    <n v="504"/>
    <s v="Polyline ZM"/>
    <s v="163"/>
    <s v="163-058-00170"/>
    <s v="163_015"/>
    <n v="15"/>
    <s v="163-058-00170_015"/>
    <n v="47"/>
    <n v="6.05"/>
    <n v="284.35000000000002"/>
    <d v="2019-08-13T00:00:00"/>
    <s v="West-Oost"/>
    <n v="-1.97"/>
    <n v="-1.97"/>
    <n v="-1.97"/>
    <n v="0.75"/>
    <n v="0.75"/>
    <n v="3"/>
    <x v="0"/>
    <n v="1.55"/>
    <n v="2.19"/>
    <n v="0.08"/>
    <n v="0.27"/>
    <n v="102.9"/>
    <n v="3.8"/>
    <n v="12.7"/>
    <n v="6.2566999999999998E-2"/>
    <s v="Hoog"/>
    <s v="nee"/>
    <s v=" "/>
    <s v="163-058-00170_015"/>
    <n v="0"/>
    <x v="0"/>
  </r>
  <r>
    <n v="505"/>
    <s v="Polyline ZM"/>
    <s v="163"/>
    <s v="163-058-00170"/>
    <s v="163_016"/>
    <n v="16"/>
    <s v="163-058-00170_016"/>
    <n v="50"/>
    <n v="5.3"/>
    <n v="265"/>
    <d v="2019-08-13T00:00:00"/>
    <s v="West-Oost"/>
    <n v="-1.97"/>
    <n v="-1.97"/>
    <n v="-1.97"/>
    <n v="0.75"/>
    <n v="0.75"/>
    <n v="3"/>
    <x v="0"/>
    <n v="1.766667"/>
    <n v="1.79"/>
    <n v="0.24"/>
    <n v="0.5"/>
    <n v="89.5"/>
    <n v="12"/>
    <n v="25"/>
    <n v="0.15335499999999999"/>
    <s v="Hoog"/>
    <s v="nee"/>
    <s v=" "/>
    <s v="163-058-00170_016"/>
    <n v="0"/>
    <x v="0"/>
  </r>
  <r>
    <n v="506"/>
    <s v="Polyline ZM"/>
    <s v="163"/>
    <s v="163-058-00170"/>
    <s v="163_017"/>
    <n v="17"/>
    <s v="163-058-00170_017"/>
    <n v="53"/>
    <n v="5.75"/>
    <n v="304.75"/>
    <d v="2019-08-13T00:00:00"/>
    <s v="West-Oost"/>
    <n v="-1.97"/>
    <n v="-1.97"/>
    <n v="-1.97"/>
    <n v="0.75"/>
    <n v="0.75"/>
    <n v="3"/>
    <x v="0"/>
    <n v="1.916666"/>
    <n v="2.4300000000000002"/>
    <n v="0.38"/>
    <n v="0.66"/>
    <n v="128.80000000000001"/>
    <n v="20.100000000000001"/>
    <n v="35"/>
    <n v="0.20907800000000001"/>
    <s v="Hoog"/>
    <s v="nee"/>
    <s v=" "/>
    <s v="163-058-00170_017"/>
    <n v="0"/>
    <x v="0"/>
  </r>
  <r>
    <n v="507"/>
    <s v="Polyline ZM"/>
    <s v="163"/>
    <s v="163-058-00170"/>
    <s v="163_018"/>
    <n v="18"/>
    <s v="163-058-00170_018"/>
    <n v="50"/>
    <n v="5.35"/>
    <n v="267.5"/>
    <d v="2019-08-13T00:00:00"/>
    <s v="West-Oost"/>
    <n v="-1.97"/>
    <n v="-1.97"/>
    <n v="-1.97"/>
    <n v="0.75"/>
    <n v="0.75"/>
    <n v="3"/>
    <x v="0"/>
    <n v="1.7833330000000001"/>
    <n v="2.88"/>
    <n v="0.31"/>
    <n v="0.56999999999999995"/>
    <n v="144"/>
    <n v="15.5"/>
    <n v="28.5"/>
    <n v="0.188164"/>
    <s v="Hoog"/>
    <s v="nee"/>
    <s v=" "/>
    <s v="163-058-00170_018"/>
    <n v="0"/>
    <x v="0"/>
  </r>
  <r>
    <n v="508"/>
    <s v="Polyline ZM"/>
    <s v="163"/>
    <s v="163-058-00170"/>
    <s v="163_019"/>
    <n v="19"/>
    <s v="163-058-00170_019"/>
    <n v="45"/>
    <n v="5.25"/>
    <n v="236.25"/>
    <d v="2019-08-13T00:00:00"/>
    <s v="West-Oost"/>
    <n v="-1.97"/>
    <n v="-1.97"/>
    <n v="-1.97"/>
    <n v="0.75"/>
    <n v="0.75"/>
    <n v="3"/>
    <x v="0"/>
    <n v="1.75"/>
    <n v="1.63"/>
    <n v="0.14000000000000001"/>
    <n v="0.39"/>
    <n v="73.400000000000006"/>
    <n v="6.3"/>
    <n v="17.600000000000001"/>
    <n v="9.6385999999999999E-2"/>
    <s v="Hoog"/>
    <s v="nee"/>
    <s v=" "/>
    <s v="163-058-00170_019"/>
    <n v="0"/>
    <x v="0"/>
  </r>
  <r>
    <n v="510"/>
    <s v="Polyline ZM"/>
    <s v="163"/>
    <s v="163-058-00115"/>
    <s v="163_020"/>
    <n v="20"/>
    <s v="163-058-00115_020"/>
    <n v="25.5"/>
    <n v="5.55"/>
    <n v="141.52500000000001"/>
    <d v="2019-08-13T00:00:00"/>
    <s v="West-Oost."/>
    <n v="-1.96"/>
    <n v="-1.97"/>
    <n v="-1.97"/>
    <n v="0.75"/>
    <n v="0.75"/>
    <n v="3"/>
    <x v="0"/>
    <n v="1.85"/>
    <n v="1.81"/>
    <n v="0"/>
    <n v="0"/>
    <n v="46.2"/>
    <n v="0"/>
    <n v="0"/>
    <n v="0"/>
    <s v="Binnen 5 jaar"/>
    <s v="nee"/>
    <s v=" "/>
    <s v="163-058-00115_020"/>
    <n v="0"/>
    <x v="0"/>
  </r>
  <r>
    <n v="511"/>
    <s v="Polyline ZM"/>
    <s v="163"/>
    <s v="163-058-00115"/>
    <s v="163_021"/>
    <n v="21"/>
    <s v="163-058-00115_021"/>
    <n v="27"/>
    <n v="5.5"/>
    <n v="148.5"/>
    <d v="2019-08-13T00:00:00"/>
    <s v="West-Oost."/>
    <n v="-1.96"/>
    <n v="-1.97"/>
    <n v="-1.97"/>
    <n v="0.75"/>
    <n v="0.75"/>
    <n v="3"/>
    <x v="0"/>
    <n v="1.8333330000000001"/>
    <n v="2.19"/>
    <n v="0.02"/>
    <n v="0.14000000000000001"/>
    <n v="59.1"/>
    <n v="0.5"/>
    <n v="3.8"/>
    <n v="1.4337000000000001E-2"/>
    <s v="Binnen 2 jaar"/>
    <s v="nee"/>
    <s v="X"/>
    <s v="163-058-00115_021"/>
    <n v="0"/>
    <x v="0"/>
  </r>
  <r>
    <n v="512"/>
    <s v="Polyline ZM"/>
    <s v="163"/>
    <s v="163-058-00115"/>
    <s v="163_022"/>
    <n v="22"/>
    <s v="163-058-00115_022"/>
    <n v="24.5"/>
    <n v="5.6"/>
    <n v="137.19999999999999"/>
    <d v="2019-08-13T00:00:00"/>
    <s v="West-Oost."/>
    <n v="-1.96"/>
    <n v="-1.97"/>
    <n v="-1.97"/>
    <n v="0.75"/>
    <n v="0.75"/>
    <n v="3"/>
    <x v="0"/>
    <n v="1.8666670000000001"/>
    <n v="2.37"/>
    <n v="0"/>
    <n v="0.14000000000000001"/>
    <n v="58.1"/>
    <n v="0"/>
    <n v="3.4"/>
    <n v="0"/>
    <s v="Binnen 2 jaar"/>
    <s v="nee"/>
    <s v=" "/>
    <s v="163-058-00115_022"/>
    <n v="0"/>
    <x v="0"/>
  </r>
  <r>
    <n v="513"/>
    <s v="Polyline ZM"/>
    <s v="163"/>
    <s v="163-058-00115"/>
    <s v="163_023"/>
    <n v="23"/>
    <s v="163-058-00115_023"/>
    <n v="22"/>
    <n v="4.75"/>
    <n v="104.5"/>
    <d v="2019-08-13T00:00:00"/>
    <s v="West-Oost."/>
    <n v="-1.96"/>
    <n v="-1.97"/>
    <n v="-1.97"/>
    <n v="0.75"/>
    <n v="0.75"/>
    <n v="3"/>
    <x v="0"/>
    <n v="1.5833330000000001"/>
    <n v="1.75"/>
    <n v="0.01"/>
    <n v="0.13"/>
    <n v="38.5"/>
    <n v="0.2"/>
    <n v="2.9"/>
    <n v="8.3510000000000008E-3"/>
    <s v="Binnen 2 jaar"/>
    <s v="nee"/>
    <s v="X"/>
    <s v="163-058-00115_023"/>
    <n v="0"/>
    <x v="0"/>
  </r>
  <r>
    <n v="514"/>
    <s v="Polyline ZM"/>
    <s v="163"/>
    <s v="163-058-00115"/>
    <s v="163_024"/>
    <n v="24"/>
    <s v="163-058-00115_024"/>
    <n v="26.5"/>
    <n v="4.7"/>
    <n v="124.55"/>
    <d v="2019-08-13T00:00:00"/>
    <s v="West-Oost."/>
    <n v="-1.96"/>
    <n v="-1.97"/>
    <n v="-1.97"/>
    <n v="0.75"/>
    <n v="0.75"/>
    <n v="3"/>
    <x v="0"/>
    <n v="1.566667"/>
    <n v="2.06"/>
    <n v="0"/>
    <n v="0.11"/>
    <n v="54.6"/>
    <n v="0"/>
    <n v="2.9"/>
    <n v="0"/>
    <s v="Binnen 2 jaar"/>
    <s v="nee"/>
    <s v=" "/>
    <s v="163-058-00115_024"/>
    <n v="0"/>
    <x v="0"/>
  </r>
  <r>
    <n v="515"/>
    <s v="Polyline ZM"/>
    <s v="163"/>
    <s v="163-058-00115"/>
    <s v="163_025"/>
    <n v="25"/>
    <s v="163-058-00115_025"/>
    <n v="25"/>
    <n v="4.05"/>
    <n v="101.25"/>
    <d v="2019-08-13T00:00:00"/>
    <s v="West-Oost."/>
    <n v="-1.96"/>
    <n v="-1.97"/>
    <n v="-1.97"/>
    <n v="0.75"/>
    <n v="0.75"/>
    <n v="3"/>
    <x v="0"/>
    <n v="1.35"/>
    <n v="1.28"/>
    <n v="0"/>
    <n v="0"/>
    <n v="32"/>
    <n v="0"/>
    <n v="0"/>
    <n v="0"/>
    <s v="Binnen 2 jaar"/>
    <s v="nee"/>
    <s v=" "/>
    <s v="163-058-00115_025"/>
    <n v="0"/>
    <x v="0"/>
  </r>
  <r>
    <n v="516"/>
    <s v="Polyline ZM"/>
    <s v="163"/>
    <s v="163-058-00115"/>
    <s v="163_026"/>
    <n v="26"/>
    <s v="163-058-00115_026"/>
    <n v="25"/>
    <n v="4.3"/>
    <n v="107.5"/>
    <d v="2019-08-13T00:00:00"/>
    <s v="West-Oost."/>
    <n v="-1.96"/>
    <n v="-1.97"/>
    <n v="-1.97"/>
    <n v="0.75"/>
    <n v="0.75"/>
    <n v="3"/>
    <x v="0"/>
    <n v="1.433333"/>
    <n v="1.45"/>
    <n v="0"/>
    <n v="0.01"/>
    <n v="36.299999999999997"/>
    <n v="0"/>
    <n v="0.3"/>
    <n v="0"/>
    <s v="Binnen 2 jaar"/>
    <s v="nee"/>
    <s v=" "/>
    <s v="163-058-00115_026"/>
    <n v="0"/>
    <x v="0"/>
  </r>
  <r>
    <n v="517"/>
    <s v="Polyline ZM"/>
    <s v="163"/>
    <s v="163-058-00115"/>
    <s v="163_027"/>
    <n v="27"/>
    <s v="163-058-00115_027"/>
    <n v="25"/>
    <n v="3.3"/>
    <n v="82.5"/>
    <d v="2019-08-13T00:00:00"/>
    <s v="West-Oost."/>
    <n v="-1.96"/>
    <n v="-1.97"/>
    <n v="-1.97"/>
    <n v="0.75"/>
    <n v="0.75"/>
    <n v="3"/>
    <x v="0"/>
    <n v="1"/>
    <n v="1.64"/>
    <n v="0.04"/>
    <n v="0.18"/>
    <n v="41"/>
    <n v="1"/>
    <n v="4.5"/>
    <n v="5.0250999999999997E-2"/>
    <s v="Hoog"/>
    <s v="nee"/>
    <s v=" "/>
    <s v="163-058-00115_027"/>
    <n v="0"/>
    <x v="0"/>
  </r>
  <r>
    <n v="518"/>
    <s v="Polyline ZM"/>
    <s v="163"/>
    <s v="163-058-00115"/>
    <s v="163_028"/>
    <n v="28"/>
    <s v="163-058-00115_028"/>
    <n v="25"/>
    <n v="4.7"/>
    <n v="117.5"/>
    <d v="2019-08-13T00:00:00"/>
    <s v="West-Oost."/>
    <n v="-1.96"/>
    <n v="-1.97"/>
    <n v="-1.97"/>
    <n v="0.75"/>
    <n v="0.75"/>
    <n v="3"/>
    <x v="0"/>
    <n v="1.566667"/>
    <n v="2.08"/>
    <n v="0"/>
    <n v="0.06"/>
    <n v="52"/>
    <n v="0"/>
    <n v="1.5"/>
    <n v="0"/>
    <s v="Binnen 2 jaar"/>
    <s v="nee"/>
    <s v=" "/>
    <s v="163-058-00115_028"/>
    <n v="0"/>
    <x v="0"/>
  </r>
  <r>
    <n v="519"/>
    <s v="Polyline ZM"/>
    <s v="163"/>
    <s v="163-058-00115"/>
    <s v="163_029"/>
    <n v="29"/>
    <s v="163-058-00115_029"/>
    <n v="25"/>
    <n v="4.5999999999999996"/>
    <n v="115"/>
    <d v="2019-08-13T00:00:00"/>
    <s v="West-Oost."/>
    <n v="-1.96"/>
    <n v="-1.97"/>
    <n v="-1.97"/>
    <n v="0.75"/>
    <n v="0.75"/>
    <n v="3"/>
    <x v="0"/>
    <n v="1.5333330000000001"/>
    <n v="1.68"/>
    <n v="0"/>
    <n v="0.04"/>
    <n v="42"/>
    <n v="0"/>
    <n v="1"/>
    <n v="0"/>
    <s v="Binnen 2 jaar"/>
    <s v="nee"/>
    <s v=" "/>
    <s v="163-058-00115_029"/>
    <n v="0"/>
    <x v="0"/>
  </r>
  <r>
    <n v="520"/>
    <s v="Polyline ZM"/>
    <s v="163"/>
    <s v="163-058-00115"/>
    <s v="163_030"/>
    <n v="30"/>
    <s v="163-058-00115_030"/>
    <n v="25.5"/>
    <n v="3.8"/>
    <n v="96.9"/>
    <d v="2019-08-13T00:00:00"/>
    <s v="West-Oost."/>
    <n v="-1.96"/>
    <n v="-1.97"/>
    <n v="-1.97"/>
    <n v="0.75"/>
    <n v="0.75"/>
    <n v="3"/>
    <x v="0"/>
    <n v="1"/>
    <n v="1.23"/>
    <n v="0.11"/>
    <n v="0.23"/>
    <n v="31.4"/>
    <n v="2.8"/>
    <n v="5.9"/>
    <n v="0.121681"/>
    <s v="Hoog"/>
    <s v="nee"/>
    <s v=" "/>
    <s v="163-058-00115_030"/>
    <n v="0"/>
    <x v="0"/>
  </r>
  <r>
    <n v="521"/>
    <s v="Polyline ZM"/>
    <s v="163"/>
    <s v="163-058-00022"/>
    <s v="163_031"/>
    <n v="31"/>
    <s v="163-058-00022_031"/>
    <n v="24"/>
    <n v="3.05"/>
    <n v="73.2"/>
    <d v="2019-08-13T00:00:00"/>
    <s v="Zuid-Noord."/>
    <n v="-1.96"/>
    <n v="-1.97"/>
    <n v="-1.97"/>
    <n v="0.5"/>
    <n v="0.5"/>
    <n v="3"/>
    <x v="8"/>
    <n v="1"/>
    <n v="0.82"/>
    <n v="0"/>
    <n v="0"/>
    <n v="19.7"/>
    <n v="0"/>
    <n v="0"/>
    <n v="0"/>
    <s v="Binnen 5 jaar"/>
    <s v="nee"/>
    <s v=" "/>
    <s v="163-058-00022_031"/>
    <n v="0"/>
    <x v="0"/>
  </r>
  <r>
    <n v="522"/>
    <s v="Polyline ZM"/>
    <s v="163"/>
    <s v="163-058-00091"/>
    <s v="163_032"/>
    <n v="32"/>
    <s v="163-058-00091_032"/>
    <n v="46.5"/>
    <n v="1.45"/>
    <n v="67.424999999999997"/>
    <d v="2019-08-13T00:00:00"/>
    <s v="Oost-West"/>
    <n v="-1.96"/>
    <n v="-1.97"/>
    <n v="-1.97"/>
    <n v="0.25"/>
    <n v="0.25"/>
    <n v="1"/>
    <x v="9"/>
    <n v="1.45"/>
    <n v="0.37"/>
    <n v="0.14000000000000001"/>
    <n v="0.33"/>
    <n v="17.2"/>
    <n v="6.5"/>
    <n v="15.3"/>
    <n v="0.38620700000000002"/>
    <s v="Zeer hoog"/>
    <s v="nee"/>
    <s v=" "/>
    <s v="163-058-00091_032"/>
    <n v="0"/>
    <x v="0"/>
  </r>
  <r>
    <n v="523"/>
    <s v="Polyline ZM"/>
    <s v="163"/>
    <s v="163-058-00091"/>
    <s v="163_033"/>
    <n v="33"/>
    <s v="163-058-00091_033"/>
    <n v="53.5"/>
    <n v="1.55"/>
    <n v="82.924999999999997"/>
    <d v="2019-08-13T00:00:00"/>
    <s v="Oost-West"/>
    <n v="-1.96"/>
    <n v="-1.97"/>
    <n v="-1.97"/>
    <n v="0.25"/>
    <n v="0.25"/>
    <n v="1"/>
    <x v="9"/>
    <n v="1.55"/>
    <n v="0.45"/>
    <n v="0"/>
    <n v="0.18"/>
    <n v="24.1"/>
    <n v="0"/>
    <n v="9.6"/>
    <n v="0"/>
    <s v="Binnen 5 jaar"/>
    <s v="nee"/>
    <s v=" "/>
    <s v="163-058-00091_033"/>
    <n v="0"/>
    <x v="0"/>
  </r>
  <r>
    <n v="524"/>
    <s v="Polyline ZM"/>
    <s v="163"/>
    <s v="163-058-00091"/>
    <s v="163_034"/>
    <n v="34"/>
    <s v="163-058-00091_034"/>
    <n v="50"/>
    <n v="1.8"/>
    <n v="90"/>
    <d v="2019-08-13T00:00:00"/>
    <s v="Oost-West"/>
    <n v="-1.96"/>
    <n v="-1.97"/>
    <n v="-1.97"/>
    <n v="0.25"/>
    <n v="0.25"/>
    <n v="1"/>
    <x v="9"/>
    <n v="1.8"/>
    <n v="0.68"/>
    <n v="0.11"/>
    <n v="0.42"/>
    <n v="34"/>
    <n v="5.5"/>
    <n v="21"/>
    <n v="0.24444399999999999"/>
    <s v="Hoog"/>
    <s v="nee"/>
    <s v=" "/>
    <s v="163-058-00091_034"/>
    <n v="0"/>
    <x v="0"/>
  </r>
  <r>
    <n v="525"/>
    <s v="Polyline ZM"/>
    <s v="163"/>
    <s v="163-058-00091"/>
    <s v="163_035"/>
    <n v="35"/>
    <s v="163-058-00091_035"/>
    <n v="46.5"/>
    <n v="1"/>
    <n v="46.5"/>
    <d v="2019-08-13T00:00:00"/>
    <s v="Oost-West"/>
    <n v="-1.96"/>
    <n v="-1.97"/>
    <n v="-1.97"/>
    <n v="0.25"/>
    <n v="0.25"/>
    <n v="1"/>
    <x v="9"/>
    <n v="1"/>
    <n v="0.32"/>
    <n v="0.11"/>
    <n v="0.28000000000000003"/>
    <n v="14.9"/>
    <n v="5.0999999999999996"/>
    <n v="13"/>
    <n v="0.44"/>
    <s v="Zeer hoog"/>
    <s v="nee"/>
    <s v=" "/>
    <s v="163-058-00091_035"/>
    <n v="0"/>
    <x v="0"/>
  </r>
  <r>
    <n v="526"/>
    <s v="Polyline ZM"/>
    <s v="163"/>
    <s v="163-058-00091"/>
    <s v="163_036"/>
    <n v="36"/>
    <s v="163-058-00091_036"/>
    <n v="50"/>
    <n v="1.55"/>
    <n v="77.5"/>
    <d v="2019-08-13T00:00:00"/>
    <s v="Oost-West"/>
    <n v="-1.96"/>
    <n v="-1.97"/>
    <n v="-1.97"/>
    <n v="0.25"/>
    <n v="0.25"/>
    <n v="1"/>
    <x v="9"/>
    <n v="1.55"/>
    <n v="0.47"/>
    <n v="0"/>
    <n v="0.28999999999999998"/>
    <n v="23.5"/>
    <n v="0"/>
    <n v="14.5"/>
    <n v="0"/>
    <s v="Binnen 2 jaar"/>
    <s v="nee"/>
    <s v=" "/>
    <s v="163-058-00091_036"/>
    <n v="0"/>
    <x v="0"/>
  </r>
  <r>
    <n v="527"/>
    <s v="Polyline ZM"/>
    <s v="163"/>
    <s v="163-058-00091"/>
    <s v="163_037"/>
    <n v="37"/>
    <s v="163-058-00091_037"/>
    <n v="46.5"/>
    <n v="1.1000000000000001"/>
    <n v="51.15"/>
    <d v="2019-08-13T00:00:00"/>
    <s v="Oost-West"/>
    <n v="-1.96"/>
    <n v="-1.97"/>
    <n v="-1.97"/>
    <n v="0.25"/>
    <n v="0.25"/>
    <n v="1"/>
    <x v="9"/>
    <n v="1.1000000000000001"/>
    <n v="0.41"/>
    <n v="0.11"/>
    <n v="0.32"/>
    <n v="19.100000000000001"/>
    <n v="5.0999999999999996"/>
    <n v="14.9"/>
    <n v="0.4"/>
    <s v="Zeer hoog"/>
    <s v="nee"/>
    <s v=" "/>
    <s v="163-058-00091_037"/>
    <n v="0"/>
    <x v="0"/>
  </r>
  <r>
    <n v="528"/>
    <s v="Polyline ZM"/>
    <s v="163"/>
    <s v="163-058-00171"/>
    <s v="163_038"/>
    <n v="38"/>
    <s v="163-058-00171_038"/>
    <n v="26.5"/>
    <n v="6.6"/>
    <n v="174.9"/>
    <d v="2019-08-14T00:00:00"/>
    <s v="West-Oost"/>
    <n v="-1.97"/>
    <n v="-1.97"/>
    <n v="-1.97"/>
    <n v="0.75"/>
    <n v="0.75"/>
    <n v="3"/>
    <x v="0"/>
    <n v="2.1"/>
    <n v="1.38"/>
    <n v="0.65"/>
    <n v="0.94"/>
    <n v="36.6"/>
    <n v="17.2"/>
    <n v="24.9"/>
    <n v="0.28616399999999997"/>
    <s v="Zeer hoog"/>
    <s v="JA"/>
    <s v=" "/>
    <s v="163-058-00171_038"/>
    <n v="0"/>
    <x v="0"/>
  </r>
  <r>
    <n v="529"/>
    <s v="Polyline ZM"/>
    <s v="163"/>
    <s v="163-058-00171"/>
    <s v="163_039"/>
    <n v="39"/>
    <s v="163-058-00171_039"/>
    <n v="44"/>
    <n v="5.7"/>
    <n v="250.8"/>
    <d v="2019-08-14T00:00:00"/>
    <s v="West-Oost"/>
    <n v="-1.97"/>
    <n v="-1.97"/>
    <n v="-1.97"/>
    <n v="0.75"/>
    <n v="0.75"/>
    <n v="3"/>
    <x v="0"/>
    <n v="1.9000010000000001"/>
    <n v="1.07"/>
    <n v="0.14000000000000001"/>
    <n v="0.37"/>
    <n v="47.1"/>
    <n v="6.2"/>
    <n v="16.3"/>
    <n v="8.9456999999999995E-2"/>
    <s v="Hoog"/>
    <s v="JA"/>
    <s v=" "/>
    <s v="163-058-00171_039"/>
    <n v="0"/>
    <x v="0"/>
  </r>
  <r>
    <n v="530"/>
    <s v="Polyline ZM"/>
    <s v="163"/>
    <s v="163-058-00171"/>
    <s v="163_040"/>
    <n v="40"/>
    <s v="163-058-00171_040"/>
    <n v="55.5"/>
    <n v="7.7"/>
    <n v="427.35"/>
    <d v="2019-08-14T00:00:00"/>
    <s v="Zuid-Noord"/>
    <n v="-1.97"/>
    <n v="-1.97"/>
    <n v="-1.97"/>
    <n v="0.75"/>
    <n v="0.75"/>
    <n v="3"/>
    <x v="0"/>
    <n v="3.2"/>
    <n v="1.86"/>
    <n v="0.97"/>
    <n v="1.34"/>
    <n v="103.2"/>
    <n v="53.8"/>
    <n v="74.400000000000006"/>
    <n v="0.31472800000000001"/>
    <s v="Zeer hoog"/>
    <s v="JA"/>
    <s v=" "/>
    <s v="163-058-00171_040"/>
    <n v="0"/>
    <x v="0"/>
  </r>
  <r>
    <n v="531"/>
    <s v="Polyline ZM"/>
    <s v="163"/>
    <s v="163-058-00171"/>
    <s v="163_041"/>
    <n v="41"/>
    <s v="163-058-00171_041"/>
    <n v="36.5"/>
    <n v="25"/>
    <n v="912.5"/>
    <d v="2019-08-14T00:00:00"/>
    <s v="Zuid-Noord"/>
    <n v="-1.97"/>
    <n v="-1.97"/>
    <n v="-1.97"/>
    <n v="0.75"/>
    <n v="0.75"/>
    <n v="3"/>
    <x v="0"/>
    <n v="20.5"/>
    <n v="8.0399999999999991"/>
    <n v="5.4"/>
    <n v="7.33"/>
    <n v="293.5"/>
    <n v="197.1"/>
    <n v="267.5"/>
    <n v="0.33818300000000001"/>
    <s v="Zeer hoog"/>
    <s v="JA"/>
    <s v=" "/>
    <s v="163-058-00171_041"/>
    <n v="0"/>
    <x v="0"/>
  </r>
  <r>
    <n v="532"/>
    <s v="Polyline ZM"/>
    <s v="163"/>
    <s v="163-058-00027"/>
    <s v="163_042"/>
    <n v="42"/>
    <s v="163-058-00027_042"/>
    <n v="53"/>
    <n v="8.85"/>
    <n v="469.05"/>
    <d v="2019-08-14T00:00:00"/>
    <s v="West-Oost"/>
    <n v="-1.97"/>
    <n v="-1.97"/>
    <n v="-1.97"/>
    <n v="0.75"/>
    <n v="0.75"/>
    <n v="3"/>
    <x v="0"/>
    <n v="4.3499999999999996"/>
    <n v="2.16"/>
    <n v="0.31"/>
    <n v="0.89"/>
    <n v="114.5"/>
    <n v="16.399999999999999"/>
    <n v="47.2"/>
    <n v="9.0567999999999996E-2"/>
    <s v="Hoog"/>
    <s v="JA"/>
    <s v=" "/>
    <s v="163-058-00027_042"/>
    <n v="0"/>
    <x v="0"/>
  </r>
  <r>
    <n v="533"/>
    <s v="Polyline ZM"/>
    <s v="163"/>
    <s v="163-058-00027"/>
    <s v="163_043"/>
    <n v="43"/>
    <s v="163-058-00027_043"/>
    <n v="50"/>
    <n v="9.1"/>
    <n v="455"/>
    <d v="2019-08-14T00:00:00"/>
    <s v="West-Oost"/>
    <n v="-1.97"/>
    <n v="-1.97"/>
    <n v="-1.97"/>
    <n v="0.75"/>
    <n v="0.75"/>
    <n v="3"/>
    <x v="0"/>
    <n v="4.5999999999999996"/>
    <n v="2.67"/>
    <n v="0.75"/>
    <n v="1.27"/>
    <n v="133.5"/>
    <n v="37.5"/>
    <n v="63.5"/>
    <n v="0.196497"/>
    <s v="Hoog"/>
    <s v="JA"/>
    <s v=" "/>
    <s v="163-058-00027_043"/>
    <n v="0"/>
    <x v="0"/>
  </r>
  <r>
    <n v="534"/>
    <s v="Polyline ZM"/>
    <s v="163"/>
    <s v="163-058-00027"/>
    <s v="163_044"/>
    <n v="44"/>
    <s v="163-058-00027_044"/>
    <n v="50"/>
    <n v="8.85"/>
    <n v="442.5"/>
    <d v="2019-08-14T00:00:00"/>
    <s v="West-Oost"/>
    <n v="-1.97"/>
    <n v="-1.97"/>
    <n v="-1.97"/>
    <n v="0.75"/>
    <n v="0.75"/>
    <n v="3"/>
    <x v="0"/>
    <n v="4.3499999999999996"/>
    <n v="4.04"/>
    <n v="0.26"/>
    <n v="1.01"/>
    <n v="202"/>
    <n v="13"/>
    <n v="50.5"/>
    <n v="7.6538999999999996E-2"/>
    <s v="Hoog"/>
    <s v="JA"/>
    <s v=" "/>
    <s v="163-058-00027_044"/>
    <n v="0"/>
    <x v="0"/>
  </r>
  <r>
    <n v="535"/>
    <s v="Polyline ZM"/>
    <s v="163"/>
    <s v="163-058-00155"/>
    <s v="163_045"/>
    <n v="45"/>
    <s v="163-058-00155_045"/>
    <n v="19.5"/>
    <n v="15.75"/>
    <n v="307.125"/>
    <d v="2019-08-13T00:00:00"/>
    <s v="Oost-West"/>
    <n v="-1.96"/>
    <n v="-1.97"/>
    <n v="-1.97"/>
    <n v="0.75"/>
    <n v="0.75"/>
    <n v="3"/>
    <x v="0"/>
    <n v="11.25"/>
    <n v="5.65"/>
    <n v="1.8"/>
    <n v="3.93"/>
    <n v="110.2"/>
    <n v="35.1"/>
    <n v="76.599999999999994"/>
    <n v="0.20460400000000001"/>
    <s v="Hoog"/>
    <s v="nee"/>
    <s v=" "/>
    <s v="163-058-00155_045"/>
    <n v="0"/>
    <x v="0"/>
  </r>
  <r>
    <n v="509"/>
    <s v="Polyline ZM"/>
    <s v="163"/>
    <s v="163-058-00170"/>
    <s v="163_046"/>
    <n v="46"/>
    <s v="163-058-00170_046"/>
    <n v="33.5"/>
    <n v="6.9"/>
    <n v="231.15"/>
    <d v="2019-08-13T00:00:00"/>
    <s v="Zuid-Noord"/>
    <n v="-1.96"/>
    <n v="-1.97"/>
    <n v="-1.97"/>
    <n v="0.75"/>
    <n v="0.75"/>
    <n v="3"/>
    <x v="0"/>
    <n v="2.4"/>
    <n v="2.81"/>
    <n v="0"/>
    <n v="0.22"/>
    <n v="94.1"/>
    <n v="0"/>
    <n v="7.4"/>
    <n v="0"/>
    <s v="Binnen 2 jaar"/>
    <s v="nee"/>
    <s v=" "/>
    <s v="163-058-00170_046"/>
    <n v="0"/>
    <x v="0"/>
  </r>
  <r>
    <n v="536"/>
    <s v="Polyline ZM"/>
    <s v="163"/>
    <s v="163-058-00169"/>
    <s v="163_047"/>
    <n v="47"/>
    <s v="163-058-00169_047"/>
    <n v="56"/>
    <n v="6.8"/>
    <n v="380.8"/>
    <d v="2019-08-13T00:00:00"/>
    <s v="Zuid-Noord"/>
    <n v="-1.96"/>
    <n v="-1.97"/>
    <n v="-1.97"/>
    <n v="0.75"/>
    <n v="0.75"/>
    <n v="3"/>
    <x v="0"/>
    <n v="2.2999999999999998"/>
    <n v="2.13"/>
    <n v="0.26"/>
    <n v="0.6"/>
    <n v="119.3"/>
    <n v="14.6"/>
    <n v="33.6"/>
    <n v="0.131356"/>
    <s v="Hoog"/>
    <s v="nee"/>
    <s v=" "/>
    <s v="163-058-00169_047"/>
    <n v="0"/>
    <x v="0"/>
  </r>
  <r>
    <n v="537"/>
    <s v="Polyline ZM"/>
    <s v="163"/>
    <s v="163-058-00169"/>
    <s v="163_048"/>
    <n v="48"/>
    <s v="163-058-00169_048"/>
    <n v="47"/>
    <n v="6.55"/>
    <n v="307.85000000000002"/>
    <d v="2019-08-13T00:00:00"/>
    <s v="Zuid-Noord"/>
    <n v="-1.96"/>
    <n v="-1.97"/>
    <n v="-1.97"/>
    <n v="0.75"/>
    <n v="0.75"/>
    <n v="3"/>
    <x v="0"/>
    <n v="2.0499999999999998"/>
    <n v="1.72"/>
    <n v="0.04"/>
    <n v="0.33"/>
    <n v="80.8"/>
    <n v="1.9"/>
    <n v="15.5"/>
    <n v="2.5294000000000001E-2"/>
    <s v="Hoog"/>
    <s v="nee"/>
    <s v=" "/>
    <s v="163-058-00169_048"/>
    <n v="0"/>
    <x v="0"/>
  </r>
  <r>
    <n v="538"/>
    <s v="Polyline ZM"/>
    <s v="163"/>
    <s v="163-058-00169"/>
    <s v="163_049"/>
    <n v="49"/>
    <s v="163-058-00169_049"/>
    <n v="51"/>
    <n v="6.35"/>
    <n v="323.85000000000002"/>
    <d v="2019-08-13T00:00:00"/>
    <s v="Zuid-Noord"/>
    <n v="-1.96"/>
    <n v="-1.97"/>
    <n v="-1.97"/>
    <n v="0.75"/>
    <n v="0.75"/>
    <n v="3"/>
    <x v="0"/>
    <n v="1.85"/>
    <n v="1.86"/>
    <n v="0"/>
    <n v="0.18"/>
    <n v="94.9"/>
    <n v="0"/>
    <n v="9.1999999999999993"/>
    <n v="0"/>
    <s v="Binnen 2 jaar"/>
    <s v="nee"/>
    <s v=" "/>
    <s v="163-058-00169_049"/>
    <n v="0"/>
    <x v="0"/>
  </r>
  <r>
    <n v="539"/>
    <s v="Polyline ZM"/>
    <s v="163"/>
    <s v="163-058-00005"/>
    <s v="163_050"/>
    <n v="50"/>
    <s v="163-058-00005_050"/>
    <n v="55.5"/>
    <n v="6.8"/>
    <n v="377.4"/>
    <d v="2019-08-13T00:00:00"/>
    <s v="Zuid-Noord"/>
    <n v="-1.96"/>
    <n v="-1.97"/>
    <n v="-1.97"/>
    <n v="0.75"/>
    <n v="0.75"/>
    <n v="3"/>
    <x v="0"/>
    <n v="2.2999999999999998"/>
    <n v="1.37"/>
    <n v="0.01"/>
    <n v="0.24"/>
    <n v="76"/>
    <n v="0.6"/>
    <n v="13.3"/>
    <n v="5.764E-3"/>
    <s v="Binnen 2 jaar"/>
    <s v="nee"/>
    <s v="X"/>
    <s v="163-058-00005_050"/>
    <n v="0"/>
    <x v="0"/>
  </r>
  <r>
    <n v="540"/>
    <s v="Polyline ZM"/>
    <s v="163"/>
    <s v="163-058-00074"/>
    <s v="163_051"/>
    <n v="51"/>
    <s v="163-058-00074_051"/>
    <n v="11.5"/>
    <n v="8.6999999999999993"/>
    <n v="100.05"/>
    <d v="2019-08-13T00:00:00"/>
    <s v="West-Oost"/>
    <n v="-1.96"/>
    <n v="-1.97"/>
    <n v="-1.97"/>
    <n v="0.75"/>
    <n v="0.75"/>
    <n v="3"/>
    <x v="0"/>
    <n v="4.2"/>
    <n v="3.21"/>
    <n v="0.13"/>
    <n v="0.78"/>
    <n v="36.9"/>
    <n v="1.5"/>
    <n v="9"/>
    <n v="4.0377000000000003E-2"/>
    <s v="Hoog"/>
    <s v="nee"/>
    <s v=" "/>
    <s v="163-058-00074_051"/>
    <n v="0"/>
    <x v="0"/>
  </r>
  <r>
    <n v="542"/>
    <s v="Polyline ZM"/>
    <s v="163"/>
    <s v="163-058-00074"/>
    <s v="163_052"/>
    <n v="52"/>
    <s v="163-058-00074_052"/>
    <n v="30"/>
    <n v="5.25"/>
    <n v="157.5"/>
    <d v="2019-08-13T00:00:00"/>
    <s v="West-Oost"/>
    <n v="-1.96"/>
    <n v="-1.97"/>
    <n v="-1.97"/>
    <n v="0.75"/>
    <n v="0.75"/>
    <n v="3"/>
    <x v="0"/>
    <n v="1.75"/>
    <n v="1.95"/>
    <n v="0.22"/>
    <n v="0.48"/>
    <n v="58.5"/>
    <n v="6.6"/>
    <n v="14.4"/>
    <n v="0.14355599999999999"/>
    <s v="Hoog"/>
    <s v="nee"/>
    <s v=" "/>
    <s v="163-058-00074_052"/>
    <n v="0"/>
    <x v="0"/>
  </r>
  <r>
    <n v="543"/>
    <s v="Polyline ZM"/>
    <s v="163"/>
    <s v="163-058-00074"/>
    <s v="163_053"/>
    <n v="53"/>
    <s v="163-058-00074_053"/>
    <n v="30"/>
    <n v="8.8000000000000007"/>
    <n v="264"/>
    <d v="2019-08-13T00:00:00"/>
    <s v="West-Oost"/>
    <n v="-1.96"/>
    <n v="-1.97"/>
    <n v="-1.97"/>
    <n v="0.75"/>
    <n v="0.75"/>
    <n v="3"/>
    <x v="0"/>
    <n v="4.3"/>
    <n v="4.43"/>
    <n v="0.19"/>
    <n v="0.86"/>
    <n v="132.9"/>
    <n v="5.7"/>
    <n v="25.8"/>
    <n v="5.7153000000000002E-2"/>
    <s v="Hoog"/>
    <s v="nee"/>
    <s v=" "/>
    <s v="163-058-00074_053"/>
    <n v="0"/>
    <x v="0"/>
  </r>
  <r>
    <n v="541"/>
    <s v="Polyline ZM"/>
    <s v="163"/>
    <s v="163-058-00178"/>
    <s v="163_054"/>
    <n v="54"/>
    <s v="163-058-00178_054"/>
    <n v="34"/>
    <n v="6.45"/>
    <n v="219.3"/>
    <d v="2019-08-13T00:00:00"/>
    <s v="West-Oost"/>
    <n v="-1.96"/>
    <n v="-1.97"/>
    <n v="-1.97"/>
    <n v="0.75"/>
    <n v="0.75"/>
    <n v="3"/>
    <x v="0"/>
    <n v="1.95"/>
    <n v="2.42"/>
    <n v="0"/>
    <n v="0.19"/>
    <n v="82.3"/>
    <n v="0"/>
    <n v="6.5"/>
    <n v="0"/>
    <s v="Binnen 2 jaar"/>
    <s v="nee"/>
    <s v=" "/>
    <s v="163-058-00178_054"/>
    <n v="0"/>
    <x v="0"/>
  </r>
  <r>
    <n v="827"/>
    <s v="Polyline ZM"/>
    <s v="163"/>
    <s v="163-058-00157"/>
    <s v="163_055"/>
    <n v="55"/>
    <s v="163-058-00157_055"/>
    <n v="9"/>
    <n v="14.8"/>
    <n v="133.19999999999999"/>
    <d v="2019-07-10T00:00:00"/>
    <s v="West-Oost"/>
    <n v="-0.72"/>
    <n v="-0.72"/>
    <n v="-0.72"/>
    <n v="0.75"/>
    <n v="0.75"/>
    <n v="3"/>
    <x v="10"/>
    <n v="10.3"/>
    <n v="11.35"/>
    <n v="0.63"/>
    <n v="1.44"/>
    <n v="102.2"/>
    <n v="5.7"/>
    <n v="13"/>
    <n v="8.0126000000000003E-2"/>
    <s v="Binnen 2 jaar"/>
    <s v="nee"/>
    <s v="X"/>
    <s v="alle"/>
    <n v="0"/>
    <x v="0"/>
  </r>
  <r>
    <n v="544"/>
    <s v="Polyline ZM"/>
    <s v="163"/>
    <s v="163-058-00187"/>
    <s v="163_056"/>
    <n v="56"/>
    <s v="163-058-00187_056"/>
    <n v="38.5"/>
    <n v="6"/>
    <n v="231"/>
    <d v="2019-08-14T00:00:00"/>
    <s v="West-Oost"/>
    <n v="-1.96"/>
    <n v="-1.97"/>
    <n v="-1.97"/>
    <n v="0.75"/>
    <n v="0.75"/>
    <n v="3"/>
    <x v="0"/>
    <n v="1.5"/>
    <n v="4.2"/>
    <n v="0.62"/>
    <n v="0.8"/>
    <n v="161.69999999999999"/>
    <n v="23.9"/>
    <n v="30.8"/>
    <n v="0.301703"/>
    <s v="Zeer hoog"/>
    <s v="nee"/>
    <s v=" "/>
    <s v="163-058-00187_056"/>
    <n v="0"/>
    <x v="0"/>
  </r>
  <r>
    <n v="545"/>
    <s v="Polyline ZM"/>
    <s v="163"/>
    <s v="163-058-00187"/>
    <s v="163_057"/>
    <n v="57"/>
    <s v="163-058-00187_057"/>
    <n v="50"/>
    <n v="5.9"/>
    <n v="295"/>
    <d v="2019-08-14T00:00:00"/>
    <s v="West-Oost"/>
    <n v="-1.96"/>
    <n v="-1.97"/>
    <n v="-1.97"/>
    <n v="0.75"/>
    <n v="0.75"/>
    <n v="3"/>
    <x v="0"/>
    <n v="1.966666"/>
    <n v="2.78"/>
    <n v="0.36"/>
    <n v="0.62"/>
    <n v="139"/>
    <n v="18"/>
    <n v="31"/>
    <n v="0.196185"/>
    <s v="Hoog"/>
    <s v="nee"/>
    <s v=" "/>
    <s v="163-058-00187_057"/>
    <n v="0"/>
    <x v="0"/>
  </r>
  <r>
    <n v="546"/>
    <s v="Polyline ZM"/>
    <s v="163"/>
    <s v="163-058-00187"/>
    <s v="163_058"/>
    <n v="58"/>
    <s v="163-058-00187_058"/>
    <n v="46.5"/>
    <n v="5.6"/>
    <n v="260.39999999999998"/>
    <d v="2019-08-14T00:00:00"/>
    <s v="West-Oost"/>
    <n v="-1.96"/>
    <n v="-1.97"/>
    <n v="-1.97"/>
    <n v="0.75"/>
    <n v="0.75"/>
    <n v="3"/>
    <x v="0"/>
    <n v="1.8666670000000001"/>
    <n v="4.3099999999999996"/>
    <n v="1.57"/>
    <n v="1.84"/>
    <n v="200.4"/>
    <n v="73"/>
    <n v="85.6"/>
    <n v="0.52861999999999998"/>
    <s v="Zeer hoog"/>
    <s v="nee"/>
    <s v=" "/>
    <s v="163-058-00187_058"/>
    <n v="0"/>
    <x v="0"/>
  </r>
  <r>
    <n v="547"/>
    <s v="Polyline ZM"/>
    <s v="163"/>
    <s v="163-058-00187"/>
    <s v="163_059"/>
    <n v="59"/>
    <s v="163-058-00187_059"/>
    <n v="41"/>
    <n v="6.55"/>
    <n v="268.55"/>
    <d v="2019-08-14T00:00:00"/>
    <s v="West-Oost"/>
    <n v="-1.96"/>
    <n v="-1.97"/>
    <n v="-1.97"/>
    <n v="0.75"/>
    <n v="0.75"/>
    <n v="3"/>
    <x v="0"/>
    <n v="2.0499999999999998"/>
    <n v="3.24"/>
    <n v="0.05"/>
    <n v="0.31"/>
    <n v="132.80000000000001"/>
    <n v="2.1"/>
    <n v="12.7"/>
    <n v="3.1399999999999997E-2"/>
    <s v="Hoog"/>
    <s v="nee"/>
    <s v=" "/>
    <s v="163-058-00187_059"/>
    <n v="0"/>
    <x v="0"/>
  </r>
  <r>
    <n v="548"/>
    <s v="Polyline ZM"/>
    <s v="163"/>
    <s v="163-058-00106"/>
    <s v="163_060"/>
    <n v="60"/>
    <s v="163-058-00106_060"/>
    <n v="19"/>
    <n v="2.2000000000000002"/>
    <n v="41.8"/>
    <d v="2019-08-14T00:00:00"/>
    <s v="Oost-West"/>
    <n v="-1.93"/>
    <n v="-1.97"/>
    <n v="-1.97"/>
    <n v="0.35"/>
    <n v="0.35"/>
    <n v="2"/>
    <x v="11"/>
    <n v="1"/>
    <n v="1.38"/>
    <n v="0.13"/>
    <n v="0.27"/>
    <n v="26.2"/>
    <n v="2.5"/>
    <n v="5.0999999999999996"/>
    <n v="0.30373800000000001"/>
    <s v="Zeer hoog"/>
    <s v="nee"/>
    <s v=" "/>
    <s v="163-058-00106_060"/>
    <n v="0"/>
    <x v="0"/>
  </r>
  <r>
    <n v="549"/>
    <s v="Polyline ZM"/>
    <s v="163"/>
    <s v="163-058-00097"/>
    <s v="163_061"/>
    <n v="61"/>
    <s v="163-058-00097_061"/>
    <n v="37"/>
    <n v="8"/>
    <n v="296"/>
    <d v="2019-08-14T00:00:00"/>
    <s v="West-Oost"/>
    <n v="-1.93"/>
    <n v="-1.97"/>
    <n v="-1.97"/>
    <n v="0.75"/>
    <n v="0.75"/>
    <n v="3"/>
    <x v="0"/>
    <n v="3.5"/>
    <n v="3.66"/>
    <n v="0.36"/>
    <n v="0.84"/>
    <n v="135.4"/>
    <n v="13.3"/>
    <n v="31.1"/>
    <n v="0.12603200000000001"/>
    <s v="Hoog"/>
    <s v="nee"/>
    <s v=" "/>
    <s v="163-058-00097_061"/>
    <n v="0"/>
    <x v="0"/>
  </r>
  <r>
    <n v="550"/>
    <s v="Polyline ZM"/>
    <s v="163"/>
    <s v="163-058-00097"/>
    <s v="163_062"/>
    <n v="62"/>
    <s v="163-058-00097_062"/>
    <n v="47"/>
    <n v="8.5"/>
    <n v="399.5"/>
    <d v="2019-08-14T00:00:00"/>
    <s v="West-Oost"/>
    <n v="-1.93"/>
    <n v="-1.97"/>
    <n v="-1.97"/>
    <n v="0.75"/>
    <n v="0.75"/>
    <n v="3"/>
    <x v="0"/>
    <n v="4"/>
    <n v="3.51"/>
    <n v="0.14000000000000001"/>
    <n v="0.42"/>
    <n v="165"/>
    <n v="6.6"/>
    <n v="19.7"/>
    <n v="4.5473E-2"/>
    <s v="Binnen 2 jaar"/>
    <s v="nee"/>
    <s v="X"/>
    <s v="163-058-00097_062"/>
    <n v="0"/>
    <x v="0"/>
  </r>
  <r>
    <n v="551"/>
    <s v="Polyline ZM"/>
    <s v="163"/>
    <s v="163-058-00132"/>
    <s v="163_063"/>
    <n v="63"/>
    <s v="163-058-00132_063"/>
    <n v="38"/>
    <n v="6.8"/>
    <n v="258.39999999999998"/>
    <d v="2019-08-19T00:00:00"/>
    <s v="West-Oost"/>
    <n v="-1.94"/>
    <n v="-1.97"/>
    <n v="-1.97"/>
    <n v="0.75"/>
    <n v="0.75"/>
    <n v="3"/>
    <x v="0"/>
    <n v="2.2999999999999998"/>
    <n v="2.3199999999999998"/>
    <n v="0.08"/>
    <n v="0.08"/>
    <n v="88.2"/>
    <n v="3"/>
    <n v="3"/>
    <n v="4.4364000000000001E-2"/>
    <s v="Binnen 2 jaar"/>
    <s v="nee"/>
    <s v="X"/>
    <s v="163-058-00132_063"/>
    <n v="0"/>
    <x v="0"/>
  </r>
  <r>
    <n v="552"/>
    <s v="Polyline ZM"/>
    <s v="163"/>
    <s v="163-058-00009"/>
    <s v="163_064"/>
    <n v="64"/>
    <s v="163-058-00009_064"/>
    <n v="9"/>
    <n v="4"/>
    <n v="36"/>
    <d v="2019-08-19T00:00:00"/>
    <s v="West-Oost"/>
    <n v="-1.94"/>
    <n v="-1.97"/>
    <n v="-1.97"/>
    <n v="0.5"/>
    <n v="0.5"/>
    <n v="3"/>
    <x v="8"/>
    <n v="1.3333330000000001"/>
    <n v="1.4"/>
    <n v="0"/>
    <n v="0.13"/>
    <n v="12.6"/>
    <n v="0"/>
    <n v="1.2"/>
    <n v="0"/>
    <s v="Binnen 2 jaar"/>
    <s v="nee"/>
    <s v=" "/>
    <s v="163-058-00009_064"/>
    <n v="0"/>
    <x v="0"/>
  </r>
  <r>
    <n v="553"/>
    <s v="Polyline ZM"/>
    <s v="163"/>
    <s v="163-058-00024"/>
    <s v="163_065"/>
    <n v="65"/>
    <s v="163-058-00024_065"/>
    <n v="18"/>
    <n v="7.95"/>
    <n v="143.1"/>
    <d v="2019-08-19T00:00:00"/>
    <s v="West-Oost"/>
    <n v="-1.94"/>
    <n v="-1.97"/>
    <n v="-1.97"/>
    <n v="0.75"/>
    <n v="0.75"/>
    <n v="3"/>
    <x v="0"/>
    <n v="3.45"/>
    <n v="3.08"/>
    <n v="0.05"/>
    <n v="0.44"/>
    <n v="55.4"/>
    <n v="0.9"/>
    <n v="7.9"/>
    <n v="1.9082999999999999E-2"/>
    <s v="Binnen 2 jaar"/>
    <s v="nee"/>
    <s v="X"/>
    <s v="163-058-00024_065"/>
    <n v="0"/>
    <x v="0"/>
  </r>
  <r>
    <n v="554"/>
    <s v="Polyline ZM"/>
    <s v="163"/>
    <s v="163-058-00162"/>
    <s v="163_066"/>
    <n v="66"/>
    <s v="163-058-00162_066"/>
    <n v="41.5"/>
    <n v="5.55"/>
    <n v="230.32499999999999"/>
    <d v="2019-08-19T00:00:00"/>
    <s v="West-Oost"/>
    <n v="-1.94"/>
    <n v="-1.97"/>
    <n v="-1.97"/>
    <n v="0.75"/>
    <n v="0.75"/>
    <n v="3"/>
    <x v="0"/>
    <n v="1.85"/>
    <n v="1.2"/>
    <n v="0"/>
    <n v="0.1"/>
    <n v="49.8"/>
    <n v="0"/>
    <n v="4.2"/>
    <n v="0"/>
    <s v="Binnen 2 jaar"/>
    <s v="nee"/>
    <s v=" "/>
    <s v="163-058-00162_066"/>
    <n v="0"/>
    <x v="0"/>
  </r>
  <r>
    <n v="555"/>
    <s v="Polyline ZM"/>
    <s v="163"/>
    <s v="163-058-00052"/>
    <s v="163_067"/>
    <n v="67"/>
    <s v="163-058-00052_067"/>
    <n v="32"/>
    <n v="5.75"/>
    <n v="184"/>
    <d v="2019-08-19T00:00:00"/>
    <s v="Noord-Zuid"/>
    <n v="-1.94"/>
    <n v="-1.97"/>
    <n v="-1.97"/>
    <n v="0.75"/>
    <n v="0.75"/>
    <n v="3"/>
    <x v="0"/>
    <n v="1.916666"/>
    <n v="1.44"/>
    <n v="0"/>
    <n v="0.11"/>
    <n v="46.1"/>
    <n v="0"/>
    <n v="3.5"/>
    <n v="0"/>
    <s v="Binnen 2 jaar"/>
    <s v="nee"/>
    <s v=" "/>
    <s v="163-058-00052_067"/>
    <n v="0"/>
    <x v="0"/>
  </r>
  <r>
    <n v="556"/>
    <s v="Polyline ZM"/>
    <s v="163"/>
    <s v="163-058-00052"/>
    <s v="163_068"/>
    <n v="68"/>
    <s v="163-058-00052_068"/>
    <n v="23.5"/>
    <n v="5.7"/>
    <n v="133.94999999999999"/>
    <d v="2019-08-19T00:00:00"/>
    <s v="Oost-West"/>
    <n v="-1.94"/>
    <n v="-1.97"/>
    <n v="-1.97"/>
    <n v="0.75"/>
    <n v="0.75"/>
    <n v="3"/>
    <x v="0"/>
    <n v="1.9000010000000001"/>
    <n v="1.68"/>
    <n v="0.06"/>
    <n v="0.3"/>
    <n v="39.5"/>
    <n v="1.4"/>
    <n v="7.1"/>
    <n v="4.0404000000000002E-2"/>
    <s v="Hoog"/>
    <s v="nee"/>
    <s v=" "/>
    <s v="163-058-00052_068"/>
    <n v="0"/>
    <x v="0"/>
  </r>
  <r>
    <n v="557"/>
    <s v="Polyline ZM"/>
    <s v="163"/>
    <s v="163-058-00134"/>
    <s v="163_069"/>
    <n v="69"/>
    <s v="163-058-00134_069"/>
    <n v="16.5"/>
    <n v="15"/>
    <n v="247.5"/>
    <d v="2019-08-19T00:00:00"/>
    <s v="Noord-Zuid"/>
    <n v="-1.94"/>
    <n v="-1.97"/>
    <n v="-1.97"/>
    <n v="0.75"/>
    <n v="0.75"/>
    <n v="3"/>
    <x v="0"/>
    <n v="10.5"/>
    <n v="4.8499999999999996"/>
    <n v="2.44"/>
    <n v="3.97"/>
    <n v="80"/>
    <n v="40.299999999999997"/>
    <n v="65.5"/>
    <n v="0.29054999999999997"/>
    <s v="Zeer hoog"/>
    <s v="JA"/>
    <s v=" "/>
    <s v="163-058-00134_069"/>
    <n v="0"/>
    <x v="0"/>
  </r>
  <r>
    <n v="558"/>
    <s v="Polyline ZM"/>
    <s v="163"/>
    <s v="163-058-00134"/>
    <s v="163_070"/>
    <n v="70"/>
    <s v="163-058-00134_070"/>
    <n v="19"/>
    <n v="7.1"/>
    <n v="134.9"/>
    <d v="2019-08-19T00:00:00"/>
    <s v="Noord-Zuid"/>
    <n v="-1.94"/>
    <n v="-1.97"/>
    <n v="-1.97"/>
    <n v="0.75"/>
    <n v="0.75"/>
    <n v="3"/>
    <x v="0"/>
    <n v="2.6"/>
    <n v="2.56"/>
    <n v="0.28999999999999998"/>
    <n v="0.69"/>
    <n v="48.6"/>
    <n v="5.5"/>
    <n v="13.1"/>
    <n v="0.13176099999999999"/>
    <s v="Hoog"/>
    <s v="nee"/>
    <s v=" "/>
    <s v="163-058-00134_070"/>
    <n v="0"/>
    <x v="0"/>
  </r>
  <r>
    <n v="559"/>
    <s v="Polyline ZM"/>
    <s v="163"/>
    <s v="163-058-00126"/>
    <s v="163_071"/>
    <n v="71"/>
    <s v="163-058-00126_071"/>
    <n v="5"/>
    <n v="13"/>
    <n v="65"/>
    <d v="2019-08-19T00:00:00"/>
    <s v="Oost-West"/>
    <n v="-1.94"/>
    <n v="-1.97"/>
    <n v="-1.97"/>
    <n v="0.75"/>
    <s v="-"/>
    <s v="-"/>
    <x v="0"/>
    <n v="8.5"/>
    <n v="2.25"/>
    <n v="0.63"/>
    <n v="1.5"/>
    <n v="11.3"/>
    <n v="3.2"/>
    <n v="7.5"/>
    <n v="9.6304000000000001E-2"/>
    <s v="Binnen 2 jaar"/>
    <s v="JA"/>
    <s v="X"/>
    <s v="163-058-00126_071"/>
    <n v="0"/>
    <x v="0"/>
  </r>
  <r>
    <n v="560"/>
    <s v="Polyline ZM"/>
    <s v="163"/>
    <s v="163-058-00149"/>
    <s v="163_072"/>
    <n v="72"/>
    <s v="163-058-00149_072"/>
    <n v="52"/>
    <n v="6.1"/>
    <n v="317.2"/>
    <d v="2019-08-19T00:00:00"/>
    <s v="Noord-Zuid."/>
    <n v="-1.94"/>
    <n v="-1.97"/>
    <n v="-1.97"/>
    <n v="0.75"/>
    <n v="0.75"/>
    <n v="3"/>
    <x v="0"/>
    <n v="1.6"/>
    <n v="2.4"/>
    <n v="0.19"/>
    <n v="0.33"/>
    <n v="124.8"/>
    <n v="9.9"/>
    <n v="17.2"/>
    <n v="0.129499"/>
    <s v="Hoog"/>
    <s v="nee"/>
    <s v=" "/>
    <s v="163-058-00149_072"/>
    <n v="0"/>
    <x v="0"/>
  </r>
  <r>
    <n v="561"/>
    <s v="Polyline ZM"/>
    <s v="163"/>
    <s v="163-058-00040"/>
    <s v="163_073"/>
    <n v="73"/>
    <s v="163-058-00040_073"/>
    <n v="50"/>
    <n v="5.7"/>
    <n v="285"/>
    <d v="2019-08-19T00:00:00"/>
    <s v="Noord-Zuid."/>
    <n v="-1.94"/>
    <n v="-1.97"/>
    <n v="-1.97"/>
    <n v="0.75"/>
    <n v="0.75"/>
    <n v="3"/>
    <x v="0"/>
    <n v="1.9000010000000001"/>
    <n v="2.62"/>
    <n v="0.02"/>
    <n v="0.16"/>
    <n v="131"/>
    <n v="1"/>
    <n v="8"/>
    <n v="1.3840999999999999E-2"/>
    <s v="Binnen 2 jaar"/>
    <s v="nee"/>
    <s v="X"/>
    <s v="163-058-00040_073"/>
    <n v="0"/>
    <x v="0"/>
  </r>
  <r>
    <n v="562"/>
    <s v="Polyline ZM"/>
    <s v="163"/>
    <s v="163-058-00040"/>
    <s v="163_074"/>
    <n v="74"/>
    <s v="163-058-00040_074"/>
    <n v="17"/>
    <n v="7.4"/>
    <n v="125.8"/>
    <d v="2019-08-19T00:00:00"/>
    <s v="Oost-West."/>
    <n v="-1.94"/>
    <n v="-1.97"/>
    <n v="-1.97"/>
    <n v="0.75"/>
    <n v="0.75"/>
    <n v="3"/>
    <x v="0"/>
    <n v="2.9"/>
    <n v="2.5"/>
    <n v="0"/>
    <n v="0.22"/>
    <n v="42.5"/>
    <n v="0"/>
    <n v="3.7"/>
    <n v="0"/>
    <s v="Binnen 2 jaar"/>
    <s v="nee"/>
    <s v=" "/>
    <s v="163-058-00040_074"/>
    <n v="0"/>
    <x v="0"/>
  </r>
  <r>
    <n v="563"/>
    <s v="Polyline ZM"/>
    <s v="163"/>
    <s v="163-058-00040"/>
    <s v="163_075"/>
    <n v="75"/>
    <s v="163-058-00040_075"/>
    <n v="45.5"/>
    <n v="5.6"/>
    <n v="254.8"/>
    <d v="2019-08-19T00:00:00"/>
    <s v="West-Oost"/>
    <n v="-1.94"/>
    <n v="-1.97"/>
    <n v="-1.97"/>
    <n v="0.75"/>
    <n v="0.75"/>
    <n v="3"/>
    <x v="0"/>
    <n v="1.8666670000000001"/>
    <n v="1.93"/>
    <n v="0"/>
    <n v="0.25"/>
    <n v="87.8"/>
    <n v="0"/>
    <n v="11.4"/>
    <n v="0"/>
    <s v="Binnen 2 jaar"/>
    <s v="nee"/>
    <s v=" "/>
    <s v="163-058-00040_075"/>
    <n v="0"/>
    <x v="0"/>
  </r>
  <r>
    <n v="564"/>
    <s v="Polyline ZM"/>
    <s v="163"/>
    <s v="163-058-00084"/>
    <s v="163_076"/>
    <n v="76"/>
    <s v="163-058-00084_076"/>
    <n v="31.5"/>
    <n v="5.35"/>
    <n v="168.52500000000001"/>
    <d v="2019-08-19T00:00:00"/>
    <s v="West-Oost"/>
    <n v="-1.94"/>
    <n v="-1.97"/>
    <n v="-1.97"/>
    <n v="0.75"/>
    <n v="0.75"/>
    <n v="3"/>
    <x v="0"/>
    <n v="1.7833330000000001"/>
    <n v="2.0499999999999998"/>
    <n v="0"/>
    <n v="0.13"/>
    <n v="64.599999999999994"/>
    <n v="0"/>
    <n v="4.0999999999999996"/>
    <n v="0"/>
    <s v="Binnen 2 jaar"/>
    <s v="nee"/>
    <s v=" "/>
    <s v="163-058-00084_076"/>
    <n v="0"/>
    <x v="0"/>
  </r>
  <r>
    <n v="565"/>
    <s v="Polyline ZM"/>
    <s v="163"/>
    <s v="163-058-00084"/>
    <s v="163_077"/>
    <n v="77"/>
    <s v="163-058-00084_077"/>
    <n v="22"/>
    <n v="7.5"/>
    <n v="165"/>
    <d v="2019-08-19T00:00:00"/>
    <s v="West-Oost"/>
    <n v="-1.94"/>
    <n v="-1.97"/>
    <n v="-1.97"/>
    <n v="0.75"/>
    <n v="0.75"/>
    <n v="3"/>
    <x v="0"/>
    <n v="3"/>
    <n v="1.31"/>
    <n v="0.19"/>
    <n v="0.44"/>
    <n v="28.8"/>
    <n v="4.2"/>
    <n v="9.6999999999999993"/>
    <n v="7.9414999999999999E-2"/>
    <s v="Binnen 2 jaar"/>
    <s v="JA"/>
    <s v="X"/>
    <s v="163-058-00084_077"/>
    <n v="0"/>
    <x v="0"/>
  </r>
  <r>
    <n v="566"/>
    <s v="Polyline ZM"/>
    <s v="163"/>
    <s v="163-058-00067"/>
    <s v="163_078"/>
    <n v="78"/>
    <s v="163-058-00067_078"/>
    <n v="60.5"/>
    <n v="12.3"/>
    <n v="744.15"/>
    <d v="2019-08-19T00:00:00"/>
    <s v="West-Oost"/>
    <n v="-1.94"/>
    <n v="-1.97"/>
    <n v="-1.97"/>
    <n v="0.75"/>
    <n v="0.75"/>
    <n v="3"/>
    <x v="0"/>
    <n v="7.8"/>
    <n v="8.4600000000000009"/>
    <n v="0"/>
    <n v="0"/>
    <n v="511.8"/>
    <n v="0"/>
    <n v="0"/>
    <n v="0"/>
    <s v="Na 5 jaar"/>
    <s v="nee"/>
    <s v=" "/>
    <s v="163-058-00067_078"/>
    <n v="0"/>
    <x v="0"/>
  </r>
  <r>
    <n v="567"/>
    <s v="Polyline ZM"/>
    <s v="163"/>
    <s v="163-058-00067"/>
    <s v="163_079"/>
    <n v="79"/>
    <s v="163-058-00067_079"/>
    <n v="57.5"/>
    <n v="15.15"/>
    <n v="871.125"/>
    <d v="2019-08-19T00:00:00"/>
    <s v="Zuid-Noord"/>
    <n v="-1.94"/>
    <n v="-1.97"/>
    <n v="-1.97"/>
    <n v="0.75"/>
    <n v="0.75"/>
    <n v="3"/>
    <x v="0"/>
    <n v="10.65"/>
    <n v="8.7799999999999994"/>
    <n v="0.09"/>
    <n v="0.21"/>
    <n v="504.9"/>
    <n v="5.2"/>
    <n v="12.1"/>
    <n v="1.1240999999999999E-2"/>
    <s v="Binnen 5 jaar"/>
    <s v="nee"/>
    <s v=" "/>
    <s v="163-058-00067_079"/>
    <n v="0"/>
    <x v="0"/>
  </r>
  <r>
    <n v="568"/>
    <s v="Polyline ZM"/>
    <s v="163"/>
    <s v="163-058-00067"/>
    <s v="163_080"/>
    <n v="80"/>
    <s v="163-058-00067_080"/>
    <n v="50"/>
    <n v="11.8"/>
    <n v="590"/>
    <d v="2019-08-19T00:00:00"/>
    <s v="Zuid-Noord"/>
    <n v="-1.94"/>
    <n v="-1.97"/>
    <n v="-1.97"/>
    <n v="0.75"/>
    <n v="0.75"/>
    <n v="3"/>
    <x v="0"/>
    <n v="7.3"/>
    <n v="2.92"/>
    <n v="0"/>
    <n v="0.34"/>
    <n v="146"/>
    <n v="0"/>
    <n v="17"/>
    <n v="0"/>
    <s v="Binnen 2 jaar"/>
    <s v="nee"/>
    <s v=" "/>
    <s v="163-058-00067_080"/>
    <n v="0"/>
    <x v="0"/>
  </r>
  <r>
    <n v="569"/>
    <s v="Polyline ZM"/>
    <s v="163"/>
    <s v="163-058-00067"/>
    <s v="163_081"/>
    <n v="81"/>
    <s v="163-058-00067_081"/>
    <n v="47"/>
    <n v="8.25"/>
    <n v="387.75"/>
    <d v="2019-08-19T00:00:00"/>
    <s v="Zuid-Noord"/>
    <n v="-1.94"/>
    <n v="-1.97"/>
    <n v="-1.97"/>
    <n v="0.75"/>
    <n v="0.75"/>
    <n v="3"/>
    <x v="0"/>
    <n v="3.75"/>
    <n v="3.39"/>
    <n v="0"/>
    <n v="0.18"/>
    <n v="159.30000000000001"/>
    <n v="0"/>
    <n v="8.5"/>
    <n v="0"/>
    <s v="Binnen 2 jaar"/>
    <s v="nee"/>
    <s v=" "/>
    <s v="163-058-00067_081"/>
    <n v="0"/>
    <x v="0"/>
  </r>
  <r>
    <n v="570"/>
    <s v="Polyline ZM"/>
    <s v="163"/>
    <s v="163-058-00067"/>
    <s v="163_082"/>
    <n v="82"/>
    <s v="163-058-00067_082"/>
    <n v="28"/>
    <n v="6.85"/>
    <n v="191.8"/>
    <d v="2019-08-19T00:00:00"/>
    <s v="Zuid-Noord"/>
    <n v="-1.94"/>
    <n v="-1.97"/>
    <n v="-1.97"/>
    <n v="0.75"/>
    <n v="0.75"/>
    <n v="3"/>
    <x v="0"/>
    <n v="2.35"/>
    <n v="2.37"/>
    <n v="0"/>
    <n v="0.23"/>
    <n v="66.400000000000006"/>
    <n v="0"/>
    <n v="6.4"/>
    <n v="0"/>
    <s v="Binnen 2 jaar"/>
    <s v="nee"/>
    <s v=" "/>
    <s v="163-058-00067_082"/>
    <n v="0"/>
    <x v="0"/>
  </r>
  <r>
    <n v="571"/>
    <s v="Polyline ZM"/>
    <s v="163"/>
    <s v="163-058-00067"/>
    <s v="163_083"/>
    <n v="83"/>
    <s v="163-058-00067_083"/>
    <n v="36"/>
    <n v="10"/>
    <n v="360"/>
    <d v="2019-08-19T00:00:00"/>
    <s v="Zuid-Noord"/>
    <n v="-1.94"/>
    <n v="-1.97"/>
    <n v="-1.97"/>
    <n v="0.75"/>
    <n v="0.75"/>
    <n v="3"/>
    <x v="0"/>
    <n v="5.5"/>
    <n v="4.67"/>
    <n v="0.41"/>
    <n v="0.8"/>
    <n v="168.1"/>
    <n v="14.8"/>
    <n v="28.8"/>
    <n v="9.5509999999999998E-2"/>
    <s v="Binnen 2 jaar"/>
    <s v="JA"/>
    <s v="X"/>
    <s v="163-058-00067_083"/>
    <n v="0"/>
    <x v="0"/>
  </r>
  <r>
    <n v="572"/>
    <s v="Polyline ZM"/>
    <s v="163"/>
    <s v="163-058-00021"/>
    <s v="163_084"/>
    <n v="84"/>
    <s v="163-058-00021_084"/>
    <n v="47.5"/>
    <n v="9"/>
    <n v="427.5"/>
    <d v="2019-08-19T00:00:00"/>
    <s v="Zuid-Noord"/>
    <n v="-1.94"/>
    <n v="-1.97"/>
    <n v="-1.97"/>
    <n v="0.75"/>
    <n v="0.75"/>
    <n v="3"/>
    <x v="0"/>
    <n v="4.5"/>
    <n v="2.58"/>
    <n v="0.23"/>
    <n v="0.71"/>
    <n v="122.6"/>
    <n v="10.9"/>
    <n v="33.700000000000003"/>
    <n v="6.5903000000000003E-2"/>
    <s v="Binnen 2 jaar"/>
    <s v="nee"/>
    <s v="X"/>
    <s v="163-058-00021_084"/>
    <n v="0"/>
    <x v="0"/>
  </r>
  <r>
    <n v="573"/>
    <s v="Polyline ZM"/>
    <s v="163"/>
    <s v="163-058-00021"/>
    <s v="163_085"/>
    <n v="85"/>
    <s v="163-058-00021_085"/>
    <n v="50"/>
    <n v="9.6999999999999993"/>
    <n v="485"/>
    <d v="2019-08-19T00:00:00"/>
    <s v="Zuid-Noord"/>
    <n v="-1.94"/>
    <n v="-1.97"/>
    <n v="-1.97"/>
    <n v="0.75"/>
    <n v="0.75"/>
    <n v="3"/>
    <x v="0"/>
    <n v="5.2"/>
    <n v="2.25"/>
    <n v="0.16"/>
    <n v="0.73"/>
    <n v="112.5"/>
    <n v="8"/>
    <n v="36.5"/>
    <n v="4.0309999999999999E-2"/>
    <s v="Binnen 2 jaar"/>
    <s v="JA"/>
    <s v="X"/>
    <s v="163-058-00021_085"/>
    <n v="0"/>
    <x v="0"/>
  </r>
  <r>
    <n v="574"/>
    <s v="Polyline ZM"/>
    <s v="163"/>
    <s v="163-058-00021"/>
    <s v="163_086"/>
    <n v="86"/>
    <s v="163-058-00021_086"/>
    <n v="47"/>
    <n v="9.4499999999999993"/>
    <n v="444.15"/>
    <d v="2019-08-19T00:00:00"/>
    <s v="Zuid-Noord"/>
    <n v="-1.94"/>
    <n v="-1.97"/>
    <n v="-1.97"/>
    <n v="0.75"/>
    <n v="0.75"/>
    <n v="3"/>
    <x v="0"/>
    <n v="4.95"/>
    <n v="2.61"/>
    <n v="0.39"/>
    <n v="1.2"/>
    <n v="122.7"/>
    <n v="18.3"/>
    <n v="56.4"/>
    <n v="0.100263"/>
    <s v="Hoog"/>
    <s v="JA"/>
    <s v=" "/>
    <s v="163-058-00021_086"/>
    <n v="0"/>
    <x v="0"/>
  </r>
  <r>
    <n v="575"/>
    <s v="Polyline ZM"/>
    <s v="163"/>
    <s v="163-058-00021"/>
    <s v="163_087"/>
    <n v="87"/>
    <s v="163-058-00021_087"/>
    <n v="32"/>
    <n v="8.85"/>
    <n v="283.2"/>
    <d v="2019-08-19T00:00:00"/>
    <s v="Zuid-Noord"/>
    <n v="-1.94"/>
    <n v="-1.97"/>
    <n v="-1.97"/>
    <n v="0.75"/>
    <n v="0.75"/>
    <n v="3"/>
    <x v="0"/>
    <n v="4.3499999999999996"/>
    <n v="2.71"/>
    <n v="0.01"/>
    <n v="0.52"/>
    <n v="86.7"/>
    <n v="0.3"/>
    <n v="16.600000000000001"/>
    <n v="3.0599999999999998E-3"/>
    <s v="Binnen 2 jaar"/>
    <s v="nee"/>
    <s v="X"/>
    <s v="163-058-00021_087"/>
    <n v="0"/>
    <x v="0"/>
  </r>
  <r>
    <n v="576"/>
    <s v="Polyline ZM"/>
    <s v="163"/>
    <s v="163-058-00021"/>
    <s v="163_088"/>
    <n v="88"/>
    <s v="163-058-00021_088"/>
    <n v="31"/>
    <n v="11.2"/>
    <n v="347.2"/>
    <d v="2019-08-19T00:00:00"/>
    <s v="Zuid-Noord"/>
    <n v="-1.94"/>
    <n v="-1.97"/>
    <n v="-1.97"/>
    <n v="0.75"/>
    <n v="0.75"/>
    <n v="3"/>
    <x v="0"/>
    <n v="6.7"/>
    <n v="3.07"/>
    <n v="0.04"/>
    <n v="0.79"/>
    <n v="95.2"/>
    <n v="1.2"/>
    <n v="24.5"/>
    <n v="7.9389999999999999E-3"/>
    <s v="Binnen 2 jaar"/>
    <s v="nee"/>
    <s v="X"/>
    <s v="163-058-00021_088"/>
    <n v="0"/>
    <x v="0"/>
  </r>
  <r>
    <n v="577"/>
    <s v="Polyline ZM"/>
    <s v="163"/>
    <s v="163-058-00001"/>
    <s v="163_089"/>
    <n v="89"/>
    <s v="163-058-00001_089"/>
    <n v="51"/>
    <n v="3.85"/>
    <n v="196.35"/>
    <d v="2019-08-14T00:00:00"/>
    <s v="Noord-Zuid"/>
    <n v="-2.65"/>
    <n v="-2.65"/>
    <n v="-1.97"/>
    <n v="0.5"/>
    <n v="0.5"/>
    <n v="3"/>
    <x v="12"/>
    <n v="1"/>
    <n v="1.35"/>
    <n v="0.91"/>
    <n v="1"/>
    <n v="68.900000000000006"/>
    <n v="46.4"/>
    <n v="51"/>
    <n v="0.50646999999999998"/>
    <s v="Zeer hoog"/>
    <s v="JA"/>
    <s v=" "/>
    <s v="163-058-00001_089"/>
    <n v="0"/>
    <x v="0"/>
  </r>
  <r>
    <n v="578"/>
    <s v="Polyline ZM"/>
    <s v="163"/>
    <s v="163-058-00001"/>
    <s v="163_090"/>
    <n v="90"/>
    <s v="163-058-00001_090"/>
    <n v="51.5"/>
    <n v="3.9"/>
    <n v="200.85"/>
    <d v="2019-08-14T00:00:00"/>
    <s v="Noord-Zuid"/>
    <n v="-2.65"/>
    <n v="-2.65"/>
    <n v="-1.97"/>
    <n v="0.5"/>
    <n v="0.5"/>
    <n v="3"/>
    <x v="12"/>
    <n v="1"/>
    <n v="1.38"/>
    <n v="0.97"/>
    <n v="1.03"/>
    <n v="71.099999999999994"/>
    <n v="50"/>
    <n v="53"/>
    <n v="0.50878599999999996"/>
    <s v="Zeer hoog"/>
    <s v="JA"/>
    <s v=" "/>
    <s v="163-058-00001_090"/>
    <n v="0"/>
    <x v="0"/>
  </r>
  <r>
    <n v="579"/>
    <s v="Polyline ZM"/>
    <s v="163"/>
    <s v="163-058-00105"/>
    <s v="163_091"/>
    <n v="91"/>
    <s v="163-058-00105_091"/>
    <n v="41.5"/>
    <n v="8.15"/>
    <n v="338.22500000000002"/>
    <d v="2019-08-14T00:00:00"/>
    <s v="West-Oost."/>
    <n v="-1.97"/>
    <n v="-1.97"/>
    <n v="-1.97"/>
    <n v="0.75"/>
    <n v="0.75"/>
    <n v="3"/>
    <x v="0"/>
    <n v="3.65"/>
    <n v="2.5499999999999998"/>
    <n v="0.14000000000000001"/>
    <n v="0.62"/>
    <n v="105.8"/>
    <n v="5.8"/>
    <n v="25.7"/>
    <n v="4.9578999999999998E-2"/>
    <s v="Binnen 2 jaar"/>
    <s v="nee"/>
    <s v="X"/>
    <s v="163-058-00105_091"/>
    <n v="0"/>
    <x v="0"/>
  </r>
  <r>
    <n v="580"/>
    <s v="Polyline ZM"/>
    <s v="163"/>
    <s v="163-058-00105"/>
    <s v="163_092"/>
    <n v="92"/>
    <s v="163-058-00105_092"/>
    <n v="54"/>
    <n v="8.1999999999999993"/>
    <n v="442.8"/>
    <d v="2019-08-14T00:00:00"/>
    <s v="West-Oost"/>
    <n v="-1.97"/>
    <n v="-1.97"/>
    <n v="-1.97"/>
    <n v="0.75"/>
    <n v="0.75"/>
    <n v="3"/>
    <x v="0"/>
    <n v="3.7"/>
    <n v="3.14"/>
    <n v="0.11"/>
    <n v="0.61"/>
    <n v="169.6"/>
    <n v="5.9"/>
    <n v="32.9"/>
    <n v="3.8706999999999998E-2"/>
    <s v="Binnen 2 jaar"/>
    <s v="nee"/>
    <s v="X"/>
    <s v="163-058-00105_092"/>
    <n v="0"/>
    <x v="0"/>
  </r>
  <r>
    <n v="581"/>
    <s v="Polyline ZM"/>
    <s v="163"/>
    <s v="163-058-00105"/>
    <s v="163_093"/>
    <n v="93"/>
    <s v="163-058-00105_093"/>
    <n v="55"/>
    <n v="8.35"/>
    <n v="459.25"/>
    <d v="2019-08-14T00:00:00"/>
    <s v="West-Oost"/>
    <n v="-1.97"/>
    <n v="-1.97"/>
    <n v="-1.97"/>
    <n v="0.75"/>
    <n v="0.75"/>
    <n v="3"/>
    <x v="0"/>
    <n v="3.85"/>
    <n v="2.7"/>
    <n v="0.35"/>
    <n v="0.96"/>
    <n v="148.5"/>
    <n v="19.3"/>
    <n v="52.8"/>
    <n v="0.113194"/>
    <s v="Hoog"/>
    <s v="JA"/>
    <s v=" "/>
    <s v="163-058-00105_093"/>
    <n v="0"/>
    <x v="0"/>
  </r>
  <r>
    <n v="582"/>
    <s v="Polyline ZM"/>
    <s v="163"/>
    <s v="163-058-00105"/>
    <s v="163_094"/>
    <n v="94"/>
    <s v="163-058-00105_094"/>
    <n v="50"/>
    <n v="8.4499999999999993"/>
    <n v="422.5"/>
    <d v="2019-08-14T00:00:00"/>
    <s v="West-Oost"/>
    <n v="-1.97"/>
    <n v="-1.97"/>
    <n v="-1.97"/>
    <n v="0.75"/>
    <n v="0.75"/>
    <n v="3"/>
    <x v="0"/>
    <n v="3.95"/>
    <n v="2.52"/>
    <n v="0.15"/>
    <n v="0.56000000000000005"/>
    <n v="126"/>
    <n v="7.5"/>
    <n v="28"/>
    <n v="4.9214000000000001E-2"/>
    <s v="Binnen 2 jaar"/>
    <s v="JA"/>
    <s v="X"/>
    <s v="163-058-00105_094"/>
    <n v="0"/>
    <x v="0"/>
  </r>
  <r>
    <n v="583"/>
    <s v="Polyline ZM"/>
    <s v="163"/>
    <s v="163-058-00105"/>
    <s v="163_095"/>
    <n v="95"/>
    <s v="163-058-00105_095"/>
    <n v="63"/>
    <n v="9.6"/>
    <n v="604.79999999999995"/>
    <d v="2019-08-14T00:00:00"/>
    <s v="West-Oost"/>
    <n v="-1.97"/>
    <n v="-1.97"/>
    <n v="-1.97"/>
    <n v="0.75"/>
    <n v="0.75"/>
    <n v="3"/>
    <x v="0"/>
    <n v="5.0999999999999996"/>
    <n v="3.31"/>
    <n v="0.3"/>
    <n v="0.93"/>
    <n v="208.5"/>
    <n v="18.899999999999999"/>
    <n v="58.6"/>
    <n v="7.5808E-2"/>
    <s v="Hoog"/>
    <s v="JA"/>
    <s v=" "/>
    <s v="163-058-00105_095"/>
    <n v="0"/>
    <x v="0"/>
  </r>
  <r>
    <n v="584"/>
    <s v="Polyline ZM"/>
    <s v="163"/>
    <s v="163-058-00119"/>
    <s v="163_096"/>
    <n v="96"/>
    <s v="163-058-00119_096"/>
    <n v="52"/>
    <n v="6"/>
    <n v="312"/>
    <d v="2019-08-19T00:00:00"/>
    <s v="Zuid-Noord"/>
    <n v="-1.94"/>
    <n v="-1.97"/>
    <n v="-1.97"/>
    <n v="0.75"/>
    <n v="0.75"/>
    <n v="3"/>
    <x v="0"/>
    <n v="1.5"/>
    <n v="1.1200000000000001"/>
    <n v="0.15"/>
    <n v="0.33"/>
    <n v="58.2"/>
    <n v="7.8"/>
    <n v="17.2"/>
    <n v="0.111111"/>
    <s v="Hoog"/>
    <s v="nee"/>
    <s v=" "/>
    <s v="163-058-00119_096"/>
    <n v="0"/>
    <x v="0"/>
  </r>
  <r>
    <n v="585"/>
    <s v="Polyline ZM"/>
    <s v="163"/>
    <s v="163-058-00119"/>
    <s v="163_097"/>
    <n v="97"/>
    <s v="163-058-00119_097"/>
    <n v="53"/>
    <n v="5.05"/>
    <n v="267.64999999999998"/>
    <d v="2019-08-19T00:00:00"/>
    <s v="Oost-West"/>
    <n v="-1.94"/>
    <n v="-1.97"/>
    <n v="-1.97"/>
    <n v="0.75"/>
    <n v="0.75"/>
    <n v="3"/>
    <x v="0"/>
    <n v="1.683333"/>
    <n v="1.1499999999999999"/>
    <n v="0.11"/>
    <n v="0.36"/>
    <n v="61"/>
    <n v="5.8"/>
    <n v="19.100000000000001"/>
    <n v="8.0145999999999995E-2"/>
    <s v="Hoog"/>
    <s v="nee"/>
    <s v=" "/>
    <s v="163-058-00119_097"/>
    <n v="0"/>
    <x v="0"/>
  </r>
  <r>
    <n v="586"/>
    <s v="Polyline ZM"/>
    <s v="163"/>
    <s v="163-058-00119"/>
    <s v="163_098"/>
    <n v="98"/>
    <s v="163-058-00119_098"/>
    <n v="45"/>
    <n v="5.65"/>
    <n v="254.25"/>
    <d v="2019-08-19T00:00:00"/>
    <s v="Oost-West"/>
    <n v="-1.94"/>
    <n v="-1.97"/>
    <n v="-1.97"/>
    <n v="0.75"/>
    <n v="0.75"/>
    <n v="3"/>
    <x v="0"/>
    <n v="1.8833329999999999"/>
    <n v="1.18"/>
    <n v="0.12"/>
    <n v="0.39"/>
    <n v="53.1"/>
    <n v="5.4"/>
    <n v="17.600000000000001"/>
    <n v="7.8302999999999998E-2"/>
    <s v="Hoog"/>
    <s v="nee"/>
    <s v=" "/>
    <s v="163-058-00119_098"/>
    <n v="0"/>
    <x v="0"/>
  </r>
  <r>
    <n v="587"/>
    <s v="Polyline ZM"/>
    <s v="163"/>
    <s v="163-058-00109"/>
    <s v="163_099"/>
    <n v="99"/>
    <s v="163-058-00109_099"/>
    <n v="38.5"/>
    <n v="5.35"/>
    <n v="205.97499999999999"/>
    <d v="2019-08-19T00:00:00"/>
    <s v="Oost-West"/>
    <n v="-1.94"/>
    <n v="-1.97"/>
    <n v="-1.97"/>
    <n v="0.75"/>
    <n v="0.75"/>
    <n v="3"/>
    <x v="0"/>
    <n v="1.7833330000000001"/>
    <n v="1.44"/>
    <n v="0.15"/>
    <n v="0.41"/>
    <n v="55.4"/>
    <n v="5.8"/>
    <n v="15.8"/>
    <n v="0.10084"/>
    <s v="Hoog"/>
    <s v="nee"/>
    <s v=" "/>
    <s v="163-058-00109_099"/>
    <n v="0"/>
    <x v="0"/>
  </r>
  <r>
    <n v="588"/>
    <s v="Polyline ZM"/>
    <s v="163"/>
    <s v="163-058-00109"/>
    <s v="163_100"/>
    <n v="100"/>
    <s v="163-058-00109_100"/>
    <n v="50"/>
    <n v="5.9"/>
    <n v="295"/>
    <d v="2019-08-19T00:00:00"/>
    <s v="Oost-West"/>
    <n v="-1.94"/>
    <n v="-1.97"/>
    <n v="-1.97"/>
    <n v="0.75"/>
    <n v="0.75"/>
    <n v="3"/>
    <x v="0"/>
    <n v="1.966666"/>
    <n v="1.87"/>
    <n v="0.43"/>
    <n v="0.72"/>
    <n v="93.5"/>
    <n v="21.5"/>
    <n v="36"/>
    <n v="0.22572200000000001"/>
    <s v="Zeer hoog"/>
    <s v="nee"/>
    <s v=" "/>
    <s v="163-058-00109_100"/>
    <n v="0"/>
    <x v="0"/>
  </r>
  <r>
    <n v="589"/>
    <s v="Polyline ZM"/>
    <s v="163"/>
    <s v="163-058-00109"/>
    <s v="163_101"/>
    <n v="101"/>
    <s v="163-058-00109_101"/>
    <n v="43.5"/>
    <n v="5.25"/>
    <n v="228.375"/>
    <d v="2019-08-19T00:00:00"/>
    <s v="Oost-West"/>
    <n v="-1.94"/>
    <n v="-1.97"/>
    <n v="-1.97"/>
    <n v="0.75"/>
    <n v="0.75"/>
    <n v="3"/>
    <x v="0"/>
    <n v="1.75"/>
    <n v="1.37"/>
    <n v="0.21"/>
    <n v="0.47"/>
    <n v="59.6"/>
    <n v="9.1"/>
    <n v="20.399999999999999"/>
    <n v="0.137931"/>
    <s v="Hoog"/>
    <s v="nee"/>
    <s v=" "/>
    <s v="163-058-00109_101"/>
    <n v="0"/>
    <x v="0"/>
  </r>
  <r>
    <n v="590"/>
    <s v="Polyline ZM"/>
    <s v="163"/>
    <s v="163-058-00118"/>
    <s v="163_102"/>
    <n v="102"/>
    <s v="163-058-00118_102"/>
    <n v="27"/>
    <n v="22.35"/>
    <n v="603.45000000000005"/>
    <d v="2019-08-14T00:00:00"/>
    <s v="Oost-West"/>
    <n v="-1.98"/>
    <n v="-1.97"/>
    <n v="-1.97"/>
    <n v="0.75"/>
    <n v="0.75"/>
    <n v="3"/>
    <x v="0"/>
    <n v="17.850000000000001"/>
    <n v="15.67"/>
    <n v="0"/>
    <n v="0.37"/>
    <n v="423.1"/>
    <n v="0"/>
    <n v="10"/>
    <n v="0"/>
    <s v="Binnen 5 jaar"/>
    <s v="nee"/>
    <s v=" "/>
    <s v="163-058-00118_102"/>
    <n v="0"/>
    <x v="0"/>
  </r>
  <r>
    <n v="591"/>
    <s v="Polyline ZM"/>
    <s v="163"/>
    <s v="163-058-00118"/>
    <s v="163_103"/>
    <n v="103"/>
    <s v="163-058-00118_103"/>
    <n v="34.5"/>
    <n v="7"/>
    <n v="241.5"/>
    <d v="2019-08-14T00:00:00"/>
    <s v="Noord-Zuid"/>
    <n v="-1.98"/>
    <n v="-1.97"/>
    <n v="-1.97"/>
    <n v="0.75"/>
    <n v="0.75"/>
    <n v="3"/>
    <x v="0"/>
    <n v="2.5"/>
    <n v="1.1100000000000001"/>
    <n v="0.27"/>
    <n v="0.65"/>
    <n v="38.299999999999997"/>
    <n v="9.3000000000000007"/>
    <n v="22.4"/>
    <n v="0.12747900000000001"/>
    <s v="Hoog"/>
    <s v="JA"/>
    <s v=" "/>
    <s v="163-058-00118_103"/>
    <n v="0"/>
    <x v="0"/>
  </r>
  <r>
    <n v="592"/>
    <s v="Polyline ZM"/>
    <s v="163"/>
    <s v="163-058-00058"/>
    <s v="163_104"/>
    <n v="104"/>
    <s v="163-058-00058_104"/>
    <n v="18"/>
    <n v="5.6"/>
    <n v="100.8"/>
    <d v="2019-07-08T00:00:00"/>
    <s v="Oost-West"/>
    <n v="-1.95"/>
    <n v="-1.97"/>
    <n v="-1.97"/>
    <n v="0.75"/>
    <n v="0.75"/>
    <n v="3"/>
    <x v="0"/>
    <n v="1.8666670000000001"/>
    <n v="0.91"/>
    <n v="0.28000000000000003"/>
    <n v="0.54"/>
    <n v="16.399999999999999"/>
    <n v="5"/>
    <n v="9.6999999999999993"/>
    <n v="0.16666700000000001"/>
    <s v="Hoog"/>
    <s v="nee"/>
    <s v=" "/>
    <s v="163-058-00058_104"/>
    <n v="0"/>
    <x v="0"/>
  </r>
  <r>
    <n v="593"/>
    <s v="Polyline ZM"/>
    <s v="163"/>
    <s v="163-058-00122"/>
    <s v="163_105"/>
    <n v="105"/>
    <s v="163-058-00122_105"/>
    <n v="40"/>
    <n v="5.65"/>
    <n v="226"/>
    <d v="2019-07-08T00:00:00"/>
    <s v="Oost-West"/>
    <n v="-1.95"/>
    <n v="-1.97"/>
    <n v="-1.97"/>
    <n v="0.75"/>
    <n v="0.75"/>
    <n v="3"/>
    <x v="0"/>
    <n v="1.8833329999999999"/>
    <n v="1.06"/>
    <n v="0"/>
    <n v="0.25"/>
    <n v="42.4"/>
    <n v="0"/>
    <n v="10"/>
    <n v="0"/>
    <s v="Binnen 2 jaar"/>
    <s v="nee"/>
    <s v=" "/>
    <s v="163-058-00122_105"/>
    <n v="0"/>
    <x v="0"/>
  </r>
  <r>
    <n v="594"/>
    <s v="Polyline ZM"/>
    <s v="163"/>
    <s v="163-058-00122"/>
    <s v="163_106"/>
    <n v="106"/>
    <s v="163-058-00122_106"/>
    <n v="50"/>
    <n v="5.7"/>
    <n v="285"/>
    <d v="2019-07-08T00:00:00"/>
    <s v="Oost-West"/>
    <n v="-1.95"/>
    <n v="-1.97"/>
    <n v="-1.97"/>
    <n v="0.75"/>
    <n v="0.75"/>
    <n v="3"/>
    <x v="0"/>
    <n v="1.9000010000000001"/>
    <n v="1.38"/>
    <n v="0.03"/>
    <n v="0.27"/>
    <n v="69"/>
    <n v="1.5"/>
    <n v="13.5"/>
    <n v="2.0618999999999998E-2"/>
    <s v="Binnen 2 jaar"/>
    <s v="nee"/>
    <s v="X"/>
    <s v="163-058-00122_106"/>
    <n v="0"/>
    <x v="0"/>
  </r>
  <r>
    <n v="595"/>
    <s v="Polyline ZM"/>
    <s v="163"/>
    <s v="163-058-00122"/>
    <s v="163_107"/>
    <n v="107"/>
    <s v="163-058-00122_107"/>
    <n v="50"/>
    <n v="6"/>
    <n v="300"/>
    <d v="2019-07-08T00:00:00"/>
    <s v="Oost-West"/>
    <n v="-1.95"/>
    <n v="-1.97"/>
    <n v="-1.97"/>
    <n v="0.75"/>
    <n v="0.75"/>
    <n v="3"/>
    <x v="0"/>
    <n v="1.5"/>
    <n v="1.47"/>
    <n v="0"/>
    <n v="0.1"/>
    <n v="73.5"/>
    <n v="0"/>
    <n v="5"/>
    <n v="0"/>
    <s v="Binnen 2 jaar"/>
    <s v="nee"/>
    <s v=" "/>
    <s v="163-058-00122_107"/>
    <n v="0"/>
    <x v="0"/>
  </r>
  <r>
    <n v="596"/>
    <s v="Polyline ZM"/>
    <s v="163"/>
    <s v="163-058-00122"/>
    <s v="163_108"/>
    <n v="108"/>
    <s v="163-058-00122_108"/>
    <n v="50"/>
    <n v="6"/>
    <n v="300"/>
    <d v="2019-07-08T00:00:00"/>
    <s v="Oost-West"/>
    <n v="-1.95"/>
    <n v="-1.97"/>
    <n v="-1.97"/>
    <n v="0.75"/>
    <n v="0.75"/>
    <n v="3"/>
    <x v="0"/>
    <n v="1.5"/>
    <n v="1.39"/>
    <n v="0"/>
    <n v="0.15"/>
    <n v="69.5"/>
    <n v="0"/>
    <n v="7.5"/>
    <n v="0"/>
    <s v="Binnen 2 jaar"/>
    <s v="nee"/>
    <s v=" "/>
    <s v="163-058-00122_108"/>
    <n v="0"/>
    <x v="0"/>
  </r>
  <r>
    <n v="597"/>
    <s v="Polyline ZM"/>
    <s v="163"/>
    <s v="163-058-00122"/>
    <s v="163_109"/>
    <n v="109"/>
    <s v="163-058-00122_109"/>
    <n v="47"/>
    <n v="6.3"/>
    <n v="296.10000000000002"/>
    <d v="2019-07-08T00:00:00"/>
    <s v="Oost-West"/>
    <n v="-1.95"/>
    <n v="-1.97"/>
    <n v="-1.97"/>
    <n v="0.75"/>
    <n v="0.75"/>
    <n v="3"/>
    <x v="0"/>
    <n v="1.8"/>
    <n v="1.2"/>
    <n v="0"/>
    <n v="0.12"/>
    <n v="56.4"/>
    <n v="0"/>
    <n v="5.6"/>
    <n v="0"/>
    <s v="Binnen 2 jaar"/>
    <s v="nee"/>
    <s v=" "/>
    <s v="163-058-00122_109"/>
    <n v="0"/>
    <x v="0"/>
  </r>
  <r>
    <n v="598"/>
    <s v="Polyline ZM"/>
    <s v="163"/>
    <s v="163-058-00174"/>
    <s v="163_110"/>
    <n v="110"/>
    <s v="163-058-00174_110"/>
    <n v="49.5"/>
    <n v="6.55"/>
    <n v="324.22500000000002"/>
    <d v="2019-08-14T00:00:00"/>
    <s v="Oost-West"/>
    <n v="-1.97"/>
    <n v="-1.97"/>
    <n v="-1.97"/>
    <n v="0.75"/>
    <n v="0.75"/>
    <n v="3"/>
    <x v="0"/>
    <n v="2.0499999999999998"/>
    <n v="1.61"/>
    <n v="0"/>
    <n v="0.16"/>
    <n v="79.7"/>
    <n v="0"/>
    <n v="7.9"/>
    <n v="0"/>
    <s v="Binnen 2 jaar"/>
    <s v="nee"/>
    <s v=" "/>
    <s v="163-058-00174_110"/>
    <n v="0"/>
    <x v="0"/>
  </r>
  <r>
    <n v="599"/>
    <s v="Polyline ZM"/>
    <s v="163"/>
    <s v="163-058-00090"/>
    <s v="163_111"/>
    <n v="111"/>
    <s v="163-058-00090_111"/>
    <n v="22"/>
    <n v="32"/>
    <n v="704"/>
    <d v="2019-07-09T00:00:00"/>
    <s v="Noord-Zuid"/>
    <n v="-1.94"/>
    <n v="-1.97"/>
    <n v="-1.97"/>
    <n v="0.75"/>
    <n v="0.75"/>
    <n v="3"/>
    <x v="0"/>
    <n v="27.5"/>
    <n v="8.0299999999999994"/>
    <n v="0.63"/>
    <n v="5.36"/>
    <n v="176.7"/>
    <n v="13.9"/>
    <n v="117.9"/>
    <n v="3.0469E-2"/>
    <s v="Hoog"/>
    <s v="nee"/>
    <s v=" "/>
    <s v="163-058-00090_111"/>
    <n v="0"/>
    <x v="0"/>
  </r>
  <r>
    <n v="600"/>
    <s v="Polyline ZM"/>
    <s v="163"/>
    <s v="163-058-00090"/>
    <s v="163_112"/>
    <n v="112"/>
    <s v="163-058-00090_112"/>
    <n v="18"/>
    <n v="17"/>
    <n v="306"/>
    <d v="2019-07-09T00:00:00"/>
    <s v="Noord-Zuid"/>
    <n v="-1.94"/>
    <n v="-1.97"/>
    <n v="-1.97"/>
    <n v="0.75"/>
    <n v="0.75"/>
    <n v="3"/>
    <x v="0"/>
    <n v="12.5"/>
    <n v="2.2400000000000002"/>
    <n v="0.25"/>
    <n v="1.33"/>
    <n v="40.299999999999997"/>
    <n v="4.5"/>
    <n v="23.9"/>
    <n v="2.6539E-2"/>
    <s v="Binnen 2 jaar"/>
    <s v="nee"/>
    <s v="X"/>
    <s v="163-058-00090_112"/>
    <n v="0"/>
    <x v="0"/>
  </r>
  <r>
    <n v="601"/>
    <s v="Polyline ZM"/>
    <s v="163"/>
    <s v="163-058-00090"/>
    <s v="163_113"/>
    <n v="113"/>
    <s v="163-058-00090_113"/>
    <n v="16.5"/>
    <n v="12"/>
    <n v="198"/>
    <d v="2019-07-09T00:00:00"/>
    <s v="Noord-Zuid"/>
    <n v="-1.94"/>
    <n v="-1.97"/>
    <n v="-1.97"/>
    <n v="0.75"/>
    <n v="0.75"/>
    <n v="3"/>
    <x v="0"/>
    <n v="7.5"/>
    <n v="0.99"/>
    <n v="0.72"/>
    <n v="0.75"/>
    <n v="16.3"/>
    <n v="11.9"/>
    <n v="12.4"/>
    <n v="0.123267"/>
    <s v="Hoog"/>
    <s v="JA"/>
    <s v=" "/>
    <s v="163-058-00090_113"/>
    <n v="0"/>
    <x v="0"/>
  </r>
  <r>
    <n v="602"/>
    <s v="Polyline ZM"/>
    <s v="163"/>
    <s v="163-058-00090"/>
    <s v="163_114"/>
    <n v="114"/>
    <s v="163-058-00090_114"/>
    <n v="32.5"/>
    <n v="5.65"/>
    <n v="183.625"/>
    <d v="2019-07-09T00:00:00"/>
    <s v="West-Oost"/>
    <n v="-1.94"/>
    <n v="-1.97"/>
    <n v="-1.97"/>
    <n v="0.75"/>
    <n v="0.75"/>
    <n v="3"/>
    <x v="0"/>
    <n v="1.8833329999999999"/>
    <n v="1.33"/>
    <n v="0.51"/>
    <n v="0.77"/>
    <n v="43.2"/>
    <n v="16.600000000000001"/>
    <n v="25"/>
    <n v="0.26528000000000002"/>
    <s v="Zeer hoog"/>
    <s v="nee"/>
    <s v=" "/>
    <s v="163-058-00090_114"/>
    <n v="0"/>
    <x v="0"/>
  </r>
  <r>
    <n v="603"/>
    <s v="Polyline ZM"/>
    <s v="163"/>
    <s v="163-058-00090"/>
    <s v="163_115"/>
    <n v="115"/>
    <s v="163-058-00090_115"/>
    <n v="32.5"/>
    <n v="5.8"/>
    <n v="188.5"/>
    <d v="2019-07-09T00:00:00"/>
    <s v="West-Oost"/>
    <n v="-1.94"/>
    <n v="-1.97"/>
    <n v="-1.97"/>
    <n v="0.75"/>
    <n v="0.75"/>
    <n v="3"/>
    <x v="0"/>
    <n v="1.933333"/>
    <n v="0.83"/>
    <n v="0"/>
    <n v="0.2"/>
    <n v="27"/>
    <n v="0"/>
    <n v="6.5"/>
    <n v="0"/>
    <s v="Binnen 2 jaar"/>
    <s v="nee"/>
    <s v=" "/>
    <s v="163-058-00090_115"/>
    <n v="0"/>
    <x v="0"/>
  </r>
  <r>
    <n v="604"/>
    <s v="Polyline ZM"/>
    <s v="163"/>
    <s v="163-058-00090"/>
    <s v="163_116"/>
    <n v="116"/>
    <s v="163-058-00090_116"/>
    <n v="32.5"/>
    <n v="5.75"/>
    <n v="186.875"/>
    <d v="2019-07-09T00:00:00"/>
    <s v="West-Oost"/>
    <n v="-1.94"/>
    <n v="-1.97"/>
    <n v="-1.97"/>
    <n v="0.75"/>
    <n v="0.75"/>
    <n v="3"/>
    <x v="0"/>
    <n v="1.916666"/>
    <n v="0.96"/>
    <n v="0.15"/>
    <n v="0.44"/>
    <n v="31.2"/>
    <n v="4.9000000000000004"/>
    <n v="14.3"/>
    <n v="9.4488000000000003E-2"/>
    <s v="Hoog"/>
    <s v="nee"/>
    <s v=" "/>
    <s v="163-058-00090_116"/>
    <n v="0"/>
    <x v="0"/>
  </r>
  <r>
    <n v="488"/>
    <s v="Polyline ZM"/>
    <s v="244"/>
    <s v="244-058-00002"/>
    <s v="244_001"/>
    <n v="1"/>
    <s v="244-058-00002_001"/>
    <n v="21"/>
    <n v="5.05"/>
    <n v="106.05"/>
    <d v="2019-07-08T00:00:00"/>
    <s v="Oost-West."/>
    <n v="-1.91"/>
    <n v="-1.92"/>
    <n v="-1.92"/>
    <n v="0.75"/>
    <n v="0.75"/>
    <n v="3"/>
    <x v="13"/>
    <n v="1.683333"/>
    <n v="1.01"/>
    <n v="0.6"/>
    <n v="0.82"/>
    <n v="21.2"/>
    <n v="12.6"/>
    <n v="17.2"/>
    <n v="0.32214799999999999"/>
    <s v="Zeer hoog"/>
    <s v="nee"/>
    <s v=" "/>
    <s v="244-058-00002_001"/>
    <n v="0"/>
    <x v="0"/>
  </r>
  <r>
    <n v="489"/>
    <s v="Polyline ZM"/>
    <s v="244"/>
    <s v="244-058-00002"/>
    <s v="244_002"/>
    <n v="2"/>
    <s v="244-058-00002_002"/>
    <n v="51.5"/>
    <n v="5.05"/>
    <n v="260.07499999999999"/>
    <d v="2019-07-08T00:00:00"/>
    <s v="Oost-West."/>
    <n v="-1.91"/>
    <n v="-1.92"/>
    <n v="-1.92"/>
    <n v="0.75"/>
    <n v="0.75"/>
    <n v="3"/>
    <x v="13"/>
    <n v="1.683333"/>
    <n v="1.08"/>
    <n v="0.77"/>
    <n v="0.88"/>
    <n v="55.6"/>
    <n v="39.700000000000003"/>
    <n v="45.3"/>
    <n v="0.37884400000000001"/>
    <s v="Zeer hoog"/>
    <s v="JA"/>
    <s v=" "/>
    <s v="244-058-00002_002"/>
    <n v="0"/>
    <x v="0"/>
  </r>
  <r>
    <n v="490"/>
    <s v="Polyline ZM"/>
    <s v="244"/>
    <s v="244-058-00002"/>
    <s v="244_003"/>
    <n v="3"/>
    <s v="244-058-00002_003"/>
    <n v="25"/>
    <n v="18.100000000000001"/>
    <n v="452.5"/>
    <d v="2019-07-08T00:00:00"/>
    <s v="Zuid-Noord"/>
    <n v="-1.91"/>
    <n v="-1.92"/>
    <n v="-1.92"/>
    <n v="0.75"/>
    <n v="0.75"/>
    <n v="3"/>
    <x v="13"/>
    <n v="13.6"/>
    <n v="4.09"/>
    <n v="2.08"/>
    <n v="4.01"/>
    <n v="102.3"/>
    <n v="52"/>
    <n v="100.3"/>
    <n v="0.197266"/>
    <s v="Hoog"/>
    <s v="JA"/>
    <s v=" "/>
    <s v="244-058-00002_003"/>
    <n v="0"/>
    <x v="0"/>
  </r>
  <r>
    <n v="491"/>
    <s v="Polyline ZM"/>
    <s v="244"/>
    <s v="244-058-00002"/>
    <s v="244_004"/>
    <n v="4"/>
    <s v="244-058-00002_004"/>
    <n v="25"/>
    <n v="10"/>
    <n v="250"/>
    <d v="2019-07-08T00:00:00"/>
    <s v="Zuid-Noord"/>
    <n v="-1.91"/>
    <n v="-1.92"/>
    <n v="-1.92"/>
    <n v="0.75"/>
    <n v="0.75"/>
    <n v="3"/>
    <x v="13"/>
    <n v="5.5"/>
    <n v="2.0699999999999998"/>
    <n v="1.55"/>
    <n v="2.02"/>
    <n v="51.8"/>
    <n v="38.799999999999997"/>
    <n v="50.5"/>
    <n v="0.32569199999999998"/>
    <s v="Zeer hoog"/>
    <s v="JA"/>
    <s v=" "/>
    <s v="244-058-00002_004"/>
    <n v="0"/>
    <x v="0"/>
  </r>
  <r>
    <n v="492"/>
    <s v="Polyline ZM"/>
    <s v="244"/>
    <s v="244-058-00002"/>
    <s v="244_005"/>
    <n v="5"/>
    <s v="244-058-00002_005"/>
    <n v="36.5"/>
    <n v="5.95"/>
    <n v="217.17500000000001"/>
    <d v="2019-07-08T00:00:00"/>
    <s v="Zuid-Noord"/>
    <n v="-1.91"/>
    <n v="-1.92"/>
    <n v="-1.92"/>
    <n v="0.75"/>
    <n v="0.75"/>
    <n v="3"/>
    <x v="13"/>
    <n v="1.9833339999999999"/>
    <n v="0.92"/>
    <n v="0.56999999999999995"/>
    <n v="0.63"/>
    <n v="33.6"/>
    <n v="20.8"/>
    <n v="23"/>
    <n v="0.27703499999999998"/>
    <s v="Zeer hoog"/>
    <s v="JA"/>
    <s v=" "/>
    <s v="244-058-00002_005"/>
    <n v="0"/>
    <x v="0"/>
  </r>
  <r>
    <n v="368"/>
    <s v="Polyline ZM"/>
    <s v="245"/>
    <s v="245-058-00046"/>
    <s v="245_001"/>
    <n v="1"/>
    <s v="245-058-00046_001"/>
    <n v="14.5"/>
    <n v="11"/>
    <n v="159.5"/>
    <d v="2019-07-29T00:00:00"/>
    <s v="Oost-West"/>
    <n v="-2.4"/>
    <n v="-2.39"/>
    <n v="-2.39"/>
    <n v="0.75"/>
    <n v="0.75"/>
    <n v="3"/>
    <x v="14"/>
    <n v="6.5"/>
    <n v="1.78"/>
    <n v="0.87"/>
    <n v="0.87"/>
    <n v="25.8"/>
    <n v="12.6"/>
    <n v="12.6"/>
    <n v="0.16807800000000001"/>
    <s v="Zeer hoog"/>
    <s v="JA"/>
    <s v=" "/>
    <s v="245-058-00046_001"/>
    <n v="0"/>
    <x v="0"/>
  </r>
  <r>
    <n v="369"/>
    <s v="Polyline ZM"/>
    <s v="245"/>
    <s v="245-058-00046"/>
    <s v="245_002"/>
    <n v="2"/>
    <s v="245-058-00046_002"/>
    <n v="13"/>
    <n v="9"/>
    <n v="117"/>
    <d v="2019-07-29T00:00:00"/>
    <s v="Oost-West"/>
    <n v="-2.4"/>
    <n v="-2.39"/>
    <n v="-2.39"/>
    <n v="0.75"/>
    <n v="0.75"/>
    <n v="3"/>
    <x v="14"/>
    <n v="4.5"/>
    <n v="4.68"/>
    <n v="2.58"/>
    <n v="3.35"/>
    <n v="60.8"/>
    <n v="33.5"/>
    <n v="43.6"/>
    <n v="0.55305499999999996"/>
    <s v="Zeer hoog"/>
    <s v="nee"/>
    <s v=" "/>
    <s v="245-058-00046_002"/>
    <n v="0"/>
    <x v="0"/>
  </r>
  <r>
    <n v="370"/>
    <s v="Polyline ZM"/>
    <s v="250"/>
    <s v="250-058-01990"/>
    <s v="250_001"/>
    <n v="1"/>
    <s v="250-058-01990_001"/>
    <n v="50"/>
    <n v="4.5999999999999996"/>
    <n v="230"/>
    <d v="2019-07-23T00:00:00"/>
    <s v="Zuid-Noord"/>
    <n v="-2.2000000000000002"/>
    <n v="-2.2400000000000002"/>
    <n v="-2.2400000000000002"/>
    <n v="0.5"/>
    <s v="-"/>
    <s v="-"/>
    <x v="15"/>
    <n v="1.6"/>
    <n v="2.17"/>
    <n v="0.93"/>
    <n v="1.1299999999999999"/>
    <n v="108.5"/>
    <n v="46.5"/>
    <n v="56.5"/>
    <n v="0.55626200000000003"/>
    <s v="Zeer hoog"/>
    <s v="nee"/>
    <s v=" "/>
    <s v="250-058-01990_001"/>
    <n v="0"/>
    <x v="0"/>
  </r>
  <r>
    <n v="371"/>
    <s v="Polyline ZM"/>
    <s v="250"/>
    <s v="250-058-01990"/>
    <s v="250_002"/>
    <n v="2"/>
    <s v="250-058-01990_002"/>
    <n v="50"/>
    <n v="4.75"/>
    <n v="237.5"/>
    <d v="2019-07-23T00:00:00"/>
    <s v="Zuid-Noord"/>
    <n v="-2.2000000000000002"/>
    <n v="-2.2400000000000002"/>
    <n v="-2.2400000000000002"/>
    <n v="0.5"/>
    <s v="-"/>
    <s v="-"/>
    <x v="15"/>
    <n v="1.75"/>
    <n v="2.5499999999999998"/>
    <n v="0.9"/>
    <n v="1.1299999999999999"/>
    <n v="127.5"/>
    <n v="45"/>
    <n v="56.5"/>
    <n v="0.54663799999999996"/>
    <s v="Zeer hoog"/>
    <s v="nee"/>
    <s v=" "/>
    <s v="250-058-01990_002"/>
    <n v="0"/>
    <x v="0"/>
  </r>
  <r>
    <n v="372"/>
    <s v="Polyline ZM"/>
    <s v="250"/>
    <s v="250-058-01990"/>
    <s v="250_003"/>
    <n v="3"/>
    <s v="250-058-01990_003"/>
    <n v="50"/>
    <n v="5.4"/>
    <n v="270"/>
    <d v="2019-07-23T00:00:00"/>
    <s v="Zuid-Noord"/>
    <n v="-2.2000000000000002"/>
    <n v="-2.2400000000000002"/>
    <n v="-2.2400000000000002"/>
    <n v="0.5"/>
    <s v="-"/>
    <s v="-"/>
    <x v="15"/>
    <n v="2.4"/>
    <n v="2.76"/>
    <n v="1.03"/>
    <n v="1.39"/>
    <n v="138"/>
    <n v="51.5"/>
    <n v="69.5"/>
    <n v="0.55864400000000003"/>
    <s v="Zeer hoog"/>
    <s v="nee"/>
    <s v=" "/>
    <s v="250-058-01990_003"/>
    <n v="0"/>
    <x v="0"/>
  </r>
  <r>
    <n v="373"/>
    <s v="Polyline ZM"/>
    <s v="250"/>
    <s v="250-058-01990"/>
    <s v="250_004"/>
    <n v="4"/>
    <s v="250-058-01990_004"/>
    <n v="50"/>
    <n v="5.3"/>
    <n v="265"/>
    <d v="2019-07-23T00:00:00"/>
    <s v="Zuid-Noord"/>
    <n v="-2.2000000000000002"/>
    <n v="-2.2400000000000002"/>
    <n v="-2.2400000000000002"/>
    <n v="0.5"/>
    <s v="-"/>
    <s v="-"/>
    <x v="15"/>
    <n v="2.2999999999999998"/>
    <n v="2.72"/>
    <n v="0.79"/>
    <n v="1.1299999999999999"/>
    <n v="136"/>
    <n v="39.5"/>
    <n v="56.5"/>
    <n v="0.47441299999999997"/>
    <s v="Zeer hoog"/>
    <s v="nee"/>
    <s v=" "/>
    <s v="250-058-01990_004"/>
    <n v="0"/>
    <x v="0"/>
  </r>
  <r>
    <n v="374"/>
    <s v="Polyline ZM"/>
    <s v="250"/>
    <s v="250-058-01990"/>
    <s v="250_005"/>
    <n v="5"/>
    <s v="250-058-01990_005"/>
    <n v="50"/>
    <n v="6"/>
    <n v="300"/>
    <d v="2019-07-23T00:00:00"/>
    <s v="Zuid-Noord"/>
    <n v="-2.2000000000000002"/>
    <n v="-2.2400000000000002"/>
    <n v="-2.2400000000000002"/>
    <n v="0.5"/>
    <s v="-"/>
    <s v="-"/>
    <x v="15"/>
    <n v="3"/>
    <n v="3.55"/>
    <n v="1.05"/>
    <n v="1.53"/>
    <n v="177.5"/>
    <n v="52.5"/>
    <n v="76.5"/>
    <n v="0.51851899999999995"/>
    <s v="Zeer hoog"/>
    <s v="nee"/>
    <s v=" "/>
    <s v="250-058-01990_005"/>
    <n v="0"/>
    <x v="0"/>
  </r>
  <r>
    <n v="375"/>
    <s v="Polyline ZM"/>
    <s v="250"/>
    <s v="250-058-01990"/>
    <s v="250_006"/>
    <n v="6"/>
    <s v="250-058-01990_006"/>
    <n v="50"/>
    <n v="5.7"/>
    <n v="285"/>
    <d v="2019-07-23T00:00:00"/>
    <s v="Zuid-Noord"/>
    <n v="-2.2000000000000002"/>
    <n v="-2.2400000000000002"/>
    <n v="-2.2400000000000002"/>
    <n v="0.5"/>
    <s v="-"/>
    <s v="-"/>
    <x v="15"/>
    <n v="2.7"/>
    <n v="3.11"/>
    <n v="0.88"/>
    <n v="1.3"/>
    <n v="155.5"/>
    <n v="44"/>
    <n v="65"/>
    <n v="0.47854999999999998"/>
    <s v="Zeer hoog"/>
    <s v="nee"/>
    <s v=" "/>
    <s v="250-058-01990_006"/>
    <n v="0"/>
    <x v="0"/>
  </r>
  <r>
    <n v="376"/>
    <s v="Polyline ZM"/>
    <s v="250"/>
    <s v="250-058-01990"/>
    <s v="250_007"/>
    <n v="7"/>
    <s v="250-058-01990_007"/>
    <n v="50"/>
    <n v="5.15"/>
    <n v="257.5"/>
    <d v="2019-07-23T00:00:00"/>
    <s v="Zuid-Noord"/>
    <n v="-2.2000000000000002"/>
    <n v="-2.2400000000000002"/>
    <n v="-2.2400000000000002"/>
    <n v="0.5"/>
    <s v="-"/>
    <s v="-"/>
    <x v="15"/>
    <n v="2.15"/>
    <n v="2.14"/>
    <n v="0.85"/>
    <n v="1.1599999999999999"/>
    <n v="107"/>
    <n v="42.5"/>
    <n v="58"/>
    <n v="0.50958499999999995"/>
    <s v="Zeer hoog"/>
    <s v="nee"/>
    <s v=" "/>
    <s v="250-058-01990_007"/>
    <n v="0"/>
    <x v="0"/>
  </r>
  <r>
    <n v="377"/>
    <s v="Polyline ZM"/>
    <s v="250"/>
    <s v="250-058-01990"/>
    <s v="250_008"/>
    <n v="8"/>
    <s v="250-058-01990_008"/>
    <n v="50"/>
    <n v="5.4"/>
    <n v="270"/>
    <d v="2019-07-23T00:00:00"/>
    <s v="Zuid-Noord"/>
    <n v="-2.2000000000000002"/>
    <n v="-2.2400000000000002"/>
    <n v="-2.2400000000000002"/>
    <n v="0.5"/>
    <s v="-"/>
    <s v="-"/>
    <x v="15"/>
    <n v="2.4"/>
    <n v="3.34"/>
    <n v="0.87"/>
    <n v="1.23"/>
    <n v="167"/>
    <n v="43.5"/>
    <n v="61.5"/>
    <n v="0.49892500000000001"/>
    <s v="Zeer hoog"/>
    <s v="nee"/>
    <s v=" "/>
    <s v="250-058-01990_008"/>
    <n v="0"/>
    <x v="0"/>
  </r>
  <r>
    <n v="378"/>
    <s v="Polyline ZM"/>
    <s v="250"/>
    <s v="250-058-01990"/>
    <s v="250_009"/>
    <n v="9"/>
    <s v="250-058-01990_009"/>
    <n v="50"/>
    <n v="5.45"/>
    <n v="272.5"/>
    <d v="2019-07-23T00:00:00"/>
    <s v="Zuid-Noord"/>
    <n v="-2.2000000000000002"/>
    <n v="-2.2400000000000002"/>
    <n v="-2.2400000000000002"/>
    <n v="0.5"/>
    <s v="-"/>
    <s v="-"/>
    <x v="15"/>
    <n v="2.4500000000000002"/>
    <n v="3.23"/>
    <n v="0.8"/>
    <n v="1.17"/>
    <n v="161.5"/>
    <n v="40"/>
    <n v="58.5"/>
    <n v="0.466528"/>
    <s v="Zeer hoog"/>
    <s v="nee"/>
    <s v=" "/>
    <s v="250-058-01990_009"/>
    <n v="0"/>
    <x v="0"/>
  </r>
  <r>
    <n v="379"/>
    <s v="Polyline ZM"/>
    <s v="250"/>
    <s v="250-058-01990"/>
    <s v="250_010"/>
    <n v="10"/>
    <s v="250-058-01990_010"/>
    <n v="50"/>
    <n v="5.55"/>
    <n v="277.5"/>
    <d v="2019-07-23T00:00:00"/>
    <s v="Zuid-Noord"/>
    <n v="-2.2000000000000002"/>
    <n v="-2.2400000000000002"/>
    <n v="-2.2400000000000002"/>
    <n v="0.5"/>
    <s v="-"/>
    <s v="-"/>
    <x v="15"/>
    <n v="2.5499999999999998"/>
    <n v="3.03"/>
    <n v="0.74"/>
    <n v="1.1299999999999999"/>
    <n v="151.5"/>
    <n v="37"/>
    <n v="56.5"/>
    <n v="0.432674"/>
    <s v="Zeer hoog"/>
    <s v="JA"/>
    <s v=" "/>
    <s v="250-058-01990_010"/>
    <n v="0"/>
    <x v="0"/>
  </r>
  <r>
    <n v="380"/>
    <s v="Polyline ZM"/>
    <s v="250"/>
    <s v="250-058-01990"/>
    <s v="250_011"/>
    <n v="11"/>
    <s v="250-058-01990_011"/>
    <n v="50"/>
    <n v="5.8"/>
    <n v="290"/>
    <d v="2019-07-23T00:00:00"/>
    <s v="Zuid-Noord"/>
    <n v="-2.2000000000000002"/>
    <n v="-2.2400000000000002"/>
    <n v="-2.2400000000000002"/>
    <n v="0.5"/>
    <s v="-"/>
    <s v="-"/>
    <x v="15"/>
    <n v="2.8"/>
    <n v="2.65"/>
    <n v="0.94"/>
    <n v="1.38"/>
    <n v="132.5"/>
    <n v="47"/>
    <n v="69"/>
    <n v="0.493809"/>
    <s v="Zeer hoog"/>
    <s v="JA"/>
    <s v=" "/>
    <s v="250-058-01990_011"/>
    <n v="0"/>
    <x v="0"/>
  </r>
  <r>
    <n v="381"/>
    <s v="Polyline ZM"/>
    <s v="250"/>
    <s v="250-058-01990"/>
    <s v="250_012"/>
    <n v="12"/>
    <s v="250-058-01990_012"/>
    <n v="50"/>
    <n v="6.8"/>
    <n v="340"/>
    <d v="2019-07-23T00:00:00"/>
    <s v="Zuid-Noord"/>
    <n v="-2.2000000000000002"/>
    <n v="-2.2400000000000002"/>
    <n v="-2.2400000000000002"/>
    <n v="0.5"/>
    <s v="-"/>
    <s v="-"/>
    <x v="15"/>
    <n v="3.8"/>
    <n v="3.93"/>
    <n v="1.85"/>
    <n v="2.44"/>
    <n v="196.5"/>
    <n v="92.5"/>
    <n v="122"/>
    <n v="0.70335199999999998"/>
    <s v="Zeer hoog"/>
    <s v="JA"/>
    <s v=" "/>
    <s v="250-058-01990_012"/>
    <n v="0"/>
    <x v="0"/>
  </r>
  <r>
    <n v="382"/>
    <s v="Polyline ZM"/>
    <s v="250"/>
    <s v="250-058-01990"/>
    <s v="250_013"/>
    <n v="13"/>
    <s v="250-058-01990_013"/>
    <n v="53"/>
    <n v="7.75"/>
    <n v="410.75"/>
    <d v="2019-07-23T00:00:00"/>
    <s v="Zuid-Noord"/>
    <n v="-2.2000000000000002"/>
    <n v="-2.2400000000000002"/>
    <n v="-2.2400000000000002"/>
    <n v="0.5"/>
    <s v="-"/>
    <s v="-"/>
    <x v="15"/>
    <n v="4.75"/>
    <n v="4.09"/>
    <n v="1.48"/>
    <n v="2.1800000000000002"/>
    <n v="216.8"/>
    <n v="78.400000000000006"/>
    <n v="115.5"/>
    <n v="0.52069299999999996"/>
    <s v="Zeer hoog"/>
    <s v="JA"/>
    <s v=" "/>
    <s v="250-058-01990_013"/>
    <n v="0"/>
    <x v="0"/>
  </r>
  <r>
    <n v="383"/>
    <s v="Polyline ZM"/>
    <s v="250"/>
    <s v="250-058-01488"/>
    <s v="250_014"/>
    <n v="14"/>
    <s v="250-058-01488_014"/>
    <n v="48.5"/>
    <n v="6.15"/>
    <n v="298.27499999999998"/>
    <d v="2019-07-23T00:00:00"/>
    <s v="West-Oost"/>
    <n v="-2.2000000000000002"/>
    <n v="-2.2400000000000002"/>
    <n v="-2.2400000000000002"/>
    <n v="0.5"/>
    <n v="0.5"/>
    <n v="3"/>
    <x v="15"/>
    <n v="3.15"/>
    <n v="3.59"/>
    <n v="0.01"/>
    <n v="0.21"/>
    <n v="174.1"/>
    <n v="0.5"/>
    <n v="10.199999999999999"/>
    <n v="6.3299999999999997E-3"/>
    <s v="Binnen 2 jaar"/>
    <s v="nee"/>
    <s v="X"/>
    <s v="250-058-01488_014"/>
    <n v="0"/>
    <x v="0"/>
  </r>
  <r>
    <n v="384"/>
    <s v="Polyline ZM"/>
    <s v="250"/>
    <s v="250-058-01488"/>
    <s v="250_015"/>
    <n v="15"/>
    <s v="250-058-01488_015"/>
    <n v="49.5"/>
    <n v="5.45"/>
    <n v="269.77499999999998"/>
    <d v="2019-07-23T00:00:00"/>
    <s v="West-Oost"/>
    <n v="-2.2000000000000002"/>
    <n v="-2.2400000000000002"/>
    <n v="-2.2400000000000002"/>
    <n v="0.5"/>
    <n v="0.5"/>
    <n v="3"/>
    <x v="15"/>
    <n v="2.4500000000000002"/>
    <n v="1.98"/>
    <n v="0.05"/>
    <n v="0.05"/>
    <n v="98"/>
    <n v="2.5"/>
    <n v="2.5"/>
    <n v="3.9821000000000002E-2"/>
    <s v="Binnen 2 jaar"/>
    <s v="nee"/>
    <s v="X"/>
    <s v="250-058-01488_015"/>
    <n v="0"/>
    <x v="0"/>
  </r>
  <r>
    <n v="385"/>
    <s v="Polyline ZM"/>
    <s v="250"/>
    <s v="250-058-01488"/>
    <s v="250_016"/>
    <n v="16"/>
    <s v="250-058-01488_016"/>
    <n v="50"/>
    <n v="5.5"/>
    <n v="275"/>
    <d v="2019-07-23T00:00:00"/>
    <s v="West-Oost"/>
    <n v="-2.2000000000000002"/>
    <n v="-2.2400000000000002"/>
    <n v="-2.2400000000000002"/>
    <n v="0.5"/>
    <n v="0.5"/>
    <n v="3"/>
    <x v="15"/>
    <n v="2.5"/>
    <n v="2.39"/>
    <n v="0"/>
    <n v="0"/>
    <n v="119.5"/>
    <n v="0"/>
    <n v="0"/>
    <n v="0"/>
    <s v="Binnen 2 jaar"/>
    <s v="nee"/>
    <s v=" "/>
    <s v="250-058-01488_016"/>
    <n v="0"/>
    <x v="0"/>
  </r>
  <r>
    <n v="386"/>
    <s v="Polyline ZM"/>
    <s v="250"/>
    <s v="250-058-01488"/>
    <s v="250_017"/>
    <n v="17"/>
    <s v="250-058-01488_017"/>
    <n v="50"/>
    <n v="6.45"/>
    <n v="322.5"/>
    <d v="2019-07-23T00:00:00"/>
    <s v="West-Oost"/>
    <n v="-2.2000000000000002"/>
    <n v="-2.2400000000000002"/>
    <n v="-2.2400000000000002"/>
    <n v="0.5"/>
    <n v="0.5"/>
    <n v="3"/>
    <x v="15"/>
    <n v="3.45"/>
    <n v="2.46"/>
    <n v="0"/>
    <n v="0.02"/>
    <n v="123"/>
    <n v="0"/>
    <n v="1"/>
    <n v="0"/>
    <s v="Binnen 5 jaar"/>
    <s v="nee"/>
    <s v=" "/>
    <s v="250-058-01488_017"/>
    <n v="0"/>
    <x v="0"/>
  </r>
  <r>
    <n v="387"/>
    <s v="Polyline ZM"/>
    <s v="250"/>
    <s v="250-058-01488"/>
    <s v="250_018"/>
    <n v="18"/>
    <s v="250-058-01488_018"/>
    <n v="50"/>
    <n v="7.3"/>
    <n v="365"/>
    <d v="2019-07-23T00:00:00"/>
    <s v="West-Oost"/>
    <n v="-2.2000000000000002"/>
    <n v="-2.2400000000000002"/>
    <n v="-2.2400000000000002"/>
    <n v="0.5"/>
    <n v="0.5"/>
    <n v="3"/>
    <x v="15"/>
    <n v="4.3"/>
    <n v="3.14"/>
    <n v="0.17"/>
    <n v="0.44"/>
    <n v="157"/>
    <n v="8.5"/>
    <n v="22"/>
    <n v="7.6947000000000002E-2"/>
    <s v="Binnen 2 jaar"/>
    <s v="JA"/>
    <s v="X"/>
    <s v="250-058-01488_018"/>
    <n v="0"/>
    <x v="0"/>
  </r>
  <r>
    <n v="388"/>
    <s v="Polyline ZM"/>
    <s v="250"/>
    <s v="250-058-01488"/>
    <s v="250_019"/>
    <n v="19"/>
    <s v="250-058-01488_019"/>
    <n v="50"/>
    <n v="7.15"/>
    <n v="357.5"/>
    <d v="2019-07-23T00:00:00"/>
    <s v="West-Oost"/>
    <n v="-2.2000000000000002"/>
    <n v="-2.2400000000000002"/>
    <n v="-2.2400000000000002"/>
    <n v="0.5"/>
    <n v="0.5"/>
    <n v="3"/>
    <x v="15"/>
    <n v="4.1500000000000004"/>
    <n v="2.87"/>
    <n v="0.18"/>
    <n v="0.37"/>
    <n v="143.5"/>
    <n v="9"/>
    <n v="18.5"/>
    <n v="8.4110000000000004E-2"/>
    <s v="Binnen 2 jaar"/>
    <s v="nee"/>
    <s v="X"/>
    <s v="250-058-01488_019"/>
    <n v="0"/>
    <x v="0"/>
  </r>
  <r>
    <n v="389"/>
    <s v="Polyline ZM"/>
    <s v="250"/>
    <s v="250-058-01488"/>
    <s v="250_020"/>
    <n v="20"/>
    <s v="250-058-01488_020"/>
    <n v="53.5"/>
    <n v="6.9"/>
    <n v="369.15"/>
    <d v="2019-07-23T00:00:00"/>
    <s v="West-Oost"/>
    <n v="-2.2000000000000002"/>
    <n v="-2.2400000000000002"/>
    <n v="-2.2400000000000002"/>
    <n v="0.5"/>
    <n v="0.5"/>
    <n v="3"/>
    <x v="15"/>
    <n v="3.9"/>
    <n v="1.78"/>
    <n v="0.17"/>
    <n v="0.22"/>
    <n v="95.2"/>
    <n v="9.1"/>
    <n v="11.8"/>
    <n v="8.4350999999999995E-2"/>
    <s v="Binnen 2 jaar"/>
    <s v="JA"/>
    <s v="X"/>
    <s v="250-058-01488_020"/>
    <n v="0"/>
    <x v="0"/>
  </r>
  <r>
    <n v="390"/>
    <s v="Polyline ZM"/>
    <s v="250"/>
    <s v="250-058-01488"/>
    <s v="250_021"/>
    <n v="21"/>
    <s v="250-058-01488_021"/>
    <n v="39.5"/>
    <n v="6.05"/>
    <n v="238.97499999999999"/>
    <d v="2019-07-23T00:00:00"/>
    <s v="West-Oost"/>
    <n v="-2.2000000000000002"/>
    <n v="-2.2400000000000002"/>
    <n v="-2.2400000000000002"/>
    <n v="0.5"/>
    <n v="0.5"/>
    <n v="3"/>
    <x v="15"/>
    <n v="3.05"/>
    <n v="1.85"/>
    <n v="0.1"/>
    <n v="0.1"/>
    <n v="73.099999999999994"/>
    <n v="4"/>
    <n v="4"/>
    <n v="6.3524999999999998E-2"/>
    <s v="Binnen 2 jaar"/>
    <s v="nee"/>
    <s v="X"/>
    <s v="250-058-01488_021"/>
    <n v="0"/>
    <x v="0"/>
  </r>
  <r>
    <n v="391"/>
    <s v="Polyline ZM"/>
    <s v="250"/>
    <s v="250-058-01488"/>
    <s v="250_022"/>
    <n v="22"/>
    <s v="250-058-01488_022"/>
    <n v="36"/>
    <n v="5.85"/>
    <n v="210.6"/>
    <d v="2019-07-23T00:00:00"/>
    <s v="West-Oost"/>
    <n v="-2.2000000000000002"/>
    <n v="-2.2400000000000002"/>
    <n v="-2.2400000000000002"/>
    <n v="0.5"/>
    <n v="0.5"/>
    <n v="3"/>
    <x v="15"/>
    <n v="2.85"/>
    <n v="1.66"/>
    <n v="0.02"/>
    <n v="0.02"/>
    <n v="59.8"/>
    <n v="0.7"/>
    <n v="0.7"/>
    <n v="1.3932E-2"/>
    <s v="Binnen 2 jaar"/>
    <s v="nee"/>
    <s v="X"/>
    <s v="250-058-01488_022"/>
    <n v="0"/>
    <x v="0"/>
  </r>
  <r>
    <n v="392"/>
    <s v="Polyline ZM"/>
    <s v="250"/>
    <s v="250-058-02279"/>
    <s v="250_023"/>
    <n v="23"/>
    <s v="250-058-02279_023"/>
    <n v="52.5"/>
    <n v="5.35"/>
    <n v="280.875"/>
    <d v="2019-07-23T00:00:00"/>
    <s v="West-Oost"/>
    <n v="-2.2000000000000002"/>
    <n v="-2.2400000000000002"/>
    <n v="-2.2400000000000002"/>
    <n v="0.5"/>
    <n v="0.5"/>
    <n v="2"/>
    <x v="15"/>
    <n v="3.35"/>
    <n v="1.39"/>
    <n v="0.05"/>
    <n v="0.12"/>
    <n v="73"/>
    <n v="2.6"/>
    <n v="6.3"/>
    <n v="2.9586999999999999E-2"/>
    <s v="Binnen 2 jaar"/>
    <s v="JA"/>
    <s v="X"/>
    <s v="250-058-02279_023"/>
    <n v="0"/>
    <x v="0"/>
  </r>
  <r>
    <n v="393"/>
    <s v="Polyline ZM"/>
    <s v="250"/>
    <s v="250-058-02279"/>
    <s v="250_024"/>
    <n v="24"/>
    <s v="250-058-02279_024"/>
    <n v="29"/>
    <n v="6.65"/>
    <n v="192.85"/>
    <d v="2019-07-23T00:00:00"/>
    <s v="West-Oost"/>
    <n v="-2.2000000000000002"/>
    <n v="-2.2400000000000002"/>
    <n v="-2.2400000000000002"/>
    <n v="0.5"/>
    <n v="0.5"/>
    <n v="2"/>
    <x v="15"/>
    <n v="4.6500000000000004"/>
    <n v="1.1299999999999999"/>
    <n v="0.15"/>
    <n v="0.28999999999999998"/>
    <n v="32.799999999999997"/>
    <n v="4.4000000000000004"/>
    <n v="8.4"/>
    <n v="6.3632999999999995E-2"/>
    <s v="Binnen 2 jaar"/>
    <s v="JA"/>
    <s v="X"/>
    <s v="250-058-02279_024"/>
    <n v="0"/>
    <x v="0"/>
  </r>
  <r>
    <n v="394"/>
    <s v="Polyline ZM"/>
    <s v="250"/>
    <s v="250-058-02106"/>
    <s v="250_025"/>
    <n v="25"/>
    <s v="250-058-02106_025"/>
    <n v="35.5"/>
    <n v="3.6"/>
    <n v="127.8"/>
    <d v="2019-07-23T00:00:00"/>
    <s v="Noord-Zuid"/>
    <n v="-1.97"/>
    <n v="-1.97"/>
    <n v="-1.97"/>
    <n v="0.5"/>
    <n v="0.5"/>
    <n v="3"/>
    <x v="8"/>
    <n v="1"/>
    <n v="1.1499999999999999"/>
    <n v="0.34"/>
    <n v="0.44"/>
    <n v="40.799999999999997"/>
    <n v="12.1"/>
    <n v="15.6"/>
    <n v="0.36093399999999998"/>
    <s v="Zeer hoog"/>
    <s v="nee"/>
    <s v=" "/>
    <s v="250-058-02106_025"/>
    <n v="0"/>
    <x v="0"/>
  </r>
  <r>
    <n v="395"/>
    <s v="Polyline ZM"/>
    <s v="250"/>
    <s v="250-058-02106"/>
    <s v="250_026"/>
    <n v="26"/>
    <s v="250-058-02106_026"/>
    <n v="41"/>
    <n v="5.05"/>
    <n v="207.05"/>
    <d v="2019-07-23T00:00:00"/>
    <s v="Noord-Zuid"/>
    <n v="-1.97"/>
    <n v="-1.97"/>
    <n v="-1.97"/>
    <n v="0.5"/>
    <n v="0.5"/>
    <n v="3"/>
    <x v="8"/>
    <n v="2.0499999999999998"/>
    <n v="1.1399999999999999"/>
    <n v="0.02"/>
    <n v="0.24"/>
    <n v="46.7"/>
    <n v="0.8"/>
    <n v="9.8000000000000007"/>
    <n v="1.9238000000000002E-2"/>
    <s v="Binnen 2 jaar"/>
    <s v="nee"/>
    <s v="X"/>
    <s v="250-058-02106_026"/>
    <n v="0"/>
    <x v="0"/>
  </r>
  <r>
    <n v="396"/>
    <s v="Polyline ZM"/>
    <s v="250"/>
    <s v="250-058-02106"/>
    <s v="250_027"/>
    <n v="27"/>
    <s v="250-058-02106_027"/>
    <n v="31"/>
    <n v="4.4000000000000004"/>
    <n v="136.4"/>
    <d v="2019-07-23T00:00:00"/>
    <s v="Noord-Zuid"/>
    <n v="-1.97"/>
    <n v="-1.97"/>
    <n v="-1.97"/>
    <n v="0.5"/>
    <n v="0.5"/>
    <n v="3"/>
    <x v="8"/>
    <n v="1.4666669999999999"/>
    <n v="1.48"/>
    <n v="0.05"/>
    <n v="0.22"/>
    <n v="45.9"/>
    <n v="1.6"/>
    <n v="6.8"/>
    <n v="6.3829999999999998E-2"/>
    <s v="Hoog"/>
    <s v="nee"/>
    <s v=" "/>
    <s v="250-058-02106_027"/>
    <n v="0"/>
    <x v="0"/>
  </r>
  <r>
    <n v="397"/>
    <s v="Polyline ZM"/>
    <s v="250"/>
    <s v="250-058-03223"/>
    <s v="250_028"/>
    <n v="28"/>
    <s v="250-058-03223_028"/>
    <n v="15"/>
    <n v="5.2"/>
    <n v="78"/>
    <d v="2019-07-23T00:00:00"/>
    <s v="Noord-Zuid"/>
    <n v="-1.97"/>
    <n v="-1.97"/>
    <n v="-1.97"/>
    <n v="0.5"/>
    <s v="-"/>
    <s v="-"/>
    <x v="8"/>
    <n v="2.2000000000000002"/>
    <n v="2.3199999999999998"/>
    <n v="0.21"/>
    <n v="0.53"/>
    <n v="34.799999999999997"/>
    <n v="3.2"/>
    <n v="8"/>
    <n v="0.16892099999999999"/>
    <s v="Hoog"/>
    <s v="nee"/>
    <s v=" "/>
    <s v="250-058-03223_028"/>
    <n v="0"/>
    <x v="0"/>
  </r>
  <r>
    <n v="398"/>
    <s v="Polyline ZM"/>
    <s v="250"/>
    <s v="250-058-01138"/>
    <s v="250_029"/>
    <n v="29"/>
    <s v="250-058-01138_029"/>
    <n v="32.5"/>
    <n v="3.9"/>
    <n v="126.75"/>
    <d v="2019-07-23T00:00:00"/>
    <s v="Noord-Zuid"/>
    <n v="-1.97"/>
    <n v="-1.97"/>
    <n v="-1.97"/>
    <n v="0.5"/>
    <n v="0.5"/>
    <n v="3"/>
    <x v="8"/>
    <n v="1"/>
    <n v="1.34"/>
    <n v="0"/>
    <n v="0.05"/>
    <n v="43.6"/>
    <n v="0"/>
    <n v="1.6"/>
    <n v="0"/>
    <s v="Binnen 2 jaar"/>
    <s v="nee"/>
    <s v=" "/>
    <s v="250-058-01138_029"/>
    <n v="0"/>
    <x v="0"/>
  </r>
  <r>
    <n v="399"/>
    <s v="Polyline ZM"/>
    <s v="250"/>
    <s v="250-058-01138"/>
    <s v="250_030"/>
    <n v="30"/>
    <s v="250-058-01138_030"/>
    <n v="43"/>
    <n v="5.15"/>
    <n v="221.45"/>
    <d v="2019-07-23T00:00:00"/>
    <s v="Noord-Zuid"/>
    <n v="-1.97"/>
    <n v="-1.97"/>
    <n v="-1.97"/>
    <n v="0.5"/>
    <n v="0.5"/>
    <n v="3"/>
    <x v="8"/>
    <n v="2.15"/>
    <n v="1.85"/>
    <n v="0.12"/>
    <n v="0.38"/>
    <n v="79.599999999999994"/>
    <n v="5.2"/>
    <n v="16.3"/>
    <n v="0.103562"/>
    <s v="Hoog"/>
    <s v="nee"/>
    <s v=" "/>
    <s v="250-058-01138_030"/>
    <n v="0"/>
    <x v="0"/>
  </r>
  <r>
    <n v="400"/>
    <s v="Polyline ZM"/>
    <s v="250"/>
    <s v="250-058-00706"/>
    <s v="250_031"/>
    <n v="31"/>
    <s v="250-058-00706_031"/>
    <n v="22.5"/>
    <n v="3.8"/>
    <n v="85.5"/>
    <d v="2019-07-23T00:00:00"/>
    <s v="Noord-Zuid"/>
    <n v="-1.97"/>
    <n v="-1.97"/>
    <n v="-1.97"/>
    <n v="0.5"/>
    <n v="0.5"/>
    <n v="3"/>
    <x v="8"/>
    <n v="1"/>
    <n v="0.94"/>
    <n v="0"/>
    <n v="0"/>
    <n v="21.2"/>
    <n v="0"/>
    <n v="0"/>
    <n v="0"/>
    <s v="Binnen 2 jaar"/>
    <s v="nee"/>
    <s v=" "/>
    <s v="250-058-00706_031"/>
    <n v="0"/>
    <x v="0"/>
  </r>
  <r>
    <n v="401"/>
    <s v="Polyline ZM"/>
    <s v="250"/>
    <s v="250-058-01179"/>
    <s v="250_032"/>
    <n v="32"/>
    <s v="250-058-01179_032"/>
    <n v="47"/>
    <n v="4.2"/>
    <n v="197.4"/>
    <d v="2019-07-23T00:00:00"/>
    <s v="Noord-Zuid"/>
    <n v="-1.97"/>
    <n v="-1.97"/>
    <n v="-1.97"/>
    <n v="0.5"/>
    <n v="0.5"/>
    <n v="3"/>
    <x v="8"/>
    <n v="1.4"/>
    <n v="1.1499999999999999"/>
    <n v="0"/>
    <n v="0.09"/>
    <n v="54.1"/>
    <n v="0"/>
    <n v="4.2"/>
    <n v="0"/>
    <s v="Binnen 2 jaar"/>
    <s v="nee"/>
    <s v=" "/>
    <s v="250-058-01179_032"/>
    <n v="0"/>
    <x v="0"/>
  </r>
  <r>
    <n v="402"/>
    <s v="Polyline ZM"/>
    <s v="250"/>
    <s v="250-058-01179"/>
    <s v="250_033"/>
    <n v="33"/>
    <s v="250-058-01179_033"/>
    <n v="33.5"/>
    <n v="2.25"/>
    <n v="75.375"/>
    <d v="2019-07-23T00:00:00"/>
    <s v="Oost-West"/>
    <n v="-1.97"/>
    <n v="-1.97"/>
    <n v="-1.97"/>
    <n v="0.5"/>
    <n v="0.5"/>
    <n v="3"/>
    <x v="8"/>
    <n v="1"/>
    <n v="0.57999999999999996"/>
    <n v="0.04"/>
    <n v="0.18"/>
    <n v="19.399999999999999"/>
    <n v="1.3"/>
    <n v="6"/>
    <n v="7.6189999999999994E-2"/>
    <s v="Hoog"/>
    <s v="nee"/>
    <s v=" "/>
    <s v="250-058-01179_033"/>
    <n v="0"/>
    <x v="0"/>
  </r>
  <r>
    <n v="823"/>
    <s v="Polyline ZM"/>
    <s v="250"/>
    <s v="250-058-02945"/>
    <s v="250_034"/>
    <n v="34"/>
    <s v="250-058-02945_034"/>
    <n v="36"/>
    <n v="9"/>
    <n v="324"/>
    <d v="2019-07-23T00:00:00"/>
    <s v="West-Oost"/>
    <n v="-2.21"/>
    <n v="-2.2400000000000002"/>
    <n v="-2.2400000000000002"/>
    <n v="0.75"/>
    <n v="0.75"/>
    <n v="3"/>
    <x v="16"/>
    <n v="4.5"/>
    <n v="3.07"/>
    <n v="1.03"/>
    <n v="1.77"/>
    <n v="110.5"/>
    <n v="37.1"/>
    <n v="63.7"/>
    <n v="0.26478200000000002"/>
    <s v="Zeer hoog"/>
    <s v="JA"/>
    <s v=" "/>
    <s v="250-058-02945_034"/>
    <n v="0"/>
    <x v="0"/>
  </r>
  <r>
    <n v="824"/>
    <s v="Polyline ZM"/>
    <s v="250"/>
    <s v="250-058-02945"/>
    <s v="250_035"/>
    <n v="35"/>
    <s v="250-058-02945_035"/>
    <n v="30"/>
    <n v="9.9"/>
    <n v="297"/>
    <d v="2019-07-23T00:00:00"/>
    <s v="Noord-Zuid"/>
    <n v="-2.21"/>
    <n v="-2.2400000000000002"/>
    <n v="-2.2400000000000002"/>
    <n v="0.75"/>
    <n v="0.75"/>
    <n v="3"/>
    <x v="16"/>
    <n v="5.4"/>
    <n v="3.7"/>
    <n v="1.52"/>
    <n v="2.23"/>
    <n v="111"/>
    <n v="45.6"/>
    <n v="66.900000000000006"/>
    <n v="0.32455499999999998"/>
    <s v="Zeer hoog"/>
    <s v="JA"/>
    <s v=" "/>
    <s v="250-058-02945_035"/>
    <n v="0"/>
    <x v="0"/>
  </r>
  <r>
    <n v="403"/>
    <s v="Polyline ZM"/>
    <s v="250"/>
    <s v="250-058-01078"/>
    <s v="250_036"/>
    <n v="36"/>
    <s v="250-058-01078_036"/>
    <n v="37.5"/>
    <n v="3.25"/>
    <n v="121.875"/>
    <d v="2019-07-23T00:00:00"/>
    <s v="West-Oost"/>
    <n v="-2.54"/>
    <n v="-2.54"/>
    <n v="-2.2400000000000002"/>
    <n v="0.5"/>
    <n v="0.5"/>
    <n v="2"/>
    <x v="17"/>
    <n v="1.25"/>
    <n v="1.51"/>
    <n v="0.28999999999999998"/>
    <n v="0.46"/>
    <n v="56.6"/>
    <n v="10.9"/>
    <n v="17.3"/>
    <n v="0.33839000000000002"/>
    <s v="Zeer hoog"/>
    <s v="nee"/>
    <s v=" "/>
    <s v="250-058-01078_036"/>
    <n v="0"/>
    <x v="0"/>
  </r>
  <r>
    <n v="404"/>
    <s v="Polyline ZM"/>
    <s v="250"/>
    <s v="250-058-01078"/>
    <s v="250_037"/>
    <n v="37"/>
    <s v="250-058-01078_037"/>
    <n v="42.5"/>
    <n v="3"/>
    <n v="127.5"/>
    <d v="2019-07-23T00:00:00"/>
    <s v="West-Oost"/>
    <n v="-2.54"/>
    <n v="-2.54"/>
    <n v="-2.2400000000000002"/>
    <n v="0.5"/>
    <n v="0.5"/>
    <n v="2"/>
    <x v="17"/>
    <n v="1"/>
    <n v="1.01"/>
    <n v="0.02"/>
    <n v="0.1"/>
    <n v="42.9"/>
    <n v="0.9"/>
    <n v="4.3"/>
    <n v="3.8462000000000003E-2"/>
    <s v="Binnen 2 jaar"/>
    <s v="nee"/>
    <s v="X"/>
    <s v="250-058-01078_037"/>
    <n v="0"/>
    <x v="0"/>
  </r>
  <r>
    <n v="405"/>
    <s v="Polyline ZM"/>
    <s v="250"/>
    <s v="250-058-01078"/>
    <s v="250_038"/>
    <n v="38"/>
    <s v="250-058-01078_038"/>
    <n v="32.5"/>
    <n v="3.55"/>
    <n v="115.375"/>
    <d v="2019-07-23T00:00:00"/>
    <s v="West-Oost"/>
    <n v="-2.54"/>
    <n v="-2.54"/>
    <n v="-2.2400000000000002"/>
    <n v="0.5"/>
    <n v="0.5"/>
    <n v="2"/>
    <x v="17"/>
    <n v="1.55"/>
    <n v="1.67"/>
    <n v="0.04"/>
    <n v="0.27"/>
    <n v="54.3"/>
    <n v="1.3"/>
    <n v="8.8000000000000007"/>
    <n v="4.9950000000000001E-2"/>
    <s v="Hoog"/>
    <s v="nee"/>
    <s v=" "/>
    <s v="250-058-01078_038"/>
    <n v="0"/>
    <x v="0"/>
  </r>
  <r>
    <n v="406"/>
    <s v="Polyline ZM"/>
    <s v="250"/>
    <s v="250-058-01078"/>
    <s v="250_039"/>
    <n v="39"/>
    <s v="250-058-01078_039"/>
    <n v="37.5"/>
    <n v="2.5499999999999998"/>
    <n v="95.625"/>
    <d v="2019-07-23T00:00:00"/>
    <s v="West-Oost"/>
    <n v="-2.54"/>
    <n v="-2.54"/>
    <n v="-2.2400000000000002"/>
    <n v="0.5"/>
    <n v="0.5"/>
    <n v="2"/>
    <x v="17"/>
    <n v="1"/>
    <n v="1.1499999999999999"/>
    <n v="0.25"/>
    <n v="0.39"/>
    <n v="43.1"/>
    <n v="9.4"/>
    <n v="14.6"/>
    <n v="0.36036000000000001"/>
    <s v="Zeer hoog"/>
    <s v="nee"/>
    <s v=" "/>
    <s v="250-058-01078_039"/>
    <n v="0"/>
    <x v="0"/>
  </r>
  <r>
    <n v="407"/>
    <s v="Polyline ZM"/>
    <s v="250"/>
    <s v="250-058-01078"/>
    <s v="250_040"/>
    <n v="40"/>
    <s v="250-058-01078_040"/>
    <n v="47.5"/>
    <n v="3.35"/>
    <n v="159.125"/>
    <d v="2019-07-23T00:00:00"/>
    <s v="West-Oost"/>
    <n v="-2.54"/>
    <n v="-2.54"/>
    <n v="-2.2400000000000002"/>
    <n v="0.5"/>
    <n v="0.5"/>
    <n v="2"/>
    <x v="17"/>
    <n v="1.35"/>
    <n v="1.18"/>
    <n v="0.01"/>
    <n v="0.16"/>
    <n v="56.1"/>
    <n v="0.5"/>
    <n v="7.6"/>
    <n v="1.4654E-2"/>
    <s v="Binnen 2 jaar"/>
    <s v="nee"/>
    <s v="X"/>
    <s v="250-058-01078_040"/>
    <n v="0"/>
    <x v="0"/>
  </r>
  <r>
    <n v="408"/>
    <s v="Polyline ZM"/>
    <s v="250"/>
    <s v="250-058-01078"/>
    <s v="250_041"/>
    <n v="41"/>
    <s v="250-058-01078_041"/>
    <n v="47.5"/>
    <n v="3.1"/>
    <n v="147.25"/>
    <d v="2019-07-23T00:00:00"/>
    <s v="West-Oost"/>
    <n v="-2.54"/>
    <n v="-2.54"/>
    <n v="-2.2400000000000002"/>
    <n v="0.5"/>
    <n v="0.5"/>
    <n v="2"/>
    <x v="17"/>
    <n v="1.1000000000000001"/>
    <n v="1.04"/>
    <n v="0.06"/>
    <n v="0.17"/>
    <n v="49.4"/>
    <n v="2.9"/>
    <n v="8.1"/>
    <n v="9.9248000000000003E-2"/>
    <s v="Hoog"/>
    <s v="nee"/>
    <s v=" "/>
    <s v="250-058-01078_041"/>
    <n v="0"/>
    <x v="0"/>
  </r>
  <r>
    <n v="409"/>
    <s v="Polyline ZM"/>
    <s v="250"/>
    <s v="250-058-01078"/>
    <s v="250_042"/>
    <n v="42"/>
    <s v="250-058-01078_042"/>
    <n v="37.5"/>
    <n v="2.4"/>
    <n v="90"/>
    <d v="2019-07-23T00:00:00"/>
    <s v="West-Oost"/>
    <n v="-2.54"/>
    <n v="-2.54"/>
    <n v="-2.2400000000000002"/>
    <n v="0.5"/>
    <n v="0.5"/>
    <n v="2"/>
    <x v="17"/>
    <n v="1"/>
    <n v="1.07"/>
    <n v="0.23"/>
    <n v="0.37"/>
    <n v="40.1"/>
    <n v="8.6"/>
    <n v="13.9"/>
    <n v="0.34795799999999999"/>
    <s v="Zeer hoog"/>
    <s v="nee"/>
    <s v=" "/>
    <s v="250-058-01078_042"/>
    <n v="0"/>
    <x v="0"/>
  </r>
  <r>
    <n v="410"/>
    <s v="Polyline ZM"/>
    <s v="250"/>
    <s v="250-058-01537"/>
    <s v="250_043"/>
    <n v="43"/>
    <s v="250-058-01537_043"/>
    <n v="47"/>
    <n v="2.5499999999999998"/>
    <n v="119.85"/>
    <d v="2019-07-23T00:00:00"/>
    <s v="Zuid-Noord"/>
    <n v="-2.63"/>
    <n v="-2.63"/>
    <n v="-2.2400000000000002"/>
    <n v="0.5"/>
    <n v="0.5"/>
    <n v="2"/>
    <x v="18"/>
    <n v="1"/>
    <n v="0.99"/>
    <n v="0.26"/>
    <n v="0.4"/>
    <n v="46.5"/>
    <n v="12.2"/>
    <n v="18.8"/>
    <n v="0.37063400000000002"/>
    <s v="Zeer hoog"/>
    <s v="nee"/>
    <s v=" "/>
    <s v="250-058-01537_043"/>
    <n v="0"/>
    <x v="0"/>
  </r>
  <r>
    <n v="411"/>
    <s v="Polyline ZM"/>
    <s v="250"/>
    <s v="250-058-01537"/>
    <s v="250_044"/>
    <n v="44"/>
    <s v="250-058-01537_044"/>
    <n v="46.5"/>
    <n v="2.5499999999999998"/>
    <n v="118.575"/>
    <d v="2019-07-23T00:00:00"/>
    <s v="Zuid-Noord"/>
    <n v="-2.63"/>
    <n v="-2.63"/>
    <n v="-2.2400000000000002"/>
    <n v="0.5"/>
    <n v="0.5"/>
    <n v="2"/>
    <x v="18"/>
    <n v="1"/>
    <n v="0.83"/>
    <n v="0.11"/>
    <n v="0.25"/>
    <n v="38.6"/>
    <n v="5.0999999999999996"/>
    <n v="11.6"/>
    <n v="0.18795400000000001"/>
    <s v="Hoog"/>
    <s v="nee"/>
    <s v=" "/>
    <s v="250-058-01537_044"/>
    <n v="0"/>
    <x v="0"/>
  </r>
  <r>
    <n v="412"/>
    <s v="Polyline ZM"/>
    <s v="250"/>
    <s v="250-058-02638"/>
    <s v="250_045"/>
    <n v="45"/>
    <s v="250-058-02638_045"/>
    <n v="24"/>
    <n v="8"/>
    <n v="192"/>
    <d v="2019-07-23T00:00:00"/>
    <s v="West-Oost"/>
    <n v="-2.23"/>
    <n v="-2.2400000000000002"/>
    <n v="-2.2400000000000002"/>
    <n v="0.75"/>
    <n v="0.75"/>
    <n v="3"/>
    <x v="16"/>
    <n v="3.5"/>
    <n v="1.3"/>
    <n v="0"/>
    <n v="0"/>
    <n v="31.2"/>
    <n v="0"/>
    <n v="0"/>
    <n v="0"/>
    <s v="Na 5 jaar"/>
    <s v="JA"/>
    <s v=" "/>
    <s v="250-058-02638_045"/>
    <n v="0"/>
    <x v="0"/>
  </r>
  <r>
    <n v="413"/>
    <s v="Polyline ZM"/>
    <s v="250"/>
    <s v="250-058-01414"/>
    <s v="250_046"/>
    <n v="46"/>
    <s v="250-058-01414_046"/>
    <n v="19"/>
    <n v="6.3"/>
    <n v="119.7"/>
    <d v="2019-07-29T00:00:00"/>
    <s v="Oost-West"/>
    <n v="-2.09"/>
    <n v="-2.12"/>
    <n v="-2.12"/>
    <n v="0.75"/>
    <n v="0.75"/>
    <n v="3"/>
    <x v="19"/>
    <n v="1.8"/>
    <n v="1.2"/>
    <n v="0.76"/>
    <n v="0.87"/>
    <n v="22.8"/>
    <n v="14.4"/>
    <n v="16.5"/>
    <n v="0.33043499999999998"/>
    <s v="Zeer hoog"/>
    <s v="JA"/>
    <s v=" "/>
    <s v="250-058-01414_046"/>
    <n v="0"/>
    <x v="0"/>
  </r>
  <r>
    <n v="414"/>
    <s v="Polyline ZM"/>
    <s v="250"/>
    <s v="250-058-00759"/>
    <s v="250_047"/>
    <n v="47"/>
    <s v="250-058-00759_047"/>
    <n v="30"/>
    <n v="2.4"/>
    <n v="72"/>
    <d v="2019-07-29T00:00:00"/>
    <s v="Zuid-Noord"/>
    <n v="-2.0699999999999998"/>
    <n v="-2.12"/>
    <n v="-2.12"/>
    <n v="0.35"/>
    <n v="0.35"/>
    <n v="2"/>
    <x v="8"/>
    <n v="1"/>
    <n v="0.89"/>
    <n v="0.33"/>
    <n v="0.45"/>
    <n v="26.7"/>
    <n v="9.9"/>
    <n v="13.5"/>
    <n v="0.56798599999999999"/>
    <s v="Zeer hoog"/>
    <s v="nee"/>
    <s v=" "/>
    <s v="250-058-00759_047"/>
    <n v="0"/>
    <x v="0"/>
  </r>
  <r>
    <n v="415"/>
    <s v="Polyline ZM"/>
    <s v="250"/>
    <s v="250-058-02047"/>
    <s v="250_048"/>
    <n v="48"/>
    <s v="250-058-02047_048"/>
    <n v="6"/>
    <n v="5"/>
    <n v="30"/>
    <d v="2019-07-29T00:00:00"/>
    <s v="Oost-West"/>
    <n v="-2.0699999999999998"/>
    <n v="-2.12"/>
    <n v="-2.12"/>
    <n v="0.5"/>
    <n v="0.5"/>
    <n v="3"/>
    <x v="20"/>
    <n v="2"/>
    <n v="2.3199999999999998"/>
    <n v="0.45"/>
    <n v="0.73"/>
    <n v="13.9"/>
    <n v="2.7"/>
    <n v="4.4000000000000004"/>
    <n v="0.336449"/>
    <s v="Zeer hoog"/>
    <s v="nee"/>
    <s v=" "/>
    <s v="250-058-02047_048"/>
    <n v="0"/>
    <x v="0"/>
  </r>
  <r>
    <n v="416"/>
    <s v="Polyline ZM"/>
    <s v="250"/>
    <s v="250-058-01377"/>
    <s v="250_049"/>
    <n v="49"/>
    <s v="250-058-01377_049"/>
    <n v="18.5"/>
    <n v="3.85"/>
    <n v="71.224999999999994"/>
    <d v="2019-07-29T00:00:00"/>
    <s v="West-Oost"/>
    <n v="-2.09"/>
    <n v="-2.12"/>
    <n v="-2.12"/>
    <n v="0.75"/>
    <n v="0.75"/>
    <n v="3"/>
    <x v="19"/>
    <n v="1"/>
    <n v="0.37"/>
    <n v="0"/>
    <n v="0"/>
    <n v="6.8"/>
    <n v="0"/>
    <n v="0"/>
    <n v="0"/>
    <s v="Binnen 5 jaar"/>
    <s v="nee"/>
    <s v=" "/>
    <s v="250-058-01377_049"/>
    <n v="0"/>
    <x v="0"/>
  </r>
  <r>
    <n v="487"/>
    <s v="Polyline ZM"/>
    <s v="250"/>
    <s v="250-058-01377"/>
    <s v="250_050"/>
    <n v="50"/>
    <s v="250-058-01377_050"/>
    <n v="28"/>
    <n v="5.15"/>
    <n v="144.19999999999999"/>
    <d v="2019-07-29T00:00:00"/>
    <s v="Zuid-Noord"/>
    <n v="-2.09"/>
    <n v="-2.12"/>
    <n v="-2.12"/>
    <n v="0.75"/>
    <n v="0.75"/>
    <n v="3"/>
    <x v="19"/>
    <n v="1.7166669999999999"/>
    <n v="1"/>
    <n v="0.02"/>
    <n v="0.14000000000000001"/>
    <n v="28"/>
    <n v="0.6"/>
    <n v="3.9"/>
    <n v="1.5296000000000001E-2"/>
    <s v="Binnen 2 jaar"/>
    <s v="nee"/>
    <s v="X"/>
    <s v="250-058-01377_050"/>
    <n v="0"/>
    <x v="0"/>
  </r>
  <r>
    <n v="417"/>
    <s v="Polyline ZM"/>
    <s v="250"/>
    <s v="250-058-01377"/>
    <s v="250_051"/>
    <n v="51"/>
    <s v="250-058-01377_051"/>
    <n v="23.5"/>
    <n v="5.05"/>
    <n v="118.675"/>
    <d v="2019-07-29T00:00:00"/>
    <s v="Zuid-Noord"/>
    <n v="-2.09"/>
    <n v="-2.12"/>
    <n v="-2.12"/>
    <n v="0.75"/>
    <n v="0.75"/>
    <n v="3"/>
    <x v="19"/>
    <n v="1.683333"/>
    <n v="1.26"/>
    <n v="0.19"/>
    <n v="0.35"/>
    <n v="29.6"/>
    <n v="4.5"/>
    <n v="8.1999999999999993"/>
    <n v="0.13080900000000001"/>
    <s v="Hoog"/>
    <s v="JA"/>
    <s v=" "/>
    <s v="250-058-01377_051"/>
    <n v="0"/>
    <x v="0"/>
  </r>
  <r>
    <n v="418"/>
    <s v="Polyline ZM"/>
    <s v="250"/>
    <s v="250-058-01377"/>
    <s v="250_052"/>
    <n v="52"/>
    <s v="250-058-01377_052"/>
    <n v="63"/>
    <n v="5.95"/>
    <n v="374.85"/>
    <d v="2019-07-29T00:00:00"/>
    <s v="Oost-West"/>
    <n v="-2.09"/>
    <n v="-2.12"/>
    <n v="-2.12"/>
    <n v="0.75"/>
    <n v="0.75"/>
    <n v="3"/>
    <x v="19"/>
    <n v="1.9833339999999999"/>
    <n v="1.07"/>
    <n v="0.15"/>
    <n v="0.37"/>
    <n v="67.400000000000006"/>
    <n v="9.5"/>
    <n v="23.3"/>
    <n v="9.1603000000000004E-2"/>
    <s v="Hoog"/>
    <s v="nee"/>
    <s v=" "/>
    <s v="250-058-01377_052"/>
    <n v="0"/>
    <x v="0"/>
  </r>
  <r>
    <n v="419"/>
    <s v="Polyline ZM"/>
    <s v="250"/>
    <s v="250-058-01377"/>
    <s v="250_053"/>
    <n v="53"/>
    <s v="250-058-01377_053"/>
    <n v="46.5"/>
    <n v="6.05"/>
    <n v="281.32499999999999"/>
    <d v="2019-07-29T00:00:00"/>
    <s v="Oost-West"/>
    <n v="-2.09"/>
    <n v="-2.12"/>
    <n v="-2.12"/>
    <n v="0.75"/>
    <n v="0.75"/>
    <n v="3"/>
    <x v="19"/>
    <n v="1.55"/>
    <n v="1.34"/>
    <n v="0.1"/>
    <n v="0.22"/>
    <n v="62.3"/>
    <n v="4.7"/>
    <n v="10.199999999999999"/>
    <n v="7.6471999999999998E-2"/>
    <s v="Hoog"/>
    <s v="nee"/>
    <s v=" "/>
    <s v="250-058-01377_053"/>
    <n v="0"/>
    <x v="0"/>
  </r>
  <r>
    <n v="420"/>
    <s v="Polyline ZM"/>
    <s v="250"/>
    <s v="250-058-01377"/>
    <s v="250_054"/>
    <n v="54"/>
    <s v="250-058-01377_054"/>
    <n v="60"/>
    <n v="6.15"/>
    <n v="369"/>
    <d v="2019-07-29T00:00:00"/>
    <s v="Oost-West"/>
    <n v="-2.09"/>
    <n v="-2.12"/>
    <n v="-2.12"/>
    <n v="0.75"/>
    <n v="0.75"/>
    <n v="3"/>
    <x v="19"/>
    <n v="1.65"/>
    <n v="1.3"/>
    <n v="0.16"/>
    <n v="0.33"/>
    <n v="78"/>
    <n v="9.6"/>
    <n v="19.8"/>
    <n v="0.109914"/>
    <s v="Hoog"/>
    <s v="nee"/>
    <s v=" "/>
    <s v="250-058-01377_054"/>
    <n v="0"/>
    <x v="0"/>
  </r>
  <r>
    <n v="421"/>
    <s v="Polyline ZM"/>
    <s v="250"/>
    <s v="250-058-01377"/>
    <s v="250_055"/>
    <n v="55"/>
    <s v="250-058-01377_055"/>
    <n v="26"/>
    <n v="18"/>
    <n v="468"/>
    <d v="2019-07-29T00:00:00"/>
    <s v="Noord-Zuid"/>
    <n v="-2.09"/>
    <n v="-2.12"/>
    <n v="-2.12"/>
    <n v="0.75"/>
    <n v="0.75"/>
    <n v="3"/>
    <x v="19"/>
    <n v="13.5"/>
    <n v="3.01"/>
    <n v="0.85"/>
    <n v="1.29"/>
    <n v="78.3"/>
    <n v="22.1"/>
    <n v="33.5"/>
    <n v="8.2792000000000004E-2"/>
    <s v="Binnen 2 jaar"/>
    <s v="nee"/>
    <s v="X"/>
    <s v="250-058-01377_055"/>
    <n v="0"/>
    <x v="0"/>
  </r>
  <r>
    <n v="422"/>
    <s v="Polyline ZM"/>
    <s v="250"/>
    <s v="250-058-03298"/>
    <s v="250_056"/>
    <n v="56"/>
    <s v="250-058-03298_056"/>
    <n v="7.5"/>
    <n v="5.85"/>
    <n v="43.875"/>
    <d v="2019-07-26T00:00:00"/>
    <s v="Noord-Zuid"/>
    <n v="-2.1"/>
    <n v="-2.12"/>
    <n v="-2.12"/>
    <n v="0.5"/>
    <n v="0.5"/>
    <n v="3"/>
    <x v="20"/>
    <n v="2.85"/>
    <n v="1.32"/>
    <n v="0.64"/>
    <n v="1.02"/>
    <n v="9.9"/>
    <n v="4.8"/>
    <n v="7.7"/>
    <n v="0.36325600000000002"/>
    <s v="Zeer hoog"/>
    <s v="JA"/>
    <s v=" "/>
    <s v="250-058-03298_056"/>
    <n v="0"/>
    <x v="0"/>
  </r>
  <r>
    <n v="423"/>
    <s v="Polyline ZM"/>
    <s v="250"/>
    <s v="250-058-03298"/>
    <s v="250_057"/>
    <n v="57"/>
    <s v="250-058-03298_057"/>
    <n v="18.5"/>
    <n v="6"/>
    <n v="111"/>
    <d v="2019-07-26T00:00:00"/>
    <s v="Noord-Zuid"/>
    <n v="-2.1"/>
    <n v="-2.12"/>
    <n v="-2.12"/>
    <n v="0.5"/>
    <n v="0.5"/>
    <n v="3"/>
    <x v="20"/>
    <n v="3"/>
    <n v="2.14"/>
    <n v="1.39"/>
    <n v="1.87"/>
    <n v="39.6"/>
    <n v="25.7"/>
    <n v="34.6"/>
    <n v="0.63325699999999996"/>
    <s v="Zeer hoog"/>
    <s v="JA"/>
    <s v=" "/>
    <s v="250-058-03298_057"/>
    <n v="0"/>
    <x v="0"/>
  </r>
  <r>
    <n v="424"/>
    <s v="Polyline ZM"/>
    <s v="250"/>
    <s v="250-058-00572"/>
    <s v="250_058"/>
    <n v="58"/>
    <s v="250-058-00572_058"/>
    <n v="45.5"/>
    <n v="5.6"/>
    <n v="254.8"/>
    <d v="2019-07-26T00:00:00"/>
    <s v="West-Oost"/>
    <n v="-2.1"/>
    <n v="-2.12"/>
    <n v="-2.12"/>
    <n v="0.75"/>
    <n v="0.75"/>
    <n v="3"/>
    <x v="19"/>
    <n v="1.8666670000000001"/>
    <n v="1.86"/>
    <n v="0.11"/>
    <n v="0.38"/>
    <n v="84.6"/>
    <n v="5"/>
    <n v="17.3"/>
    <n v="7.2847999999999996E-2"/>
    <s v="Hoog"/>
    <s v="nee"/>
    <s v=" "/>
    <s v="250-058-00572_058"/>
    <n v="0"/>
    <x v="0"/>
  </r>
  <r>
    <n v="425"/>
    <s v="Polyline ZM"/>
    <s v="250"/>
    <s v="250-058-00572"/>
    <s v="250_059"/>
    <n v="59"/>
    <s v="250-058-00572_059"/>
    <n v="39"/>
    <n v="5.8"/>
    <n v="226.2"/>
    <d v="2019-07-26T00:00:00"/>
    <s v="West-Oost"/>
    <n v="-2.1"/>
    <n v="-2.12"/>
    <n v="-2.12"/>
    <n v="0.75"/>
    <n v="0.75"/>
    <n v="3"/>
    <x v="19"/>
    <n v="1.933333"/>
    <n v="1.56"/>
    <n v="0.18"/>
    <n v="0.47"/>
    <n v="60.8"/>
    <n v="7"/>
    <n v="18.3"/>
    <n v="0.110429"/>
    <s v="Hoog"/>
    <s v="nee"/>
    <s v=" "/>
    <s v="250-058-00572_059"/>
    <n v="0"/>
    <x v="0"/>
  </r>
  <r>
    <n v="426"/>
    <s v="Polyline ZM"/>
    <s v="250"/>
    <s v="250-058-00572"/>
    <s v="250_060"/>
    <n v="60"/>
    <s v="250-058-00572_060"/>
    <n v="32"/>
    <n v="5.95"/>
    <n v="190.4"/>
    <d v="2019-07-26T00:00:00"/>
    <s v="West-Oost"/>
    <n v="-2.1"/>
    <n v="-2.12"/>
    <n v="-2.12"/>
    <n v="0.75"/>
    <n v="0.75"/>
    <n v="3"/>
    <x v="19"/>
    <n v="1.9833339999999999"/>
    <n v="1.86"/>
    <n v="0.26"/>
    <n v="0.55000000000000004"/>
    <n v="59.5"/>
    <n v="8.3000000000000007"/>
    <n v="17.600000000000001"/>
    <n v="0.148784"/>
    <s v="Hoog"/>
    <s v="nee"/>
    <s v=" "/>
    <s v="250-058-00572_060"/>
    <n v="0"/>
    <x v="0"/>
  </r>
  <r>
    <n v="427"/>
    <s v="Polyline ZM"/>
    <s v="250"/>
    <s v="250-058-03459"/>
    <s v="250_061"/>
    <n v="61"/>
    <s v="250-058-03459_061"/>
    <n v="2"/>
    <n v="6.1"/>
    <n v="12.2"/>
    <d v="2019-07-26T00:00:00"/>
    <s v="West-Oost"/>
    <n v="-2.1"/>
    <n v="-2.12"/>
    <n v="-2.12"/>
    <n v="0.75"/>
    <n v="0.75"/>
    <n v="3"/>
    <x v="19"/>
    <n v="1.6"/>
    <n v="0.97"/>
    <n v="0.61"/>
    <n v="0.61"/>
    <n v="1.9"/>
    <n v="1.2"/>
    <n v="1.2"/>
    <n v="0.296431"/>
    <s v="Zeer hoog"/>
    <s v="JA"/>
    <s v=" "/>
    <s v="250-058-03459_061"/>
    <n v="0"/>
    <x v="0"/>
  </r>
  <r>
    <n v="428"/>
    <s v="Polyline ZM"/>
    <s v="250"/>
    <s v="250-058-01527"/>
    <s v="250_062"/>
    <n v="62"/>
    <s v="250-058-01527_062"/>
    <n v="40"/>
    <n v="18.649999999999999"/>
    <n v="746"/>
    <d v="2019-07-26T00:00:00"/>
    <s v="Noord-Zuid."/>
    <n v="-2.1"/>
    <n v="-2.12"/>
    <n v="-2.12"/>
    <n v="0.75"/>
    <n v="0.75"/>
    <n v="3"/>
    <x v="19"/>
    <n v="14.15"/>
    <n v="3.4"/>
    <n v="0.63"/>
    <n v="2.65"/>
    <n v="136"/>
    <n v="25.2"/>
    <n v="106"/>
    <n v="5.8809E-2"/>
    <s v="Binnen 2 jaar"/>
    <s v="JA"/>
    <s v="X"/>
    <s v="250-058-01527_062"/>
    <n v="0"/>
    <x v="0"/>
  </r>
  <r>
    <n v="429"/>
    <s v="Polyline ZM"/>
    <s v="250"/>
    <s v="250-058-01527"/>
    <s v="250_063"/>
    <n v="63"/>
    <s v="250-058-01527_063"/>
    <n v="45"/>
    <n v="8.25"/>
    <n v="371.25"/>
    <d v="2019-07-26T00:00:00"/>
    <s v="Noord-Zuid"/>
    <n v="-2.1"/>
    <n v="-2.12"/>
    <n v="-2.12"/>
    <n v="0.75"/>
    <n v="0.75"/>
    <n v="3"/>
    <x v="19"/>
    <n v="3.75"/>
    <n v="1.21"/>
    <n v="0.45"/>
    <n v="0.9"/>
    <n v="54.5"/>
    <n v="20.3"/>
    <n v="40.5"/>
    <n v="0.145985"/>
    <s v="Hoog"/>
    <s v="JA"/>
    <s v=" "/>
    <s v="250-058-01527_063"/>
    <n v="0"/>
    <x v="0"/>
  </r>
  <r>
    <n v="430"/>
    <s v="Polyline ZM"/>
    <s v="250"/>
    <s v="250-058-01527"/>
    <s v="250_064"/>
    <n v="64"/>
    <s v="250-058-01527_064"/>
    <n v="36"/>
    <n v="5.7"/>
    <n v="205.2"/>
    <d v="2019-07-26T00:00:00"/>
    <s v="Oost-West"/>
    <n v="-2.1"/>
    <n v="-2.12"/>
    <n v="-2.12"/>
    <n v="0.75"/>
    <n v="0.75"/>
    <n v="3"/>
    <x v="19"/>
    <n v="1.9000010000000001"/>
    <n v="1.65"/>
    <n v="0"/>
    <n v="0.12"/>
    <n v="59.4"/>
    <n v="0"/>
    <n v="4.3"/>
    <n v="0"/>
    <s v="Binnen 2 jaar"/>
    <s v="nee"/>
    <s v=" "/>
    <s v="250-058-01527_064"/>
    <n v="0"/>
    <x v="0"/>
  </r>
  <r>
    <n v="431"/>
    <s v="Polyline ZM"/>
    <s v="250"/>
    <s v="250-058-04436"/>
    <s v="250_065"/>
    <n v="65"/>
    <s v="250-058-04436_065"/>
    <n v="31.5"/>
    <n v="5.85"/>
    <n v="184.27500000000001"/>
    <d v="2019-07-26T00:00:00"/>
    <s v="Oost-West"/>
    <n v="-2.1"/>
    <n v="-2.12"/>
    <n v="-2.12"/>
    <n v="0.5"/>
    <n v="0.5"/>
    <n v="3"/>
    <x v="20"/>
    <n v="2.85"/>
    <n v="1.17"/>
    <n v="0.08"/>
    <n v="0.25"/>
    <n v="36.9"/>
    <n v="2.5"/>
    <n v="7.9"/>
    <n v="5.4529000000000001E-2"/>
    <s v="Binnen 2 jaar"/>
    <s v="JA"/>
    <s v="X"/>
    <s v="250-058-04436_065"/>
    <n v="0"/>
    <x v="0"/>
  </r>
  <r>
    <n v="432"/>
    <s v="Polyline ZM"/>
    <s v="250"/>
    <s v="250-058-04436"/>
    <s v="250_066"/>
    <n v="66"/>
    <s v="250-058-04436_066"/>
    <n v="27.5"/>
    <n v="6.35"/>
    <n v="174.625"/>
    <d v="2019-07-26T00:00:00"/>
    <s v="Oost-West"/>
    <n v="-2.1"/>
    <n v="-2.12"/>
    <n v="-2.12"/>
    <n v="0.5"/>
    <n v="0.5"/>
    <n v="3"/>
    <x v="20"/>
    <n v="3.35"/>
    <n v="0.42"/>
    <n v="0.04"/>
    <n v="7.0000000000000007E-2"/>
    <n v="11.6"/>
    <n v="1.1000000000000001"/>
    <n v="1.9"/>
    <n v="2.3628E-2"/>
    <s v="Binnen 2 jaar"/>
    <s v="JA"/>
    <s v="X"/>
    <s v="250-058-04436_066"/>
    <n v="0"/>
    <x v="0"/>
  </r>
  <r>
    <n v="433"/>
    <s v="Polyline ZM"/>
    <s v="250"/>
    <s v="250-058-04374"/>
    <s v="250_067"/>
    <n v="67"/>
    <s v="250-058-04374_067"/>
    <n v="51"/>
    <n v="6.85"/>
    <n v="349.35"/>
    <d v="2019-07-26T00:00:00"/>
    <s v="Zuid-Noord"/>
    <n v="-2.1"/>
    <n v="-2.12"/>
    <n v="-2.12"/>
    <n v="0.5"/>
    <s v="-"/>
    <s v="-"/>
    <x v="20"/>
    <n v="3.85"/>
    <n v="0.71"/>
    <n v="0.01"/>
    <n v="0.06"/>
    <n v="36.200000000000003"/>
    <n v="0.5"/>
    <n v="3.1"/>
    <n v="5.1840000000000002E-3"/>
    <s v="Binnen 2 jaar"/>
    <s v="nee"/>
    <s v="X"/>
    <s v="250-058-04374_067"/>
    <n v="0"/>
    <x v="0"/>
  </r>
  <r>
    <n v="434"/>
    <s v="Polyline ZM"/>
    <s v="250"/>
    <s v="250-058-04374"/>
    <s v="250_068"/>
    <n v="68"/>
    <s v="250-058-04374_068"/>
    <n v="50"/>
    <n v="7.25"/>
    <n v="362.5"/>
    <d v="2019-07-26T00:00:00"/>
    <s v="Zuid-Noord"/>
    <n v="-2.1"/>
    <n v="-2.12"/>
    <n v="-2.12"/>
    <n v="0.5"/>
    <s v="-"/>
    <s v="-"/>
    <x v="20"/>
    <n v="4.25"/>
    <n v="0.83"/>
    <n v="0.06"/>
    <n v="0.11"/>
    <n v="41.5"/>
    <n v="3"/>
    <n v="5.5"/>
    <n v="2.7956999999999999E-2"/>
    <s v="Binnen 2 jaar"/>
    <s v="JA"/>
    <s v="X"/>
    <s v="250-058-04374_068"/>
    <n v="0"/>
    <x v="0"/>
  </r>
  <r>
    <n v="435"/>
    <s v="Polyline ZM"/>
    <s v="250"/>
    <s v="250-058-00856-01"/>
    <s v="250_069"/>
    <n v="69"/>
    <s v="250-058-00856-01_069"/>
    <n v="6"/>
    <n v="9.0500000000000007"/>
    <n v="54.3"/>
    <d v="2019-07-26T00:00:00"/>
    <s v="Noord-Zuid."/>
    <n v="-2.1"/>
    <n v="-2.12"/>
    <n v="-2.12"/>
    <n v="0.75"/>
    <n v="0.75"/>
    <n v="3"/>
    <x v="19"/>
    <n v="4.55"/>
    <n v="2.92"/>
    <n v="0.12"/>
    <n v="0.86"/>
    <n v="17.5"/>
    <n v="0.7"/>
    <n v="5.2"/>
    <n v="3.4563999999999998E-2"/>
    <s v="Hoog"/>
    <s v="nee"/>
    <s v=" "/>
    <s v="250-058-00856-01_069"/>
    <n v="0"/>
    <x v="0"/>
  </r>
  <r>
    <n v="436"/>
    <s v="Polyline ZM"/>
    <s v="250"/>
    <s v="250-058-00526"/>
    <s v="250_070"/>
    <n v="70"/>
    <s v="250-058-00526_070"/>
    <n v="22"/>
    <n v="10"/>
    <n v="220"/>
    <d v="2019-07-26T00:00:00"/>
    <s v="Noord-Zuid."/>
    <n v="-2.1"/>
    <n v="-2.12"/>
    <n v="-2.12"/>
    <n v="0.75"/>
    <n v="0.75"/>
    <n v="3"/>
    <x v="19"/>
    <n v="5.5"/>
    <n v="3.16"/>
    <n v="0.28000000000000003"/>
    <n v="0.67"/>
    <n v="69.5"/>
    <n v="6.2"/>
    <n v="14.7"/>
    <n v="6.6045000000000006E-2"/>
    <s v="Binnen 2 jaar"/>
    <s v="JA"/>
    <s v="X"/>
    <s v="250-058-00526_070"/>
    <n v="0"/>
    <x v="0"/>
  </r>
  <r>
    <n v="437"/>
    <s v="Polyline ZM"/>
    <s v="250"/>
    <s v="250-058-00526"/>
    <s v="250_071"/>
    <n v="71"/>
    <s v="250-058-00526_071"/>
    <n v="24"/>
    <n v="7.45"/>
    <n v="178.8"/>
    <d v="2019-07-26T00:00:00"/>
    <s v="Noord-Zuid."/>
    <n v="-2.1"/>
    <n v="-2.12"/>
    <n v="-2.12"/>
    <n v="0.75"/>
    <n v="0.75"/>
    <n v="3"/>
    <x v="19"/>
    <n v="2.95"/>
    <n v="1.58"/>
    <n v="0.24"/>
    <n v="0.28999999999999998"/>
    <n v="37.9"/>
    <n v="5.8"/>
    <n v="7"/>
    <n v="0.100186"/>
    <s v="Binnen 2 jaar"/>
    <s v="nee"/>
    <s v="X"/>
    <s v="250-058-00526_071"/>
    <n v="0"/>
    <x v="0"/>
  </r>
  <r>
    <n v="438"/>
    <s v="Polyline ZM"/>
    <s v="250"/>
    <s v="250-058-00526"/>
    <s v="250_072"/>
    <n v="72"/>
    <s v="250-058-00526_072"/>
    <n v="24"/>
    <n v="7.5"/>
    <n v="180"/>
    <d v="2019-07-26T00:00:00"/>
    <s v="Noord-Zuid."/>
    <n v="-2.1"/>
    <n v="-2.12"/>
    <n v="-2.12"/>
    <n v="0.75"/>
    <n v="0.75"/>
    <n v="3"/>
    <x v="19"/>
    <n v="3"/>
    <n v="1.63"/>
    <n v="0.22"/>
    <n v="0.34"/>
    <n v="39.1"/>
    <n v="5.3"/>
    <n v="8.1999999999999993"/>
    <n v="9.1096999999999997E-2"/>
    <s v="Binnen 2 jaar"/>
    <s v="nee"/>
    <s v="X"/>
    <s v="250-058-00526_072"/>
    <n v="0"/>
    <x v="0"/>
  </r>
  <r>
    <n v="439"/>
    <s v="Polyline ZM"/>
    <s v="250"/>
    <s v="250-058-00526"/>
    <s v="250_073"/>
    <n v="73"/>
    <s v="250-058-00526_073"/>
    <n v="24"/>
    <n v="5.3"/>
    <n v="127.2"/>
    <d v="2019-07-26T00:00:00"/>
    <s v="Noord-Zuid."/>
    <n v="-2.1"/>
    <n v="-2.12"/>
    <n v="-2.12"/>
    <n v="0.75"/>
    <n v="0.75"/>
    <n v="3"/>
    <x v="19"/>
    <n v="1.766667"/>
    <n v="0.8"/>
    <n v="7.0000000000000007E-2"/>
    <n v="0.16"/>
    <n v="19.2"/>
    <n v="1.7"/>
    <n v="3.8"/>
    <n v="5.0179000000000001E-2"/>
    <s v="Binnen 2 jaar"/>
    <s v="nee"/>
    <s v="X"/>
    <s v="250-058-00526_073"/>
    <n v="0"/>
    <x v="0"/>
  </r>
  <r>
    <n v="440"/>
    <s v="Polyline ZM"/>
    <s v="250"/>
    <s v="250-058-00526"/>
    <s v="250_074"/>
    <n v="74"/>
    <s v="250-058-00526_074"/>
    <n v="22.5"/>
    <n v="8.5500000000000007"/>
    <n v="192.375"/>
    <d v="2019-07-26T00:00:00"/>
    <s v="Noord-Zuid."/>
    <n v="-2.1"/>
    <n v="-2.12"/>
    <n v="-2.12"/>
    <n v="0.75"/>
    <n v="0.75"/>
    <n v="3"/>
    <x v="19"/>
    <n v="4.05"/>
    <n v="3.02"/>
    <n v="0.27"/>
    <n v="0.38"/>
    <n v="68"/>
    <n v="6.1"/>
    <n v="8.6"/>
    <n v="8.4706000000000004E-2"/>
    <s v="Binnen 2 jaar"/>
    <s v="nee"/>
    <s v="X"/>
    <s v="250-058-00526_074"/>
    <n v="0"/>
    <x v="0"/>
  </r>
  <r>
    <n v="441"/>
    <s v="Polyline ZM"/>
    <s v="250"/>
    <s v="250-058-02837"/>
    <s v="250_075"/>
    <n v="75"/>
    <s v="250-058-02837_075"/>
    <n v="25"/>
    <n v="4.75"/>
    <n v="118.75"/>
    <d v="2019-07-26T00:00:00"/>
    <s v="Zuid-Noord"/>
    <n v="-2.09"/>
    <n v="-2.12"/>
    <n v="-2.12"/>
    <n v="0.5"/>
    <s v="-"/>
    <s v="-"/>
    <x v="20"/>
    <n v="1.75"/>
    <n v="2.54"/>
    <n v="0"/>
    <n v="0.03"/>
    <n v="63.5"/>
    <n v="0"/>
    <n v="0.8"/>
    <n v="0"/>
    <s v="Na 5 jaar"/>
    <s v="nee"/>
    <s v=" "/>
    <s v="250-058-02837_075"/>
    <n v="0"/>
    <x v="0"/>
  </r>
  <r>
    <n v="442"/>
    <s v="Polyline ZM"/>
    <s v="250"/>
    <s v="250-058-01029"/>
    <s v="250_076"/>
    <n v="76"/>
    <s v="250-058-01029_076"/>
    <n v="21"/>
    <n v="4.1500000000000004"/>
    <n v="87.15"/>
    <d v="2019-07-26T00:00:00"/>
    <s v="Zuid-Noord"/>
    <n v="-2.09"/>
    <n v="-2.12"/>
    <n v="-2.12"/>
    <n v="0.5"/>
    <n v="0.5"/>
    <n v="3"/>
    <x v="20"/>
    <n v="1.3833329999999999"/>
    <n v="0.9"/>
    <n v="0.09"/>
    <n v="0.25"/>
    <n v="18.899999999999999"/>
    <n v="1.9"/>
    <n v="5.3"/>
    <n v="0.11513900000000001"/>
    <s v="Hoog"/>
    <s v="nee"/>
    <s v=" "/>
    <s v="250-058-01029_076"/>
    <n v="0"/>
    <x v="0"/>
  </r>
  <r>
    <n v="443"/>
    <s v="Polyline ZM"/>
    <s v="250"/>
    <s v="250-058-02712"/>
    <s v="250_077"/>
    <n v="77"/>
    <s v="250-058-02712_077"/>
    <n v="52"/>
    <n v="7"/>
    <n v="364"/>
    <d v="2019-07-26T00:00:00"/>
    <s v="Oost-West"/>
    <n v="-2.09"/>
    <n v="-2.12"/>
    <n v="-2.12"/>
    <n v="0.9"/>
    <n v="0.9"/>
    <n v="3"/>
    <x v="21"/>
    <n v="1.5999989999999999"/>
    <n v="0.88"/>
    <n v="0.21"/>
    <n v="0.28000000000000003"/>
    <n v="45.8"/>
    <n v="10.9"/>
    <n v="14.6"/>
    <n v="0.117032"/>
    <s v="Hoog"/>
    <s v="JA"/>
    <s v=" "/>
    <s v="250-058-02712_077"/>
    <n v="0"/>
    <x v="0"/>
  </r>
  <r>
    <n v="444"/>
    <s v="Polyline ZM"/>
    <s v="250"/>
    <s v="250-058-01831"/>
    <s v="250_078"/>
    <n v="78"/>
    <s v="250-058-01831_078"/>
    <n v="17.5"/>
    <n v="5.8"/>
    <n v="101.5"/>
    <d v="2019-07-26T00:00:00"/>
    <s v="Noord-Zuid"/>
    <n v="-2.09"/>
    <n v="-2.12"/>
    <n v="-2.12"/>
    <n v="0.5"/>
    <n v="0.5"/>
    <n v="3"/>
    <x v="20"/>
    <n v="2.8"/>
    <n v="0.82"/>
    <n v="0"/>
    <n v="0"/>
    <n v="14.4"/>
    <n v="0"/>
    <n v="0"/>
    <n v="0"/>
    <s v="Binnen 5 jaar"/>
    <s v="nee"/>
    <s v=" "/>
    <s v="250-058-01831_078"/>
    <n v="0"/>
    <x v="0"/>
  </r>
  <r>
    <n v="445"/>
    <s v="Polyline ZM"/>
    <s v="250"/>
    <s v="250-058-04066"/>
    <s v="250_079"/>
    <n v="79"/>
    <s v="250-058-04066_079"/>
    <n v="28"/>
    <n v="27.15"/>
    <n v="760.2"/>
    <d v="2019-07-26T00:00:00"/>
    <s v="Noord-Zuid."/>
    <n v="-2.09"/>
    <n v="-2.12"/>
    <n v="-2.12"/>
    <n v="0.75"/>
    <s v="-"/>
    <s v="-"/>
    <x v="19"/>
    <n v="22.65"/>
    <n v="6.02"/>
    <n v="0.26"/>
    <n v="0.83"/>
    <n v="168.6"/>
    <n v="7.3"/>
    <n v="23.2"/>
    <n v="1.5282E-2"/>
    <s v="Binnen 2 jaar"/>
    <s v="JA"/>
    <s v="X"/>
    <s v="250-058-04066_079"/>
    <n v="0"/>
    <x v="0"/>
  </r>
  <r>
    <n v="446"/>
    <s v="Polyline ZM"/>
    <s v="250"/>
    <s v="250-058-02610"/>
    <s v="250_080"/>
    <n v="80"/>
    <s v="250-058-02610_080"/>
    <n v="24"/>
    <n v="33.299999999999997"/>
    <n v="799.2"/>
    <d v="2019-07-26T00:00:00"/>
    <s v="Oost-West"/>
    <n v="-2.09"/>
    <n v="-2.12"/>
    <n v="-2.12"/>
    <n v="0.75"/>
    <n v="0.75"/>
    <n v="3"/>
    <x v="19"/>
    <n v="28.8"/>
    <n v="9.34"/>
    <n v="0.12"/>
    <n v="0.42"/>
    <n v="224.2"/>
    <n v="2.9"/>
    <n v="10.1"/>
    <n v="5.5529999999999998E-3"/>
    <s v="Na 5 jaar"/>
    <s v="nee"/>
    <s v=" "/>
    <s v="250-058-02610_080"/>
    <n v="0"/>
    <x v="0"/>
  </r>
  <r>
    <n v="447"/>
    <s v="Polyline ZM"/>
    <s v="250"/>
    <s v="250-058-0xxx1"/>
    <s v="250_081"/>
    <n v="81"/>
    <s v="250-058-0xxx1_081"/>
    <n v="32.5"/>
    <n v="6.75"/>
    <n v="219.375"/>
    <d v="2019-07-26T00:00:00"/>
    <s v="West-Oost."/>
    <n v="-2.09"/>
    <n v="-2.12"/>
    <n v="-2.12"/>
    <n v="0.75"/>
    <s v="-"/>
    <s v="-"/>
    <x v="19"/>
    <n v="2.25"/>
    <n v="0.5"/>
    <n v="0.17"/>
    <n v="0.28999999999999998"/>
    <n v="16.3"/>
    <n v="5.5"/>
    <n v="9.4"/>
    <n v="9.1521000000000005E-2"/>
    <s v="Hoog"/>
    <s v="JA"/>
    <s v=" "/>
    <s v="250-058-0xxx1_081"/>
    <n v="0"/>
    <x v="0"/>
  </r>
  <r>
    <n v="448"/>
    <s v="Polyline ZM"/>
    <s v="250"/>
    <s v="250-058-0xxx1"/>
    <s v="250_082"/>
    <n v="82"/>
    <s v="250-058-0xxx1_082"/>
    <n v="45"/>
    <n v="6.7"/>
    <n v="301.5"/>
    <d v="2019-07-26T00:00:00"/>
    <s v="West-Oost."/>
    <n v="-2.09"/>
    <n v="-2.12"/>
    <n v="-2.12"/>
    <n v="0.75"/>
    <s v="-"/>
    <s v="-"/>
    <x v="19"/>
    <n v="2.2000000000000002"/>
    <n v="0.14000000000000001"/>
    <n v="0.02"/>
    <n v="0.12"/>
    <n v="6.3"/>
    <n v="0.9"/>
    <n v="5.4"/>
    <n v="1.1972999999999999E-2"/>
    <s v="Binnen 2 jaar"/>
    <s v="JA"/>
    <s v="X"/>
    <s v="250-058-0xxx1_082"/>
    <n v="0"/>
    <x v="0"/>
  </r>
  <r>
    <n v="449"/>
    <s v="Polyline ZM"/>
    <s v="250"/>
    <s v="250-058-0xxx2"/>
    <s v="250_083"/>
    <n v="83"/>
    <s v="250-058-0xxx2_083"/>
    <n v="44.5"/>
    <n v="7.4"/>
    <n v="329.3"/>
    <d v="2019-07-26T00:00:00"/>
    <s v="Noord-Zuid"/>
    <n v="-2.09"/>
    <n v="-2.12"/>
    <n v="-2.12"/>
    <n v="0.75"/>
    <s v="-"/>
    <s v="-"/>
    <x v="19"/>
    <n v="2.9"/>
    <n v="0.59"/>
    <n v="0.25"/>
    <n v="0.42"/>
    <n v="26.3"/>
    <n v="11.1"/>
    <n v="18.7"/>
    <n v="0.105531"/>
    <s v="Hoog"/>
    <s v="JA"/>
    <s v=" "/>
    <s v="250-058-0xxx2_083"/>
    <n v="0"/>
    <x v="0"/>
  </r>
  <r>
    <n v="450"/>
    <s v="Polyline ZM"/>
    <s v="250"/>
    <s v="250-058-0xxx2"/>
    <s v="250_084"/>
    <n v="84"/>
    <s v="250-058-0xxx2_084"/>
    <n v="45"/>
    <n v="7.25"/>
    <n v="326.25"/>
    <d v="2019-07-26T00:00:00"/>
    <s v="Noord-Zuid"/>
    <n v="-2.09"/>
    <n v="-2.12"/>
    <n v="-2.12"/>
    <n v="0.75"/>
    <s v="-"/>
    <s v="-"/>
    <x v="19"/>
    <n v="2.75"/>
    <n v="0.67"/>
    <n v="7.0000000000000007E-2"/>
    <n v="0.25"/>
    <n v="30.2"/>
    <n v="3.2"/>
    <n v="11.3"/>
    <n v="3.3022000000000003E-2"/>
    <s v="Binnen 2 jaar"/>
    <s v="JA"/>
    <s v="X"/>
    <s v="250-058-0xxx2_084"/>
    <n v="0"/>
    <x v="0"/>
  </r>
  <r>
    <n v="451"/>
    <s v="Polyline ZM"/>
    <s v="250"/>
    <s v="250-058-0xxx3"/>
    <s v="250_085"/>
    <n v="85"/>
    <s v="250-058-0xxx3_085"/>
    <n v="37.5"/>
    <n v="5.75"/>
    <n v="215.625"/>
    <d v="2019-07-24T00:00:00"/>
    <s v="Oost-West"/>
    <n v="-2.09"/>
    <n v="-2.12"/>
    <n v="-2.12"/>
    <n v="0.75"/>
    <s v="-"/>
    <s v="-"/>
    <x v="19"/>
    <n v="1.916666"/>
    <n v="0.65"/>
    <n v="0.34"/>
    <n v="0.36"/>
    <n v="24.4"/>
    <n v="12.8"/>
    <n v="13.5"/>
    <n v="0.19128000000000001"/>
    <s v="Hoog"/>
    <s v="JA"/>
    <s v=" "/>
    <s v="250-058-0xxx3_085"/>
    <n v="0"/>
    <x v="0"/>
  </r>
  <r>
    <n v="452"/>
    <s v="Polyline ZM"/>
    <s v="250"/>
    <s v="250-058-0xxx3"/>
    <s v="250_086"/>
    <n v="86"/>
    <s v="250-058-0xxx3_086"/>
    <n v="42.5"/>
    <n v="5.8"/>
    <n v="246.5"/>
    <d v="2019-07-24T00:00:00"/>
    <s v="Oost-West"/>
    <n v="-2.09"/>
    <n v="-2.12"/>
    <n v="-2.12"/>
    <n v="0.75"/>
    <s v="-"/>
    <s v="-"/>
    <x v="19"/>
    <n v="1.933333"/>
    <n v="0.44"/>
    <n v="0.34"/>
    <n v="0.39"/>
    <n v="18.7"/>
    <n v="14.5"/>
    <n v="16.600000000000001"/>
    <n v="0.189944"/>
    <s v="Hoog"/>
    <s v="JA"/>
    <s v=" "/>
    <s v="250-058-0xxx3_086"/>
    <n v="0"/>
    <x v="0"/>
  </r>
  <r>
    <n v="453"/>
    <s v="Polyline ZM"/>
    <s v="250"/>
    <s v="250-058-0xxx3"/>
    <s v="250_087"/>
    <n v="87"/>
    <s v="250-058-0xxx3_087"/>
    <n v="31.5"/>
    <n v="6.4"/>
    <n v="201.6"/>
    <d v="2019-07-24T00:00:00"/>
    <s v="Oost-West"/>
    <n v="-2.09"/>
    <n v="-2.12"/>
    <n v="-2.12"/>
    <n v="0.75"/>
    <s v="-"/>
    <s v="-"/>
    <x v="19"/>
    <n v="1.9"/>
    <n v="0.37"/>
    <n v="0.36"/>
    <n v="0.36"/>
    <n v="11.7"/>
    <n v="11.3"/>
    <n v="11.3"/>
    <n v="0.19445599999999999"/>
    <s v="Hoog"/>
    <s v="JA"/>
    <s v=" "/>
    <s v="250-058-0xxx3_087"/>
    <n v="0"/>
    <x v="0"/>
  </r>
  <r>
    <n v="454"/>
    <s v="Polyline ZM"/>
    <s v="250"/>
    <s v="250-058-02502"/>
    <s v="250_088"/>
    <n v="88"/>
    <s v="250-058-02502_088"/>
    <n v="65.5"/>
    <n v="6.15"/>
    <n v="402.82499999999999"/>
    <d v="2019-07-26T00:00:00"/>
    <s v="Noord-Zuid."/>
    <n v="-2.09"/>
    <n v="-2.12"/>
    <n v="-2.12"/>
    <n v="0.75"/>
    <n v="0.75"/>
    <n v="3"/>
    <x v="19"/>
    <n v="1.65"/>
    <n v="1.65"/>
    <n v="0"/>
    <n v="0.04"/>
    <n v="108.1"/>
    <n v="0"/>
    <n v="2.6"/>
    <n v="0"/>
    <s v="Binnen 2 jaar"/>
    <s v="nee"/>
    <s v=" "/>
    <s v="250-058-02502_088"/>
    <n v="0"/>
    <x v="0"/>
  </r>
  <r>
    <n v="455"/>
    <s v="Polyline ZM"/>
    <s v="250"/>
    <s v="250-058-02502"/>
    <s v="250_089"/>
    <n v="89"/>
    <s v="250-058-02502_089"/>
    <n v="42"/>
    <n v="6.6"/>
    <n v="277.2"/>
    <d v="2019-07-24T00:00:00"/>
    <s v="Zuid-Noord"/>
    <n v="-2.09"/>
    <n v="-2.12"/>
    <n v="-2.12"/>
    <n v="0.75"/>
    <n v="0.75"/>
    <n v="3"/>
    <x v="19"/>
    <n v="2.1"/>
    <n v="1.47"/>
    <n v="7.0000000000000007E-2"/>
    <n v="0.34"/>
    <n v="61.7"/>
    <n v="2.9"/>
    <n v="14.3"/>
    <n v="4.2424000000000003E-2"/>
    <s v="Hoog"/>
    <s v="nee"/>
    <s v=" "/>
    <s v="250-058-02502_089"/>
    <n v="0"/>
    <x v="0"/>
  </r>
  <r>
    <n v="456"/>
    <s v="Polyline ZM"/>
    <s v="250"/>
    <s v="250-058-01828"/>
    <s v="250_090"/>
    <n v="90"/>
    <s v="250-058-01828_090"/>
    <n v="55"/>
    <n v="5.9"/>
    <n v="324.5"/>
    <d v="2019-07-24T00:00:00"/>
    <s v="Zuid-Noord"/>
    <n v="-2.09"/>
    <n v="-2.12"/>
    <n v="-2.12"/>
    <n v="0.75"/>
    <n v="0.75"/>
    <n v="3"/>
    <x v="19"/>
    <n v="1.966666"/>
    <n v="1.28"/>
    <n v="0.24"/>
    <n v="0.53"/>
    <n v="70.400000000000006"/>
    <n v="13.2"/>
    <n v="29.2"/>
    <n v="0.13994200000000001"/>
    <s v="Hoog"/>
    <s v="nee"/>
    <s v=" "/>
    <s v="250-058-01828_090"/>
    <n v="0"/>
    <x v="0"/>
  </r>
  <r>
    <n v="457"/>
    <s v="Polyline ZM"/>
    <s v="250"/>
    <s v="250-058-02983"/>
    <s v="250_091"/>
    <n v="91"/>
    <s v="250-058-02983_091"/>
    <n v="38"/>
    <n v="5.45"/>
    <n v="207.1"/>
    <d v="2019-07-24T00:00:00"/>
    <s v="Zuid-Noord"/>
    <n v="-2.09"/>
    <n v="-2.12"/>
    <n v="-2.12"/>
    <n v="0.75"/>
    <n v="0.75"/>
    <n v="3"/>
    <x v="19"/>
    <n v="1.8166659999999999"/>
    <n v="1.49"/>
    <n v="7.0000000000000007E-2"/>
    <n v="0.33"/>
    <n v="56.6"/>
    <n v="2.7"/>
    <n v="12.5"/>
    <n v="4.8866E-2"/>
    <s v="Hoog"/>
    <s v="nee"/>
    <s v=" "/>
    <s v="250-058-02983_091"/>
    <n v="0"/>
    <x v="0"/>
  </r>
  <r>
    <n v="458"/>
    <s v="Polyline ZM"/>
    <s v="250"/>
    <s v="250-058-04434"/>
    <s v="250_092"/>
    <n v="92"/>
    <s v="250-058-04434_092"/>
    <n v="29"/>
    <n v="5.75"/>
    <n v="166.75"/>
    <d v="2019-07-24T00:00:00"/>
    <s v="Zuid-Noord"/>
    <n v="-2.09"/>
    <n v="-2.12"/>
    <n v="-2.12"/>
    <n v="0.35"/>
    <n v="0.35"/>
    <n v="3"/>
    <x v="8"/>
    <n v="3.65"/>
    <n v="0.64"/>
    <n v="0.09"/>
    <n v="0.12"/>
    <n v="18.600000000000001"/>
    <n v="2.6"/>
    <n v="3.5"/>
    <n v="6.9051000000000001E-2"/>
    <s v="Binnen 5 jaar"/>
    <s v="nee"/>
    <s v=" "/>
    <s v="250-058-04434_092"/>
    <n v="0"/>
    <x v="0"/>
  </r>
  <r>
    <n v="459"/>
    <s v="Polyline ZM"/>
    <s v="250"/>
    <s v="250-058-00081"/>
    <s v="250_093"/>
    <n v="93"/>
    <s v="250-058-00081_093"/>
    <n v="38.5"/>
    <n v="7.75"/>
    <n v="298.375"/>
    <d v="2019-07-24T00:00:00"/>
    <s v="Oost-West"/>
    <n v="-2.09"/>
    <n v="-2.12"/>
    <n v="-2.12"/>
    <n v="0.75"/>
    <n v="0.75"/>
    <n v="3"/>
    <x v="19"/>
    <n v="3.25"/>
    <n v="2.5499999999999998"/>
    <n v="0.91"/>
    <n v="1.2"/>
    <n v="98.2"/>
    <n v="35"/>
    <n v="46.2"/>
    <n v="0.29665900000000001"/>
    <s v="Zeer hoog"/>
    <s v="JA"/>
    <s v=" "/>
    <s v="250-058-00081_093"/>
    <n v="0"/>
    <x v="0"/>
  </r>
  <r>
    <n v="460"/>
    <s v="Polyline ZM"/>
    <s v="250"/>
    <s v="250-058-00081"/>
    <s v="250_094"/>
    <n v="94"/>
    <s v="250-058-00081_094"/>
    <n v="46.5"/>
    <n v="7.6"/>
    <n v="353.4"/>
    <d v="2019-07-24T00:00:00"/>
    <s v="Oost-West."/>
    <n v="-2.09"/>
    <n v="-2.12"/>
    <n v="-2.12"/>
    <n v="0.75"/>
    <n v="0.75"/>
    <n v="3"/>
    <x v="19"/>
    <n v="3.1"/>
    <n v="2.56"/>
    <n v="0.64"/>
    <n v="1.1299999999999999"/>
    <n v="119"/>
    <n v="29.8"/>
    <n v="52.5"/>
    <n v="0.22943"/>
    <s v="Hoog"/>
    <s v="JA"/>
    <s v=" "/>
    <s v="250-058-00081_094"/>
    <n v="0"/>
    <x v="0"/>
  </r>
  <r>
    <n v="461"/>
    <s v="Polyline ZM"/>
    <s v="250"/>
    <s v="250-058-00081"/>
    <s v="250_095"/>
    <n v="95"/>
    <s v="250-058-00081_095"/>
    <n v="39"/>
    <n v="5.45"/>
    <n v="212.55"/>
    <d v="2019-07-24T00:00:00"/>
    <s v="Noord-Zuid."/>
    <n v="-2.09"/>
    <n v="-2.12"/>
    <n v="-2.12"/>
    <n v="0.75"/>
    <n v="0.75"/>
    <n v="3"/>
    <x v="19"/>
    <n v="1.8166659999999999"/>
    <n v="0.85"/>
    <n v="0.03"/>
    <n v="0.22"/>
    <n v="33.200000000000003"/>
    <n v="1.2"/>
    <n v="8.6"/>
    <n v="2.1544000000000001E-2"/>
    <s v="Binnen 2 jaar"/>
    <s v="nee"/>
    <s v="X"/>
    <s v="250-058-00081_095"/>
    <n v="0"/>
    <x v="0"/>
  </r>
  <r>
    <n v="462"/>
    <s v="Polyline ZM"/>
    <s v="250"/>
    <s v="250-058-04433"/>
    <s v="250_096"/>
    <n v="96"/>
    <s v="250-058-04433_096"/>
    <n v="31.5"/>
    <n v="6.15"/>
    <n v="193.72499999999999"/>
    <d v="2019-07-24T00:00:00"/>
    <s v="Oost-West."/>
    <n v="-2.09"/>
    <n v="-2.12"/>
    <n v="-2.12"/>
    <n v="0.5"/>
    <n v="0.5"/>
    <n v="3"/>
    <x v="20"/>
    <n v="3.15"/>
    <n v="0.69"/>
    <n v="0.04"/>
    <n v="0.04"/>
    <n v="21.7"/>
    <n v="1.3"/>
    <n v="1.3"/>
    <n v="2.5093000000000001E-2"/>
    <s v="Binnen 2 jaar"/>
    <s v="nee"/>
    <s v="X"/>
    <s v="250-058-04433_096"/>
    <n v="0"/>
    <x v="0"/>
  </r>
  <r>
    <n v="463"/>
    <s v="Polyline ZM"/>
    <s v="250"/>
    <s v="250-058-04433"/>
    <s v="250_097"/>
    <n v="97"/>
    <s v="250-058-04433_097"/>
    <n v="29"/>
    <n v="6.15"/>
    <n v="178.35"/>
    <d v="2019-07-24T00:00:00"/>
    <s v="Oost-West."/>
    <n v="-2.09"/>
    <n v="-2.12"/>
    <n v="-2.12"/>
    <n v="0.5"/>
    <n v="0.5"/>
    <n v="3"/>
    <x v="20"/>
    <n v="3.15"/>
    <n v="0.53"/>
    <n v="0.13"/>
    <n v="0.15"/>
    <n v="15.4"/>
    <n v="3.8"/>
    <n v="4.4000000000000004"/>
    <n v="7.9418000000000002E-2"/>
    <s v="Binnen 2 jaar"/>
    <s v="JA"/>
    <s v="X"/>
    <s v="250-058-04433_097"/>
    <n v="0"/>
    <x v="0"/>
  </r>
  <r>
    <n v="464"/>
    <s v="Polyline ZM"/>
    <s v="250"/>
    <s v="250-058-01427"/>
    <s v="250_098"/>
    <n v="98"/>
    <s v="250-058-01427_098"/>
    <n v="48.5"/>
    <n v="7.3"/>
    <n v="354.05"/>
    <d v="2019-07-24T00:00:00"/>
    <s v="Noord-Zuid."/>
    <n v="-2.09"/>
    <n v="-2.12"/>
    <n v="-2.12"/>
    <n v="0.75"/>
    <n v="0.75"/>
    <n v="3"/>
    <x v="19"/>
    <n v="2.8"/>
    <n v="2.59"/>
    <n v="0.42"/>
    <n v="0.83"/>
    <n v="125.6"/>
    <n v="20.399999999999999"/>
    <n v="40.299999999999997"/>
    <n v="0.17230799999999999"/>
    <s v="Hoog"/>
    <s v="JA"/>
    <s v=" "/>
    <s v="250-058-01427_098"/>
    <n v="0"/>
    <x v="0"/>
  </r>
  <r>
    <n v="465"/>
    <s v="Polyline ZM"/>
    <s v="250"/>
    <s v="250-058-02124"/>
    <s v="250_099"/>
    <n v="99"/>
    <s v="250-058-02124_099"/>
    <n v="45"/>
    <n v="8.65"/>
    <n v="389.25"/>
    <d v="2019-07-24T00:00:00"/>
    <s v="Noord-Zuid."/>
    <n v="-2.09"/>
    <n v="-2.12"/>
    <n v="-2.12"/>
    <n v="0.75"/>
    <n v="0.75"/>
    <n v="3"/>
    <x v="19"/>
    <n v="4.1500000000000004"/>
    <n v="2.0699999999999998"/>
    <n v="0.14000000000000001"/>
    <n v="0.82"/>
    <n v="93.2"/>
    <n v="6.3"/>
    <n v="36.9"/>
    <n v="4.3908999999999997E-2"/>
    <s v="Hoog"/>
    <s v="nee"/>
    <s v=" "/>
    <s v="250-058-02124_099"/>
    <n v="0"/>
    <x v="0"/>
  </r>
  <r>
    <n v="466"/>
    <s v="Polyline ZM"/>
    <s v="250"/>
    <s v="250-058-02013"/>
    <s v="250_100"/>
    <n v="100"/>
    <s v="250-058-02013_100"/>
    <n v="22"/>
    <n v="4.4000000000000004"/>
    <n v="96.8"/>
    <d v="2019-07-24T00:00:00"/>
    <s v="Zuid-Noord"/>
    <n v="-2.09"/>
    <n v="-2.12"/>
    <n v="-2.12"/>
    <n v="0.75"/>
    <n v="0.75"/>
    <n v="3"/>
    <x v="19"/>
    <n v="1.466"/>
    <n v="1.45"/>
    <n v="0.6"/>
    <n v="0.7"/>
    <n v="31.9"/>
    <n v="13.2"/>
    <n v="15.4"/>
    <n v="0.35296"/>
    <s v="Zeer hoog"/>
    <s v="JA"/>
    <s v=" "/>
    <s v="250-058-02013_100"/>
    <n v="0"/>
    <x v="0"/>
  </r>
  <r>
    <n v="467"/>
    <s v="Polyline ZM"/>
    <s v="250"/>
    <s v="250-058-02797"/>
    <s v="250_101"/>
    <n v="101"/>
    <s v="250-058-02797_101"/>
    <n v="6.5"/>
    <n v="6.5"/>
    <n v="42.25"/>
    <d v="2019-07-24T00:00:00"/>
    <s v="Zuid-Noord"/>
    <n v="-2.09"/>
    <n v="-2.12"/>
    <n v="-2.12"/>
    <n v="0.75"/>
    <n v="0.75"/>
    <n v="3"/>
    <x v="19"/>
    <n v="2"/>
    <n v="2.68"/>
    <n v="1.29"/>
    <n v="1.57"/>
    <n v="17.399999999999999"/>
    <n v="8.4"/>
    <n v="10.199999999999999"/>
    <n v="0.43710300000000002"/>
    <s v="Zeer hoog"/>
    <s v="nee"/>
    <s v=" "/>
    <s v="250-058-02797_101"/>
    <n v="0"/>
    <x v="0"/>
  </r>
  <r>
    <n v="468"/>
    <s v="Polyline ZM"/>
    <s v="250"/>
    <s v="250-058-02007"/>
    <s v="250_102"/>
    <n v="102"/>
    <s v="250-058-02007_102"/>
    <n v="67"/>
    <n v="6.2"/>
    <n v="415.4"/>
    <d v="2019-07-24T00:00:00"/>
    <s v="West-Oost"/>
    <n v="-2.09"/>
    <n v="-2.12"/>
    <n v="-2.12"/>
    <n v="0.75"/>
    <n v="0.75"/>
    <n v="3"/>
    <x v="19"/>
    <n v="1.7"/>
    <n v="1.75"/>
    <n v="0.24"/>
    <n v="0.46"/>
    <n v="117.3"/>
    <n v="16.100000000000001"/>
    <n v="30.8"/>
    <n v="0.15069299999999999"/>
    <s v="Hoog"/>
    <s v="nee"/>
    <s v=" "/>
    <s v="250-058-02007_102"/>
    <n v="0"/>
    <x v="0"/>
  </r>
  <r>
    <n v="469"/>
    <s v="Polyline ZM"/>
    <s v="250"/>
    <s v="250-058-02007"/>
    <s v="250_103"/>
    <n v="103"/>
    <s v="250-058-02007_103"/>
    <n v="27"/>
    <n v="5.45"/>
    <n v="147.15"/>
    <d v="2019-07-24T00:00:00"/>
    <s v="Zuid-Noord"/>
    <n v="-2.09"/>
    <n v="-2.12"/>
    <n v="-2.12"/>
    <n v="0.75"/>
    <n v="0.75"/>
    <n v="3"/>
    <x v="19"/>
    <n v="1.8166659999999999"/>
    <n v="1.31"/>
    <n v="0.38"/>
    <n v="0.61"/>
    <n v="35.4"/>
    <n v="10.3"/>
    <n v="16.5"/>
    <n v="0.21807699999999999"/>
    <s v="Hoog"/>
    <s v="JA"/>
    <s v=" "/>
    <s v="250-058-02007_103"/>
    <n v="0"/>
    <x v="0"/>
  </r>
  <r>
    <n v="470"/>
    <s v="Polyline ZM"/>
    <s v="250"/>
    <s v="250-058-00561"/>
    <s v="250_104"/>
    <n v="104"/>
    <s v="250-058-00561_104"/>
    <n v="25"/>
    <n v="5.45"/>
    <n v="136.25"/>
    <d v="2019-07-24T00:00:00"/>
    <s v="West-Oost"/>
    <n v="-2.09"/>
    <n v="-2.12"/>
    <n v="-2.12"/>
    <n v="0.75"/>
    <n v="0.75"/>
    <n v="3"/>
    <x v="19"/>
    <n v="1.8166659999999999"/>
    <n v="1.92"/>
    <n v="0.48"/>
    <n v="0.65"/>
    <n v="48"/>
    <n v="12"/>
    <n v="16.3"/>
    <n v="0.26051600000000003"/>
    <s v="Zeer hoog"/>
    <s v="JA"/>
    <s v=" "/>
    <s v="250-058-00561_104"/>
    <n v="0"/>
    <x v="0"/>
  </r>
  <r>
    <n v="471"/>
    <s v="Polyline ZM"/>
    <s v="250"/>
    <s v="250-058-00561"/>
    <s v="250_105"/>
    <n v="105"/>
    <s v="250-058-00561_105"/>
    <n v="27"/>
    <n v="15"/>
    <n v="405"/>
    <d v="2019-07-24T00:00:00"/>
    <s v="Zuid-Noord"/>
    <n v="-2.09"/>
    <n v="-2.12"/>
    <n v="-2.12"/>
    <n v="0.75"/>
    <n v="0.75"/>
    <n v="3"/>
    <x v="19"/>
    <n v="10.5"/>
    <n v="3.47"/>
    <n v="0.8"/>
    <n v="1.72"/>
    <n v="93.7"/>
    <n v="21.6"/>
    <n v="46.4"/>
    <n v="9.9422999999999997E-2"/>
    <s v="Hoog"/>
    <s v="JA"/>
    <s v=" "/>
    <s v="250-058-00561_105"/>
    <n v="0"/>
    <x v="0"/>
  </r>
  <r>
    <n v="472"/>
    <s v="Polyline ZM"/>
    <s v="250"/>
    <s v="250-058-00561"/>
    <s v="250_106"/>
    <n v="106"/>
    <s v="250-058-00561_106"/>
    <n v="29"/>
    <n v="6"/>
    <n v="174"/>
    <d v="2019-07-24T00:00:00"/>
    <s v="Zuid-Noord"/>
    <n v="-2.09"/>
    <n v="-2.12"/>
    <n v="-2.12"/>
    <n v="0.75"/>
    <n v="0.75"/>
    <n v="3"/>
    <x v="19"/>
    <n v="1.5"/>
    <n v="1.65"/>
    <n v="0.97"/>
    <n v="1.0900000000000001"/>
    <n v="47.9"/>
    <n v="28.1"/>
    <n v="31.6"/>
    <n v="0.375969"/>
    <s v="Zeer hoog"/>
    <s v="JA"/>
    <s v=" "/>
    <s v="250-058-00561_106"/>
    <n v="0"/>
    <x v="0"/>
  </r>
  <r>
    <n v="473"/>
    <s v="Polyline ZM"/>
    <s v="250"/>
    <s v="250-058-02863"/>
    <s v="250_107"/>
    <n v="107"/>
    <s v="250-058-02863_107"/>
    <n v="16"/>
    <n v="7"/>
    <n v="112"/>
    <d v="2019-07-24T00:00:00"/>
    <s v="Zuid-Noord"/>
    <n v="-2.09"/>
    <n v="-2.12"/>
    <n v="-2.12"/>
    <n v="0.75"/>
    <n v="0.75"/>
    <n v="3"/>
    <x v="19"/>
    <n v="2.5"/>
    <n v="1.42"/>
    <n v="0.69"/>
    <n v="0.82"/>
    <n v="22.7"/>
    <n v="11"/>
    <n v="13.1"/>
    <n v="0.27644200000000002"/>
    <s v="Zeer hoog"/>
    <s v="JA"/>
    <s v=" "/>
    <s v="250-058-02863_107"/>
    <n v="0"/>
    <x v="0"/>
  </r>
  <r>
    <n v="474"/>
    <s v="Polyline ZM"/>
    <s v="250"/>
    <s v="250-058-02863"/>
    <s v="250_108"/>
    <n v="108"/>
    <s v="250-058-02863_108"/>
    <n v="27"/>
    <n v="5.75"/>
    <n v="155.25"/>
    <d v="2019-07-24T00:00:00"/>
    <s v="West-Oost"/>
    <n v="-2.09"/>
    <n v="-2.12"/>
    <n v="-2.12"/>
    <n v="0.75"/>
    <n v="0.75"/>
    <n v="3"/>
    <x v="19"/>
    <n v="1.916666"/>
    <n v="0.72"/>
    <n v="0.56000000000000005"/>
    <n v="0.56000000000000005"/>
    <n v="19.399999999999999"/>
    <n v="15.1"/>
    <n v="15.1"/>
    <n v="0.28034999999999999"/>
    <s v="Zeer hoog"/>
    <s v="JA"/>
    <s v=" "/>
    <s v="250-058-02863_108"/>
    <n v="0"/>
    <x v="0"/>
  </r>
  <r>
    <n v="475"/>
    <s v="Polyline ZM"/>
    <s v="250"/>
    <s v="250-058-02863"/>
    <s v="250_109"/>
    <n v="109"/>
    <s v="250-058-02863_109"/>
    <n v="27"/>
    <n v="5.15"/>
    <n v="139.05000000000001"/>
    <d v="2019-07-24T00:00:00"/>
    <s v="West-Oost"/>
    <n v="-2.09"/>
    <n v="-2.12"/>
    <n v="-2.12"/>
    <n v="0.75"/>
    <n v="0.75"/>
    <n v="3"/>
    <x v="19"/>
    <n v="1.7166669999999999"/>
    <n v="1.1299999999999999"/>
    <n v="0.8"/>
    <n v="0.86"/>
    <n v="30.5"/>
    <n v="21.6"/>
    <n v="23.2"/>
    <n v="0.38323400000000002"/>
    <s v="Zeer hoog"/>
    <s v="JA"/>
    <s v=" "/>
    <s v="250-058-02863_109"/>
    <n v="0"/>
    <x v="0"/>
  </r>
  <r>
    <n v="476"/>
    <s v="Polyline ZM"/>
    <s v="250"/>
    <s v="250-058-02863"/>
    <s v="250_110"/>
    <n v="110"/>
    <s v="250-058-02863_110"/>
    <n v="29"/>
    <n v="6.75"/>
    <n v="195.75"/>
    <d v="2019-07-24T00:00:00"/>
    <s v="West-Oost"/>
    <n v="-2.09"/>
    <n v="-2.12"/>
    <n v="-2.12"/>
    <n v="0.75"/>
    <n v="0.75"/>
    <n v="3"/>
    <x v="19"/>
    <n v="2.25"/>
    <n v="0.94"/>
    <n v="0.85"/>
    <n v="0.85"/>
    <n v="27.3"/>
    <n v="24.7"/>
    <n v="24.7"/>
    <n v="0.33497500000000002"/>
    <s v="Zeer hoog"/>
    <s v="JA"/>
    <s v=" "/>
    <s v="250-058-02863_110"/>
    <n v="0"/>
    <x v="0"/>
  </r>
  <r>
    <n v="477"/>
    <s v="Polyline ZM"/>
    <s v="250"/>
    <s v="250-058-02863"/>
    <s v="250_111"/>
    <n v="111"/>
    <s v="250-058-02863_111"/>
    <n v="16"/>
    <n v="10"/>
    <n v="160"/>
    <d v="2019-07-24T00:00:00"/>
    <s v="West-Oost"/>
    <n v="-2.09"/>
    <n v="-2.12"/>
    <n v="-2.12"/>
    <n v="0.75"/>
    <n v="0.75"/>
    <n v="3"/>
    <x v="19"/>
    <n v="5.5"/>
    <n v="2.69"/>
    <n v="1.64"/>
    <n v="2.13"/>
    <n v="43"/>
    <n v="26.2"/>
    <n v="34.1"/>
    <n v="0.34195799999999998"/>
    <s v="Zeer hoog"/>
    <s v="JA"/>
    <s v=" "/>
    <s v="250-058-02863_111"/>
    <n v="0"/>
    <x v="0"/>
  </r>
  <r>
    <n v="478"/>
    <s v="Polyline ZM"/>
    <s v="250"/>
    <s v="250-058-00934"/>
    <s v="250_112"/>
    <n v="112"/>
    <s v="250-058-00934_112"/>
    <n v="33"/>
    <n v="2.1"/>
    <n v="69.3"/>
    <d v="2019-07-24T00:00:00"/>
    <s v="Zuid-Noord"/>
    <n v="-2.0699999999999998"/>
    <n v="-2.12"/>
    <n v="-2.12"/>
    <n v="0.35"/>
    <n v="0.35"/>
    <n v="2"/>
    <x v="8"/>
    <n v="1"/>
    <n v="0.49"/>
    <n v="0.1"/>
    <n v="0.23"/>
    <n v="16.2"/>
    <n v="3.3"/>
    <n v="7.6"/>
    <n v="0.24691399999999999"/>
    <s v="Hoog"/>
    <s v="nee"/>
    <s v=" "/>
    <s v="250-058-00934_112"/>
    <n v="0"/>
    <x v="0"/>
  </r>
  <r>
    <n v="479"/>
    <s v="Polyline ZM"/>
    <s v="250"/>
    <s v="250-058-01899"/>
    <s v="250_113"/>
    <n v="113"/>
    <s v="250-058-01899_113"/>
    <n v="14.5"/>
    <n v="5.65"/>
    <n v="81.924999999999997"/>
    <d v="2019-07-24T00:00:00"/>
    <s v="West-Oost"/>
    <n v="-2.0699999999999998"/>
    <n v="-2.12"/>
    <n v="-2.12"/>
    <n v="0.5"/>
    <n v="0.5"/>
    <n v="3"/>
    <x v="20"/>
    <n v="2.65"/>
    <n v="2.8"/>
    <n v="0.53"/>
    <n v="0.94"/>
    <n v="40.6"/>
    <n v="7.7"/>
    <n v="13.6"/>
    <n v="0.326154"/>
    <s v="Zeer hoog"/>
    <s v="nee"/>
    <s v=" "/>
    <s v="250-058-01899_113"/>
    <n v="0"/>
    <x v="0"/>
  </r>
  <r>
    <n v="480"/>
    <s v="Polyline ZM"/>
    <s v="250"/>
    <s v="250-058-00595"/>
    <s v="250_114"/>
    <n v="114"/>
    <s v="250-058-00595_114"/>
    <n v="24.5"/>
    <n v="2"/>
    <n v="49"/>
    <d v="2019-07-24T00:00:00"/>
    <s v="Zuid-Noord"/>
    <n v="-2.0699999999999998"/>
    <n v="-2.12"/>
    <n v="-2.12"/>
    <n v="0.25"/>
    <n v="0.25"/>
    <n v="2"/>
    <x v="22"/>
    <n v="1"/>
    <n v="0.5"/>
    <n v="0.23"/>
    <n v="0.35"/>
    <n v="12.3"/>
    <n v="5.6"/>
    <n v="8.6"/>
    <n v="0.63013699999999995"/>
    <s v="Zeer hoog"/>
    <s v="nee"/>
    <s v=" "/>
    <s v="250-058-00595_114"/>
    <n v="0"/>
    <x v="0"/>
  </r>
  <r>
    <n v="481"/>
    <s v="Polyline ZM"/>
    <s v="250"/>
    <s v="250-058-02713"/>
    <s v="250_115"/>
    <n v="115"/>
    <s v="250-058-02713_115"/>
    <n v="22.5"/>
    <n v="6.2"/>
    <n v="139.5"/>
    <d v="2019-07-24T00:00:00"/>
    <s v="West-Oost"/>
    <n v="-2.0699999999999998"/>
    <n v="-2.12"/>
    <n v="-2.12"/>
    <n v="0.5"/>
    <n v="0.5"/>
    <n v="3"/>
    <x v="20"/>
    <n v="3.2"/>
    <n v="2.23"/>
    <n v="0.39"/>
    <n v="0.9"/>
    <n v="50.2"/>
    <n v="8.8000000000000007"/>
    <n v="20.3"/>
    <n v="0.21875500000000001"/>
    <s v="Hoog"/>
    <s v="nee"/>
    <s v=" "/>
    <s v="250-058-02713_115"/>
    <n v="0"/>
    <x v="0"/>
  </r>
  <r>
    <n v="482"/>
    <s v="Polyline ZM"/>
    <s v="250"/>
    <s v="250-058-02182"/>
    <s v="250_116"/>
    <n v="116"/>
    <s v="250-058-02182_116"/>
    <n v="34"/>
    <n v="2.1"/>
    <n v="71.400000000000006"/>
    <d v="2019-07-24T00:00:00"/>
    <s v="Zuid-Noord"/>
    <n v="-2.0699999999999998"/>
    <n v="-2.12"/>
    <n v="-2.12"/>
    <n v="0.5"/>
    <n v="0.5"/>
    <n v="2"/>
    <x v="20"/>
    <n v="1"/>
    <n v="0.45"/>
    <n v="0.42"/>
    <n v="0.45"/>
    <n v="15.3"/>
    <n v="14.3"/>
    <n v="15.3"/>
    <n v="0.57455500000000004"/>
    <s v="Zeer hoog"/>
    <s v="JA"/>
    <s v=" "/>
    <s v="250-058-02182_116"/>
    <n v="0"/>
    <x v="0"/>
  </r>
  <r>
    <n v="483"/>
    <s v="Polyline ZM"/>
    <s v="250"/>
    <s v="250-058-02182"/>
    <s v="250_117"/>
    <n v="117"/>
    <s v="250-058-02182_117"/>
    <n v="26"/>
    <n v="8.5"/>
    <n v="221"/>
    <d v="2019-07-24T00:00:00"/>
    <s v="West-Oost"/>
    <n v="-2.0699999999999998"/>
    <n v="-2.12"/>
    <n v="-2.12"/>
    <n v="0.5"/>
    <n v="0.5"/>
    <n v="2"/>
    <x v="20"/>
    <n v="6.5"/>
    <n v="2.4300000000000002"/>
    <n v="0.64"/>
    <n v="1.42"/>
    <n v="63.2"/>
    <n v="16.600000000000001"/>
    <n v="36.9"/>
    <n v="0.191133"/>
    <s v="Hoog"/>
    <s v="JA"/>
    <s v=" "/>
    <s v="250-058-02182_117"/>
    <n v="0"/>
    <x v="0"/>
  </r>
  <r>
    <n v="484"/>
    <s v="Polyline ZM"/>
    <s v="250"/>
    <s v="250-058-03085"/>
    <s v="250_118"/>
    <n v="118"/>
    <s v="250-058-03085_118"/>
    <n v="25.5"/>
    <n v="6.45"/>
    <n v="164.47499999999999"/>
    <d v="2019-07-24T00:00:00"/>
    <s v="Noord-Zuid."/>
    <n v="-2.09"/>
    <n v="-2.12"/>
    <n v="-2.12"/>
    <n v="0.75"/>
    <n v="0.75"/>
    <n v="3"/>
    <x v="19"/>
    <n v="1.95"/>
    <n v="2.1"/>
    <n v="0.03"/>
    <n v="0.03"/>
    <n v="53.6"/>
    <n v="0.8"/>
    <n v="0.8"/>
    <n v="2.0039000000000001E-2"/>
    <s v="Binnen 2 jaar"/>
    <s v="nee"/>
    <s v="X"/>
    <s v="250-058-03085_118"/>
    <n v="0"/>
    <x v="0"/>
  </r>
  <r>
    <n v="485"/>
    <s v="Polyline ZM"/>
    <s v="250"/>
    <s v="250-058-03085"/>
    <s v="250_119"/>
    <n v="119"/>
    <s v="250-058-03085_119"/>
    <n v="18.5"/>
    <n v="5.55"/>
    <n v="102.675"/>
    <d v="2019-07-24T00:00:00"/>
    <s v="Noord-Zuid."/>
    <n v="-2.09"/>
    <n v="-2.12"/>
    <n v="-2.12"/>
    <n v="0.75"/>
    <n v="0.75"/>
    <n v="3"/>
    <x v="19"/>
    <n v="1.85"/>
    <n v="0.85"/>
    <n v="0"/>
    <n v="0.02"/>
    <n v="15.7"/>
    <n v="0"/>
    <n v="0.4"/>
    <n v="0"/>
    <s v="Binnen 2 jaar"/>
    <s v="nee"/>
    <s v=" "/>
    <s v="250-058-03085_119"/>
    <n v="0"/>
    <x v="0"/>
  </r>
  <r>
    <n v="486"/>
    <s v="Polyline ZM"/>
    <s v="250"/>
    <s v="250-058-03085"/>
    <s v="250_120"/>
    <n v="120"/>
    <s v="250-058-03085_120"/>
    <n v="27.5"/>
    <n v="8.15"/>
    <n v="224.125"/>
    <d v="2019-07-24T00:00:00"/>
    <s v="Noord-Zuid."/>
    <n v="-2.09"/>
    <n v="-2.12"/>
    <n v="-2.12"/>
    <n v="0.75"/>
    <n v="0.75"/>
    <n v="3"/>
    <x v="19"/>
    <n v="3.65"/>
    <n v="3.16"/>
    <n v="0.32"/>
    <n v="0.57999999999999996"/>
    <n v="86.9"/>
    <n v="8.8000000000000007"/>
    <n v="16"/>
    <n v="0.109038"/>
    <s v="Binnen 2 jaar"/>
    <s v="JA"/>
    <s v="X"/>
    <s v="250-058-03085_120"/>
    <n v="0"/>
    <x v="0"/>
  </r>
  <r>
    <n v="317"/>
    <s v="Polyline ZM"/>
    <s v="251"/>
    <s v="251-058-00011"/>
    <s v="251_001"/>
    <n v="1"/>
    <s v="251-058-00011_001"/>
    <n v="7"/>
    <n v="2"/>
    <n v="14"/>
    <d v="2019-07-22T00:00:00"/>
    <s v="Noord-Zuid"/>
    <n v="-1.87"/>
    <n v="-1.97"/>
    <n v="-1.97"/>
    <n v="0.25"/>
    <n v="0.25"/>
    <n v="2"/>
    <x v="9"/>
    <n v="1"/>
    <n v="0.44"/>
    <n v="0.08"/>
    <n v="0.17"/>
    <n v="3.1"/>
    <n v="0.6"/>
    <n v="1.2"/>
    <n v="0.275862"/>
    <s v="Hoog"/>
    <s v="nee"/>
    <s v=" "/>
    <s v="251-058-00011_001"/>
    <n v="0"/>
    <x v="0"/>
  </r>
  <r>
    <n v="318"/>
    <s v="Polyline ZM"/>
    <s v="251"/>
    <s v="251-058-00013"/>
    <s v="251_002"/>
    <n v="2"/>
    <s v="251-058-00013_002"/>
    <n v="12"/>
    <n v="2"/>
    <n v="24"/>
    <d v="2019-07-22T00:00:00"/>
    <s v="Noord-Zuid"/>
    <n v="-1.87"/>
    <n v="-1.97"/>
    <n v="-1.97"/>
    <n v="0.35"/>
    <n v="0.35"/>
    <n v="2"/>
    <x v="11"/>
    <n v="1"/>
    <n v="0.37"/>
    <n v="0.08"/>
    <n v="0.22"/>
    <n v="4.4000000000000004"/>
    <n v="1"/>
    <n v="2.6"/>
    <n v="0.205128"/>
    <s v="Hoog"/>
    <s v="nee"/>
    <s v=" "/>
    <s v="251-058-00013_002"/>
    <n v="0"/>
    <x v="0"/>
  </r>
  <r>
    <n v="319"/>
    <s v="Polyline ZM"/>
    <s v="251"/>
    <s v="251-058-00009"/>
    <s v="251_003"/>
    <n v="3"/>
    <s v="251-058-00009_003"/>
    <n v="37.5"/>
    <n v="2.25"/>
    <n v="84.375"/>
    <d v="2019-07-09T00:00:00"/>
    <s v="Noord-Zuid"/>
    <n v="-1.72"/>
    <n v="-1.72"/>
    <n v="-1.72"/>
    <n v="0.25"/>
    <n v="0.25"/>
    <n v="1"/>
    <x v="23"/>
    <n v="1.75"/>
    <n v="0.56999999999999995"/>
    <n v="0.01"/>
    <n v="0.09"/>
    <n v="21.4"/>
    <n v="0.4"/>
    <n v="3.4"/>
    <n v="2.2783000000000001E-2"/>
    <s v="Binnen 5 jaar"/>
    <s v="nee"/>
    <s v=" "/>
    <s v="251-058-00009_003"/>
    <n v="0"/>
    <x v="0"/>
  </r>
  <r>
    <n v="320"/>
    <s v="Polyline ZM"/>
    <s v="251"/>
    <s v="251-058-00009"/>
    <s v="251_004"/>
    <n v="4"/>
    <s v="251-058-00009_004"/>
    <n v="50"/>
    <n v="2.0499999999999998"/>
    <n v="102.5"/>
    <d v="2019-07-09T00:00:00"/>
    <s v="Noord-Zuid"/>
    <n v="-1.72"/>
    <n v="-1.72"/>
    <n v="-1.72"/>
    <n v="0.25"/>
    <n v="0.25"/>
    <n v="1"/>
    <x v="23"/>
    <n v="1.55"/>
    <n v="0.54"/>
    <n v="0.03"/>
    <n v="0.15"/>
    <n v="27"/>
    <n v="1.5"/>
    <n v="7.5"/>
    <n v="7.6465000000000005E-2"/>
    <s v="Binnen 2 jaar"/>
    <s v="nee"/>
    <s v="X"/>
    <s v="251-058-00009_004"/>
    <n v="0"/>
    <x v="0"/>
  </r>
  <r>
    <n v="321"/>
    <s v="Polyline ZM"/>
    <s v="251"/>
    <s v="251-058-00009"/>
    <s v="251_005"/>
    <n v="5"/>
    <s v="251-058-00009_005"/>
    <n v="50"/>
    <n v="1.2"/>
    <n v="60"/>
    <d v="2019-07-09T00:00:00"/>
    <s v="Noord-Zuid"/>
    <n v="-1.72"/>
    <n v="-1.72"/>
    <n v="-1.72"/>
    <n v="0.25"/>
    <n v="0.25"/>
    <n v="1"/>
    <x v="23"/>
    <n v="1.2"/>
    <n v="0.19"/>
    <n v="0.06"/>
    <n v="0.19"/>
    <n v="9.5"/>
    <n v="3"/>
    <n v="9.5"/>
    <n v="0.2"/>
    <s v="Hoog"/>
    <s v="JA"/>
    <s v=" "/>
    <s v="251-058-00009_005"/>
    <n v="0"/>
    <x v="0"/>
  </r>
  <r>
    <n v="322"/>
    <s v="Polyline ZM"/>
    <s v="251"/>
    <s v="251-058-00009"/>
    <s v="251_006"/>
    <n v="6"/>
    <s v="251-058-00009_006"/>
    <n v="50"/>
    <n v="1.45"/>
    <n v="72.5"/>
    <d v="2019-07-09T00:00:00"/>
    <s v="Noord-Zuid"/>
    <n v="-1.72"/>
    <n v="-1.72"/>
    <n v="-1.72"/>
    <n v="0.25"/>
    <n v="0.25"/>
    <n v="1"/>
    <x v="23"/>
    <n v="1.45"/>
    <n v="0.34"/>
    <n v="0.1"/>
    <n v="0.28999999999999998"/>
    <n v="17"/>
    <n v="5"/>
    <n v="14.5"/>
    <n v="0.275862"/>
    <s v="Zeer hoog"/>
    <s v="JA"/>
    <s v=" "/>
    <s v="251-058-00009_006"/>
    <n v="0"/>
    <x v="0"/>
  </r>
  <r>
    <n v="323"/>
    <s v="Polyline ZM"/>
    <s v="251"/>
    <s v="251-058-00009"/>
    <s v="251_007"/>
    <n v="7"/>
    <s v="251-058-00009_007"/>
    <n v="38.5"/>
    <n v="1.2"/>
    <n v="46.2"/>
    <d v="2019-07-09T00:00:00"/>
    <s v="Noord-Zuid"/>
    <n v="-1.72"/>
    <n v="-1.72"/>
    <n v="-1.72"/>
    <n v="0.25"/>
    <n v="0.25"/>
    <n v="1"/>
    <x v="23"/>
    <n v="1.2"/>
    <n v="0.21"/>
    <n v="0.12"/>
    <n v="0.21"/>
    <n v="8.1"/>
    <n v="4.5999999999999996"/>
    <n v="8.1"/>
    <n v="0.4"/>
    <s v="Zeer hoog"/>
    <s v="JA"/>
    <s v=" "/>
    <s v="251-058-00009_007"/>
    <n v="0"/>
    <x v="0"/>
  </r>
  <r>
    <n v="324"/>
    <s v="Polyline ZM"/>
    <s v="251"/>
    <s v="251-058-00009"/>
    <s v="251_008"/>
    <n v="8"/>
    <s v="251-058-00009_008"/>
    <n v="5"/>
    <n v="1.35"/>
    <n v="6.75"/>
    <d v="2019-07-09T00:00:00"/>
    <s v="Noord-Zuid"/>
    <n v="-1.72"/>
    <n v="-1.72"/>
    <n v="-1.72"/>
    <n v="0.25"/>
    <n v="0.25"/>
    <n v="1"/>
    <x v="23"/>
    <n v="1.35"/>
    <n v="0.16"/>
    <n v="0.14000000000000001"/>
    <n v="0.16"/>
    <n v="0.8"/>
    <n v="0.7"/>
    <n v="0.8"/>
    <n v="0.41481499999999999"/>
    <s v="Zeer hoog"/>
    <s v="JA"/>
    <s v=" "/>
    <s v="251-058-00009_008"/>
    <n v="0"/>
    <x v="0"/>
  </r>
  <r>
    <n v="325"/>
    <s v="Polyline ZM"/>
    <s v="251"/>
    <s v="251-058-00019"/>
    <s v="251_009"/>
    <n v="9"/>
    <s v="251-058-00019_009"/>
    <n v="17.5"/>
    <n v="2.4"/>
    <n v="42"/>
    <d v="2019-07-22T00:00:00"/>
    <s v="Noord-Zuid"/>
    <n v="-0.56999999999999995"/>
    <n v="-0.52"/>
    <n v="-0.52"/>
    <n v="0.5"/>
    <n v="0.5"/>
    <n v="2"/>
    <x v="24"/>
    <n v="1"/>
    <n v="0.74"/>
    <n v="0.04"/>
    <n v="0.18"/>
    <n v="13"/>
    <n v="0.7"/>
    <n v="3.2"/>
    <n v="7.5758000000000006E-2"/>
    <s v="Hoog"/>
    <s v="nee"/>
    <s v=" "/>
    <s v="251-058-00019_009"/>
    <n v="0"/>
    <x v="0"/>
  </r>
  <r>
    <n v="326"/>
    <s v="Polyline ZM"/>
    <s v="251"/>
    <s v="251-058-00019"/>
    <s v="251_010"/>
    <n v="10"/>
    <s v="251-058-00019_010"/>
    <n v="22.5"/>
    <n v="2.75"/>
    <n v="61.875"/>
    <d v="2019-07-09T00:00:00"/>
    <s v="Noord-Zuid"/>
    <n v="-0.61"/>
    <n v="-0.52"/>
    <n v="-0.52"/>
    <n v="0.5"/>
    <n v="0.5"/>
    <n v="2"/>
    <x v="24"/>
    <n v="1"/>
    <n v="0.79"/>
    <n v="0.03"/>
    <n v="0.16"/>
    <n v="17.8"/>
    <n v="0.7"/>
    <n v="3.6"/>
    <n v="5.7007000000000002E-2"/>
    <s v="Hoog"/>
    <s v="nee"/>
    <s v=" "/>
    <s v="251-058-00019_010"/>
    <n v="0"/>
    <x v="0"/>
  </r>
  <r>
    <n v="327"/>
    <s v="Polyline ZM"/>
    <s v="251"/>
    <s v="251-058-00019"/>
    <s v="251_011"/>
    <n v="11"/>
    <s v="251-058-00019_011"/>
    <n v="25"/>
    <n v="2.2999999999999998"/>
    <n v="57.5"/>
    <d v="2019-07-22T00:00:00"/>
    <s v="Noord-Zuid"/>
    <n v="-0.56999999999999995"/>
    <n v="-0.52"/>
    <n v="-0.52"/>
    <n v="0.5"/>
    <n v="0.5"/>
    <n v="2"/>
    <x v="24"/>
    <n v="1"/>
    <n v="0.4"/>
    <n v="0.01"/>
    <n v="0.14000000000000001"/>
    <n v="10"/>
    <n v="0.3"/>
    <n v="3.5"/>
    <n v="1.9743E-2"/>
    <s v="Binnen 2 jaar"/>
    <s v="nee"/>
    <s v="X"/>
    <s v="251-058-00019_011"/>
    <n v="0"/>
    <x v="0"/>
  </r>
  <r>
    <n v="328"/>
    <s v="Polyline ZM"/>
    <s v="251"/>
    <s v="251-058-00019"/>
    <s v="251_012"/>
    <n v="12"/>
    <s v="251-058-00019_012"/>
    <n v="23"/>
    <n v="2.2999999999999998"/>
    <n v="52.9"/>
    <d v="2019-07-09T00:00:00"/>
    <s v="Noord-Zuid"/>
    <n v="-0.61"/>
    <n v="-0.52"/>
    <n v="-0.52"/>
    <n v="0.5"/>
    <n v="0.5"/>
    <n v="2"/>
    <x v="24"/>
    <n v="1"/>
    <n v="0.55000000000000004"/>
    <n v="0.16"/>
    <n v="0.3"/>
    <n v="12.7"/>
    <n v="3.7"/>
    <n v="6.9"/>
    <n v="0.264901"/>
    <s v="Zeer hoog"/>
    <s v="nee"/>
    <s v=" "/>
    <s v="251-058-00019_012"/>
    <n v="0"/>
    <x v="0"/>
  </r>
  <r>
    <n v="329"/>
    <s v="Polyline ZM"/>
    <s v="251"/>
    <s v="251-058-00019"/>
    <s v="251_013"/>
    <n v="13"/>
    <s v="251-058-00019_013"/>
    <n v="17.5"/>
    <n v="2.2000000000000002"/>
    <n v="38.5"/>
    <d v="2019-07-22T00:00:00"/>
    <s v="Noord-Zuid"/>
    <n v="-0.56999999999999995"/>
    <n v="-0.52"/>
    <n v="-0.52"/>
    <n v="0.5"/>
    <n v="0.5"/>
    <n v="2"/>
    <x v="24"/>
    <n v="1"/>
    <n v="0.36"/>
    <n v="0.14000000000000001"/>
    <n v="0.27"/>
    <n v="6.3"/>
    <n v="2.5"/>
    <n v="4.7"/>
    <n v="0.23972599999999999"/>
    <s v="Zeer hoog"/>
    <s v="nee"/>
    <s v=" "/>
    <s v="251-058-00019_013"/>
    <n v="0"/>
    <x v="0"/>
  </r>
  <r>
    <n v="330"/>
    <s v="Polyline ZM"/>
    <s v="251"/>
    <s v="251-058-00019"/>
    <s v="251_014"/>
    <n v="14"/>
    <s v="251-058-00019_014"/>
    <n v="23"/>
    <n v="4.5"/>
    <n v="103.5"/>
    <d v="2019-07-22T00:00:00"/>
    <s v="Noord-Zuid"/>
    <n v="-0.56999999999999995"/>
    <n v="-0.52"/>
    <n v="-0.52"/>
    <n v="0.5"/>
    <n v="0.5"/>
    <n v="2"/>
    <x v="24"/>
    <n v="2.5"/>
    <n v="1.32"/>
    <n v="0.11"/>
    <n v="0.49"/>
    <n v="30.4"/>
    <n v="2.5"/>
    <n v="11.3"/>
    <n v="8.5008E-2"/>
    <s v="Hoog"/>
    <s v="nee"/>
    <s v=" "/>
    <s v="251-058-00019_014"/>
    <n v="0"/>
    <x v="0"/>
  </r>
  <r>
    <n v="331"/>
    <s v="Polyline ZM"/>
    <s v="251"/>
    <s v="251-058-00019"/>
    <s v="251_015"/>
    <n v="15"/>
    <s v="251-058-00019_015"/>
    <n v="25"/>
    <n v="4.0999999999999996"/>
    <n v="102.5"/>
    <d v="2019-07-22T00:00:00"/>
    <s v="Noord-Zuid"/>
    <n v="-0.56999999999999995"/>
    <n v="-0.52"/>
    <n v="-0.52"/>
    <n v="0.5"/>
    <n v="0.5"/>
    <n v="2"/>
    <x v="24"/>
    <n v="2.1"/>
    <n v="0.92"/>
    <n v="0.12"/>
    <n v="0.46"/>
    <n v="23"/>
    <n v="3"/>
    <n v="11.5"/>
    <n v="0.108387"/>
    <s v="Hoog"/>
    <s v="nee"/>
    <s v=" "/>
    <s v="251-058-00019_015"/>
    <n v="0"/>
    <x v="0"/>
  </r>
  <r>
    <n v="332"/>
    <s v="Polyline ZM"/>
    <s v="251"/>
    <s v="251-058-00019"/>
    <s v="251_016"/>
    <n v="16"/>
    <s v="251-058-00019_016"/>
    <n v="24"/>
    <n v="3.05"/>
    <n v="73.2"/>
    <d v="2019-07-22T00:00:00"/>
    <s v="Noord-Zuid"/>
    <n v="-0.56999999999999995"/>
    <n v="-0.52"/>
    <n v="-0.52"/>
    <n v="0.5"/>
    <n v="0.5"/>
    <n v="2"/>
    <x v="24"/>
    <n v="1.05"/>
    <n v="0.64"/>
    <n v="0.1"/>
    <n v="0.23"/>
    <n v="15.4"/>
    <n v="2.4"/>
    <n v="5.5"/>
    <n v="0.16122800000000001"/>
    <s v="Hoog"/>
    <s v="nee"/>
    <s v=" "/>
    <s v="251-058-00019_016"/>
    <n v="0"/>
    <x v="0"/>
  </r>
  <r>
    <n v="333"/>
    <s v="Polyline ZM"/>
    <s v="251"/>
    <s v="251-058-00005"/>
    <s v="251_017"/>
    <n v="17"/>
    <s v="251-058-00005_017"/>
    <n v="26"/>
    <n v="4"/>
    <n v="104"/>
    <d v="2019-07-22T00:00:00"/>
    <s v="Noord-Zuid"/>
    <n v="-0.56999999999999995"/>
    <n v="-0.52"/>
    <n v="-0.52"/>
    <n v="0.5"/>
    <n v="0.5"/>
    <n v="2"/>
    <x v="24"/>
    <n v="2"/>
    <n v="1.21"/>
    <n v="7.0000000000000007E-2"/>
    <n v="0.39"/>
    <n v="31.5"/>
    <n v="1.8"/>
    <n v="10.1"/>
    <n v="6.7632999999999999E-2"/>
    <s v="Hoog"/>
    <s v="nee"/>
    <s v=" "/>
    <s v="251-058-00005_017"/>
    <n v="0"/>
    <x v="0"/>
  </r>
  <r>
    <n v="334"/>
    <s v="Polyline ZM"/>
    <s v="251"/>
    <s v="251-058-00003"/>
    <s v="251_018"/>
    <n v="18"/>
    <s v="251-058-00003_018"/>
    <n v="15.5"/>
    <n v="8.15"/>
    <n v="126.325"/>
    <d v="2019-07-22T00:00:00"/>
    <s v="Zuid-Noord"/>
    <n v="-1.87"/>
    <n v="-1.97"/>
    <n v="-1.97"/>
    <n v="0.5"/>
    <n v="0.5"/>
    <n v="3"/>
    <x v="8"/>
    <n v="5.15"/>
    <n v="0.69"/>
    <n v="0.19"/>
    <n v="0.31"/>
    <n v="10.7"/>
    <n v="2.9"/>
    <n v="4.8"/>
    <n v="7.2234000000000007E-2"/>
    <s v="Binnen 2 jaar"/>
    <s v="JA"/>
    <s v="X"/>
    <s v="251-058-00003_018"/>
    <n v="0"/>
    <x v="0"/>
  </r>
  <r>
    <n v="335"/>
    <s v="Polyline ZM"/>
    <s v="251"/>
    <s v="251-058-00003"/>
    <s v="251_019"/>
    <n v="19"/>
    <s v="251-058-00003_019"/>
    <n v="37.5"/>
    <n v="3.3"/>
    <n v="123.75"/>
    <d v="2019-07-22T00:00:00"/>
    <s v="West-Oost"/>
    <n v="-1.87"/>
    <n v="-1.97"/>
    <n v="-1.97"/>
    <n v="0.5"/>
    <n v="0.5"/>
    <n v="3"/>
    <x v="8"/>
    <n v="1"/>
    <n v="0.69"/>
    <n v="0.25"/>
    <n v="0.36"/>
    <n v="25.9"/>
    <n v="9.4"/>
    <n v="13.5"/>
    <n v="0.31746000000000002"/>
    <s v="Zeer hoog"/>
    <s v="nee"/>
    <s v=" "/>
    <s v="251-058-00003_019"/>
    <n v="0"/>
    <x v="0"/>
  </r>
  <r>
    <n v="336"/>
    <s v="Polyline ZM"/>
    <s v="251"/>
    <s v="251-058-00003"/>
    <s v="251_020"/>
    <n v="20"/>
    <s v="251-058-00003_020"/>
    <n v="40"/>
    <n v="3.4"/>
    <n v="136"/>
    <d v="2019-07-22T00:00:00"/>
    <s v="West-Oost"/>
    <n v="-1.87"/>
    <n v="-1.97"/>
    <n v="-1.97"/>
    <n v="0.5"/>
    <n v="0.5"/>
    <n v="3"/>
    <x v="8"/>
    <n v="1"/>
    <n v="0.68"/>
    <n v="0.38"/>
    <n v="0.49"/>
    <n v="27.2"/>
    <n v="15.2"/>
    <n v="19.600000000000001"/>
    <n v="0.39749000000000001"/>
    <s v="Zeer hoog"/>
    <s v="nee"/>
    <s v=" "/>
    <s v="251-058-00003_020"/>
    <n v="0"/>
    <x v="0"/>
  </r>
  <r>
    <n v="337"/>
    <s v="Polyline ZM"/>
    <s v="251"/>
    <s v="251-058-00015"/>
    <s v="251_021"/>
    <n v="21"/>
    <s v="251-058-00015_021"/>
    <n v="12.5"/>
    <n v="3.5"/>
    <n v="43.75"/>
    <d v="2019-07-22T00:00:00"/>
    <s v="Oost-West."/>
    <n v="-1.87"/>
    <n v="-1.97"/>
    <n v="-1.97"/>
    <n v="0.5"/>
    <n v="0.5"/>
    <n v="3"/>
    <x v="8"/>
    <n v="1"/>
    <n v="0.6"/>
    <n v="0.47"/>
    <n v="0.54"/>
    <n v="7.5"/>
    <n v="5.9"/>
    <n v="6.8"/>
    <n v="0.43218400000000001"/>
    <s v="Zeer hoog"/>
    <s v="JA"/>
    <s v=" "/>
    <s v="251-058-00015_021"/>
    <n v="0"/>
    <x v="0"/>
  </r>
  <r>
    <n v="338"/>
    <s v="Polyline ZM"/>
    <s v="251"/>
    <s v="251-058-00004"/>
    <s v="251_022"/>
    <n v="22"/>
    <s v="251-058-00004_022"/>
    <n v="8"/>
    <n v="2.2999999999999998"/>
    <n v="18.399999999999999"/>
    <d v="2019-07-22T00:00:00"/>
    <s v="Oost-West"/>
    <n v="-1.87"/>
    <n v="-1.97"/>
    <n v="-1.97"/>
    <n v="0.35"/>
    <n v="0.35"/>
    <n v="2"/>
    <x v="11"/>
    <n v="1"/>
    <n v="0.39"/>
    <n v="0.13"/>
    <n v="0.24"/>
    <n v="3.1"/>
    <n v="1"/>
    <n v="1.9"/>
    <n v="0.29919400000000002"/>
    <s v="Zeer hoog"/>
    <s v="nee"/>
    <s v=" "/>
    <s v="251-058-00004_022"/>
    <n v="0"/>
    <x v="0"/>
  </r>
  <r>
    <n v="339"/>
    <s v="Polyline ZM"/>
    <s v="251"/>
    <s v="251-058-00021"/>
    <s v="251_023"/>
    <n v="23"/>
    <s v="251-058-00021_023"/>
    <n v="32"/>
    <n v="3.65"/>
    <n v="116.8"/>
    <d v="2019-07-22T00:00:00"/>
    <s v="Oost-West"/>
    <n v="-1.87"/>
    <n v="-1.97"/>
    <n v="-1.97"/>
    <n v="0.5"/>
    <n v="0.5"/>
    <n v="2"/>
    <x v="8"/>
    <n v="1.65"/>
    <n v="0.54"/>
    <n v="0.4"/>
    <n v="0.54"/>
    <n v="17.3"/>
    <n v="12.8"/>
    <n v="17.3"/>
    <n v="0.37473400000000001"/>
    <s v="Zeer hoog"/>
    <s v="JA"/>
    <s v=" "/>
    <s v="251-058-00021_023"/>
    <n v="0"/>
    <x v="0"/>
  </r>
  <r>
    <n v="340"/>
    <s v="Polyline ZM"/>
    <s v="251"/>
    <s v="251-058-00021"/>
    <s v="251_024"/>
    <n v="24"/>
    <s v="251-058-00021_024"/>
    <n v="32.5"/>
    <n v="3.25"/>
    <n v="105.625"/>
    <d v="2019-07-22T00:00:00"/>
    <s v="Oost-West"/>
    <n v="-1.87"/>
    <n v="-1.97"/>
    <n v="-1.97"/>
    <n v="0.5"/>
    <n v="0.5"/>
    <n v="2"/>
    <x v="8"/>
    <n v="1.25"/>
    <n v="0.5"/>
    <n v="0.33"/>
    <n v="0.47"/>
    <n v="16.3"/>
    <n v="10.7"/>
    <n v="15.3"/>
    <n v="0.37120399999999998"/>
    <s v="Zeer hoog"/>
    <s v="JA"/>
    <s v=" "/>
    <s v="251-058-00021_024"/>
    <n v="0"/>
    <x v="0"/>
  </r>
  <r>
    <n v="341"/>
    <s v="Polyline ZM"/>
    <s v="251"/>
    <s v="251-058-00026"/>
    <s v="251_025"/>
    <n v="25"/>
    <s v="251-058-00026_025"/>
    <n v="16"/>
    <n v="15.5"/>
    <n v="248"/>
    <d v="2019-07-22T00:00:00"/>
    <s v="Zuid-Noord"/>
    <n v="-1.3"/>
    <n v="-1.22"/>
    <n v="-1.22"/>
    <n v="0.5"/>
    <n v="0.5"/>
    <n v="3"/>
    <x v="25"/>
    <n v="12.5"/>
    <n v="4.51"/>
    <n v="0.04"/>
    <n v="1.1399999999999999"/>
    <n v="72.2"/>
    <n v="0.6"/>
    <n v="18.2"/>
    <n v="6.3949999999999996E-3"/>
    <s v="Binnen 5 jaar"/>
    <s v="nee"/>
    <s v=" "/>
    <s v="251-058-00026_025"/>
    <n v="0"/>
    <x v="0"/>
  </r>
  <r>
    <n v="342"/>
    <s v="Polyline ZM"/>
    <s v="251"/>
    <s v="251-058-00026"/>
    <s v="251_026"/>
    <n v="26"/>
    <s v="251-058-00026_026"/>
    <n v="23"/>
    <n v="3.75"/>
    <n v="86.25"/>
    <d v="2019-07-22T00:00:00"/>
    <s v="Zuid-Noord"/>
    <n v="-1.3"/>
    <n v="-1.22"/>
    <n v="-1.22"/>
    <n v="0.5"/>
    <n v="0.5"/>
    <n v="3"/>
    <x v="25"/>
    <n v="1"/>
    <n v="0.57999999999999996"/>
    <n v="0"/>
    <n v="0.03"/>
    <n v="13.3"/>
    <n v="0"/>
    <n v="0.7"/>
    <n v="0"/>
    <s v="Binnen 2 jaar"/>
    <s v="nee"/>
    <s v=" "/>
    <s v="251-058-00026_026"/>
    <n v="0"/>
    <x v="0"/>
  </r>
  <r>
    <n v="343"/>
    <s v="Polyline ZM"/>
    <s v="251"/>
    <s v="251-058-00026"/>
    <s v="251_027"/>
    <n v="27"/>
    <s v="251-058-00026_027"/>
    <n v="21"/>
    <n v="4.3"/>
    <n v="90.3"/>
    <d v="2019-07-22T00:00:00"/>
    <s v="Zuid-Noord"/>
    <n v="-1.3"/>
    <n v="-1.22"/>
    <n v="-1.22"/>
    <n v="0.5"/>
    <n v="0.5"/>
    <n v="3"/>
    <x v="25"/>
    <n v="1.433333"/>
    <n v="0.7"/>
    <n v="0"/>
    <n v="0.03"/>
    <n v="14.7"/>
    <n v="0"/>
    <n v="0.6"/>
    <n v="0"/>
    <s v="Binnen 2 jaar"/>
    <s v="nee"/>
    <s v=" "/>
    <s v="251-058-00026_027"/>
    <n v="0"/>
    <x v="0"/>
  </r>
  <r>
    <n v="344"/>
    <s v="Polyline ZM"/>
    <s v="251"/>
    <s v="251-058-00026"/>
    <s v="251_028"/>
    <n v="28"/>
    <s v="251-058-00026_028"/>
    <n v="33"/>
    <n v="3.3"/>
    <n v="108.9"/>
    <d v="2019-07-22T00:00:00"/>
    <s v="Zuid-Noord"/>
    <n v="-1.3"/>
    <n v="-1.22"/>
    <n v="-1.22"/>
    <n v="0.5"/>
    <n v="0.5"/>
    <n v="3"/>
    <x v="25"/>
    <n v="1"/>
    <n v="0.57999999999999996"/>
    <n v="0.01"/>
    <n v="0.12"/>
    <n v="19.100000000000001"/>
    <n v="0.3"/>
    <n v="4"/>
    <n v="1.9550000000000001E-2"/>
    <s v="Hoog"/>
    <s v="nee"/>
    <s v=" "/>
    <s v="251-058-00026_028"/>
    <n v="0"/>
    <x v="0"/>
  </r>
  <r>
    <n v="345"/>
    <s v="Polyline ZM"/>
    <s v="251"/>
    <s v="251-058-00026"/>
    <s v="251_029"/>
    <n v="29"/>
    <s v="251-058-00026_029"/>
    <n v="19.5"/>
    <n v="5.6"/>
    <n v="109.2"/>
    <d v="2019-07-22T00:00:00"/>
    <s v="Zuid-Noord"/>
    <n v="-1.23"/>
    <n v="-1.22"/>
    <n v="-1.22"/>
    <n v="0.5"/>
    <n v="0.5"/>
    <n v="3"/>
    <x v="25"/>
    <n v="2.6"/>
    <n v="1.05"/>
    <n v="0.15"/>
    <n v="0.55000000000000004"/>
    <n v="20.5"/>
    <n v="2.9"/>
    <n v="10.7"/>
    <n v="0.108183"/>
    <s v="Hoog"/>
    <s v="nee"/>
    <s v=" "/>
    <s v="251-058-00026_029"/>
    <n v="0"/>
    <x v="0"/>
  </r>
  <r>
    <n v="346"/>
    <s v="Polyline ZM"/>
    <s v="251"/>
    <s v="251-058-00026"/>
    <s v="251_030"/>
    <n v="30"/>
    <s v="251-058-00026_030"/>
    <n v="20"/>
    <n v="5.5"/>
    <n v="110"/>
    <d v="2019-07-22T00:00:00"/>
    <s v="Zuid-Noord"/>
    <n v="-1.23"/>
    <n v="-1.22"/>
    <n v="-1.22"/>
    <n v="0.5"/>
    <n v="0.5"/>
    <n v="3"/>
    <x v="25"/>
    <n v="2.5"/>
    <n v="1.34"/>
    <n v="0.24"/>
    <n v="0.62"/>
    <n v="26.8"/>
    <n v="4.8"/>
    <n v="12.4"/>
    <n v="0.17216600000000001"/>
    <s v="Hoog"/>
    <s v="nee"/>
    <s v=" "/>
    <s v="251-058-00026_030"/>
    <n v="0"/>
    <x v="0"/>
  </r>
  <r>
    <n v="347"/>
    <s v="Polyline ZM"/>
    <s v="251"/>
    <s v="251-058-00026"/>
    <s v="251_031"/>
    <n v="31"/>
    <s v="251-058-00026_031"/>
    <n v="20"/>
    <n v="5.15"/>
    <n v="103"/>
    <d v="2019-07-22T00:00:00"/>
    <s v="West-Oost."/>
    <n v="-1.23"/>
    <n v="-1.22"/>
    <n v="-1.22"/>
    <n v="0.5"/>
    <n v="0.5"/>
    <n v="3"/>
    <x v="25"/>
    <n v="2.15"/>
    <n v="0.81"/>
    <n v="0.27"/>
    <n v="0.53"/>
    <n v="16.2"/>
    <n v="5.4"/>
    <n v="10.6"/>
    <n v="0.21371399999999999"/>
    <s v="Hoog"/>
    <s v="nee"/>
    <s v=" "/>
    <s v="251-058-00026_031"/>
    <n v="0"/>
    <x v="0"/>
  </r>
  <r>
    <n v="348"/>
    <s v="Polyline ZM"/>
    <s v="251"/>
    <s v="251-058-00026"/>
    <s v="251_032"/>
    <n v="32"/>
    <s v="251-058-00026_032"/>
    <n v="22.5"/>
    <n v="4.3499999999999996"/>
    <n v="97.875"/>
    <d v="2019-07-22T00:00:00"/>
    <s v="West-Oost."/>
    <n v="-1.23"/>
    <n v="-1.22"/>
    <n v="-1.22"/>
    <n v="0.5"/>
    <n v="0.5"/>
    <n v="3"/>
    <x v="25"/>
    <n v="1.45"/>
    <n v="0.57999999999999996"/>
    <n v="0.24"/>
    <n v="0.32"/>
    <n v="13.1"/>
    <n v="5.4"/>
    <n v="7.2"/>
    <n v="0.24870500000000001"/>
    <s v="Zeer hoog"/>
    <s v="JA"/>
    <s v=" "/>
    <s v="251-058-00026_032"/>
    <n v="0"/>
    <x v="0"/>
  </r>
  <r>
    <n v="349"/>
    <s v="Polyline ZM"/>
    <s v="251"/>
    <s v="251-058-00017"/>
    <s v="251_033"/>
    <n v="33"/>
    <s v="251-058-00017_033"/>
    <n v="36"/>
    <n v="2.75"/>
    <n v="99"/>
    <d v="2019-07-22T00:00:00"/>
    <s v="Oost-West"/>
    <n v="-1.23"/>
    <n v="-1.22"/>
    <n v="-1.22"/>
    <n v="0.35"/>
    <n v="0.35"/>
    <n v="2"/>
    <x v="26"/>
    <n v="1.35"/>
    <n v="0.5"/>
    <n v="0.08"/>
    <n v="0.26"/>
    <n v="18"/>
    <n v="2.9"/>
    <n v="9.4"/>
    <n v="0.15564800000000001"/>
    <s v="Hoog"/>
    <s v="nee"/>
    <s v=" "/>
    <s v="251-058-00017_033"/>
    <n v="0"/>
    <x v="0"/>
  </r>
  <r>
    <n v="350"/>
    <s v="Polyline ZM"/>
    <s v="251"/>
    <s v="251-058-00006"/>
    <s v="251_034"/>
    <n v="34"/>
    <s v="251-058-00006_034"/>
    <n v="28.5"/>
    <n v="9.3000000000000007"/>
    <n v="265.05"/>
    <d v="2019-07-22T00:00:00"/>
    <s v="West-Oost."/>
    <n v="-1.23"/>
    <n v="-1.22"/>
    <n v="-1.22"/>
    <n v="0.5"/>
    <n v="0.5"/>
    <n v="3"/>
    <x v="25"/>
    <n v="6.3"/>
    <n v="2.13"/>
    <n v="0.83"/>
    <n v="1.79"/>
    <n v="60.7"/>
    <n v="23.7"/>
    <n v="51"/>
    <n v="0.24793699999999999"/>
    <s v="Hoog"/>
    <s v="JA"/>
    <s v=" "/>
    <s v="251-058-00006_034"/>
    <n v="0"/>
    <x v="0"/>
  </r>
  <r>
    <n v="351"/>
    <s v="Polyline ZM"/>
    <s v="251"/>
    <s v="251-058-00006"/>
    <s v="251_035"/>
    <n v="35"/>
    <s v="251-058-00006_035"/>
    <n v="45.5"/>
    <n v="3.4"/>
    <n v="154.69999999999999"/>
    <d v="2019-07-22T00:00:00"/>
    <s v="Noord-Zuid."/>
    <n v="-1.23"/>
    <n v="-1.22"/>
    <n v="-1.22"/>
    <n v="0.5"/>
    <n v="0.5"/>
    <n v="3"/>
    <x v="25"/>
    <n v="1"/>
    <n v="0.53"/>
    <n v="0.14000000000000001"/>
    <n v="0.25"/>
    <n v="24.1"/>
    <n v="6.4"/>
    <n v="11.4"/>
    <n v="0.20958099999999999"/>
    <s v="Zeer hoog"/>
    <s v="nee"/>
    <s v=" "/>
    <s v="251-058-00006_035"/>
    <n v="0"/>
    <x v="0"/>
  </r>
  <r>
    <n v="352"/>
    <s v="Polyline ZM"/>
    <s v="251"/>
    <s v="251-058-00016"/>
    <s v="251_036"/>
    <n v="36"/>
    <s v="251-058-00016_036"/>
    <n v="14"/>
    <n v="2.7"/>
    <n v="37.799999999999997"/>
    <d v="2019-07-22T00:00:00"/>
    <s v="West-Oost."/>
    <n v="-1.23"/>
    <n v="-1.22"/>
    <n v="-1.22"/>
    <n v="0.35"/>
    <n v="0.35"/>
    <n v="2"/>
    <x v="26"/>
    <n v="1.3"/>
    <n v="0.52"/>
    <n v="0.05"/>
    <n v="0.23"/>
    <n v="7.3"/>
    <n v="0.7"/>
    <n v="3.2"/>
    <n v="0.103751"/>
    <s v="Hoog"/>
    <s v="nee"/>
    <s v=" "/>
    <s v="251-058-00016_036"/>
    <n v="0"/>
    <x v="0"/>
  </r>
  <r>
    <n v="353"/>
    <s v="Polyline ZM"/>
    <s v="251"/>
    <s v="251-058-00010"/>
    <s v="251_037"/>
    <n v="37"/>
    <s v="251-058-00010_037"/>
    <n v="43"/>
    <n v="3.3"/>
    <n v="141.9"/>
    <d v="2019-07-22T00:00:00"/>
    <s v="West-Oost"/>
    <n v="-1.23"/>
    <n v="-1.22"/>
    <n v="-1.22"/>
    <n v="0.5"/>
    <n v="0.5"/>
    <n v="2"/>
    <x v="25"/>
    <n v="1.3"/>
    <n v="0.85"/>
    <n v="0.14000000000000001"/>
    <n v="0.32"/>
    <n v="36.6"/>
    <n v="6"/>
    <n v="13.8"/>
    <n v="0.18477199999999999"/>
    <s v="Hoog"/>
    <s v="nee"/>
    <s v=" "/>
    <s v="251-058-00010_037"/>
    <n v="0"/>
    <x v="0"/>
  </r>
  <r>
    <n v="354"/>
    <s v="Polyline ZM"/>
    <s v="251"/>
    <s v="251-058-00010"/>
    <s v="251_038"/>
    <n v="38"/>
    <s v="251-058-00010_038"/>
    <n v="49.5"/>
    <n v="3.35"/>
    <n v="165.82499999999999"/>
    <d v="2019-07-22T00:00:00"/>
    <s v="West-Oost"/>
    <n v="-1.23"/>
    <n v="-1.22"/>
    <n v="-1.22"/>
    <n v="0.5"/>
    <n v="0.5"/>
    <n v="2"/>
    <x v="25"/>
    <n v="1.35"/>
    <n v="0.65"/>
    <n v="0.13"/>
    <n v="0.32"/>
    <n v="32.200000000000003"/>
    <n v="6.4"/>
    <n v="15.8"/>
    <n v="0.168547"/>
    <s v="Hoog"/>
    <s v="nee"/>
    <s v=" "/>
    <s v="251-058-00010_038"/>
    <n v="0"/>
    <x v="0"/>
  </r>
  <r>
    <n v="355"/>
    <s v="Polyline ZM"/>
    <s v="251"/>
    <s v="251-058-00023"/>
    <s v="251_039"/>
    <n v="39"/>
    <s v="251-058-00023_039"/>
    <n v="12.5"/>
    <n v="2.5499999999999998"/>
    <n v="31.875"/>
    <d v="2019-07-22T00:00:00"/>
    <s v="Zuid-Noord"/>
    <n v="-1.23"/>
    <n v="-1.22"/>
    <n v="-1.22"/>
    <n v="0.5"/>
    <n v="0.5"/>
    <n v="2"/>
    <x v="25"/>
    <n v="1"/>
    <n v="0.53"/>
    <n v="0.38"/>
    <n v="0.42"/>
    <n v="6.6"/>
    <n v="4.8"/>
    <n v="5.3"/>
    <n v="0.47828799999999999"/>
    <s v="Zeer hoog"/>
    <s v="JA"/>
    <s v=" "/>
    <s v="251-058-00023_039"/>
    <n v="0"/>
    <x v="0"/>
  </r>
  <r>
    <n v="356"/>
    <s v="Polyline ZM"/>
    <s v="251"/>
    <s v="251-058-00025"/>
    <s v="251_040"/>
    <n v="40"/>
    <s v="251-058-00025_040"/>
    <n v="2.5"/>
    <n v="5.55"/>
    <n v="13.875"/>
    <d v="2019-07-22T00:00:00"/>
    <s v="Zuid-Noord"/>
    <n v="-0.56999999999999995"/>
    <n v="-0.52"/>
    <n v="-0.52"/>
    <n v="0.5"/>
    <s v="-"/>
    <s v="-"/>
    <x v="24"/>
    <n v="3.55"/>
    <n v="1.86"/>
    <n v="0.26"/>
    <n v="0.7"/>
    <n v="4.7"/>
    <n v="0.7"/>
    <n v="1.8"/>
    <n v="0.14067399999999999"/>
    <s v="Binnen 2 jaar"/>
    <s v="nee"/>
    <s v="X"/>
    <s v="251-058-00025_040"/>
    <n v="0"/>
    <x v="0"/>
  </r>
  <r>
    <n v="357"/>
    <s v="Polyline ZM"/>
    <s v="251"/>
    <s v="251-058-00002"/>
    <s v="251_041"/>
    <n v="41"/>
    <s v="251-058-00002_041"/>
    <n v="39"/>
    <n v="9.1"/>
    <n v="354.9"/>
    <d v="2019-07-22T00:00:00"/>
    <s v="Zuid-Noord"/>
    <n v="-0.56999999999999995"/>
    <n v="-0.52"/>
    <n v="-0.52"/>
    <n v="0.5"/>
    <n v="0.5"/>
    <n v="3"/>
    <x v="24"/>
    <n v="6.1"/>
    <n v="3.27"/>
    <n v="7.0000000000000007E-2"/>
    <n v="0.75"/>
    <n v="127.5"/>
    <n v="2.7"/>
    <n v="29.3"/>
    <n v="2.2821999999999999E-2"/>
    <s v="Binnen 2 jaar"/>
    <s v="nee"/>
    <s v="X"/>
    <s v="251-058-00002_041"/>
    <n v="0"/>
    <x v="0"/>
  </r>
  <r>
    <n v="358"/>
    <s v="Polyline ZM"/>
    <s v="251"/>
    <s v="251-058-00002"/>
    <s v="251_042"/>
    <n v="42"/>
    <s v="251-058-00002_042"/>
    <n v="14.5"/>
    <n v="4"/>
    <n v="58"/>
    <d v="2019-07-22T00:00:00"/>
    <s v="Oost-West"/>
    <n v="-0.56999999999999995"/>
    <n v="-0.52"/>
    <n v="-0.52"/>
    <n v="0.5"/>
    <n v="0.5"/>
    <n v="3"/>
    <x v="24"/>
    <n v="1.3333330000000001"/>
    <n v="1.1200000000000001"/>
    <n v="0.18"/>
    <n v="0.34"/>
    <n v="16.2"/>
    <n v="2.6"/>
    <n v="4.9000000000000004"/>
    <n v="0.21259800000000001"/>
    <s v="Hoog"/>
    <s v="nee"/>
    <s v=" "/>
    <s v="251-058-00002_042"/>
    <n v="0"/>
    <x v="0"/>
  </r>
  <r>
    <n v="359"/>
    <s v="Polyline ZM"/>
    <s v="251"/>
    <s v="251-058-00002"/>
    <s v="251_043"/>
    <n v="43"/>
    <s v="251-058-00002_043"/>
    <n v="41.5"/>
    <n v="3.8"/>
    <n v="157.69999999999999"/>
    <d v="2019-07-22T00:00:00"/>
    <s v="Zuid-Noord"/>
    <n v="-0.56999999999999995"/>
    <n v="-0.52"/>
    <n v="-0.52"/>
    <n v="0.5"/>
    <n v="0.5"/>
    <n v="3"/>
    <x v="24"/>
    <n v="1"/>
    <n v="1.03"/>
    <n v="0"/>
    <n v="0.01"/>
    <n v="42.7"/>
    <n v="0"/>
    <n v="0.4"/>
    <n v="0"/>
    <s v="Binnen 2 jaar"/>
    <s v="nee"/>
    <s v=" "/>
    <s v="251-058-00002_043"/>
    <n v="0"/>
    <x v="0"/>
  </r>
  <r>
    <n v="360"/>
    <s v="Polyline ZM"/>
    <s v="251"/>
    <s v="251-058-00002"/>
    <s v="251_044"/>
    <n v="44"/>
    <s v="251-058-00002_044"/>
    <n v="46.5"/>
    <n v="3.5"/>
    <n v="162.75"/>
    <d v="2019-07-22T00:00:00"/>
    <s v="Zuid-Noord"/>
    <n v="-0.56999999999999995"/>
    <n v="-0.52"/>
    <n v="-0.52"/>
    <n v="0.5"/>
    <n v="0.5"/>
    <n v="3"/>
    <x v="24"/>
    <n v="1"/>
    <n v="0.89"/>
    <n v="0"/>
    <n v="0.03"/>
    <n v="41.4"/>
    <n v="0"/>
    <n v="1.4"/>
    <n v="0"/>
    <s v="Binnen 2 jaar"/>
    <s v="nee"/>
    <s v=" "/>
    <s v="251-058-00002_044"/>
    <n v="0"/>
    <x v="0"/>
  </r>
  <r>
    <n v="361"/>
    <s v="Polyline ZM"/>
    <s v="251"/>
    <s v="251-058-00020"/>
    <s v="251_045"/>
    <n v="45"/>
    <s v="251-058-00020_045"/>
    <n v="35"/>
    <n v="4.45"/>
    <n v="155.75"/>
    <d v="2019-07-22T00:00:00"/>
    <s v="Zuid-Noord"/>
    <n v="-0.56999999999999995"/>
    <n v="-0.52"/>
    <n v="-0.52"/>
    <n v="0.5"/>
    <n v="0.5"/>
    <n v="2"/>
    <x v="24"/>
    <n v="2.4500000000000002"/>
    <n v="0.93"/>
    <n v="0.49"/>
    <n v="0.78"/>
    <n v="32.6"/>
    <n v="17.2"/>
    <n v="27.3"/>
    <n v="0.34386"/>
    <s v="Zeer hoog"/>
    <s v="JA"/>
    <s v=" "/>
    <s v="251-058-00020_045"/>
    <n v="0"/>
    <x v="0"/>
  </r>
  <r>
    <n v="362"/>
    <s v="Polyline ZM"/>
    <s v="251"/>
    <s v="251-058-00020"/>
    <s v="251_046"/>
    <n v="46"/>
    <s v="251-058-00020_046"/>
    <n v="50"/>
    <n v="3.7"/>
    <n v="185"/>
    <d v="2019-07-22T00:00:00"/>
    <s v="Zuid-Noord"/>
    <n v="-0.56999999999999995"/>
    <n v="-0.52"/>
    <n v="-0.52"/>
    <n v="0.5"/>
    <n v="0.5"/>
    <n v="2"/>
    <x v="24"/>
    <n v="1.7"/>
    <n v="0.77"/>
    <n v="0.28000000000000003"/>
    <n v="0.53"/>
    <n v="38.5"/>
    <n v="14"/>
    <n v="26.5"/>
    <n v="0.27594200000000002"/>
    <s v="Zeer hoog"/>
    <s v="JA"/>
    <s v=" "/>
    <s v="251-058-00020_046"/>
    <n v="0"/>
    <x v="0"/>
  </r>
  <r>
    <n v="363"/>
    <s v="Polyline ZM"/>
    <s v="251"/>
    <s v="251-058-00020"/>
    <s v="251_047"/>
    <n v="47"/>
    <s v="251-058-00020_047"/>
    <n v="50"/>
    <n v="3.35"/>
    <n v="167.5"/>
    <d v="2019-07-22T00:00:00"/>
    <s v="Zuid-Noord"/>
    <n v="-0.56999999999999995"/>
    <n v="-0.52"/>
    <n v="-0.52"/>
    <n v="0.5"/>
    <n v="0.5"/>
    <n v="2"/>
    <x v="24"/>
    <n v="1.35"/>
    <n v="0.95"/>
    <n v="0.28999999999999998"/>
    <n v="0.48"/>
    <n v="47.5"/>
    <n v="14.5"/>
    <n v="24"/>
    <n v="0.32591100000000001"/>
    <s v="Zeer hoog"/>
    <s v="nee"/>
    <s v=" "/>
    <s v="251-058-00020_047"/>
    <n v="0"/>
    <x v="0"/>
  </r>
  <r>
    <n v="364"/>
    <s v="Polyline ZM"/>
    <s v="251"/>
    <s v="251-058-00020"/>
    <s v="251_048"/>
    <n v="48"/>
    <s v="251-058-00020_048"/>
    <n v="50"/>
    <n v="3.6"/>
    <n v="180"/>
    <d v="2019-07-22T00:00:00"/>
    <s v="Zuid-Noord"/>
    <n v="-0.56999999999999995"/>
    <n v="-0.52"/>
    <n v="-0.52"/>
    <n v="0.5"/>
    <n v="0.5"/>
    <n v="2"/>
    <x v="24"/>
    <n v="1.6"/>
    <n v="1.02"/>
    <n v="0.39"/>
    <n v="0.62"/>
    <n v="51"/>
    <n v="19.5"/>
    <n v="31"/>
    <n v="0.37365300000000001"/>
    <s v="Zeer hoog"/>
    <s v="JA"/>
    <s v=" "/>
    <s v="251-058-00020_048"/>
    <n v="0"/>
    <x v="0"/>
  </r>
  <r>
    <n v="365"/>
    <s v="Polyline ZM"/>
    <s v="251"/>
    <s v="251-058-00020"/>
    <s v="251_049"/>
    <n v="49"/>
    <s v="251-058-00020_049"/>
    <n v="35"/>
    <n v="3"/>
    <n v="105"/>
    <d v="2019-07-22T00:00:00"/>
    <s v="Zuid-Noord"/>
    <n v="-0.56999999999999995"/>
    <n v="-0.52"/>
    <n v="-0.52"/>
    <n v="0.5"/>
    <n v="0.5"/>
    <n v="2"/>
    <x v="24"/>
    <n v="1"/>
    <n v="0.82"/>
    <n v="0.21"/>
    <n v="0.33"/>
    <n v="28.7"/>
    <n v="7.4"/>
    <n v="11.6"/>
    <n v="0.29577500000000001"/>
    <s v="Zeer hoog"/>
    <s v="nee"/>
    <s v=" "/>
    <s v="251-058-00020_049"/>
    <n v="0"/>
    <x v="0"/>
  </r>
  <r>
    <n v="366"/>
    <s v="Polyline ZM"/>
    <s v="251"/>
    <s v="251-058-00001"/>
    <s v="251_050"/>
    <n v="50"/>
    <s v="251-058-00001_050"/>
    <n v="48.5"/>
    <n v="2.8"/>
    <n v="135.80000000000001"/>
    <d v="2019-07-22T00:00:00"/>
    <s v="West-Oost"/>
    <n v="-0.56999999999999995"/>
    <n v="-0.52"/>
    <n v="-0.52"/>
    <n v="0.5"/>
    <n v="0.5"/>
    <n v="2"/>
    <x v="24"/>
    <n v="1"/>
    <n v="0.65"/>
    <n v="0.15"/>
    <n v="0.28000000000000003"/>
    <n v="31.5"/>
    <n v="7.3"/>
    <n v="13.6"/>
    <n v="0.23622000000000001"/>
    <s v="Zeer hoog"/>
    <s v="nee"/>
    <s v=" "/>
    <s v="251-058-00001_050"/>
    <n v="0"/>
    <x v="0"/>
  </r>
  <r>
    <n v="367"/>
    <s v="Polyline ZM"/>
    <s v="251"/>
    <s v="251-058-00001"/>
    <s v="251_051"/>
    <n v="51"/>
    <s v="251-058-00001_051"/>
    <n v="48.5"/>
    <n v="3.35"/>
    <n v="162.47499999999999"/>
    <d v="2019-07-22T00:00:00"/>
    <s v="West-Oost"/>
    <n v="-0.56999999999999995"/>
    <n v="-0.52"/>
    <n v="-0.52"/>
    <n v="0.5"/>
    <n v="0.5"/>
    <n v="2"/>
    <x v="24"/>
    <n v="1.35"/>
    <n v="0.5"/>
    <n v="0.04"/>
    <n v="0.17"/>
    <n v="24.3"/>
    <n v="1.9"/>
    <n v="8.1999999999999993"/>
    <n v="5.6766999999999998E-2"/>
    <s v="Binnen 2 jaar"/>
    <s v="nee"/>
    <s v="X"/>
    <s v="251-058-00001_051"/>
    <n v="0"/>
    <x v="0"/>
  </r>
  <r>
    <n v="200"/>
    <s v="Polyline ZM"/>
    <s v="254"/>
    <s v="254-058-00696"/>
    <s v="254_001"/>
    <n v="1"/>
    <s v="254-058-00696_001"/>
    <n v="34"/>
    <n v="5.7"/>
    <n v="193.8"/>
    <d v="2019-07-17T00:00:00"/>
    <s v="West-Oost"/>
    <n v="-1.94"/>
    <n v="-1.97"/>
    <n v="-1.97"/>
    <n v="0.75"/>
    <n v="0.75"/>
    <n v="3"/>
    <x v="0"/>
    <n v="1.9000010000000001"/>
    <n v="1.37"/>
    <n v="1.01"/>
    <n v="1.05"/>
    <n v="46.6"/>
    <n v="34.299999999999997"/>
    <n v="35.700000000000003"/>
    <n v="0.41478399999999999"/>
    <s v="Zeer hoog"/>
    <s v="JA"/>
    <s v=" "/>
    <s v="254-058-00696_001"/>
    <n v="0"/>
    <x v="0"/>
  </r>
  <r>
    <n v="201"/>
    <s v="Polyline ZM"/>
    <s v="254"/>
    <s v="254-058-00696"/>
    <s v="254_002"/>
    <n v="2"/>
    <s v="254-058-00696_002"/>
    <n v="39"/>
    <n v="6.1"/>
    <n v="237.9"/>
    <d v="2019-07-17T00:00:00"/>
    <s v="Noord-Zuid"/>
    <n v="-1.94"/>
    <n v="-1.97"/>
    <n v="-1.97"/>
    <n v="0.75"/>
    <n v="0.75"/>
    <n v="3"/>
    <x v="0"/>
    <n v="1.6"/>
    <n v="1.25"/>
    <n v="0.23"/>
    <n v="0.43"/>
    <n v="48.8"/>
    <n v="9"/>
    <n v="16.8"/>
    <n v="0.150974"/>
    <s v="Hoog"/>
    <s v="nee"/>
    <s v=" "/>
    <s v="254-058-00696_002"/>
    <n v="0"/>
    <x v="0"/>
  </r>
  <r>
    <n v="202"/>
    <s v="Polyline ZM"/>
    <s v="254"/>
    <s v="254-058-00696"/>
    <s v="254_003"/>
    <n v="3"/>
    <s v="254-058-00696_003"/>
    <n v="43.5"/>
    <n v="5.95"/>
    <n v="258.82499999999999"/>
    <d v="2019-07-17T00:00:00"/>
    <s v="Oost-West"/>
    <n v="-1.94"/>
    <n v="-1.97"/>
    <n v="-1.97"/>
    <n v="0.75"/>
    <n v="0.75"/>
    <n v="3"/>
    <x v="0"/>
    <n v="1.9833339999999999"/>
    <n v="1.1499999999999999"/>
    <n v="0.16"/>
    <n v="0.45"/>
    <n v="50"/>
    <n v="7"/>
    <n v="19.600000000000001"/>
    <n v="9.7116999999999995E-2"/>
    <s v="Hoog"/>
    <s v="nee"/>
    <s v=" "/>
    <s v="254-058-00696_003"/>
    <n v="0"/>
    <x v="0"/>
  </r>
  <r>
    <n v="203"/>
    <s v="Polyline ZM"/>
    <s v="254"/>
    <s v="254-058-01181"/>
    <s v="254_004"/>
    <n v="4"/>
    <s v="254-058-01181_004"/>
    <n v="27"/>
    <n v="5.4"/>
    <n v="145.80000000000001"/>
    <d v="2019-07-17T00:00:00"/>
    <s v="Noord-Zuid"/>
    <n v="-1.94"/>
    <n v="-1.97"/>
    <n v="-1.97"/>
    <n v="0.75"/>
    <n v="0.75"/>
    <n v="3"/>
    <x v="0"/>
    <n v="1.8"/>
    <n v="1.1399999999999999"/>
    <n v="0.28000000000000003"/>
    <n v="0.52"/>
    <n v="30.8"/>
    <n v="7.6"/>
    <n v="14"/>
    <n v="0.17177899999999999"/>
    <s v="Hoog"/>
    <s v="nee"/>
    <s v=" "/>
    <s v="254-058-01181_004"/>
    <n v="0"/>
    <x v="0"/>
  </r>
  <r>
    <n v="204"/>
    <s v="Polyline ZM"/>
    <s v="254"/>
    <s v="254-058-01181"/>
    <s v="254_005"/>
    <n v="5"/>
    <s v="254-058-01181_005"/>
    <n v="13"/>
    <n v="9.1999999999999993"/>
    <n v="119.6"/>
    <d v="2019-07-17T00:00:00"/>
    <s v="Oost-West"/>
    <n v="-1.94"/>
    <n v="-1.97"/>
    <n v="-1.97"/>
    <n v="0.75"/>
    <n v="0.75"/>
    <n v="3"/>
    <x v="0"/>
    <n v="4.7"/>
    <n v="2.33"/>
    <n v="0.35"/>
    <n v="1.1499999999999999"/>
    <n v="30.3"/>
    <n v="4.5999999999999996"/>
    <n v="15"/>
    <n v="9.4784999999999994E-2"/>
    <s v="Hoog"/>
    <s v="nee"/>
    <s v=" "/>
    <s v="254-058-01181_005"/>
    <n v="0"/>
    <x v="0"/>
  </r>
  <r>
    <n v="205"/>
    <s v="Polyline ZM"/>
    <s v="254"/>
    <s v="254-058-00579"/>
    <s v="254_006"/>
    <n v="6"/>
    <s v="254-058-00579_006"/>
    <n v="34"/>
    <n v="9.25"/>
    <n v="314.5"/>
    <d v="2019-07-17T00:00:00"/>
    <s v="Noord-Zuid"/>
    <n v="-1.94"/>
    <n v="-1.97"/>
    <n v="-1.97"/>
    <n v="0.75"/>
    <n v="0.75"/>
    <n v="3"/>
    <x v="0"/>
    <n v="4.75"/>
    <n v="2.4300000000000002"/>
    <n v="0.35"/>
    <n v="0.73"/>
    <n v="82.6"/>
    <n v="11.9"/>
    <n v="24.8"/>
    <n v="9.3877000000000002E-2"/>
    <s v="Binnen 2 jaar"/>
    <s v="JA"/>
    <s v="X"/>
    <s v="254-058-00579_006"/>
    <n v="0"/>
    <x v="0"/>
  </r>
  <r>
    <n v="206"/>
    <s v="Polyline ZM"/>
    <s v="254"/>
    <s v="254-058-00579"/>
    <s v="254_007"/>
    <n v="7"/>
    <s v="254-058-00579_007"/>
    <n v="22.5"/>
    <n v="12.6"/>
    <n v="283.5"/>
    <d v="2019-07-17T00:00:00"/>
    <s v="Noord-Zuid"/>
    <n v="-1.94"/>
    <n v="-1.97"/>
    <n v="-1.97"/>
    <n v="0.75"/>
    <n v="0.75"/>
    <n v="3"/>
    <x v="0"/>
    <n v="8.1"/>
    <n v="4.58"/>
    <n v="0.13"/>
    <n v="0.64"/>
    <n v="103.1"/>
    <n v="2.9"/>
    <n v="14.4"/>
    <n v="2.1273E-2"/>
    <s v="Binnen 5 jaar"/>
    <s v="nee"/>
    <s v=" "/>
    <s v="254-058-00579_007"/>
    <n v="0"/>
    <x v="0"/>
  </r>
  <r>
    <n v="207"/>
    <s v="Polyline ZM"/>
    <s v="254"/>
    <s v="254-058-00579"/>
    <s v="254_008"/>
    <n v="8"/>
    <s v="254-058-00579_008"/>
    <n v="17"/>
    <n v="22"/>
    <n v="374"/>
    <d v="2019-07-17T00:00:00"/>
    <s v="Noord-Zuid"/>
    <n v="-1.94"/>
    <n v="-1.97"/>
    <n v="-1.97"/>
    <n v="0.75"/>
    <n v="0.75"/>
    <n v="3"/>
    <x v="0"/>
    <n v="17.5"/>
    <n v="8.1300000000000008"/>
    <n v="0.33"/>
    <n v="1.86"/>
    <n v="138.19999999999999"/>
    <n v="5.6"/>
    <n v="31.6"/>
    <n v="2.5062000000000001E-2"/>
    <s v="Binnen 2 jaar"/>
    <s v="nee"/>
    <s v="X"/>
    <s v="254-058-00579_008"/>
    <n v="0"/>
    <x v="0"/>
  </r>
  <r>
    <n v="208"/>
    <s v="Polyline ZM"/>
    <s v="254"/>
    <s v="254-058-00579"/>
    <s v="254_009"/>
    <n v="9"/>
    <s v="254-058-00579_009"/>
    <n v="24.5"/>
    <n v="5.85"/>
    <n v="143.32499999999999"/>
    <d v="2019-07-17T00:00:00"/>
    <s v="Noord-Zuid"/>
    <n v="-1.94"/>
    <n v="-1.97"/>
    <n v="-1.97"/>
    <n v="0.75"/>
    <n v="0.75"/>
    <n v="3"/>
    <x v="0"/>
    <n v="1.95"/>
    <n v="1.05"/>
    <n v="0"/>
    <n v="0.22"/>
    <n v="25.7"/>
    <n v="0"/>
    <n v="5.4"/>
    <n v="0"/>
    <s v="Binnen 2 jaar"/>
    <s v="nee"/>
    <s v=" "/>
    <s v="254-058-00579_009"/>
    <n v="0"/>
    <x v="0"/>
  </r>
  <r>
    <n v="209"/>
    <s v="Polyline ZM"/>
    <s v="254"/>
    <s v="254-058-00579"/>
    <s v="254_010"/>
    <n v="10"/>
    <s v="254-058-00579_010"/>
    <n v="28.5"/>
    <n v="7.5"/>
    <n v="213.75"/>
    <d v="2019-07-17T00:00:00"/>
    <s v="Noord-Zuid"/>
    <n v="-1.95"/>
    <n v="-1.97"/>
    <n v="-1.97"/>
    <n v="0.75"/>
    <n v="0.75"/>
    <n v="3"/>
    <x v="0"/>
    <n v="3"/>
    <n v="5.1100000000000003"/>
    <n v="0.41"/>
    <n v="0.89"/>
    <n v="145.6"/>
    <n v="11.7"/>
    <n v="25.4"/>
    <n v="0.16031300000000001"/>
    <s v="Hoog"/>
    <s v="nee"/>
    <s v=" "/>
    <s v="254-058-00579_010"/>
    <n v="0"/>
    <x v="0"/>
  </r>
  <r>
    <n v="295"/>
    <s v="Polyline ZM"/>
    <s v="254"/>
    <s v="254-058-01066"/>
    <s v="254_011"/>
    <n v="11"/>
    <s v="254-058-01066_011"/>
    <n v="32.5"/>
    <n v="6.85"/>
    <n v="222.625"/>
    <d v="2019-07-17T00:00:00"/>
    <s v="Noord-Zuid"/>
    <n v="-1.95"/>
    <n v="-1.97"/>
    <n v="-1.97"/>
    <n v="0.75"/>
    <n v="0.75"/>
    <n v="3"/>
    <x v="0"/>
    <n v="2.35"/>
    <n v="3.31"/>
    <n v="0.06"/>
    <n v="0.41"/>
    <n v="107.6"/>
    <n v="2"/>
    <n v="13.3"/>
    <n v="3.2967999999999997E-2"/>
    <s v="Hoog"/>
    <s v="nee"/>
    <s v=" "/>
    <s v="254-058-01066_011"/>
    <n v="0"/>
    <x v="0"/>
  </r>
  <r>
    <n v="210"/>
    <s v="Polyline ZM"/>
    <s v="254"/>
    <s v="254-058-01577"/>
    <s v="254_012"/>
    <n v="12"/>
    <s v="254-058-01577_012"/>
    <n v="37"/>
    <n v="6.35"/>
    <n v="234.95"/>
    <d v="2019-07-17T00:00:00"/>
    <s v="Oost-West"/>
    <n v="-1.95"/>
    <n v="-1.97"/>
    <n v="-1.97"/>
    <n v="0.75"/>
    <n v="0.75"/>
    <n v="3"/>
    <x v="0"/>
    <n v="1.85"/>
    <n v="1.59"/>
    <n v="0.11"/>
    <n v="0.36"/>
    <n v="58.8"/>
    <n v="4.0999999999999996"/>
    <n v="13.3"/>
    <n v="7.2306999999999996E-2"/>
    <s v="Hoog"/>
    <s v="nee"/>
    <s v=" "/>
    <s v="254-058-01577_012"/>
    <n v="0"/>
    <x v="0"/>
  </r>
  <r>
    <n v="211"/>
    <s v="Polyline ZM"/>
    <s v="254"/>
    <s v="254-058-01577"/>
    <s v="254_013"/>
    <n v="13"/>
    <s v="254-058-01577_013"/>
    <n v="37.5"/>
    <n v="5"/>
    <n v="187.5"/>
    <d v="2019-07-17T00:00:00"/>
    <s v="Oost-West"/>
    <n v="-1.95"/>
    <n v="-1.97"/>
    <n v="-1.97"/>
    <n v="0.75"/>
    <n v="0.75"/>
    <n v="3"/>
    <x v="0"/>
    <n v="1.6666669999999999"/>
    <n v="1.77"/>
    <n v="7.0000000000000007E-2"/>
    <n v="0.3"/>
    <n v="66.400000000000006"/>
    <n v="2.6"/>
    <n v="11.3"/>
    <n v="5.3030000000000001E-2"/>
    <s v="Hoog"/>
    <s v="nee"/>
    <s v=" "/>
    <s v="254-058-01577_013"/>
    <n v="0"/>
    <x v="0"/>
  </r>
  <r>
    <n v="212"/>
    <s v="Polyline ZM"/>
    <s v="254"/>
    <s v="254-058-01577"/>
    <s v="254_014"/>
    <n v="14"/>
    <s v="254-058-01577_014"/>
    <n v="45.5"/>
    <n v="5"/>
    <n v="227.5"/>
    <d v="2019-07-17T00:00:00"/>
    <s v="Zuid-Noord"/>
    <n v="-1.95"/>
    <n v="-1.97"/>
    <n v="-1.97"/>
    <n v="0.75"/>
    <n v="0.75"/>
    <n v="3"/>
    <x v="0"/>
    <n v="1.6666669999999999"/>
    <n v="0.82"/>
    <n v="0.02"/>
    <n v="0.19"/>
    <n v="37.299999999999997"/>
    <n v="0.9"/>
    <n v="8.6"/>
    <n v="1.5748000000000002E-2"/>
    <s v="Binnen 2 jaar"/>
    <s v="nee"/>
    <s v="X"/>
    <s v="254-058-01577_014"/>
    <n v="0"/>
    <x v="0"/>
  </r>
  <r>
    <n v="213"/>
    <s v="Polyline ZM"/>
    <s v="254"/>
    <s v="254-058-00276"/>
    <s v="254_015"/>
    <n v="15"/>
    <s v="254-058-00276_015"/>
    <n v="62"/>
    <n v="5.8"/>
    <n v="359.6"/>
    <d v="2019-07-17T00:00:00"/>
    <s v="Oost-West"/>
    <n v="-1.95"/>
    <n v="-1.97"/>
    <n v="-1.97"/>
    <n v="0.75"/>
    <n v="0.75"/>
    <n v="3"/>
    <x v="0"/>
    <n v="1.933333"/>
    <n v="0.89"/>
    <n v="0.62"/>
    <n v="0.73"/>
    <n v="55.2"/>
    <n v="38.4"/>
    <n v="45.3"/>
    <n v="0.29951699999999998"/>
    <s v="Zeer hoog"/>
    <s v="JA"/>
    <s v=" "/>
    <s v="254-058-00276_015"/>
    <n v="0"/>
    <x v="0"/>
  </r>
  <r>
    <n v="214"/>
    <s v="Polyline ZM"/>
    <s v="254"/>
    <s v="254-058-00276"/>
    <s v="254_016"/>
    <n v="16"/>
    <s v="254-058-00276_016"/>
    <n v="47"/>
    <n v="6.45"/>
    <n v="303.14999999999998"/>
    <d v="2019-07-17T00:00:00"/>
    <s v="Oost-West"/>
    <n v="-1.95"/>
    <n v="-1.97"/>
    <n v="-1.97"/>
    <n v="0.75"/>
    <n v="0.75"/>
    <n v="3"/>
    <x v="0"/>
    <n v="1.95"/>
    <n v="1.49"/>
    <n v="0.21"/>
    <n v="0.48"/>
    <n v="70"/>
    <n v="9.9"/>
    <n v="22.6"/>
    <n v="0.123181"/>
    <s v="Hoog"/>
    <s v="nee"/>
    <s v=" "/>
    <s v="254-058-00276_016"/>
    <n v="0"/>
    <x v="0"/>
  </r>
  <r>
    <n v="215"/>
    <s v="Polyline ZM"/>
    <s v="254"/>
    <s v="254-058-00276"/>
    <s v="254_017"/>
    <n v="17"/>
    <s v="254-058-00276_017"/>
    <n v="50"/>
    <n v="7.2"/>
    <n v="360"/>
    <d v="2019-07-17T00:00:00"/>
    <s v="Oost-West"/>
    <n v="-1.95"/>
    <n v="-1.97"/>
    <n v="-1.97"/>
    <n v="0.75"/>
    <n v="0.75"/>
    <n v="3"/>
    <x v="0"/>
    <n v="2.7"/>
    <n v="2.04"/>
    <n v="0.4"/>
    <n v="0.82"/>
    <n v="102"/>
    <n v="20"/>
    <n v="41"/>
    <n v="0.16961100000000001"/>
    <s v="Hoog"/>
    <s v="nee"/>
    <s v=" "/>
    <s v="254-058-00276_017"/>
    <n v="0"/>
    <x v="0"/>
  </r>
  <r>
    <n v="216"/>
    <s v="Polyline ZM"/>
    <s v="254"/>
    <s v="254-058-00276"/>
    <s v="254_018"/>
    <n v="18"/>
    <s v="254-058-00276_018"/>
    <n v="50"/>
    <n v="6.45"/>
    <n v="322.5"/>
    <d v="2019-07-17T00:00:00"/>
    <s v="Oost-West"/>
    <n v="-1.95"/>
    <n v="-1.97"/>
    <n v="-1.97"/>
    <n v="0.75"/>
    <n v="0.75"/>
    <n v="3"/>
    <x v="0"/>
    <n v="1.95"/>
    <n v="1.83"/>
    <n v="0.14000000000000001"/>
    <n v="0.41"/>
    <n v="91.5"/>
    <n v="7"/>
    <n v="20.5"/>
    <n v="8.6205000000000004E-2"/>
    <s v="Hoog"/>
    <s v="nee"/>
    <s v=" "/>
    <s v="254-058-00276_018"/>
    <n v="0"/>
    <x v="0"/>
  </r>
  <r>
    <n v="217"/>
    <s v="Polyline ZM"/>
    <s v="254"/>
    <s v="254-058-00276"/>
    <s v="254_019"/>
    <n v="19"/>
    <s v="254-058-00276_019"/>
    <n v="56"/>
    <n v="6.55"/>
    <n v="366.8"/>
    <d v="2019-07-17T00:00:00"/>
    <s v="Oost-West"/>
    <n v="-1.95"/>
    <n v="-1.97"/>
    <n v="-1.97"/>
    <n v="0.75"/>
    <n v="0.75"/>
    <n v="3"/>
    <x v="0"/>
    <n v="2.0499999999999998"/>
    <n v="0.95"/>
    <n v="0.49"/>
    <n v="0.66"/>
    <n v="53.2"/>
    <n v="27.4"/>
    <n v="37"/>
    <n v="0.23610999999999999"/>
    <s v="Zeer hoog"/>
    <s v="JA"/>
    <s v=" "/>
    <s v="254-058-00276_019"/>
    <n v="0"/>
    <x v="0"/>
  </r>
  <r>
    <n v="218"/>
    <s v="Polyline ZM"/>
    <s v="254"/>
    <s v="254-058-00276"/>
    <s v="254_020"/>
    <n v="20"/>
    <s v="254-058-00276_020"/>
    <n v="21.5"/>
    <n v="5.35"/>
    <n v="115.02500000000001"/>
    <d v="2019-07-17T00:00:00"/>
    <s v="Oost-West"/>
    <n v="-1.95"/>
    <n v="-1.97"/>
    <n v="-1.97"/>
    <n v="0.75"/>
    <n v="0.75"/>
    <n v="3"/>
    <x v="0"/>
    <n v="1.7833330000000001"/>
    <n v="0.98"/>
    <n v="0.28000000000000003"/>
    <n v="0.53"/>
    <n v="21.1"/>
    <n v="6"/>
    <n v="11.4"/>
    <n v="0.17310700000000001"/>
    <s v="Hoog"/>
    <s v="JA"/>
    <s v=" "/>
    <s v="254-058-00276_020"/>
    <n v="0"/>
    <x v="0"/>
  </r>
  <r>
    <n v="219"/>
    <s v="Polyline ZM"/>
    <s v="254"/>
    <s v="254-058-00276"/>
    <s v="254_021"/>
    <n v="21"/>
    <s v="254-058-00276_021"/>
    <n v="28.5"/>
    <n v="6.5"/>
    <n v="185.25"/>
    <d v="2019-07-17T00:00:00"/>
    <s v="Zuid-Noord"/>
    <n v="-1.95"/>
    <n v="-1.97"/>
    <n v="-1.97"/>
    <n v="0.75"/>
    <n v="0.75"/>
    <n v="3"/>
    <x v="0"/>
    <n v="2"/>
    <n v="1.47"/>
    <n v="0.27"/>
    <n v="0.52"/>
    <n v="41.9"/>
    <n v="7.7"/>
    <n v="14.8"/>
    <n v="0.14968799999999999"/>
    <s v="Hoog"/>
    <s v="JA"/>
    <s v=" "/>
    <s v="254-058-00276_021"/>
    <n v="0"/>
    <x v="0"/>
  </r>
  <r>
    <n v="220"/>
    <s v="Polyline ZM"/>
    <s v="254"/>
    <s v="254-058-00669"/>
    <s v="254_022"/>
    <n v="22"/>
    <s v="254-058-00669_022"/>
    <n v="36.5"/>
    <n v="5.5"/>
    <n v="200.75"/>
    <d v="2019-07-17T00:00:00"/>
    <s v="Oost-West"/>
    <n v="-1.95"/>
    <n v="-1.97"/>
    <n v="-1.97"/>
    <n v="0.75"/>
    <n v="0.75"/>
    <n v="3"/>
    <x v="0"/>
    <n v="1.8333330000000001"/>
    <n v="2.19"/>
    <n v="0.3"/>
    <n v="0.56999999999999995"/>
    <n v="79.900000000000006"/>
    <n v="11"/>
    <n v="20.8"/>
    <n v="0.17910400000000001"/>
    <s v="Hoog"/>
    <s v="nee"/>
    <s v=" "/>
    <s v="254-058-00669_022"/>
    <n v="0"/>
    <x v="0"/>
  </r>
  <r>
    <n v="221"/>
    <s v="Polyline ZM"/>
    <s v="254"/>
    <s v="254-058-00669"/>
    <s v="254_023"/>
    <n v="23"/>
    <s v="254-058-00669_023"/>
    <n v="33"/>
    <n v="6.95"/>
    <n v="229.35"/>
    <d v="2019-07-17T00:00:00"/>
    <s v="Oost-West"/>
    <n v="-1.95"/>
    <n v="-1.97"/>
    <n v="-1.97"/>
    <n v="0.75"/>
    <n v="0.75"/>
    <n v="3"/>
    <x v="0"/>
    <n v="2.4500000000000002"/>
    <n v="2.57"/>
    <n v="0.39"/>
    <n v="0.76"/>
    <n v="84.8"/>
    <n v="12.9"/>
    <n v="25.1"/>
    <n v="0.177623"/>
    <s v="Hoog"/>
    <s v="nee"/>
    <s v=" "/>
    <s v="254-058-00669_023"/>
    <n v="0"/>
    <x v="0"/>
  </r>
  <r>
    <n v="222"/>
    <s v="Polyline ZM"/>
    <s v="254"/>
    <s v="254-058-01196"/>
    <s v="254_024"/>
    <n v="24"/>
    <s v="254-058-01196_024"/>
    <n v="47"/>
    <n v="5.65"/>
    <n v="265.55"/>
    <d v="2019-07-17T00:00:00"/>
    <s v="West-Oost"/>
    <n v="-1.95"/>
    <n v="-1.97"/>
    <n v="-1.97"/>
    <n v="0.75"/>
    <n v="0.75"/>
    <n v="3"/>
    <x v="0"/>
    <n v="1.8833329999999999"/>
    <n v="0.85"/>
    <n v="0.19"/>
    <n v="0.4"/>
    <n v="40"/>
    <n v="8.9"/>
    <n v="18.8"/>
    <n v="0.118565"/>
    <s v="Hoog"/>
    <s v="nee"/>
    <s v=" "/>
    <s v="254-058-01196_024"/>
    <n v="0"/>
    <x v="0"/>
  </r>
  <r>
    <n v="223"/>
    <s v="Polyline ZM"/>
    <s v="254"/>
    <s v="254-058-01196"/>
    <s v="254_025"/>
    <n v="25"/>
    <s v="254-058-01196_025"/>
    <n v="46"/>
    <n v="5.9"/>
    <n v="271.39999999999998"/>
    <d v="2019-07-17T00:00:00"/>
    <s v="West-Oost"/>
    <n v="-1.95"/>
    <n v="-1.97"/>
    <n v="-1.97"/>
    <n v="0.75"/>
    <n v="0.75"/>
    <n v="3"/>
    <x v="0"/>
    <n v="1.966666"/>
    <n v="1.4"/>
    <n v="0.56000000000000005"/>
    <n v="0.85"/>
    <n v="64.400000000000006"/>
    <n v="25.8"/>
    <n v="39.1"/>
    <n v="0.27518399999999998"/>
    <s v="Zeer hoog"/>
    <s v="nee"/>
    <s v=" "/>
    <s v="254-058-01196_025"/>
    <n v="0"/>
    <x v="0"/>
  </r>
  <r>
    <n v="224"/>
    <s v="Polyline ZM"/>
    <s v="254"/>
    <s v="254-058-01196"/>
    <s v="254_026"/>
    <n v="26"/>
    <s v="254-058-01196_026"/>
    <n v="50"/>
    <n v="5.65"/>
    <n v="282.5"/>
    <d v="2019-07-17T00:00:00"/>
    <s v="West-Oost"/>
    <n v="-1.95"/>
    <n v="-1.97"/>
    <n v="-1.97"/>
    <n v="0.75"/>
    <n v="0.75"/>
    <n v="3"/>
    <x v="0"/>
    <n v="1.8833329999999999"/>
    <n v="1.02"/>
    <n v="0.69"/>
    <n v="0.74"/>
    <n v="51"/>
    <n v="34.5"/>
    <n v="37"/>
    <n v="0.328181"/>
    <s v="Zeer hoog"/>
    <s v="JA"/>
    <s v=" "/>
    <s v="254-058-01196_026"/>
    <n v="0"/>
    <x v="0"/>
  </r>
  <r>
    <n v="225"/>
    <s v="Polyline ZM"/>
    <s v="254"/>
    <s v="254-058-01196"/>
    <s v="254_027"/>
    <n v="27"/>
    <s v="254-058-01196_027"/>
    <n v="46.5"/>
    <n v="5.8"/>
    <n v="269.7"/>
    <d v="2019-07-17T00:00:00"/>
    <s v="West-Oost"/>
    <n v="-1.95"/>
    <n v="-1.97"/>
    <n v="-1.97"/>
    <n v="0.75"/>
    <n v="0.75"/>
    <n v="3"/>
    <x v="0"/>
    <n v="1.933333"/>
    <n v="0.9"/>
    <n v="0.45"/>
    <n v="0.63"/>
    <n v="41.9"/>
    <n v="20.9"/>
    <n v="29.3"/>
    <n v="0.236842"/>
    <s v="Hoog"/>
    <s v="nee"/>
    <s v=" "/>
    <s v="254-058-01196_027"/>
    <n v="0"/>
    <x v="0"/>
  </r>
  <r>
    <n v="226"/>
    <s v="Polyline ZM"/>
    <s v="254"/>
    <s v="254-058-01196"/>
    <s v="254_028"/>
    <n v="28"/>
    <s v="254-058-01196_028"/>
    <n v="36"/>
    <n v="5.6"/>
    <n v="201.6"/>
    <d v="2019-07-16T00:00:00"/>
    <s v="West-Oost."/>
    <n v="-1.95"/>
    <n v="-1.97"/>
    <n v="-1.97"/>
    <n v="0.75"/>
    <n v="0.75"/>
    <n v="3"/>
    <x v="0"/>
    <n v="1.8666670000000001"/>
    <n v="1.23"/>
    <n v="0.39"/>
    <n v="0.66"/>
    <n v="44.3"/>
    <n v="14"/>
    <n v="23.8"/>
    <n v="0.21787699999999999"/>
    <s v="Hoog"/>
    <s v="nee"/>
    <s v=" "/>
    <s v="254-058-01196_028"/>
    <n v="0"/>
    <x v="0"/>
  </r>
  <r>
    <n v="227"/>
    <s v="Polyline ZM"/>
    <s v="254"/>
    <s v="254-058-01196"/>
    <s v="254_029"/>
    <n v="29"/>
    <s v="254-058-01196_029"/>
    <n v="38"/>
    <n v="5.8"/>
    <n v="220.4"/>
    <d v="2019-07-16T00:00:00"/>
    <s v="West-Oost."/>
    <n v="-1.95"/>
    <n v="-1.97"/>
    <n v="-1.97"/>
    <n v="0.75"/>
    <n v="0.75"/>
    <n v="3"/>
    <x v="0"/>
    <n v="1.933333"/>
    <n v="1.34"/>
    <n v="0.12"/>
    <n v="0.4"/>
    <n v="50.9"/>
    <n v="4.5999999999999996"/>
    <n v="15.2"/>
    <n v="7.6433000000000001E-2"/>
    <s v="Hoog"/>
    <s v="nee"/>
    <s v=" "/>
    <s v="254-058-01196_029"/>
    <n v="0"/>
    <x v="0"/>
  </r>
  <r>
    <n v="228"/>
    <s v="Polyline ZM"/>
    <s v="254"/>
    <s v="254-058-00174"/>
    <s v="254_030"/>
    <n v="30"/>
    <s v="254-058-00174_030"/>
    <n v="49"/>
    <n v="5.7"/>
    <n v="279.3"/>
    <d v="2019-07-16T00:00:00"/>
    <s v="Oost-West"/>
    <n v="-1.95"/>
    <n v="-1.97"/>
    <n v="-1.97"/>
    <n v="0.75"/>
    <n v="0.75"/>
    <n v="3"/>
    <x v="0"/>
    <n v="1.9000010000000001"/>
    <n v="1.08"/>
    <n v="0.08"/>
    <n v="0.36"/>
    <n v="52.9"/>
    <n v="3.9"/>
    <n v="17.600000000000001"/>
    <n v="5.3156000000000002E-2"/>
    <s v="Hoog"/>
    <s v="nee"/>
    <s v=" "/>
    <s v="254-058-00174_030"/>
    <n v="0"/>
    <x v="0"/>
  </r>
  <r>
    <n v="229"/>
    <s v="Polyline ZM"/>
    <s v="254"/>
    <s v="254-058-00174"/>
    <s v="254_031"/>
    <n v="31"/>
    <s v="254-058-00174_031"/>
    <n v="49.5"/>
    <n v="5.35"/>
    <n v="264.82499999999999"/>
    <d v="2019-07-16T00:00:00"/>
    <s v="Oost-West"/>
    <n v="-1.95"/>
    <n v="-1.97"/>
    <n v="-1.97"/>
    <n v="0.75"/>
    <n v="0.75"/>
    <n v="3"/>
    <x v="0"/>
    <n v="1.7833330000000001"/>
    <n v="1.23"/>
    <n v="0.24"/>
    <n v="0.5"/>
    <n v="60.9"/>
    <n v="11.9"/>
    <n v="24.8"/>
    <n v="0.152139"/>
    <s v="Hoog"/>
    <s v="nee"/>
    <s v=" "/>
    <s v="254-058-00174_031"/>
    <n v="0"/>
    <x v="0"/>
  </r>
  <r>
    <n v="230"/>
    <s v="Polyline ZM"/>
    <s v="254"/>
    <s v="254-058-00174"/>
    <s v="254_032"/>
    <n v="32"/>
    <s v="254-058-00174_032"/>
    <n v="46.5"/>
    <n v="6.15"/>
    <n v="285.97500000000002"/>
    <d v="2019-07-16T00:00:00"/>
    <s v="Oost-West"/>
    <n v="-1.95"/>
    <n v="-1.97"/>
    <n v="-1.97"/>
    <n v="0.75"/>
    <n v="0.75"/>
    <n v="3"/>
    <x v="0"/>
    <n v="1.65"/>
    <n v="1.1000000000000001"/>
    <n v="0.26"/>
    <n v="0.45"/>
    <n v="51.2"/>
    <n v="12.1"/>
    <n v="20.9"/>
    <n v="0.16331200000000001"/>
    <s v="Hoog"/>
    <s v="nee"/>
    <s v=" "/>
    <s v="254-058-00174_032"/>
    <n v="0"/>
    <x v="0"/>
  </r>
  <r>
    <n v="231"/>
    <s v="Polyline ZM"/>
    <s v="254"/>
    <s v="254-058-00174"/>
    <s v="254_033"/>
    <n v="33"/>
    <s v="254-058-00174_033"/>
    <n v="50"/>
    <n v="5.55"/>
    <n v="277.5"/>
    <d v="2019-07-16T00:00:00"/>
    <s v="Oost-West"/>
    <n v="-1.95"/>
    <n v="-1.97"/>
    <n v="-1.97"/>
    <n v="0.75"/>
    <n v="0.75"/>
    <n v="3"/>
    <x v="0"/>
    <n v="1.85"/>
    <n v="1.1499999999999999"/>
    <n v="0.42"/>
    <n v="0.67"/>
    <n v="57.5"/>
    <n v="21"/>
    <n v="33.5"/>
    <n v="0.23236499999999999"/>
    <s v="Hoog"/>
    <s v="nee"/>
    <s v=" "/>
    <s v="254-058-00174_033"/>
    <n v="0"/>
    <x v="0"/>
  </r>
  <r>
    <n v="232"/>
    <s v="Polyline ZM"/>
    <s v="254"/>
    <s v="254-058-00174"/>
    <s v="254_034"/>
    <n v="34"/>
    <s v="254-058-00174_034"/>
    <n v="47"/>
    <n v="5.5"/>
    <n v="258.5"/>
    <d v="2019-07-16T00:00:00"/>
    <s v="Oost-West"/>
    <n v="-1.95"/>
    <n v="-1.97"/>
    <n v="-1.97"/>
    <n v="0.75"/>
    <n v="0.75"/>
    <n v="3"/>
    <x v="0"/>
    <n v="1.8333330000000001"/>
    <n v="1.53"/>
    <n v="0.03"/>
    <n v="0.24"/>
    <n v="71.900000000000006"/>
    <n v="1.4"/>
    <n v="11.3"/>
    <n v="2.1351999999999999E-2"/>
    <s v="Binnen 2 jaar"/>
    <s v="nee"/>
    <s v="X"/>
    <s v="254-058-00174_034"/>
    <n v="0"/>
    <x v="0"/>
  </r>
  <r>
    <n v="233"/>
    <s v="Polyline ZM"/>
    <s v="254"/>
    <s v="254-058-00174"/>
    <s v="254_035"/>
    <n v="35"/>
    <s v="254-058-00174_035"/>
    <n v="20"/>
    <n v="6.5"/>
    <n v="130"/>
    <d v="2019-07-16T00:00:00"/>
    <s v="Oost-West"/>
    <n v="-1.95"/>
    <n v="-1.97"/>
    <n v="-1.97"/>
    <n v="0.75"/>
    <n v="0.75"/>
    <n v="3"/>
    <x v="0"/>
    <n v="2"/>
    <n v="1.69"/>
    <n v="1.08"/>
    <n v="1.22"/>
    <n v="33.799999999999997"/>
    <n v="21.6"/>
    <n v="24.4"/>
    <n v="0.39778999999999998"/>
    <s v="Zeer hoog"/>
    <s v="nee"/>
    <s v=" "/>
    <s v="254-058-00174_035"/>
    <n v="0"/>
    <x v="0"/>
  </r>
  <r>
    <n v="234"/>
    <s v="Polyline ZM"/>
    <s v="254"/>
    <s v="254-058-00915"/>
    <s v="254_036"/>
    <n v="36"/>
    <s v="254-058-00915_036"/>
    <n v="33"/>
    <n v="26"/>
    <n v="858"/>
    <d v="2019-07-16T00:00:00"/>
    <s v="Zuid-Noord"/>
    <n v="-1.95"/>
    <n v="-1.97"/>
    <n v="-1.97"/>
    <n v="0.75"/>
    <n v="0.75"/>
    <n v="3"/>
    <x v="0"/>
    <n v="21.5"/>
    <n v="6.98"/>
    <n v="2.71"/>
    <n v="6.15"/>
    <n v="230.3"/>
    <n v="89.4"/>
    <n v="203"/>
    <n v="0.165157"/>
    <s v="Hoog"/>
    <s v="JA"/>
    <s v=" "/>
    <s v="254-058-00915_036"/>
    <n v="0"/>
    <x v="0"/>
  </r>
  <r>
    <n v="235"/>
    <s v="Polyline ZM"/>
    <s v="254"/>
    <s v="254-058-00915"/>
    <s v="254_037"/>
    <n v="37"/>
    <s v="254-058-00915_037"/>
    <n v="63.5"/>
    <n v="7.8"/>
    <n v="495.3"/>
    <d v="2019-07-16T00:00:00"/>
    <s v="Zuid-Noord"/>
    <n v="-1.95"/>
    <n v="-1.97"/>
    <n v="-1.97"/>
    <n v="0.75"/>
    <n v="0.75"/>
    <n v="3"/>
    <x v="0"/>
    <n v="3.3"/>
    <n v="1.1000000000000001"/>
    <n v="1.02"/>
    <n v="1.0900000000000001"/>
    <n v="69.900000000000006"/>
    <n v="64.8"/>
    <n v="69.2"/>
    <n v="0.32172000000000001"/>
    <s v="Zeer hoog"/>
    <s v="JA"/>
    <s v=" "/>
    <s v="254-058-00915_037"/>
    <n v="0"/>
    <x v="0"/>
  </r>
  <r>
    <n v="236"/>
    <s v="Polyline ZM"/>
    <s v="254"/>
    <s v="254-058-00915"/>
    <s v="254_038"/>
    <n v="38"/>
    <s v="254-058-00915_038"/>
    <n v="46.5"/>
    <n v="5.9"/>
    <n v="274.35000000000002"/>
    <d v="2019-07-16T00:00:00"/>
    <s v="Zuid-Noord"/>
    <n v="-1.95"/>
    <n v="-1.97"/>
    <n v="-1.97"/>
    <n v="0.75"/>
    <n v="0.75"/>
    <n v="3"/>
    <x v="0"/>
    <n v="1.966666"/>
    <n v="0.83"/>
    <n v="0.61"/>
    <n v="0.8"/>
    <n v="38.6"/>
    <n v="28.4"/>
    <n v="37.200000000000003"/>
    <n v="0.29256599999999999"/>
    <s v="Zeer hoog"/>
    <s v="JA"/>
    <s v=" "/>
    <s v="254-058-00915_038"/>
    <n v="0"/>
    <x v="0"/>
  </r>
  <r>
    <n v="237"/>
    <s v="Polyline ZM"/>
    <s v="254"/>
    <s v="254-058-00915"/>
    <s v="254_039"/>
    <n v="39"/>
    <s v="254-058-00915_039"/>
    <n v="54"/>
    <n v="5.9"/>
    <n v="318.60000000000002"/>
    <d v="2019-07-16T00:00:00"/>
    <s v="Zuid-Noord"/>
    <n v="-1.95"/>
    <n v="-1.97"/>
    <n v="-1.97"/>
    <n v="0.75"/>
    <n v="0.75"/>
    <n v="3"/>
    <x v="0"/>
    <n v="1.966666"/>
    <n v="1.03"/>
    <n v="0.5"/>
    <n v="0.71"/>
    <n v="55.6"/>
    <n v="27"/>
    <n v="38.299999999999997"/>
    <n v="0.25316499999999997"/>
    <s v="Zeer hoog"/>
    <s v="JA"/>
    <s v=" "/>
    <s v="254-058-00915_039"/>
    <n v="0"/>
    <x v="0"/>
  </r>
  <r>
    <n v="238"/>
    <s v="Polyline ZM"/>
    <s v="254"/>
    <s v="254-058-00915"/>
    <s v="254_040"/>
    <n v="40"/>
    <s v="254-058-00915_040"/>
    <n v="43.5"/>
    <n v="6"/>
    <n v="261"/>
    <d v="2019-07-16T00:00:00"/>
    <s v="Zuid-Noord"/>
    <n v="-1.95"/>
    <n v="-1.97"/>
    <n v="-1.97"/>
    <n v="0.75"/>
    <n v="0.75"/>
    <n v="3"/>
    <x v="0"/>
    <n v="1.5"/>
    <n v="1.04"/>
    <n v="0.45"/>
    <n v="0.55000000000000004"/>
    <n v="45.2"/>
    <n v="19.600000000000001"/>
    <n v="23.9"/>
    <n v="0.25"/>
    <s v="Zeer hoog"/>
    <s v="nee"/>
    <s v=" "/>
    <s v="254-058-00915_040"/>
    <n v="0"/>
    <x v="0"/>
  </r>
  <r>
    <n v="239"/>
    <s v="Polyline ZM"/>
    <s v="254"/>
    <s v="254-058-00313"/>
    <s v="254_041"/>
    <n v="41"/>
    <s v="254-058-00313_041"/>
    <n v="43"/>
    <n v="5.85"/>
    <n v="251.55"/>
    <d v="2019-07-16T00:00:00"/>
    <s v="Zuid-Noord"/>
    <n v="-2"/>
    <n v="-1.97"/>
    <n v="-1.97"/>
    <n v="0.75"/>
    <n v="0.75"/>
    <n v="3"/>
    <x v="0"/>
    <n v="1.95"/>
    <n v="0.97"/>
    <n v="0.66"/>
    <n v="0.71"/>
    <n v="41.7"/>
    <n v="28.4"/>
    <n v="30.5"/>
    <n v="0.31095400000000001"/>
    <s v="Zeer hoog"/>
    <s v="JA"/>
    <s v=" "/>
    <s v="254-058-00313_041"/>
    <n v="0"/>
    <x v="0"/>
  </r>
  <r>
    <n v="240"/>
    <s v="Polyline ZM"/>
    <s v="254"/>
    <s v="254-058-00313"/>
    <s v="254_042"/>
    <n v="42"/>
    <s v="254-058-00313_042"/>
    <n v="35"/>
    <n v="5.9"/>
    <n v="206.5"/>
    <d v="2019-07-16T00:00:00"/>
    <s v="Zuid-Noord"/>
    <n v="-2"/>
    <n v="-1.97"/>
    <n v="-1.97"/>
    <n v="0.75"/>
    <n v="0.75"/>
    <n v="3"/>
    <x v="0"/>
    <n v="1.966666"/>
    <n v="1.22"/>
    <n v="0.24"/>
    <n v="0.53"/>
    <n v="42.7"/>
    <n v="8.4"/>
    <n v="18.600000000000001"/>
    <n v="0.13994200000000001"/>
    <s v="Hoog"/>
    <s v="nee"/>
    <s v=" "/>
    <s v="254-058-00313_042"/>
    <n v="0"/>
    <x v="0"/>
  </r>
  <r>
    <n v="241"/>
    <s v="Polyline ZM"/>
    <s v="254"/>
    <s v="254-058-00983-01"/>
    <s v="254_043"/>
    <n v="43"/>
    <s v="254-058-00983-01_043"/>
    <n v="16"/>
    <n v="9.75"/>
    <n v="156"/>
    <d v="2019-07-16T00:00:00"/>
    <s v="Oost-West"/>
    <n v="-1.97"/>
    <n v="-1.97"/>
    <n v="-1.97"/>
    <n v="0.75"/>
    <s v="-"/>
    <s v="-"/>
    <x v="0"/>
    <n v="5.25"/>
    <n v="3.26"/>
    <n v="0"/>
    <n v="0.13"/>
    <n v="52.2"/>
    <n v="0"/>
    <n v="2.1"/>
    <n v="0"/>
    <s v="Binnen 2 jaar"/>
    <s v="nee"/>
    <s v=" "/>
    <s v="254-058-00983-01_043"/>
    <n v="0"/>
    <x v="0"/>
  </r>
  <r>
    <n v="242"/>
    <s v="Polyline ZM"/>
    <s v="254"/>
    <s v="254-058-01584"/>
    <s v="254_044"/>
    <n v="44"/>
    <s v="254-058-01584_044"/>
    <n v="32.5"/>
    <n v="6.3"/>
    <n v="204.75"/>
    <d v="2019-07-16T00:00:00"/>
    <s v="Oost-West"/>
    <n v="-1.97"/>
    <n v="-1.97"/>
    <n v="-1.97"/>
    <n v="0.75"/>
    <n v="0.75"/>
    <n v="3"/>
    <x v="0"/>
    <n v="1.8"/>
    <n v="1.79"/>
    <n v="0"/>
    <n v="0.13"/>
    <n v="58.2"/>
    <n v="0"/>
    <n v="4.2"/>
    <n v="0"/>
    <s v="Binnen 2 jaar"/>
    <s v="nee"/>
    <s v=" "/>
    <s v="254-058-01584_044"/>
    <n v="0"/>
    <x v="0"/>
  </r>
  <r>
    <n v="243"/>
    <s v="Polyline ZM"/>
    <s v="254"/>
    <s v="254-058-01584"/>
    <s v="254_045"/>
    <n v="45"/>
    <s v="254-058-01584_045"/>
    <n v="45"/>
    <n v="6.75"/>
    <n v="303.75"/>
    <d v="2019-07-16T00:00:00"/>
    <s v="Oost-West"/>
    <n v="-1.97"/>
    <n v="-1.97"/>
    <n v="-1.97"/>
    <n v="0.75"/>
    <n v="0.75"/>
    <n v="3"/>
    <x v="0"/>
    <n v="2.25"/>
    <n v="1.83"/>
    <n v="7.0000000000000007E-2"/>
    <n v="0.37"/>
    <n v="82.4"/>
    <n v="3.2"/>
    <n v="16.7"/>
    <n v="3.9829000000000003E-2"/>
    <s v="Hoog"/>
    <s v="nee"/>
    <s v=" "/>
    <s v="254-058-01584_045"/>
    <n v="0"/>
    <x v="0"/>
  </r>
  <r>
    <n v="244"/>
    <s v="Polyline ZM"/>
    <s v="254"/>
    <s v="254-058-01584"/>
    <s v="254_046"/>
    <n v="46"/>
    <s v="254-058-01584_046"/>
    <n v="45"/>
    <n v="6"/>
    <n v="270"/>
    <d v="2019-07-16T00:00:00"/>
    <s v="Oost-West"/>
    <n v="-1.97"/>
    <n v="-1.97"/>
    <n v="-1.97"/>
    <n v="0.75"/>
    <n v="0.75"/>
    <n v="3"/>
    <x v="0"/>
    <n v="1.5"/>
    <n v="2.2799999999999998"/>
    <n v="0.02"/>
    <n v="0.15"/>
    <n v="102.6"/>
    <n v="0.9"/>
    <n v="6.8"/>
    <n v="1.7316000000000002E-2"/>
    <s v="Binnen 2 jaar"/>
    <s v="nee"/>
    <s v="X"/>
    <s v="254-058-01584_046"/>
    <n v="0"/>
    <x v="0"/>
  </r>
  <r>
    <n v="245"/>
    <s v="Polyline ZM"/>
    <s v="254"/>
    <s v="254-058-01584"/>
    <s v="254_047"/>
    <n v="47"/>
    <s v="254-058-01584_047"/>
    <n v="33"/>
    <n v="6.45"/>
    <n v="212.85"/>
    <d v="2019-07-16T00:00:00"/>
    <s v="Oost-West"/>
    <n v="-1.97"/>
    <n v="-1.97"/>
    <n v="-1.97"/>
    <n v="0.75"/>
    <n v="0.75"/>
    <n v="3"/>
    <x v="0"/>
    <n v="1.95"/>
    <n v="2.1800000000000002"/>
    <n v="0.27"/>
    <n v="0.54"/>
    <n v="71.900000000000006"/>
    <n v="8.9"/>
    <n v="17.8"/>
    <n v="0.152195"/>
    <s v="Hoog"/>
    <s v="nee"/>
    <s v=" "/>
    <s v="254-058-01584_047"/>
    <n v="0"/>
    <x v="0"/>
  </r>
  <r>
    <n v="246"/>
    <s v="Polyline ZM"/>
    <s v="254"/>
    <s v="254-058-00694"/>
    <s v="254_048"/>
    <n v="48"/>
    <s v="254-058-00694_048"/>
    <n v="41"/>
    <n v="7.95"/>
    <n v="325.95"/>
    <d v="2019-07-16T00:00:00"/>
    <s v="Oost-West"/>
    <n v="-1.95"/>
    <n v="-1.97"/>
    <n v="-1.97"/>
    <n v="0.75"/>
    <n v="0.75"/>
    <n v="3"/>
    <x v="0"/>
    <n v="3.45"/>
    <n v="1.97"/>
    <n v="0.35"/>
    <n v="0.91"/>
    <n v="80.8"/>
    <n v="14.4"/>
    <n v="37.299999999999997"/>
    <n v="0.12429999999999999"/>
    <s v="Hoog"/>
    <s v="nee"/>
    <s v=" "/>
    <s v="254-058-00694_048"/>
    <n v="0"/>
    <x v="0"/>
  </r>
  <r>
    <n v="247"/>
    <s v="Polyline ZM"/>
    <s v="254"/>
    <s v="254-058-00694"/>
    <s v="254_049"/>
    <n v="49"/>
    <s v="254-058-00694_049"/>
    <n v="47.5"/>
    <n v="6.1"/>
    <n v="289.75"/>
    <d v="2019-07-16T00:00:00"/>
    <s v="Oost-West"/>
    <n v="-1.95"/>
    <n v="-1.97"/>
    <n v="-1.97"/>
    <n v="0.75"/>
    <n v="0.75"/>
    <n v="3"/>
    <x v="0"/>
    <n v="1.6"/>
    <n v="2.21"/>
    <n v="0.11"/>
    <n v="0.31"/>
    <n v="105"/>
    <n v="5.2"/>
    <n v="14.7"/>
    <n v="8.1199999999999994E-2"/>
    <s v="Hoog"/>
    <s v="nee"/>
    <s v=" "/>
    <s v="254-058-00694_049"/>
    <n v="0"/>
    <x v="0"/>
  </r>
  <r>
    <n v="248"/>
    <s v="Polyline ZM"/>
    <s v="254"/>
    <s v="254-058-00694"/>
    <s v="254_050"/>
    <n v="50"/>
    <s v="254-058-00694_050"/>
    <n v="36"/>
    <n v="6.65"/>
    <n v="239.4"/>
    <d v="2019-07-16T00:00:00"/>
    <s v="Oost-West"/>
    <n v="-1.95"/>
    <n v="-1.97"/>
    <n v="-1.97"/>
    <n v="0.75"/>
    <n v="0.75"/>
    <n v="3"/>
    <x v="0"/>
    <n v="2.15"/>
    <n v="2.5499999999999998"/>
    <n v="0.35"/>
    <n v="0.66"/>
    <n v="91.8"/>
    <n v="12.6"/>
    <n v="23.8"/>
    <n v="0.17687700000000001"/>
    <s v="Hoog"/>
    <s v="nee"/>
    <s v=" "/>
    <s v="254-058-00694_050"/>
    <n v="0"/>
    <x v="0"/>
  </r>
  <r>
    <n v="249"/>
    <s v="Polyline ZM"/>
    <s v="254"/>
    <s v="254-058-00148"/>
    <s v="254_051"/>
    <n v="51"/>
    <s v="254-058-00148_051"/>
    <n v="36"/>
    <n v="6.55"/>
    <n v="235.8"/>
    <d v="2019-07-16T00:00:00"/>
    <s v="West-Oost"/>
    <n v="-2"/>
    <n v="-1.97"/>
    <n v="-1.97"/>
    <n v="0.75"/>
    <n v="0.75"/>
    <n v="3"/>
    <x v="0"/>
    <n v="2.0499999999999998"/>
    <n v="1.83"/>
    <n v="0.05"/>
    <n v="0.33"/>
    <n v="65.900000000000006"/>
    <n v="1.8"/>
    <n v="11.9"/>
    <n v="3.1399999999999997E-2"/>
    <s v="Hoog"/>
    <s v="nee"/>
    <s v=" "/>
    <s v="254-058-00148_051"/>
    <n v="0"/>
    <x v="0"/>
  </r>
  <r>
    <n v="250"/>
    <s v="Polyline ZM"/>
    <s v="254"/>
    <s v="254-058-00148"/>
    <s v="254_052"/>
    <n v="52"/>
    <s v="254-058-00148_052"/>
    <n v="47.5"/>
    <n v="6.2"/>
    <n v="294.5"/>
    <d v="2019-07-16T00:00:00"/>
    <s v="West-Oost"/>
    <n v="-2"/>
    <n v="-1.97"/>
    <n v="-1.97"/>
    <n v="0.75"/>
    <n v="0.75"/>
    <n v="3"/>
    <x v="0"/>
    <n v="1.7"/>
    <n v="1.47"/>
    <n v="0"/>
    <n v="0.12"/>
    <n v="69.8"/>
    <n v="0"/>
    <n v="5.7"/>
    <n v="0"/>
    <s v="Binnen 2 jaar"/>
    <s v="nee"/>
    <s v=" "/>
    <s v="254-058-00148_052"/>
    <n v="0"/>
    <x v="0"/>
  </r>
  <r>
    <n v="251"/>
    <s v="Polyline ZM"/>
    <s v="254"/>
    <s v="254-058-00148"/>
    <s v="254_053"/>
    <n v="53"/>
    <s v="254-058-00148_053"/>
    <n v="42.5"/>
    <n v="6.6"/>
    <n v="280.5"/>
    <d v="2019-07-16T00:00:00"/>
    <s v="West-Oost"/>
    <n v="-2"/>
    <n v="-1.97"/>
    <n v="-1.97"/>
    <n v="0.75"/>
    <n v="0.75"/>
    <n v="3"/>
    <x v="0"/>
    <n v="2.1"/>
    <n v="2.42"/>
    <n v="0.02"/>
    <n v="0.25"/>
    <n v="102.9"/>
    <n v="0.9"/>
    <n v="10.6"/>
    <n v="1.2527999999999999E-2"/>
    <s v="Binnen 2 jaar"/>
    <s v="nee"/>
    <s v="X"/>
    <s v="254-058-00148_053"/>
    <n v="0"/>
    <x v="0"/>
  </r>
  <r>
    <n v="252"/>
    <s v="Polyline ZM"/>
    <s v="254"/>
    <s v="254-058-00169"/>
    <s v="254_054"/>
    <n v="54"/>
    <s v="254-058-00169_054"/>
    <n v="37.5"/>
    <n v="3.85"/>
    <n v="144.375"/>
    <d v="2019-07-16T00:00:00"/>
    <s v="Oost-West"/>
    <n v="-2"/>
    <n v="-1.97"/>
    <n v="-1.97"/>
    <n v="0.5"/>
    <n v="0.5"/>
    <n v="3"/>
    <x v="8"/>
    <n v="1"/>
    <n v="1.96"/>
    <n v="0.26"/>
    <n v="0.34"/>
    <n v="73.5"/>
    <n v="9.8000000000000007"/>
    <n v="12.8"/>
    <n v="0.29867899999999997"/>
    <s v="Zeer hoog"/>
    <s v="nee"/>
    <s v=" "/>
    <s v="254-058-00169_054"/>
    <n v="0"/>
    <x v="0"/>
  </r>
  <r>
    <n v="253"/>
    <s v="Polyline ZM"/>
    <s v="254"/>
    <s v="254-058-00169"/>
    <s v="254_055"/>
    <n v="55"/>
    <s v="254-058-00169_055"/>
    <n v="47.5"/>
    <n v="3.7"/>
    <n v="175.75"/>
    <d v="2019-07-16T00:00:00"/>
    <s v="Oost-West"/>
    <n v="-2"/>
    <n v="-1.97"/>
    <n v="-1.97"/>
    <n v="0.5"/>
    <n v="0.5"/>
    <n v="3"/>
    <x v="8"/>
    <n v="1"/>
    <n v="1.26"/>
    <n v="0"/>
    <n v="0"/>
    <n v="59.9"/>
    <n v="0"/>
    <n v="0"/>
    <n v="0"/>
    <s v="Binnen 2 jaar"/>
    <s v="nee"/>
    <s v=" "/>
    <s v="254-058-00169_055"/>
    <n v="0"/>
    <x v="0"/>
  </r>
  <r>
    <n v="254"/>
    <s v="Polyline ZM"/>
    <s v="254"/>
    <s v="254-058-00169"/>
    <s v="254_056"/>
    <n v="56"/>
    <s v="254-058-00169_056"/>
    <n v="43"/>
    <n v="4.75"/>
    <n v="204.25"/>
    <d v="2019-07-16T00:00:00"/>
    <s v="Oost-West"/>
    <n v="-2"/>
    <n v="-1.97"/>
    <n v="-1.97"/>
    <n v="0.5"/>
    <n v="0.5"/>
    <n v="3"/>
    <x v="8"/>
    <n v="1.75"/>
    <n v="2.56"/>
    <n v="0.11"/>
    <n v="0.34"/>
    <n v="110.1"/>
    <n v="4.7"/>
    <n v="14.6"/>
    <n v="0.113486"/>
    <s v="Hoog"/>
    <s v="nee"/>
    <s v=" "/>
    <s v="254-058-00169_056"/>
    <n v="0"/>
    <x v="0"/>
  </r>
  <r>
    <n v="255"/>
    <s v="Polyline ZM"/>
    <s v="254"/>
    <s v="254-058-01015"/>
    <s v="254_057"/>
    <n v="57"/>
    <s v="254-058-01015_057"/>
    <n v="43"/>
    <n v="5.3"/>
    <n v="227.9"/>
    <d v="2019-07-16T00:00:00"/>
    <s v="West-Oost"/>
    <n v="-2"/>
    <n v="-1.97"/>
    <n v="-1.97"/>
    <n v="0.75"/>
    <n v="0.75"/>
    <n v="3"/>
    <x v="0"/>
    <n v="1.766667"/>
    <n v="1.45"/>
    <n v="0.66"/>
    <n v="0.89"/>
    <n v="62.4"/>
    <n v="28.4"/>
    <n v="38.299999999999997"/>
    <n v="0.33249400000000001"/>
    <s v="Zeer hoog"/>
    <s v="nee"/>
    <s v=" "/>
    <s v="254-058-01015_057"/>
    <n v="0"/>
    <x v="0"/>
  </r>
  <r>
    <n v="256"/>
    <s v="Polyline ZM"/>
    <s v="254"/>
    <s v="254-058-01440"/>
    <s v="254_058"/>
    <n v="58"/>
    <s v="254-058-01440_058"/>
    <n v="48"/>
    <n v="3.4"/>
    <n v="163.19999999999999"/>
    <d v="2019-07-16T00:00:00"/>
    <s v="Oost-West"/>
    <n v="-2"/>
    <n v="-1.97"/>
    <n v="-1.97"/>
    <n v="0.5"/>
    <n v="0.5"/>
    <n v="3"/>
    <x v="8"/>
    <n v="1"/>
    <n v="1.47"/>
    <n v="0"/>
    <n v="0"/>
    <n v="70.599999999999994"/>
    <n v="0"/>
    <n v="0"/>
    <n v="0"/>
    <s v="Binnen 2 jaar"/>
    <s v="nee"/>
    <s v=" "/>
    <s v="254-058-01440_058"/>
    <n v="0"/>
    <x v="0"/>
  </r>
  <r>
    <n v="257"/>
    <s v="Polyline ZM"/>
    <s v="254"/>
    <s v="254-058-01751"/>
    <s v="254_059"/>
    <n v="59"/>
    <s v="254-058-01751_059"/>
    <n v="25"/>
    <n v="8.3000000000000007"/>
    <n v="207.5"/>
    <d v="2019-07-15T00:00:00"/>
    <s v="Noord-Zuid."/>
    <n v="-1.98"/>
    <n v="-1.97"/>
    <n v="-1.97"/>
    <n v="0.75"/>
    <s v="-"/>
    <s v="-"/>
    <x v="0"/>
    <n v="3.8"/>
    <n v="3.63"/>
    <n v="0.83"/>
    <n v="1.47"/>
    <n v="90.8"/>
    <n v="20.8"/>
    <n v="36.799999999999997"/>
    <n v="0.248395"/>
    <s v="Hoog"/>
    <s v="nee"/>
    <s v=" "/>
    <s v="254-058-01751_059"/>
    <n v="0"/>
    <x v="0"/>
  </r>
  <r>
    <n v="258"/>
    <s v="Polyline ZM"/>
    <s v="254"/>
    <s v="254-058-01751"/>
    <s v="254_060"/>
    <n v="60"/>
    <s v="254-058-01751_060"/>
    <n v="24"/>
    <n v="9.9"/>
    <n v="237.6"/>
    <d v="2019-07-15T00:00:00"/>
    <s v="West-Oost."/>
    <n v="-1.98"/>
    <n v="-1.97"/>
    <n v="-1.97"/>
    <n v="0.75"/>
    <s v="-"/>
    <s v="-"/>
    <x v="0"/>
    <n v="5.4"/>
    <n v="5.29"/>
    <n v="0.26"/>
    <n v="1.1100000000000001"/>
    <n v="127"/>
    <n v="6.2"/>
    <n v="26.6"/>
    <n v="6.2524999999999997E-2"/>
    <s v="Hoog"/>
    <s v="nee"/>
    <s v=" "/>
    <s v="254-058-01751_060"/>
    <n v="0"/>
    <x v="0"/>
  </r>
  <r>
    <n v="259"/>
    <s v="Polyline ZM"/>
    <s v="254"/>
    <s v="254-058-01751"/>
    <s v="254_061"/>
    <n v="61"/>
    <s v="254-058-01751_061"/>
    <n v="13"/>
    <n v="8.5"/>
    <n v="110.5"/>
    <d v="2019-07-15T00:00:00"/>
    <s v="West-Oost"/>
    <n v="-1.98"/>
    <n v="-1.97"/>
    <n v="-1.97"/>
    <n v="0.75"/>
    <s v="-"/>
    <s v="-"/>
    <x v="0"/>
    <n v="4"/>
    <n v="2.1800000000000002"/>
    <n v="1.4"/>
    <n v="1.47"/>
    <n v="28.3"/>
    <n v="18.2"/>
    <n v="19.100000000000001"/>
    <n v="0.36963699999999999"/>
    <s v="Zeer hoog"/>
    <s v="JA"/>
    <s v=" "/>
    <s v="254-058-01751_061"/>
    <n v="0"/>
    <x v="0"/>
  </r>
  <r>
    <n v="260"/>
    <s v="Polyline ZM"/>
    <s v="254"/>
    <s v="254-058-01751"/>
    <s v="254_062"/>
    <n v="62"/>
    <s v="254-058-01751_062"/>
    <n v="14.5"/>
    <n v="22"/>
    <n v="319"/>
    <d v="2019-07-15T00:00:00"/>
    <s v="Noord-Zuid"/>
    <n v="-1.98"/>
    <n v="-1.97"/>
    <n v="-1.97"/>
    <n v="0.75"/>
    <s v="-"/>
    <s v="-"/>
    <x v="0"/>
    <n v="17.5"/>
    <n v="5.08"/>
    <n v="4.1100000000000003"/>
    <n v="4.6500000000000004"/>
    <n v="73.7"/>
    <n v="59.6"/>
    <n v="67.400000000000006"/>
    <n v="0.30102299999999999"/>
    <s v="Zeer hoog"/>
    <s v="JA"/>
    <s v=" "/>
    <s v="254-058-01751_062"/>
    <n v="0"/>
    <x v="0"/>
  </r>
  <r>
    <n v="261"/>
    <s v="Polyline ZM"/>
    <s v="254"/>
    <s v="254-058-01751"/>
    <s v="254_063"/>
    <n v="63"/>
    <s v="254-058-01751_063"/>
    <n v="13"/>
    <n v="18.600000000000001"/>
    <n v="241.8"/>
    <d v="2019-07-15T00:00:00"/>
    <s v="Noord-Zuid"/>
    <n v="-1.98"/>
    <n v="-1.97"/>
    <n v="-1.97"/>
    <n v="0.75"/>
    <s v="-"/>
    <s v="-"/>
    <x v="0"/>
    <n v="14.1"/>
    <n v="2.83"/>
    <n v="2.37"/>
    <n v="2.37"/>
    <n v="36.799999999999997"/>
    <n v="30.8"/>
    <n v="30.8"/>
    <n v="0.21637500000000001"/>
    <s v="Zeer hoog"/>
    <s v="JA"/>
    <s v=" "/>
    <s v="254-058-01751_063"/>
    <n v="0"/>
    <x v="0"/>
  </r>
  <r>
    <n v="262"/>
    <s v="Polyline ZM"/>
    <s v="254"/>
    <s v="254-058-01750"/>
    <s v="254_064"/>
    <n v="64"/>
    <s v="254-058-01750_064"/>
    <n v="15"/>
    <n v="2.7"/>
    <n v="40.5"/>
    <d v="2019-07-15T00:00:00"/>
    <s v="Noord-Zuid"/>
    <n v="-1.98"/>
    <n v="-1.97"/>
    <n v="-1.97"/>
    <n v="0.5"/>
    <n v="0.5"/>
    <n v="3"/>
    <x v="8"/>
    <n v="1"/>
    <n v="0.35"/>
    <n v="0.3"/>
    <n v="0.3"/>
    <n v="5.3"/>
    <n v="4.5"/>
    <n v="4.5"/>
    <n v="0.39735100000000001"/>
    <s v="Zeer hoog"/>
    <s v="JA"/>
    <s v=" "/>
    <s v="254-058-01750_064"/>
    <n v="0"/>
    <x v="0"/>
  </r>
  <r>
    <n v="263"/>
    <s v="Polyline ZM"/>
    <s v="254"/>
    <s v="254-058-01750"/>
    <s v="254_065"/>
    <n v="65"/>
    <s v="254-058-01750_065"/>
    <n v="16"/>
    <n v="6.55"/>
    <n v="104.8"/>
    <d v="2019-07-15T00:00:00"/>
    <s v="Oost-West."/>
    <n v="-1.98"/>
    <n v="-1.97"/>
    <n v="-1.97"/>
    <n v="0.5"/>
    <n v="0.5"/>
    <n v="3"/>
    <x v="8"/>
    <n v="3.55"/>
    <n v="1.55"/>
    <n v="0.19"/>
    <n v="0.77"/>
    <n v="24.8"/>
    <n v="3"/>
    <n v="12.3"/>
    <n v="0.10241"/>
    <s v="Hoog"/>
    <s v="nee"/>
    <s v=" "/>
    <s v="254-058-01750_065"/>
    <n v="0"/>
    <x v="0"/>
  </r>
  <r>
    <n v="264"/>
    <s v="Polyline ZM"/>
    <s v="254"/>
    <s v="254-058-01749"/>
    <s v="254_066"/>
    <n v="66"/>
    <s v="254-058-01749_066"/>
    <n v="16"/>
    <n v="7.25"/>
    <n v="116"/>
    <d v="2019-07-15T00:00:00"/>
    <s v="West-Oost"/>
    <n v="-1.98"/>
    <n v="-1.97"/>
    <n v="-1.97"/>
    <n v="0.5"/>
    <n v="0.5"/>
    <s v="-"/>
    <x v="8"/>
    <n v="4.25"/>
    <n v="1.91"/>
    <n v="0.37"/>
    <n v="0.96"/>
    <n v="30.6"/>
    <n v="5.9"/>
    <n v="15.4"/>
    <n v="0.16403699999999999"/>
    <s v="Hoog"/>
    <s v="nee"/>
    <s v=" "/>
    <s v="254-058-01749_066"/>
    <n v="0"/>
    <x v="0"/>
  </r>
  <r>
    <n v="265"/>
    <s v="Polyline ZM"/>
    <s v="254"/>
    <s v="254-058-00610"/>
    <s v="254_067"/>
    <n v="67"/>
    <s v="254-058-00610_067"/>
    <n v="27.5"/>
    <n v="3.25"/>
    <n v="89.375"/>
    <d v="2019-07-15T00:00:00"/>
    <s v="West-Oost"/>
    <n v="-1.98"/>
    <n v="-1.97"/>
    <n v="-1.97"/>
    <n v="0.35"/>
    <n v="0.35"/>
    <n v="2"/>
    <x v="11"/>
    <n v="1.85"/>
    <n v="0.79"/>
    <n v="0.13"/>
    <n v="0.42"/>
    <n v="21.7"/>
    <n v="3.6"/>
    <n v="11.6"/>
    <n v="0.18659700000000001"/>
    <s v="Hoog"/>
    <s v="nee"/>
    <s v=" "/>
    <s v="254-058-00610_067"/>
    <n v="0"/>
    <x v="0"/>
  </r>
  <r>
    <n v="266"/>
    <s v="Polyline ZM"/>
    <s v="254"/>
    <s v="254-058-00610"/>
    <s v="254_068"/>
    <n v="68"/>
    <s v="254-058-00610_068"/>
    <n v="31.5"/>
    <n v="2.35"/>
    <n v="74.025000000000006"/>
    <d v="2019-07-15T00:00:00"/>
    <s v="Zuid-Noord."/>
    <n v="-1.98"/>
    <n v="-1.97"/>
    <n v="-1.97"/>
    <n v="0.35"/>
    <n v="0.35"/>
    <n v="2"/>
    <x v="11"/>
    <n v="1"/>
    <n v="0.85"/>
    <n v="0.23"/>
    <n v="0.36"/>
    <n v="26.8"/>
    <n v="7.2"/>
    <n v="11.3"/>
    <n v="0.45522000000000001"/>
    <s v="Zeer hoog"/>
    <s v="nee"/>
    <s v=" "/>
    <s v="254-058-00610_068"/>
    <n v="0"/>
    <x v="0"/>
  </r>
  <r>
    <n v="267"/>
    <s v="Polyline ZM"/>
    <s v="254"/>
    <s v="254-058-00610"/>
    <s v="254_069"/>
    <n v="69"/>
    <s v="254-058-00610_069"/>
    <n v="54"/>
    <n v="1.35"/>
    <n v="72.900000000000006"/>
    <d v="2019-07-15T00:00:00"/>
    <s v="Zuid-Noord."/>
    <n v="-1.98"/>
    <n v="-1.97"/>
    <n v="-1.97"/>
    <n v="0.35"/>
    <n v="0.35"/>
    <n v="2"/>
    <x v="11"/>
    <n v="1.35"/>
    <n v="0.71"/>
    <n v="0.23"/>
    <n v="0.43"/>
    <n v="38.299999999999997"/>
    <n v="12.4"/>
    <n v="23.2"/>
    <n v="0.48677199999999998"/>
    <s v="Zeer hoog"/>
    <s v="JA"/>
    <s v=" "/>
    <s v="254-058-00610_069"/>
    <n v="0"/>
    <x v="0"/>
  </r>
  <r>
    <n v="268"/>
    <s v="Polyline ZM"/>
    <s v="254"/>
    <s v="254-058-00610"/>
    <s v="254_070"/>
    <n v="70"/>
    <s v="254-058-00610_070"/>
    <n v="73.5"/>
    <n v="1"/>
    <n v="73.5"/>
    <d v="2019-07-15T00:00:00"/>
    <s v="Zuid-Noord."/>
    <n v="-1.98"/>
    <n v="-1.97"/>
    <n v="-1.97"/>
    <n v="0.35"/>
    <n v="0.35"/>
    <n v="2"/>
    <x v="11"/>
    <n v="1"/>
    <n v="0.16"/>
    <n v="0.15"/>
    <n v="0.16"/>
    <n v="11.8"/>
    <n v="11"/>
    <n v="11.8"/>
    <n v="0.42857099999999998"/>
    <s v="Zeer hoog"/>
    <s v="JA"/>
    <s v=" "/>
    <s v="254-058-00610_070"/>
    <n v="0"/>
    <x v="0"/>
  </r>
  <r>
    <n v="269"/>
    <s v="Polyline ZM"/>
    <s v="254"/>
    <s v="254-058-00610"/>
    <s v="254_071"/>
    <n v="71"/>
    <s v="254-058-00610_071"/>
    <n v="30"/>
    <n v="3"/>
    <n v="90"/>
    <d v="2019-07-15T00:00:00"/>
    <s v="Zuid-Noord."/>
    <n v="-1.98"/>
    <n v="-1.97"/>
    <n v="-1.97"/>
    <n v="0.35"/>
    <n v="0.35"/>
    <n v="2"/>
    <x v="11"/>
    <n v="1.6"/>
    <n v="1.19"/>
    <n v="0.01"/>
    <n v="0.16"/>
    <n v="35.700000000000003"/>
    <n v="0.3"/>
    <n v="4.8"/>
    <n v="1.7718999999999999E-2"/>
    <s v="Binnen 2 jaar"/>
    <s v="nee"/>
    <s v="X"/>
    <s v="254-058-00610_071"/>
    <n v="0"/>
    <x v="0"/>
  </r>
  <r>
    <n v="270"/>
    <s v="Polyline ZM"/>
    <s v="254"/>
    <s v="254-058-00610"/>
    <s v="254_072"/>
    <n v="72"/>
    <s v="254-058-00610_072"/>
    <n v="47"/>
    <n v="2.7"/>
    <n v="126.9"/>
    <d v="2019-07-15T00:00:00"/>
    <s v="Zuid-Noord."/>
    <n v="-1.97"/>
    <n v="-1.97"/>
    <n v="-1.97"/>
    <n v="0.35"/>
    <n v="0.35"/>
    <n v="2"/>
    <x v="11"/>
    <n v="1.3"/>
    <n v="0.98"/>
    <n v="0.1"/>
    <n v="0.27"/>
    <n v="46.1"/>
    <n v="4.7"/>
    <n v="12.7"/>
    <n v="0.196523"/>
    <s v="Hoog"/>
    <s v="nee"/>
    <s v=" "/>
    <s v="254-058-00610_072"/>
    <n v="0"/>
    <x v="0"/>
  </r>
  <r>
    <n v="271"/>
    <s v="Polyline ZM"/>
    <s v="254"/>
    <s v="254-058-00610"/>
    <s v="254_073"/>
    <n v="73"/>
    <s v="254-058-00610_073"/>
    <n v="38.5"/>
    <n v="3.5"/>
    <n v="134.75"/>
    <d v="2019-07-15T00:00:00"/>
    <s v="Zuid-Noord."/>
    <n v="-1.97"/>
    <n v="-1.97"/>
    <n v="-1.97"/>
    <n v="0.35"/>
    <n v="0.35"/>
    <n v="2"/>
    <x v="11"/>
    <n v="2.1"/>
    <n v="0.88"/>
    <n v="0.04"/>
    <n v="0.13"/>
    <n v="33.9"/>
    <n v="1.5"/>
    <n v="5"/>
    <n v="5.3452E-2"/>
    <s v="Binnen 2 jaar"/>
    <s v="nee"/>
    <s v="X"/>
    <s v="254-058-00610_073"/>
    <n v="0"/>
    <x v="0"/>
  </r>
  <r>
    <n v="272"/>
    <s v="Polyline ZM"/>
    <s v="254"/>
    <s v="254-058-00680"/>
    <s v="254_074"/>
    <n v="74"/>
    <s v="254-058-00680_074"/>
    <n v="55.5"/>
    <n v="3.15"/>
    <n v="174.82499999999999"/>
    <d v="2019-07-15T00:00:00"/>
    <s v="Noord-Zuid"/>
    <n v="-1.97"/>
    <n v="-1.97"/>
    <n v="-1.97"/>
    <n v="0.5"/>
    <n v="0.5"/>
    <n v="2"/>
    <x v="8"/>
    <n v="1.1499999999999999"/>
    <n v="0.45"/>
    <n v="0.02"/>
    <n v="0.05"/>
    <n v="25"/>
    <n v="1.1000000000000001"/>
    <n v="2.8"/>
    <n v="3.3760999999999999E-2"/>
    <s v="Binnen 2 jaar"/>
    <s v="nee"/>
    <s v="X"/>
    <s v="254-058-00680_074"/>
    <n v="0"/>
    <x v="0"/>
  </r>
  <r>
    <n v="273"/>
    <s v="Polyline ZM"/>
    <s v="254"/>
    <s v="254-058-00680"/>
    <s v="254_075"/>
    <n v="75"/>
    <s v="254-058-00680_075"/>
    <n v="50"/>
    <n v="3.15"/>
    <n v="157.5"/>
    <d v="2019-07-15T00:00:00"/>
    <s v="Noord-Zuid"/>
    <n v="-1.97"/>
    <n v="-1.97"/>
    <n v="-1.97"/>
    <n v="0.5"/>
    <n v="0.5"/>
    <n v="2"/>
    <x v="8"/>
    <n v="1.1499999999999999"/>
    <n v="1.32"/>
    <n v="0.56000000000000005"/>
    <n v="0.71"/>
    <n v="66"/>
    <n v="28"/>
    <n v="35.5"/>
    <n v="0.52732900000000005"/>
    <s v="Zeer hoog"/>
    <s v="nee"/>
    <s v=" "/>
    <s v="254-058-00680_075"/>
    <n v="0"/>
    <x v="0"/>
  </r>
  <r>
    <n v="274"/>
    <s v="Polyline ZM"/>
    <s v="254"/>
    <s v="254-058-00680"/>
    <s v="254_076"/>
    <n v="76"/>
    <s v="254-058-00680_076"/>
    <n v="50"/>
    <n v="3.05"/>
    <n v="152.5"/>
    <d v="2019-07-15T00:00:00"/>
    <s v="Noord-Zuid"/>
    <n v="-1.97"/>
    <n v="-1.97"/>
    <n v="-1.97"/>
    <n v="0.5"/>
    <n v="0.5"/>
    <n v="2"/>
    <x v="8"/>
    <n v="1.05"/>
    <n v="1.28"/>
    <n v="0.1"/>
    <n v="0.23"/>
    <n v="64"/>
    <n v="5"/>
    <n v="11.5"/>
    <n v="0.16122800000000001"/>
    <s v="Hoog"/>
    <s v="nee"/>
    <s v=" "/>
    <s v="254-058-00680_076"/>
    <n v="0"/>
    <x v="0"/>
  </r>
  <r>
    <n v="275"/>
    <s v="Polyline ZM"/>
    <s v="254"/>
    <s v="254-058-00680"/>
    <s v="254_077"/>
    <n v="77"/>
    <s v="254-058-00680_077"/>
    <n v="50"/>
    <n v="1.75"/>
    <n v="87.5"/>
    <d v="2019-07-15T00:00:00"/>
    <s v="Noord-Zuid"/>
    <n v="-1.97"/>
    <n v="-1.97"/>
    <n v="-1.97"/>
    <n v="0.5"/>
    <n v="0.5"/>
    <n v="2"/>
    <x v="8"/>
    <n v="1.75"/>
    <n v="0.28000000000000003"/>
    <n v="0.26"/>
    <n v="0.28000000000000003"/>
    <n v="14"/>
    <n v="13"/>
    <n v="14"/>
    <n v="0.29714299999999999"/>
    <s v="Zeer hoog"/>
    <s v="JA"/>
    <s v=" "/>
    <s v="254-058-00680_077"/>
    <n v="0"/>
    <x v="0"/>
  </r>
  <r>
    <n v="276"/>
    <s v="Polyline ZM"/>
    <s v="254"/>
    <s v="254-058-00680"/>
    <s v="254_078"/>
    <n v="78"/>
    <s v="254-058-00680_078"/>
    <n v="50.5"/>
    <n v="2.35"/>
    <n v="118.675"/>
    <d v="2019-07-15T00:00:00"/>
    <s v="Noord-Zuid"/>
    <n v="-1.97"/>
    <n v="-1.97"/>
    <n v="-1.97"/>
    <n v="0.5"/>
    <n v="0.5"/>
    <n v="2"/>
    <x v="8"/>
    <n v="1"/>
    <n v="0.88"/>
    <n v="0.16"/>
    <n v="0.3"/>
    <n v="44.4"/>
    <n v="8.1"/>
    <n v="15.2"/>
    <n v="0.263158"/>
    <s v="Zeer hoog"/>
    <s v="nee"/>
    <s v=" "/>
    <s v="254-058-00680_078"/>
    <n v="0"/>
    <x v="0"/>
  </r>
  <r>
    <n v="277"/>
    <s v="Polyline ZM"/>
    <s v="254"/>
    <s v="254-058-00069"/>
    <s v="254_079"/>
    <n v="79"/>
    <s v="254-058-00069_079"/>
    <n v="44"/>
    <n v="5"/>
    <n v="220"/>
    <d v="2019-07-15T00:00:00"/>
    <s v="West-Oost"/>
    <n v="-1.97"/>
    <n v="-1.97"/>
    <n v="-1.97"/>
    <n v="0.5"/>
    <n v="0.5"/>
    <n v="3"/>
    <x v="8"/>
    <n v="2"/>
    <n v="2.09"/>
    <n v="0.14000000000000001"/>
    <n v="0.42"/>
    <n v="92"/>
    <n v="6.2"/>
    <n v="18.5"/>
    <n v="0.126697"/>
    <s v="Hoog"/>
    <s v="nee"/>
    <s v=" "/>
    <s v="254-058-00069_079"/>
    <n v="0"/>
    <x v="0"/>
  </r>
  <r>
    <n v="278"/>
    <s v="Polyline ZM"/>
    <s v="254"/>
    <s v="254-058-00704"/>
    <s v="254_080"/>
    <n v="80"/>
    <s v="254-058-00704_080"/>
    <n v="13"/>
    <n v="5.0999999999999996"/>
    <n v="66.3"/>
    <d v="2019-07-15T00:00:00"/>
    <s v="West-Oost"/>
    <n v="-1.97"/>
    <n v="-1.97"/>
    <n v="-1.97"/>
    <n v="0.5"/>
    <n v="0.5"/>
    <n v="3"/>
    <x v="8"/>
    <n v="2.1"/>
    <n v="1.51"/>
    <n v="0.61"/>
    <n v="0.89"/>
    <n v="19.600000000000001"/>
    <n v="7.9"/>
    <n v="11.6"/>
    <n v="0.41057700000000003"/>
    <s v="Zeer hoog"/>
    <s v="nee"/>
    <s v=" "/>
    <s v="254-058-00704_080"/>
    <n v="0"/>
    <x v="0"/>
  </r>
  <r>
    <n v="279"/>
    <s v="Polyline ZM"/>
    <s v="254"/>
    <s v="254-058-00616"/>
    <s v="254_081"/>
    <n v="81"/>
    <s v="254-058-00616_081"/>
    <n v="41.5"/>
    <n v="3.05"/>
    <n v="126.575"/>
    <d v="2019-07-15T00:00:00"/>
    <s v="Oost-West."/>
    <n v="-1.97"/>
    <n v="-1.97"/>
    <n v="-1.97"/>
    <n v="0.5"/>
    <n v="0.5"/>
    <n v="2"/>
    <x v="8"/>
    <n v="1.05"/>
    <n v="1.1499999999999999"/>
    <n v="0.43"/>
    <n v="0.56000000000000005"/>
    <n v="47.7"/>
    <n v="17.8"/>
    <n v="23.2"/>
    <n v="0.46012700000000001"/>
    <s v="Zeer hoog"/>
    <s v="nee"/>
    <s v=" "/>
    <s v="254-058-00616_081"/>
    <n v="0"/>
    <x v="0"/>
  </r>
  <r>
    <n v="280"/>
    <s v="Polyline ZM"/>
    <s v="254"/>
    <s v="254-058-00812"/>
    <s v="254_082"/>
    <n v="82"/>
    <s v="254-058-00812_082"/>
    <n v="3"/>
    <n v="5.7"/>
    <n v="17.100000000000001"/>
    <d v="2019-07-15T00:00:00"/>
    <s v="Oost-West."/>
    <n v="-1.97"/>
    <n v="-1.97"/>
    <n v="-1.97"/>
    <n v="0.5"/>
    <n v="0.5"/>
    <n v="3"/>
    <x v="8"/>
    <n v="2.7"/>
    <n v="2.58"/>
    <n v="0.75"/>
    <n v="1.17"/>
    <n v="7.7"/>
    <n v="2.2999999999999998"/>
    <n v="3.5"/>
    <n v="0.42452800000000002"/>
    <s v="Zeer hoog"/>
    <s v="nee"/>
    <s v=" "/>
    <s v="254-058-00812_082"/>
    <n v="0"/>
    <x v="0"/>
  </r>
  <r>
    <n v="281"/>
    <s v="Polyline ZM"/>
    <s v="254"/>
    <s v="254-058-01285"/>
    <s v="254_083"/>
    <n v="83"/>
    <s v="254-058-01285_083"/>
    <n v="50.5"/>
    <n v="3.8"/>
    <n v="191.9"/>
    <d v="2019-07-15T00:00:00"/>
    <s v="Noord-Zuid."/>
    <n v="-1.97"/>
    <n v="-1.97"/>
    <n v="-1.97"/>
    <n v="0.5"/>
    <n v="0.5"/>
    <n v="2"/>
    <x v="8"/>
    <n v="1.8"/>
    <n v="1.32"/>
    <n v="0.45"/>
    <n v="0.73"/>
    <n v="66.7"/>
    <n v="22.7"/>
    <n v="36.9"/>
    <n v="0.39130399999999999"/>
    <s v="Zeer hoog"/>
    <s v="JA"/>
    <s v=" "/>
    <s v="254-058-01285_083"/>
    <n v="0"/>
    <x v="0"/>
  </r>
  <r>
    <n v="282"/>
    <s v="Polyline ZM"/>
    <s v="254"/>
    <s v="254-058-01335"/>
    <s v="254_084"/>
    <n v="84"/>
    <s v="254-058-01335_084"/>
    <n v="49"/>
    <n v="6.4"/>
    <n v="313.60000000000002"/>
    <d v="2019-07-15T00:00:00"/>
    <s v="Zuid-Noord."/>
    <n v="-1.97"/>
    <n v="-1.97"/>
    <n v="-1.97"/>
    <n v="0.5"/>
    <n v="0.5"/>
    <n v="3"/>
    <x v="8"/>
    <n v="3.4"/>
    <n v="1.44"/>
    <n v="0.16"/>
    <n v="0.63"/>
    <n v="70.599999999999994"/>
    <n v="7.8"/>
    <n v="30.9"/>
    <n v="9.0365000000000001E-2"/>
    <s v="Binnen 2 jaar"/>
    <s v="nee"/>
    <s v="X"/>
    <s v="254-058-01335_084"/>
    <n v="0"/>
    <x v="0"/>
  </r>
  <r>
    <n v="283"/>
    <s v="Polyline ZM"/>
    <s v="254"/>
    <s v="254-058-01335"/>
    <s v="254_085"/>
    <n v="85"/>
    <s v="254-058-01335_085"/>
    <n v="28.5"/>
    <n v="5.0999999999999996"/>
    <n v="145.35"/>
    <d v="2019-07-15T00:00:00"/>
    <s v="Oost-West"/>
    <n v="-1.97"/>
    <n v="-1.97"/>
    <n v="-1.97"/>
    <n v="0.5"/>
    <n v="0.5"/>
    <n v="3"/>
    <x v="8"/>
    <n v="2.1"/>
    <n v="0.99"/>
    <n v="0.02"/>
    <n v="0.23"/>
    <n v="28.2"/>
    <n v="0.6"/>
    <n v="6.6"/>
    <n v="1.8792E-2"/>
    <s v="Binnen 2 jaar"/>
    <s v="nee"/>
    <s v="X"/>
    <s v="254-058-01335_085"/>
    <n v="0"/>
    <x v="0"/>
  </r>
  <r>
    <n v="284"/>
    <s v="Polyline ZM"/>
    <s v="254"/>
    <s v="254-058-01131"/>
    <s v="254_086"/>
    <n v="86"/>
    <s v="254-058-01131_086"/>
    <n v="37"/>
    <n v="10.9"/>
    <n v="403.3"/>
    <d v="2019-07-15T00:00:00"/>
    <s v="Oost-West."/>
    <n v="-2.0699999999999998"/>
    <n v="-2.09"/>
    <n v="-2.09"/>
    <n v="0.5"/>
    <n v="0.5"/>
    <s v="-"/>
    <x v="27"/>
    <n v="7.9"/>
    <n v="4.3499999999999996"/>
    <n v="0.46"/>
    <n v="1.29"/>
    <n v="161"/>
    <n v="17"/>
    <n v="47.7"/>
    <n v="0.113936"/>
    <s v="Binnen 2 jaar"/>
    <s v="JA"/>
    <s v="X"/>
    <s v="254-058-01131_086"/>
    <n v="0"/>
    <x v="0"/>
  </r>
  <r>
    <n v="285"/>
    <s v="Polyline ZM"/>
    <s v="254"/>
    <s v="254-058-01131"/>
    <s v="254_087"/>
    <n v="87"/>
    <s v="254-058-01131_087"/>
    <n v="50"/>
    <n v="10.45"/>
    <n v="522.5"/>
    <d v="2019-07-15T00:00:00"/>
    <s v="Oost-West"/>
    <n v="-2.0699999999999998"/>
    <n v="-2.09"/>
    <n v="-2.09"/>
    <n v="0.5"/>
    <n v="0.5"/>
    <s v="-"/>
    <x v="27"/>
    <n v="7.45"/>
    <n v="4.57"/>
    <n v="0.17"/>
    <n v="0.63"/>
    <n v="228.5"/>
    <n v="8.5"/>
    <n v="31.5"/>
    <n v="4.5221999999999998E-2"/>
    <s v="Binnen 2 jaar"/>
    <s v="nee"/>
    <s v="X"/>
    <s v="254-058-01131_087"/>
    <n v="0"/>
    <x v="0"/>
  </r>
  <r>
    <n v="286"/>
    <s v="Polyline ZM"/>
    <s v="254"/>
    <s v="254-058-01131"/>
    <s v="254_088"/>
    <n v="88"/>
    <s v="254-058-01131_088"/>
    <n v="55"/>
    <n v="10.199999999999999"/>
    <n v="561"/>
    <d v="2019-07-15T00:00:00"/>
    <s v="Oost-West"/>
    <n v="-2.0699999999999998"/>
    <n v="-2.09"/>
    <n v="-2.09"/>
    <n v="0.5"/>
    <n v="0.5"/>
    <s v="-"/>
    <x v="27"/>
    <n v="7.2"/>
    <n v="4.4800000000000004"/>
    <n v="0.38"/>
    <n v="0.8"/>
    <n v="246.4"/>
    <n v="20.9"/>
    <n v="44"/>
    <n v="0.103284"/>
    <s v="Binnen 2 jaar"/>
    <s v="nee"/>
    <s v="X"/>
    <s v="254-058-01131_088"/>
    <n v="0"/>
    <x v="0"/>
  </r>
  <r>
    <n v="287"/>
    <s v="Polyline ZM"/>
    <s v="254"/>
    <s v="254-058-01131"/>
    <s v="254_089"/>
    <n v="89"/>
    <s v="254-058-01131_089"/>
    <n v="50"/>
    <n v="10.5"/>
    <n v="525"/>
    <d v="2019-07-15T00:00:00"/>
    <s v="Oost-West"/>
    <n v="-2.0699999999999998"/>
    <n v="-2.09"/>
    <n v="-2.09"/>
    <n v="0.5"/>
    <n v="0.5"/>
    <s v="-"/>
    <x v="27"/>
    <n v="7.5"/>
    <n v="4.66"/>
    <n v="0.34"/>
    <n v="0.94"/>
    <n v="233"/>
    <n v="17"/>
    <n v="47"/>
    <n v="8.9052000000000006E-2"/>
    <s v="Binnen 2 jaar"/>
    <s v="nee"/>
    <s v="X"/>
    <s v="254-058-01131_089"/>
    <n v="0"/>
    <x v="0"/>
  </r>
  <r>
    <n v="288"/>
    <s v="Polyline ZM"/>
    <s v="254"/>
    <s v="254-058-01131"/>
    <s v="254_090"/>
    <n v="90"/>
    <s v="254-058-01131_090"/>
    <n v="45"/>
    <n v="11"/>
    <n v="495"/>
    <d v="2019-07-15T00:00:00"/>
    <s v="Oost-West."/>
    <n v="-2.0699999999999998"/>
    <n v="-2.09"/>
    <n v="-2.09"/>
    <n v="0.5"/>
    <n v="0.5"/>
    <s v="-"/>
    <x v="27"/>
    <n v="8"/>
    <n v="5.15"/>
    <n v="0.28000000000000003"/>
    <n v="1.22"/>
    <n v="231.8"/>
    <n v="12.6"/>
    <n v="54.9"/>
    <n v="6.9093000000000002E-2"/>
    <s v="Binnen 2 jaar"/>
    <s v="nee"/>
    <s v="X"/>
    <s v="254-058-01131_090"/>
    <n v="0"/>
    <x v="0"/>
  </r>
  <r>
    <n v="289"/>
    <s v="Polyline ZM"/>
    <s v="254"/>
    <s v="254-058-01131"/>
    <s v="254_091"/>
    <n v="91"/>
    <s v="254-058-01131_091"/>
    <n v="52"/>
    <n v="11.15"/>
    <n v="579.79999999999995"/>
    <d v="2019-07-15T00:00:00"/>
    <s v="Oost-West"/>
    <n v="-2.0699999999999998"/>
    <n v="-2.09"/>
    <n v="-2.09"/>
    <n v="0.5"/>
    <n v="0.5"/>
    <s v="-"/>
    <x v="27"/>
    <n v="8.15"/>
    <n v="5.5"/>
    <n v="0.27"/>
    <n v="0.8"/>
    <n v="286"/>
    <n v="14"/>
    <n v="41.6"/>
    <n v="6.5459000000000003E-2"/>
    <s v="Binnen 2 jaar"/>
    <s v="nee"/>
    <s v="X"/>
    <s v="254-058-01131_091"/>
    <n v="0"/>
    <x v="0"/>
  </r>
  <r>
    <n v="290"/>
    <s v="Polyline ZM"/>
    <s v="254"/>
    <s v="254-058-01131"/>
    <s v="254_092"/>
    <n v="92"/>
    <s v="254-058-01131_092"/>
    <n v="50"/>
    <n v="11.1"/>
    <n v="555"/>
    <d v="2019-07-15T00:00:00"/>
    <s v="Oost-West."/>
    <n v="-2.0699999999999998"/>
    <n v="-2.09"/>
    <n v="-2.09"/>
    <n v="0.5"/>
    <n v="0.5"/>
    <s v="-"/>
    <x v="27"/>
    <n v="8.1"/>
    <n v="3.68"/>
    <n v="7.0000000000000007E-2"/>
    <n v="0.25"/>
    <n v="184"/>
    <n v="3.5"/>
    <n v="12.5"/>
    <n v="1.7229000000000001E-2"/>
    <s v="Na 5 jaar"/>
    <s v="nee"/>
    <s v=" "/>
    <s v="254-058-01131_092"/>
    <n v="0"/>
    <x v="0"/>
  </r>
  <r>
    <n v="291"/>
    <s v="Polyline ZM"/>
    <s v="254"/>
    <s v="254-058-01131"/>
    <s v="254_093"/>
    <n v="93"/>
    <s v="254-058-01131_093"/>
    <n v="48"/>
    <n v="10.85"/>
    <n v="520.79999999999995"/>
    <d v="2019-07-15T00:00:00"/>
    <s v="Oost-West"/>
    <n v="-2.0699999999999998"/>
    <n v="-2.09"/>
    <n v="-2.09"/>
    <n v="0.5"/>
    <n v="0.5"/>
    <s v="-"/>
    <x v="27"/>
    <n v="7.85"/>
    <n v="5.24"/>
    <n v="0.06"/>
    <n v="0.93"/>
    <n v="251.5"/>
    <n v="2.9"/>
    <n v="44.6"/>
    <n v="1.5242E-2"/>
    <s v="Binnen 2 jaar"/>
    <s v="nee"/>
    <s v="X"/>
    <s v="254-058-01131_093"/>
    <n v="0"/>
    <x v="0"/>
  </r>
  <r>
    <n v="292"/>
    <s v="Polyline ZM"/>
    <s v="254"/>
    <s v="254-058-01131"/>
    <s v="254_094"/>
    <n v="94"/>
    <s v="254-058-01131_094"/>
    <n v="50"/>
    <n v="10.75"/>
    <n v="537.5"/>
    <d v="2019-07-15T00:00:00"/>
    <s v="Oost-West"/>
    <n v="-2.0699999999999998"/>
    <n v="-2.09"/>
    <n v="-2.09"/>
    <n v="0.5"/>
    <n v="0.5"/>
    <s v="-"/>
    <x v="27"/>
    <n v="7.75"/>
    <n v="5.91"/>
    <n v="0.01"/>
    <n v="0.5"/>
    <n v="295.5"/>
    <n v="0.5"/>
    <n v="25"/>
    <n v="2.5790000000000001E-3"/>
    <s v="Binnen 2 jaar"/>
    <s v="nee"/>
    <s v="X"/>
    <s v="254-058-01131_094"/>
    <n v="0"/>
    <x v="0"/>
  </r>
  <r>
    <n v="293"/>
    <s v="Polyline ZM"/>
    <s v="254"/>
    <s v="254-058-01131"/>
    <s v="254_095"/>
    <n v="95"/>
    <s v="254-058-01131_095"/>
    <n v="37"/>
    <n v="10.7"/>
    <n v="395.9"/>
    <d v="2019-07-15T00:00:00"/>
    <s v="Oost-West"/>
    <n v="-2.0699999999999998"/>
    <n v="-2.09"/>
    <n v="-2.09"/>
    <n v="0.5"/>
    <n v="0.5"/>
    <s v="-"/>
    <x v="27"/>
    <n v="7.7"/>
    <n v="6.4"/>
    <n v="0.2"/>
    <n v="0.45"/>
    <n v="236.8"/>
    <n v="7.4"/>
    <n v="16.7"/>
    <n v="5.1428000000000001E-2"/>
    <s v="Binnen 5 jaar"/>
    <s v="nee"/>
    <s v=" "/>
    <s v="254-058-01131_095"/>
    <n v="0"/>
    <x v="0"/>
  </r>
  <r>
    <n v="294"/>
    <s v="Polyline ZM"/>
    <s v="254"/>
    <s v="254-058-00422"/>
    <s v="254_096"/>
    <n v="96"/>
    <s v="254-058-00422_096"/>
    <n v="22.5"/>
    <n v="18.149999999999999"/>
    <n v="408.375"/>
    <d v="2019-07-15T00:00:00"/>
    <s v="Oost-West"/>
    <n v="0.59"/>
    <n v="0.55000000000000004"/>
    <n v="0.55000000000000004"/>
    <n v="0.5"/>
    <n v="0.5"/>
    <n v="3"/>
    <x v="28"/>
    <n v="15.15"/>
    <n v="15.97"/>
    <n v="0"/>
    <n v="0"/>
    <n v="359.3"/>
    <n v="0"/>
    <n v="0"/>
    <n v="0"/>
    <s v="Na 5 jaar"/>
    <s v="nee"/>
    <s v=" "/>
    <s v="254-058-00422_096"/>
    <n v="0"/>
    <x v="0"/>
  </r>
  <r>
    <n v="198"/>
    <s v="Polyline ZM"/>
    <s v="264"/>
    <s v="264-058-00001"/>
    <s v="264_001"/>
    <n v="1"/>
    <s v="264-058-00001_001"/>
    <n v="23.5"/>
    <n v="9.75"/>
    <n v="229.125"/>
    <d v="2019-07-08T00:00:00"/>
    <s v="West-Oost"/>
    <n v="-2.2000000000000002"/>
    <n v="-2.2000000000000002"/>
    <s v="geen actief_x000a_peilbeheer"/>
    <n v="0.75"/>
    <n v="0.75"/>
    <n v="3"/>
    <x v="29"/>
    <n v="5.25"/>
    <n v="1.96"/>
    <n v="1.41"/>
    <n v="1.85"/>
    <n v="46.1"/>
    <n v="33.1"/>
    <n v="43.5"/>
    <n v="0.31045099999999998"/>
    <s v="Zeer hoog"/>
    <s v="JA"/>
    <s v=" "/>
    <s v="264-058-00001_001"/>
    <n v="0"/>
    <x v="0"/>
  </r>
  <r>
    <n v="199"/>
    <s v="Polyline ZM"/>
    <s v="264"/>
    <s v="264-058-00001"/>
    <s v="264_002"/>
    <n v="2"/>
    <s v="264-058-00001_002"/>
    <n v="32.5"/>
    <n v="5.6"/>
    <n v="182"/>
    <d v="2019-07-08T00:00:00"/>
    <s v="Noord-Zuid"/>
    <n v="-2.2000000000000002"/>
    <n v="-2.2000000000000002"/>
    <s v="geen actief_x000a_peilbeheer"/>
    <n v="0.75"/>
    <n v="0.75"/>
    <n v="3"/>
    <x v="29"/>
    <n v="1.8666670000000001"/>
    <n v="1.47"/>
    <n v="1.17"/>
    <n v="1.23"/>
    <n v="47.8"/>
    <n v="38"/>
    <n v="40"/>
    <n v="0.45525300000000002"/>
    <s v="Zeer hoog"/>
    <s v="JA"/>
    <s v=" "/>
    <s v="264-058-00001_002"/>
    <n v="0"/>
    <x v="0"/>
  </r>
  <r>
    <n v="296"/>
    <s v="Polyline ZM"/>
    <s v="413"/>
    <s v="413-058-00022"/>
    <s v="413_001"/>
    <n v="1"/>
    <s v="413-058-00022_001"/>
    <n v="45.5"/>
    <n v="25.5"/>
    <n v="1160.25"/>
    <d v="2019-07-10T00:00:00"/>
    <s v="Zuid-Noord"/>
    <n v="-0.69"/>
    <n v="-0.72"/>
    <n v="-0.72"/>
    <n v="1"/>
    <n v="1"/>
    <m/>
    <x v="25"/>
    <n v="19.499998999999999"/>
    <n v="16.649999999999999"/>
    <n v="0"/>
    <n v="0"/>
    <n v="757.6"/>
    <n v="0"/>
    <n v="0"/>
    <n v="0"/>
    <s v="Na 5 jaar"/>
    <s v="nee"/>
    <s v=" "/>
    <s v="413-058-00022_001"/>
    <n v="0"/>
    <x v="2"/>
  </r>
  <r>
    <n v="297"/>
    <s v="Polyline ZM"/>
    <s v="413"/>
    <s v="413-058-00022"/>
    <s v="413_002"/>
    <n v="2"/>
    <s v="413-058-00022_002"/>
    <n v="53"/>
    <n v="28"/>
    <n v="1484"/>
    <d v="2019-07-10T00:00:00"/>
    <s v="Zuid-Noord"/>
    <n v="-0.69"/>
    <n v="-0.72"/>
    <n v="-0.72"/>
    <n v="1"/>
    <n v="1"/>
    <m/>
    <x v="25"/>
    <n v="21.999998999999999"/>
    <n v="16.37"/>
    <n v="0.08"/>
    <n v="0.08"/>
    <n v="867.6"/>
    <n v="4.2"/>
    <n v="4.2"/>
    <n v="3.6350000000000002E-3"/>
    <s v="Na 5 jaar"/>
    <s v="nee"/>
    <s v=" "/>
    <s v="413-058-00022_002"/>
    <n v="0"/>
    <x v="2"/>
  </r>
  <r>
    <n v="298"/>
    <s v="Polyline ZM"/>
    <s v="413"/>
    <s v="413-058-00022"/>
    <s v="413_003"/>
    <n v="3"/>
    <s v="413-058-00022_003"/>
    <n v="51.5"/>
    <n v="20.5"/>
    <n v="1055.75"/>
    <d v="2019-07-10T00:00:00"/>
    <s v="Zuid-Noord"/>
    <n v="-0.69"/>
    <n v="-0.72"/>
    <n v="-0.72"/>
    <n v="1"/>
    <n v="1"/>
    <m/>
    <x v="25"/>
    <n v="14.499999000000001"/>
    <n v="11.89"/>
    <n v="0"/>
    <n v="0"/>
    <n v="612.29999999999995"/>
    <n v="0"/>
    <n v="0"/>
    <n v="0"/>
    <s v="Na 5 jaar"/>
    <s v="nee"/>
    <s v=" "/>
    <s v="413-058-00022_003"/>
    <n v="0"/>
    <x v="2"/>
  </r>
  <r>
    <n v="299"/>
    <s v="Polyline ZM"/>
    <s v="413"/>
    <s v="413-058-00022"/>
    <s v="413_004"/>
    <n v="4"/>
    <s v="413-058-00022_004"/>
    <n v="49.5"/>
    <n v="17.600000000000001"/>
    <n v="871.2"/>
    <d v="2019-07-10T00:00:00"/>
    <s v="Zuid-Noord"/>
    <n v="-0.69"/>
    <n v="-0.72"/>
    <n v="-0.72"/>
    <n v="1"/>
    <n v="1"/>
    <m/>
    <x v="25"/>
    <n v="11.599999"/>
    <n v="11.19"/>
    <n v="0"/>
    <n v="0"/>
    <n v="553.9"/>
    <n v="0"/>
    <n v="0"/>
    <n v="0"/>
    <s v="Na 5 jaar"/>
    <s v="nee"/>
    <s v=" "/>
    <s v="413-058-00022_004"/>
    <n v="0"/>
    <x v="2"/>
  </r>
  <r>
    <n v="300"/>
    <s v="Polyline ZM"/>
    <s v="413"/>
    <s v="413-058-00022"/>
    <s v="413_005"/>
    <n v="5"/>
    <s v="413-058-00022_005"/>
    <n v="51.5"/>
    <n v="20.8"/>
    <n v="1071.2"/>
    <d v="2019-07-10T00:00:00"/>
    <s v="Zuid-Noord"/>
    <n v="-0.69"/>
    <n v="-0.72"/>
    <n v="-0.72"/>
    <n v="1"/>
    <n v="1"/>
    <m/>
    <x v="25"/>
    <n v="14.799999"/>
    <n v="8.5399999999999991"/>
    <n v="0"/>
    <n v="0"/>
    <n v="439.8"/>
    <n v="0"/>
    <n v="0"/>
    <n v="0"/>
    <s v="Na 5 jaar"/>
    <s v="nee"/>
    <s v=" "/>
    <s v="413-058-00022_005"/>
    <n v="0"/>
    <x v="2"/>
  </r>
  <r>
    <n v="301"/>
    <s v="Polyline ZM"/>
    <s v="413"/>
    <s v="413-058-00022"/>
    <s v="413_006"/>
    <n v="6"/>
    <s v="413-058-00022_006"/>
    <n v="75"/>
    <n v="17"/>
    <n v="1275"/>
    <d v="2019-07-10T00:00:00"/>
    <s v="Zuid-Noord"/>
    <n v="-0.69"/>
    <n v="-0.72"/>
    <n v="-0.72"/>
    <n v="1"/>
    <n v="1"/>
    <m/>
    <x v="25"/>
    <n v="10.999999000000001"/>
    <n v="2.85"/>
    <n v="0"/>
    <n v="0"/>
    <n v="213.8"/>
    <n v="0"/>
    <n v="0"/>
    <n v="0"/>
    <s v="Na 5 jaar"/>
    <s v="nee"/>
    <s v=" "/>
    <s v="413-058-00022_006"/>
    <n v="0"/>
    <x v="2"/>
  </r>
  <r>
    <n v="825"/>
    <s v="Polyline ZM"/>
    <s v="413"/>
    <s v="413-058-00022"/>
    <s v="413_007"/>
    <n v="7"/>
    <s v="413-058-00022_007"/>
    <n v="1"/>
    <n v="0"/>
    <n v="0"/>
    <s v=" "/>
    <s v=" "/>
    <n v="0"/>
    <n v="0"/>
    <n v="-0.72"/>
    <n v="0"/>
    <n v="1"/>
    <m/>
    <x v="1"/>
    <n v="0"/>
    <n v="0"/>
    <n v="0"/>
    <n v="0"/>
    <n v="0"/>
    <n v="0"/>
    <n v="0"/>
    <n v="0"/>
    <s v="Zie opmerking rapport AT19123"/>
    <s v=" "/>
    <s v=" "/>
    <s v="413-058-00022_007"/>
    <n v="0"/>
    <x v="1"/>
  </r>
  <r>
    <n v="302"/>
    <s v="Polyline ZM"/>
    <s v="413"/>
    <s v="413-058-00022"/>
    <s v="413_008"/>
    <n v="8"/>
    <s v="413-058-00022_008"/>
    <n v="74.5"/>
    <n v="16.3"/>
    <n v="1214.3499999999999"/>
    <d v="2019-07-10T00:00:00"/>
    <s v="Zuid-Noord"/>
    <n v="-0.69"/>
    <n v="-0.72"/>
    <n v="-0.72"/>
    <n v="1"/>
    <n v="1"/>
    <m/>
    <x v="25"/>
    <n v="10.299999"/>
    <n v="3.42"/>
    <n v="0"/>
    <n v="0"/>
    <n v="254.8"/>
    <n v="0"/>
    <n v="0"/>
    <n v="0"/>
    <s v="Na 5 jaar"/>
    <s v="nee"/>
    <s v=" "/>
    <s v="413-058-00022_008"/>
    <n v="0"/>
    <x v="2"/>
  </r>
  <r>
    <n v="303"/>
    <s v="Polyline ZM"/>
    <s v="413"/>
    <s v="413-058-00022"/>
    <s v="413_009"/>
    <n v="9"/>
    <s v="413-058-00022_009"/>
    <n v="50"/>
    <n v="13.5"/>
    <n v="675"/>
    <d v="2019-07-10T00:00:00"/>
    <s v="Zuid-Noord"/>
    <n v="-0.69"/>
    <n v="-0.72"/>
    <n v="-0.72"/>
    <n v="1"/>
    <n v="1"/>
    <m/>
    <x v="25"/>
    <n v="7.4999989999999999"/>
    <n v="2.2200000000000002"/>
    <n v="0"/>
    <n v="0"/>
    <n v="111"/>
    <n v="0"/>
    <n v="0"/>
    <n v="0"/>
    <s v="Na 5 jaar"/>
    <s v="nee"/>
    <s v=" "/>
    <s v="413-058-00022_009"/>
    <n v="0"/>
    <x v="2"/>
  </r>
  <r>
    <n v="304"/>
    <s v="Polyline ZM"/>
    <s v="413"/>
    <s v="413-058-00022"/>
    <s v="413_010"/>
    <n v="10"/>
    <s v="413-058-00022_010"/>
    <n v="57.5"/>
    <n v="10"/>
    <n v="575"/>
    <d v="2019-07-10T00:00:00"/>
    <s v="Zuid-Noord"/>
    <n v="-0.69"/>
    <n v="-0.72"/>
    <n v="-0.72"/>
    <n v="1"/>
    <n v="1"/>
    <m/>
    <x v="25"/>
    <n v="3.9999989999999999"/>
    <n v="1.74"/>
    <n v="0"/>
    <n v="0"/>
    <n v="100.1"/>
    <n v="0"/>
    <n v="0"/>
    <n v="0"/>
    <s v="Na 5 jaar"/>
    <s v="nee"/>
    <s v=" "/>
    <s v="413-058-00022_010"/>
    <n v="0"/>
    <x v="2"/>
  </r>
  <r>
    <n v="305"/>
    <s v="Polyline ZM"/>
    <s v="413"/>
    <s v="413-058-00022"/>
    <s v="413_011"/>
    <n v="11"/>
    <s v="413-058-00022_011"/>
    <n v="51.5"/>
    <n v="14.7"/>
    <n v="757.05"/>
    <d v="2019-07-10T00:00:00"/>
    <s v="Zuid-Noord"/>
    <n v="-0.69"/>
    <n v="-0.72"/>
    <n v="-0.72"/>
    <n v="1"/>
    <n v="1"/>
    <m/>
    <x v="25"/>
    <n v="8.699999"/>
    <n v="5.9"/>
    <n v="0"/>
    <n v="0"/>
    <n v="303.89999999999998"/>
    <n v="0"/>
    <n v="0"/>
    <n v="0"/>
    <s v="Na 5 jaar"/>
    <s v="nee"/>
    <s v=" "/>
    <s v="413-058-00022_011"/>
    <n v="0"/>
    <x v="2"/>
  </r>
  <r>
    <n v="306"/>
    <s v="Polyline ZM"/>
    <s v="413"/>
    <s v="413-058-00022"/>
    <s v="413_012"/>
    <n v="12"/>
    <s v="413-058-00022_012"/>
    <n v="43.5"/>
    <n v="17.7"/>
    <n v="769.95"/>
    <d v="2019-07-10T00:00:00"/>
    <s v="Zuid-Noord"/>
    <n v="-0.69"/>
    <n v="-0.72"/>
    <n v="-0.72"/>
    <n v="1"/>
    <n v="1"/>
    <m/>
    <x v="25"/>
    <n v="11.699999"/>
    <n v="4.59"/>
    <n v="0"/>
    <n v="0"/>
    <n v="199.7"/>
    <n v="0"/>
    <n v="0"/>
    <n v="0"/>
    <s v="Na 5 jaar"/>
    <s v="nee"/>
    <s v=" "/>
    <s v="413-058-00022_012"/>
    <n v="0"/>
    <x v="2"/>
  </r>
  <r>
    <n v="307"/>
    <s v="Polyline ZM"/>
    <s v="413"/>
    <s v="413-058-00022"/>
    <s v="413_013"/>
    <n v="13"/>
    <s v="413-058-00022_013"/>
    <n v="55.5"/>
    <n v="17"/>
    <n v="943.5"/>
    <d v="2019-07-10T00:00:00"/>
    <s v="Zuid-Noord"/>
    <n v="-0.69"/>
    <n v="-0.72"/>
    <n v="-0.72"/>
    <n v="1"/>
    <n v="1"/>
    <m/>
    <x v="25"/>
    <n v="10.999999000000001"/>
    <n v="4.18"/>
    <n v="0"/>
    <n v="0"/>
    <n v="232"/>
    <n v="0"/>
    <n v="0"/>
    <n v="0"/>
    <s v="Na 5 jaar"/>
    <s v="nee"/>
    <s v=" "/>
    <s v="413-058-00022_013"/>
    <n v="0"/>
    <x v="2"/>
  </r>
  <r>
    <n v="826"/>
    <s v="Polyline ZM"/>
    <s v="413"/>
    <s v="413-058-00022"/>
    <s v="413_014"/>
    <n v="14"/>
    <s v="413-058-00022_014"/>
    <n v="43"/>
    <n v="0"/>
    <n v="0"/>
    <s v=" "/>
    <s v=" "/>
    <n v="0"/>
    <n v="0"/>
    <n v="-0.72"/>
    <n v="0"/>
    <n v="1"/>
    <m/>
    <x v="1"/>
    <n v="0"/>
    <n v="0"/>
    <n v="0"/>
    <n v="0"/>
    <n v="0"/>
    <n v="0"/>
    <n v="0"/>
    <n v="0"/>
    <s v="Zie opmerking rapport AT19123"/>
    <s v=" "/>
    <s v=" "/>
    <s v="413-058-00022_014"/>
    <n v="0"/>
    <x v="1"/>
  </r>
  <r>
    <n v="308"/>
    <s v="Polyline ZM"/>
    <s v="413"/>
    <s v="413-058-00029"/>
    <s v="413_015"/>
    <n v="15"/>
    <s v="413-058-00029_015"/>
    <n v="47.5"/>
    <n v="1.25"/>
    <n v="59.375"/>
    <d v="2019-07-10T00:00:00"/>
    <s v="Zuid-Noord"/>
    <n v="-0.68"/>
    <n v="-0.72"/>
    <n v="-0.72"/>
    <n v="0.5"/>
    <n v="0.5"/>
    <n v="2"/>
    <x v="30"/>
    <n v="1.25"/>
    <n v="0.59"/>
    <n v="0.49"/>
    <n v="0.59"/>
    <n v="28"/>
    <n v="23.3"/>
    <n v="28"/>
    <n v="0.78400000000000003"/>
    <s v="Zeer hoog"/>
    <s v="nee"/>
    <s v=" "/>
    <s v="413-058-00029_015"/>
    <n v="0"/>
    <x v="0"/>
  </r>
  <r>
    <n v="309"/>
    <s v="Polyline ZM"/>
    <s v="413"/>
    <s v="413-058-00029"/>
    <s v="413_016"/>
    <n v="16"/>
    <s v="413-058-00029_016"/>
    <n v="21"/>
    <n v="2.9"/>
    <n v="60.9"/>
    <d v="2019-07-10T00:00:00"/>
    <s v="West-Oost"/>
    <n v="-0.68"/>
    <n v="-0.72"/>
    <n v="-0.72"/>
    <n v="0.5"/>
    <n v="0.5"/>
    <n v="2"/>
    <x v="30"/>
    <n v="1"/>
    <n v="1.26"/>
    <n v="0"/>
    <n v="0.02"/>
    <n v="26.5"/>
    <n v="0"/>
    <n v="0.4"/>
    <n v="0"/>
    <s v="Na 5 jaar"/>
    <s v="nee"/>
    <s v=" "/>
    <s v="413-058-00029_016"/>
    <n v="0"/>
    <x v="0"/>
  </r>
  <r>
    <n v="310"/>
    <s v="Polyline ZM"/>
    <s v="413"/>
    <s v="413-058-00029"/>
    <s v="413_017"/>
    <n v="17"/>
    <s v="413-058-00029_017"/>
    <n v="17"/>
    <n v="3"/>
    <n v="51"/>
    <d v="2019-07-10T00:00:00"/>
    <s v="West-Oost"/>
    <n v="-0.68"/>
    <n v="-0.72"/>
    <n v="-0.72"/>
    <n v="0.5"/>
    <n v="0.5"/>
    <n v="2"/>
    <x v="30"/>
    <n v="1"/>
    <n v="0.88"/>
    <n v="0"/>
    <n v="0"/>
    <n v="15"/>
    <n v="0"/>
    <n v="0"/>
    <n v="0"/>
    <s v="Na 5 jaar"/>
    <s v="nee"/>
    <s v=" "/>
    <s v="413-058-00029_017"/>
    <n v="0"/>
    <x v="0"/>
  </r>
  <r>
    <n v="311"/>
    <s v="Polyline ZM"/>
    <s v="413"/>
    <s v="413-058-00023"/>
    <s v="413_018"/>
    <n v="18"/>
    <s v="413-058-00023_018"/>
    <n v="30"/>
    <n v="5.5"/>
    <n v="165"/>
    <d v="2019-07-10T00:00:00"/>
    <s v="Oost-West"/>
    <n v="-0.68"/>
    <n v="-0.72"/>
    <n v="-0.72"/>
    <n v="0.9"/>
    <n v="0.9"/>
    <s v="-"/>
    <x v="31"/>
    <n v="1.8333330000000001"/>
    <n v="1.98"/>
    <n v="0.5"/>
    <n v="0.78"/>
    <n v="59.4"/>
    <n v="15"/>
    <n v="23.4"/>
    <n v="0.23255799999999999"/>
    <s v="Zeer hoog"/>
    <s v="nee"/>
    <s v=" "/>
    <s v="413-058-00023_018"/>
    <n v="0"/>
    <x v="0"/>
  </r>
  <r>
    <n v="312"/>
    <s v="Polyline ZM"/>
    <s v="413"/>
    <s v="413-058-00001"/>
    <s v="413_019"/>
    <n v="19"/>
    <s v="413-058-00001_019"/>
    <n v="43"/>
    <n v="3.75"/>
    <n v="161.25"/>
    <d v="2019-07-10T00:00:00"/>
    <s v="Oost-West"/>
    <n v="-0.68"/>
    <n v="-0.72"/>
    <n v="-0.72"/>
    <n v="0.9"/>
    <n v="0.9"/>
    <n v="3"/>
    <x v="31"/>
    <n v="1"/>
    <n v="1.6"/>
    <n v="0.35"/>
    <n v="0.49"/>
    <n v="68.8"/>
    <n v="15.1"/>
    <n v="21.1"/>
    <n v="0.25339400000000001"/>
    <s v="Zeer hoog"/>
    <s v="nee"/>
    <s v=" "/>
    <s v="413-058-00001_019"/>
    <n v="0"/>
    <x v="0"/>
  </r>
  <r>
    <n v="313"/>
    <s v="Polyline ZM"/>
    <s v="413"/>
    <s v="413-058-00001"/>
    <s v="413_020"/>
    <n v="20"/>
    <s v="413-058-00001_020"/>
    <n v="33.5"/>
    <n v="9.1"/>
    <n v="304.85000000000002"/>
    <d v="2019-07-10T00:00:00"/>
    <s v="Zuid-Noord"/>
    <n v="-0.68"/>
    <n v="-0.72"/>
    <n v="-0.72"/>
    <n v="0.9"/>
    <n v="0.9"/>
    <n v="3"/>
    <x v="31"/>
    <n v="3.699999"/>
    <n v="4.83"/>
    <n v="0.82"/>
    <n v="1.44"/>
    <n v="161.80000000000001"/>
    <n v="27.5"/>
    <n v="48.2"/>
    <n v="0.20873800000000001"/>
    <s v="Hoog"/>
    <s v="nee"/>
    <s v=" "/>
    <s v="413-058-00001_020"/>
    <n v="0"/>
    <x v="0"/>
  </r>
  <r>
    <n v="314"/>
    <s v="Polyline ZM"/>
    <s v="413"/>
    <s v="413-058-00001"/>
    <s v="413_021"/>
    <n v="21"/>
    <s v="413-058-00001_021"/>
    <n v="33.5"/>
    <n v="5"/>
    <n v="167.5"/>
    <d v="2019-07-10T00:00:00"/>
    <s v="West-Oost"/>
    <n v="-0.68"/>
    <n v="-0.72"/>
    <n v="-0.72"/>
    <n v="0.9"/>
    <n v="0.9"/>
    <n v="3"/>
    <x v="31"/>
    <n v="1.6666669999999999"/>
    <n v="2.94"/>
    <n v="0.04"/>
    <n v="0.3"/>
    <n v="98.5"/>
    <n v="1.3"/>
    <n v="10.1"/>
    <n v="2.5974000000000001E-2"/>
    <s v="Hoog"/>
    <s v="nee"/>
    <s v=" "/>
    <s v="413-058-00001_021"/>
    <n v="0"/>
    <x v="0"/>
  </r>
  <r>
    <n v="315"/>
    <s v="Polyline ZM"/>
    <s v="413"/>
    <s v="413-058-00031"/>
    <s v="413_022"/>
    <n v="22"/>
    <s v="413-058-00031_022"/>
    <n v="18.5"/>
    <n v="13"/>
    <n v="240.5"/>
    <d v="2019-07-10T00:00:00"/>
    <s v="West-Oost"/>
    <n v="-0.72"/>
    <n v="-0.72"/>
    <n v="-0.72"/>
    <n v="0.75"/>
    <n v="0.75"/>
    <n v="3"/>
    <x v="10"/>
    <n v="8.5"/>
    <n v="10.48"/>
    <n v="0.73"/>
    <n v="1.43"/>
    <n v="193.9"/>
    <n v="13.5"/>
    <n v="26.5"/>
    <n v="0.111141"/>
    <s v="Binnen 2 jaar"/>
    <s v="nee"/>
    <s v="X"/>
    <s v="413-058-00031_022"/>
    <n v="0"/>
    <x v="0"/>
  </r>
  <r>
    <n v="316"/>
    <s v="Polyline ZM"/>
    <s v="413"/>
    <s v="413-058-00031"/>
    <s v="413_023"/>
    <n v="23"/>
    <s v="413-058-00031_023"/>
    <n v="11"/>
    <n v="3.8"/>
    <n v="41.8"/>
    <d v="2019-07-10T00:00:00"/>
    <s v="West-Oost"/>
    <n v="-0.72"/>
    <n v="-0.72"/>
    <n v="-0.72"/>
    <n v="0.75"/>
    <n v="0.75"/>
    <n v="3"/>
    <x v="10"/>
    <n v="1"/>
    <n v="0.54"/>
    <n v="0"/>
    <n v="7.0000000000000007E-2"/>
    <n v="5.9"/>
    <n v="0"/>
    <n v="0.8"/>
    <n v="0"/>
    <s v="Binnen 2 jaar"/>
    <s v="nee"/>
    <s v=" "/>
    <s v="413-058-00031_023"/>
    <n v="0"/>
    <x v="0"/>
  </r>
  <r>
    <n v="197"/>
    <s v="Polyline ZM"/>
    <s v="433"/>
    <s v="433-058-00023"/>
    <s v="433_001"/>
    <n v="1"/>
    <s v="433-058-00023_001"/>
    <n v="14"/>
    <n v="1.25"/>
    <n v="17.5"/>
    <d v="2019-07-16T00:00:00"/>
    <s v="West-Oost"/>
    <n v="-0.75"/>
    <n v="-0.64"/>
    <n v="-0.64"/>
    <n v="1"/>
    <n v="1"/>
    <n v="3"/>
    <x v="32"/>
    <n v="1.25"/>
    <n v="0"/>
    <n v="0"/>
    <n v="0"/>
    <n v="0"/>
    <n v="0"/>
    <n v="0"/>
    <n v="0"/>
    <s v="Hoog"/>
    <s v="JA"/>
    <s v=" "/>
    <s v="433-058-00023_001"/>
    <n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D2CA0C7-C964-480E-8E2B-643325C52E72}" name="Draaitabel3" cacheId="17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C30:E69" firstHeaderRow="0" firstDataRow="1" firstDataCol="1"/>
  <pivotFields count="33">
    <pivotField showAll="0"/>
    <pivotField showAll="0"/>
    <pivotField showAll="0"/>
    <pivotField showAll="0"/>
    <pivotField dataField="1" showAll="0"/>
    <pivotField showAll="0"/>
    <pivotField showAll="0"/>
    <pivotField dataField="1" numFmtId="164" showAll="0"/>
    <pivotField numFmtId="165" showAll="0"/>
    <pivotField showAll="0"/>
    <pivotField showAll="0"/>
    <pivotField showAll="0"/>
    <pivotField numFmtId="2" showAll="0"/>
    <pivotField numFmtId="2" showAll="0"/>
    <pivotField showAll="0"/>
    <pivotField numFmtId="2" showAll="0"/>
    <pivotField showAll="0"/>
    <pivotField showAll="0"/>
    <pivotField axis="axisRow" showAll="0">
      <items count="34">
        <item x="6"/>
        <item x="12"/>
        <item x="14"/>
        <item x="18"/>
        <item x="17"/>
        <item x="21"/>
        <item x="16"/>
        <item x="2"/>
        <item x="29"/>
        <item x="7"/>
        <item x="19"/>
        <item x="4"/>
        <item x="5"/>
        <item x="15"/>
        <item x="0"/>
        <item x="13"/>
        <item x="20"/>
        <item x="27"/>
        <item x="3"/>
        <item x="8"/>
        <item x="22"/>
        <item x="11"/>
        <item x="9"/>
        <item x="23"/>
        <item x="25"/>
        <item x="32"/>
        <item x="31"/>
        <item x="26"/>
        <item x="10"/>
        <item x="30"/>
        <item x="24"/>
        <item x="1"/>
        <item x="2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5">
        <item x="2"/>
        <item x="1"/>
        <item m="1" x="3"/>
        <item x="0"/>
        <item t="default"/>
      </items>
    </pivotField>
  </pivotFields>
  <rowFields count="2">
    <field x="32"/>
    <field x="18"/>
  </rowFields>
  <rowItems count="39">
    <i>
      <x/>
    </i>
    <i r="1">
      <x v="14"/>
    </i>
    <i r="1">
      <x v="24"/>
    </i>
    <i>
      <x v="1"/>
    </i>
    <i r="1">
      <x v="3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2"/>
    </i>
    <i t="grand">
      <x/>
    </i>
  </rowItems>
  <colFields count="1">
    <field x="-2"/>
  </colFields>
  <colItems count="2">
    <i>
      <x/>
    </i>
    <i i="1">
      <x v="1"/>
    </i>
  </colItems>
  <dataFields count="2">
    <dataField name="Aantal van uniek profielnr (gebied &amp;dwpnr)" fld="4" subtotal="count" baseField="0" baseItem="0"/>
    <dataField name="Som van Lengte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D9BCD3F-3B90-4899-88B9-37744BED3604}" name="Draaitabel2" cacheId="17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C22:E26" firstHeaderRow="0" firstDataRow="1" firstDataCol="1"/>
  <pivotFields count="33">
    <pivotField showAll="0"/>
    <pivotField showAll="0"/>
    <pivotField showAll="0"/>
    <pivotField showAll="0"/>
    <pivotField dataField="1" showAll="0"/>
    <pivotField showAll="0"/>
    <pivotField showAll="0"/>
    <pivotField dataField="1" numFmtId="164" showAll="0"/>
    <pivotField numFmtId="165" showAll="0"/>
    <pivotField showAll="0"/>
    <pivotField showAll="0"/>
    <pivotField showAll="0"/>
    <pivotField numFmtId="2" showAll="0"/>
    <pivotField numFmtId="2" showAll="0"/>
    <pivotField showAll="0"/>
    <pivotField numFmtId="2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5">
        <item x="2"/>
        <item x="1"/>
        <item m="1" x="3"/>
        <item x="0"/>
        <item t="default"/>
      </items>
    </pivotField>
  </pivotFields>
  <rowFields count="1">
    <field x="32"/>
  </rowFields>
  <rowItems count="4">
    <i>
      <x/>
    </i>
    <i>
      <x v="1"/>
    </i>
    <i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Aantal van uniek profielnr (gebied &amp;dwpnr)" fld="4" subtotal="count" baseField="0" baseItem="0"/>
    <dataField name="Som van Lengte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A14E636-D3BF-4B95-B87F-F4829874D544}" name="Draaitabel1" cacheId="16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C5:G12" firstHeaderRow="0" firstDataRow="1" firstDataCol="1"/>
  <pivotFields count="27"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axis="axisRow" showAll="0">
      <items count="7">
        <item x="0"/>
        <item x="1"/>
        <item x="2"/>
        <item x="3"/>
        <item x="4"/>
        <item x="5"/>
        <item t="default"/>
      </items>
    </pivotField>
    <pivotField showAll="0"/>
    <pivotField showAll="0"/>
    <pivotField showAll="0"/>
    <pivotField showAll="0"/>
  </pivotFields>
  <rowFields count="1">
    <field x="22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 van Lengte" fld="5" baseField="0" baseItem="0"/>
    <dataField name="Som van Totaal1" fld="18" baseField="0" baseItem="0"/>
    <dataField name="Som van binnen_l_1" fld="19" baseField="0" baseItem="0"/>
    <dataField name="Som van binnen_b_1" fld="20" baseField="0" baseItem="0"/>
  </dataFields>
  <formats count="8">
    <format dxfId="7">
      <pivotArea outline="0" collapsedLevelsAreSubtotals="1" fieldPosition="0"/>
    </format>
    <format dxfId="6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5">
      <pivotArea type="all" dataOnly="0" outline="0" fieldPosition="0"/>
    </format>
    <format dxfId="4">
      <pivotArea outline="0" collapsedLevelsAreSubtotals="1" fieldPosition="0"/>
    </format>
    <format dxfId="3">
      <pivotArea field="22" type="button" dataOnly="0" labelOnly="1" outline="0" axis="axisRow" fieldPosition="0"/>
    </format>
    <format dxfId="2">
      <pivotArea dataOnly="0" labelOnly="1" fieldPosition="0">
        <references count="1">
          <reference field="22" count="0"/>
        </references>
      </pivotArea>
    </format>
    <format dxfId="1">
      <pivotArea dataOnly="0" labelOnly="1" grandRow="1" outline="0" fieldPosition="0"/>
    </format>
    <format dxfId="0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RPS NEW">
      <a:dk1>
        <a:sysClr val="windowText" lastClr="000000"/>
      </a:dk1>
      <a:lt1>
        <a:sysClr val="window" lastClr="FFFFFF"/>
      </a:lt1>
      <a:dk2>
        <a:srgbClr val="5F6369"/>
      </a:dk2>
      <a:lt2>
        <a:srgbClr val="BEB7B3"/>
      </a:lt2>
      <a:accent1>
        <a:srgbClr val="4B2884"/>
      </a:accent1>
      <a:accent2>
        <a:srgbClr val="00B18F"/>
      </a:accent2>
      <a:accent3>
        <a:srgbClr val="64CBE8"/>
      </a:accent3>
      <a:accent4>
        <a:srgbClr val="00437B"/>
      </a:accent4>
      <a:accent5>
        <a:srgbClr val="F9C606"/>
      </a:accent5>
      <a:accent6>
        <a:srgbClr val="C4D82E"/>
      </a:accent6>
      <a:hlink>
        <a:srgbClr val="00437B"/>
      </a:hlink>
      <a:folHlink>
        <a:srgbClr val="71004B"/>
      </a:folHlink>
    </a:clrScheme>
    <a:fontScheme name="RPS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8" dT="2021-08-24T11:57:23.54" personId="{CCA2518D-FF28-42E5-AB82-062B4CB9DE4D}" id="{1F290DB3-C6DB-4FA3-8CFD-E6CAC9B22241}">
    <text>invullen in tabllab Monstervakken, en dan wordt het hier overgenomen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2FD18-1554-4B99-B109-17F9BF95A3F5}">
  <sheetPr codeName="Blad1" filterMode="1">
    <tabColor rgb="FF92D050"/>
    <pageSetUpPr fitToPage="1"/>
  </sheetPr>
  <dimension ref="A1:BL859"/>
  <sheetViews>
    <sheetView showGridLines="0" tabSelected="1" view="pageBreakPreview" zoomScale="115" zoomScaleNormal="100" zoomScaleSheetLayoutView="115" workbookViewId="0">
      <pane xSplit="10" ySplit="8" topLeftCell="K714" activePane="bottomRight" state="frozenSplit"/>
      <selection pane="topRight" activeCell="J1" sqref="J1"/>
      <selection pane="bottomLeft" activeCell="A13" sqref="A13"/>
      <selection pane="bottomRight" activeCell="F722" sqref="F722"/>
    </sheetView>
  </sheetViews>
  <sheetFormatPr defaultColWidth="9" defaultRowHeight="10.199999999999999" outlineLevelRow="1" outlineLevelCol="1" x14ac:dyDescent="0.2"/>
  <cols>
    <col min="1" max="1" width="4.3984375" style="2" customWidth="1"/>
    <col min="2" max="2" width="1.3984375" style="2" customWidth="1"/>
    <col min="3" max="3" width="9.09765625" style="130" customWidth="1"/>
    <col min="4" max="4" width="5.09765625" style="2" customWidth="1"/>
    <col min="5" max="5" width="12.3984375" style="2" customWidth="1"/>
    <col min="6" max="6" width="7" style="152" customWidth="1"/>
    <col min="7" max="7" width="10.8984375" style="1" customWidth="1"/>
    <col min="8" max="8" width="9.3984375" style="130" customWidth="1"/>
    <col min="9" max="9" width="4.3984375" style="20" hidden="1" customWidth="1" outlineLevel="1"/>
    <col min="10" max="10" width="15.19921875" style="2" hidden="1" customWidth="1" outlineLevel="1"/>
    <col min="11" max="11" width="5.8984375" style="22" customWidth="1" collapsed="1"/>
    <col min="12" max="12" width="6.19921875" style="24" customWidth="1"/>
    <col min="13" max="13" width="9" style="2" hidden="1" customWidth="1" outlineLevel="1"/>
    <col min="14" max="14" width="9" style="2" hidden="1" customWidth="1" outlineLevel="1" collapsed="1"/>
    <col min="15" max="15" width="9" style="2" hidden="1" customWidth="1" outlineLevel="1"/>
    <col min="16" max="17" width="6" style="65" hidden="1" customWidth="1" outlineLevel="1"/>
    <col min="18" max="18" width="7.3984375" style="65" customWidth="1" collapsed="1"/>
    <col min="19" max="20" width="9" style="65" hidden="1" customWidth="1" outlineLevel="1"/>
    <col min="21" max="21" width="6.3984375" style="20" hidden="1" customWidth="1" outlineLevel="1"/>
    <col min="22" max="22" width="6.3984375" style="162" customWidth="1" collapsed="1"/>
    <col min="23" max="23" width="9" style="160"/>
    <col min="24" max="24" width="6.8984375" style="2" hidden="1" customWidth="1" outlineLevel="1"/>
    <col min="25" max="35" width="9" style="2" hidden="1" customWidth="1" outlineLevel="1"/>
    <col min="36" max="36" width="15.19921875" style="2" hidden="1" customWidth="1" outlineLevel="1"/>
    <col min="37" max="38" width="9" style="2" hidden="1" customWidth="1" outlineLevel="1"/>
    <col min="39" max="39" width="9" style="2" collapsed="1"/>
    <col min="40" max="41" width="9" style="2"/>
    <col min="42" max="42" width="2" style="2" customWidth="1"/>
    <col min="43" max="44" width="9" style="2" hidden="1" customWidth="1" outlineLevel="1"/>
    <col min="45" max="45" width="8.69921875" style="2" customWidth="1" collapsed="1"/>
    <col min="46" max="46" width="6.09765625" style="2" customWidth="1"/>
    <col min="47" max="47" width="1.8984375" style="2" customWidth="1"/>
    <col min="48" max="48" width="11.09765625" style="2" customWidth="1"/>
    <col min="49" max="49" width="10.3984375" style="2" customWidth="1"/>
    <col min="50" max="50" width="10.69921875" style="2" customWidth="1"/>
    <col min="51" max="51" width="12.3984375" style="2" customWidth="1"/>
    <col min="52" max="52" width="15.3984375" style="2" customWidth="1"/>
    <col min="53" max="53" width="13.3984375" style="2" customWidth="1"/>
    <col min="54" max="54" width="1.3984375" style="2" customWidth="1"/>
    <col min="55" max="56" width="6.3984375" style="193" customWidth="1"/>
    <col min="57" max="57" width="9" style="193"/>
    <col min="58" max="58" width="7.3984375" style="193" customWidth="1"/>
    <col min="59" max="59" width="6.19921875" style="193" customWidth="1"/>
    <col min="60" max="61" width="9" style="193"/>
    <col min="62" max="62" width="6.09765625" style="193" customWidth="1"/>
    <col min="63" max="63" width="5.19921875" style="193" customWidth="1"/>
    <col min="64" max="64" width="8.19921875" style="2" customWidth="1"/>
    <col min="65" max="16384" width="9" style="2"/>
  </cols>
  <sheetData>
    <row r="1" spans="1:64" s="80" customFormat="1" outlineLevel="1" x14ac:dyDescent="0.2">
      <c r="A1" s="80" t="s">
        <v>1622</v>
      </c>
      <c r="C1" s="129" t="s">
        <v>3655</v>
      </c>
      <c r="E1" s="80" t="s">
        <v>1645</v>
      </c>
      <c r="F1" s="81"/>
      <c r="G1" s="113"/>
      <c r="H1" s="129"/>
      <c r="I1" s="85"/>
      <c r="J1" s="4"/>
      <c r="K1" s="82"/>
      <c r="L1" s="83"/>
      <c r="P1" s="169"/>
      <c r="Q1" s="169"/>
      <c r="R1" s="84"/>
      <c r="S1" s="169"/>
      <c r="T1" s="169"/>
      <c r="U1" s="85"/>
      <c r="V1" s="161"/>
      <c r="W1" s="81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BC1" s="81"/>
      <c r="BD1" s="81"/>
      <c r="BE1" s="81"/>
      <c r="BF1" s="81"/>
      <c r="BG1" s="81"/>
      <c r="BH1" s="81"/>
      <c r="BI1" s="81"/>
      <c r="BJ1" s="81"/>
      <c r="BK1" s="81"/>
    </row>
    <row r="2" spans="1:64" s="173" customFormat="1" outlineLevel="1" x14ac:dyDescent="0.2">
      <c r="D2" s="130" t="s">
        <v>2516</v>
      </c>
      <c r="F2" s="176"/>
      <c r="G2" s="177"/>
      <c r="H2" s="178"/>
      <c r="I2" s="176"/>
      <c r="K2" s="179"/>
      <c r="L2" s="180"/>
      <c r="P2" s="181"/>
      <c r="Q2" s="181"/>
      <c r="R2" s="181"/>
      <c r="S2" s="181"/>
      <c r="T2" s="181"/>
      <c r="U2" s="176"/>
      <c r="V2" s="182"/>
      <c r="W2" s="176"/>
      <c r="AK2" s="176"/>
      <c r="AL2" s="176"/>
      <c r="AM2" s="176"/>
      <c r="AN2" s="176"/>
      <c r="AO2" s="183"/>
      <c r="AP2" s="184"/>
      <c r="AQ2" s="176"/>
      <c r="AR2" s="176"/>
      <c r="AS2" s="176"/>
      <c r="AT2" s="176"/>
      <c r="AU2" s="176"/>
      <c r="BC2" s="176"/>
      <c r="BD2" s="176"/>
      <c r="BE2" s="176"/>
      <c r="BF2" s="176"/>
      <c r="BG2" s="176"/>
      <c r="BH2" s="176"/>
      <c r="BI2" s="176"/>
      <c r="BJ2" s="176"/>
      <c r="BK2" s="176"/>
    </row>
    <row r="3" spans="1:64" ht="21" x14ac:dyDescent="0.4">
      <c r="A3" s="80"/>
      <c r="C3" s="191" t="s">
        <v>1631</v>
      </c>
      <c r="D3" s="68"/>
      <c r="F3" s="156"/>
      <c r="G3" s="68"/>
      <c r="H3" s="131"/>
      <c r="AK3" s="21"/>
      <c r="AL3" s="21" t="s">
        <v>2517</v>
      </c>
      <c r="AM3" s="21"/>
      <c r="AN3" s="284"/>
      <c r="AO3" s="166"/>
      <c r="AP3" s="116"/>
      <c r="AQ3" s="21"/>
      <c r="AR3" s="254"/>
      <c r="AS3" s="254"/>
      <c r="AT3" s="254"/>
      <c r="AU3" s="254"/>
    </row>
    <row r="4" spans="1:64" ht="21" customHeight="1" x14ac:dyDescent="0.4">
      <c r="A4" s="80"/>
      <c r="C4" s="192" t="s">
        <v>1632</v>
      </c>
      <c r="D4" s="79"/>
      <c r="F4" s="157"/>
      <c r="G4" s="79"/>
      <c r="H4" s="132"/>
      <c r="AK4" s="21"/>
      <c r="AL4" s="121">
        <f>COUNTIF(AL8:AL858,"!")</f>
        <v>47</v>
      </c>
      <c r="AM4" s="21"/>
      <c r="AN4" s="284"/>
      <c r="AO4" s="166"/>
      <c r="AP4" s="116"/>
      <c r="AQ4" s="21"/>
      <c r="AR4" s="254"/>
      <c r="AS4" s="254"/>
      <c r="AT4" s="254"/>
      <c r="AU4" s="254"/>
    </row>
    <row r="5" spans="1:64" x14ac:dyDescent="0.2">
      <c r="A5" s="80"/>
      <c r="D5" s="1"/>
      <c r="AK5" s="21"/>
      <c r="AL5" s="21"/>
      <c r="AM5" s="21"/>
      <c r="AN5" s="284"/>
      <c r="AO5" s="166"/>
      <c r="AP5" s="116"/>
      <c r="AQ5" s="21"/>
      <c r="AR5" s="254"/>
      <c r="AS5" s="254"/>
      <c r="AT5" s="254"/>
      <c r="AU5" s="254"/>
    </row>
    <row r="6" spans="1:64" x14ac:dyDescent="0.2">
      <c r="A6" s="69"/>
      <c r="C6" s="133"/>
      <c r="D6" s="69"/>
      <c r="E6" s="69" t="s">
        <v>3808</v>
      </c>
      <c r="F6" s="73"/>
      <c r="G6" s="114">
        <f>SUBTOTAL(3,G9:G857)</f>
        <v>775</v>
      </c>
      <c r="H6" s="133"/>
      <c r="I6" s="73">
        <f>SUBTOTAL(3,I9:I857)</f>
        <v>775</v>
      </c>
      <c r="J6" s="69"/>
      <c r="K6" s="137">
        <f>SUBTOTAL(9,K8:K857)</f>
        <v>26113</v>
      </c>
      <c r="L6" s="71"/>
      <c r="N6" s="69"/>
      <c r="O6" s="69"/>
      <c r="P6" s="72"/>
      <c r="Q6" s="72"/>
      <c r="R6" s="72"/>
      <c r="S6" s="72"/>
      <c r="T6" s="72"/>
      <c r="U6" s="73"/>
      <c r="V6" s="163"/>
      <c r="W6" s="73"/>
      <c r="X6" s="69"/>
      <c r="Z6" s="70"/>
      <c r="AC6" s="70">
        <f>SUBTOTAL(9,AC8:AC857)</f>
        <v>54532.000000000022</v>
      </c>
      <c r="AD6" s="70">
        <f>SUBTOTAL(9,AD8:AD857)</f>
        <v>8839.9999999999964</v>
      </c>
      <c r="AE6" s="70">
        <f>SUBTOTAL(9,AE8:AE857)</f>
        <v>17358.199999999986</v>
      </c>
      <c r="AG6" s="69"/>
      <c r="AH6" s="69"/>
      <c r="AI6" s="69"/>
      <c r="AJ6" s="69"/>
      <c r="AK6" s="117">
        <f>SUBTOTAL(9,AK8:AK857)</f>
        <v>53900</v>
      </c>
      <c r="AL6" s="117">
        <f>SUBTOTAL(9,AL8:AL857)</f>
        <v>7471</v>
      </c>
      <c r="AM6" s="117">
        <f>SUBTOTAL(9,AM8:AM857)</f>
        <v>59102.538461538461</v>
      </c>
      <c r="AN6" s="117"/>
      <c r="AO6" s="117">
        <f>SUBTOTAL(9,AO8:AO857)</f>
        <v>20201.692307692309</v>
      </c>
      <c r="AP6" s="116"/>
      <c r="AQ6" s="73"/>
      <c r="AR6" s="73"/>
      <c r="AS6" s="254"/>
      <c r="AT6" s="254"/>
      <c r="BC6" s="235" t="s">
        <v>3773</v>
      </c>
      <c r="BD6" s="233"/>
      <c r="BE6" s="233"/>
      <c r="BF6" s="233"/>
      <c r="BG6" s="233"/>
      <c r="BH6" s="233"/>
      <c r="BI6" s="233"/>
      <c r="BJ6" s="233"/>
      <c r="BK6" s="233"/>
      <c r="BL6" s="225"/>
    </row>
    <row r="7" spans="1:64" x14ac:dyDescent="0.2">
      <c r="A7" s="118"/>
      <c r="C7" s="134"/>
      <c r="D7" s="118"/>
      <c r="E7" s="118"/>
      <c r="F7" s="119"/>
      <c r="G7" s="119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0"/>
      <c r="AB7" s="130"/>
      <c r="AC7" s="130"/>
      <c r="AD7" s="130"/>
      <c r="AE7" s="130"/>
      <c r="AF7" s="130"/>
      <c r="AG7" s="130"/>
      <c r="AH7" s="130"/>
      <c r="AI7" s="130"/>
      <c r="AJ7" s="130"/>
      <c r="AK7" s="130"/>
      <c r="AL7" s="130"/>
      <c r="AM7" s="130"/>
      <c r="AN7" s="130"/>
      <c r="AO7" s="130"/>
      <c r="AP7" s="116"/>
      <c r="AQ7" s="73"/>
      <c r="AR7" s="73"/>
      <c r="AS7" s="289" t="s">
        <v>3798</v>
      </c>
      <c r="AT7" s="289"/>
      <c r="AV7" s="288" t="s">
        <v>3769</v>
      </c>
      <c r="AW7" s="288"/>
      <c r="AX7" s="288"/>
      <c r="AY7" s="288"/>
      <c r="AZ7" s="288"/>
      <c r="BC7" s="201">
        <v>4.0999999999999996</v>
      </c>
      <c r="BD7" s="202">
        <v>4.0999999999999996</v>
      </c>
      <c r="BE7" s="202">
        <v>4.2</v>
      </c>
      <c r="BF7" s="201">
        <v>4.3</v>
      </c>
      <c r="BG7" s="201">
        <v>4.5</v>
      </c>
      <c r="BH7" s="201" t="s">
        <v>3659</v>
      </c>
      <c r="BI7" s="201" t="s">
        <v>3659</v>
      </c>
      <c r="BJ7" s="201" t="s">
        <v>3660</v>
      </c>
      <c r="BK7" s="201" t="s">
        <v>3661</v>
      </c>
      <c r="BL7" s="201" t="s">
        <v>3772</v>
      </c>
    </row>
    <row r="8" spans="1:64" s="138" customFormat="1" ht="34.5" customHeight="1" x14ac:dyDescent="0.2">
      <c r="A8" s="11" t="s">
        <v>2818</v>
      </c>
      <c r="C8" s="139" t="s">
        <v>3644</v>
      </c>
      <c r="D8" s="11" t="s">
        <v>1634</v>
      </c>
      <c r="E8" s="11" t="s">
        <v>0</v>
      </c>
      <c r="F8" s="143" t="s">
        <v>2816</v>
      </c>
      <c r="G8" s="11" t="s">
        <v>3645</v>
      </c>
      <c r="H8" s="139" t="s">
        <v>2521</v>
      </c>
      <c r="I8" s="74" t="s">
        <v>1633</v>
      </c>
      <c r="J8" s="14" t="s">
        <v>2</v>
      </c>
      <c r="K8" s="140" t="s">
        <v>3639</v>
      </c>
      <c r="L8" s="141" t="s">
        <v>2810</v>
      </c>
      <c r="M8" s="14" t="s">
        <v>5</v>
      </c>
      <c r="N8" s="11" t="s">
        <v>6</v>
      </c>
      <c r="O8" s="11" t="s">
        <v>7</v>
      </c>
      <c r="P8" s="142" t="s">
        <v>2523</v>
      </c>
      <c r="Q8" s="142" t="s">
        <v>2524</v>
      </c>
      <c r="R8" s="142" t="s">
        <v>1619</v>
      </c>
      <c r="S8" s="142" t="s">
        <v>1621</v>
      </c>
      <c r="T8" s="142" t="s">
        <v>1620</v>
      </c>
      <c r="U8" s="143" t="s">
        <v>2819</v>
      </c>
      <c r="V8" s="164" t="s">
        <v>2820</v>
      </c>
      <c r="W8" s="143" t="s">
        <v>2817</v>
      </c>
      <c r="X8" s="144" t="s">
        <v>2525</v>
      </c>
      <c r="Y8" s="14" t="s">
        <v>12</v>
      </c>
      <c r="Z8" s="14" t="s">
        <v>13</v>
      </c>
      <c r="AA8" s="14" t="s">
        <v>14</v>
      </c>
      <c r="AB8" s="14" t="s">
        <v>15</v>
      </c>
      <c r="AC8" s="14" t="s">
        <v>16</v>
      </c>
      <c r="AD8" s="14" t="s">
        <v>17</v>
      </c>
      <c r="AE8" s="14" t="s">
        <v>18</v>
      </c>
      <c r="AF8" s="14" t="s">
        <v>19</v>
      </c>
      <c r="AG8" s="11" t="s">
        <v>20</v>
      </c>
      <c r="AH8" s="11" t="s">
        <v>21</v>
      </c>
      <c r="AI8" s="11" t="s">
        <v>22</v>
      </c>
      <c r="AJ8" s="14" t="s">
        <v>23</v>
      </c>
      <c r="AK8" s="143" t="s">
        <v>2509</v>
      </c>
      <c r="AL8" s="143" t="s">
        <v>2510</v>
      </c>
      <c r="AM8" s="143" t="s">
        <v>3648</v>
      </c>
      <c r="AN8" s="143" t="s">
        <v>5691</v>
      </c>
      <c r="AO8" s="143" t="s">
        <v>3649</v>
      </c>
      <c r="AP8" s="145"/>
      <c r="AQ8" s="143" t="s">
        <v>2518</v>
      </c>
      <c r="AR8" s="256"/>
      <c r="AS8" s="256" t="s">
        <v>3809</v>
      </c>
      <c r="AT8" s="256" t="s">
        <v>3797</v>
      </c>
      <c r="AU8" s="2"/>
      <c r="AV8" s="170" t="s">
        <v>3641</v>
      </c>
      <c r="AW8" s="170" t="s">
        <v>3642</v>
      </c>
      <c r="AX8" s="171" t="s">
        <v>3643</v>
      </c>
      <c r="AY8" s="172" t="s">
        <v>3656</v>
      </c>
      <c r="AZ8" s="172" t="s">
        <v>3657</v>
      </c>
      <c r="BA8" s="172" t="s">
        <v>3771</v>
      </c>
      <c r="BC8" s="209" t="s">
        <v>3735</v>
      </c>
      <c r="BD8" s="209" t="s">
        <v>3736</v>
      </c>
      <c r="BE8" s="209" t="s">
        <v>3737</v>
      </c>
      <c r="BF8" s="209" t="s">
        <v>3738</v>
      </c>
      <c r="BG8" s="209" t="s">
        <v>3739</v>
      </c>
      <c r="BH8" s="209" t="s">
        <v>3740</v>
      </c>
      <c r="BI8" s="209" t="s">
        <v>3741</v>
      </c>
      <c r="BJ8" s="209" t="s">
        <v>3742</v>
      </c>
      <c r="BK8" s="209" t="s">
        <v>3743</v>
      </c>
      <c r="BL8" s="209"/>
    </row>
    <row r="9" spans="1:64" x14ac:dyDescent="0.2">
      <c r="A9" s="6" t="s">
        <v>1647</v>
      </c>
      <c r="C9" s="135">
        <f>_xlfn.XLOOKUP(F9,Monstervakken!C:C,Monstervakken!B:B)</f>
        <v>3001</v>
      </c>
      <c r="D9" s="6" t="s">
        <v>1635</v>
      </c>
      <c r="E9" s="6" t="s">
        <v>24</v>
      </c>
      <c r="F9" s="75">
        <v>5</v>
      </c>
      <c r="G9" s="115" t="str">
        <f t="shared" ref="G9:G72" si="0">D9&amp;"_"&amp;TEXT(I9,"000")</f>
        <v>011_001</v>
      </c>
      <c r="H9" s="135"/>
      <c r="I9" s="75">
        <v>1</v>
      </c>
      <c r="J9" s="6" t="s">
        <v>25</v>
      </c>
      <c r="K9" s="23">
        <v>45</v>
      </c>
      <c r="L9" s="25">
        <v>10.6</v>
      </c>
      <c r="M9" s="6">
        <v>477</v>
      </c>
      <c r="N9" s="8">
        <v>43703</v>
      </c>
      <c r="O9" s="6" t="s">
        <v>26</v>
      </c>
      <c r="P9" s="66">
        <v>-2.2000000000000002</v>
      </c>
      <c r="Q9" s="66">
        <v>-2.2200000000000002</v>
      </c>
      <c r="R9" s="66">
        <f>_xlfn.XLOOKUP(E9,hlp_leggeruitrapport!A:A,hlp_leggeruitrapport!D:D)</f>
        <v>-2.2200000000000002</v>
      </c>
      <c r="S9" s="66">
        <v>0.5</v>
      </c>
      <c r="T9" s="66">
        <f>_xlfn.XLOOKUP(E9,hlp_leggeruitrapport!A:A,hlp_leggeruitrapport!E:E)</f>
        <v>0.5</v>
      </c>
      <c r="U9" s="75">
        <f>_xlfn.XLOOKUP(E9,hlp_leggeruitrapport!A:A,hlp_leggeruitrapport!F:F)</f>
        <v>3</v>
      </c>
      <c r="V9" s="165">
        <f>_xlfn.XLOOKUP($G9,hpBPaanwas!$C:$C,hpBPaanwas!T:T,".")</f>
        <v>3</v>
      </c>
      <c r="W9" s="75">
        <f>X9-0.2</f>
        <v>-2.9200000000000004</v>
      </c>
      <c r="X9" s="6">
        <v>-2.72</v>
      </c>
      <c r="Y9" s="6">
        <v>7.6</v>
      </c>
      <c r="Z9" s="6">
        <v>5.46</v>
      </c>
      <c r="AA9" s="6">
        <v>0.69</v>
      </c>
      <c r="AB9" s="6">
        <v>1.54</v>
      </c>
      <c r="AC9" s="6">
        <v>245.7</v>
      </c>
      <c r="AD9" s="6">
        <v>31.1</v>
      </c>
      <c r="AE9" s="6">
        <v>69.3</v>
      </c>
      <c r="AF9" s="6">
        <v>0.17529700000000001</v>
      </c>
      <c r="AG9" s="6" t="s">
        <v>27</v>
      </c>
      <c r="AH9" s="6" t="s">
        <v>28</v>
      </c>
      <c r="AI9" s="6" t="s">
        <v>29</v>
      </c>
      <c r="AJ9" s="6" t="s">
        <v>25</v>
      </c>
      <c r="AK9" s="75">
        <f>_xlfn.XLOOKUP($G9,hlpBPout!$C:$C,hlpBPout!X:X,".")</f>
        <v>243</v>
      </c>
      <c r="AL9" s="75">
        <f>_xlfn.XLOOKUP($G9,hlpBPout!$C:$C,hlpBPout!AA:AA,".")</f>
        <v>27</v>
      </c>
      <c r="AM9" s="75">
        <f>_xlfn.XLOOKUP(G9,hpBPaanwas!C:C,hpBPaanwas!X:X,".")</f>
        <v>257</v>
      </c>
      <c r="AN9" s="165">
        <f>AO9/K9</f>
        <v>1.711111111111111</v>
      </c>
      <c r="AO9" s="75">
        <f>_xlfn.XLOOKUP($G9,hpBPaanwas!$C:$C,hpBPaanwas!AA:AA,".")</f>
        <v>77</v>
      </c>
      <c r="AP9" s="116"/>
      <c r="AQ9" s="231">
        <f t="shared" ref="AQ9:AQ29" si="1">AK9-AC9</f>
        <v>-2.6999999999999886</v>
      </c>
      <c r="AR9" s="116"/>
      <c r="AS9" s="127"/>
      <c r="AT9" s="127" t="s">
        <v>3795</v>
      </c>
      <c r="AU9" s="128"/>
      <c r="AV9" s="232" t="str">
        <f>_xlfn.XLOOKUP($F9,Monstervakken!$C:$C,Monstervakken!L:L,".",0)</f>
        <v>Klasse wonen</v>
      </c>
      <c r="AW9" s="232" t="str">
        <f>_xlfn.XLOOKUP($F9,Monstervakken!$C:$C,Monstervakken!M:M,".",0)</f>
        <v>Klasse A</v>
      </c>
      <c r="AX9" s="232" t="str">
        <f>_xlfn.XLOOKUP($F9,Monstervakken!$C:$C,Monstervakken!N:N,".",0)</f>
        <v>Verspreidbaar</v>
      </c>
      <c r="AY9" s="232" t="str">
        <f>_xlfn.XLOOKUP($F9,Monstervakken!$C:$C,Monstervakken!O:O,".",0)</f>
        <v>Toepasbaar in GBT</v>
      </c>
      <c r="AZ9" s="232" t="str">
        <f>_xlfn.XLOOKUP($F9,Monstervakken!$C:$C,Monstervakken!P:P,".",0)</f>
        <v>Toepasbaar in GBT</v>
      </c>
      <c r="BA9" s="232" t="str">
        <f>_xlfn.XLOOKUP($F9,Monstervakken!$C:$C,Monstervakken!Q:Q,".",0)</f>
        <v>Geen</v>
      </c>
      <c r="BB9" s="232"/>
      <c r="BC9" s="234" t="str">
        <f>_xlfn.XLOOKUP($F9,Monstervakken!$C:$C,Monstervakken!CM:CM,".",0)</f>
        <v>ja</v>
      </c>
      <c r="BD9" s="234" t="str">
        <f>_xlfn.XLOOKUP($F9,Monstervakken!$C:$C,Monstervakken!CN:CN,".",0)</f>
        <v>ja</v>
      </c>
      <c r="BE9" s="234" t="str">
        <f>_xlfn.XLOOKUP($F9,Monstervakken!$C:$C,Monstervakken!CO:CO,".",0)</f>
        <v>ja</v>
      </c>
      <c r="BF9" s="234" t="str">
        <f>_xlfn.XLOOKUP($F9,Monstervakken!$C:$C,Monstervakken!CP:CP,".",0)</f>
        <v>ja</v>
      </c>
      <c r="BG9" s="234" t="str">
        <f>_xlfn.XLOOKUP($F9,Monstervakken!$C:$C,Monstervakken!CQ:CQ,".",0)</f>
        <v>ja</v>
      </c>
      <c r="BH9" s="234" t="str">
        <f>_xlfn.XLOOKUP($F9,Monstervakken!$C:$C,Monstervakken!CR:CR,".",0)</f>
        <v>nee</v>
      </c>
      <c r="BI9" s="234" t="str">
        <f>_xlfn.XLOOKUP($F9,Monstervakken!$C:$C,Monstervakken!CS:CS,".",0)</f>
        <v>nee</v>
      </c>
      <c r="BJ9" s="234" t="str">
        <f>_xlfn.XLOOKUP($F9,Monstervakken!$C:$C,Monstervakken!CT:CT,".",0)</f>
        <v>nee</v>
      </c>
      <c r="BK9" s="234" t="str">
        <f>_xlfn.XLOOKUP($F9,Monstervakken!$C:$C,Monstervakken!CU:CU,".",0)</f>
        <v>nee</v>
      </c>
      <c r="BL9" s="232" t="str">
        <f>G9</f>
        <v>011_001</v>
      </c>
    </row>
    <row r="10" spans="1:64" x14ac:dyDescent="0.2">
      <c r="A10" s="6" t="s">
        <v>1647</v>
      </c>
      <c r="C10" s="135">
        <f>_xlfn.XLOOKUP(F10,Monstervakken!C:C,Monstervakken!B:B)</f>
        <v>3001</v>
      </c>
      <c r="D10" s="6" t="s">
        <v>1635</v>
      </c>
      <c r="E10" s="6" t="s">
        <v>477</v>
      </c>
      <c r="F10" s="75">
        <v>5</v>
      </c>
      <c r="G10" s="115" t="str">
        <f t="shared" si="0"/>
        <v>011_002</v>
      </c>
      <c r="H10" s="135"/>
      <c r="I10" s="75">
        <v>2</v>
      </c>
      <c r="J10" s="6" t="s">
        <v>478</v>
      </c>
      <c r="K10" s="23">
        <v>38</v>
      </c>
      <c r="L10" s="25">
        <v>7.9</v>
      </c>
      <c r="M10" s="6">
        <v>300.2</v>
      </c>
      <c r="N10" s="8">
        <v>43703</v>
      </c>
      <c r="O10" s="6" t="s">
        <v>38</v>
      </c>
      <c r="P10" s="66">
        <v>-2.2000000000000002</v>
      </c>
      <c r="Q10" s="66">
        <v>-2.2200000000000002</v>
      </c>
      <c r="R10" s="66">
        <f>_xlfn.XLOOKUP(E10,hlp_leggeruitrapport!A:A,hlp_leggeruitrapport!D:D)</f>
        <v>-2.2200000000000002</v>
      </c>
      <c r="S10" s="66">
        <v>0.5</v>
      </c>
      <c r="T10" s="66">
        <f>_xlfn.XLOOKUP(E10,hlp_leggeruitrapport!A:A,hlp_leggeruitrapport!E:E)</f>
        <v>0.5</v>
      </c>
      <c r="U10" s="75">
        <f>_xlfn.XLOOKUP(E10,hlp_leggeruitrapport!A:A,hlp_leggeruitrapport!F:F)</f>
        <v>3</v>
      </c>
      <c r="V10" s="165">
        <f>_xlfn.XLOOKUP($G10,hpBPaanwas!$C:$C,hpBPaanwas!T:T,".")</f>
        <v>3</v>
      </c>
      <c r="W10" s="75">
        <f t="shared" ref="W10:W73" si="2">X10-0.2</f>
        <v>-2.9200000000000004</v>
      </c>
      <c r="X10" s="6">
        <v>-2.72</v>
      </c>
      <c r="Y10" s="6">
        <v>4.9000000000000004</v>
      </c>
      <c r="Z10" s="6">
        <v>3.7</v>
      </c>
      <c r="AA10" s="6">
        <v>0.7</v>
      </c>
      <c r="AB10" s="6">
        <v>1.42</v>
      </c>
      <c r="AC10" s="6">
        <v>140.6</v>
      </c>
      <c r="AD10" s="6">
        <v>26.6</v>
      </c>
      <c r="AE10" s="6">
        <v>54</v>
      </c>
      <c r="AF10" s="6">
        <v>0.262735</v>
      </c>
      <c r="AG10" s="6" t="s">
        <v>479</v>
      </c>
      <c r="AH10" s="6" t="s">
        <v>32</v>
      </c>
      <c r="AI10" s="6" t="s">
        <v>41</v>
      </c>
      <c r="AJ10" s="6" t="s">
        <v>478</v>
      </c>
      <c r="AK10" s="75">
        <f>_xlfn.XLOOKUP(G10,hlpBPout!C:C,hlpBPout!X:X,".")</f>
        <v>141</v>
      </c>
      <c r="AL10" s="75">
        <f>_xlfn.XLOOKUP($G10,hlpBPout!$C:$C,hlpBPout!AA:AA,".")</f>
        <v>23</v>
      </c>
      <c r="AM10" s="75">
        <f>_xlfn.XLOOKUP(G10,hpBPaanwas!C:C,hpBPaanwas!X:X,".")</f>
        <v>148</v>
      </c>
      <c r="AN10" s="165">
        <f t="shared" ref="AN10:AN29" si="3">AO10/K10</f>
        <v>1.6052631578947369</v>
      </c>
      <c r="AO10" s="75">
        <f>_xlfn.XLOOKUP($G10,hpBPaanwas!$C:$C,hpBPaanwas!AA:AA,".")</f>
        <v>61</v>
      </c>
      <c r="AP10" s="116"/>
      <c r="AQ10" s="75">
        <f t="shared" si="1"/>
        <v>0.40000000000000568</v>
      </c>
      <c r="AR10" s="116"/>
      <c r="AS10" s="127"/>
      <c r="AT10" s="127" t="s">
        <v>3795</v>
      </c>
      <c r="AU10" s="128"/>
      <c r="AV10" s="232" t="str">
        <f>_xlfn.XLOOKUP($F10,Monstervakken!$C:$C,Monstervakken!L:L,".",0)</f>
        <v>Klasse wonen</v>
      </c>
      <c r="AW10" s="232" t="str">
        <f>_xlfn.XLOOKUP($F10,Monstervakken!$C:$C,Monstervakken!M:M,".",0)</f>
        <v>Klasse A</v>
      </c>
      <c r="AX10" s="232" t="str">
        <f>_xlfn.XLOOKUP($F10,Monstervakken!$C:$C,Monstervakken!N:N,".",0)</f>
        <v>Verspreidbaar</v>
      </c>
      <c r="AY10" s="232" t="str">
        <f>_xlfn.XLOOKUP($F10,Monstervakken!$C:$C,Monstervakken!O:O,".",0)</f>
        <v>Toepasbaar in GBT</v>
      </c>
      <c r="AZ10" s="232" t="str">
        <f>_xlfn.XLOOKUP($F10,Monstervakken!$C:$C,Monstervakken!P:P,".",0)</f>
        <v>Toepasbaar in GBT</v>
      </c>
      <c r="BA10" s="232" t="str">
        <f>_xlfn.XLOOKUP($F10,Monstervakken!$C:$C,Monstervakken!Q:Q,".",0)</f>
        <v>Geen</v>
      </c>
      <c r="BB10" s="232"/>
      <c r="BC10" s="234" t="str">
        <f>_xlfn.XLOOKUP($F10,Monstervakken!$C:$C,Monstervakken!CM:CM,".",0)</f>
        <v>ja</v>
      </c>
      <c r="BD10" s="234" t="str">
        <f>_xlfn.XLOOKUP($F10,Monstervakken!$C:$C,Monstervakken!CN:CN,".",0)</f>
        <v>ja</v>
      </c>
      <c r="BE10" s="234" t="str">
        <f>_xlfn.XLOOKUP($F10,Monstervakken!$C:$C,Monstervakken!CO:CO,".",0)</f>
        <v>ja</v>
      </c>
      <c r="BF10" s="234" t="str">
        <f>_xlfn.XLOOKUP($F10,Monstervakken!$C:$C,Monstervakken!CP:CP,".",0)</f>
        <v>ja</v>
      </c>
      <c r="BG10" s="234" t="str">
        <f>_xlfn.XLOOKUP($F10,Monstervakken!$C:$C,Monstervakken!CQ:CQ,".",0)</f>
        <v>ja</v>
      </c>
      <c r="BH10" s="234" t="str">
        <f>_xlfn.XLOOKUP($F10,Monstervakken!$C:$C,Monstervakken!CR:CR,".",0)</f>
        <v>nee</v>
      </c>
      <c r="BI10" s="234" t="str">
        <f>_xlfn.XLOOKUP($F10,Monstervakken!$C:$C,Monstervakken!CS:CS,".",0)</f>
        <v>nee</v>
      </c>
      <c r="BJ10" s="234" t="str">
        <f>_xlfn.XLOOKUP($F10,Monstervakken!$C:$C,Monstervakken!CT:CT,".",0)</f>
        <v>nee</v>
      </c>
      <c r="BK10" s="234" t="str">
        <f>_xlfn.XLOOKUP($F10,Monstervakken!$C:$C,Monstervakken!CU:CU,".",0)</f>
        <v>nee</v>
      </c>
      <c r="BL10" s="232" t="str">
        <f t="shared" ref="BL10:BL73" si="4">G10</f>
        <v>011_002</v>
      </c>
    </row>
    <row r="11" spans="1:64" x14ac:dyDescent="0.2">
      <c r="A11" s="6" t="s">
        <v>1647</v>
      </c>
      <c r="C11" s="135">
        <f>_xlfn.XLOOKUP(F11,Monstervakken!C:C,Monstervakken!B:B)</f>
        <v>3001</v>
      </c>
      <c r="D11" s="6" t="s">
        <v>1635</v>
      </c>
      <c r="E11" s="6" t="s">
        <v>477</v>
      </c>
      <c r="F11" s="75">
        <v>5</v>
      </c>
      <c r="G11" s="115" t="str">
        <f t="shared" si="0"/>
        <v>011_003</v>
      </c>
      <c r="H11" s="135"/>
      <c r="I11" s="75">
        <v>3</v>
      </c>
      <c r="J11" s="6" t="s">
        <v>920</v>
      </c>
      <c r="K11" s="23">
        <v>31</v>
      </c>
      <c r="L11" s="25">
        <v>8.15</v>
      </c>
      <c r="M11" s="6">
        <v>252.65</v>
      </c>
      <c r="N11" s="8">
        <v>43703</v>
      </c>
      <c r="O11" s="6" t="s">
        <v>38</v>
      </c>
      <c r="P11" s="66">
        <v>-2.2000000000000002</v>
      </c>
      <c r="Q11" s="66">
        <v>-2.2200000000000002</v>
      </c>
      <c r="R11" s="66">
        <f>_xlfn.XLOOKUP(E11,hlp_leggeruitrapport!A:A,hlp_leggeruitrapport!D:D)</f>
        <v>-2.2200000000000002</v>
      </c>
      <c r="S11" s="66">
        <v>0.5</v>
      </c>
      <c r="T11" s="66">
        <f>_xlfn.XLOOKUP(E11,hlp_leggeruitrapport!A:A,hlp_leggeruitrapport!E:E)</f>
        <v>0.5</v>
      </c>
      <c r="U11" s="75">
        <f>_xlfn.XLOOKUP(E11,hlp_leggeruitrapport!A:A,hlp_leggeruitrapport!F:F)</f>
        <v>3</v>
      </c>
      <c r="V11" s="165">
        <f>_xlfn.XLOOKUP($G11,hpBPaanwas!$C:$C,hpBPaanwas!T:T,".")</f>
        <v>3</v>
      </c>
      <c r="W11" s="75">
        <f t="shared" si="2"/>
        <v>-2.9200000000000004</v>
      </c>
      <c r="X11" s="6">
        <v>-2.72</v>
      </c>
      <c r="Y11" s="6">
        <v>5.15</v>
      </c>
      <c r="Z11" s="6">
        <v>4.37</v>
      </c>
      <c r="AA11" s="6">
        <v>1.1299999999999999</v>
      </c>
      <c r="AB11" s="6">
        <v>2.02</v>
      </c>
      <c r="AC11" s="6">
        <v>135.5</v>
      </c>
      <c r="AD11" s="6">
        <v>35</v>
      </c>
      <c r="AE11" s="6">
        <v>62.6</v>
      </c>
      <c r="AF11" s="6">
        <v>0.389102</v>
      </c>
      <c r="AG11" s="6" t="s">
        <v>921</v>
      </c>
      <c r="AH11" s="6" t="s">
        <v>32</v>
      </c>
      <c r="AI11" s="6" t="s">
        <v>41</v>
      </c>
      <c r="AJ11" s="6" t="s">
        <v>920</v>
      </c>
      <c r="AK11" s="75">
        <f>_xlfn.XLOOKUP(G11,hlpBPout!C:C,hlpBPout!X:X,".")</f>
        <v>136</v>
      </c>
      <c r="AL11" s="75">
        <f>_xlfn.XLOOKUP($G11,hlpBPout!$C:$C,hlpBPout!AA:AA,".")</f>
        <v>34</v>
      </c>
      <c r="AM11" s="75">
        <f>_xlfn.XLOOKUP(G11,hpBPaanwas!C:C,hpBPaanwas!X:X,".")</f>
        <v>143</v>
      </c>
      <c r="AN11" s="165">
        <f t="shared" si="3"/>
        <v>2.193548387096774</v>
      </c>
      <c r="AO11" s="75">
        <f>_xlfn.XLOOKUP($G11,hpBPaanwas!$C:$C,hpBPaanwas!AA:AA,".")</f>
        <v>68</v>
      </c>
      <c r="AP11" s="116"/>
      <c r="AQ11" s="75">
        <f t="shared" si="1"/>
        <v>0.5</v>
      </c>
      <c r="AR11" s="116"/>
      <c r="AS11" s="127"/>
      <c r="AT11" s="127" t="s">
        <v>3795</v>
      </c>
      <c r="AU11" s="128"/>
      <c r="AV11" s="232" t="str">
        <f>_xlfn.XLOOKUP($F11,Monstervakken!$C:$C,Monstervakken!L:L,".",0)</f>
        <v>Klasse wonen</v>
      </c>
      <c r="AW11" s="232" t="str">
        <f>_xlfn.XLOOKUP($F11,Monstervakken!$C:$C,Monstervakken!M:M,".",0)</f>
        <v>Klasse A</v>
      </c>
      <c r="AX11" s="232" t="str">
        <f>_xlfn.XLOOKUP($F11,Monstervakken!$C:$C,Monstervakken!N:N,".",0)</f>
        <v>Verspreidbaar</v>
      </c>
      <c r="AY11" s="232" t="str">
        <f>_xlfn.XLOOKUP($F11,Monstervakken!$C:$C,Monstervakken!O:O,".",0)</f>
        <v>Toepasbaar in GBT</v>
      </c>
      <c r="AZ11" s="232" t="str">
        <f>_xlfn.XLOOKUP($F11,Monstervakken!$C:$C,Monstervakken!P:P,".",0)</f>
        <v>Toepasbaar in GBT</v>
      </c>
      <c r="BA11" s="232" t="str">
        <f>_xlfn.XLOOKUP($F11,Monstervakken!$C:$C,Monstervakken!Q:Q,".",0)</f>
        <v>Geen</v>
      </c>
      <c r="BB11" s="232"/>
      <c r="BC11" s="234" t="str">
        <f>_xlfn.XLOOKUP($F11,Monstervakken!$C:$C,Monstervakken!CM:CM,".",0)</f>
        <v>ja</v>
      </c>
      <c r="BD11" s="234" t="str">
        <f>_xlfn.XLOOKUP($F11,Monstervakken!$C:$C,Monstervakken!CN:CN,".",0)</f>
        <v>ja</v>
      </c>
      <c r="BE11" s="234" t="str">
        <f>_xlfn.XLOOKUP($F11,Monstervakken!$C:$C,Monstervakken!CO:CO,".",0)</f>
        <v>ja</v>
      </c>
      <c r="BF11" s="234" t="str">
        <f>_xlfn.XLOOKUP($F11,Monstervakken!$C:$C,Monstervakken!CP:CP,".",0)</f>
        <v>ja</v>
      </c>
      <c r="BG11" s="234" t="str">
        <f>_xlfn.XLOOKUP($F11,Monstervakken!$C:$C,Monstervakken!CQ:CQ,".",0)</f>
        <v>ja</v>
      </c>
      <c r="BH11" s="234" t="str">
        <f>_xlfn.XLOOKUP($F11,Monstervakken!$C:$C,Monstervakken!CR:CR,".",0)</f>
        <v>nee</v>
      </c>
      <c r="BI11" s="234" t="str">
        <f>_xlfn.XLOOKUP($F11,Monstervakken!$C:$C,Monstervakken!CS:CS,".",0)</f>
        <v>nee</v>
      </c>
      <c r="BJ11" s="234" t="str">
        <f>_xlfn.XLOOKUP($F11,Monstervakken!$C:$C,Monstervakken!CT:CT,".",0)</f>
        <v>nee</v>
      </c>
      <c r="BK11" s="234" t="str">
        <f>_xlfn.XLOOKUP($F11,Monstervakken!$C:$C,Monstervakken!CU:CU,".",0)</f>
        <v>nee</v>
      </c>
      <c r="BL11" s="232" t="str">
        <f t="shared" si="4"/>
        <v>011_003</v>
      </c>
    </row>
    <row r="12" spans="1:64" x14ac:dyDescent="0.2">
      <c r="A12" s="6" t="s">
        <v>1647</v>
      </c>
      <c r="C12" s="135">
        <f>_xlfn.XLOOKUP(F12,Monstervakken!C:C,Monstervakken!B:B)</f>
        <v>3001</v>
      </c>
      <c r="D12" s="6" t="s">
        <v>1635</v>
      </c>
      <c r="E12" s="6" t="s">
        <v>477</v>
      </c>
      <c r="F12" s="75">
        <v>5</v>
      </c>
      <c r="G12" s="115" t="str">
        <f t="shared" si="0"/>
        <v>011_004</v>
      </c>
      <c r="H12" s="135"/>
      <c r="I12" s="75">
        <v>4</v>
      </c>
      <c r="J12" s="6" t="s">
        <v>480</v>
      </c>
      <c r="K12" s="23">
        <v>47.5</v>
      </c>
      <c r="L12" s="25">
        <v>8.4499999999999993</v>
      </c>
      <c r="M12" s="6">
        <v>401.375</v>
      </c>
      <c r="N12" s="8">
        <v>43703</v>
      </c>
      <c r="O12" s="6" t="s">
        <v>38</v>
      </c>
      <c r="P12" s="66">
        <v>-2.2000000000000002</v>
      </c>
      <c r="Q12" s="66">
        <v>-2.2200000000000002</v>
      </c>
      <c r="R12" s="66">
        <f>_xlfn.XLOOKUP(E12,hlp_leggeruitrapport!A:A,hlp_leggeruitrapport!D:D)</f>
        <v>-2.2200000000000002</v>
      </c>
      <c r="S12" s="66">
        <v>0.5</v>
      </c>
      <c r="T12" s="66">
        <f>_xlfn.XLOOKUP(E12,hlp_leggeruitrapport!A:A,hlp_leggeruitrapport!E:E)</f>
        <v>0.5</v>
      </c>
      <c r="U12" s="75">
        <f>_xlfn.XLOOKUP(E12,hlp_leggeruitrapport!A:A,hlp_leggeruitrapport!F:F)</f>
        <v>3</v>
      </c>
      <c r="V12" s="165">
        <f>_xlfn.XLOOKUP($G12,hpBPaanwas!$C:$C,hpBPaanwas!T:T,".")</f>
        <v>3</v>
      </c>
      <c r="W12" s="75">
        <f t="shared" si="2"/>
        <v>-2.9200000000000004</v>
      </c>
      <c r="X12" s="6">
        <v>-2.72</v>
      </c>
      <c r="Y12" s="6">
        <v>5.45</v>
      </c>
      <c r="Z12" s="6">
        <v>4.97</v>
      </c>
      <c r="AA12" s="6">
        <v>0.75</v>
      </c>
      <c r="AB12" s="6">
        <v>1.72</v>
      </c>
      <c r="AC12" s="6">
        <v>236.1</v>
      </c>
      <c r="AD12" s="6">
        <v>35.6</v>
      </c>
      <c r="AE12" s="6">
        <v>81.7</v>
      </c>
      <c r="AF12" s="6">
        <v>0.25584899999999999</v>
      </c>
      <c r="AG12" s="6" t="s">
        <v>479</v>
      </c>
      <c r="AH12" s="6" t="s">
        <v>32</v>
      </c>
      <c r="AI12" s="6" t="s">
        <v>41</v>
      </c>
      <c r="AJ12" s="6" t="s">
        <v>480</v>
      </c>
      <c r="AK12" s="75">
        <f>_xlfn.XLOOKUP(G12,hlpBPout!C:C,hlpBPout!X:X,".")</f>
        <v>233</v>
      </c>
      <c r="AL12" s="75">
        <f>_xlfn.XLOOKUP($G12,hlpBPout!$C:$C,hlpBPout!AA:AA,".")</f>
        <v>33</v>
      </c>
      <c r="AM12" s="75">
        <f>_xlfn.XLOOKUP(G12,hpBPaanwas!C:C,hpBPaanwas!X:X,".")</f>
        <v>247</v>
      </c>
      <c r="AN12" s="165">
        <f t="shared" si="3"/>
        <v>1.8105263157894738</v>
      </c>
      <c r="AO12" s="75">
        <f>_xlfn.XLOOKUP($G12,hpBPaanwas!$C:$C,hpBPaanwas!AA:AA,".")</f>
        <v>86</v>
      </c>
      <c r="AP12" s="116"/>
      <c r="AQ12" s="75">
        <f t="shared" si="1"/>
        <v>-3.0999999999999943</v>
      </c>
      <c r="AR12" s="116"/>
      <c r="AS12" s="127"/>
      <c r="AT12" s="127" t="s">
        <v>3795</v>
      </c>
      <c r="AU12" s="128"/>
      <c r="AV12" s="232" t="str">
        <f>_xlfn.XLOOKUP($F12,Monstervakken!$C:$C,Monstervakken!L:L,".",0)</f>
        <v>Klasse wonen</v>
      </c>
      <c r="AW12" s="232" t="str">
        <f>_xlfn.XLOOKUP($F12,Monstervakken!$C:$C,Monstervakken!M:M,".",0)</f>
        <v>Klasse A</v>
      </c>
      <c r="AX12" s="232" t="str">
        <f>_xlfn.XLOOKUP($F12,Monstervakken!$C:$C,Monstervakken!N:N,".",0)</f>
        <v>Verspreidbaar</v>
      </c>
      <c r="AY12" s="232" t="str">
        <f>_xlfn.XLOOKUP($F12,Monstervakken!$C:$C,Monstervakken!O:O,".",0)</f>
        <v>Toepasbaar in GBT</v>
      </c>
      <c r="AZ12" s="232" t="str">
        <f>_xlfn.XLOOKUP($F12,Monstervakken!$C:$C,Monstervakken!P:P,".",0)</f>
        <v>Toepasbaar in GBT</v>
      </c>
      <c r="BA12" s="232" t="str">
        <f>_xlfn.XLOOKUP($F12,Monstervakken!$C:$C,Monstervakken!Q:Q,".",0)</f>
        <v>Geen</v>
      </c>
      <c r="BB12" s="232"/>
      <c r="BC12" s="234" t="str">
        <f>_xlfn.XLOOKUP($F12,Monstervakken!$C:$C,Monstervakken!CM:CM,".",0)</f>
        <v>ja</v>
      </c>
      <c r="BD12" s="234" t="str">
        <f>_xlfn.XLOOKUP($F12,Monstervakken!$C:$C,Monstervakken!CN:CN,".",0)</f>
        <v>ja</v>
      </c>
      <c r="BE12" s="234" t="str">
        <f>_xlfn.XLOOKUP($F12,Monstervakken!$C:$C,Monstervakken!CO:CO,".",0)</f>
        <v>ja</v>
      </c>
      <c r="BF12" s="234" t="str">
        <f>_xlfn.XLOOKUP($F12,Monstervakken!$C:$C,Monstervakken!CP:CP,".",0)</f>
        <v>ja</v>
      </c>
      <c r="BG12" s="234" t="str">
        <f>_xlfn.XLOOKUP($F12,Monstervakken!$C:$C,Monstervakken!CQ:CQ,".",0)</f>
        <v>ja</v>
      </c>
      <c r="BH12" s="234" t="str">
        <f>_xlfn.XLOOKUP($F12,Monstervakken!$C:$C,Monstervakken!CR:CR,".",0)</f>
        <v>nee</v>
      </c>
      <c r="BI12" s="234" t="str">
        <f>_xlfn.XLOOKUP($F12,Monstervakken!$C:$C,Monstervakken!CS:CS,".",0)</f>
        <v>nee</v>
      </c>
      <c r="BJ12" s="234" t="str">
        <f>_xlfn.XLOOKUP($F12,Monstervakken!$C:$C,Monstervakken!CT:CT,".",0)</f>
        <v>nee</v>
      </c>
      <c r="BK12" s="234" t="str">
        <f>_xlfn.XLOOKUP($F12,Monstervakken!$C:$C,Monstervakken!CU:CU,".",0)</f>
        <v>nee</v>
      </c>
      <c r="BL12" s="232" t="str">
        <f t="shared" si="4"/>
        <v>011_004</v>
      </c>
    </row>
    <row r="13" spans="1:64" x14ac:dyDescent="0.2">
      <c r="A13" s="6" t="s">
        <v>1647</v>
      </c>
      <c r="C13" s="135">
        <f>_xlfn.XLOOKUP(F13,Monstervakken!C:C,Monstervakken!B:B)</f>
        <v>3001</v>
      </c>
      <c r="D13" s="6" t="s">
        <v>1635</v>
      </c>
      <c r="E13" s="6" t="s">
        <v>477</v>
      </c>
      <c r="F13" s="75">
        <v>5</v>
      </c>
      <c r="G13" s="115" t="str">
        <f t="shared" si="0"/>
        <v>011_005</v>
      </c>
      <c r="H13" s="135"/>
      <c r="I13" s="75">
        <v>5</v>
      </c>
      <c r="J13" s="6" t="s">
        <v>481</v>
      </c>
      <c r="K13" s="23">
        <v>47.5</v>
      </c>
      <c r="L13" s="25">
        <v>8.75</v>
      </c>
      <c r="M13" s="6">
        <v>415.625</v>
      </c>
      <c r="N13" s="8">
        <v>43703</v>
      </c>
      <c r="O13" s="6" t="s">
        <v>38</v>
      </c>
      <c r="P13" s="66">
        <v>-2.2000000000000002</v>
      </c>
      <c r="Q13" s="66">
        <v>-2.2200000000000002</v>
      </c>
      <c r="R13" s="66">
        <f>_xlfn.XLOOKUP(E13,hlp_leggeruitrapport!A:A,hlp_leggeruitrapport!D:D)</f>
        <v>-2.2200000000000002</v>
      </c>
      <c r="S13" s="66">
        <v>0.5</v>
      </c>
      <c r="T13" s="66">
        <f>_xlfn.XLOOKUP(E13,hlp_leggeruitrapport!A:A,hlp_leggeruitrapport!E:E)</f>
        <v>0.5</v>
      </c>
      <c r="U13" s="75">
        <f>_xlfn.XLOOKUP(E13,hlp_leggeruitrapport!A:A,hlp_leggeruitrapport!F:F)</f>
        <v>3</v>
      </c>
      <c r="V13" s="165">
        <f>_xlfn.XLOOKUP($G13,hpBPaanwas!$C:$C,hpBPaanwas!T:T,".")</f>
        <v>3</v>
      </c>
      <c r="W13" s="75">
        <f t="shared" si="2"/>
        <v>-2.9200000000000004</v>
      </c>
      <c r="X13" s="6">
        <v>-2.72</v>
      </c>
      <c r="Y13" s="6">
        <v>5.75</v>
      </c>
      <c r="Z13" s="6">
        <v>4.26</v>
      </c>
      <c r="AA13" s="6">
        <v>0.87</v>
      </c>
      <c r="AB13" s="6">
        <v>1.86</v>
      </c>
      <c r="AC13" s="6">
        <v>202.4</v>
      </c>
      <c r="AD13" s="6">
        <v>41.3</v>
      </c>
      <c r="AE13" s="6">
        <v>88.4</v>
      </c>
      <c r="AF13" s="6">
        <v>0.280468</v>
      </c>
      <c r="AG13" s="6" t="s">
        <v>479</v>
      </c>
      <c r="AH13" s="6" t="s">
        <v>32</v>
      </c>
      <c r="AI13" s="6" t="s">
        <v>41</v>
      </c>
      <c r="AJ13" s="6" t="s">
        <v>481</v>
      </c>
      <c r="AK13" s="75">
        <f>_xlfn.XLOOKUP(G13,hlpBPout!C:C,hlpBPout!X:X,".")</f>
        <v>200</v>
      </c>
      <c r="AL13" s="75">
        <f>_xlfn.XLOOKUP($G13,hlpBPout!$C:$C,hlpBPout!AA:AA,".")</f>
        <v>38</v>
      </c>
      <c r="AM13" s="75">
        <f>_xlfn.XLOOKUP(G13,hpBPaanwas!C:C,hpBPaanwas!X:X,".")</f>
        <v>214</v>
      </c>
      <c r="AN13" s="165">
        <f t="shared" si="3"/>
        <v>2</v>
      </c>
      <c r="AO13" s="75">
        <f>_xlfn.XLOOKUP($G13,hpBPaanwas!$C:$C,hpBPaanwas!AA:AA,".")</f>
        <v>95</v>
      </c>
      <c r="AP13" s="116"/>
      <c r="AQ13" s="75">
        <f t="shared" si="1"/>
        <v>-2.4000000000000057</v>
      </c>
      <c r="AR13" s="116"/>
      <c r="AS13" s="127"/>
      <c r="AT13" s="127" t="s">
        <v>3795</v>
      </c>
      <c r="AU13" s="128"/>
      <c r="AV13" s="232" t="str">
        <f>_xlfn.XLOOKUP($F13,Monstervakken!$C:$C,Monstervakken!L:L,".",0)</f>
        <v>Klasse wonen</v>
      </c>
      <c r="AW13" s="232" t="str">
        <f>_xlfn.XLOOKUP($F13,Monstervakken!$C:$C,Monstervakken!M:M,".",0)</f>
        <v>Klasse A</v>
      </c>
      <c r="AX13" s="232" t="str">
        <f>_xlfn.XLOOKUP($F13,Monstervakken!$C:$C,Monstervakken!N:N,".",0)</f>
        <v>Verspreidbaar</v>
      </c>
      <c r="AY13" s="232" t="str">
        <f>_xlfn.XLOOKUP($F13,Monstervakken!$C:$C,Monstervakken!O:O,".",0)</f>
        <v>Toepasbaar in GBT</v>
      </c>
      <c r="AZ13" s="232" t="str">
        <f>_xlfn.XLOOKUP($F13,Monstervakken!$C:$C,Monstervakken!P:P,".",0)</f>
        <v>Toepasbaar in GBT</v>
      </c>
      <c r="BA13" s="232" t="str">
        <f>_xlfn.XLOOKUP($F13,Monstervakken!$C:$C,Monstervakken!Q:Q,".",0)</f>
        <v>Geen</v>
      </c>
      <c r="BB13" s="232"/>
      <c r="BC13" s="234" t="str">
        <f>_xlfn.XLOOKUP($F13,Monstervakken!$C:$C,Monstervakken!CM:CM,".",0)</f>
        <v>ja</v>
      </c>
      <c r="BD13" s="234" t="str">
        <f>_xlfn.XLOOKUP($F13,Monstervakken!$C:$C,Monstervakken!CN:CN,".",0)</f>
        <v>ja</v>
      </c>
      <c r="BE13" s="234" t="str">
        <f>_xlfn.XLOOKUP($F13,Monstervakken!$C:$C,Monstervakken!CO:CO,".",0)</f>
        <v>ja</v>
      </c>
      <c r="BF13" s="234" t="str">
        <f>_xlfn.XLOOKUP($F13,Monstervakken!$C:$C,Monstervakken!CP:CP,".",0)</f>
        <v>ja</v>
      </c>
      <c r="BG13" s="234" t="str">
        <f>_xlfn.XLOOKUP($F13,Monstervakken!$C:$C,Monstervakken!CQ:CQ,".",0)</f>
        <v>ja</v>
      </c>
      <c r="BH13" s="234" t="str">
        <f>_xlfn.XLOOKUP($F13,Monstervakken!$C:$C,Monstervakken!CR:CR,".",0)</f>
        <v>nee</v>
      </c>
      <c r="BI13" s="234" t="str">
        <f>_xlfn.XLOOKUP($F13,Monstervakken!$C:$C,Monstervakken!CS:CS,".",0)</f>
        <v>nee</v>
      </c>
      <c r="BJ13" s="234" t="str">
        <f>_xlfn.XLOOKUP($F13,Monstervakken!$C:$C,Monstervakken!CT:CT,".",0)</f>
        <v>nee</v>
      </c>
      <c r="BK13" s="234" t="str">
        <f>_xlfn.XLOOKUP($F13,Monstervakken!$C:$C,Monstervakken!CU:CU,".",0)</f>
        <v>nee</v>
      </c>
      <c r="BL13" s="232" t="str">
        <f t="shared" si="4"/>
        <v>011_005</v>
      </c>
    </row>
    <row r="14" spans="1:64" x14ac:dyDescent="0.2">
      <c r="A14" s="6" t="s">
        <v>1647</v>
      </c>
      <c r="C14" s="135">
        <f>_xlfn.XLOOKUP(F14,Monstervakken!C:C,Monstervakken!B:B)</f>
        <v>3001</v>
      </c>
      <c r="D14" s="6" t="s">
        <v>1635</v>
      </c>
      <c r="E14" s="6" t="s">
        <v>477</v>
      </c>
      <c r="F14" s="75">
        <v>5</v>
      </c>
      <c r="G14" s="115" t="str">
        <f t="shared" si="0"/>
        <v>011_006</v>
      </c>
      <c r="H14" s="135"/>
      <c r="I14" s="75">
        <v>6</v>
      </c>
      <c r="J14" s="6" t="s">
        <v>922</v>
      </c>
      <c r="K14" s="23">
        <v>31.5</v>
      </c>
      <c r="L14" s="25">
        <v>7.85</v>
      </c>
      <c r="M14" s="6">
        <v>247.27500000000001</v>
      </c>
      <c r="N14" s="8">
        <v>43703</v>
      </c>
      <c r="O14" s="6" t="s">
        <v>38</v>
      </c>
      <c r="P14" s="66">
        <v>-2.2000000000000002</v>
      </c>
      <c r="Q14" s="66">
        <v>-2.2200000000000002</v>
      </c>
      <c r="R14" s="66">
        <f>_xlfn.XLOOKUP(E14,hlp_leggeruitrapport!A:A,hlp_leggeruitrapport!D:D)</f>
        <v>-2.2200000000000002</v>
      </c>
      <c r="S14" s="66">
        <v>0.5</v>
      </c>
      <c r="T14" s="66">
        <f>_xlfn.XLOOKUP(E14,hlp_leggeruitrapport!A:A,hlp_leggeruitrapport!E:E)</f>
        <v>0.5</v>
      </c>
      <c r="U14" s="75">
        <f>_xlfn.XLOOKUP(E14,hlp_leggeruitrapport!A:A,hlp_leggeruitrapport!F:F)</f>
        <v>3</v>
      </c>
      <c r="V14" s="165">
        <f>_xlfn.XLOOKUP($G14,hpBPaanwas!$C:$C,hpBPaanwas!T:T,".")</f>
        <v>3</v>
      </c>
      <c r="W14" s="75">
        <f t="shared" si="2"/>
        <v>-2.9200000000000004</v>
      </c>
      <c r="X14" s="6">
        <v>-2.72</v>
      </c>
      <c r="Y14" s="6">
        <v>4.8499999999999996</v>
      </c>
      <c r="Z14" s="6">
        <v>4.17</v>
      </c>
      <c r="AA14" s="6">
        <v>0.71</v>
      </c>
      <c r="AB14" s="6">
        <v>1.56</v>
      </c>
      <c r="AC14" s="6">
        <v>131.4</v>
      </c>
      <c r="AD14" s="6">
        <v>22.4</v>
      </c>
      <c r="AE14" s="6">
        <v>49.1</v>
      </c>
      <c r="AF14" s="6">
        <v>0.26847300000000002</v>
      </c>
      <c r="AG14" s="6" t="s">
        <v>921</v>
      </c>
      <c r="AH14" s="6" t="s">
        <v>32</v>
      </c>
      <c r="AI14" s="6" t="s">
        <v>41</v>
      </c>
      <c r="AJ14" s="6" t="s">
        <v>922</v>
      </c>
      <c r="AK14" s="75">
        <f>_xlfn.XLOOKUP(G14,hlpBPout!C:C,hlpBPout!X:X,".")</f>
        <v>132</v>
      </c>
      <c r="AL14" s="75">
        <f>_xlfn.XLOOKUP($G14,hlpBPout!$C:$C,hlpBPout!AA:AA,".")</f>
        <v>22</v>
      </c>
      <c r="AM14" s="75">
        <f>_xlfn.XLOOKUP(G14,hpBPaanwas!C:C,hpBPaanwas!X:X,".")</f>
        <v>139</v>
      </c>
      <c r="AN14" s="165">
        <f t="shared" si="3"/>
        <v>1.7142857142857142</v>
      </c>
      <c r="AO14" s="75">
        <f>_xlfn.XLOOKUP($G14,hpBPaanwas!$C:$C,hpBPaanwas!AA:AA,".")</f>
        <v>54</v>
      </c>
      <c r="AP14" s="116"/>
      <c r="AQ14" s="75">
        <f t="shared" si="1"/>
        <v>0.59999999999999432</v>
      </c>
      <c r="AR14" s="116"/>
      <c r="AS14" s="127"/>
      <c r="AT14" s="127" t="s">
        <v>3795</v>
      </c>
      <c r="AU14" s="128"/>
      <c r="AV14" s="232" t="str">
        <f>_xlfn.XLOOKUP($F14,Monstervakken!$C:$C,Monstervakken!L:L,".",0)</f>
        <v>Klasse wonen</v>
      </c>
      <c r="AW14" s="232" t="str">
        <f>_xlfn.XLOOKUP($F14,Monstervakken!$C:$C,Monstervakken!M:M,".",0)</f>
        <v>Klasse A</v>
      </c>
      <c r="AX14" s="232" t="str">
        <f>_xlfn.XLOOKUP($F14,Monstervakken!$C:$C,Monstervakken!N:N,".",0)</f>
        <v>Verspreidbaar</v>
      </c>
      <c r="AY14" s="232" t="str">
        <f>_xlfn.XLOOKUP($F14,Monstervakken!$C:$C,Monstervakken!O:O,".",0)</f>
        <v>Toepasbaar in GBT</v>
      </c>
      <c r="AZ14" s="232" t="str">
        <f>_xlfn.XLOOKUP($F14,Monstervakken!$C:$C,Monstervakken!P:P,".",0)</f>
        <v>Toepasbaar in GBT</v>
      </c>
      <c r="BA14" s="232" t="str">
        <f>_xlfn.XLOOKUP($F14,Monstervakken!$C:$C,Monstervakken!Q:Q,".",0)</f>
        <v>Geen</v>
      </c>
      <c r="BB14" s="232"/>
      <c r="BC14" s="234" t="str">
        <f>_xlfn.XLOOKUP($F14,Monstervakken!$C:$C,Monstervakken!CM:CM,".",0)</f>
        <v>ja</v>
      </c>
      <c r="BD14" s="234" t="str">
        <f>_xlfn.XLOOKUP($F14,Monstervakken!$C:$C,Monstervakken!CN:CN,".",0)</f>
        <v>ja</v>
      </c>
      <c r="BE14" s="234" t="str">
        <f>_xlfn.XLOOKUP($F14,Monstervakken!$C:$C,Monstervakken!CO:CO,".",0)</f>
        <v>ja</v>
      </c>
      <c r="BF14" s="234" t="str">
        <f>_xlfn.XLOOKUP($F14,Monstervakken!$C:$C,Monstervakken!CP:CP,".",0)</f>
        <v>ja</v>
      </c>
      <c r="BG14" s="234" t="str">
        <f>_xlfn.XLOOKUP($F14,Monstervakken!$C:$C,Monstervakken!CQ:CQ,".",0)</f>
        <v>ja</v>
      </c>
      <c r="BH14" s="234" t="str">
        <f>_xlfn.XLOOKUP($F14,Monstervakken!$C:$C,Monstervakken!CR:CR,".",0)</f>
        <v>nee</v>
      </c>
      <c r="BI14" s="234" t="str">
        <f>_xlfn.XLOOKUP($F14,Monstervakken!$C:$C,Monstervakken!CS:CS,".",0)</f>
        <v>nee</v>
      </c>
      <c r="BJ14" s="234" t="str">
        <f>_xlfn.XLOOKUP($F14,Monstervakken!$C:$C,Monstervakken!CT:CT,".",0)</f>
        <v>nee</v>
      </c>
      <c r="BK14" s="234" t="str">
        <f>_xlfn.XLOOKUP($F14,Monstervakken!$C:$C,Monstervakken!CU:CU,".",0)</f>
        <v>nee</v>
      </c>
      <c r="BL14" s="232" t="str">
        <f t="shared" si="4"/>
        <v>011_006</v>
      </c>
    </row>
    <row r="15" spans="1:64" x14ac:dyDescent="0.2">
      <c r="A15" s="6" t="s">
        <v>1647</v>
      </c>
      <c r="C15" s="135">
        <f>_xlfn.XLOOKUP(F15,Monstervakken!C:C,Monstervakken!B:B)</f>
        <v>4066</v>
      </c>
      <c r="D15" s="6" t="s">
        <v>1635</v>
      </c>
      <c r="E15" s="6" t="s">
        <v>30</v>
      </c>
      <c r="F15" s="75">
        <v>1531</v>
      </c>
      <c r="G15" s="115" t="str">
        <f t="shared" si="0"/>
        <v>011_007</v>
      </c>
      <c r="H15" s="135"/>
      <c r="I15" s="75">
        <v>7</v>
      </c>
      <c r="J15" s="6" t="s">
        <v>482</v>
      </c>
      <c r="K15" s="23">
        <v>35.5</v>
      </c>
      <c r="L15" s="25">
        <v>7.35</v>
      </c>
      <c r="M15" s="6">
        <v>260.92500000000001</v>
      </c>
      <c r="N15" s="8">
        <v>43700</v>
      </c>
      <c r="O15" s="6" t="s">
        <v>26</v>
      </c>
      <c r="P15" s="66">
        <v>-2.2200000000000002</v>
      </c>
      <c r="Q15" s="66">
        <v>-2.2200000000000002</v>
      </c>
      <c r="R15" s="66">
        <f>_xlfn.XLOOKUP(E15,hlp_leggeruitrapport!A:A,hlp_leggeruitrapport!D:D)</f>
        <v>-2.2200000000000002</v>
      </c>
      <c r="S15" s="66">
        <v>0.5</v>
      </c>
      <c r="T15" s="66">
        <f>_xlfn.XLOOKUP(E15,hlp_leggeruitrapport!A:A,hlp_leggeruitrapport!E:E)</f>
        <v>0.5</v>
      </c>
      <c r="U15" s="75">
        <f>_xlfn.XLOOKUP(E15,hlp_leggeruitrapport!A:A,hlp_leggeruitrapport!F:F)</f>
        <v>3</v>
      </c>
      <c r="V15" s="165">
        <f>_xlfn.XLOOKUP($G15,hpBPaanwas!$C:$C,hpBPaanwas!T:T,".")</f>
        <v>3</v>
      </c>
      <c r="W15" s="75">
        <f t="shared" si="2"/>
        <v>-2.9200000000000004</v>
      </c>
      <c r="X15" s="6">
        <v>-2.72</v>
      </c>
      <c r="Y15" s="6">
        <v>4.3499999999999996</v>
      </c>
      <c r="Z15" s="6">
        <v>4.05</v>
      </c>
      <c r="AA15" s="6">
        <v>0.27</v>
      </c>
      <c r="AB15" s="6">
        <v>0.96</v>
      </c>
      <c r="AC15" s="6">
        <v>143.80000000000001</v>
      </c>
      <c r="AD15" s="6">
        <v>9.6</v>
      </c>
      <c r="AE15" s="6">
        <v>34.1</v>
      </c>
      <c r="AF15" s="6">
        <v>0.119042</v>
      </c>
      <c r="AG15" s="6" t="s">
        <v>479</v>
      </c>
      <c r="AH15" s="6" t="s">
        <v>32</v>
      </c>
      <c r="AI15" s="6" t="s">
        <v>41</v>
      </c>
      <c r="AJ15" s="6" t="s">
        <v>482</v>
      </c>
      <c r="AK15" s="75">
        <f>_xlfn.XLOOKUP(G15,hlpBPout!C:C,hlpBPout!X:X,".")</f>
        <v>142</v>
      </c>
      <c r="AL15" s="75">
        <f>_xlfn.XLOOKUP($G15,hlpBPout!$C:$C,hlpBPout!AA:AA,".")</f>
        <v>11</v>
      </c>
      <c r="AM15" s="75">
        <f>_xlfn.XLOOKUP(G15,hpBPaanwas!C:C,hpBPaanwas!X:X,".")</f>
        <v>149</v>
      </c>
      <c r="AN15" s="165">
        <f t="shared" si="3"/>
        <v>1.0985915492957747</v>
      </c>
      <c r="AO15" s="75">
        <f>_xlfn.XLOOKUP($G15,hpBPaanwas!$C:$C,hpBPaanwas!AA:AA,".")</f>
        <v>39</v>
      </c>
      <c r="AP15" s="116"/>
      <c r="AQ15" s="75">
        <f t="shared" si="1"/>
        <v>-1.8000000000000114</v>
      </c>
      <c r="AR15" s="116"/>
      <c r="AS15" s="127"/>
      <c r="AT15" s="127" t="s">
        <v>3795</v>
      </c>
      <c r="AU15" s="128"/>
      <c r="AV15" s="232" t="str">
        <f>_xlfn.XLOOKUP($F15,Monstervakken!$C:$C,Monstervakken!L:L,".",0)</f>
        <v>Klasse industrie</v>
      </c>
      <c r="AW15" s="232" t="str">
        <f>_xlfn.XLOOKUP($F15,Monstervakken!$C:$C,Monstervakken!M:M,".",0)</f>
        <v>Klasse B</v>
      </c>
      <c r="AX15" s="232" t="str">
        <f>_xlfn.XLOOKUP($F15,Monstervakken!$C:$C,Monstervakken!N:N,".",0)</f>
        <v>Verspreidbaar</v>
      </c>
      <c r="AY15" s="232" t="str">
        <f>_xlfn.XLOOKUP($F15,Monstervakken!$C:$C,Monstervakken!O:O,".",0)</f>
        <v>Toepasbaar in GBT</v>
      </c>
      <c r="AZ15" s="232" t="str">
        <f>_xlfn.XLOOKUP($F15,Monstervakken!$C:$C,Monstervakken!P:P,".",0)</f>
        <v>Toepasbaar in GBT</v>
      </c>
      <c r="BA15" s="232" t="str">
        <f>_xlfn.XLOOKUP($F15,Monstervakken!$C:$C,Monstervakken!Q:Q,".",0)</f>
        <v>Geen</v>
      </c>
      <c r="BB15" s="232"/>
      <c r="BC15" s="234" t="str">
        <f>_xlfn.XLOOKUP($F15,Monstervakken!$C:$C,Monstervakken!CM:CM,".",0)</f>
        <v>ja</v>
      </c>
      <c r="BD15" s="234" t="str">
        <f>_xlfn.XLOOKUP($F15,Monstervakken!$C:$C,Monstervakken!CN:CN,".",0)</f>
        <v>ja</v>
      </c>
      <c r="BE15" s="234" t="str">
        <f>_xlfn.XLOOKUP($F15,Monstervakken!$C:$C,Monstervakken!CO:CO,".",0)</f>
        <v>ja</v>
      </c>
      <c r="BF15" s="234" t="str">
        <f>_xlfn.XLOOKUP($F15,Monstervakken!$C:$C,Monstervakken!CP:CP,".",0)</f>
        <v>ja</v>
      </c>
      <c r="BG15" s="234" t="str">
        <f>_xlfn.XLOOKUP($F15,Monstervakken!$C:$C,Monstervakken!CQ:CQ,".",0)</f>
        <v>ja</v>
      </c>
      <c r="BH15" s="234" t="str">
        <f>_xlfn.XLOOKUP($F15,Monstervakken!$C:$C,Monstervakken!CR:CR,".",0)</f>
        <v>ja</v>
      </c>
      <c r="BI15" s="234" t="str">
        <f>_xlfn.XLOOKUP($F15,Monstervakken!$C:$C,Monstervakken!CS:CS,".",0)</f>
        <v>ja</v>
      </c>
      <c r="BJ15" s="234" t="str">
        <f>_xlfn.XLOOKUP($F15,Monstervakken!$C:$C,Monstervakken!CT:CT,".",0)</f>
        <v>ja</v>
      </c>
      <c r="BK15" s="234" t="str">
        <f>_xlfn.XLOOKUP($F15,Monstervakken!$C:$C,Monstervakken!CU:CU,".",0)</f>
        <v>ja</v>
      </c>
      <c r="BL15" s="232" t="str">
        <f t="shared" si="4"/>
        <v>011_007</v>
      </c>
    </row>
    <row r="16" spans="1:64" x14ac:dyDescent="0.2">
      <c r="A16" s="6" t="s">
        <v>1647</v>
      </c>
      <c r="C16" s="135">
        <f>_xlfn.XLOOKUP(F16,Monstervakken!C:C,Monstervakken!B:B)</f>
        <v>4066</v>
      </c>
      <c r="D16" s="6" t="s">
        <v>1635</v>
      </c>
      <c r="E16" s="6" t="s">
        <v>30</v>
      </c>
      <c r="F16" s="75">
        <v>1531</v>
      </c>
      <c r="G16" s="115" t="str">
        <f t="shared" si="0"/>
        <v>011_008</v>
      </c>
      <c r="H16" s="135"/>
      <c r="I16" s="75">
        <v>8</v>
      </c>
      <c r="J16" s="6" t="s">
        <v>31</v>
      </c>
      <c r="K16" s="23">
        <v>47.5</v>
      </c>
      <c r="L16" s="25">
        <v>7.5</v>
      </c>
      <c r="M16" s="6">
        <v>356.25</v>
      </c>
      <c r="N16" s="8">
        <v>43700</v>
      </c>
      <c r="O16" s="6" t="s">
        <v>26</v>
      </c>
      <c r="P16" s="66">
        <v>-2.2200000000000002</v>
      </c>
      <c r="Q16" s="66">
        <v>-2.2200000000000002</v>
      </c>
      <c r="R16" s="66">
        <f>_xlfn.XLOOKUP(E16,hlp_leggeruitrapport!A:A,hlp_leggeruitrapport!D:D)</f>
        <v>-2.2200000000000002</v>
      </c>
      <c r="S16" s="66">
        <v>0.5</v>
      </c>
      <c r="T16" s="66">
        <f>_xlfn.XLOOKUP(E16,hlp_leggeruitrapport!A:A,hlp_leggeruitrapport!E:E)</f>
        <v>0.5</v>
      </c>
      <c r="U16" s="75">
        <f>_xlfn.XLOOKUP(E16,hlp_leggeruitrapport!A:A,hlp_leggeruitrapport!F:F)</f>
        <v>3</v>
      </c>
      <c r="V16" s="165">
        <f>_xlfn.XLOOKUP($G16,hpBPaanwas!$C:$C,hpBPaanwas!T:T,".")</f>
        <v>3</v>
      </c>
      <c r="W16" s="75">
        <f t="shared" si="2"/>
        <v>-2.9200000000000004</v>
      </c>
      <c r="X16" s="6">
        <v>-2.72</v>
      </c>
      <c r="Y16" s="6">
        <v>4.5</v>
      </c>
      <c r="Z16" s="6">
        <v>4.01</v>
      </c>
      <c r="AA16" s="6">
        <v>0.2</v>
      </c>
      <c r="AB16" s="6">
        <v>0.85</v>
      </c>
      <c r="AC16" s="6">
        <v>190.5</v>
      </c>
      <c r="AD16" s="6">
        <v>9.5</v>
      </c>
      <c r="AE16" s="6">
        <v>40.4</v>
      </c>
      <c r="AF16" s="6">
        <v>8.6331000000000005E-2</v>
      </c>
      <c r="AG16" s="6" t="s">
        <v>27</v>
      </c>
      <c r="AH16" s="6" t="s">
        <v>32</v>
      </c>
      <c r="AI16" s="6" t="s">
        <v>29</v>
      </c>
      <c r="AJ16" s="6" t="s">
        <v>31</v>
      </c>
      <c r="AK16" s="75">
        <f>_xlfn.XLOOKUP(G16,hlpBPout!C:C,hlpBPout!X:X,".")</f>
        <v>190</v>
      </c>
      <c r="AL16" s="75">
        <f>_xlfn.XLOOKUP($G16,hlpBPout!$C:$C,hlpBPout!AA:AA,".")</f>
        <v>10</v>
      </c>
      <c r="AM16" s="75">
        <f>_xlfn.XLOOKUP(G16,hpBPaanwas!C:C,hpBPaanwas!X:X,".")</f>
        <v>200</v>
      </c>
      <c r="AN16" s="165">
        <f t="shared" si="3"/>
        <v>1.0105263157894737</v>
      </c>
      <c r="AO16" s="75">
        <f>_xlfn.XLOOKUP($G16,hpBPaanwas!$C:$C,hpBPaanwas!AA:AA,".")</f>
        <v>48</v>
      </c>
      <c r="AP16" s="116"/>
      <c r="AQ16" s="75">
        <f t="shared" si="1"/>
        <v>-0.5</v>
      </c>
      <c r="AR16" s="116"/>
      <c r="AS16" s="127"/>
      <c r="AT16" s="127" t="s">
        <v>3795</v>
      </c>
      <c r="AU16" s="128"/>
      <c r="AV16" s="232" t="str">
        <f>_xlfn.XLOOKUP($F16,Monstervakken!$C:$C,Monstervakken!L:L,".",0)</f>
        <v>Klasse industrie</v>
      </c>
      <c r="AW16" s="232" t="str">
        <f>_xlfn.XLOOKUP($F16,Monstervakken!$C:$C,Monstervakken!M:M,".",0)</f>
        <v>Klasse B</v>
      </c>
      <c r="AX16" s="232" t="str">
        <f>_xlfn.XLOOKUP($F16,Monstervakken!$C:$C,Monstervakken!N:N,".",0)</f>
        <v>Verspreidbaar</v>
      </c>
      <c r="AY16" s="232" t="str">
        <f>_xlfn.XLOOKUP($F16,Monstervakken!$C:$C,Monstervakken!O:O,".",0)</f>
        <v>Toepasbaar in GBT</v>
      </c>
      <c r="AZ16" s="232" t="str">
        <f>_xlfn.XLOOKUP($F16,Monstervakken!$C:$C,Monstervakken!P:P,".",0)</f>
        <v>Toepasbaar in GBT</v>
      </c>
      <c r="BA16" s="232" t="str">
        <f>_xlfn.XLOOKUP($F16,Monstervakken!$C:$C,Monstervakken!Q:Q,".",0)</f>
        <v>Geen</v>
      </c>
      <c r="BB16" s="232"/>
      <c r="BC16" s="234" t="str">
        <f>_xlfn.XLOOKUP($F16,Monstervakken!$C:$C,Monstervakken!CM:CM,".",0)</f>
        <v>ja</v>
      </c>
      <c r="BD16" s="234" t="str">
        <f>_xlfn.XLOOKUP($F16,Monstervakken!$C:$C,Monstervakken!CN:CN,".",0)</f>
        <v>ja</v>
      </c>
      <c r="BE16" s="234" t="str">
        <f>_xlfn.XLOOKUP($F16,Monstervakken!$C:$C,Monstervakken!CO:CO,".",0)</f>
        <v>ja</v>
      </c>
      <c r="BF16" s="234" t="str">
        <f>_xlfn.XLOOKUP($F16,Monstervakken!$C:$C,Monstervakken!CP:CP,".",0)</f>
        <v>ja</v>
      </c>
      <c r="BG16" s="234" t="str">
        <f>_xlfn.XLOOKUP($F16,Monstervakken!$C:$C,Monstervakken!CQ:CQ,".",0)</f>
        <v>ja</v>
      </c>
      <c r="BH16" s="234" t="str">
        <f>_xlfn.XLOOKUP($F16,Monstervakken!$C:$C,Monstervakken!CR:CR,".",0)</f>
        <v>ja</v>
      </c>
      <c r="BI16" s="234" t="str">
        <f>_xlfn.XLOOKUP($F16,Monstervakken!$C:$C,Monstervakken!CS:CS,".",0)</f>
        <v>ja</v>
      </c>
      <c r="BJ16" s="234" t="str">
        <f>_xlfn.XLOOKUP($F16,Monstervakken!$C:$C,Monstervakken!CT:CT,".",0)</f>
        <v>ja</v>
      </c>
      <c r="BK16" s="234" t="str">
        <f>_xlfn.XLOOKUP($F16,Monstervakken!$C:$C,Monstervakken!CU:CU,".",0)</f>
        <v>ja</v>
      </c>
      <c r="BL16" s="232" t="str">
        <f t="shared" si="4"/>
        <v>011_008</v>
      </c>
    </row>
    <row r="17" spans="1:64" x14ac:dyDescent="0.2">
      <c r="A17" s="6" t="s">
        <v>1647</v>
      </c>
      <c r="C17" s="135">
        <f>_xlfn.XLOOKUP(F17,Monstervakken!C:C,Monstervakken!B:B)</f>
        <v>4066</v>
      </c>
      <c r="D17" s="6" t="s">
        <v>1635</v>
      </c>
      <c r="E17" s="6" t="s">
        <v>30</v>
      </c>
      <c r="F17" s="75">
        <v>1531</v>
      </c>
      <c r="G17" s="115" t="str">
        <f t="shared" si="0"/>
        <v>011_009</v>
      </c>
      <c r="H17" s="135"/>
      <c r="I17" s="75">
        <v>9</v>
      </c>
      <c r="J17" s="6" t="s">
        <v>483</v>
      </c>
      <c r="K17" s="23">
        <v>50</v>
      </c>
      <c r="L17" s="25">
        <v>7.65</v>
      </c>
      <c r="M17" s="6">
        <v>382.5</v>
      </c>
      <c r="N17" s="8">
        <v>43700</v>
      </c>
      <c r="O17" s="6" t="s">
        <v>26</v>
      </c>
      <c r="P17" s="66">
        <v>-2.2200000000000002</v>
      </c>
      <c r="Q17" s="66">
        <v>-2.2200000000000002</v>
      </c>
      <c r="R17" s="66">
        <f>_xlfn.XLOOKUP(E17,hlp_leggeruitrapport!A:A,hlp_leggeruitrapport!D:D)</f>
        <v>-2.2200000000000002</v>
      </c>
      <c r="S17" s="66">
        <v>0.5</v>
      </c>
      <c r="T17" s="66">
        <f>_xlfn.XLOOKUP(E17,hlp_leggeruitrapport!A:A,hlp_leggeruitrapport!E:E)</f>
        <v>0.5</v>
      </c>
      <c r="U17" s="75">
        <f>_xlfn.XLOOKUP(E17,hlp_leggeruitrapport!A:A,hlp_leggeruitrapport!F:F)</f>
        <v>3</v>
      </c>
      <c r="V17" s="165">
        <f>_xlfn.XLOOKUP($G17,hpBPaanwas!$C:$C,hpBPaanwas!T:T,".")</f>
        <v>3</v>
      </c>
      <c r="W17" s="75">
        <f t="shared" si="2"/>
        <v>-2.9200000000000004</v>
      </c>
      <c r="X17" s="6">
        <v>-2.72</v>
      </c>
      <c r="Y17" s="6">
        <v>4.6500000000000004</v>
      </c>
      <c r="Z17" s="6">
        <v>4.67</v>
      </c>
      <c r="AA17" s="6">
        <v>0.53</v>
      </c>
      <c r="AB17" s="6">
        <v>1.3</v>
      </c>
      <c r="AC17" s="6">
        <v>233.5</v>
      </c>
      <c r="AD17" s="6">
        <v>26.5</v>
      </c>
      <c r="AE17" s="6">
        <v>65</v>
      </c>
      <c r="AF17" s="6">
        <v>0.212342</v>
      </c>
      <c r="AG17" s="6" t="s">
        <v>479</v>
      </c>
      <c r="AH17" s="6" t="s">
        <v>32</v>
      </c>
      <c r="AI17" s="6" t="s">
        <v>41</v>
      </c>
      <c r="AJ17" s="6" t="s">
        <v>483</v>
      </c>
      <c r="AK17" s="75">
        <f>_xlfn.XLOOKUP(G17,hlpBPout!C:C,hlpBPout!X:X,".")</f>
        <v>230</v>
      </c>
      <c r="AL17" s="75">
        <f>_xlfn.XLOOKUP($G17,hlpBPout!$C:$C,hlpBPout!AA:AA,".")</f>
        <v>25</v>
      </c>
      <c r="AM17" s="75">
        <f>_xlfn.XLOOKUP(G17,hpBPaanwas!C:C,hpBPaanwas!X:X,".")</f>
        <v>240</v>
      </c>
      <c r="AN17" s="165">
        <f t="shared" si="3"/>
        <v>1.5</v>
      </c>
      <c r="AO17" s="75">
        <f>_xlfn.XLOOKUP($G17,hpBPaanwas!$C:$C,hpBPaanwas!AA:AA,".")</f>
        <v>75</v>
      </c>
      <c r="AP17" s="116"/>
      <c r="AQ17" s="75">
        <f t="shared" si="1"/>
        <v>-3.5</v>
      </c>
      <c r="AR17" s="116"/>
      <c r="AS17" s="127"/>
      <c r="AT17" s="127" t="s">
        <v>3795</v>
      </c>
      <c r="AU17" s="128"/>
      <c r="AV17" s="232" t="str">
        <f>_xlfn.XLOOKUP($F17,Monstervakken!$C:$C,Monstervakken!L:L,".",0)</f>
        <v>Klasse industrie</v>
      </c>
      <c r="AW17" s="232" t="str">
        <f>_xlfn.XLOOKUP($F17,Monstervakken!$C:$C,Monstervakken!M:M,".",0)</f>
        <v>Klasse B</v>
      </c>
      <c r="AX17" s="232" t="str">
        <f>_xlfn.XLOOKUP($F17,Monstervakken!$C:$C,Monstervakken!N:N,".",0)</f>
        <v>Verspreidbaar</v>
      </c>
      <c r="AY17" s="232" t="str">
        <f>_xlfn.XLOOKUP($F17,Monstervakken!$C:$C,Monstervakken!O:O,".",0)</f>
        <v>Toepasbaar in GBT</v>
      </c>
      <c r="AZ17" s="232" t="str">
        <f>_xlfn.XLOOKUP($F17,Monstervakken!$C:$C,Monstervakken!P:P,".",0)</f>
        <v>Toepasbaar in GBT</v>
      </c>
      <c r="BA17" s="232" t="str">
        <f>_xlfn.XLOOKUP($F17,Monstervakken!$C:$C,Monstervakken!Q:Q,".",0)</f>
        <v>Geen</v>
      </c>
      <c r="BB17" s="232"/>
      <c r="BC17" s="234" t="str">
        <f>_xlfn.XLOOKUP($F17,Monstervakken!$C:$C,Monstervakken!CM:CM,".",0)</f>
        <v>ja</v>
      </c>
      <c r="BD17" s="234" t="str">
        <f>_xlfn.XLOOKUP($F17,Monstervakken!$C:$C,Monstervakken!CN:CN,".",0)</f>
        <v>ja</v>
      </c>
      <c r="BE17" s="234" t="str">
        <f>_xlfn.XLOOKUP($F17,Monstervakken!$C:$C,Monstervakken!CO:CO,".",0)</f>
        <v>ja</v>
      </c>
      <c r="BF17" s="234" t="str">
        <f>_xlfn.XLOOKUP($F17,Monstervakken!$C:$C,Monstervakken!CP:CP,".",0)</f>
        <v>ja</v>
      </c>
      <c r="BG17" s="234" t="str">
        <f>_xlfn.XLOOKUP($F17,Monstervakken!$C:$C,Monstervakken!CQ:CQ,".",0)</f>
        <v>ja</v>
      </c>
      <c r="BH17" s="234" t="str">
        <f>_xlfn.XLOOKUP($F17,Monstervakken!$C:$C,Monstervakken!CR:CR,".",0)</f>
        <v>ja</v>
      </c>
      <c r="BI17" s="234" t="str">
        <f>_xlfn.XLOOKUP($F17,Monstervakken!$C:$C,Monstervakken!CS:CS,".",0)</f>
        <v>ja</v>
      </c>
      <c r="BJ17" s="234" t="str">
        <f>_xlfn.XLOOKUP($F17,Monstervakken!$C:$C,Monstervakken!CT:CT,".",0)</f>
        <v>ja</v>
      </c>
      <c r="BK17" s="234" t="str">
        <f>_xlfn.XLOOKUP($F17,Monstervakken!$C:$C,Monstervakken!CU:CU,".",0)</f>
        <v>ja</v>
      </c>
      <c r="BL17" s="232" t="str">
        <f t="shared" si="4"/>
        <v>011_009</v>
      </c>
    </row>
    <row r="18" spans="1:64" x14ac:dyDescent="0.2">
      <c r="A18" s="6" t="s">
        <v>1647</v>
      </c>
      <c r="C18" s="135">
        <f>_xlfn.XLOOKUP(F18,Monstervakken!C:C,Monstervakken!B:B)</f>
        <v>4066</v>
      </c>
      <c r="D18" s="6" t="s">
        <v>1635</v>
      </c>
      <c r="E18" s="6" t="s">
        <v>30</v>
      </c>
      <c r="F18" s="75">
        <v>1531</v>
      </c>
      <c r="G18" s="115" t="str">
        <f t="shared" si="0"/>
        <v>011_010</v>
      </c>
      <c r="H18" s="135"/>
      <c r="I18" s="75">
        <v>10</v>
      </c>
      <c r="J18" s="6" t="s">
        <v>33</v>
      </c>
      <c r="K18" s="23">
        <v>47.5</v>
      </c>
      <c r="L18" s="25">
        <v>7.4</v>
      </c>
      <c r="M18" s="6">
        <v>351.5</v>
      </c>
      <c r="N18" s="8">
        <v>43700</v>
      </c>
      <c r="O18" s="6" t="s">
        <v>26</v>
      </c>
      <c r="P18" s="66">
        <v>-2.2200000000000002</v>
      </c>
      <c r="Q18" s="66">
        <v>-2.2200000000000002</v>
      </c>
      <c r="R18" s="66">
        <f>_xlfn.XLOOKUP(E18,hlp_leggeruitrapport!A:A,hlp_leggeruitrapport!D:D)</f>
        <v>-2.2200000000000002</v>
      </c>
      <c r="S18" s="66">
        <v>0.5</v>
      </c>
      <c r="T18" s="66">
        <f>_xlfn.XLOOKUP(E18,hlp_leggeruitrapport!A:A,hlp_leggeruitrapport!E:E)</f>
        <v>0.5</v>
      </c>
      <c r="U18" s="75">
        <f>_xlfn.XLOOKUP(E18,hlp_leggeruitrapport!A:A,hlp_leggeruitrapport!F:F)</f>
        <v>3</v>
      </c>
      <c r="V18" s="165">
        <f>_xlfn.XLOOKUP($G18,hpBPaanwas!$C:$C,hpBPaanwas!T:T,".")</f>
        <v>3</v>
      </c>
      <c r="W18" s="75">
        <f t="shared" si="2"/>
        <v>-2.9200000000000004</v>
      </c>
      <c r="X18" s="6">
        <v>-2.72</v>
      </c>
      <c r="Y18" s="6">
        <v>4.4000000000000004</v>
      </c>
      <c r="Z18" s="6">
        <v>3.38</v>
      </c>
      <c r="AA18" s="6">
        <v>0.26</v>
      </c>
      <c r="AB18" s="6">
        <v>0.82</v>
      </c>
      <c r="AC18" s="6">
        <v>160.6</v>
      </c>
      <c r="AD18" s="6">
        <v>12.4</v>
      </c>
      <c r="AE18" s="6">
        <v>39</v>
      </c>
      <c r="AF18" s="6">
        <v>0.113605</v>
      </c>
      <c r="AG18" s="6" t="s">
        <v>27</v>
      </c>
      <c r="AH18" s="6" t="s">
        <v>32</v>
      </c>
      <c r="AI18" s="6" t="s">
        <v>29</v>
      </c>
      <c r="AJ18" s="6" t="s">
        <v>33</v>
      </c>
      <c r="AK18" s="75">
        <f>_xlfn.XLOOKUP(G18,hlpBPout!C:C,hlpBPout!X:X,".")</f>
        <v>162</v>
      </c>
      <c r="AL18" s="75">
        <f>_xlfn.XLOOKUP($G18,hlpBPout!$C:$C,hlpBPout!AA:AA,".")</f>
        <v>14</v>
      </c>
      <c r="AM18" s="75">
        <f>_xlfn.XLOOKUP(G18,hpBPaanwas!C:C,hpBPaanwas!X:X,".")</f>
        <v>171</v>
      </c>
      <c r="AN18" s="165">
        <f t="shared" si="3"/>
        <v>1.0105263157894737</v>
      </c>
      <c r="AO18" s="75">
        <f>_xlfn.XLOOKUP($G18,hpBPaanwas!$C:$C,hpBPaanwas!AA:AA,".")</f>
        <v>48</v>
      </c>
      <c r="AP18" s="116"/>
      <c r="AQ18" s="75">
        <f t="shared" si="1"/>
        <v>1.4000000000000057</v>
      </c>
      <c r="AR18" s="116"/>
      <c r="AS18" s="127"/>
      <c r="AT18" s="127" t="s">
        <v>3795</v>
      </c>
      <c r="AU18" s="128"/>
      <c r="AV18" s="232" t="str">
        <f>_xlfn.XLOOKUP($F18,Monstervakken!$C:$C,Monstervakken!L:L,".",0)</f>
        <v>Klasse industrie</v>
      </c>
      <c r="AW18" s="232" t="str">
        <f>_xlfn.XLOOKUP($F18,Monstervakken!$C:$C,Monstervakken!M:M,".",0)</f>
        <v>Klasse B</v>
      </c>
      <c r="AX18" s="232" t="str">
        <f>_xlfn.XLOOKUP($F18,Monstervakken!$C:$C,Monstervakken!N:N,".",0)</f>
        <v>Verspreidbaar</v>
      </c>
      <c r="AY18" s="232" t="str">
        <f>_xlfn.XLOOKUP($F18,Monstervakken!$C:$C,Monstervakken!O:O,".",0)</f>
        <v>Toepasbaar in GBT</v>
      </c>
      <c r="AZ18" s="232" t="str">
        <f>_xlfn.XLOOKUP($F18,Monstervakken!$C:$C,Monstervakken!P:P,".",0)</f>
        <v>Toepasbaar in GBT</v>
      </c>
      <c r="BA18" s="232" t="str">
        <f>_xlfn.XLOOKUP($F18,Monstervakken!$C:$C,Monstervakken!Q:Q,".",0)</f>
        <v>Geen</v>
      </c>
      <c r="BB18" s="232"/>
      <c r="BC18" s="234" t="str">
        <f>_xlfn.XLOOKUP($F18,Monstervakken!$C:$C,Monstervakken!CM:CM,".",0)</f>
        <v>ja</v>
      </c>
      <c r="BD18" s="234" t="str">
        <f>_xlfn.XLOOKUP($F18,Monstervakken!$C:$C,Monstervakken!CN:CN,".",0)</f>
        <v>ja</v>
      </c>
      <c r="BE18" s="234" t="str">
        <f>_xlfn.XLOOKUP($F18,Monstervakken!$C:$C,Monstervakken!CO:CO,".",0)</f>
        <v>ja</v>
      </c>
      <c r="BF18" s="234" t="str">
        <f>_xlfn.XLOOKUP($F18,Monstervakken!$C:$C,Monstervakken!CP:CP,".",0)</f>
        <v>ja</v>
      </c>
      <c r="BG18" s="234" t="str">
        <f>_xlfn.XLOOKUP($F18,Monstervakken!$C:$C,Monstervakken!CQ:CQ,".",0)</f>
        <v>ja</v>
      </c>
      <c r="BH18" s="234" t="str">
        <f>_xlfn.XLOOKUP($F18,Monstervakken!$C:$C,Monstervakken!CR:CR,".",0)</f>
        <v>ja</v>
      </c>
      <c r="BI18" s="234" t="str">
        <f>_xlfn.XLOOKUP($F18,Monstervakken!$C:$C,Monstervakken!CS:CS,".",0)</f>
        <v>ja</v>
      </c>
      <c r="BJ18" s="234" t="str">
        <f>_xlfn.XLOOKUP($F18,Monstervakken!$C:$C,Monstervakken!CT:CT,".",0)</f>
        <v>ja</v>
      </c>
      <c r="BK18" s="234" t="str">
        <f>_xlfn.XLOOKUP($F18,Monstervakken!$C:$C,Monstervakken!CU:CU,".",0)</f>
        <v>ja</v>
      </c>
      <c r="BL18" s="232" t="str">
        <f t="shared" si="4"/>
        <v>011_010</v>
      </c>
    </row>
    <row r="19" spans="1:64" x14ac:dyDescent="0.2">
      <c r="A19" s="6" t="s">
        <v>1647</v>
      </c>
      <c r="C19" s="135">
        <f>_xlfn.XLOOKUP(F19,Monstervakken!C:C,Monstervakken!B:B)</f>
        <v>4066</v>
      </c>
      <c r="D19" s="6" t="s">
        <v>1635</v>
      </c>
      <c r="E19" s="6" t="s">
        <v>30</v>
      </c>
      <c r="F19" s="75">
        <v>1531</v>
      </c>
      <c r="G19" s="115" t="str">
        <f t="shared" si="0"/>
        <v>011_011</v>
      </c>
      <c r="H19" s="135"/>
      <c r="I19" s="75">
        <v>11</v>
      </c>
      <c r="J19" s="6" t="s">
        <v>484</v>
      </c>
      <c r="K19" s="23">
        <v>35.5</v>
      </c>
      <c r="L19" s="25">
        <v>8.35</v>
      </c>
      <c r="M19" s="6">
        <v>296.42500000000001</v>
      </c>
      <c r="N19" s="8">
        <v>43700</v>
      </c>
      <c r="O19" s="6" t="s">
        <v>26</v>
      </c>
      <c r="P19" s="66">
        <v>-2.2200000000000002</v>
      </c>
      <c r="Q19" s="66">
        <v>-2.2200000000000002</v>
      </c>
      <c r="R19" s="66">
        <f>_xlfn.XLOOKUP(E19,hlp_leggeruitrapport!A:A,hlp_leggeruitrapport!D:D)</f>
        <v>-2.2200000000000002</v>
      </c>
      <c r="S19" s="66">
        <v>0.5</v>
      </c>
      <c r="T19" s="66">
        <f>_xlfn.XLOOKUP(E19,hlp_leggeruitrapport!A:A,hlp_leggeruitrapport!E:E)</f>
        <v>0.5</v>
      </c>
      <c r="U19" s="75">
        <f>_xlfn.XLOOKUP(E19,hlp_leggeruitrapport!A:A,hlp_leggeruitrapport!F:F)</f>
        <v>3</v>
      </c>
      <c r="V19" s="165">
        <f>_xlfn.XLOOKUP($G19,hpBPaanwas!$C:$C,hpBPaanwas!T:T,".")</f>
        <v>3</v>
      </c>
      <c r="W19" s="75">
        <f t="shared" si="2"/>
        <v>-2.9200000000000004</v>
      </c>
      <c r="X19" s="6">
        <v>-2.72</v>
      </c>
      <c r="Y19" s="6">
        <v>5.35</v>
      </c>
      <c r="Z19" s="6">
        <v>4.17</v>
      </c>
      <c r="AA19" s="6">
        <v>0.46</v>
      </c>
      <c r="AB19" s="6">
        <v>1.23</v>
      </c>
      <c r="AC19" s="6">
        <v>148</v>
      </c>
      <c r="AD19" s="6">
        <v>16.3</v>
      </c>
      <c r="AE19" s="6">
        <v>43.7</v>
      </c>
      <c r="AF19" s="6">
        <v>0.164053</v>
      </c>
      <c r="AG19" s="6" t="s">
        <v>479</v>
      </c>
      <c r="AH19" s="6" t="s">
        <v>32</v>
      </c>
      <c r="AI19" s="6" t="s">
        <v>41</v>
      </c>
      <c r="AJ19" s="6" t="s">
        <v>484</v>
      </c>
      <c r="AK19" s="75">
        <f>_xlfn.XLOOKUP(G19,hlpBPout!C:C,hlpBPout!X:X,".")</f>
        <v>149</v>
      </c>
      <c r="AL19" s="75">
        <f>_xlfn.XLOOKUP($G19,hlpBPout!$C:$C,hlpBPout!AA:AA,".")</f>
        <v>18</v>
      </c>
      <c r="AM19" s="75">
        <f>_xlfn.XLOOKUP(G19,hpBPaanwas!C:C,hpBPaanwas!X:X,".")</f>
        <v>156</v>
      </c>
      <c r="AN19" s="165">
        <f t="shared" si="3"/>
        <v>1.408450704225352</v>
      </c>
      <c r="AO19" s="75">
        <f>_xlfn.XLOOKUP($G19,hpBPaanwas!$C:$C,hpBPaanwas!AA:AA,".")</f>
        <v>50</v>
      </c>
      <c r="AP19" s="116"/>
      <c r="AQ19" s="75">
        <f t="shared" si="1"/>
        <v>1</v>
      </c>
      <c r="AR19" s="116"/>
      <c r="AS19" s="127"/>
      <c r="AT19" s="127" t="s">
        <v>3795</v>
      </c>
      <c r="AU19" s="128"/>
      <c r="AV19" s="232" t="str">
        <f>_xlfn.XLOOKUP($F19,Monstervakken!$C:$C,Monstervakken!L:L,".",0)</f>
        <v>Klasse industrie</v>
      </c>
      <c r="AW19" s="232" t="str">
        <f>_xlfn.XLOOKUP($F19,Monstervakken!$C:$C,Monstervakken!M:M,".",0)</f>
        <v>Klasse B</v>
      </c>
      <c r="AX19" s="232" t="str">
        <f>_xlfn.XLOOKUP($F19,Monstervakken!$C:$C,Monstervakken!N:N,".",0)</f>
        <v>Verspreidbaar</v>
      </c>
      <c r="AY19" s="232" t="str">
        <f>_xlfn.XLOOKUP($F19,Monstervakken!$C:$C,Monstervakken!O:O,".",0)</f>
        <v>Toepasbaar in GBT</v>
      </c>
      <c r="AZ19" s="232" t="str">
        <f>_xlfn.XLOOKUP($F19,Monstervakken!$C:$C,Monstervakken!P:P,".",0)</f>
        <v>Toepasbaar in GBT</v>
      </c>
      <c r="BA19" s="232" t="str">
        <f>_xlfn.XLOOKUP($F19,Monstervakken!$C:$C,Monstervakken!Q:Q,".",0)</f>
        <v>Geen</v>
      </c>
      <c r="BB19" s="232"/>
      <c r="BC19" s="234" t="str">
        <f>_xlfn.XLOOKUP($F19,Monstervakken!$C:$C,Monstervakken!CM:CM,".",0)</f>
        <v>ja</v>
      </c>
      <c r="BD19" s="234" t="str">
        <f>_xlfn.XLOOKUP($F19,Monstervakken!$C:$C,Monstervakken!CN:CN,".",0)</f>
        <v>ja</v>
      </c>
      <c r="BE19" s="234" t="str">
        <f>_xlfn.XLOOKUP($F19,Monstervakken!$C:$C,Monstervakken!CO:CO,".",0)</f>
        <v>ja</v>
      </c>
      <c r="BF19" s="234" t="str">
        <f>_xlfn.XLOOKUP($F19,Monstervakken!$C:$C,Monstervakken!CP:CP,".",0)</f>
        <v>ja</v>
      </c>
      <c r="BG19" s="234" t="str">
        <f>_xlfn.XLOOKUP($F19,Monstervakken!$C:$C,Monstervakken!CQ:CQ,".",0)</f>
        <v>ja</v>
      </c>
      <c r="BH19" s="234" t="str">
        <f>_xlfn.XLOOKUP($F19,Monstervakken!$C:$C,Monstervakken!CR:CR,".",0)</f>
        <v>ja</v>
      </c>
      <c r="BI19" s="234" t="str">
        <f>_xlfn.XLOOKUP($F19,Monstervakken!$C:$C,Monstervakken!CS:CS,".",0)</f>
        <v>ja</v>
      </c>
      <c r="BJ19" s="234" t="str">
        <f>_xlfn.XLOOKUP($F19,Monstervakken!$C:$C,Monstervakken!CT:CT,".",0)</f>
        <v>ja</v>
      </c>
      <c r="BK19" s="234" t="str">
        <f>_xlfn.XLOOKUP($F19,Monstervakken!$C:$C,Monstervakken!CU:CU,".",0)</f>
        <v>ja</v>
      </c>
      <c r="BL19" s="232" t="str">
        <f t="shared" si="4"/>
        <v>011_011</v>
      </c>
    </row>
    <row r="20" spans="1:64" x14ac:dyDescent="0.2">
      <c r="A20" s="6" t="s">
        <v>1647</v>
      </c>
      <c r="C20" s="135">
        <f>_xlfn.XLOOKUP(F20,Monstervakken!C:C,Monstervakken!B:B)</f>
        <v>4066</v>
      </c>
      <c r="D20" s="6" t="s">
        <v>1635</v>
      </c>
      <c r="E20" s="6" t="s">
        <v>34</v>
      </c>
      <c r="F20" s="75">
        <v>1531</v>
      </c>
      <c r="G20" s="115" t="str">
        <f t="shared" si="0"/>
        <v>011_012</v>
      </c>
      <c r="H20" s="135"/>
      <c r="I20" s="75">
        <v>12</v>
      </c>
      <c r="J20" s="6" t="s">
        <v>485</v>
      </c>
      <c r="K20" s="23">
        <v>35.5</v>
      </c>
      <c r="L20" s="25">
        <v>8.15</v>
      </c>
      <c r="M20" s="6">
        <v>289.32499999999999</v>
      </c>
      <c r="N20" s="8">
        <v>43700</v>
      </c>
      <c r="O20" s="6" t="s">
        <v>26</v>
      </c>
      <c r="P20" s="66">
        <v>-2.2200000000000002</v>
      </c>
      <c r="Q20" s="66">
        <v>-2.2200000000000002</v>
      </c>
      <c r="R20" s="66">
        <f>_xlfn.XLOOKUP(E20,hlp_leggeruitrapport!A:A,hlp_leggeruitrapport!D:D)</f>
        <v>-2.2200000000000002</v>
      </c>
      <c r="S20" s="66">
        <v>0.5</v>
      </c>
      <c r="T20" s="66">
        <f>_xlfn.XLOOKUP(E20,hlp_leggeruitrapport!A:A,hlp_leggeruitrapport!E:E)</f>
        <v>0.5</v>
      </c>
      <c r="U20" s="75">
        <f>_xlfn.XLOOKUP(E20,hlp_leggeruitrapport!A:A,hlp_leggeruitrapport!F:F)</f>
        <v>3</v>
      </c>
      <c r="V20" s="165">
        <f>_xlfn.XLOOKUP($G20,hpBPaanwas!$C:$C,hpBPaanwas!T:T,".")</f>
        <v>3</v>
      </c>
      <c r="W20" s="75">
        <f t="shared" si="2"/>
        <v>-2.9200000000000004</v>
      </c>
      <c r="X20" s="6">
        <v>-2.72</v>
      </c>
      <c r="Y20" s="6">
        <v>5.15</v>
      </c>
      <c r="Z20" s="6">
        <v>4.03</v>
      </c>
      <c r="AA20" s="6">
        <v>0.36</v>
      </c>
      <c r="AB20" s="6">
        <v>1.0900000000000001</v>
      </c>
      <c r="AC20" s="6">
        <v>143.1</v>
      </c>
      <c r="AD20" s="6">
        <v>12.8</v>
      </c>
      <c r="AE20" s="6">
        <v>38.700000000000003</v>
      </c>
      <c r="AF20" s="6">
        <v>0.13433600000000001</v>
      </c>
      <c r="AG20" s="6" t="s">
        <v>479</v>
      </c>
      <c r="AH20" s="6" t="s">
        <v>32</v>
      </c>
      <c r="AI20" s="6" t="s">
        <v>41</v>
      </c>
      <c r="AJ20" s="6" t="s">
        <v>485</v>
      </c>
      <c r="AK20" s="75">
        <f>_xlfn.XLOOKUP(G20,hlpBPout!C:C,hlpBPout!X:X,".")</f>
        <v>142</v>
      </c>
      <c r="AL20" s="75">
        <f>_xlfn.XLOOKUP($G20,hlpBPout!$C:$C,hlpBPout!AA:AA,".")</f>
        <v>14</v>
      </c>
      <c r="AM20" s="75">
        <f>_xlfn.XLOOKUP(G20,hpBPaanwas!C:C,hpBPaanwas!X:X,".")</f>
        <v>149</v>
      </c>
      <c r="AN20" s="165">
        <f t="shared" si="3"/>
        <v>1.295774647887324</v>
      </c>
      <c r="AO20" s="75">
        <f>_xlfn.XLOOKUP($G20,hpBPaanwas!$C:$C,hpBPaanwas!AA:AA,".")</f>
        <v>46</v>
      </c>
      <c r="AP20" s="116"/>
      <c r="AQ20" s="75">
        <f t="shared" si="1"/>
        <v>-1.0999999999999943</v>
      </c>
      <c r="AR20" s="116"/>
      <c r="AS20" s="127"/>
      <c r="AT20" s="127" t="s">
        <v>3795</v>
      </c>
      <c r="AU20" s="128"/>
      <c r="AV20" s="232" t="str">
        <f>_xlfn.XLOOKUP($F20,Monstervakken!$C:$C,Monstervakken!L:L,".",0)</f>
        <v>Klasse industrie</v>
      </c>
      <c r="AW20" s="232" t="str">
        <f>_xlfn.XLOOKUP($F20,Monstervakken!$C:$C,Monstervakken!M:M,".",0)</f>
        <v>Klasse B</v>
      </c>
      <c r="AX20" s="232" t="str">
        <f>_xlfn.XLOOKUP($F20,Monstervakken!$C:$C,Monstervakken!N:N,".",0)</f>
        <v>Verspreidbaar</v>
      </c>
      <c r="AY20" s="232" t="str">
        <f>_xlfn.XLOOKUP($F20,Monstervakken!$C:$C,Monstervakken!O:O,".",0)</f>
        <v>Toepasbaar in GBT</v>
      </c>
      <c r="AZ20" s="232" t="str">
        <f>_xlfn.XLOOKUP($F20,Monstervakken!$C:$C,Monstervakken!P:P,".",0)</f>
        <v>Toepasbaar in GBT</v>
      </c>
      <c r="BA20" s="232" t="str">
        <f>_xlfn.XLOOKUP($F20,Monstervakken!$C:$C,Monstervakken!Q:Q,".",0)</f>
        <v>Geen</v>
      </c>
      <c r="BB20" s="232"/>
      <c r="BC20" s="234" t="str">
        <f>_xlfn.XLOOKUP($F20,Monstervakken!$C:$C,Monstervakken!CM:CM,".",0)</f>
        <v>ja</v>
      </c>
      <c r="BD20" s="234" t="str">
        <f>_xlfn.XLOOKUP($F20,Monstervakken!$C:$C,Monstervakken!CN:CN,".",0)</f>
        <v>ja</v>
      </c>
      <c r="BE20" s="234" t="str">
        <f>_xlfn.XLOOKUP($F20,Monstervakken!$C:$C,Monstervakken!CO:CO,".",0)</f>
        <v>ja</v>
      </c>
      <c r="BF20" s="234" t="str">
        <f>_xlfn.XLOOKUP($F20,Monstervakken!$C:$C,Monstervakken!CP:CP,".",0)</f>
        <v>ja</v>
      </c>
      <c r="BG20" s="234" t="str">
        <f>_xlfn.XLOOKUP($F20,Monstervakken!$C:$C,Monstervakken!CQ:CQ,".",0)</f>
        <v>ja</v>
      </c>
      <c r="BH20" s="234" t="str">
        <f>_xlfn.XLOOKUP($F20,Monstervakken!$C:$C,Monstervakken!CR:CR,".",0)</f>
        <v>ja</v>
      </c>
      <c r="BI20" s="234" t="str">
        <f>_xlfn.XLOOKUP($F20,Monstervakken!$C:$C,Monstervakken!CS:CS,".",0)</f>
        <v>ja</v>
      </c>
      <c r="BJ20" s="234" t="str">
        <f>_xlfn.XLOOKUP($F20,Monstervakken!$C:$C,Monstervakken!CT:CT,".",0)</f>
        <v>ja</v>
      </c>
      <c r="BK20" s="234" t="str">
        <f>_xlfn.XLOOKUP($F20,Monstervakken!$C:$C,Monstervakken!CU:CU,".",0)</f>
        <v>ja</v>
      </c>
      <c r="BL20" s="232" t="str">
        <f t="shared" si="4"/>
        <v>011_012</v>
      </c>
    </row>
    <row r="21" spans="1:64" x14ac:dyDescent="0.2">
      <c r="A21" s="6" t="s">
        <v>1647</v>
      </c>
      <c r="C21" s="135">
        <f>_xlfn.XLOOKUP(F21,Monstervakken!C:C,Monstervakken!B:B)</f>
        <v>4066</v>
      </c>
      <c r="D21" s="6" t="s">
        <v>1635</v>
      </c>
      <c r="E21" s="6" t="s">
        <v>34</v>
      </c>
      <c r="F21" s="75">
        <v>1531</v>
      </c>
      <c r="G21" s="115" t="str">
        <f t="shared" si="0"/>
        <v>011_013</v>
      </c>
      <c r="H21" s="135"/>
      <c r="I21" s="75">
        <v>13</v>
      </c>
      <c r="J21" s="6" t="s">
        <v>35</v>
      </c>
      <c r="K21" s="23">
        <v>35.5</v>
      </c>
      <c r="L21" s="25">
        <v>7.4</v>
      </c>
      <c r="M21" s="6">
        <v>262.7</v>
      </c>
      <c r="N21" s="8">
        <v>43700</v>
      </c>
      <c r="O21" s="6" t="s">
        <v>26</v>
      </c>
      <c r="P21" s="66">
        <v>-2.2200000000000002</v>
      </c>
      <c r="Q21" s="66">
        <v>-2.2200000000000002</v>
      </c>
      <c r="R21" s="66">
        <f>_xlfn.XLOOKUP(E21,hlp_leggeruitrapport!A:A,hlp_leggeruitrapport!D:D)</f>
        <v>-2.2200000000000002</v>
      </c>
      <c r="S21" s="66">
        <v>0.5</v>
      </c>
      <c r="T21" s="66">
        <f>_xlfn.XLOOKUP(E21,hlp_leggeruitrapport!A:A,hlp_leggeruitrapport!E:E)</f>
        <v>0.5</v>
      </c>
      <c r="U21" s="75">
        <f>_xlfn.XLOOKUP(E21,hlp_leggeruitrapport!A:A,hlp_leggeruitrapport!F:F)</f>
        <v>3</v>
      </c>
      <c r="V21" s="165">
        <f>_xlfn.XLOOKUP($G21,hpBPaanwas!$C:$C,hpBPaanwas!T:T,".")</f>
        <v>3</v>
      </c>
      <c r="W21" s="75">
        <f t="shared" si="2"/>
        <v>-2.9200000000000004</v>
      </c>
      <c r="X21" s="6">
        <v>-2.72</v>
      </c>
      <c r="Y21" s="6">
        <v>4.4000000000000004</v>
      </c>
      <c r="Z21" s="6">
        <v>2.6</v>
      </c>
      <c r="AA21" s="6">
        <v>0.06</v>
      </c>
      <c r="AB21" s="6">
        <v>0.19</v>
      </c>
      <c r="AC21" s="6">
        <v>92.3</v>
      </c>
      <c r="AD21" s="6">
        <v>2.1</v>
      </c>
      <c r="AE21" s="6">
        <v>6.7</v>
      </c>
      <c r="AF21" s="6">
        <v>2.7021E-2</v>
      </c>
      <c r="AG21" s="6" t="s">
        <v>27</v>
      </c>
      <c r="AH21" s="6" t="s">
        <v>32</v>
      </c>
      <c r="AI21" s="6" t="s">
        <v>29</v>
      </c>
      <c r="AJ21" s="6" t="s">
        <v>35</v>
      </c>
      <c r="AK21" s="75">
        <f>_xlfn.XLOOKUP(G21,hlpBPout!C:C,hlpBPout!X:X,".")</f>
        <v>92</v>
      </c>
      <c r="AL21" s="75">
        <f>_xlfn.XLOOKUP($G21,hlpBPout!$C:$C,hlpBPout!AA:AA,".")</f>
        <v>4</v>
      </c>
      <c r="AM21" s="75">
        <f>_xlfn.XLOOKUP(G21,hpBPaanwas!C:C,hpBPaanwas!X:X,".")</f>
        <v>99</v>
      </c>
      <c r="AN21" s="165">
        <f t="shared" si="3"/>
        <v>0.30985915492957744</v>
      </c>
      <c r="AO21" s="75">
        <f>_xlfn.XLOOKUP($G21,hpBPaanwas!$C:$C,hpBPaanwas!AA:AA,".")</f>
        <v>11</v>
      </c>
      <c r="AP21" s="116"/>
      <c r="AQ21" s="75">
        <f t="shared" si="1"/>
        <v>-0.29999999999999716</v>
      </c>
      <c r="AR21" s="116"/>
      <c r="AS21" s="127"/>
      <c r="AT21" s="127" t="s">
        <v>3795</v>
      </c>
      <c r="AU21" s="128"/>
      <c r="AV21" s="232" t="str">
        <f>_xlfn.XLOOKUP($F21,Monstervakken!$C:$C,Monstervakken!L:L,".",0)</f>
        <v>Klasse industrie</v>
      </c>
      <c r="AW21" s="232" t="str">
        <f>_xlfn.XLOOKUP($F21,Monstervakken!$C:$C,Monstervakken!M:M,".",0)</f>
        <v>Klasse B</v>
      </c>
      <c r="AX21" s="232" t="str">
        <f>_xlfn.XLOOKUP($F21,Monstervakken!$C:$C,Monstervakken!N:N,".",0)</f>
        <v>Verspreidbaar</v>
      </c>
      <c r="AY21" s="232" t="str">
        <f>_xlfn.XLOOKUP($F21,Monstervakken!$C:$C,Monstervakken!O:O,".",0)</f>
        <v>Toepasbaar in GBT</v>
      </c>
      <c r="AZ21" s="232" t="str">
        <f>_xlfn.XLOOKUP($F21,Monstervakken!$C:$C,Monstervakken!P:P,".",0)</f>
        <v>Toepasbaar in GBT</v>
      </c>
      <c r="BA21" s="232" t="str">
        <f>_xlfn.XLOOKUP($F21,Monstervakken!$C:$C,Monstervakken!Q:Q,".",0)</f>
        <v>Geen</v>
      </c>
      <c r="BB21" s="232"/>
      <c r="BC21" s="234" t="str">
        <f>_xlfn.XLOOKUP($F21,Monstervakken!$C:$C,Monstervakken!CM:CM,".",0)</f>
        <v>ja</v>
      </c>
      <c r="BD21" s="234" t="str">
        <f>_xlfn.XLOOKUP($F21,Monstervakken!$C:$C,Monstervakken!CN:CN,".",0)</f>
        <v>ja</v>
      </c>
      <c r="BE21" s="234" t="str">
        <f>_xlfn.XLOOKUP($F21,Monstervakken!$C:$C,Monstervakken!CO:CO,".",0)</f>
        <v>ja</v>
      </c>
      <c r="BF21" s="234" t="str">
        <f>_xlfn.XLOOKUP($F21,Monstervakken!$C:$C,Monstervakken!CP:CP,".",0)</f>
        <v>ja</v>
      </c>
      <c r="BG21" s="234" t="str">
        <f>_xlfn.XLOOKUP($F21,Monstervakken!$C:$C,Monstervakken!CQ:CQ,".",0)</f>
        <v>ja</v>
      </c>
      <c r="BH21" s="234" t="str">
        <f>_xlfn.XLOOKUP($F21,Monstervakken!$C:$C,Monstervakken!CR:CR,".",0)</f>
        <v>ja</v>
      </c>
      <c r="BI21" s="234" t="str">
        <f>_xlfn.XLOOKUP($F21,Monstervakken!$C:$C,Monstervakken!CS:CS,".",0)</f>
        <v>ja</v>
      </c>
      <c r="BJ21" s="234" t="str">
        <f>_xlfn.XLOOKUP($F21,Monstervakken!$C:$C,Monstervakken!CT:CT,".",0)</f>
        <v>ja</v>
      </c>
      <c r="BK21" s="234" t="str">
        <f>_xlfn.XLOOKUP($F21,Monstervakken!$C:$C,Monstervakken!CU:CU,".",0)</f>
        <v>ja</v>
      </c>
      <c r="BL21" s="232" t="str">
        <f t="shared" si="4"/>
        <v>011_013</v>
      </c>
    </row>
    <row r="22" spans="1:64" x14ac:dyDescent="0.2">
      <c r="A22" s="6" t="s">
        <v>1647</v>
      </c>
      <c r="C22" s="135">
        <f>_xlfn.XLOOKUP(F22,Monstervakken!C:C,Monstervakken!B:B)</f>
        <v>4066</v>
      </c>
      <c r="D22" s="6" t="s">
        <v>1635</v>
      </c>
      <c r="E22" s="6" t="s">
        <v>486</v>
      </c>
      <c r="F22" s="75">
        <v>1531</v>
      </c>
      <c r="G22" s="115" t="str">
        <f t="shared" si="0"/>
        <v>011_014</v>
      </c>
      <c r="H22" s="135"/>
      <c r="I22" s="75">
        <v>14</v>
      </c>
      <c r="J22" s="6" t="s">
        <v>487</v>
      </c>
      <c r="K22" s="23">
        <v>22</v>
      </c>
      <c r="L22" s="25">
        <v>5</v>
      </c>
      <c r="M22" s="6">
        <v>110</v>
      </c>
      <c r="N22" s="8">
        <v>43700</v>
      </c>
      <c r="O22" s="6" t="s">
        <v>47</v>
      </c>
      <c r="P22" s="66">
        <v>-2.2200000000000002</v>
      </c>
      <c r="Q22" s="66">
        <v>-2.2200000000000002</v>
      </c>
      <c r="R22" s="66">
        <f>_xlfn.XLOOKUP(E22,hlp_leggeruitrapport!A:A,hlp_leggeruitrapport!D:D)</f>
        <v>-2.2200000000000002</v>
      </c>
      <c r="S22" s="66">
        <v>0.5</v>
      </c>
      <c r="T22" s="66">
        <f>_xlfn.XLOOKUP(E22,hlp_leggeruitrapport!A:A,hlp_leggeruitrapport!E:E)</f>
        <v>0.5</v>
      </c>
      <c r="U22" s="75">
        <f>_xlfn.XLOOKUP(E22,hlp_leggeruitrapport!A:A,hlp_leggeruitrapport!F:F)</f>
        <v>3</v>
      </c>
      <c r="V22" s="165">
        <f>_xlfn.XLOOKUP($G22,hpBPaanwas!$C:$C,hpBPaanwas!T:T,".")</f>
        <v>3</v>
      </c>
      <c r="W22" s="75">
        <f t="shared" si="2"/>
        <v>-2.9200000000000004</v>
      </c>
      <c r="X22" s="6">
        <v>-2.72</v>
      </c>
      <c r="Y22" s="6">
        <v>2</v>
      </c>
      <c r="Z22" s="6">
        <v>2.97</v>
      </c>
      <c r="AA22" s="6">
        <v>0.08</v>
      </c>
      <c r="AB22" s="6">
        <v>0.33</v>
      </c>
      <c r="AC22" s="6">
        <v>65.3</v>
      </c>
      <c r="AD22" s="6">
        <v>1.8</v>
      </c>
      <c r="AE22" s="6">
        <v>7.3</v>
      </c>
      <c r="AF22" s="6">
        <v>7.5471999999999997E-2</v>
      </c>
      <c r="AG22" s="6" t="s">
        <v>479</v>
      </c>
      <c r="AH22" s="6" t="s">
        <v>32</v>
      </c>
      <c r="AI22" s="6" t="s">
        <v>41</v>
      </c>
      <c r="AJ22" s="6" t="s">
        <v>487</v>
      </c>
      <c r="AK22" s="75">
        <f>_xlfn.XLOOKUP(G22,hlpBPout!C:C,hlpBPout!X:X,".")</f>
        <v>64</v>
      </c>
      <c r="AL22" s="75">
        <f>_xlfn.XLOOKUP($G22,hlpBPout!$C:$C,hlpBPout!AA:AA,".")</f>
        <v>2</v>
      </c>
      <c r="AM22" s="75">
        <f>_xlfn.XLOOKUP(G22,hpBPaanwas!C:C,hpBPaanwas!X:X,".")</f>
        <v>66</v>
      </c>
      <c r="AN22" s="165">
        <f t="shared" si="3"/>
        <v>0.40909090909090912</v>
      </c>
      <c r="AO22" s="75">
        <f>_xlfn.XLOOKUP($G22,hpBPaanwas!$C:$C,hpBPaanwas!AA:AA,".")</f>
        <v>9</v>
      </c>
      <c r="AP22" s="116"/>
      <c r="AQ22" s="75">
        <f t="shared" si="1"/>
        <v>-1.2999999999999972</v>
      </c>
      <c r="AR22" s="116"/>
      <c r="AS22" s="127"/>
      <c r="AT22" s="127" t="s">
        <v>3795</v>
      </c>
      <c r="AU22" s="128"/>
      <c r="AV22" s="232" t="str">
        <f>_xlfn.XLOOKUP($F22,Monstervakken!$C:$C,Monstervakken!L:L,".",0)</f>
        <v>Klasse industrie</v>
      </c>
      <c r="AW22" s="232" t="str">
        <f>_xlfn.XLOOKUP($F22,Monstervakken!$C:$C,Monstervakken!M:M,".",0)</f>
        <v>Klasse B</v>
      </c>
      <c r="AX22" s="232" t="str">
        <f>_xlfn.XLOOKUP($F22,Monstervakken!$C:$C,Monstervakken!N:N,".",0)</f>
        <v>Verspreidbaar</v>
      </c>
      <c r="AY22" s="232" t="str">
        <f>_xlfn.XLOOKUP($F22,Monstervakken!$C:$C,Monstervakken!O:O,".",0)</f>
        <v>Toepasbaar in GBT</v>
      </c>
      <c r="AZ22" s="232" t="str">
        <f>_xlfn.XLOOKUP($F22,Monstervakken!$C:$C,Monstervakken!P:P,".",0)</f>
        <v>Toepasbaar in GBT</v>
      </c>
      <c r="BA22" s="232" t="str">
        <f>_xlfn.XLOOKUP($F22,Monstervakken!$C:$C,Monstervakken!Q:Q,".",0)</f>
        <v>Geen</v>
      </c>
      <c r="BB22" s="232"/>
      <c r="BC22" s="234" t="str">
        <f>_xlfn.XLOOKUP($F22,Monstervakken!$C:$C,Monstervakken!CM:CM,".",0)</f>
        <v>ja</v>
      </c>
      <c r="BD22" s="234" t="str">
        <f>_xlfn.XLOOKUP($F22,Monstervakken!$C:$C,Monstervakken!CN:CN,".",0)</f>
        <v>ja</v>
      </c>
      <c r="BE22" s="234" t="str">
        <f>_xlfn.XLOOKUP($F22,Monstervakken!$C:$C,Monstervakken!CO:CO,".",0)</f>
        <v>ja</v>
      </c>
      <c r="BF22" s="234" t="str">
        <f>_xlfn.XLOOKUP($F22,Monstervakken!$C:$C,Monstervakken!CP:CP,".",0)</f>
        <v>ja</v>
      </c>
      <c r="BG22" s="234" t="str">
        <f>_xlfn.XLOOKUP($F22,Monstervakken!$C:$C,Monstervakken!CQ:CQ,".",0)</f>
        <v>ja</v>
      </c>
      <c r="BH22" s="234" t="str">
        <f>_xlfn.XLOOKUP($F22,Monstervakken!$C:$C,Monstervakken!CR:CR,".",0)</f>
        <v>ja</v>
      </c>
      <c r="BI22" s="234" t="str">
        <f>_xlfn.XLOOKUP($F22,Monstervakken!$C:$C,Monstervakken!CS:CS,".",0)</f>
        <v>ja</v>
      </c>
      <c r="BJ22" s="234" t="str">
        <f>_xlfn.XLOOKUP($F22,Monstervakken!$C:$C,Monstervakken!CT:CT,".",0)</f>
        <v>ja</v>
      </c>
      <c r="BK22" s="234" t="str">
        <f>_xlfn.XLOOKUP($F22,Monstervakken!$C:$C,Monstervakken!CU:CU,".",0)</f>
        <v>ja</v>
      </c>
      <c r="BL22" s="232" t="str">
        <f t="shared" si="4"/>
        <v>011_014</v>
      </c>
    </row>
    <row r="23" spans="1:64" x14ac:dyDescent="0.2">
      <c r="A23" s="6" t="s">
        <v>1647</v>
      </c>
      <c r="C23" s="135">
        <f>_xlfn.XLOOKUP(F23,Monstervakken!C:C,Monstervakken!B:B)</f>
        <v>3000</v>
      </c>
      <c r="D23" s="6" t="s">
        <v>1635</v>
      </c>
      <c r="E23" s="6" t="s">
        <v>488</v>
      </c>
      <c r="F23" s="75">
        <v>4</v>
      </c>
      <c r="G23" s="115" t="str">
        <f t="shared" si="0"/>
        <v>011_015</v>
      </c>
      <c r="H23" s="135"/>
      <c r="I23" s="75">
        <v>15</v>
      </c>
      <c r="J23" s="6" t="s">
        <v>923</v>
      </c>
      <c r="K23" s="23">
        <v>44</v>
      </c>
      <c r="L23" s="25">
        <v>7.7</v>
      </c>
      <c r="M23" s="6">
        <v>338.8</v>
      </c>
      <c r="N23" s="8">
        <v>43700</v>
      </c>
      <c r="O23" s="6" t="s">
        <v>47</v>
      </c>
      <c r="P23" s="66">
        <v>-2.2200000000000002</v>
      </c>
      <c r="Q23" s="66">
        <v>-2.2200000000000002</v>
      </c>
      <c r="R23" s="66">
        <f>_xlfn.XLOOKUP(E23,hlp_leggeruitrapport!A:A,hlp_leggeruitrapport!D:D)</f>
        <v>-2.2200000000000002</v>
      </c>
      <c r="S23" s="66">
        <v>0.5</v>
      </c>
      <c r="T23" s="66">
        <f>_xlfn.XLOOKUP(E23,hlp_leggeruitrapport!A:A,hlp_leggeruitrapport!E:E)</f>
        <v>0.5</v>
      </c>
      <c r="U23" s="75">
        <f>_xlfn.XLOOKUP(E23,hlp_leggeruitrapport!A:A,hlp_leggeruitrapport!F:F)</f>
        <v>3</v>
      </c>
      <c r="V23" s="165">
        <f>_xlfn.XLOOKUP($G23,hpBPaanwas!$C:$C,hpBPaanwas!T:T,".")</f>
        <v>3</v>
      </c>
      <c r="W23" s="75">
        <f t="shared" si="2"/>
        <v>-2.9200000000000004</v>
      </c>
      <c r="X23" s="6">
        <v>-2.72</v>
      </c>
      <c r="Y23" s="6">
        <v>4.7</v>
      </c>
      <c r="Z23" s="6">
        <v>2.57</v>
      </c>
      <c r="AA23" s="6">
        <v>1.91</v>
      </c>
      <c r="AB23" s="6">
        <v>2.39</v>
      </c>
      <c r="AC23" s="6">
        <v>113.1</v>
      </c>
      <c r="AD23" s="6">
        <v>84</v>
      </c>
      <c r="AE23" s="6">
        <v>105.2</v>
      </c>
      <c r="AF23" s="6">
        <v>0.64536300000000002</v>
      </c>
      <c r="AG23" s="6" t="s">
        <v>921</v>
      </c>
      <c r="AH23" s="6" t="s">
        <v>28</v>
      </c>
      <c r="AI23" s="6" t="s">
        <v>41</v>
      </c>
      <c r="AJ23" s="6" t="s">
        <v>923</v>
      </c>
      <c r="AK23" s="75">
        <f>_xlfn.XLOOKUP(G23,hlpBPout!C:C,hlpBPout!X:X,".")</f>
        <v>114</v>
      </c>
      <c r="AL23" s="75">
        <f>_xlfn.XLOOKUP($G23,hlpBPout!$C:$C,hlpBPout!AA:AA,".")</f>
        <v>84</v>
      </c>
      <c r="AM23" s="75">
        <f>_xlfn.XLOOKUP(G23,hpBPaanwas!C:C,hpBPaanwas!X:X,".")</f>
        <v>119</v>
      </c>
      <c r="AN23" s="165">
        <f t="shared" si="3"/>
        <v>2.5909090909090908</v>
      </c>
      <c r="AO23" s="75">
        <f>_xlfn.XLOOKUP($G23,hpBPaanwas!$C:$C,hpBPaanwas!AA:AA,".")</f>
        <v>114</v>
      </c>
      <c r="AP23" s="116"/>
      <c r="AQ23" s="75">
        <f t="shared" si="1"/>
        <v>0.90000000000000568</v>
      </c>
      <c r="AR23" s="116"/>
      <c r="AS23" s="127"/>
      <c r="AT23" s="127" t="s">
        <v>3795</v>
      </c>
      <c r="AU23" s="128"/>
      <c r="AV23" s="232" t="str">
        <f>_xlfn.XLOOKUP($F23,Monstervakken!$C:$C,Monstervakken!L:L,".",0)</f>
        <v>Klasse wonen</v>
      </c>
      <c r="AW23" s="232" t="str">
        <f>_xlfn.XLOOKUP($F23,Monstervakken!$C:$C,Monstervakken!M:M,".",0)</f>
        <v>Klasse A</v>
      </c>
      <c r="AX23" s="232" t="str">
        <f>_xlfn.XLOOKUP($F23,Monstervakken!$C:$C,Monstervakken!N:N,".",0)</f>
        <v>Verspreidbaar</v>
      </c>
      <c r="AY23" s="232" t="str">
        <f>_xlfn.XLOOKUP($F23,Monstervakken!$C:$C,Monstervakken!O:O,".",0)</f>
        <v>Toepasbaar in GBT</v>
      </c>
      <c r="AZ23" s="232" t="str">
        <f>_xlfn.XLOOKUP($F23,Monstervakken!$C:$C,Monstervakken!P:P,".",0)</f>
        <v>Toepasbaar in GBT</v>
      </c>
      <c r="BA23" s="232" t="str">
        <f>_xlfn.XLOOKUP($F23,Monstervakken!$C:$C,Monstervakken!Q:Q,".",0)</f>
        <v>Geen</v>
      </c>
      <c r="BB23" s="232"/>
      <c r="BC23" s="234" t="str">
        <f>_xlfn.XLOOKUP($F23,Monstervakken!$C:$C,Monstervakken!CM:CM,".",0)</f>
        <v>ja</v>
      </c>
      <c r="BD23" s="234" t="str">
        <f>_xlfn.XLOOKUP($F23,Monstervakken!$C:$C,Monstervakken!CN:CN,".",0)</f>
        <v>ja</v>
      </c>
      <c r="BE23" s="234" t="str">
        <f>_xlfn.XLOOKUP($F23,Monstervakken!$C:$C,Monstervakken!CO:CO,".",0)</f>
        <v>ja</v>
      </c>
      <c r="BF23" s="234" t="str">
        <f>_xlfn.XLOOKUP($F23,Monstervakken!$C:$C,Monstervakken!CP:CP,".",0)</f>
        <v>ja</v>
      </c>
      <c r="BG23" s="234" t="str">
        <f>_xlfn.XLOOKUP($F23,Monstervakken!$C:$C,Monstervakken!CQ:CQ,".",0)</f>
        <v>ja</v>
      </c>
      <c r="BH23" s="234" t="str">
        <f>_xlfn.XLOOKUP($F23,Monstervakken!$C:$C,Monstervakken!CR:CR,".",0)</f>
        <v>ja</v>
      </c>
      <c r="BI23" s="234" t="str">
        <f>_xlfn.XLOOKUP($F23,Monstervakken!$C:$C,Monstervakken!CS:CS,".",0)</f>
        <v>ja</v>
      </c>
      <c r="BJ23" s="234" t="str">
        <f>_xlfn.XLOOKUP($F23,Monstervakken!$C:$C,Monstervakken!CT:CT,".",0)</f>
        <v>ja</v>
      </c>
      <c r="BK23" s="234" t="str">
        <f>_xlfn.XLOOKUP($F23,Monstervakken!$C:$C,Monstervakken!CU:CU,".",0)</f>
        <v>ja</v>
      </c>
      <c r="BL23" s="232" t="str">
        <f t="shared" si="4"/>
        <v>011_015</v>
      </c>
    </row>
    <row r="24" spans="1:64" x14ac:dyDescent="0.2">
      <c r="A24" s="6" t="s">
        <v>1647</v>
      </c>
      <c r="C24" s="135">
        <f>_xlfn.XLOOKUP(F24,Monstervakken!C:C,Monstervakken!B:B)</f>
        <v>3000</v>
      </c>
      <c r="D24" s="6" t="s">
        <v>1635</v>
      </c>
      <c r="E24" s="6" t="s">
        <v>488</v>
      </c>
      <c r="F24" s="75">
        <v>4</v>
      </c>
      <c r="G24" s="115" t="str">
        <f t="shared" si="0"/>
        <v>011_016</v>
      </c>
      <c r="H24" s="135"/>
      <c r="I24" s="75">
        <v>16</v>
      </c>
      <c r="J24" s="6" t="s">
        <v>924</v>
      </c>
      <c r="K24" s="23">
        <v>42.5</v>
      </c>
      <c r="L24" s="25">
        <v>5.7</v>
      </c>
      <c r="M24" s="6">
        <v>242.25</v>
      </c>
      <c r="N24" s="8">
        <v>43700</v>
      </c>
      <c r="O24" s="6" t="s">
        <v>38</v>
      </c>
      <c r="P24" s="66">
        <v>-2.2200000000000002</v>
      </c>
      <c r="Q24" s="66">
        <v>-2.2200000000000002</v>
      </c>
      <c r="R24" s="66">
        <f>_xlfn.XLOOKUP(E24,hlp_leggeruitrapport!A:A,hlp_leggeruitrapport!D:D)</f>
        <v>-2.2200000000000002</v>
      </c>
      <c r="S24" s="66">
        <v>0.5</v>
      </c>
      <c r="T24" s="66">
        <f>_xlfn.XLOOKUP(E24,hlp_leggeruitrapport!A:A,hlp_leggeruitrapport!E:E)</f>
        <v>0.5</v>
      </c>
      <c r="U24" s="75">
        <f>_xlfn.XLOOKUP(E24,hlp_leggeruitrapport!A:A,hlp_leggeruitrapport!F:F)</f>
        <v>3</v>
      </c>
      <c r="V24" s="165">
        <f>_xlfn.XLOOKUP($G24,hpBPaanwas!$C:$C,hpBPaanwas!T:T,".")</f>
        <v>3</v>
      </c>
      <c r="W24" s="75">
        <f t="shared" si="2"/>
        <v>-2.9200000000000004</v>
      </c>
      <c r="X24" s="6">
        <v>-2.72</v>
      </c>
      <c r="Y24" s="6">
        <v>2.7</v>
      </c>
      <c r="Z24" s="6">
        <v>2.0699999999999998</v>
      </c>
      <c r="AA24" s="6">
        <v>0.91</v>
      </c>
      <c r="AB24" s="6">
        <v>1.3</v>
      </c>
      <c r="AC24" s="6">
        <v>88</v>
      </c>
      <c r="AD24" s="6">
        <v>38.700000000000003</v>
      </c>
      <c r="AE24" s="6">
        <v>55.3</v>
      </c>
      <c r="AF24" s="6">
        <v>0.49041899999999999</v>
      </c>
      <c r="AG24" s="6" t="s">
        <v>921</v>
      </c>
      <c r="AH24" s="6" t="s">
        <v>32</v>
      </c>
      <c r="AI24" s="6" t="s">
        <v>41</v>
      </c>
      <c r="AJ24" s="6" t="s">
        <v>924</v>
      </c>
      <c r="AK24" s="75">
        <f>_xlfn.XLOOKUP(G24,hlpBPout!C:C,hlpBPout!X:X,".")</f>
        <v>89</v>
      </c>
      <c r="AL24" s="75">
        <f>_xlfn.XLOOKUP($G24,hlpBPout!$C:$C,hlpBPout!AA:AA,".")</f>
        <v>38</v>
      </c>
      <c r="AM24" s="75">
        <f>_xlfn.XLOOKUP(G24,hpBPaanwas!C:C,hpBPaanwas!X:X,".")</f>
        <v>94</v>
      </c>
      <c r="AN24" s="165">
        <f t="shared" si="3"/>
        <v>1.411764705882353</v>
      </c>
      <c r="AO24" s="75">
        <f>_xlfn.XLOOKUP($G24,hpBPaanwas!$C:$C,hpBPaanwas!AA:AA,".")</f>
        <v>60</v>
      </c>
      <c r="AP24" s="116"/>
      <c r="AQ24" s="75">
        <f t="shared" si="1"/>
        <v>1</v>
      </c>
      <c r="AR24" s="116"/>
      <c r="AS24" s="127"/>
      <c r="AT24" s="127" t="s">
        <v>3795</v>
      </c>
      <c r="AU24" s="128"/>
      <c r="AV24" s="232" t="str">
        <f>_xlfn.XLOOKUP($F24,Monstervakken!$C:$C,Monstervakken!L:L,".",0)</f>
        <v>Klasse wonen</v>
      </c>
      <c r="AW24" s="232" t="str">
        <f>_xlfn.XLOOKUP($F24,Monstervakken!$C:$C,Monstervakken!M:M,".",0)</f>
        <v>Klasse A</v>
      </c>
      <c r="AX24" s="232" t="str">
        <f>_xlfn.XLOOKUP($F24,Monstervakken!$C:$C,Monstervakken!N:N,".",0)</f>
        <v>Verspreidbaar</v>
      </c>
      <c r="AY24" s="232" t="str">
        <f>_xlfn.XLOOKUP($F24,Monstervakken!$C:$C,Monstervakken!O:O,".",0)</f>
        <v>Toepasbaar in GBT</v>
      </c>
      <c r="AZ24" s="232" t="str">
        <f>_xlfn.XLOOKUP($F24,Monstervakken!$C:$C,Monstervakken!P:P,".",0)</f>
        <v>Toepasbaar in GBT</v>
      </c>
      <c r="BA24" s="232" t="str">
        <f>_xlfn.XLOOKUP($F24,Monstervakken!$C:$C,Monstervakken!Q:Q,".",0)</f>
        <v>Geen</v>
      </c>
      <c r="BB24" s="232"/>
      <c r="BC24" s="234" t="str">
        <f>_xlfn.XLOOKUP($F24,Monstervakken!$C:$C,Monstervakken!CM:CM,".",0)</f>
        <v>ja</v>
      </c>
      <c r="BD24" s="234" t="str">
        <f>_xlfn.XLOOKUP($F24,Monstervakken!$C:$C,Monstervakken!CN:CN,".",0)</f>
        <v>ja</v>
      </c>
      <c r="BE24" s="234" t="str">
        <f>_xlfn.XLOOKUP($F24,Monstervakken!$C:$C,Monstervakken!CO:CO,".",0)</f>
        <v>ja</v>
      </c>
      <c r="BF24" s="234" t="str">
        <f>_xlfn.XLOOKUP($F24,Monstervakken!$C:$C,Monstervakken!CP:CP,".",0)</f>
        <v>ja</v>
      </c>
      <c r="BG24" s="234" t="str">
        <f>_xlfn.XLOOKUP($F24,Monstervakken!$C:$C,Monstervakken!CQ:CQ,".",0)</f>
        <v>ja</v>
      </c>
      <c r="BH24" s="234" t="str">
        <f>_xlfn.XLOOKUP($F24,Monstervakken!$C:$C,Monstervakken!CR:CR,".",0)</f>
        <v>ja</v>
      </c>
      <c r="BI24" s="234" t="str">
        <f>_xlfn.XLOOKUP($F24,Monstervakken!$C:$C,Monstervakken!CS:CS,".",0)</f>
        <v>ja</v>
      </c>
      <c r="BJ24" s="234" t="str">
        <f>_xlfn.XLOOKUP($F24,Monstervakken!$C:$C,Monstervakken!CT:CT,".",0)</f>
        <v>ja</v>
      </c>
      <c r="BK24" s="234" t="str">
        <f>_xlfn.XLOOKUP($F24,Monstervakken!$C:$C,Monstervakken!CU:CU,".",0)</f>
        <v>ja</v>
      </c>
      <c r="BL24" s="232" t="str">
        <f t="shared" si="4"/>
        <v>011_016</v>
      </c>
    </row>
    <row r="25" spans="1:64" x14ac:dyDescent="0.2">
      <c r="A25" s="6" t="s">
        <v>1647</v>
      </c>
      <c r="C25" s="135">
        <f>_xlfn.XLOOKUP(F25,Monstervakken!C:C,Monstervakken!B:B)</f>
        <v>3000</v>
      </c>
      <c r="D25" s="6" t="s">
        <v>1635</v>
      </c>
      <c r="E25" s="6" t="s">
        <v>488</v>
      </c>
      <c r="F25" s="75">
        <v>4</v>
      </c>
      <c r="G25" s="115" t="str">
        <f t="shared" si="0"/>
        <v>011_017</v>
      </c>
      <c r="H25" s="135"/>
      <c r="I25" s="75">
        <v>17</v>
      </c>
      <c r="J25" s="6" t="s">
        <v>925</v>
      </c>
      <c r="K25" s="23">
        <v>50</v>
      </c>
      <c r="L25" s="25">
        <v>4.8499999999999996</v>
      </c>
      <c r="M25" s="6">
        <v>242.5</v>
      </c>
      <c r="N25" s="8">
        <v>43700</v>
      </c>
      <c r="O25" s="6" t="s">
        <v>38</v>
      </c>
      <c r="P25" s="66">
        <v>-2.2200000000000002</v>
      </c>
      <c r="Q25" s="66">
        <v>-2.2200000000000002</v>
      </c>
      <c r="R25" s="66">
        <f>_xlfn.XLOOKUP(E25,hlp_leggeruitrapport!A:A,hlp_leggeruitrapport!D:D)</f>
        <v>-2.2200000000000002</v>
      </c>
      <c r="S25" s="66">
        <v>0.5</v>
      </c>
      <c r="T25" s="66">
        <f>_xlfn.XLOOKUP(E25,hlp_leggeruitrapport!A:A,hlp_leggeruitrapport!E:E)</f>
        <v>0.5</v>
      </c>
      <c r="U25" s="75">
        <f>_xlfn.XLOOKUP(E25,hlp_leggeruitrapport!A:A,hlp_leggeruitrapport!F:F)</f>
        <v>3</v>
      </c>
      <c r="V25" s="165">
        <f>_xlfn.XLOOKUP($G25,hpBPaanwas!$C:$C,hpBPaanwas!T:T,".")</f>
        <v>3</v>
      </c>
      <c r="W25" s="75">
        <f t="shared" si="2"/>
        <v>-2.9200000000000004</v>
      </c>
      <c r="X25" s="6">
        <v>-2.72</v>
      </c>
      <c r="Y25" s="6">
        <v>1.85</v>
      </c>
      <c r="Z25" s="6">
        <v>1.77</v>
      </c>
      <c r="AA25" s="6">
        <v>0.72</v>
      </c>
      <c r="AB25" s="6">
        <v>0.97</v>
      </c>
      <c r="AC25" s="6">
        <v>88.5</v>
      </c>
      <c r="AD25" s="6">
        <v>36</v>
      </c>
      <c r="AE25" s="6">
        <v>48.5</v>
      </c>
      <c r="AF25" s="6">
        <v>0.47720600000000002</v>
      </c>
      <c r="AG25" s="6" t="s">
        <v>921</v>
      </c>
      <c r="AH25" s="6" t="s">
        <v>32</v>
      </c>
      <c r="AI25" s="6" t="s">
        <v>41</v>
      </c>
      <c r="AJ25" s="6" t="s">
        <v>925</v>
      </c>
      <c r="AK25" s="75">
        <f>_xlfn.XLOOKUP(G25,hlpBPout!C:C,hlpBPout!X:X,".")</f>
        <v>85</v>
      </c>
      <c r="AL25" s="75">
        <f>_xlfn.XLOOKUP($G25,hlpBPout!$C:$C,hlpBPout!AA:AA,".")</f>
        <v>35</v>
      </c>
      <c r="AM25" s="75">
        <f>_xlfn.XLOOKUP(G25,hpBPaanwas!C:C,hpBPaanwas!X:X,".")</f>
        <v>95</v>
      </c>
      <c r="AN25" s="165">
        <f t="shared" si="3"/>
        <v>1.1000000000000001</v>
      </c>
      <c r="AO25" s="75">
        <f>_xlfn.XLOOKUP($G25,hpBPaanwas!$C:$C,hpBPaanwas!AA:AA,".")</f>
        <v>55</v>
      </c>
      <c r="AP25" s="116"/>
      <c r="AQ25" s="75">
        <f t="shared" si="1"/>
        <v>-3.5</v>
      </c>
      <c r="AR25" s="116"/>
      <c r="AS25" s="127"/>
      <c r="AT25" s="127" t="s">
        <v>3795</v>
      </c>
      <c r="AU25" s="128"/>
      <c r="AV25" s="232" t="str">
        <f>_xlfn.XLOOKUP($F25,Monstervakken!$C:$C,Monstervakken!L:L,".",0)</f>
        <v>Klasse wonen</v>
      </c>
      <c r="AW25" s="232" t="str">
        <f>_xlfn.XLOOKUP($F25,Monstervakken!$C:$C,Monstervakken!M:M,".",0)</f>
        <v>Klasse A</v>
      </c>
      <c r="AX25" s="232" t="str">
        <f>_xlfn.XLOOKUP($F25,Monstervakken!$C:$C,Monstervakken!N:N,".",0)</f>
        <v>Verspreidbaar</v>
      </c>
      <c r="AY25" s="232" t="str">
        <f>_xlfn.XLOOKUP($F25,Monstervakken!$C:$C,Monstervakken!O:O,".",0)</f>
        <v>Toepasbaar in GBT</v>
      </c>
      <c r="AZ25" s="232" t="str">
        <f>_xlfn.XLOOKUP($F25,Monstervakken!$C:$C,Monstervakken!P:P,".",0)</f>
        <v>Toepasbaar in GBT</v>
      </c>
      <c r="BA25" s="232" t="str">
        <f>_xlfn.XLOOKUP($F25,Monstervakken!$C:$C,Monstervakken!Q:Q,".",0)</f>
        <v>Geen</v>
      </c>
      <c r="BB25" s="232"/>
      <c r="BC25" s="234" t="str">
        <f>_xlfn.XLOOKUP($F25,Monstervakken!$C:$C,Monstervakken!CM:CM,".",0)</f>
        <v>ja</v>
      </c>
      <c r="BD25" s="234" t="str">
        <f>_xlfn.XLOOKUP($F25,Monstervakken!$C:$C,Monstervakken!CN:CN,".",0)</f>
        <v>ja</v>
      </c>
      <c r="BE25" s="234" t="str">
        <f>_xlfn.XLOOKUP($F25,Monstervakken!$C:$C,Monstervakken!CO:CO,".",0)</f>
        <v>ja</v>
      </c>
      <c r="BF25" s="234" t="str">
        <f>_xlfn.XLOOKUP($F25,Monstervakken!$C:$C,Monstervakken!CP:CP,".",0)</f>
        <v>ja</v>
      </c>
      <c r="BG25" s="234" t="str">
        <f>_xlfn.XLOOKUP($F25,Monstervakken!$C:$C,Monstervakken!CQ:CQ,".",0)</f>
        <v>ja</v>
      </c>
      <c r="BH25" s="234" t="str">
        <f>_xlfn.XLOOKUP($F25,Monstervakken!$C:$C,Monstervakken!CR:CR,".",0)</f>
        <v>ja</v>
      </c>
      <c r="BI25" s="234" t="str">
        <f>_xlfn.XLOOKUP($F25,Monstervakken!$C:$C,Monstervakken!CS:CS,".",0)</f>
        <v>ja</v>
      </c>
      <c r="BJ25" s="234" t="str">
        <f>_xlfn.XLOOKUP($F25,Monstervakken!$C:$C,Monstervakken!CT:CT,".",0)</f>
        <v>ja</v>
      </c>
      <c r="BK25" s="234" t="str">
        <f>_xlfn.XLOOKUP($F25,Monstervakken!$C:$C,Monstervakken!CU:CU,".",0)</f>
        <v>ja</v>
      </c>
      <c r="BL25" s="232" t="str">
        <f t="shared" si="4"/>
        <v>011_017</v>
      </c>
    </row>
    <row r="26" spans="1:64" x14ac:dyDescent="0.2">
      <c r="A26" s="6" t="s">
        <v>1647</v>
      </c>
      <c r="C26" s="135">
        <f>_xlfn.XLOOKUP(F26,Monstervakken!C:C,Monstervakken!B:B)</f>
        <v>3000</v>
      </c>
      <c r="D26" s="6" t="s">
        <v>1635</v>
      </c>
      <c r="E26" s="6" t="s">
        <v>488</v>
      </c>
      <c r="F26" s="75">
        <v>4</v>
      </c>
      <c r="G26" s="115" t="str">
        <f t="shared" si="0"/>
        <v>011_018</v>
      </c>
      <c r="H26" s="135"/>
      <c r="I26" s="75">
        <v>18</v>
      </c>
      <c r="J26" s="6" t="s">
        <v>926</v>
      </c>
      <c r="K26" s="23">
        <v>50.5</v>
      </c>
      <c r="L26" s="25">
        <v>5.0999999999999996</v>
      </c>
      <c r="M26" s="6">
        <v>257.55</v>
      </c>
      <c r="N26" s="8">
        <v>43700</v>
      </c>
      <c r="O26" s="6" t="s">
        <v>38</v>
      </c>
      <c r="P26" s="66">
        <v>-2.2200000000000002</v>
      </c>
      <c r="Q26" s="66">
        <v>-2.2200000000000002</v>
      </c>
      <c r="R26" s="66">
        <f>_xlfn.XLOOKUP(E26,hlp_leggeruitrapport!A:A,hlp_leggeruitrapport!D:D)</f>
        <v>-2.2200000000000002</v>
      </c>
      <c r="S26" s="66">
        <v>0.5</v>
      </c>
      <c r="T26" s="66">
        <f>_xlfn.XLOOKUP(E26,hlp_leggeruitrapport!A:A,hlp_leggeruitrapport!E:E)</f>
        <v>0.5</v>
      </c>
      <c r="U26" s="75">
        <f>_xlfn.XLOOKUP(E26,hlp_leggeruitrapport!A:A,hlp_leggeruitrapport!F:F)</f>
        <v>3</v>
      </c>
      <c r="V26" s="165">
        <f>_xlfn.XLOOKUP($G26,hpBPaanwas!$C:$C,hpBPaanwas!T:T,".")</f>
        <v>3</v>
      </c>
      <c r="W26" s="75">
        <f t="shared" si="2"/>
        <v>-2.9200000000000004</v>
      </c>
      <c r="X26" s="6">
        <v>-2.72</v>
      </c>
      <c r="Y26" s="6">
        <v>2.1</v>
      </c>
      <c r="Z26" s="6">
        <v>1.7</v>
      </c>
      <c r="AA26" s="6">
        <v>1.1599999999999999</v>
      </c>
      <c r="AB26" s="6">
        <v>1.42</v>
      </c>
      <c r="AC26" s="6">
        <v>85.9</v>
      </c>
      <c r="AD26" s="6">
        <v>58.6</v>
      </c>
      <c r="AE26" s="6">
        <v>71.7</v>
      </c>
      <c r="AF26" s="6">
        <v>0.61748999999999998</v>
      </c>
      <c r="AG26" s="6" t="s">
        <v>921</v>
      </c>
      <c r="AH26" s="6" t="s">
        <v>32</v>
      </c>
      <c r="AI26" s="6" t="s">
        <v>41</v>
      </c>
      <c r="AJ26" s="6" t="s">
        <v>926</v>
      </c>
      <c r="AK26" s="75">
        <f>_xlfn.XLOOKUP(G26,hlpBPout!C:C,hlpBPout!X:X,".")</f>
        <v>86</v>
      </c>
      <c r="AL26" s="75">
        <f>_xlfn.XLOOKUP($G26,hlpBPout!$C:$C,hlpBPout!AA:AA,".")</f>
        <v>61</v>
      </c>
      <c r="AM26" s="75">
        <f>_xlfn.XLOOKUP(G26,hpBPaanwas!C:C,hpBPaanwas!X:X,".")</f>
        <v>91</v>
      </c>
      <c r="AN26" s="165">
        <f t="shared" si="3"/>
        <v>1.6039603960396041</v>
      </c>
      <c r="AO26" s="75">
        <f>_xlfn.XLOOKUP($G26,hpBPaanwas!$C:$C,hpBPaanwas!AA:AA,".")</f>
        <v>81</v>
      </c>
      <c r="AP26" s="116"/>
      <c r="AQ26" s="75">
        <f t="shared" si="1"/>
        <v>9.9999999999994316E-2</v>
      </c>
      <c r="AR26" s="116"/>
      <c r="AS26" s="127"/>
      <c r="AT26" s="127" t="s">
        <v>3795</v>
      </c>
      <c r="AU26" s="128"/>
      <c r="AV26" s="232" t="str">
        <f>_xlfn.XLOOKUP($F26,Monstervakken!$C:$C,Monstervakken!L:L,".",0)</f>
        <v>Klasse wonen</v>
      </c>
      <c r="AW26" s="232" t="str">
        <f>_xlfn.XLOOKUP($F26,Monstervakken!$C:$C,Monstervakken!M:M,".",0)</f>
        <v>Klasse A</v>
      </c>
      <c r="AX26" s="232" t="str">
        <f>_xlfn.XLOOKUP($F26,Monstervakken!$C:$C,Monstervakken!N:N,".",0)</f>
        <v>Verspreidbaar</v>
      </c>
      <c r="AY26" s="232" t="str">
        <f>_xlfn.XLOOKUP($F26,Monstervakken!$C:$C,Monstervakken!O:O,".",0)</f>
        <v>Toepasbaar in GBT</v>
      </c>
      <c r="AZ26" s="232" t="str">
        <f>_xlfn.XLOOKUP($F26,Monstervakken!$C:$C,Monstervakken!P:P,".",0)</f>
        <v>Toepasbaar in GBT</v>
      </c>
      <c r="BA26" s="232" t="str">
        <f>_xlfn.XLOOKUP($F26,Monstervakken!$C:$C,Monstervakken!Q:Q,".",0)</f>
        <v>Geen</v>
      </c>
      <c r="BB26" s="232"/>
      <c r="BC26" s="234" t="str">
        <f>_xlfn.XLOOKUP($F26,Monstervakken!$C:$C,Monstervakken!CM:CM,".",0)</f>
        <v>ja</v>
      </c>
      <c r="BD26" s="234" t="str">
        <f>_xlfn.XLOOKUP($F26,Monstervakken!$C:$C,Monstervakken!CN:CN,".",0)</f>
        <v>ja</v>
      </c>
      <c r="BE26" s="234" t="str">
        <f>_xlfn.XLOOKUP($F26,Monstervakken!$C:$C,Monstervakken!CO:CO,".",0)</f>
        <v>ja</v>
      </c>
      <c r="BF26" s="234" t="str">
        <f>_xlfn.XLOOKUP($F26,Monstervakken!$C:$C,Monstervakken!CP:CP,".",0)</f>
        <v>ja</v>
      </c>
      <c r="BG26" s="234" t="str">
        <f>_xlfn.XLOOKUP($F26,Monstervakken!$C:$C,Monstervakken!CQ:CQ,".",0)</f>
        <v>ja</v>
      </c>
      <c r="BH26" s="234" t="str">
        <f>_xlfn.XLOOKUP($F26,Monstervakken!$C:$C,Monstervakken!CR:CR,".",0)</f>
        <v>ja</v>
      </c>
      <c r="BI26" s="234" t="str">
        <f>_xlfn.XLOOKUP($F26,Monstervakken!$C:$C,Monstervakken!CS:CS,".",0)</f>
        <v>ja</v>
      </c>
      <c r="BJ26" s="234" t="str">
        <f>_xlfn.XLOOKUP($F26,Monstervakken!$C:$C,Monstervakken!CT:CT,".",0)</f>
        <v>ja</v>
      </c>
      <c r="BK26" s="234" t="str">
        <f>_xlfn.XLOOKUP($F26,Monstervakken!$C:$C,Monstervakken!CU:CU,".",0)</f>
        <v>ja</v>
      </c>
      <c r="BL26" s="232" t="str">
        <f t="shared" si="4"/>
        <v>011_018</v>
      </c>
    </row>
    <row r="27" spans="1:64" x14ac:dyDescent="0.2">
      <c r="A27" s="6" t="s">
        <v>1647</v>
      </c>
      <c r="C27" s="135">
        <f>_xlfn.XLOOKUP(F27,Monstervakken!C:C,Monstervakken!B:B)</f>
        <v>3000</v>
      </c>
      <c r="D27" s="6" t="s">
        <v>1635</v>
      </c>
      <c r="E27" s="6" t="s">
        <v>488</v>
      </c>
      <c r="F27" s="75">
        <v>4</v>
      </c>
      <c r="G27" s="115" t="str">
        <f t="shared" si="0"/>
        <v>011_019</v>
      </c>
      <c r="H27" s="135"/>
      <c r="I27" s="75">
        <v>19</v>
      </c>
      <c r="J27" s="6" t="s">
        <v>927</v>
      </c>
      <c r="K27" s="23">
        <v>60</v>
      </c>
      <c r="L27" s="25">
        <v>3</v>
      </c>
      <c r="M27" s="6">
        <v>180</v>
      </c>
      <c r="N27" s="8">
        <v>43700</v>
      </c>
      <c r="O27" s="6" t="s">
        <v>38</v>
      </c>
      <c r="P27" s="66">
        <v>-2.2200000000000002</v>
      </c>
      <c r="Q27" s="66">
        <v>-2.2200000000000002</v>
      </c>
      <c r="R27" s="66">
        <f>_xlfn.XLOOKUP(E27,hlp_leggeruitrapport!A:A,hlp_leggeruitrapport!D:D)</f>
        <v>-2.2200000000000002</v>
      </c>
      <c r="S27" s="66">
        <v>0.5</v>
      </c>
      <c r="T27" s="66">
        <f>_xlfn.XLOOKUP(E27,hlp_leggeruitrapport!A:A,hlp_leggeruitrapport!E:E)</f>
        <v>0.5</v>
      </c>
      <c r="U27" s="75">
        <f>_xlfn.XLOOKUP(E27,hlp_leggeruitrapport!A:A,hlp_leggeruitrapport!F:F)</f>
        <v>3</v>
      </c>
      <c r="V27" s="165">
        <f>_xlfn.XLOOKUP($G27,hpBPaanwas!$C:$C,hpBPaanwas!T:T,".")</f>
        <v>2</v>
      </c>
      <c r="W27" s="75">
        <f t="shared" si="2"/>
        <v>-2.9200000000000004</v>
      </c>
      <c r="X27" s="6">
        <v>-2.72</v>
      </c>
      <c r="Y27" s="6">
        <v>1</v>
      </c>
      <c r="Z27" s="6">
        <v>1.1599999999999999</v>
      </c>
      <c r="AA27" s="6">
        <v>0.76</v>
      </c>
      <c r="AB27" s="6">
        <v>0.88</v>
      </c>
      <c r="AC27" s="6">
        <v>69.599999999999994</v>
      </c>
      <c r="AD27" s="6">
        <v>45.6</v>
      </c>
      <c r="AE27" s="6">
        <v>52.8</v>
      </c>
      <c r="AF27" s="6">
        <v>0.60317500000000002</v>
      </c>
      <c r="AG27" s="6" t="s">
        <v>921</v>
      </c>
      <c r="AH27" s="6" t="s">
        <v>32</v>
      </c>
      <c r="AI27" s="6" t="s">
        <v>41</v>
      </c>
      <c r="AJ27" s="6" t="s">
        <v>927</v>
      </c>
      <c r="AK27" s="75">
        <f>_xlfn.XLOOKUP(G27,hlpBPout!C:C,hlpBPout!X:X,".")</f>
        <v>66</v>
      </c>
      <c r="AL27" s="75" t="str">
        <f>_xlfn.XLOOKUP($G27,hlpBPout!$C:$C,hlpBPout!AA:AA,".")</f>
        <v>!</v>
      </c>
      <c r="AM27" s="75">
        <f>_xlfn.XLOOKUP(G27,hpBPaanwas!C:C,hpBPaanwas!X:X,".")</f>
        <v>72</v>
      </c>
      <c r="AN27" s="165">
        <f t="shared" si="3"/>
        <v>1</v>
      </c>
      <c r="AO27" s="75">
        <f>_xlfn.XLOOKUP($G27,hpBPaanwas!$C:$C,hpBPaanwas!AA:AA,".")</f>
        <v>60</v>
      </c>
      <c r="AP27" s="116"/>
      <c r="AQ27" s="75">
        <f t="shared" si="1"/>
        <v>-3.5999999999999943</v>
      </c>
      <c r="AR27" s="116"/>
      <c r="AS27" s="127"/>
      <c r="AT27" s="127" t="s">
        <v>3795</v>
      </c>
      <c r="AU27" s="128"/>
      <c r="AV27" s="232" t="str">
        <f>_xlfn.XLOOKUP($F27,Monstervakken!$C:$C,Monstervakken!L:L,".",0)</f>
        <v>Klasse wonen</v>
      </c>
      <c r="AW27" s="232" t="str">
        <f>_xlfn.XLOOKUP($F27,Monstervakken!$C:$C,Monstervakken!M:M,".",0)</f>
        <v>Klasse A</v>
      </c>
      <c r="AX27" s="232" t="str">
        <f>_xlfn.XLOOKUP($F27,Monstervakken!$C:$C,Monstervakken!N:N,".",0)</f>
        <v>Verspreidbaar</v>
      </c>
      <c r="AY27" s="232" t="str">
        <f>_xlfn.XLOOKUP($F27,Monstervakken!$C:$C,Monstervakken!O:O,".",0)</f>
        <v>Toepasbaar in GBT</v>
      </c>
      <c r="AZ27" s="232" t="str">
        <f>_xlfn.XLOOKUP($F27,Monstervakken!$C:$C,Monstervakken!P:P,".",0)</f>
        <v>Toepasbaar in GBT</v>
      </c>
      <c r="BA27" s="232" t="str">
        <f>_xlfn.XLOOKUP($F27,Monstervakken!$C:$C,Monstervakken!Q:Q,".",0)</f>
        <v>Geen</v>
      </c>
      <c r="BB27" s="232"/>
      <c r="BC27" s="234" t="str">
        <f>_xlfn.XLOOKUP($F27,Monstervakken!$C:$C,Monstervakken!CM:CM,".",0)</f>
        <v>ja</v>
      </c>
      <c r="BD27" s="234" t="str">
        <f>_xlfn.XLOOKUP($F27,Monstervakken!$C:$C,Monstervakken!CN:CN,".",0)</f>
        <v>ja</v>
      </c>
      <c r="BE27" s="234" t="str">
        <f>_xlfn.XLOOKUP($F27,Monstervakken!$C:$C,Monstervakken!CO:CO,".",0)</f>
        <v>ja</v>
      </c>
      <c r="BF27" s="234" t="str">
        <f>_xlfn.XLOOKUP($F27,Monstervakken!$C:$C,Monstervakken!CP:CP,".",0)</f>
        <v>ja</v>
      </c>
      <c r="BG27" s="234" t="str">
        <f>_xlfn.XLOOKUP($F27,Monstervakken!$C:$C,Monstervakken!CQ:CQ,".",0)</f>
        <v>ja</v>
      </c>
      <c r="BH27" s="234" t="str">
        <f>_xlfn.XLOOKUP($F27,Monstervakken!$C:$C,Monstervakken!CR:CR,".",0)</f>
        <v>ja</v>
      </c>
      <c r="BI27" s="234" t="str">
        <f>_xlfn.XLOOKUP($F27,Monstervakken!$C:$C,Monstervakken!CS:CS,".",0)</f>
        <v>ja</v>
      </c>
      <c r="BJ27" s="234" t="str">
        <f>_xlfn.XLOOKUP($F27,Monstervakken!$C:$C,Monstervakken!CT:CT,".",0)</f>
        <v>ja</v>
      </c>
      <c r="BK27" s="234" t="str">
        <f>_xlfn.XLOOKUP($F27,Monstervakken!$C:$C,Monstervakken!CU:CU,".",0)</f>
        <v>ja</v>
      </c>
      <c r="BL27" s="232" t="str">
        <f t="shared" si="4"/>
        <v>011_019</v>
      </c>
    </row>
    <row r="28" spans="1:64" x14ac:dyDescent="0.2">
      <c r="A28" s="6" t="s">
        <v>1647</v>
      </c>
      <c r="C28" s="135">
        <f>_xlfn.XLOOKUP(F28,Monstervakken!C:C,Monstervakken!B:B)</f>
        <v>3000</v>
      </c>
      <c r="D28" s="6" t="s">
        <v>1635</v>
      </c>
      <c r="E28" s="6" t="s">
        <v>488</v>
      </c>
      <c r="F28" s="75">
        <v>4</v>
      </c>
      <c r="G28" s="115" t="str">
        <f t="shared" si="0"/>
        <v>011_020</v>
      </c>
      <c r="H28" s="135"/>
      <c r="I28" s="75">
        <v>20</v>
      </c>
      <c r="J28" s="6" t="s">
        <v>489</v>
      </c>
      <c r="K28" s="23">
        <v>26</v>
      </c>
      <c r="L28" s="25">
        <v>10.65</v>
      </c>
      <c r="M28" s="6">
        <v>276.89999999999998</v>
      </c>
      <c r="N28" s="8">
        <v>43700</v>
      </c>
      <c r="O28" s="6" t="s">
        <v>74</v>
      </c>
      <c r="P28" s="66">
        <v>-2.2200000000000002</v>
      </c>
      <c r="Q28" s="66">
        <v>-2.2200000000000002</v>
      </c>
      <c r="R28" s="66">
        <f>_xlfn.XLOOKUP(E28,hlp_leggeruitrapport!A:A,hlp_leggeruitrapport!D:D)</f>
        <v>-2.2200000000000002</v>
      </c>
      <c r="S28" s="66">
        <v>0.5</v>
      </c>
      <c r="T28" s="66">
        <f>_xlfn.XLOOKUP(E28,hlp_leggeruitrapport!A:A,hlp_leggeruitrapport!E:E)</f>
        <v>0.5</v>
      </c>
      <c r="U28" s="75">
        <f>_xlfn.XLOOKUP(E28,hlp_leggeruitrapport!A:A,hlp_leggeruitrapport!F:F)</f>
        <v>3</v>
      </c>
      <c r="V28" s="165">
        <f>_xlfn.XLOOKUP($G28,hpBPaanwas!$C:$C,hpBPaanwas!T:T,".")</f>
        <v>3</v>
      </c>
      <c r="W28" s="75">
        <f t="shared" si="2"/>
        <v>-2.9200000000000004</v>
      </c>
      <c r="X28" s="6">
        <v>-2.72</v>
      </c>
      <c r="Y28" s="6">
        <v>7.65</v>
      </c>
      <c r="Z28" s="6">
        <v>4.41</v>
      </c>
      <c r="AA28" s="6">
        <v>1.1499999999999999</v>
      </c>
      <c r="AB28" s="6">
        <v>2.2599999999999998</v>
      </c>
      <c r="AC28" s="6">
        <v>114.7</v>
      </c>
      <c r="AD28" s="6">
        <v>29.9</v>
      </c>
      <c r="AE28" s="6">
        <v>58.8</v>
      </c>
      <c r="AF28" s="6">
        <v>0.283916</v>
      </c>
      <c r="AG28" s="6" t="s">
        <v>479</v>
      </c>
      <c r="AH28" s="6" t="s">
        <v>28</v>
      </c>
      <c r="AI28" s="6" t="s">
        <v>41</v>
      </c>
      <c r="AJ28" s="6" t="s">
        <v>489</v>
      </c>
      <c r="AK28" s="75">
        <f>_xlfn.XLOOKUP(G28,hlpBPout!C:C,hlpBPout!X:X,".")</f>
        <v>114</v>
      </c>
      <c r="AL28" s="75">
        <f>_xlfn.XLOOKUP($G28,hlpBPout!$C:$C,hlpBPout!AA:AA,".")</f>
        <v>31</v>
      </c>
      <c r="AM28" s="75">
        <f>_xlfn.XLOOKUP(G28,hpBPaanwas!C:C,hpBPaanwas!X:X,".")</f>
        <v>122</v>
      </c>
      <c r="AN28" s="165">
        <f t="shared" si="3"/>
        <v>2.5</v>
      </c>
      <c r="AO28" s="75">
        <f>_xlfn.XLOOKUP($G28,hpBPaanwas!$C:$C,hpBPaanwas!AA:AA,".")</f>
        <v>65</v>
      </c>
      <c r="AP28" s="116"/>
      <c r="AQ28" s="75">
        <f t="shared" si="1"/>
        <v>-0.70000000000000284</v>
      </c>
      <c r="AR28" s="116"/>
      <c r="AS28" s="127"/>
      <c r="AT28" s="127" t="s">
        <v>3795</v>
      </c>
      <c r="AU28" s="128"/>
      <c r="AV28" s="232" t="str">
        <f>_xlfn.XLOOKUP($F28,Monstervakken!$C:$C,Monstervakken!L:L,".",0)</f>
        <v>Klasse wonen</v>
      </c>
      <c r="AW28" s="232" t="str">
        <f>_xlfn.XLOOKUP($F28,Monstervakken!$C:$C,Monstervakken!M:M,".",0)</f>
        <v>Klasse A</v>
      </c>
      <c r="AX28" s="232" t="str">
        <f>_xlfn.XLOOKUP($F28,Monstervakken!$C:$C,Monstervakken!N:N,".",0)</f>
        <v>Verspreidbaar</v>
      </c>
      <c r="AY28" s="232" t="str">
        <f>_xlfn.XLOOKUP($F28,Monstervakken!$C:$C,Monstervakken!O:O,".",0)</f>
        <v>Toepasbaar in GBT</v>
      </c>
      <c r="AZ28" s="232" t="str">
        <f>_xlfn.XLOOKUP($F28,Monstervakken!$C:$C,Monstervakken!P:P,".",0)</f>
        <v>Toepasbaar in GBT</v>
      </c>
      <c r="BA28" s="232" t="str">
        <f>_xlfn.XLOOKUP($F28,Monstervakken!$C:$C,Monstervakken!Q:Q,".",0)</f>
        <v>Geen</v>
      </c>
      <c r="BB28" s="232"/>
      <c r="BC28" s="234" t="str">
        <f>_xlfn.XLOOKUP($F28,Monstervakken!$C:$C,Monstervakken!CM:CM,".",0)</f>
        <v>ja</v>
      </c>
      <c r="BD28" s="234" t="str">
        <f>_xlfn.XLOOKUP($F28,Monstervakken!$C:$C,Monstervakken!CN:CN,".",0)</f>
        <v>ja</v>
      </c>
      <c r="BE28" s="234" t="str">
        <f>_xlfn.XLOOKUP($F28,Monstervakken!$C:$C,Monstervakken!CO:CO,".",0)</f>
        <v>ja</v>
      </c>
      <c r="BF28" s="234" t="str">
        <f>_xlfn.XLOOKUP($F28,Monstervakken!$C:$C,Monstervakken!CP:CP,".",0)</f>
        <v>ja</v>
      </c>
      <c r="BG28" s="234" t="str">
        <f>_xlfn.XLOOKUP($F28,Monstervakken!$C:$C,Monstervakken!CQ:CQ,".",0)</f>
        <v>ja</v>
      </c>
      <c r="BH28" s="234" t="str">
        <f>_xlfn.XLOOKUP($F28,Monstervakken!$C:$C,Monstervakken!CR:CR,".",0)</f>
        <v>ja</v>
      </c>
      <c r="BI28" s="234" t="str">
        <f>_xlfn.XLOOKUP($F28,Monstervakken!$C:$C,Monstervakken!CS:CS,".",0)</f>
        <v>ja</v>
      </c>
      <c r="BJ28" s="234" t="str">
        <f>_xlfn.XLOOKUP($F28,Monstervakken!$C:$C,Monstervakken!CT:CT,".",0)</f>
        <v>ja</v>
      </c>
      <c r="BK28" s="234" t="str">
        <f>_xlfn.XLOOKUP($F28,Monstervakken!$C:$C,Monstervakken!CU:CU,".",0)</f>
        <v>ja</v>
      </c>
      <c r="BL28" s="232" t="str">
        <f t="shared" si="4"/>
        <v>011_020</v>
      </c>
    </row>
    <row r="29" spans="1:64" x14ac:dyDescent="0.2">
      <c r="A29" s="6" t="s">
        <v>1647</v>
      </c>
      <c r="C29" s="135">
        <f>_xlfn.XLOOKUP(F29,Monstervakken!C:C,Monstervakken!B:B)</f>
        <v>4066</v>
      </c>
      <c r="D29" s="6" t="s">
        <v>1635</v>
      </c>
      <c r="E29" s="6" t="s">
        <v>490</v>
      </c>
      <c r="F29" s="75">
        <v>1531</v>
      </c>
      <c r="G29" s="115" t="str">
        <f t="shared" si="0"/>
        <v>011_021</v>
      </c>
      <c r="H29" s="135"/>
      <c r="I29" s="75">
        <v>21</v>
      </c>
      <c r="J29" s="6" t="s">
        <v>491</v>
      </c>
      <c r="K29" s="23">
        <v>20</v>
      </c>
      <c r="L29" s="25">
        <v>6.6</v>
      </c>
      <c r="M29" s="6">
        <v>132</v>
      </c>
      <c r="N29" s="8">
        <v>43700</v>
      </c>
      <c r="O29" s="6" t="s">
        <v>47</v>
      </c>
      <c r="P29" s="66">
        <v>-2.2200000000000002</v>
      </c>
      <c r="Q29" s="66">
        <v>-2.2200000000000002</v>
      </c>
      <c r="R29" s="66">
        <f>_xlfn.XLOOKUP(E29,hlp_leggeruitrapport!A:A,hlp_leggeruitrapport!D:D)</f>
        <v>-2.2200000000000002</v>
      </c>
      <c r="S29" s="66">
        <v>0.5</v>
      </c>
      <c r="T29" s="66">
        <f>_xlfn.XLOOKUP(E29,hlp_leggeruitrapport!A:A,hlp_leggeruitrapport!E:E)</f>
        <v>0.5</v>
      </c>
      <c r="U29" s="75">
        <f>_xlfn.XLOOKUP(E29,hlp_leggeruitrapport!A:A,hlp_leggeruitrapport!F:F)</f>
        <v>3</v>
      </c>
      <c r="V29" s="165">
        <f>_xlfn.XLOOKUP($G29,hpBPaanwas!$C:$C,hpBPaanwas!T:T,".")</f>
        <v>3</v>
      </c>
      <c r="W29" s="75">
        <f t="shared" si="2"/>
        <v>-2.9200000000000004</v>
      </c>
      <c r="X29" s="6">
        <v>-2.72</v>
      </c>
      <c r="Y29" s="6">
        <v>3.6</v>
      </c>
      <c r="Z29" s="6">
        <v>2.81</v>
      </c>
      <c r="AA29" s="6">
        <v>0.24</v>
      </c>
      <c r="AB29" s="6">
        <v>0.76</v>
      </c>
      <c r="AC29" s="6">
        <v>56.2</v>
      </c>
      <c r="AD29" s="6">
        <v>4.8</v>
      </c>
      <c r="AE29" s="6">
        <v>15.2</v>
      </c>
      <c r="AF29" s="6">
        <v>0.12631600000000001</v>
      </c>
      <c r="AG29" s="6" t="s">
        <v>479</v>
      </c>
      <c r="AH29" s="6" t="s">
        <v>32</v>
      </c>
      <c r="AI29" s="6" t="s">
        <v>41</v>
      </c>
      <c r="AJ29" s="6" t="s">
        <v>491</v>
      </c>
      <c r="AK29" s="75">
        <f>_xlfn.XLOOKUP(G29,hlpBPout!C:C,hlpBPout!X:X,".")</f>
        <v>56</v>
      </c>
      <c r="AL29" s="75">
        <f>_xlfn.XLOOKUP($G29,hlpBPout!$C:$C,hlpBPout!AA:AA,".")</f>
        <v>4</v>
      </c>
      <c r="AM29" s="75">
        <f>_xlfn.XLOOKUP(G29,hpBPaanwas!C:C,hpBPaanwas!X:X,".")</f>
        <v>60</v>
      </c>
      <c r="AN29" s="165">
        <f t="shared" si="3"/>
        <v>0.9</v>
      </c>
      <c r="AO29" s="75">
        <f>_xlfn.XLOOKUP($G29,hpBPaanwas!$C:$C,hpBPaanwas!AA:AA,".")</f>
        <v>18</v>
      </c>
      <c r="AP29" s="116"/>
      <c r="AQ29" s="75">
        <f t="shared" si="1"/>
        <v>-0.20000000000000284</v>
      </c>
      <c r="AR29" s="116"/>
      <c r="AS29" s="127"/>
      <c r="AT29" s="127" t="s">
        <v>3795</v>
      </c>
      <c r="AU29" s="128"/>
      <c r="AV29" s="232" t="str">
        <f>_xlfn.XLOOKUP($F29,Monstervakken!$C:$C,Monstervakken!L:L,".",0)</f>
        <v>Klasse industrie</v>
      </c>
      <c r="AW29" s="232" t="str">
        <f>_xlfn.XLOOKUP($F29,Monstervakken!$C:$C,Monstervakken!M:M,".",0)</f>
        <v>Klasse B</v>
      </c>
      <c r="AX29" s="232" t="str">
        <f>_xlfn.XLOOKUP($F29,Monstervakken!$C:$C,Monstervakken!N:N,".",0)</f>
        <v>Verspreidbaar</v>
      </c>
      <c r="AY29" s="232" t="str">
        <f>_xlfn.XLOOKUP($F29,Monstervakken!$C:$C,Monstervakken!O:O,".",0)</f>
        <v>Toepasbaar in GBT</v>
      </c>
      <c r="AZ29" s="232" t="str">
        <f>_xlfn.XLOOKUP($F29,Monstervakken!$C:$C,Monstervakken!P:P,".",0)</f>
        <v>Toepasbaar in GBT</v>
      </c>
      <c r="BA29" s="232" t="str">
        <f>_xlfn.XLOOKUP($F29,Monstervakken!$C:$C,Monstervakken!Q:Q,".",0)</f>
        <v>Geen</v>
      </c>
      <c r="BB29" s="232"/>
      <c r="BC29" s="234" t="str">
        <f>_xlfn.XLOOKUP($F29,Monstervakken!$C:$C,Monstervakken!CM:CM,".",0)</f>
        <v>ja</v>
      </c>
      <c r="BD29" s="234" t="str">
        <f>_xlfn.XLOOKUP($F29,Monstervakken!$C:$C,Monstervakken!CN:CN,".",0)</f>
        <v>ja</v>
      </c>
      <c r="BE29" s="234" t="str">
        <f>_xlfn.XLOOKUP($F29,Monstervakken!$C:$C,Monstervakken!CO:CO,".",0)</f>
        <v>ja</v>
      </c>
      <c r="BF29" s="234" t="str">
        <f>_xlfn.XLOOKUP($F29,Monstervakken!$C:$C,Monstervakken!CP:CP,".",0)</f>
        <v>ja</v>
      </c>
      <c r="BG29" s="234" t="str">
        <f>_xlfn.XLOOKUP($F29,Monstervakken!$C:$C,Monstervakken!CQ:CQ,".",0)</f>
        <v>ja</v>
      </c>
      <c r="BH29" s="234" t="str">
        <f>_xlfn.XLOOKUP($F29,Monstervakken!$C:$C,Monstervakken!CR:CR,".",0)</f>
        <v>ja</v>
      </c>
      <c r="BI29" s="234" t="str">
        <f>_xlfn.XLOOKUP($F29,Monstervakken!$C:$C,Monstervakken!CS:CS,".",0)</f>
        <v>ja</v>
      </c>
      <c r="BJ29" s="234" t="str">
        <f>_xlfn.XLOOKUP($F29,Monstervakken!$C:$C,Monstervakken!CT:CT,".",0)</f>
        <v>ja</v>
      </c>
      <c r="BK29" s="234" t="str">
        <f>_xlfn.XLOOKUP($F29,Monstervakken!$C:$C,Monstervakken!CU:CU,".",0)</f>
        <v>ja</v>
      </c>
      <c r="BL29" s="232" t="str">
        <f t="shared" si="4"/>
        <v>011_021</v>
      </c>
    </row>
    <row r="30" spans="1:64" hidden="1" x14ac:dyDescent="0.2">
      <c r="A30" s="6" t="s">
        <v>1229</v>
      </c>
      <c r="C30" s="6"/>
      <c r="D30" s="6" t="s">
        <v>1635</v>
      </c>
      <c r="E30" s="6" t="s">
        <v>1197</v>
      </c>
      <c r="F30" s="75">
        <v>0</v>
      </c>
      <c r="G30" s="75" t="str">
        <f t="shared" si="0"/>
        <v>011_022</v>
      </c>
      <c r="H30" s="75"/>
      <c r="I30" s="6">
        <v>22</v>
      </c>
      <c r="J30" s="6" t="s">
        <v>1198</v>
      </c>
      <c r="K30" s="23">
        <v>55</v>
      </c>
      <c r="L30" s="25">
        <v>0</v>
      </c>
      <c r="M30" s="6">
        <v>0</v>
      </c>
      <c r="N30" s="6" t="s">
        <v>41</v>
      </c>
      <c r="O30" s="6" t="s">
        <v>41</v>
      </c>
      <c r="P30" s="66">
        <v>0</v>
      </c>
      <c r="Q30" s="67">
        <v>0</v>
      </c>
      <c r="R30" s="67">
        <f>_xlfn.XLOOKUP(E30,hlp_leggeruitrapport!A:A,hlp_leggeruitrapport!D:D)</f>
        <v>-2.2200000000000002</v>
      </c>
      <c r="S30" s="67">
        <v>0</v>
      </c>
      <c r="T30" s="67">
        <f>_xlfn.XLOOKUP(E30,hlp_leggeruitrapport!A:A,hlp_leggeruitrapport!E:E)</f>
        <v>0.75</v>
      </c>
      <c r="U30" s="63"/>
      <c r="V30" s="165" t="str">
        <f>_xlfn.XLOOKUP($G30,hpBPaanwas!$C:$C,hpBPaanwas!T:T,".")</f>
        <v>.</v>
      </c>
      <c r="W30" s="75"/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 t="s">
        <v>1199</v>
      </c>
      <c r="AH30" s="6" t="s">
        <v>41</v>
      </c>
      <c r="AI30" s="6" t="s">
        <v>41</v>
      </c>
      <c r="AJ30" s="6" t="s">
        <v>1198</v>
      </c>
      <c r="AK30" s="75" t="str">
        <f>_xlfn.XLOOKUP(G30,hlpBPout!C:C,hlpBPout!X:X,".")</f>
        <v>.</v>
      </c>
      <c r="AL30" s="75" t="str">
        <f>_xlfn.XLOOKUP($G30,hlpBPout!$C:$C,hlpBPout!AA:AA,".")</f>
        <v>.</v>
      </c>
      <c r="AM30" s="75" t="str">
        <f>_xlfn.XLOOKUP(G30,hpBPaanwas!C:C,hpBPaanwas!X:X,".")</f>
        <v>.</v>
      </c>
      <c r="AN30" s="75"/>
      <c r="AO30" s="75" t="str">
        <f>_xlfn.XLOOKUP($G30,hpBPaanwas!$C:$C,hpBPaanwas!AA:AA,".")</f>
        <v>.</v>
      </c>
      <c r="AP30" s="116"/>
      <c r="AQ30" s="75"/>
      <c r="AR30" s="116"/>
      <c r="AS30" s="127"/>
      <c r="AT30" s="127"/>
      <c r="AU30" s="128"/>
      <c r="BC30" s="2"/>
      <c r="BD30" s="2"/>
      <c r="BE30" s="2"/>
      <c r="BF30" s="2"/>
      <c r="BG30" s="2"/>
      <c r="BH30" s="2"/>
      <c r="BI30" s="2"/>
      <c r="BJ30" s="2"/>
      <c r="BK30" s="2"/>
      <c r="BL30" s="232" t="str">
        <f t="shared" si="4"/>
        <v>011_022</v>
      </c>
    </row>
    <row r="31" spans="1:64" hidden="1" x14ac:dyDescent="0.2">
      <c r="A31" s="6" t="s">
        <v>1229</v>
      </c>
      <c r="C31" s="6"/>
      <c r="D31" s="6" t="s">
        <v>1635</v>
      </c>
      <c r="E31" s="6" t="s">
        <v>1197</v>
      </c>
      <c r="F31" s="75">
        <v>0</v>
      </c>
      <c r="G31" s="75" t="str">
        <f t="shared" si="0"/>
        <v>011_023</v>
      </c>
      <c r="H31" s="75"/>
      <c r="I31" s="6">
        <v>23</v>
      </c>
      <c r="J31" s="6" t="s">
        <v>1200</v>
      </c>
      <c r="K31" s="23">
        <v>50</v>
      </c>
      <c r="L31" s="25">
        <v>0</v>
      </c>
      <c r="M31" s="6">
        <v>0</v>
      </c>
      <c r="N31" s="6" t="s">
        <v>41</v>
      </c>
      <c r="O31" s="6" t="s">
        <v>41</v>
      </c>
      <c r="P31" s="66">
        <v>0</v>
      </c>
      <c r="Q31" s="67">
        <v>0</v>
      </c>
      <c r="R31" s="67">
        <f>_xlfn.XLOOKUP(E31,hlp_leggeruitrapport!A:A,hlp_leggeruitrapport!D:D)</f>
        <v>-2.2200000000000002</v>
      </c>
      <c r="S31" s="67">
        <v>0</v>
      </c>
      <c r="T31" s="67">
        <f>_xlfn.XLOOKUP(E31,hlp_leggeruitrapport!A:A,hlp_leggeruitrapport!E:E)</f>
        <v>0.75</v>
      </c>
      <c r="U31" s="63"/>
      <c r="V31" s="165" t="str">
        <f>_xlfn.XLOOKUP($G31,hpBPaanwas!$C:$C,hpBPaanwas!T:T,".")</f>
        <v>.</v>
      </c>
      <c r="W31" s="75"/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 t="s">
        <v>1199</v>
      </c>
      <c r="AH31" s="6" t="s">
        <v>41</v>
      </c>
      <c r="AI31" s="6" t="s">
        <v>41</v>
      </c>
      <c r="AJ31" s="6" t="s">
        <v>1200</v>
      </c>
      <c r="AK31" s="75" t="str">
        <f>_xlfn.XLOOKUP(G31,hlpBPout!C:C,hlpBPout!X:X,".")</f>
        <v>.</v>
      </c>
      <c r="AL31" s="75" t="str">
        <f>_xlfn.XLOOKUP($G31,hlpBPout!$C:$C,hlpBPout!AA:AA,".")</f>
        <v>.</v>
      </c>
      <c r="AM31" s="75" t="str">
        <f>_xlfn.XLOOKUP(G31,hpBPaanwas!C:C,hpBPaanwas!X:X,".")</f>
        <v>.</v>
      </c>
      <c r="AN31" s="75"/>
      <c r="AO31" s="75" t="str">
        <f>_xlfn.XLOOKUP($G31,hpBPaanwas!$C:$C,hpBPaanwas!AA:AA,".")</f>
        <v>.</v>
      </c>
      <c r="AP31" s="116"/>
      <c r="AQ31" s="75"/>
      <c r="AR31" s="116"/>
      <c r="AS31" s="127"/>
      <c r="AT31" s="127"/>
      <c r="AU31" s="128"/>
      <c r="BC31" s="2"/>
      <c r="BD31" s="2"/>
      <c r="BE31" s="2"/>
      <c r="BF31" s="2"/>
      <c r="BG31" s="2"/>
      <c r="BH31" s="2"/>
      <c r="BI31" s="2"/>
      <c r="BJ31" s="2"/>
      <c r="BK31" s="2"/>
      <c r="BL31" s="232" t="str">
        <f t="shared" si="4"/>
        <v>011_023</v>
      </c>
    </row>
    <row r="32" spans="1:64" hidden="1" x14ac:dyDescent="0.2">
      <c r="A32" s="6" t="s">
        <v>1229</v>
      </c>
      <c r="C32" s="6"/>
      <c r="D32" s="6" t="s">
        <v>1635</v>
      </c>
      <c r="E32" s="6" t="s">
        <v>1197</v>
      </c>
      <c r="F32" s="75">
        <v>0</v>
      </c>
      <c r="G32" s="75" t="str">
        <f t="shared" si="0"/>
        <v>011_024</v>
      </c>
      <c r="H32" s="75"/>
      <c r="I32" s="6">
        <v>24</v>
      </c>
      <c r="J32" s="6" t="s">
        <v>1201</v>
      </c>
      <c r="K32" s="23">
        <v>55</v>
      </c>
      <c r="L32" s="25">
        <v>0</v>
      </c>
      <c r="M32" s="6">
        <v>0</v>
      </c>
      <c r="N32" s="6" t="s">
        <v>41</v>
      </c>
      <c r="O32" s="6" t="s">
        <v>41</v>
      </c>
      <c r="P32" s="66">
        <v>0</v>
      </c>
      <c r="Q32" s="67">
        <v>0</v>
      </c>
      <c r="R32" s="67">
        <f>_xlfn.XLOOKUP(E32,hlp_leggeruitrapport!A:A,hlp_leggeruitrapport!D:D)</f>
        <v>-2.2200000000000002</v>
      </c>
      <c r="S32" s="67">
        <v>0</v>
      </c>
      <c r="T32" s="67">
        <f>_xlfn.XLOOKUP(E32,hlp_leggeruitrapport!A:A,hlp_leggeruitrapport!E:E)</f>
        <v>0.75</v>
      </c>
      <c r="U32" s="63"/>
      <c r="V32" s="165" t="str">
        <f>_xlfn.XLOOKUP($G32,hpBPaanwas!$C:$C,hpBPaanwas!T:T,".")</f>
        <v>.</v>
      </c>
      <c r="W32" s="75"/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 t="s">
        <v>1199</v>
      </c>
      <c r="AH32" s="6" t="s">
        <v>41</v>
      </c>
      <c r="AI32" s="6" t="s">
        <v>41</v>
      </c>
      <c r="AJ32" s="6" t="s">
        <v>1201</v>
      </c>
      <c r="AK32" s="75" t="str">
        <f>_xlfn.XLOOKUP(G32,hlpBPout!C:C,hlpBPout!X:X,".")</f>
        <v>.</v>
      </c>
      <c r="AL32" s="75" t="str">
        <f>_xlfn.XLOOKUP($G32,hlpBPout!$C:$C,hlpBPout!AA:AA,".")</f>
        <v>.</v>
      </c>
      <c r="AM32" s="75" t="str">
        <f>_xlfn.XLOOKUP(G32,hpBPaanwas!C:C,hpBPaanwas!X:X,".")</f>
        <v>.</v>
      </c>
      <c r="AN32" s="75"/>
      <c r="AO32" s="75" t="str">
        <f>_xlfn.XLOOKUP($G32,hpBPaanwas!$C:$C,hpBPaanwas!AA:AA,".")</f>
        <v>.</v>
      </c>
      <c r="AP32" s="116"/>
      <c r="AQ32" s="75"/>
      <c r="AR32" s="116"/>
      <c r="AS32" s="127"/>
      <c r="AT32" s="127"/>
      <c r="AU32" s="128"/>
      <c r="BC32" s="2"/>
      <c r="BD32" s="2"/>
      <c r="BE32" s="2"/>
      <c r="BF32" s="2"/>
      <c r="BG32" s="2"/>
      <c r="BH32" s="2"/>
      <c r="BI32" s="2"/>
      <c r="BJ32" s="2"/>
      <c r="BK32" s="2"/>
      <c r="BL32" s="232" t="str">
        <f t="shared" si="4"/>
        <v>011_024</v>
      </c>
    </row>
    <row r="33" spans="1:64" x14ac:dyDescent="0.2">
      <c r="A33" s="6" t="s">
        <v>1647</v>
      </c>
      <c r="C33" s="135">
        <f>_xlfn.XLOOKUP(F33,Monstervakken!C:C,Monstervakken!B:B)</f>
        <v>3005</v>
      </c>
      <c r="D33" s="6" t="s">
        <v>1635</v>
      </c>
      <c r="E33" s="6" t="s">
        <v>36</v>
      </c>
      <c r="F33" s="75">
        <v>13</v>
      </c>
      <c r="G33" s="115" t="str">
        <f t="shared" si="0"/>
        <v>011_025</v>
      </c>
      <c r="H33" s="135"/>
      <c r="I33" s="75">
        <v>25</v>
      </c>
      <c r="J33" s="6" t="s">
        <v>37</v>
      </c>
      <c r="K33" s="23">
        <v>33</v>
      </c>
      <c r="L33" s="25">
        <v>16.5</v>
      </c>
      <c r="M33" s="6">
        <v>544.5</v>
      </c>
      <c r="N33" s="8">
        <v>43700</v>
      </c>
      <c r="O33" s="6" t="s">
        <v>38</v>
      </c>
      <c r="P33" s="66">
        <v>-2.2200000000000002</v>
      </c>
      <c r="Q33" s="66">
        <v>-2.2200000000000002</v>
      </c>
      <c r="R33" s="66">
        <f>_xlfn.XLOOKUP(E33,hlp_leggeruitrapport!A:A,hlp_leggeruitrapport!D:D)</f>
        <v>-2.2200000000000002</v>
      </c>
      <c r="S33" s="66">
        <v>0.5</v>
      </c>
      <c r="T33" s="66">
        <f>_xlfn.XLOOKUP(E33,hlp_leggeruitrapport!A:A,hlp_leggeruitrapport!E:E)</f>
        <v>0.5</v>
      </c>
      <c r="U33" s="75">
        <f>_xlfn.XLOOKUP(E33,hlp_leggeruitrapport!A:A,hlp_leggeruitrapport!F:F)</f>
        <v>3</v>
      </c>
      <c r="V33" s="165">
        <f>_xlfn.XLOOKUP($G33,hpBPaanwas!$C:$C,hpBPaanwas!T:T,".")</f>
        <v>3</v>
      </c>
      <c r="W33" s="75">
        <f t="shared" si="2"/>
        <v>-2.9200000000000004</v>
      </c>
      <c r="X33" s="6">
        <v>-2.72</v>
      </c>
      <c r="Y33" s="6">
        <v>13.5</v>
      </c>
      <c r="Z33" s="6">
        <v>14.07</v>
      </c>
      <c r="AA33" s="6">
        <v>0.39</v>
      </c>
      <c r="AB33" s="6">
        <v>1.64</v>
      </c>
      <c r="AC33" s="6">
        <v>464.3</v>
      </c>
      <c r="AD33" s="6">
        <v>12.9</v>
      </c>
      <c r="AE33" s="6">
        <v>54.1</v>
      </c>
      <c r="AF33" s="6">
        <v>5.7409000000000002E-2</v>
      </c>
      <c r="AG33" s="6" t="s">
        <v>27</v>
      </c>
      <c r="AH33" s="6" t="s">
        <v>28</v>
      </c>
      <c r="AI33" s="6" t="s">
        <v>29</v>
      </c>
      <c r="AJ33" s="6" t="s">
        <v>37</v>
      </c>
      <c r="AK33" s="75">
        <f>_xlfn.XLOOKUP(G33,hlpBPout!C:C,hlpBPout!X:X,".")</f>
        <v>465</v>
      </c>
      <c r="AL33" s="75">
        <f>_xlfn.XLOOKUP($G33,hlpBPout!$C:$C,hlpBPout!AA:AA,".")</f>
        <v>13</v>
      </c>
      <c r="AM33" s="75">
        <f>_xlfn.XLOOKUP(G33,hpBPaanwas!C:C,hpBPaanwas!X:X,".")</f>
        <v>479</v>
      </c>
      <c r="AN33" s="165">
        <f t="shared" ref="AN33:AN77" si="5">AO33/K33</f>
        <v>2</v>
      </c>
      <c r="AO33" s="75">
        <f>_xlfn.XLOOKUP($G33,hpBPaanwas!$C:$C,hpBPaanwas!AA:AA,".")</f>
        <v>66</v>
      </c>
      <c r="AP33" s="116"/>
      <c r="AQ33" s="75">
        <f t="shared" ref="AQ33:AQ77" si="6">AK33-AC33</f>
        <v>0.69999999999998863</v>
      </c>
      <c r="AR33" s="116"/>
      <c r="AS33" s="127"/>
      <c r="AT33" s="127" t="s">
        <v>3795</v>
      </c>
      <c r="AU33" s="128"/>
      <c r="AV33" s="232" t="str">
        <f>_xlfn.XLOOKUP($F33,Monstervakken!$C:$C,Monstervakken!L:L,".",0)</f>
        <v>Klasse wonen</v>
      </c>
      <c r="AW33" s="232" t="str">
        <f>_xlfn.XLOOKUP($F33,Monstervakken!$C:$C,Monstervakken!M:M,".",0)</f>
        <v>Klasse A</v>
      </c>
      <c r="AX33" s="232" t="str">
        <f>_xlfn.XLOOKUP($F33,Monstervakken!$C:$C,Monstervakken!N:N,".",0)</f>
        <v>Verspreidbaar</v>
      </c>
      <c r="AY33" s="232" t="str">
        <f>_xlfn.XLOOKUP($F33,Monstervakken!$C:$C,Monstervakken!O:O,".",0)</f>
        <v>Toepasbaar in GBT</v>
      </c>
      <c r="AZ33" s="232" t="str">
        <f>_xlfn.XLOOKUP($F33,Monstervakken!$C:$C,Monstervakken!P:P,".",0)</f>
        <v>Toepasbaar in GBT</v>
      </c>
      <c r="BA33" s="232" t="str">
        <f>_xlfn.XLOOKUP($F33,Monstervakken!$C:$C,Monstervakken!Q:Q,".",0)</f>
        <v>Geen</v>
      </c>
      <c r="BB33" s="232"/>
      <c r="BC33" s="234" t="str">
        <f>_xlfn.XLOOKUP($F33,Monstervakken!$C:$C,Monstervakken!CM:CM,".",0)</f>
        <v>nee</v>
      </c>
      <c r="BD33" s="234" t="str">
        <f>_xlfn.XLOOKUP($F33,Monstervakken!$C:$C,Monstervakken!CN:CN,".",0)</f>
        <v>ja</v>
      </c>
      <c r="BE33" s="234" t="str">
        <f>_xlfn.XLOOKUP($F33,Monstervakken!$C:$C,Monstervakken!CO:CO,".",0)</f>
        <v>ja</v>
      </c>
      <c r="BF33" s="234" t="str">
        <f>_xlfn.XLOOKUP($F33,Monstervakken!$C:$C,Monstervakken!CP:CP,".",0)</f>
        <v>ja</v>
      </c>
      <c r="BG33" s="234" t="str">
        <f>_xlfn.XLOOKUP($F33,Monstervakken!$C:$C,Monstervakken!CQ:CQ,".",0)</f>
        <v>nee</v>
      </c>
      <c r="BH33" s="234" t="str">
        <f>_xlfn.XLOOKUP($F33,Monstervakken!$C:$C,Monstervakken!CR:CR,".",0)</f>
        <v>ja</v>
      </c>
      <c r="BI33" s="234" t="str">
        <f>_xlfn.XLOOKUP($F33,Monstervakken!$C:$C,Monstervakken!CS:CS,".",0)</f>
        <v>nee</v>
      </c>
      <c r="BJ33" s="234" t="str">
        <f>_xlfn.XLOOKUP($F33,Monstervakken!$C:$C,Monstervakken!CT:CT,".",0)</f>
        <v>ja</v>
      </c>
      <c r="BK33" s="234" t="str">
        <f>_xlfn.XLOOKUP($F33,Monstervakken!$C:$C,Monstervakken!CU:CU,".",0)</f>
        <v>nee</v>
      </c>
      <c r="BL33" s="232" t="str">
        <f t="shared" si="4"/>
        <v>011_025</v>
      </c>
    </row>
    <row r="34" spans="1:64" x14ac:dyDescent="0.2">
      <c r="A34" s="6" t="s">
        <v>1647</v>
      </c>
      <c r="C34" s="135">
        <f>_xlfn.XLOOKUP(F34,Monstervakken!C:C,Monstervakken!B:B)</f>
        <v>3005</v>
      </c>
      <c r="D34" s="6" t="s">
        <v>1635</v>
      </c>
      <c r="E34" s="6" t="s">
        <v>36</v>
      </c>
      <c r="F34" s="75">
        <v>13</v>
      </c>
      <c r="G34" s="115" t="str">
        <f t="shared" si="0"/>
        <v>011_026</v>
      </c>
      <c r="H34" s="135"/>
      <c r="I34" s="75">
        <v>26</v>
      </c>
      <c r="J34" s="6" t="s">
        <v>39</v>
      </c>
      <c r="K34" s="23">
        <v>47.5</v>
      </c>
      <c r="L34" s="25">
        <v>5.4</v>
      </c>
      <c r="M34" s="6">
        <v>256.5</v>
      </c>
      <c r="N34" s="8">
        <v>43700</v>
      </c>
      <c r="O34" s="6" t="s">
        <v>38</v>
      </c>
      <c r="P34" s="66">
        <v>-2.2200000000000002</v>
      </c>
      <c r="Q34" s="66">
        <v>-2.2200000000000002</v>
      </c>
      <c r="R34" s="66">
        <f>_xlfn.XLOOKUP(E34,hlp_leggeruitrapport!A:A,hlp_leggeruitrapport!D:D)</f>
        <v>-2.2200000000000002</v>
      </c>
      <c r="S34" s="66">
        <v>0.5</v>
      </c>
      <c r="T34" s="66">
        <f>_xlfn.XLOOKUP(E34,hlp_leggeruitrapport!A:A,hlp_leggeruitrapport!E:E)</f>
        <v>0.5</v>
      </c>
      <c r="U34" s="75">
        <f>_xlfn.XLOOKUP(E34,hlp_leggeruitrapport!A:A,hlp_leggeruitrapport!F:F)</f>
        <v>3</v>
      </c>
      <c r="V34" s="165">
        <f>_xlfn.XLOOKUP($G34,hpBPaanwas!$C:$C,hpBPaanwas!T:T,".")</f>
        <v>3</v>
      </c>
      <c r="W34" s="75">
        <f t="shared" si="2"/>
        <v>-2.9200000000000004</v>
      </c>
      <c r="X34" s="6">
        <v>-2.72</v>
      </c>
      <c r="Y34" s="6">
        <v>2.4</v>
      </c>
      <c r="Z34" s="6">
        <v>1.29</v>
      </c>
      <c r="AA34" s="6">
        <v>0.08</v>
      </c>
      <c r="AB34" s="6">
        <v>0.27</v>
      </c>
      <c r="AC34" s="6">
        <v>61.3</v>
      </c>
      <c r="AD34" s="6">
        <v>3.8</v>
      </c>
      <c r="AE34" s="6">
        <v>12.8</v>
      </c>
      <c r="AF34" s="6">
        <v>6.4000000000000001E-2</v>
      </c>
      <c r="AG34" s="6" t="s">
        <v>27</v>
      </c>
      <c r="AH34" s="6" t="s">
        <v>32</v>
      </c>
      <c r="AI34" s="6" t="s">
        <v>29</v>
      </c>
      <c r="AJ34" s="6" t="s">
        <v>39</v>
      </c>
      <c r="AK34" s="75">
        <f>_xlfn.XLOOKUP(G34,hlpBPout!C:C,hlpBPout!X:X,".")</f>
        <v>62</v>
      </c>
      <c r="AL34" s="75">
        <f>_xlfn.XLOOKUP($G34,hlpBPout!$C:$C,hlpBPout!AA:AA,".")</f>
        <v>5</v>
      </c>
      <c r="AM34" s="75">
        <f>_xlfn.XLOOKUP(G34,hpBPaanwas!C:C,hpBPaanwas!X:X,".")</f>
        <v>67</v>
      </c>
      <c r="AN34" s="165">
        <f t="shared" si="5"/>
        <v>0.4</v>
      </c>
      <c r="AO34" s="75">
        <f>_xlfn.XLOOKUP($G34,hpBPaanwas!$C:$C,hpBPaanwas!AA:AA,".")</f>
        <v>19</v>
      </c>
      <c r="AP34" s="116"/>
      <c r="AQ34" s="75">
        <f t="shared" si="6"/>
        <v>0.70000000000000284</v>
      </c>
      <c r="AR34" s="116"/>
      <c r="AS34" s="127"/>
      <c r="AT34" s="127" t="s">
        <v>3795</v>
      </c>
      <c r="AU34" s="128"/>
      <c r="AV34" s="232" t="str">
        <f>_xlfn.XLOOKUP($F34,Monstervakken!$C:$C,Monstervakken!L:L,".",0)</f>
        <v>Klasse wonen</v>
      </c>
      <c r="AW34" s="232" t="str">
        <f>_xlfn.XLOOKUP($F34,Monstervakken!$C:$C,Monstervakken!M:M,".",0)</f>
        <v>Klasse A</v>
      </c>
      <c r="AX34" s="232" t="str">
        <f>_xlfn.XLOOKUP($F34,Monstervakken!$C:$C,Monstervakken!N:N,".",0)</f>
        <v>Verspreidbaar</v>
      </c>
      <c r="AY34" s="232" t="str">
        <f>_xlfn.XLOOKUP($F34,Monstervakken!$C:$C,Monstervakken!O:O,".",0)</f>
        <v>Toepasbaar in GBT</v>
      </c>
      <c r="AZ34" s="232" t="str">
        <f>_xlfn.XLOOKUP($F34,Monstervakken!$C:$C,Monstervakken!P:P,".",0)</f>
        <v>Toepasbaar in GBT</v>
      </c>
      <c r="BA34" s="232" t="str">
        <f>_xlfn.XLOOKUP($F34,Monstervakken!$C:$C,Monstervakken!Q:Q,".",0)</f>
        <v>Geen</v>
      </c>
      <c r="BB34" s="232"/>
      <c r="BC34" s="234" t="str">
        <f>_xlfn.XLOOKUP($F34,Monstervakken!$C:$C,Monstervakken!CM:CM,".",0)</f>
        <v>nee</v>
      </c>
      <c r="BD34" s="234" t="str">
        <f>_xlfn.XLOOKUP($F34,Monstervakken!$C:$C,Monstervakken!CN:CN,".",0)</f>
        <v>ja</v>
      </c>
      <c r="BE34" s="234" t="str">
        <f>_xlfn.XLOOKUP($F34,Monstervakken!$C:$C,Monstervakken!CO:CO,".",0)</f>
        <v>ja</v>
      </c>
      <c r="BF34" s="234" t="str">
        <f>_xlfn.XLOOKUP($F34,Monstervakken!$C:$C,Monstervakken!CP:CP,".",0)</f>
        <v>ja</v>
      </c>
      <c r="BG34" s="234" t="str">
        <f>_xlfn.XLOOKUP($F34,Monstervakken!$C:$C,Monstervakken!CQ:CQ,".",0)</f>
        <v>nee</v>
      </c>
      <c r="BH34" s="234" t="str">
        <f>_xlfn.XLOOKUP($F34,Monstervakken!$C:$C,Monstervakken!CR:CR,".",0)</f>
        <v>ja</v>
      </c>
      <c r="BI34" s="234" t="str">
        <f>_xlfn.XLOOKUP($F34,Monstervakken!$C:$C,Monstervakken!CS:CS,".",0)</f>
        <v>nee</v>
      </c>
      <c r="BJ34" s="234" t="str">
        <f>_xlfn.XLOOKUP($F34,Monstervakken!$C:$C,Monstervakken!CT:CT,".",0)</f>
        <v>ja</v>
      </c>
      <c r="BK34" s="234" t="str">
        <f>_xlfn.XLOOKUP($F34,Monstervakken!$C:$C,Monstervakken!CU:CU,".",0)</f>
        <v>nee</v>
      </c>
      <c r="BL34" s="232" t="str">
        <f t="shared" si="4"/>
        <v>011_026</v>
      </c>
    </row>
    <row r="35" spans="1:64" x14ac:dyDescent="0.2">
      <c r="A35" s="6" t="s">
        <v>1647</v>
      </c>
      <c r="C35" s="135">
        <f>_xlfn.XLOOKUP(F35,Monstervakken!C:C,Monstervakken!B:B)</f>
        <v>3005</v>
      </c>
      <c r="D35" s="6" t="s">
        <v>1635</v>
      </c>
      <c r="E35" s="6" t="s">
        <v>36</v>
      </c>
      <c r="F35" s="75">
        <v>13</v>
      </c>
      <c r="G35" s="115" t="str">
        <f t="shared" si="0"/>
        <v>011_027</v>
      </c>
      <c r="H35" s="135"/>
      <c r="I35" s="75">
        <v>27</v>
      </c>
      <c r="J35" s="6" t="s">
        <v>40</v>
      </c>
      <c r="K35" s="23">
        <v>45</v>
      </c>
      <c r="L35" s="25">
        <v>4.3</v>
      </c>
      <c r="M35" s="6">
        <v>193.5</v>
      </c>
      <c r="N35" s="8">
        <v>43700</v>
      </c>
      <c r="O35" s="6" t="s">
        <v>38</v>
      </c>
      <c r="P35" s="66">
        <v>-2.2200000000000002</v>
      </c>
      <c r="Q35" s="66">
        <v>-2.2200000000000002</v>
      </c>
      <c r="R35" s="66">
        <f>_xlfn.XLOOKUP(E35,hlp_leggeruitrapport!A:A,hlp_leggeruitrapport!D:D)</f>
        <v>-2.2200000000000002</v>
      </c>
      <c r="S35" s="66">
        <v>0.5</v>
      </c>
      <c r="T35" s="66">
        <f>_xlfn.XLOOKUP(E35,hlp_leggeruitrapport!A:A,hlp_leggeruitrapport!E:E)</f>
        <v>0.5</v>
      </c>
      <c r="U35" s="75">
        <f>_xlfn.XLOOKUP(E35,hlp_leggeruitrapport!A:A,hlp_leggeruitrapport!F:F)</f>
        <v>3</v>
      </c>
      <c r="V35" s="165">
        <f>_xlfn.XLOOKUP($G35,hpBPaanwas!$C:$C,hpBPaanwas!T:T,".")</f>
        <v>2.87</v>
      </c>
      <c r="W35" s="75">
        <f t="shared" si="2"/>
        <v>-2.9200000000000004</v>
      </c>
      <c r="X35" s="6">
        <v>-2.72</v>
      </c>
      <c r="Y35" s="6">
        <v>1.433333</v>
      </c>
      <c r="Z35" s="6">
        <v>1.1200000000000001</v>
      </c>
      <c r="AA35" s="6">
        <v>0</v>
      </c>
      <c r="AB35" s="6">
        <v>0.08</v>
      </c>
      <c r="AC35" s="6">
        <v>50.4</v>
      </c>
      <c r="AD35" s="6">
        <v>0</v>
      </c>
      <c r="AE35" s="6">
        <v>3.6</v>
      </c>
      <c r="AF35" s="6">
        <v>0</v>
      </c>
      <c r="AG35" s="6" t="s">
        <v>27</v>
      </c>
      <c r="AH35" s="6" t="s">
        <v>32</v>
      </c>
      <c r="AI35" s="6" t="s">
        <v>41</v>
      </c>
      <c r="AJ35" s="6" t="s">
        <v>40</v>
      </c>
      <c r="AK35" s="75">
        <f>_xlfn.XLOOKUP(G35,hlpBPout!C:C,hlpBPout!X:X,".")</f>
        <v>50</v>
      </c>
      <c r="AL35" s="75">
        <f>_xlfn.XLOOKUP($G35,hlpBPout!$C:$C,hlpBPout!AA:AA,".")</f>
        <v>0</v>
      </c>
      <c r="AM35" s="75">
        <f>_xlfn.XLOOKUP(G35,hpBPaanwas!C:C,hpBPaanwas!X:X,".")</f>
        <v>54</v>
      </c>
      <c r="AN35" s="165">
        <f t="shared" si="5"/>
        <v>0.1111111111111111</v>
      </c>
      <c r="AO35" s="75">
        <f>_xlfn.XLOOKUP($G35,hpBPaanwas!$C:$C,hpBPaanwas!AA:AA,".")</f>
        <v>5</v>
      </c>
      <c r="AP35" s="116"/>
      <c r="AQ35" s="75">
        <f t="shared" si="6"/>
        <v>-0.39999999999999858</v>
      </c>
      <c r="AR35" s="116"/>
      <c r="AS35" s="127"/>
      <c r="AT35" s="127" t="s">
        <v>3795</v>
      </c>
      <c r="AU35" s="128"/>
      <c r="AV35" s="232" t="str">
        <f>_xlfn.XLOOKUP($F35,Monstervakken!$C:$C,Monstervakken!L:L,".",0)</f>
        <v>Klasse wonen</v>
      </c>
      <c r="AW35" s="232" t="str">
        <f>_xlfn.XLOOKUP($F35,Monstervakken!$C:$C,Monstervakken!M:M,".",0)</f>
        <v>Klasse A</v>
      </c>
      <c r="AX35" s="232" t="str">
        <f>_xlfn.XLOOKUP($F35,Monstervakken!$C:$C,Monstervakken!N:N,".",0)</f>
        <v>Verspreidbaar</v>
      </c>
      <c r="AY35" s="232" t="str">
        <f>_xlfn.XLOOKUP($F35,Monstervakken!$C:$C,Monstervakken!O:O,".",0)</f>
        <v>Toepasbaar in GBT</v>
      </c>
      <c r="AZ35" s="232" t="str">
        <f>_xlfn.XLOOKUP($F35,Monstervakken!$C:$C,Monstervakken!P:P,".",0)</f>
        <v>Toepasbaar in GBT</v>
      </c>
      <c r="BA35" s="232" t="str">
        <f>_xlfn.XLOOKUP($F35,Monstervakken!$C:$C,Monstervakken!Q:Q,".",0)</f>
        <v>Geen</v>
      </c>
      <c r="BB35" s="232"/>
      <c r="BC35" s="234" t="str">
        <f>_xlfn.XLOOKUP($F35,Monstervakken!$C:$C,Monstervakken!CM:CM,".",0)</f>
        <v>nee</v>
      </c>
      <c r="BD35" s="234" t="str">
        <f>_xlfn.XLOOKUP($F35,Monstervakken!$C:$C,Monstervakken!CN:CN,".",0)</f>
        <v>ja</v>
      </c>
      <c r="BE35" s="234" t="str">
        <f>_xlfn.XLOOKUP($F35,Monstervakken!$C:$C,Monstervakken!CO:CO,".",0)</f>
        <v>ja</v>
      </c>
      <c r="BF35" s="234" t="str">
        <f>_xlfn.XLOOKUP($F35,Monstervakken!$C:$C,Monstervakken!CP:CP,".",0)</f>
        <v>ja</v>
      </c>
      <c r="BG35" s="234" t="str">
        <f>_xlfn.XLOOKUP($F35,Monstervakken!$C:$C,Monstervakken!CQ:CQ,".",0)</f>
        <v>nee</v>
      </c>
      <c r="BH35" s="234" t="str">
        <f>_xlfn.XLOOKUP($F35,Monstervakken!$C:$C,Monstervakken!CR:CR,".",0)</f>
        <v>ja</v>
      </c>
      <c r="BI35" s="234" t="str">
        <f>_xlfn.XLOOKUP($F35,Monstervakken!$C:$C,Monstervakken!CS:CS,".",0)</f>
        <v>nee</v>
      </c>
      <c r="BJ35" s="234" t="str">
        <f>_xlfn.XLOOKUP($F35,Monstervakken!$C:$C,Monstervakken!CT:CT,".",0)</f>
        <v>ja</v>
      </c>
      <c r="BK35" s="234" t="str">
        <f>_xlfn.XLOOKUP($F35,Monstervakken!$C:$C,Monstervakken!CU:CU,".",0)</f>
        <v>nee</v>
      </c>
      <c r="BL35" s="232" t="str">
        <f t="shared" si="4"/>
        <v>011_027</v>
      </c>
    </row>
    <row r="36" spans="1:64" x14ac:dyDescent="0.2">
      <c r="A36" s="6" t="s">
        <v>1647</v>
      </c>
      <c r="C36" s="135">
        <f>_xlfn.XLOOKUP(F36,Monstervakken!C:C,Monstervakken!B:B)</f>
        <v>3005</v>
      </c>
      <c r="D36" s="6" t="s">
        <v>1635</v>
      </c>
      <c r="E36" s="6" t="s">
        <v>36</v>
      </c>
      <c r="F36" s="75">
        <v>13</v>
      </c>
      <c r="G36" s="115" t="str">
        <f t="shared" si="0"/>
        <v>011_028</v>
      </c>
      <c r="H36" s="135"/>
      <c r="I36" s="75">
        <v>28</v>
      </c>
      <c r="J36" s="6" t="s">
        <v>42</v>
      </c>
      <c r="K36" s="23">
        <v>59</v>
      </c>
      <c r="L36" s="25">
        <v>4.45</v>
      </c>
      <c r="M36" s="6">
        <v>262.55</v>
      </c>
      <c r="N36" s="8">
        <v>43700</v>
      </c>
      <c r="O36" s="6" t="s">
        <v>38</v>
      </c>
      <c r="P36" s="66">
        <v>-2.2200000000000002</v>
      </c>
      <c r="Q36" s="66">
        <v>-2.2200000000000002</v>
      </c>
      <c r="R36" s="66">
        <f>_xlfn.XLOOKUP(E36,hlp_leggeruitrapport!A:A,hlp_leggeruitrapport!D:D)</f>
        <v>-2.2200000000000002</v>
      </c>
      <c r="S36" s="66">
        <v>0.5</v>
      </c>
      <c r="T36" s="66">
        <f>_xlfn.XLOOKUP(E36,hlp_leggeruitrapport!A:A,hlp_leggeruitrapport!E:E)</f>
        <v>0.5</v>
      </c>
      <c r="U36" s="75">
        <f>_xlfn.XLOOKUP(E36,hlp_leggeruitrapport!A:A,hlp_leggeruitrapport!F:F)</f>
        <v>3</v>
      </c>
      <c r="V36" s="165">
        <f>_xlfn.XLOOKUP($G36,hpBPaanwas!$C:$C,hpBPaanwas!T:T,".")</f>
        <v>2.97</v>
      </c>
      <c r="W36" s="75">
        <f t="shared" si="2"/>
        <v>-2.9200000000000004</v>
      </c>
      <c r="X36" s="6">
        <v>-2.72</v>
      </c>
      <c r="Y36" s="6">
        <v>1.4833339999999999</v>
      </c>
      <c r="Z36" s="6">
        <v>1.17</v>
      </c>
      <c r="AA36" s="6">
        <v>0</v>
      </c>
      <c r="AB36" s="6">
        <v>0.03</v>
      </c>
      <c r="AC36" s="6">
        <v>69</v>
      </c>
      <c r="AD36" s="6">
        <v>0</v>
      </c>
      <c r="AE36" s="6">
        <v>1.8</v>
      </c>
      <c r="AF36" s="6">
        <v>0</v>
      </c>
      <c r="AG36" s="6" t="s">
        <v>27</v>
      </c>
      <c r="AH36" s="6" t="s">
        <v>32</v>
      </c>
      <c r="AI36" s="6" t="s">
        <v>41</v>
      </c>
      <c r="AJ36" s="6" t="s">
        <v>42</v>
      </c>
      <c r="AK36" s="75">
        <f>_xlfn.XLOOKUP(G36,hlpBPout!C:C,hlpBPout!X:X,".")</f>
        <v>71</v>
      </c>
      <c r="AL36" s="75">
        <f>_xlfn.XLOOKUP($G36,hlpBPout!$C:$C,hlpBPout!AA:AA,".")</f>
        <v>0</v>
      </c>
      <c r="AM36" s="75">
        <f>_xlfn.XLOOKUP(G36,hpBPaanwas!C:C,hpBPaanwas!X:X,".")</f>
        <v>77</v>
      </c>
      <c r="AN36" s="165">
        <f t="shared" si="5"/>
        <v>0</v>
      </c>
      <c r="AO36" s="75">
        <f>_xlfn.XLOOKUP($G36,hpBPaanwas!$C:$C,hpBPaanwas!AA:AA,".")</f>
        <v>0</v>
      </c>
      <c r="AP36" s="116"/>
      <c r="AQ36" s="75">
        <f t="shared" si="6"/>
        <v>2</v>
      </c>
      <c r="AR36" s="116"/>
      <c r="AS36" s="127"/>
      <c r="AT36" s="127" t="s">
        <v>3795</v>
      </c>
      <c r="AU36" s="128"/>
      <c r="AV36" s="232" t="str">
        <f>_xlfn.XLOOKUP($F36,Monstervakken!$C:$C,Monstervakken!L:L,".",0)</f>
        <v>Klasse wonen</v>
      </c>
      <c r="AW36" s="232" t="str">
        <f>_xlfn.XLOOKUP($F36,Monstervakken!$C:$C,Monstervakken!M:M,".",0)</f>
        <v>Klasse A</v>
      </c>
      <c r="AX36" s="232" t="str">
        <f>_xlfn.XLOOKUP($F36,Monstervakken!$C:$C,Monstervakken!N:N,".",0)</f>
        <v>Verspreidbaar</v>
      </c>
      <c r="AY36" s="232" t="str">
        <f>_xlfn.XLOOKUP($F36,Monstervakken!$C:$C,Monstervakken!O:O,".",0)</f>
        <v>Toepasbaar in GBT</v>
      </c>
      <c r="AZ36" s="232" t="str">
        <f>_xlfn.XLOOKUP($F36,Monstervakken!$C:$C,Monstervakken!P:P,".",0)</f>
        <v>Toepasbaar in GBT</v>
      </c>
      <c r="BA36" s="232" t="str">
        <f>_xlfn.XLOOKUP($F36,Monstervakken!$C:$C,Monstervakken!Q:Q,".",0)</f>
        <v>Geen</v>
      </c>
      <c r="BB36" s="232"/>
      <c r="BC36" s="234" t="str">
        <f>_xlfn.XLOOKUP($F36,Monstervakken!$C:$C,Monstervakken!CM:CM,".",0)</f>
        <v>nee</v>
      </c>
      <c r="BD36" s="234" t="str">
        <f>_xlfn.XLOOKUP($F36,Monstervakken!$C:$C,Monstervakken!CN:CN,".",0)</f>
        <v>ja</v>
      </c>
      <c r="BE36" s="234" t="str">
        <f>_xlfn.XLOOKUP($F36,Monstervakken!$C:$C,Monstervakken!CO:CO,".",0)</f>
        <v>ja</v>
      </c>
      <c r="BF36" s="234" t="str">
        <f>_xlfn.XLOOKUP($F36,Monstervakken!$C:$C,Monstervakken!CP:CP,".",0)</f>
        <v>ja</v>
      </c>
      <c r="BG36" s="234" t="str">
        <f>_xlfn.XLOOKUP($F36,Monstervakken!$C:$C,Monstervakken!CQ:CQ,".",0)</f>
        <v>nee</v>
      </c>
      <c r="BH36" s="234" t="str">
        <f>_xlfn.XLOOKUP($F36,Monstervakken!$C:$C,Monstervakken!CR:CR,".",0)</f>
        <v>ja</v>
      </c>
      <c r="BI36" s="234" t="str">
        <f>_xlfn.XLOOKUP($F36,Monstervakken!$C:$C,Monstervakken!CS:CS,".",0)</f>
        <v>nee</v>
      </c>
      <c r="BJ36" s="234" t="str">
        <f>_xlfn.XLOOKUP($F36,Monstervakken!$C:$C,Monstervakken!CT:CT,".",0)</f>
        <v>ja</v>
      </c>
      <c r="BK36" s="234" t="str">
        <f>_xlfn.XLOOKUP($F36,Monstervakken!$C:$C,Monstervakken!CU:CU,".",0)</f>
        <v>nee</v>
      </c>
      <c r="BL36" s="232" t="str">
        <f t="shared" si="4"/>
        <v>011_028</v>
      </c>
    </row>
    <row r="37" spans="1:64" x14ac:dyDescent="0.2">
      <c r="A37" s="6" t="s">
        <v>1647</v>
      </c>
      <c r="C37" s="135">
        <f>_xlfn.XLOOKUP(F37,Monstervakken!C:C,Monstervakken!B:B)</f>
        <v>3004</v>
      </c>
      <c r="D37" s="6" t="s">
        <v>1635</v>
      </c>
      <c r="E37" s="6" t="s">
        <v>928</v>
      </c>
      <c r="F37" s="75">
        <v>12</v>
      </c>
      <c r="G37" s="115" t="str">
        <f t="shared" si="0"/>
        <v>011_029</v>
      </c>
      <c r="H37" s="135"/>
      <c r="I37" s="75">
        <v>29</v>
      </c>
      <c r="J37" s="6" t="s">
        <v>929</v>
      </c>
      <c r="K37" s="23">
        <v>9</v>
      </c>
      <c r="L37" s="25">
        <v>5</v>
      </c>
      <c r="M37" s="6">
        <v>45</v>
      </c>
      <c r="N37" s="8">
        <v>43700</v>
      </c>
      <c r="O37" s="6" t="s">
        <v>55</v>
      </c>
      <c r="P37" s="66">
        <v>-2.2200000000000002</v>
      </c>
      <c r="Q37" s="66">
        <v>-2.2200000000000002</v>
      </c>
      <c r="R37" s="66">
        <f>_xlfn.XLOOKUP(E37,hlp_leggeruitrapport!A:A,hlp_leggeruitrapport!D:D)</f>
        <v>-2.2200000000000002</v>
      </c>
      <c r="S37" s="66">
        <v>0.5</v>
      </c>
      <c r="T37" s="66">
        <f>_xlfn.XLOOKUP(E37,hlp_leggeruitrapport!A:A,hlp_leggeruitrapport!E:E)</f>
        <v>0.5</v>
      </c>
      <c r="U37" s="75">
        <f>_xlfn.XLOOKUP(E37,hlp_leggeruitrapport!A:A,hlp_leggeruitrapport!F:F)</f>
        <v>3</v>
      </c>
      <c r="V37" s="165">
        <f>_xlfn.XLOOKUP($G37,hpBPaanwas!$C:$C,hpBPaanwas!T:T,".")</f>
        <v>3</v>
      </c>
      <c r="W37" s="75">
        <f t="shared" si="2"/>
        <v>-2.9200000000000004</v>
      </c>
      <c r="X37" s="6">
        <v>-2.72</v>
      </c>
      <c r="Y37" s="6">
        <v>2</v>
      </c>
      <c r="Z37" s="6">
        <v>1.75</v>
      </c>
      <c r="AA37" s="6">
        <v>0.74</v>
      </c>
      <c r="AB37" s="6">
        <v>1.02</v>
      </c>
      <c r="AC37" s="6">
        <v>15.8</v>
      </c>
      <c r="AD37" s="6">
        <v>6.7</v>
      </c>
      <c r="AE37" s="6">
        <v>9.1999999999999993</v>
      </c>
      <c r="AF37" s="6">
        <v>0.47588399999999997</v>
      </c>
      <c r="AG37" s="6" t="s">
        <v>921</v>
      </c>
      <c r="AH37" s="6" t="s">
        <v>32</v>
      </c>
      <c r="AI37" s="6" t="s">
        <v>41</v>
      </c>
      <c r="AJ37" s="6" t="s">
        <v>929</v>
      </c>
      <c r="AK37" s="75">
        <f>_xlfn.XLOOKUP(G37,hlpBPout!C:C,hlpBPout!X:X,".")</f>
        <v>15</v>
      </c>
      <c r="AL37" s="75">
        <f>_xlfn.XLOOKUP($G37,hlpBPout!$C:$C,hlpBPout!AA:AA,".")</f>
        <v>7</v>
      </c>
      <c r="AM37" s="75">
        <f>_xlfn.XLOOKUP(G37,hpBPaanwas!C:C,hpBPaanwas!X:X,".")</f>
        <v>17</v>
      </c>
      <c r="AN37" s="165">
        <f t="shared" si="5"/>
        <v>1.2222222222222223</v>
      </c>
      <c r="AO37" s="75">
        <f>_xlfn.XLOOKUP($G37,hpBPaanwas!$C:$C,hpBPaanwas!AA:AA,".")</f>
        <v>11</v>
      </c>
      <c r="AP37" s="116"/>
      <c r="AQ37" s="75">
        <f t="shared" si="6"/>
        <v>-0.80000000000000071</v>
      </c>
      <c r="AR37" s="116"/>
      <c r="AS37" s="127"/>
      <c r="AT37" s="127" t="s">
        <v>3795</v>
      </c>
      <c r="AU37" s="128"/>
      <c r="AV37" s="232" t="str">
        <f>_xlfn.XLOOKUP($F37,Monstervakken!$C:$C,Monstervakken!L:L,".",0)</f>
        <v>Klasse wonen</v>
      </c>
      <c r="AW37" s="232" t="str">
        <f>_xlfn.XLOOKUP($F37,Monstervakken!$C:$C,Monstervakken!M:M,".",0)</f>
        <v>Klasse A</v>
      </c>
      <c r="AX37" s="232" t="str">
        <f>_xlfn.XLOOKUP($F37,Monstervakken!$C:$C,Monstervakken!N:N,".",0)</f>
        <v>Verspreidbaar</v>
      </c>
      <c r="AY37" s="232" t="str">
        <f>_xlfn.XLOOKUP($F37,Monstervakken!$C:$C,Monstervakken!O:O,".",0)</f>
        <v>Toepasbaar in GBT</v>
      </c>
      <c r="AZ37" s="232" t="str">
        <f>_xlfn.XLOOKUP($F37,Monstervakken!$C:$C,Monstervakken!P:P,".",0)</f>
        <v>Toepasbaar in GBT</v>
      </c>
      <c r="BA37" s="232" t="str">
        <f>_xlfn.XLOOKUP($F37,Monstervakken!$C:$C,Monstervakken!Q:Q,".",0)</f>
        <v>Geen</v>
      </c>
      <c r="BB37" s="232"/>
      <c r="BC37" s="234" t="str">
        <f>_xlfn.XLOOKUP($F37,Monstervakken!$C:$C,Monstervakken!CM:CM,".",0)</f>
        <v>ja</v>
      </c>
      <c r="BD37" s="234" t="str">
        <f>_xlfn.XLOOKUP($F37,Monstervakken!$C:$C,Monstervakken!CN:CN,".",0)</f>
        <v>ja</v>
      </c>
      <c r="BE37" s="234" t="str">
        <f>_xlfn.XLOOKUP($F37,Monstervakken!$C:$C,Monstervakken!CO:CO,".",0)</f>
        <v>ja</v>
      </c>
      <c r="BF37" s="234" t="str">
        <f>_xlfn.XLOOKUP($F37,Monstervakken!$C:$C,Monstervakken!CP:CP,".",0)</f>
        <v>ja</v>
      </c>
      <c r="BG37" s="234" t="str">
        <f>_xlfn.XLOOKUP($F37,Monstervakken!$C:$C,Monstervakken!CQ:CQ,".",0)</f>
        <v>ja</v>
      </c>
      <c r="BH37" s="234" t="str">
        <f>_xlfn.XLOOKUP($F37,Monstervakken!$C:$C,Monstervakken!CR:CR,".",0)</f>
        <v>ja</v>
      </c>
      <c r="BI37" s="234" t="str">
        <f>_xlfn.XLOOKUP($F37,Monstervakken!$C:$C,Monstervakken!CS:CS,".",0)</f>
        <v>nee</v>
      </c>
      <c r="BJ37" s="234" t="str">
        <f>_xlfn.XLOOKUP($F37,Monstervakken!$C:$C,Monstervakken!CT:CT,".",0)</f>
        <v>ja</v>
      </c>
      <c r="BK37" s="234" t="str">
        <f>_xlfn.XLOOKUP($F37,Monstervakken!$C:$C,Monstervakken!CU:CU,".",0)</f>
        <v>nee</v>
      </c>
      <c r="BL37" s="232" t="str">
        <f t="shared" si="4"/>
        <v>011_029</v>
      </c>
    </row>
    <row r="38" spans="1:64" x14ac:dyDescent="0.2">
      <c r="A38" s="6" t="s">
        <v>1647</v>
      </c>
      <c r="C38" s="135">
        <f>_xlfn.XLOOKUP(F38,Monstervakken!C:C,Monstervakken!B:B)</f>
        <v>3004</v>
      </c>
      <c r="D38" s="6" t="s">
        <v>1635</v>
      </c>
      <c r="E38" s="6" t="s">
        <v>492</v>
      </c>
      <c r="F38" s="75">
        <v>12</v>
      </c>
      <c r="G38" s="115" t="str">
        <f t="shared" si="0"/>
        <v>011_030</v>
      </c>
      <c r="H38" s="135"/>
      <c r="I38" s="75">
        <v>30</v>
      </c>
      <c r="J38" s="6" t="s">
        <v>493</v>
      </c>
      <c r="K38" s="23">
        <v>12.5</v>
      </c>
      <c r="L38" s="25">
        <v>10</v>
      </c>
      <c r="M38" s="6">
        <v>125</v>
      </c>
      <c r="N38" s="8">
        <v>43700</v>
      </c>
      <c r="O38" s="6" t="s">
        <v>74</v>
      </c>
      <c r="P38" s="66">
        <v>-2.2200000000000002</v>
      </c>
      <c r="Q38" s="66">
        <v>-2.2200000000000002</v>
      </c>
      <c r="R38" s="66">
        <f>_xlfn.XLOOKUP(E38,hlp_leggeruitrapport!A:A,hlp_leggeruitrapport!D:D)</f>
        <v>-2.2200000000000002</v>
      </c>
      <c r="S38" s="66">
        <v>0.5</v>
      </c>
      <c r="T38" s="66">
        <f>_xlfn.XLOOKUP(E38,hlp_leggeruitrapport!A:A,hlp_leggeruitrapport!E:E)</f>
        <v>0.5</v>
      </c>
      <c r="U38" s="75">
        <f>_xlfn.XLOOKUP(E38,hlp_leggeruitrapport!A:A,hlp_leggeruitrapport!F:F)</f>
        <v>3</v>
      </c>
      <c r="V38" s="165">
        <f>_xlfn.XLOOKUP($G38,hpBPaanwas!$C:$C,hpBPaanwas!T:T,".")</f>
        <v>3</v>
      </c>
      <c r="W38" s="75">
        <f t="shared" si="2"/>
        <v>-2.9200000000000004</v>
      </c>
      <c r="X38" s="6">
        <v>-2.72</v>
      </c>
      <c r="Y38" s="6">
        <v>7</v>
      </c>
      <c r="Z38" s="6">
        <v>3.32</v>
      </c>
      <c r="AA38" s="6">
        <v>0.75</v>
      </c>
      <c r="AB38" s="6">
        <v>1.5</v>
      </c>
      <c r="AC38" s="6">
        <v>41.5</v>
      </c>
      <c r="AD38" s="6">
        <v>9.4</v>
      </c>
      <c r="AE38" s="6">
        <v>18.8</v>
      </c>
      <c r="AF38" s="6">
        <v>0.204878</v>
      </c>
      <c r="AG38" s="6" t="s">
        <v>479</v>
      </c>
      <c r="AH38" s="6" t="s">
        <v>28</v>
      </c>
      <c r="AI38" s="6" t="s">
        <v>41</v>
      </c>
      <c r="AJ38" s="6" t="s">
        <v>493</v>
      </c>
      <c r="AK38" s="75">
        <f>_xlfn.XLOOKUP(G38,hlpBPout!C:C,hlpBPout!X:X,".")</f>
        <v>41</v>
      </c>
      <c r="AL38" s="75">
        <f>_xlfn.XLOOKUP($G38,hlpBPout!$C:$C,hlpBPout!AA:AA,".")</f>
        <v>10</v>
      </c>
      <c r="AM38" s="75">
        <f>_xlfn.XLOOKUP(G38,hpBPaanwas!C:C,hpBPaanwas!X:X,".")</f>
        <v>45</v>
      </c>
      <c r="AN38" s="165">
        <f t="shared" si="5"/>
        <v>1.68</v>
      </c>
      <c r="AO38" s="75">
        <f>_xlfn.XLOOKUP($G38,hpBPaanwas!$C:$C,hpBPaanwas!AA:AA,".")</f>
        <v>21</v>
      </c>
      <c r="AP38" s="116"/>
      <c r="AQ38" s="75">
        <f t="shared" si="6"/>
        <v>-0.5</v>
      </c>
      <c r="AR38" s="116"/>
      <c r="AS38" s="127"/>
      <c r="AT38" s="127" t="s">
        <v>3795</v>
      </c>
      <c r="AU38" s="128"/>
      <c r="AV38" s="232" t="str">
        <f>_xlfn.XLOOKUP($F38,Monstervakken!$C:$C,Monstervakken!L:L,".",0)</f>
        <v>Klasse wonen</v>
      </c>
      <c r="AW38" s="232" t="str">
        <f>_xlfn.XLOOKUP($F38,Monstervakken!$C:$C,Monstervakken!M:M,".",0)</f>
        <v>Klasse A</v>
      </c>
      <c r="AX38" s="232" t="str">
        <f>_xlfn.XLOOKUP($F38,Monstervakken!$C:$C,Monstervakken!N:N,".",0)</f>
        <v>Verspreidbaar</v>
      </c>
      <c r="AY38" s="232" t="str">
        <f>_xlfn.XLOOKUP($F38,Monstervakken!$C:$C,Monstervakken!O:O,".",0)</f>
        <v>Toepasbaar in GBT</v>
      </c>
      <c r="AZ38" s="232" t="str">
        <f>_xlfn.XLOOKUP($F38,Monstervakken!$C:$C,Monstervakken!P:P,".",0)</f>
        <v>Toepasbaar in GBT</v>
      </c>
      <c r="BA38" s="232" t="str">
        <f>_xlfn.XLOOKUP($F38,Monstervakken!$C:$C,Monstervakken!Q:Q,".",0)</f>
        <v>Geen</v>
      </c>
      <c r="BB38" s="232"/>
      <c r="BC38" s="234" t="str">
        <f>_xlfn.XLOOKUP($F38,Monstervakken!$C:$C,Monstervakken!CM:CM,".",0)</f>
        <v>ja</v>
      </c>
      <c r="BD38" s="234" t="str">
        <f>_xlfn.XLOOKUP($F38,Monstervakken!$C:$C,Monstervakken!CN:CN,".",0)</f>
        <v>ja</v>
      </c>
      <c r="BE38" s="234" t="str">
        <f>_xlfn.XLOOKUP($F38,Monstervakken!$C:$C,Monstervakken!CO:CO,".",0)</f>
        <v>ja</v>
      </c>
      <c r="BF38" s="234" t="str">
        <f>_xlfn.XLOOKUP($F38,Monstervakken!$C:$C,Monstervakken!CP:CP,".",0)</f>
        <v>ja</v>
      </c>
      <c r="BG38" s="234" t="str">
        <f>_xlfn.XLOOKUP($F38,Monstervakken!$C:$C,Monstervakken!CQ:CQ,".",0)</f>
        <v>ja</v>
      </c>
      <c r="BH38" s="234" t="str">
        <f>_xlfn.XLOOKUP($F38,Monstervakken!$C:$C,Monstervakken!CR:CR,".",0)</f>
        <v>ja</v>
      </c>
      <c r="BI38" s="234" t="str">
        <f>_xlfn.XLOOKUP($F38,Monstervakken!$C:$C,Monstervakken!CS:CS,".",0)</f>
        <v>nee</v>
      </c>
      <c r="BJ38" s="234" t="str">
        <f>_xlfn.XLOOKUP($F38,Monstervakken!$C:$C,Monstervakken!CT:CT,".",0)</f>
        <v>ja</v>
      </c>
      <c r="BK38" s="234" t="str">
        <f>_xlfn.XLOOKUP($F38,Monstervakken!$C:$C,Monstervakken!CU:CU,".",0)</f>
        <v>nee</v>
      </c>
      <c r="BL38" s="232" t="str">
        <f t="shared" si="4"/>
        <v>011_030</v>
      </c>
    </row>
    <row r="39" spans="1:64" x14ac:dyDescent="0.2">
      <c r="A39" s="6" t="s">
        <v>1647</v>
      </c>
      <c r="C39" s="135">
        <f>_xlfn.XLOOKUP(F39,Monstervakken!C:C,Monstervakken!B:B)</f>
        <v>3004</v>
      </c>
      <c r="D39" s="6" t="s">
        <v>1635</v>
      </c>
      <c r="E39" s="6" t="s">
        <v>494</v>
      </c>
      <c r="F39" s="75">
        <v>12</v>
      </c>
      <c r="G39" s="115" t="str">
        <f t="shared" si="0"/>
        <v>011_031</v>
      </c>
      <c r="H39" s="135"/>
      <c r="I39" s="75">
        <v>31</v>
      </c>
      <c r="J39" s="6" t="s">
        <v>495</v>
      </c>
      <c r="K39" s="23">
        <v>10</v>
      </c>
      <c r="L39" s="25">
        <v>7.4</v>
      </c>
      <c r="M39" s="6">
        <v>74</v>
      </c>
      <c r="N39" s="8">
        <v>43700</v>
      </c>
      <c r="O39" s="6" t="s">
        <v>38</v>
      </c>
      <c r="P39" s="66">
        <v>-2.2200000000000002</v>
      </c>
      <c r="Q39" s="66">
        <v>-2.2200000000000002</v>
      </c>
      <c r="R39" s="66">
        <f>_xlfn.XLOOKUP(E39,hlp_leggeruitrapport!A:A,hlp_leggeruitrapport!D:D)</f>
        <v>-2.2200000000000002</v>
      </c>
      <c r="S39" s="66">
        <v>0.5</v>
      </c>
      <c r="T39" s="66">
        <f>_xlfn.XLOOKUP(E39,hlp_leggeruitrapport!A:A,hlp_leggeruitrapport!E:E)</f>
        <v>0.5</v>
      </c>
      <c r="U39" s="75">
        <f>_xlfn.XLOOKUP(E39,hlp_leggeruitrapport!A:A,hlp_leggeruitrapport!F:F)</f>
        <v>3</v>
      </c>
      <c r="V39" s="165">
        <f>_xlfn.XLOOKUP($G39,hpBPaanwas!$C:$C,hpBPaanwas!T:T,".")</f>
        <v>3</v>
      </c>
      <c r="W39" s="75">
        <f t="shared" si="2"/>
        <v>-2.9200000000000004</v>
      </c>
      <c r="X39" s="6">
        <v>-2.72</v>
      </c>
      <c r="Y39" s="6">
        <v>4.4000000000000004</v>
      </c>
      <c r="Z39" s="6">
        <v>2.88</v>
      </c>
      <c r="AA39" s="6">
        <v>0.37</v>
      </c>
      <c r="AB39" s="6">
        <v>1.05</v>
      </c>
      <c r="AC39" s="6">
        <v>28.8</v>
      </c>
      <c r="AD39" s="6">
        <v>3.7</v>
      </c>
      <c r="AE39" s="6">
        <v>10.5</v>
      </c>
      <c r="AF39" s="6">
        <v>0.15906200000000001</v>
      </c>
      <c r="AG39" s="6" t="s">
        <v>479</v>
      </c>
      <c r="AH39" s="6" t="s">
        <v>32</v>
      </c>
      <c r="AI39" s="6" t="s">
        <v>41</v>
      </c>
      <c r="AJ39" s="6" t="s">
        <v>495</v>
      </c>
      <c r="AK39" s="75">
        <f>_xlfn.XLOOKUP(G39,hlpBPout!C:C,hlpBPout!X:X,".")</f>
        <v>29</v>
      </c>
      <c r="AL39" s="75">
        <f>_xlfn.XLOOKUP($G39,hlpBPout!$C:$C,hlpBPout!AA:AA,".")</f>
        <v>4</v>
      </c>
      <c r="AM39" s="75">
        <f>_xlfn.XLOOKUP(G39,hpBPaanwas!C:C,hpBPaanwas!X:X,".")</f>
        <v>31</v>
      </c>
      <c r="AN39" s="165">
        <f t="shared" si="5"/>
        <v>1.2</v>
      </c>
      <c r="AO39" s="75">
        <f>_xlfn.XLOOKUP($G39,hpBPaanwas!$C:$C,hpBPaanwas!AA:AA,".")</f>
        <v>12</v>
      </c>
      <c r="AP39" s="116"/>
      <c r="AQ39" s="75">
        <f t="shared" si="6"/>
        <v>0.19999999999999929</v>
      </c>
      <c r="AR39" s="116"/>
      <c r="AS39" s="127"/>
      <c r="AT39" s="127" t="s">
        <v>3795</v>
      </c>
      <c r="AU39" s="128"/>
      <c r="AV39" s="232" t="str">
        <f>_xlfn.XLOOKUP($F39,Monstervakken!$C:$C,Monstervakken!L:L,".",0)</f>
        <v>Klasse wonen</v>
      </c>
      <c r="AW39" s="232" t="str">
        <f>_xlfn.XLOOKUP($F39,Monstervakken!$C:$C,Monstervakken!M:M,".",0)</f>
        <v>Klasse A</v>
      </c>
      <c r="AX39" s="232" t="str">
        <f>_xlfn.XLOOKUP($F39,Monstervakken!$C:$C,Monstervakken!N:N,".",0)</f>
        <v>Verspreidbaar</v>
      </c>
      <c r="AY39" s="232" t="str">
        <f>_xlfn.XLOOKUP($F39,Monstervakken!$C:$C,Monstervakken!O:O,".",0)</f>
        <v>Toepasbaar in GBT</v>
      </c>
      <c r="AZ39" s="232" t="str">
        <f>_xlfn.XLOOKUP($F39,Monstervakken!$C:$C,Monstervakken!P:P,".",0)</f>
        <v>Toepasbaar in GBT</v>
      </c>
      <c r="BA39" s="232" t="str">
        <f>_xlfn.XLOOKUP($F39,Monstervakken!$C:$C,Monstervakken!Q:Q,".",0)</f>
        <v>Geen</v>
      </c>
      <c r="BB39" s="232"/>
      <c r="BC39" s="234" t="str">
        <f>_xlfn.XLOOKUP($F39,Monstervakken!$C:$C,Monstervakken!CM:CM,".",0)</f>
        <v>ja</v>
      </c>
      <c r="BD39" s="234" t="str">
        <f>_xlfn.XLOOKUP($F39,Monstervakken!$C:$C,Monstervakken!CN:CN,".",0)</f>
        <v>ja</v>
      </c>
      <c r="BE39" s="234" t="str">
        <f>_xlfn.XLOOKUP($F39,Monstervakken!$C:$C,Monstervakken!CO:CO,".",0)</f>
        <v>ja</v>
      </c>
      <c r="BF39" s="234" t="str">
        <f>_xlfn.XLOOKUP($F39,Monstervakken!$C:$C,Monstervakken!CP:CP,".",0)</f>
        <v>ja</v>
      </c>
      <c r="BG39" s="234" t="str">
        <f>_xlfn.XLOOKUP($F39,Monstervakken!$C:$C,Monstervakken!CQ:CQ,".",0)</f>
        <v>ja</v>
      </c>
      <c r="BH39" s="234" t="str">
        <f>_xlfn.XLOOKUP($F39,Monstervakken!$C:$C,Monstervakken!CR:CR,".",0)</f>
        <v>ja</v>
      </c>
      <c r="BI39" s="234" t="str">
        <f>_xlfn.XLOOKUP($F39,Monstervakken!$C:$C,Monstervakken!CS:CS,".",0)</f>
        <v>nee</v>
      </c>
      <c r="BJ39" s="234" t="str">
        <f>_xlfn.XLOOKUP($F39,Monstervakken!$C:$C,Monstervakken!CT:CT,".",0)</f>
        <v>ja</v>
      </c>
      <c r="BK39" s="234" t="str">
        <f>_xlfn.XLOOKUP($F39,Monstervakken!$C:$C,Monstervakken!CU:CU,".",0)</f>
        <v>nee</v>
      </c>
      <c r="BL39" s="232" t="str">
        <f t="shared" si="4"/>
        <v>011_031</v>
      </c>
    </row>
    <row r="40" spans="1:64" x14ac:dyDescent="0.2">
      <c r="A40" s="6" t="s">
        <v>1647</v>
      </c>
      <c r="C40" s="135">
        <f>_xlfn.XLOOKUP(F40,Monstervakken!C:C,Monstervakken!B:B)</f>
        <v>3004</v>
      </c>
      <c r="D40" s="6" t="s">
        <v>1635</v>
      </c>
      <c r="E40" s="6" t="s">
        <v>496</v>
      </c>
      <c r="F40" s="75">
        <v>12</v>
      </c>
      <c r="G40" s="115" t="str">
        <f t="shared" si="0"/>
        <v>011_032</v>
      </c>
      <c r="H40" s="135"/>
      <c r="I40" s="75">
        <v>32</v>
      </c>
      <c r="J40" s="6" t="s">
        <v>497</v>
      </c>
      <c r="K40" s="23">
        <v>13</v>
      </c>
      <c r="L40" s="25">
        <v>6.75</v>
      </c>
      <c r="M40" s="6">
        <v>87.75</v>
      </c>
      <c r="N40" s="8">
        <v>43700</v>
      </c>
      <c r="O40" s="6" t="s">
        <v>55</v>
      </c>
      <c r="P40" s="66">
        <v>-2.2200000000000002</v>
      </c>
      <c r="Q40" s="66">
        <v>-2.2200000000000002</v>
      </c>
      <c r="R40" s="66">
        <f>_xlfn.XLOOKUP(E40,hlp_leggeruitrapport!A:A,hlp_leggeruitrapport!D:D)</f>
        <v>-2.2200000000000002</v>
      </c>
      <c r="S40" s="66">
        <v>0.5</v>
      </c>
      <c r="T40" s="66">
        <f>_xlfn.XLOOKUP(E40,hlp_leggeruitrapport!A:A,hlp_leggeruitrapport!E:E)</f>
        <v>0.5</v>
      </c>
      <c r="U40" s="75">
        <f>_xlfn.XLOOKUP(E40,hlp_leggeruitrapport!A:A,hlp_leggeruitrapport!F:F)</f>
        <v>3</v>
      </c>
      <c r="V40" s="165">
        <f>_xlfn.XLOOKUP($G40,hpBPaanwas!$C:$C,hpBPaanwas!T:T,".")</f>
        <v>3</v>
      </c>
      <c r="W40" s="75">
        <f t="shared" si="2"/>
        <v>-2.9200000000000004</v>
      </c>
      <c r="X40" s="6">
        <v>-2.72</v>
      </c>
      <c r="Y40" s="6">
        <v>3.75</v>
      </c>
      <c r="Z40" s="6">
        <v>2.4900000000000002</v>
      </c>
      <c r="AA40" s="6">
        <v>0.22</v>
      </c>
      <c r="AB40" s="6">
        <v>0.81</v>
      </c>
      <c r="AC40" s="6">
        <v>32.4</v>
      </c>
      <c r="AD40" s="6">
        <v>2.9</v>
      </c>
      <c r="AE40" s="6">
        <v>10.5</v>
      </c>
      <c r="AF40" s="6">
        <v>0.11207300000000001</v>
      </c>
      <c r="AG40" s="6" t="s">
        <v>479</v>
      </c>
      <c r="AH40" s="6" t="s">
        <v>32</v>
      </c>
      <c r="AI40" s="6" t="s">
        <v>41</v>
      </c>
      <c r="AJ40" s="6" t="s">
        <v>497</v>
      </c>
      <c r="AK40" s="75">
        <f>_xlfn.XLOOKUP(G40,hlpBPout!C:C,hlpBPout!X:X,".")</f>
        <v>33</v>
      </c>
      <c r="AL40" s="75">
        <f>_xlfn.XLOOKUP($G40,hlpBPout!$C:$C,hlpBPout!AA:AA,".")</f>
        <v>3</v>
      </c>
      <c r="AM40" s="75">
        <f>_xlfn.XLOOKUP(G40,hpBPaanwas!C:C,hpBPaanwas!X:X,".")</f>
        <v>35</v>
      </c>
      <c r="AN40" s="165">
        <f t="shared" si="5"/>
        <v>1</v>
      </c>
      <c r="AO40" s="75">
        <f>_xlfn.XLOOKUP($G40,hpBPaanwas!$C:$C,hpBPaanwas!AA:AA,".")</f>
        <v>13</v>
      </c>
      <c r="AP40" s="116"/>
      <c r="AQ40" s="75">
        <f t="shared" si="6"/>
        <v>0.60000000000000142</v>
      </c>
      <c r="AR40" s="116"/>
      <c r="AS40" s="127"/>
      <c r="AT40" s="127" t="s">
        <v>3795</v>
      </c>
      <c r="AU40" s="128"/>
      <c r="AV40" s="232" t="str">
        <f>_xlfn.XLOOKUP($F40,Monstervakken!$C:$C,Monstervakken!L:L,".",0)</f>
        <v>Klasse wonen</v>
      </c>
      <c r="AW40" s="232" t="str">
        <f>_xlfn.XLOOKUP($F40,Monstervakken!$C:$C,Monstervakken!M:M,".",0)</f>
        <v>Klasse A</v>
      </c>
      <c r="AX40" s="232" t="str">
        <f>_xlfn.XLOOKUP($F40,Monstervakken!$C:$C,Monstervakken!N:N,".",0)</f>
        <v>Verspreidbaar</v>
      </c>
      <c r="AY40" s="232" t="str">
        <f>_xlfn.XLOOKUP($F40,Monstervakken!$C:$C,Monstervakken!O:O,".",0)</f>
        <v>Toepasbaar in GBT</v>
      </c>
      <c r="AZ40" s="232" t="str">
        <f>_xlfn.XLOOKUP($F40,Monstervakken!$C:$C,Monstervakken!P:P,".",0)</f>
        <v>Toepasbaar in GBT</v>
      </c>
      <c r="BA40" s="232" t="str">
        <f>_xlfn.XLOOKUP($F40,Monstervakken!$C:$C,Monstervakken!Q:Q,".",0)</f>
        <v>Geen</v>
      </c>
      <c r="BB40" s="232"/>
      <c r="BC40" s="234" t="str">
        <f>_xlfn.XLOOKUP($F40,Monstervakken!$C:$C,Monstervakken!CM:CM,".",0)</f>
        <v>ja</v>
      </c>
      <c r="BD40" s="234" t="str">
        <f>_xlfn.XLOOKUP($F40,Monstervakken!$C:$C,Monstervakken!CN:CN,".",0)</f>
        <v>ja</v>
      </c>
      <c r="BE40" s="234" t="str">
        <f>_xlfn.XLOOKUP($F40,Monstervakken!$C:$C,Monstervakken!CO:CO,".",0)</f>
        <v>ja</v>
      </c>
      <c r="BF40" s="234" t="str">
        <f>_xlfn.XLOOKUP($F40,Monstervakken!$C:$C,Monstervakken!CP:CP,".",0)</f>
        <v>ja</v>
      </c>
      <c r="BG40" s="234" t="str">
        <f>_xlfn.XLOOKUP($F40,Monstervakken!$C:$C,Monstervakken!CQ:CQ,".",0)</f>
        <v>ja</v>
      </c>
      <c r="BH40" s="234" t="str">
        <f>_xlfn.XLOOKUP($F40,Monstervakken!$C:$C,Monstervakken!CR:CR,".",0)</f>
        <v>ja</v>
      </c>
      <c r="BI40" s="234" t="str">
        <f>_xlfn.XLOOKUP($F40,Monstervakken!$C:$C,Monstervakken!CS:CS,".",0)</f>
        <v>nee</v>
      </c>
      <c r="BJ40" s="234" t="str">
        <f>_xlfn.XLOOKUP($F40,Monstervakken!$C:$C,Monstervakken!CT:CT,".",0)</f>
        <v>ja</v>
      </c>
      <c r="BK40" s="234" t="str">
        <f>_xlfn.XLOOKUP($F40,Monstervakken!$C:$C,Monstervakken!CU:CU,".",0)</f>
        <v>nee</v>
      </c>
      <c r="BL40" s="232" t="str">
        <f t="shared" si="4"/>
        <v>011_032</v>
      </c>
    </row>
    <row r="41" spans="1:64" x14ac:dyDescent="0.2">
      <c r="A41" s="6" t="s">
        <v>1647</v>
      </c>
      <c r="C41" s="135">
        <f>_xlfn.XLOOKUP(F41,Monstervakken!C:C,Monstervakken!B:B)</f>
        <v>3004</v>
      </c>
      <c r="D41" s="6" t="s">
        <v>1635</v>
      </c>
      <c r="E41" s="6" t="s">
        <v>43</v>
      </c>
      <c r="F41" s="75">
        <v>12</v>
      </c>
      <c r="G41" s="115" t="str">
        <f t="shared" si="0"/>
        <v>011_033</v>
      </c>
      <c r="H41" s="135"/>
      <c r="I41" s="75">
        <v>33</v>
      </c>
      <c r="J41" s="6" t="s">
        <v>44</v>
      </c>
      <c r="K41" s="23">
        <v>8.5</v>
      </c>
      <c r="L41" s="25">
        <v>7.5</v>
      </c>
      <c r="M41" s="6">
        <v>63.75</v>
      </c>
      <c r="N41" s="8">
        <v>43700</v>
      </c>
      <c r="O41" s="6" t="s">
        <v>38</v>
      </c>
      <c r="P41" s="66">
        <v>-2.2200000000000002</v>
      </c>
      <c r="Q41" s="66">
        <v>-2.2200000000000002</v>
      </c>
      <c r="R41" s="66">
        <f>_xlfn.XLOOKUP(E41,hlp_leggeruitrapport!A:A,hlp_leggeruitrapport!D:D)</f>
        <v>-2.2200000000000002</v>
      </c>
      <c r="S41" s="66">
        <v>0.5</v>
      </c>
      <c r="T41" s="66">
        <f>_xlfn.XLOOKUP(E41,hlp_leggeruitrapport!A:A,hlp_leggeruitrapport!E:E)</f>
        <v>0.5</v>
      </c>
      <c r="U41" s="75">
        <f>_xlfn.XLOOKUP(E41,hlp_leggeruitrapport!A:A,hlp_leggeruitrapport!F:F)</f>
        <v>3</v>
      </c>
      <c r="V41" s="165">
        <f>_xlfn.XLOOKUP($G41,hpBPaanwas!$C:$C,hpBPaanwas!T:T,".")</f>
        <v>3</v>
      </c>
      <c r="W41" s="75">
        <f t="shared" si="2"/>
        <v>-2.9200000000000004</v>
      </c>
      <c r="X41" s="6">
        <v>-2.72</v>
      </c>
      <c r="Y41" s="6">
        <v>4.5</v>
      </c>
      <c r="Z41" s="6">
        <v>3.16</v>
      </c>
      <c r="AA41" s="6">
        <v>0.3</v>
      </c>
      <c r="AB41" s="6">
        <v>0.91</v>
      </c>
      <c r="AC41" s="6">
        <v>26.9</v>
      </c>
      <c r="AD41" s="6">
        <v>2.6</v>
      </c>
      <c r="AE41" s="6">
        <v>7.7</v>
      </c>
      <c r="AF41" s="6">
        <v>0.12766</v>
      </c>
      <c r="AG41" s="6" t="s">
        <v>27</v>
      </c>
      <c r="AH41" s="6" t="s">
        <v>32</v>
      </c>
      <c r="AI41" s="6" t="s">
        <v>29</v>
      </c>
      <c r="AJ41" s="6" t="s">
        <v>44</v>
      </c>
      <c r="AK41" s="75">
        <f>_xlfn.XLOOKUP(G41,hlpBPout!C:C,hlpBPout!X:X,".")</f>
        <v>26</v>
      </c>
      <c r="AL41" s="75">
        <f>_xlfn.XLOOKUP($G41,hlpBPout!$C:$C,hlpBPout!AA:AA,".")</f>
        <v>3</v>
      </c>
      <c r="AM41" s="75">
        <f>_xlfn.XLOOKUP(G41,hpBPaanwas!C:C,hpBPaanwas!X:X,".")</f>
        <v>28</v>
      </c>
      <c r="AN41" s="165">
        <f t="shared" si="5"/>
        <v>1.0588235294117647</v>
      </c>
      <c r="AO41" s="75">
        <f>_xlfn.XLOOKUP($G41,hpBPaanwas!$C:$C,hpBPaanwas!AA:AA,".")</f>
        <v>9</v>
      </c>
      <c r="AP41" s="116"/>
      <c r="AQ41" s="75">
        <f t="shared" si="6"/>
        <v>-0.89999999999999858</v>
      </c>
      <c r="AR41" s="116"/>
      <c r="AS41" s="127"/>
      <c r="AT41" s="127" t="s">
        <v>3795</v>
      </c>
      <c r="AU41" s="128"/>
      <c r="AV41" s="232" t="str">
        <f>_xlfn.XLOOKUP($F41,Monstervakken!$C:$C,Monstervakken!L:L,".",0)</f>
        <v>Klasse wonen</v>
      </c>
      <c r="AW41" s="232" t="str">
        <f>_xlfn.XLOOKUP($F41,Monstervakken!$C:$C,Monstervakken!M:M,".",0)</f>
        <v>Klasse A</v>
      </c>
      <c r="AX41" s="232" t="str">
        <f>_xlfn.XLOOKUP($F41,Monstervakken!$C:$C,Monstervakken!N:N,".",0)</f>
        <v>Verspreidbaar</v>
      </c>
      <c r="AY41" s="232" t="str">
        <f>_xlfn.XLOOKUP($F41,Monstervakken!$C:$C,Monstervakken!O:O,".",0)</f>
        <v>Toepasbaar in GBT</v>
      </c>
      <c r="AZ41" s="232" t="str">
        <f>_xlfn.XLOOKUP($F41,Monstervakken!$C:$C,Monstervakken!P:P,".",0)</f>
        <v>Toepasbaar in GBT</v>
      </c>
      <c r="BA41" s="232" t="str">
        <f>_xlfn.XLOOKUP($F41,Monstervakken!$C:$C,Monstervakken!Q:Q,".",0)</f>
        <v>Geen</v>
      </c>
      <c r="BB41" s="232"/>
      <c r="BC41" s="234" t="str">
        <f>_xlfn.XLOOKUP($F41,Monstervakken!$C:$C,Monstervakken!CM:CM,".",0)</f>
        <v>ja</v>
      </c>
      <c r="BD41" s="234" t="str">
        <f>_xlfn.XLOOKUP($F41,Monstervakken!$C:$C,Monstervakken!CN:CN,".",0)</f>
        <v>ja</v>
      </c>
      <c r="BE41" s="234" t="str">
        <f>_xlfn.XLOOKUP($F41,Monstervakken!$C:$C,Monstervakken!CO:CO,".",0)</f>
        <v>ja</v>
      </c>
      <c r="BF41" s="234" t="str">
        <f>_xlfn.XLOOKUP($F41,Monstervakken!$C:$C,Monstervakken!CP:CP,".",0)</f>
        <v>ja</v>
      </c>
      <c r="BG41" s="234" t="str">
        <f>_xlfn.XLOOKUP($F41,Monstervakken!$C:$C,Monstervakken!CQ:CQ,".",0)</f>
        <v>ja</v>
      </c>
      <c r="BH41" s="234" t="str">
        <f>_xlfn.XLOOKUP($F41,Monstervakken!$C:$C,Monstervakken!CR:CR,".",0)</f>
        <v>ja</v>
      </c>
      <c r="BI41" s="234" t="str">
        <f>_xlfn.XLOOKUP($F41,Monstervakken!$C:$C,Monstervakken!CS:CS,".",0)</f>
        <v>nee</v>
      </c>
      <c r="BJ41" s="234" t="str">
        <f>_xlfn.XLOOKUP($F41,Monstervakken!$C:$C,Monstervakken!CT:CT,".",0)</f>
        <v>ja</v>
      </c>
      <c r="BK41" s="234" t="str">
        <f>_xlfn.XLOOKUP($F41,Monstervakken!$C:$C,Monstervakken!CU:CU,".",0)</f>
        <v>nee</v>
      </c>
      <c r="BL41" s="232" t="str">
        <f t="shared" si="4"/>
        <v>011_033</v>
      </c>
    </row>
    <row r="42" spans="1:64" x14ac:dyDescent="0.2">
      <c r="A42" s="6" t="s">
        <v>1647</v>
      </c>
      <c r="C42" s="135">
        <f>_xlfn.XLOOKUP(F42,Monstervakken!C:C,Monstervakken!B:B)</f>
        <v>3004</v>
      </c>
      <c r="D42" s="6" t="s">
        <v>1635</v>
      </c>
      <c r="E42" s="6" t="s">
        <v>45</v>
      </c>
      <c r="F42" s="75">
        <v>12</v>
      </c>
      <c r="G42" s="115" t="str">
        <f t="shared" si="0"/>
        <v>011_034</v>
      </c>
      <c r="H42" s="135"/>
      <c r="I42" s="75">
        <v>34</v>
      </c>
      <c r="J42" s="6" t="s">
        <v>46</v>
      </c>
      <c r="K42" s="23">
        <v>8</v>
      </c>
      <c r="L42" s="25">
        <v>6.05</v>
      </c>
      <c r="M42" s="6">
        <v>48.4</v>
      </c>
      <c r="N42" s="8">
        <v>43700</v>
      </c>
      <c r="O42" s="6" t="s">
        <v>47</v>
      </c>
      <c r="P42" s="66">
        <v>-2.2200000000000002</v>
      </c>
      <c r="Q42" s="66">
        <v>-2.2200000000000002</v>
      </c>
      <c r="R42" s="66">
        <f>_xlfn.XLOOKUP(E42,hlp_leggeruitrapport!A:A,hlp_leggeruitrapport!D:D)</f>
        <v>-2.2200000000000002</v>
      </c>
      <c r="S42" s="66">
        <v>0.5</v>
      </c>
      <c r="T42" s="66">
        <f>_xlfn.XLOOKUP(E42,hlp_leggeruitrapport!A:A,hlp_leggeruitrapport!E:E)</f>
        <v>0.5</v>
      </c>
      <c r="U42" s="75">
        <f>_xlfn.XLOOKUP(E42,hlp_leggeruitrapport!A:A,hlp_leggeruitrapport!F:F)</f>
        <v>3</v>
      </c>
      <c r="V42" s="165">
        <f>_xlfn.XLOOKUP($G42,hpBPaanwas!$C:$C,hpBPaanwas!T:T,".")</f>
        <v>3</v>
      </c>
      <c r="W42" s="75">
        <f t="shared" si="2"/>
        <v>-2.9200000000000004</v>
      </c>
      <c r="X42" s="6">
        <v>-2.72</v>
      </c>
      <c r="Y42" s="6">
        <v>3.05</v>
      </c>
      <c r="Z42" s="6">
        <v>2.2999999999999998</v>
      </c>
      <c r="AA42" s="6">
        <v>0.24</v>
      </c>
      <c r="AB42" s="6">
        <v>0.56999999999999995</v>
      </c>
      <c r="AC42" s="6">
        <v>18.399999999999999</v>
      </c>
      <c r="AD42" s="6">
        <v>1.9</v>
      </c>
      <c r="AE42" s="6">
        <v>4.5999999999999996</v>
      </c>
      <c r="AF42" s="6">
        <v>0.14607100000000001</v>
      </c>
      <c r="AG42" s="6" t="s">
        <v>27</v>
      </c>
      <c r="AH42" s="6" t="s">
        <v>32</v>
      </c>
      <c r="AI42" s="6" t="s">
        <v>29</v>
      </c>
      <c r="AJ42" s="6" t="s">
        <v>46</v>
      </c>
      <c r="AK42" s="75">
        <f>_xlfn.XLOOKUP(G42,hlpBPout!C:C,hlpBPout!X:X,".")</f>
        <v>18</v>
      </c>
      <c r="AL42" s="75">
        <f>_xlfn.XLOOKUP($G42,hlpBPout!$C:$C,hlpBPout!AA:AA,".")</f>
        <v>2</v>
      </c>
      <c r="AM42" s="75">
        <f>_xlfn.XLOOKUP(G42,hpBPaanwas!C:C,hpBPaanwas!X:X,".")</f>
        <v>19</v>
      </c>
      <c r="AN42" s="165">
        <f t="shared" si="5"/>
        <v>0.75</v>
      </c>
      <c r="AO42" s="75">
        <f>_xlfn.XLOOKUP($G42,hpBPaanwas!$C:$C,hpBPaanwas!AA:AA,".")</f>
        <v>6</v>
      </c>
      <c r="AP42" s="116"/>
      <c r="AQ42" s="75">
        <f t="shared" si="6"/>
        <v>-0.39999999999999858</v>
      </c>
      <c r="AR42" s="116"/>
      <c r="AS42" s="127"/>
      <c r="AT42" s="127" t="s">
        <v>3795</v>
      </c>
      <c r="AU42" s="128"/>
      <c r="AV42" s="232" t="str">
        <f>_xlfn.XLOOKUP($F42,Monstervakken!$C:$C,Monstervakken!L:L,".",0)</f>
        <v>Klasse wonen</v>
      </c>
      <c r="AW42" s="232" t="str">
        <f>_xlfn.XLOOKUP($F42,Monstervakken!$C:$C,Monstervakken!M:M,".",0)</f>
        <v>Klasse A</v>
      </c>
      <c r="AX42" s="232" t="str">
        <f>_xlfn.XLOOKUP($F42,Monstervakken!$C:$C,Monstervakken!N:N,".",0)</f>
        <v>Verspreidbaar</v>
      </c>
      <c r="AY42" s="232" t="str">
        <f>_xlfn.XLOOKUP($F42,Monstervakken!$C:$C,Monstervakken!O:O,".",0)</f>
        <v>Toepasbaar in GBT</v>
      </c>
      <c r="AZ42" s="232" t="str">
        <f>_xlfn.XLOOKUP($F42,Monstervakken!$C:$C,Monstervakken!P:P,".",0)</f>
        <v>Toepasbaar in GBT</v>
      </c>
      <c r="BA42" s="232" t="str">
        <f>_xlfn.XLOOKUP($F42,Monstervakken!$C:$C,Monstervakken!Q:Q,".",0)</f>
        <v>Geen</v>
      </c>
      <c r="BB42" s="232"/>
      <c r="BC42" s="234" t="str">
        <f>_xlfn.XLOOKUP($F42,Monstervakken!$C:$C,Monstervakken!CM:CM,".",0)</f>
        <v>ja</v>
      </c>
      <c r="BD42" s="234" t="str">
        <f>_xlfn.XLOOKUP($F42,Monstervakken!$C:$C,Monstervakken!CN:CN,".",0)</f>
        <v>ja</v>
      </c>
      <c r="BE42" s="234" t="str">
        <f>_xlfn.XLOOKUP($F42,Monstervakken!$C:$C,Monstervakken!CO:CO,".",0)</f>
        <v>ja</v>
      </c>
      <c r="BF42" s="234" t="str">
        <f>_xlfn.XLOOKUP($F42,Monstervakken!$C:$C,Monstervakken!CP:CP,".",0)</f>
        <v>ja</v>
      </c>
      <c r="BG42" s="234" t="str">
        <f>_xlfn.XLOOKUP($F42,Monstervakken!$C:$C,Monstervakken!CQ:CQ,".",0)</f>
        <v>ja</v>
      </c>
      <c r="BH42" s="234" t="str">
        <f>_xlfn.XLOOKUP($F42,Monstervakken!$C:$C,Monstervakken!CR:CR,".",0)</f>
        <v>ja</v>
      </c>
      <c r="BI42" s="234" t="str">
        <f>_xlfn.XLOOKUP($F42,Monstervakken!$C:$C,Monstervakken!CS:CS,".",0)</f>
        <v>nee</v>
      </c>
      <c r="BJ42" s="234" t="str">
        <f>_xlfn.XLOOKUP($F42,Monstervakken!$C:$C,Monstervakken!CT:CT,".",0)</f>
        <v>ja</v>
      </c>
      <c r="BK42" s="234" t="str">
        <f>_xlfn.XLOOKUP($F42,Monstervakken!$C:$C,Monstervakken!CU:CU,".",0)</f>
        <v>nee</v>
      </c>
      <c r="BL42" s="232" t="str">
        <f t="shared" si="4"/>
        <v>011_034</v>
      </c>
    </row>
    <row r="43" spans="1:64" x14ac:dyDescent="0.2">
      <c r="A43" s="6" t="s">
        <v>1647</v>
      </c>
      <c r="C43" s="135">
        <f>_xlfn.XLOOKUP(F43,Monstervakken!C:C,Monstervakken!B:B)</f>
        <v>3004</v>
      </c>
      <c r="D43" s="6" t="s">
        <v>1635</v>
      </c>
      <c r="E43" s="6" t="s">
        <v>48</v>
      </c>
      <c r="F43" s="75">
        <v>12</v>
      </c>
      <c r="G43" s="115" t="str">
        <f t="shared" si="0"/>
        <v>011_035</v>
      </c>
      <c r="H43" s="135"/>
      <c r="I43" s="75">
        <v>35</v>
      </c>
      <c r="J43" s="6" t="s">
        <v>49</v>
      </c>
      <c r="K43" s="23">
        <v>35</v>
      </c>
      <c r="L43" s="25">
        <v>8.35</v>
      </c>
      <c r="M43" s="6">
        <v>292.25</v>
      </c>
      <c r="N43" s="8">
        <v>43700</v>
      </c>
      <c r="O43" s="6" t="s">
        <v>38</v>
      </c>
      <c r="P43" s="66">
        <v>-2.2200000000000002</v>
      </c>
      <c r="Q43" s="66">
        <v>-2.2200000000000002</v>
      </c>
      <c r="R43" s="66">
        <f>_xlfn.XLOOKUP(E43,hlp_leggeruitrapport!A:A,hlp_leggeruitrapport!D:D)</f>
        <v>-2.2200000000000002</v>
      </c>
      <c r="S43" s="66">
        <v>0.5</v>
      </c>
      <c r="T43" s="66">
        <f>_xlfn.XLOOKUP(E43,hlp_leggeruitrapport!A:A,hlp_leggeruitrapport!E:E)</f>
        <v>0.5</v>
      </c>
      <c r="U43" s="75">
        <f>_xlfn.XLOOKUP(E43,hlp_leggeruitrapport!A:A,hlp_leggeruitrapport!F:F)</f>
        <v>3</v>
      </c>
      <c r="V43" s="165">
        <f>_xlfn.XLOOKUP($G43,hpBPaanwas!$C:$C,hpBPaanwas!T:T,".")</f>
        <v>3</v>
      </c>
      <c r="W43" s="75">
        <f t="shared" si="2"/>
        <v>-2.9200000000000004</v>
      </c>
      <c r="X43" s="6">
        <v>-2.72</v>
      </c>
      <c r="Y43" s="6">
        <v>5.35</v>
      </c>
      <c r="Z43" s="6">
        <v>3.03</v>
      </c>
      <c r="AA43" s="6">
        <v>0.01</v>
      </c>
      <c r="AB43" s="6">
        <v>0.44</v>
      </c>
      <c r="AC43" s="6">
        <v>106.1</v>
      </c>
      <c r="AD43" s="6">
        <v>0.4</v>
      </c>
      <c r="AE43" s="6">
        <v>15.4</v>
      </c>
      <c r="AF43" s="6">
        <v>3.7339999999999999E-3</v>
      </c>
      <c r="AG43" s="6" t="s">
        <v>27</v>
      </c>
      <c r="AH43" s="6" t="s">
        <v>32</v>
      </c>
      <c r="AI43" s="6" t="s">
        <v>29</v>
      </c>
      <c r="AJ43" s="6" t="s">
        <v>49</v>
      </c>
      <c r="AK43" s="75">
        <f>_xlfn.XLOOKUP(G43,hlpBPout!C:C,hlpBPout!X:X,".")</f>
        <v>105</v>
      </c>
      <c r="AL43" s="75">
        <f>_xlfn.XLOOKUP($G43,hlpBPout!$C:$C,hlpBPout!AA:AA,".")</f>
        <v>0</v>
      </c>
      <c r="AM43" s="75">
        <f>_xlfn.XLOOKUP(G43,hpBPaanwas!C:C,hpBPaanwas!X:X,".")</f>
        <v>112</v>
      </c>
      <c r="AN43" s="165">
        <f t="shared" si="5"/>
        <v>0.6</v>
      </c>
      <c r="AO43" s="75">
        <f>_xlfn.XLOOKUP($G43,hpBPaanwas!$C:$C,hpBPaanwas!AA:AA,".")</f>
        <v>21</v>
      </c>
      <c r="AP43" s="116"/>
      <c r="AQ43" s="75">
        <f t="shared" si="6"/>
        <v>-1.0999999999999943</v>
      </c>
      <c r="AR43" s="116"/>
      <c r="AS43" s="127"/>
      <c r="AT43" s="127" t="s">
        <v>3795</v>
      </c>
      <c r="AU43" s="128"/>
      <c r="AV43" s="232" t="str">
        <f>_xlfn.XLOOKUP($F43,Monstervakken!$C:$C,Monstervakken!L:L,".",0)</f>
        <v>Klasse wonen</v>
      </c>
      <c r="AW43" s="232" t="str">
        <f>_xlfn.XLOOKUP($F43,Monstervakken!$C:$C,Monstervakken!M:M,".",0)</f>
        <v>Klasse A</v>
      </c>
      <c r="AX43" s="232" t="str">
        <f>_xlfn.XLOOKUP($F43,Monstervakken!$C:$C,Monstervakken!N:N,".",0)</f>
        <v>Verspreidbaar</v>
      </c>
      <c r="AY43" s="232" t="str">
        <f>_xlfn.XLOOKUP($F43,Monstervakken!$C:$C,Monstervakken!O:O,".",0)</f>
        <v>Toepasbaar in GBT</v>
      </c>
      <c r="AZ43" s="232" t="str">
        <f>_xlfn.XLOOKUP($F43,Monstervakken!$C:$C,Monstervakken!P:P,".",0)</f>
        <v>Toepasbaar in GBT</v>
      </c>
      <c r="BA43" s="232" t="str">
        <f>_xlfn.XLOOKUP($F43,Monstervakken!$C:$C,Monstervakken!Q:Q,".",0)</f>
        <v>Geen</v>
      </c>
      <c r="BB43" s="232"/>
      <c r="BC43" s="234" t="str">
        <f>_xlfn.XLOOKUP($F43,Monstervakken!$C:$C,Monstervakken!CM:CM,".",0)</f>
        <v>ja</v>
      </c>
      <c r="BD43" s="234" t="str">
        <f>_xlfn.XLOOKUP($F43,Monstervakken!$C:$C,Monstervakken!CN:CN,".",0)</f>
        <v>ja</v>
      </c>
      <c r="BE43" s="234" t="str">
        <f>_xlfn.XLOOKUP($F43,Monstervakken!$C:$C,Monstervakken!CO:CO,".",0)</f>
        <v>ja</v>
      </c>
      <c r="BF43" s="234" t="str">
        <f>_xlfn.XLOOKUP($F43,Monstervakken!$C:$C,Monstervakken!CP:CP,".",0)</f>
        <v>ja</v>
      </c>
      <c r="BG43" s="234" t="str">
        <f>_xlfn.XLOOKUP($F43,Monstervakken!$C:$C,Monstervakken!CQ:CQ,".",0)</f>
        <v>ja</v>
      </c>
      <c r="BH43" s="234" t="str">
        <f>_xlfn.XLOOKUP($F43,Monstervakken!$C:$C,Monstervakken!CR:CR,".",0)</f>
        <v>ja</v>
      </c>
      <c r="BI43" s="234" t="str">
        <f>_xlfn.XLOOKUP($F43,Monstervakken!$C:$C,Monstervakken!CS:CS,".",0)</f>
        <v>nee</v>
      </c>
      <c r="BJ43" s="234" t="str">
        <f>_xlfn.XLOOKUP($F43,Monstervakken!$C:$C,Monstervakken!CT:CT,".",0)</f>
        <v>ja</v>
      </c>
      <c r="BK43" s="234" t="str">
        <f>_xlfn.XLOOKUP($F43,Monstervakken!$C:$C,Monstervakken!CU:CU,".",0)</f>
        <v>nee</v>
      </c>
      <c r="BL43" s="232" t="str">
        <f t="shared" si="4"/>
        <v>011_035</v>
      </c>
    </row>
    <row r="44" spans="1:64" x14ac:dyDescent="0.2">
      <c r="A44" s="6" t="s">
        <v>1647</v>
      </c>
      <c r="C44" s="135">
        <f>_xlfn.XLOOKUP(F44,Monstervakken!C:C,Monstervakken!B:B)</f>
        <v>3004</v>
      </c>
      <c r="D44" s="6" t="s">
        <v>1635</v>
      </c>
      <c r="E44" s="6" t="s">
        <v>498</v>
      </c>
      <c r="F44" s="75">
        <v>12</v>
      </c>
      <c r="G44" s="115" t="str">
        <f t="shared" si="0"/>
        <v>011_036</v>
      </c>
      <c r="H44" s="135"/>
      <c r="I44" s="75">
        <v>36</v>
      </c>
      <c r="J44" s="6" t="s">
        <v>499</v>
      </c>
      <c r="K44" s="23">
        <v>10.5</v>
      </c>
      <c r="L44" s="25">
        <v>5.7</v>
      </c>
      <c r="M44" s="6">
        <v>59.85</v>
      </c>
      <c r="N44" s="8">
        <v>43700</v>
      </c>
      <c r="O44" s="6" t="s">
        <v>55</v>
      </c>
      <c r="P44" s="66">
        <v>-2.2200000000000002</v>
      </c>
      <c r="Q44" s="66">
        <v>-2.2200000000000002</v>
      </c>
      <c r="R44" s="66">
        <f>_xlfn.XLOOKUP(E44,hlp_leggeruitrapport!A:A,hlp_leggeruitrapport!D:D)</f>
        <v>-2.2200000000000002</v>
      </c>
      <c r="S44" s="66">
        <v>0.5</v>
      </c>
      <c r="T44" s="66">
        <f>_xlfn.XLOOKUP(E44,hlp_leggeruitrapport!A:A,hlp_leggeruitrapport!E:E)</f>
        <v>0.5</v>
      </c>
      <c r="U44" s="75">
        <f>_xlfn.XLOOKUP(E44,hlp_leggeruitrapport!A:A,hlp_leggeruitrapport!F:F)</f>
        <v>3</v>
      </c>
      <c r="V44" s="165">
        <f>_xlfn.XLOOKUP($G44,hpBPaanwas!$C:$C,hpBPaanwas!T:T,".")</f>
        <v>3</v>
      </c>
      <c r="W44" s="75">
        <f t="shared" si="2"/>
        <v>-2.9200000000000004</v>
      </c>
      <c r="X44" s="6">
        <v>-2.72</v>
      </c>
      <c r="Y44" s="6">
        <v>2.7</v>
      </c>
      <c r="Z44" s="6">
        <v>2.2000000000000002</v>
      </c>
      <c r="AA44" s="6">
        <v>0.12</v>
      </c>
      <c r="AB44" s="6">
        <v>0.54</v>
      </c>
      <c r="AC44" s="6">
        <v>23.1</v>
      </c>
      <c r="AD44" s="6">
        <v>1.3</v>
      </c>
      <c r="AE44" s="6">
        <v>5.7</v>
      </c>
      <c r="AF44" s="6">
        <v>8.4706000000000004E-2</v>
      </c>
      <c r="AG44" s="6" t="s">
        <v>479</v>
      </c>
      <c r="AH44" s="6" t="s">
        <v>32</v>
      </c>
      <c r="AI44" s="6" t="s">
        <v>41</v>
      </c>
      <c r="AJ44" s="6" t="s">
        <v>499</v>
      </c>
      <c r="AK44" s="75">
        <f>_xlfn.XLOOKUP(G44,hlpBPout!C:C,hlpBPout!X:X,".")</f>
        <v>23</v>
      </c>
      <c r="AL44" s="75">
        <f>_xlfn.XLOOKUP($G44,hlpBPout!$C:$C,hlpBPout!AA:AA,".")</f>
        <v>1</v>
      </c>
      <c r="AM44" s="75">
        <f>_xlfn.XLOOKUP(G44,hpBPaanwas!C:C,hpBPaanwas!X:X,".")</f>
        <v>24</v>
      </c>
      <c r="AN44" s="165">
        <f t="shared" si="5"/>
        <v>0.5714285714285714</v>
      </c>
      <c r="AO44" s="75">
        <f>_xlfn.XLOOKUP($G44,hpBPaanwas!$C:$C,hpBPaanwas!AA:AA,".")</f>
        <v>6</v>
      </c>
      <c r="AP44" s="116"/>
      <c r="AQ44" s="75">
        <f t="shared" si="6"/>
        <v>-0.10000000000000142</v>
      </c>
      <c r="AR44" s="116"/>
      <c r="AS44" s="127"/>
      <c r="AT44" s="127" t="s">
        <v>3795</v>
      </c>
      <c r="AU44" s="128"/>
      <c r="AV44" s="232" t="str">
        <f>_xlfn.XLOOKUP($F44,Monstervakken!$C:$C,Monstervakken!L:L,".",0)</f>
        <v>Klasse wonen</v>
      </c>
      <c r="AW44" s="232" t="str">
        <f>_xlfn.XLOOKUP($F44,Monstervakken!$C:$C,Monstervakken!M:M,".",0)</f>
        <v>Klasse A</v>
      </c>
      <c r="AX44" s="232" t="str">
        <f>_xlfn.XLOOKUP($F44,Monstervakken!$C:$C,Monstervakken!N:N,".",0)</f>
        <v>Verspreidbaar</v>
      </c>
      <c r="AY44" s="232" t="str">
        <f>_xlfn.XLOOKUP($F44,Monstervakken!$C:$C,Monstervakken!O:O,".",0)</f>
        <v>Toepasbaar in GBT</v>
      </c>
      <c r="AZ44" s="232" t="str">
        <f>_xlfn.XLOOKUP($F44,Monstervakken!$C:$C,Monstervakken!P:P,".",0)</f>
        <v>Toepasbaar in GBT</v>
      </c>
      <c r="BA44" s="232" t="str">
        <f>_xlfn.XLOOKUP($F44,Monstervakken!$C:$C,Monstervakken!Q:Q,".",0)</f>
        <v>Geen</v>
      </c>
      <c r="BB44" s="232"/>
      <c r="BC44" s="234" t="str">
        <f>_xlfn.XLOOKUP($F44,Monstervakken!$C:$C,Monstervakken!CM:CM,".",0)</f>
        <v>ja</v>
      </c>
      <c r="BD44" s="234" t="str">
        <f>_xlfn.XLOOKUP($F44,Monstervakken!$C:$C,Monstervakken!CN:CN,".",0)</f>
        <v>ja</v>
      </c>
      <c r="BE44" s="234" t="str">
        <f>_xlfn.XLOOKUP($F44,Monstervakken!$C:$C,Monstervakken!CO:CO,".",0)</f>
        <v>ja</v>
      </c>
      <c r="BF44" s="234" t="str">
        <f>_xlfn.XLOOKUP($F44,Monstervakken!$C:$C,Monstervakken!CP:CP,".",0)</f>
        <v>ja</v>
      </c>
      <c r="BG44" s="234" t="str">
        <f>_xlfn.XLOOKUP($F44,Monstervakken!$C:$C,Monstervakken!CQ:CQ,".",0)</f>
        <v>ja</v>
      </c>
      <c r="BH44" s="234" t="str">
        <f>_xlfn.XLOOKUP($F44,Monstervakken!$C:$C,Monstervakken!CR:CR,".",0)</f>
        <v>ja</v>
      </c>
      <c r="BI44" s="234" t="str">
        <f>_xlfn.XLOOKUP($F44,Monstervakken!$C:$C,Monstervakken!CS:CS,".",0)</f>
        <v>nee</v>
      </c>
      <c r="BJ44" s="234" t="str">
        <f>_xlfn.XLOOKUP($F44,Monstervakken!$C:$C,Monstervakken!CT:CT,".",0)</f>
        <v>ja</v>
      </c>
      <c r="BK44" s="234" t="str">
        <f>_xlfn.XLOOKUP($F44,Monstervakken!$C:$C,Monstervakken!CU:CU,".",0)</f>
        <v>nee</v>
      </c>
      <c r="BL44" s="232" t="str">
        <f t="shared" si="4"/>
        <v>011_036</v>
      </c>
    </row>
    <row r="45" spans="1:64" x14ac:dyDescent="0.2">
      <c r="A45" s="6" t="s">
        <v>1647</v>
      </c>
      <c r="C45" s="135">
        <f>_xlfn.XLOOKUP(F45,Monstervakken!C:C,Monstervakken!B:B)</f>
        <v>3004</v>
      </c>
      <c r="D45" s="6" t="s">
        <v>1635</v>
      </c>
      <c r="E45" s="6" t="s">
        <v>50</v>
      </c>
      <c r="F45" s="75">
        <v>12</v>
      </c>
      <c r="G45" s="115" t="str">
        <f t="shared" si="0"/>
        <v>011_037</v>
      </c>
      <c r="H45" s="135"/>
      <c r="I45" s="75">
        <v>37</v>
      </c>
      <c r="J45" s="6" t="s">
        <v>51</v>
      </c>
      <c r="K45" s="23">
        <v>8.5</v>
      </c>
      <c r="L45" s="25">
        <v>9</v>
      </c>
      <c r="M45" s="6">
        <v>76.5</v>
      </c>
      <c r="N45" s="8">
        <v>43700</v>
      </c>
      <c r="O45" s="6" t="s">
        <v>38</v>
      </c>
      <c r="P45" s="66">
        <v>-2.2200000000000002</v>
      </c>
      <c r="Q45" s="66">
        <v>-2.2200000000000002</v>
      </c>
      <c r="R45" s="66">
        <f>_xlfn.XLOOKUP(E45,hlp_leggeruitrapport!A:A,hlp_leggeruitrapport!D:D)</f>
        <v>-2.2200000000000002</v>
      </c>
      <c r="S45" s="66">
        <v>0.5</v>
      </c>
      <c r="T45" s="66">
        <f>_xlfn.XLOOKUP(E45,hlp_leggeruitrapport!A:A,hlp_leggeruitrapport!E:E)</f>
        <v>0.5</v>
      </c>
      <c r="U45" s="75">
        <f>_xlfn.XLOOKUP(E45,hlp_leggeruitrapport!A:A,hlp_leggeruitrapport!F:F)</f>
        <v>3</v>
      </c>
      <c r="V45" s="165">
        <f>_xlfn.XLOOKUP($G45,hpBPaanwas!$C:$C,hpBPaanwas!T:T,".")</f>
        <v>3</v>
      </c>
      <c r="W45" s="75">
        <f t="shared" si="2"/>
        <v>-2.9200000000000004</v>
      </c>
      <c r="X45" s="6">
        <v>-2.72</v>
      </c>
      <c r="Y45" s="6">
        <v>6</v>
      </c>
      <c r="Z45" s="6">
        <v>3.64</v>
      </c>
      <c r="AA45" s="6">
        <v>0.26</v>
      </c>
      <c r="AB45" s="6">
        <v>0.74</v>
      </c>
      <c r="AC45" s="6">
        <v>30.9</v>
      </c>
      <c r="AD45" s="6">
        <v>2.2000000000000002</v>
      </c>
      <c r="AE45" s="6">
        <v>6.3</v>
      </c>
      <c r="AF45" s="6">
        <v>8.4829000000000002E-2</v>
      </c>
      <c r="AG45" s="6" t="s">
        <v>27</v>
      </c>
      <c r="AH45" s="6" t="s">
        <v>28</v>
      </c>
      <c r="AI45" s="6" t="s">
        <v>29</v>
      </c>
      <c r="AJ45" s="6" t="s">
        <v>51</v>
      </c>
      <c r="AK45" s="75">
        <f>_xlfn.XLOOKUP(G45,hlpBPout!C:C,hlpBPout!X:X,".")</f>
        <v>31</v>
      </c>
      <c r="AL45" s="75">
        <f>_xlfn.XLOOKUP($G45,hlpBPout!$C:$C,hlpBPout!AA:AA,".")</f>
        <v>3</v>
      </c>
      <c r="AM45" s="75">
        <f>_xlfn.XLOOKUP(G45,hpBPaanwas!C:C,hpBPaanwas!X:X,".")</f>
        <v>32</v>
      </c>
      <c r="AN45" s="165">
        <f t="shared" si="5"/>
        <v>0.94117647058823528</v>
      </c>
      <c r="AO45" s="75">
        <f>_xlfn.XLOOKUP($G45,hpBPaanwas!$C:$C,hpBPaanwas!AA:AA,".")</f>
        <v>8</v>
      </c>
      <c r="AP45" s="116"/>
      <c r="AQ45" s="75">
        <f t="shared" si="6"/>
        <v>0.10000000000000142</v>
      </c>
      <c r="AR45" s="116"/>
      <c r="AS45" s="127"/>
      <c r="AT45" s="127" t="s">
        <v>3795</v>
      </c>
      <c r="AU45" s="128"/>
      <c r="AV45" s="232" t="str">
        <f>_xlfn.XLOOKUP($F45,Monstervakken!$C:$C,Monstervakken!L:L,".",0)</f>
        <v>Klasse wonen</v>
      </c>
      <c r="AW45" s="232" t="str">
        <f>_xlfn.XLOOKUP($F45,Monstervakken!$C:$C,Monstervakken!M:M,".",0)</f>
        <v>Klasse A</v>
      </c>
      <c r="AX45" s="232" t="str">
        <f>_xlfn.XLOOKUP($F45,Monstervakken!$C:$C,Monstervakken!N:N,".",0)</f>
        <v>Verspreidbaar</v>
      </c>
      <c r="AY45" s="232" t="str">
        <f>_xlfn.XLOOKUP($F45,Monstervakken!$C:$C,Monstervakken!O:O,".",0)</f>
        <v>Toepasbaar in GBT</v>
      </c>
      <c r="AZ45" s="232" t="str">
        <f>_xlfn.XLOOKUP($F45,Monstervakken!$C:$C,Monstervakken!P:P,".",0)</f>
        <v>Toepasbaar in GBT</v>
      </c>
      <c r="BA45" s="232" t="str">
        <f>_xlfn.XLOOKUP($F45,Monstervakken!$C:$C,Monstervakken!Q:Q,".",0)</f>
        <v>Geen</v>
      </c>
      <c r="BB45" s="232"/>
      <c r="BC45" s="234" t="str">
        <f>_xlfn.XLOOKUP($F45,Monstervakken!$C:$C,Monstervakken!CM:CM,".",0)</f>
        <v>ja</v>
      </c>
      <c r="BD45" s="234" t="str">
        <f>_xlfn.XLOOKUP($F45,Monstervakken!$C:$C,Monstervakken!CN:CN,".",0)</f>
        <v>ja</v>
      </c>
      <c r="BE45" s="234" t="str">
        <f>_xlfn.XLOOKUP($F45,Monstervakken!$C:$C,Monstervakken!CO:CO,".",0)</f>
        <v>ja</v>
      </c>
      <c r="BF45" s="234" t="str">
        <f>_xlfn.XLOOKUP($F45,Monstervakken!$C:$C,Monstervakken!CP:CP,".",0)</f>
        <v>ja</v>
      </c>
      <c r="BG45" s="234" t="str">
        <f>_xlfn.XLOOKUP($F45,Monstervakken!$C:$C,Monstervakken!CQ:CQ,".",0)</f>
        <v>ja</v>
      </c>
      <c r="BH45" s="234" t="str">
        <f>_xlfn.XLOOKUP($F45,Monstervakken!$C:$C,Monstervakken!CR:CR,".",0)</f>
        <v>ja</v>
      </c>
      <c r="BI45" s="234" t="str">
        <f>_xlfn.XLOOKUP($F45,Monstervakken!$C:$C,Monstervakken!CS:CS,".",0)</f>
        <v>nee</v>
      </c>
      <c r="BJ45" s="234" t="str">
        <f>_xlfn.XLOOKUP($F45,Monstervakken!$C:$C,Monstervakken!CT:CT,".",0)</f>
        <v>ja</v>
      </c>
      <c r="BK45" s="234" t="str">
        <f>_xlfn.XLOOKUP($F45,Monstervakken!$C:$C,Monstervakken!CU:CU,".",0)</f>
        <v>nee</v>
      </c>
      <c r="BL45" s="232" t="str">
        <f t="shared" si="4"/>
        <v>011_037</v>
      </c>
    </row>
    <row r="46" spans="1:64" x14ac:dyDescent="0.2">
      <c r="A46" s="6" t="s">
        <v>1647</v>
      </c>
      <c r="C46" s="135">
        <f>_xlfn.XLOOKUP(F46,Monstervakken!C:C,Monstervakken!B:B)</f>
        <v>3004</v>
      </c>
      <c r="D46" s="6" t="s">
        <v>1635</v>
      </c>
      <c r="E46" s="6" t="s">
        <v>50</v>
      </c>
      <c r="F46" s="75">
        <v>12</v>
      </c>
      <c r="G46" s="115" t="str">
        <f t="shared" si="0"/>
        <v>011_038</v>
      </c>
      <c r="H46" s="135"/>
      <c r="I46" s="75">
        <v>38</v>
      </c>
      <c r="J46" s="6" t="s">
        <v>52</v>
      </c>
      <c r="K46" s="23">
        <v>12.5</v>
      </c>
      <c r="L46" s="25">
        <v>15</v>
      </c>
      <c r="M46" s="6">
        <v>187.5</v>
      </c>
      <c r="N46" s="8">
        <v>43700</v>
      </c>
      <c r="O46" s="6" t="s">
        <v>38</v>
      </c>
      <c r="P46" s="66">
        <v>-2.2200000000000002</v>
      </c>
      <c r="Q46" s="66">
        <v>-2.2200000000000002</v>
      </c>
      <c r="R46" s="66">
        <f>_xlfn.XLOOKUP(E46,hlp_leggeruitrapport!A:A,hlp_leggeruitrapport!D:D)</f>
        <v>-2.2200000000000002</v>
      </c>
      <c r="S46" s="66">
        <v>0.5</v>
      </c>
      <c r="T46" s="66">
        <f>_xlfn.XLOOKUP(E46,hlp_leggeruitrapport!A:A,hlp_leggeruitrapport!E:E)</f>
        <v>0.5</v>
      </c>
      <c r="U46" s="75">
        <f>_xlfn.XLOOKUP(E46,hlp_leggeruitrapport!A:A,hlp_leggeruitrapport!F:F)</f>
        <v>3</v>
      </c>
      <c r="V46" s="165">
        <f>_xlfn.XLOOKUP($G46,hpBPaanwas!$C:$C,hpBPaanwas!T:T,".")</f>
        <v>3</v>
      </c>
      <c r="W46" s="75">
        <f t="shared" si="2"/>
        <v>-2.9200000000000004</v>
      </c>
      <c r="X46" s="6">
        <v>-2.72</v>
      </c>
      <c r="Y46" s="6">
        <v>12</v>
      </c>
      <c r="Z46" s="6">
        <v>6.33</v>
      </c>
      <c r="AA46" s="6">
        <v>0.31</v>
      </c>
      <c r="AB46" s="6">
        <v>1.1599999999999999</v>
      </c>
      <c r="AC46" s="6">
        <v>79.099999999999994</v>
      </c>
      <c r="AD46" s="6">
        <v>3.9</v>
      </c>
      <c r="AE46" s="6">
        <v>14.5</v>
      </c>
      <c r="AF46" s="6">
        <v>5.1334999999999999E-2</v>
      </c>
      <c r="AG46" s="6" t="s">
        <v>27</v>
      </c>
      <c r="AH46" s="6" t="s">
        <v>28</v>
      </c>
      <c r="AI46" s="6" t="s">
        <v>29</v>
      </c>
      <c r="AJ46" s="6" t="s">
        <v>52</v>
      </c>
      <c r="AK46" s="75">
        <f>_xlfn.XLOOKUP(G46,hlpBPout!C:C,hlpBPout!X:X,".")</f>
        <v>79</v>
      </c>
      <c r="AL46" s="75">
        <f>_xlfn.XLOOKUP($G46,hlpBPout!$C:$C,hlpBPout!AA:AA,".")</f>
        <v>4</v>
      </c>
      <c r="AM46" s="75">
        <f>_xlfn.XLOOKUP(G46,hpBPaanwas!C:C,hpBPaanwas!X:X,".")</f>
        <v>84</v>
      </c>
      <c r="AN46" s="165">
        <f t="shared" si="5"/>
        <v>1.52</v>
      </c>
      <c r="AO46" s="75">
        <f>_xlfn.XLOOKUP($G46,hpBPaanwas!$C:$C,hpBPaanwas!AA:AA,".")</f>
        <v>19</v>
      </c>
      <c r="AP46" s="116"/>
      <c r="AQ46" s="75">
        <f t="shared" si="6"/>
        <v>-9.9999999999994316E-2</v>
      </c>
      <c r="AR46" s="116"/>
      <c r="AS46" s="127"/>
      <c r="AT46" s="127" t="s">
        <v>3795</v>
      </c>
      <c r="AU46" s="128"/>
      <c r="AV46" s="232" t="str">
        <f>_xlfn.XLOOKUP($F46,Monstervakken!$C:$C,Monstervakken!L:L,".",0)</f>
        <v>Klasse wonen</v>
      </c>
      <c r="AW46" s="232" t="str">
        <f>_xlfn.XLOOKUP($F46,Monstervakken!$C:$C,Monstervakken!M:M,".",0)</f>
        <v>Klasse A</v>
      </c>
      <c r="AX46" s="232" t="str">
        <f>_xlfn.XLOOKUP($F46,Monstervakken!$C:$C,Monstervakken!N:N,".",0)</f>
        <v>Verspreidbaar</v>
      </c>
      <c r="AY46" s="232" t="str">
        <f>_xlfn.XLOOKUP($F46,Monstervakken!$C:$C,Monstervakken!O:O,".",0)</f>
        <v>Toepasbaar in GBT</v>
      </c>
      <c r="AZ46" s="232" t="str">
        <f>_xlfn.XLOOKUP($F46,Monstervakken!$C:$C,Monstervakken!P:P,".",0)</f>
        <v>Toepasbaar in GBT</v>
      </c>
      <c r="BA46" s="232" t="str">
        <f>_xlfn.XLOOKUP($F46,Monstervakken!$C:$C,Monstervakken!Q:Q,".",0)</f>
        <v>Geen</v>
      </c>
      <c r="BB46" s="232"/>
      <c r="BC46" s="234" t="str">
        <f>_xlfn.XLOOKUP($F46,Monstervakken!$C:$C,Monstervakken!CM:CM,".",0)</f>
        <v>ja</v>
      </c>
      <c r="BD46" s="234" t="str">
        <f>_xlfn.XLOOKUP($F46,Monstervakken!$C:$C,Monstervakken!CN:CN,".",0)</f>
        <v>ja</v>
      </c>
      <c r="BE46" s="234" t="str">
        <f>_xlfn.XLOOKUP($F46,Monstervakken!$C:$C,Monstervakken!CO:CO,".",0)</f>
        <v>ja</v>
      </c>
      <c r="BF46" s="234" t="str">
        <f>_xlfn.XLOOKUP($F46,Monstervakken!$C:$C,Monstervakken!CP:CP,".",0)</f>
        <v>ja</v>
      </c>
      <c r="BG46" s="234" t="str">
        <f>_xlfn.XLOOKUP($F46,Monstervakken!$C:$C,Monstervakken!CQ:CQ,".",0)</f>
        <v>ja</v>
      </c>
      <c r="BH46" s="234" t="str">
        <f>_xlfn.XLOOKUP($F46,Monstervakken!$C:$C,Monstervakken!CR:CR,".",0)</f>
        <v>ja</v>
      </c>
      <c r="BI46" s="234" t="str">
        <f>_xlfn.XLOOKUP($F46,Monstervakken!$C:$C,Monstervakken!CS:CS,".",0)</f>
        <v>nee</v>
      </c>
      <c r="BJ46" s="234" t="str">
        <f>_xlfn.XLOOKUP($F46,Monstervakken!$C:$C,Monstervakken!CT:CT,".",0)</f>
        <v>ja</v>
      </c>
      <c r="BK46" s="234" t="str">
        <f>_xlfn.XLOOKUP($F46,Monstervakken!$C:$C,Monstervakken!CU:CU,".",0)</f>
        <v>nee</v>
      </c>
      <c r="BL46" s="232" t="str">
        <f t="shared" si="4"/>
        <v>011_038</v>
      </c>
    </row>
    <row r="47" spans="1:64" x14ac:dyDescent="0.2">
      <c r="A47" s="6" t="s">
        <v>1647</v>
      </c>
      <c r="C47" s="135">
        <f>_xlfn.XLOOKUP(F47,Monstervakken!C:C,Monstervakken!B:B)</f>
        <v>3004</v>
      </c>
      <c r="D47" s="6" t="s">
        <v>1635</v>
      </c>
      <c r="E47" s="6" t="s">
        <v>500</v>
      </c>
      <c r="F47" s="75">
        <v>12</v>
      </c>
      <c r="G47" s="115" t="str">
        <f t="shared" si="0"/>
        <v>011_039</v>
      </c>
      <c r="H47" s="135"/>
      <c r="I47" s="75">
        <v>39</v>
      </c>
      <c r="J47" s="6" t="s">
        <v>501</v>
      </c>
      <c r="K47" s="23">
        <v>28.5</v>
      </c>
      <c r="L47" s="25">
        <v>17.5</v>
      </c>
      <c r="M47" s="6">
        <v>498.75</v>
      </c>
      <c r="N47" s="8">
        <v>43700</v>
      </c>
      <c r="O47" s="6" t="s">
        <v>38</v>
      </c>
      <c r="P47" s="66">
        <v>-2.2200000000000002</v>
      </c>
      <c r="Q47" s="66">
        <v>-2.2200000000000002</v>
      </c>
      <c r="R47" s="66">
        <f>_xlfn.XLOOKUP(E47,hlp_leggeruitrapport!A:A,hlp_leggeruitrapport!D:D)</f>
        <v>-2.2200000000000002</v>
      </c>
      <c r="S47" s="66">
        <v>0.5</v>
      </c>
      <c r="T47" s="66">
        <f>_xlfn.XLOOKUP(E47,hlp_leggeruitrapport!A:A,hlp_leggeruitrapport!E:E)</f>
        <v>0.5</v>
      </c>
      <c r="U47" s="75">
        <f>_xlfn.XLOOKUP(E47,hlp_leggeruitrapport!A:A,hlp_leggeruitrapport!F:F)</f>
        <v>3</v>
      </c>
      <c r="V47" s="165">
        <f>_xlfn.XLOOKUP($G47,hpBPaanwas!$C:$C,hpBPaanwas!T:T,".")</f>
        <v>3</v>
      </c>
      <c r="W47" s="75">
        <f t="shared" si="2"/>
        <v>-2.9200000000000004</v>
      </c>
      <c r="X47" s="6">
        <v>-2.72</v>
      </c>
      <c r="Y47" s="6">
        <v>14.5</v>
      </c>
      <c r="Z47" s="6">
        <v>7.4</v>
      </c>
      <c r="AA47" s="6">
        <v>1.27</v>
      </c>
      <c r="AB47" s="6">
        <v>3.56</v>
      </c>
      <c r="AC47" s="6">
        <v>210.9</v>
      </c>
      <c r="AD47" s="6">
        <v>36.200000000000003</v>
      </c>
      <c r="AE47" s="6">
        <v>101.5</v>
      </c>
      <c r="AF47" s="6">
        <v>0.17205500000000001</v>
      </c>
      <c r="AG47" s="6" t="s">
        <v>479</v>
      </c>
      <c r="AH47" s="6" t="s">
        <v>32</v>
      </c>
      <c r="AI47" s="6" t="s">
        <v>41</v>
      </c>
      <c r="AJ47" s="6" t="s">
        <v>501</v>
      </c>
      <c r="AK47" s="75">
        <f>_xlfn.XLOOKUP(G47,hlpBPout!C:C,hlpBPout!X:X,".")</f>
        <v>211</v>
      </c>
      <c r="AL47" s="75">
        <f>_xlfn.XLOOKUP($G47,hlpBPout!$C:$C,hlpBPout!AA:AA,".")</f>
        <v>37</v>
      </c>
      <c r="AM47" s="75">
        <f>_xlfn.XLOOKUP(G47,hpBPaanwas!C:C,hpBPaanwas!X:X,".")</f>
        <v>222</v>
      </c>
      <c r="AN47" s="165">
        <f t="shared" si="5"/>
        <v>4</v>
      </c>
      <c r="AO47" s="75">
        <f>_xlfn.XLOOKUP($G47,hpBPaanwas!$C:$C,hpBPaanwas!AA:AA,".")</f>
        <v>114</v>
      </c>
      <c r="AP47" s="116"/>
      <c r="AQ47" s="75">
        <f t="shared" si="6"/>
        <v>9.9999999999994316E-2</v>
      </c>
      <c r="AR47" s="116"/>
      <c r="AS47" s="127"/>
      <c r="AT47" s="127" t="s">
        <v>3795</v>
      </c>
      <c r="AU47" s="128"/>
      <c r="AV47" s="232" t="str">
        <f>_xlfn.XLOOKUP($F47,Monstervakken!$C:$C,Monstervakken!L:L,".",0)</f>
        <v>Klasse wonen</v>
      </c>
      <c r="AW47" s="232" t="str">
        <f>_xlfn.XLOOKUP($F47,Monstervakken!$C:$C,Monstervakken!M:M,".",0)</f>
        <v>Klasse A</v>
      </c>
      <c r="AX47" s="232" t="str">
        <f>_xlfn.XLOOKUP($F47,Monstervakken!$C:$C,Monstervakken!N:N,".",0)</f>
        <v>Verspreidbaar</v>
      </c>
      <c r="AY47" s="232" t="str">
        <f>_xlfn.XLOOKUP($F47,Monstervakken!$C:$C,Monstervakken!O:O,".",0)</f>
        <v>Toepasbaar in GBT</v>
      </c>
      <c r="AZ47" s="232" t="str">
        <f>_xlfn.XLOOKUP($F47,Monstervakken!$C:$C,Monstervakken!P:P,".",0)</f>
        <v>Toepasbaar in GBT</v>
      </c>
      <c r="BA47" s="232" t="str">
        <f>_xlfn.XLOOKUP($F47,Monstervakken!$C:$C,Monstervakken!Q:Q,".",0)</f>
        <v>Geen</v>
      </c>
      <c r="BB47" s="232"/>
      <c r="BC47" s="234" t="str">
        <f>_xlfn.XLOOKUP($F47,Monstervakken!$C:$C,Monstervakken!CM:CM,".",0)</f>
        <v>ja</v>
      </c>
      <c r="BD47" s="234" t="str">
        <f>_xlfn.XLOOKUP($F47,Monstervakken!$C:$C,Monstervakken!CN:CN,".",0)</f>
        <v>ja</v>
      </c>
      <c r="BE47" s="234" t="str">
        <f>_xlfn.XLOOKUP($F47,Monstervakken!$C:$C,Monstervakken!CO:CO,".",0)</f>
        <v>ja</v>
      </c>
      <c r="BF47" s="234" t="str">
        <f>_xlfn.XLOOKUP($F47,Monstervakken!$C:$C,Monstervakken!CP:CP,".",0)</f>
        <v>ja</v>
      </c>
      <c r="BG47" s="234" t="str">
        <f>_xlfn.XLOOKUP($F47,Monstervakken!$C:$C,Monstervakken!CQ:CQ,".",0)</f>
        <v>ja</v>
      </c>
      <c r="BH47" s="234" t="str">
        <f>_xlfn.XLOOKUP($F47,Monstervakken!$C:$C,Monstervakken!CR:CR,".",0)</f>
        <v>ja</v>
      </c>
      <c r="BI47" s="234" t="str">
        <f>_xlfn.XLOOKUP($F47,Monstervakken!$C:$C,Monstervakken!CS:CS,".",0)</f>
        <v>nee</v>
      </c>
      <c r="BJ47" s="234" t="str">
        <f>_xlfn.XLOOKUP($F47,Monstervakken!$C:$C,Monstervakken!CT:CT,".",0)</f>
        <v>ja</v>
      </c>
      <c r="BK47" s="234" t="str">
        <f>_xlfn.XLOOKUP($F47,Monstervakken!$C:$C,Monstervakken!CU:CU,".",0)</f>
        <v>nee</v>
      </c>
      <c r="BL47" s="232" t="str">
        <f t="shared" si="4"/>
        <v>011_039</v>
      </c>
    </row>
    <row r="48" spans="1:64" x14ac:dyDescent="0.2">
      <c r="A48" s="6" t="s">
        <v>1647</v>
      </c>
      <c r="C48" s="135">
        <f>_xlfn.XLOOKUP(F48,Monstervakken!C:C,Monstervakken!B:B)</f>
        <v>3004</v>
      </c>
      <c r="D48" s="6" t="s">
        <v>1635</v>
      </c>
      <c r="E48" s="6" t="s">
        <v>53</v>
      </c>
      <c r="F48" s="75">
        <v>12</v>
      </c>
      <c r="G48" s="115" t="str">
        <f t="shared" si="0"/>
        <v>011_040</v>
      </c>
      <c r="H48" s="135"/>
      <c r="I48" s="75">
        <v>40</v>
      </c>
      <c r="J48" s="6" t="s">
        <v>54</v>
      </c>
      <c r="K48" s="23">
        <v>12.5</v>
      </c>
      <c r="L48" s="25">
        <v>12.45</v>
      </c>
      <c r="M48" s="6">
        <v>155.625</v>
      </c>
      <c r="N48" s="8">
        <v>43700</v>
      </c>
      <c r="O48" s="6" t="s">
        <v>55</v>
      </c>
      <c r="P48" s="66">
        <v>-2.2200000000000002</v>
      </c>
      <c r="Q48" s="66">
        <v>-2.2200000000000002</v>
      </c>
      <c r="R48" s="66">
        <f>_xlfn.XLOOKUP(E48,hlp_leggeruitrapport!A:A,hlp_leggeruitrapport!D:D)</f>
        <v>-2.2200000000000002</v>
      </c>
      <c r="S48" s="66">
        <v>0.5</v>
      </c>
      <c r="T48" s="66">
        <f>_xlfn.XLOOKUP(E48,hlp_leggeruitrapport!A:A,hlp_leggeruitrapport!E:E)</f>
        <v>0.5</v>
      </c>
      <c r="U48" s="75">
        <f>_xlfn.XLOOKUP(E48,hlp_leggeruitrapport!A:A,hlp_leggeruitrapport!F:F)</f>
        <v>3</v>
      </c>
      <c r="V48" s="165">
        <f>_xlfn.XLOOKUP($G48,hpBPaanwas!$C:$C,hpBPaanwas!T:T,".")</f>
        <v>3</v>
      </c>
      <c r="W48" s="75">
        <f t="shared" si="2"/>
        <v>-2.9200000000000004</v>
      </c>
      <c r="X48" s="6">
        <v>-2.72</v>
      </c>
      <c r="Y48" s="6">
        <v>9.4499999999999993</v>
      </c>
      <c r="Z48" s="6">
        <v>7.16</v>
      </c>
      <c r="AA48" s="6">
        <v>0.33</v>
      </c>
      <c r="AB48" s="6">
        <v>1.34</v>
      </c>
      <c r="AC48" s="6">
        <v>89.5</v>
      </c>
      <c r="AD48" s="6">
        <v>4.0999999999999996</v>
      </c>
      <c r="AE48" s="6">
        <v>16.8</v>
      </c>
      <c r="AF48" s="6">
        <v>6.9075999999999999E-2</v>
      </c>
      <c r="AG48" s="6" t="s">
        <v>27</v>
      </c>
      <c r="AH48" s="6" t="s">
        <v>32</v>
      </c>
      <c r="AI48" s="6" t="s">
        <v>29</v>
      </c>
      <c r="AJ48" s="6" t="s">
        <v>54</v>
      </c>
      <c r="AK48" s="75">
        <f>_xlfn.XLOOKUP(G48,hlpBPout!C:C,hlpBPout!X:X,".")</f>
        <v>90</v>
      </c>
      <c r="AL48" s="75">
        <f>_xlfn.XLOOKUP($G48,hlpBPout!$C:$C,hlpBPout!AA:AA,".")</f>
        <v>4</v>
      </c>
      <c r="AM48" s="75">
        <f>_xlfn.XLOOKUP(G48,hpBPaanwas!C:C,hpBPaanwas!X:X,".")</f>
        <v>94</v>
      </c>
      <c r="AN48" s="165">
        <f t="shared" si="5"/>
        <v>1.6</v>
      </c>
      <c r="AO48" s="75">
        <f>_xlfn.XLOOKUP($G48,hpBPaanwas!$C:$C,hpBPaanwas!AA:AA,".")</f>
        <v>20</v>
      </c>
      <c r="AP48" s="116"/>
      <c r="AQ48" s="75">
        <f t="shared" si="6"/>
        <v>0.5</v>
      </c>
      <c r="AR48" s="116"/>
      <c r="AS48" s="127"/>
      <c r="AT48" s="127" t="s">
        <v>3795</v>
      </c>
      <c r="AU48" s="128"/>
      <c r="AV48" s="232" t="str">
        <f>_xlfn.XLOOKUP($F48,Monstervakken!$C:$C,Monstervakken!L:L,".",0)</f>
        <v>Klasse wonen</v>
      </c>
      <c r="AW48" s="232" t="str">
        <f>_xlfn.XLOOKUP($F48,Monstervakken!$C:$C,Monstervakken!M:M,".",0)</f>
        <v>Klasse A</v>
      </c>
      <c r="AX48" s="232" t="str">
        <f>_xlfn.XLOOKUP($F48,Monstervakken!$C:$C,Monstervakken!N:N,".",0)</f>
        <v>Verspreidbaar</v>
      </c>
      <c r="AY48" s="232" t="str">
        <f>_xlfn.XLOOKUP($F48,Monstervakken!$C:$C,Monstervakken!O:O,".",0)</f>
        <v>Toepasbaar in GBT</v>
      </c>
      <c r="AZ48" s="232" t="str">
        <f>_xlfn.XLOOKUP($F48,Monstervakken!$C:$C,Monstervakken!P:P,".",0)</f>
        <v>Toepasbaar in GBT</v>
      </c>
      <c r="BA48" s="232" t="str">
        <f>_xlfn.XLOOKUP($F48,Monstervakken!$C:$C,Monstervakken!Q:Q,".",0)</f>
        <v>Geen</v>
      </c>
      <c r="BB48" s="232"/>
      <c r="BC48" s="234" t="str">
        <f>_xlfn.XLOOKUP($F48,Monstervakken!$C:$C,Monstervakken!CM:CM,".",0)</f>
        <v>ja</v>
      </c>
      <c r="BD48" s="234" t="str">
        <f>_xlfn.XLOOKUP($F48,Monstervakken!$C:$C,Monstervakken!CN:CN,".",0)</f>
        <v>ja</v>
      </c>
      <c r="BE48" s="234" t="str">
        <f>_xlfn.XLOOKUP($F48,Monstervakken!$C:$C,Monstervakken!CO:CO,".",0)</f>
        <v>ja</v>
      </c>
      <c r="BF48" s="234" t="str">
        <f>_xlfn.XLOOKUP($F48,Monstervakken!$C:$C,Monstervakken!CP:CP,".",0)</f>
        <v>ja</v>
      </c>
      <c r="BG48" s="234" t="str">
        <f>_xlfn.XLOOKUP($F48,Monstervakken!$C:$C,Monstervakken!CQ:CQ,".",0)</f>
        <v>ja</v>
      </c>
      <c r="BH48" s="234" t="str">
        <f>_xlfn.XLOOKUP($F48,Monstervakken!$C:$C,Monstervakken!CR:CR,".",0)</f>
        <v>ja</v>
      </c>
      <c r="BI48" s="234" t="str">
        <f>_xlfn.XLOOKUP($F48,Monstervakken!$C:$C,Monstervakken!CS:CS,".",0)</f>
        <v>nee</v>
      </c>
      <c r="BJ48" s="234" t="str">
        <f>_xlfn.XLOOKUP($F48,Monstervakken!$C:$C,Monstervakken!CT:CT,".",0)</f>
        <v>ja</v>
      </c>
      <c r="BK48" s="234" t="str">
        <f>_xlfn.XLOOKUP($F48,Monstervakken!$C:$C,Monstervakken!CU:CU,".",0)</f>
        <v>nee</v>
      </c>
      <c r="BL48" s="232" t="str">
        <f t="shared" si="4"/>
        <v>011_040</v>
      </c>
    </row>
    <row r="49" spans="1:64" x14ac:dyDescent="0.2">
      <c r="A49" s="6" t="s">
        <v>1647</v>
      </c>
      <c r="C49" s="135">
        <f>_xlfn.XLOOKUP(F49,Monstervakken!C:C,Monstervakken!B:B)</f>
        <v>3004</v>
      </c>
      <c r="D49" s="6" t="s">
        <v>1635</v>
      </c>
      <c r="E49" s="6" t="s">
        <v>502</v>
      </c>
      <c r="F49" s="75">
        <v>12</v>
      </c>
      <c r="G49" s="115" t="str">
        <f t="shared" si="0"/>
        <v>011_041</v>
      </c>
      <c r="H49" s="135"/>
      <c r="I49" s="75">
        <v>41</v>
      </c>
      <c r="J49" s="6" t="s">
        <v>503</v>
      </c>
      <c r="K49" s="23">
        <v>10</v>
      </c>
      <c r="L49" s="25">
        <v>7.35</v>
      </c>
      <c r="M49" s="6">
        <v>73.5</v>
      </c>
      <c r="N49" s="8">
        <v>43700</v>
      </c>
      <c r="O49" s="6" t="s">
        <v>47</v>
      </c>
      <c r="P49" s="66">
        <v>-2.2200000000000002</v>
      </c>
      <c r="Q49" s="66">
        <v>-2.2200000000000002</v>
      </c>
      <c r="R49" s="66">
        <f>_xlfn.XLOOKUP(E49,hlp_leggeruitrapport!A:A,hlp_leggeruitrapport!D:D)</f>
        <v>-2.2200000000000002</v>
      </c>
      <c r="S49" s="66">
        <v>0.5</v>
      </c>
      <c r="T49" s="66">
        <f>_xlfn.XLOOKUP(E49,hlp_leggeruitrapport!A:A,hlp_leggeruitrapport!E:E)</f>
        <v>0.5</v>
      </c>
      <c r="U49" s="75">
        <f>_xlfn.XLOOKUP(E49,hlp_leggeruitrapport!A:A,hlp_leggeruitrapport!F:F)</f>
        <v>3</v>
      </c>
      <c r="V49" s="165">
        <f>_xlfn.XLOOKUP($G49,hpBPaanwas!$C:$C,hpBPaanwas!T:T,".")</f>
        <v>3</v>
      </c>
      <c r="W49" s="75">
        <f t="shared" si="2"/>
        <v>-2.9200000000000004</v>
      </c>
      <c r="X49" s="6">
        <v>-2.72</v>
      </c>
      <c r="Y49" s="6">
        <v>4.3499999999999996</v>
      </c>
      <c r="Z49" s="6">
        <v>3</v>
      </c>
      <c r="AA49" s="6">
        <v>0.16</v>
      </c>
      <c r="AB49" s="6">
        <v>0.8</v>
      </c>
      <c r="AC49" s="6">
        <v>30</v>
      </c>
      <c r="AD49" s="6">
        <v>1.6</v>
      </c>
      <c r="AE49" s="6">
        <v>8</v>
      </c>
      <c r="AF49" s="6">
        <v>7.1743000000000001E-2</v>
      </c>
      <c r="AG49" s="6" t="s">
        <v>479</v>
      </c>
      <c r="AH49" s="6" t="s">
        <v>32</v>
      </c>
      <c r="AI49" s="6" t="s">
        <v>41</v>
      </c>
      <c r="AJ49" s="6" t="s">
        <v>503</v>
      </c>
      <c r="AK49" s="75">
        <f>_xlfn.XLOOKUP(G49,hlpBPout!C:C,hlpBPout!X:X,".")</f>
        <v>30</v>
      </c>
      <c r="AL49" s="75">
        <f>_xlfn.XLOOKUP($G49,hlpBPout!$C:$C,hlpBPout!AA:AA,".")</f>
        <v>2</v>
      </c>
      <c r="AM49" s="75">
        <f>_xlfn.XLOOKUP(G49,hpBPaanwas!C:C,hpBPaanwas!X:X,".")</f>
        <v>32</v>
      </c>
      <c r="AN49" s="165">
        <f t="shared" si="5"/>
        <v>0.9</v>
      </c>
      <c r="AO49" s="75">
        <f>_xlfn.XLOOKUP($G49,hpBPaanwas!$C:$C,hpBPaanwas!AA:AA,".")</f>
        <v>9</v>
      </c>
      <c r="AP49" s="116"/>
      <c r="AQ49" s="75">
        <f t="shared" si="6"/>
        <v>0</v>
      </c>
      <c r="AR49" s="116"/>
      <c r="AS49" s="127"/>
      <c r="AT49" s="127" t="s">
        <v>3795</v>
      </c>
      <c r="AU49" s="128"/>
      <c r="AV49" s="232" t="str">
        <f>_xlfn.XLOOKUP($F49,Monstervakken!$C:$C,Monstervakken!L:L,".",0)</f>
        <v>Klasse wonen</v>
      </c>
      <c r="AW49" s="232" t="str">
        <f>_xlfn.XLOOKUP($F49,Monstervakken!$C:$C,Monstervakken!M:M,".",0)</f>
        <v>Klasse A</v>
      </c>
      <c r="AX49" s="232" t="str">
        <f>_xlfn.XLOOKUP($F49,Monstervakken!$C:$C,Monstervakken!N:N,".",0)</f>
        <v>Verspreidbaar</v>
      </c>
      <c r="AY49" s="232" t="str">
        <f>_xlfn.XLOOKUP($F49,Monstervakken!$C:$C,Monstervakken!O:O,".",0)</f>
        <v>Toepasbaar in GBT</v>
      </c>
      <c r="AZ49" s="232" t="str">
        <f>_xlfn.XLOOKUP($F49,Monstervakken!$C:$C,Monstervakken!P:P,".",0)</f>
        <v>Toepasbaar in GBT</v>
      </c>
      <c r="BA49" s="232" t="str">
        <f>_xlfn.XLOOKUP($F49,Monstervakken!$C:$C,Monstervakken!Q:Q,".",0)</f>
        <v>Geen</v>
      </c>
      <c r="BB49" s="232"/>
      <c r="BC49" s="234" t="str">
        <f>_xlfn.XLOOKUP($F49,Monstervakken!$C:$C,Monstervakken!CM:CM,".",0)</f>
        <v>ja</v>
      </c>
      <c r="BD49" s="234" t="str">
        <f>_xlfn.XLOOKUP($F49,Monstervakken!$C:$C,Monstervakken!CN:CN,".",0)</f>
        <v>ja</v>
      </c>
      <c r="BE49" s="234" t="str">
        <f>_xlfn.XLOOKUP($F49,Monstervakken!$C:$C,Monstervakken!CO:CO,".",0)</f>
        <v>ja</v>
      </c>
      <c r="BF49" s="234" t="str">
        <f>_xlfn.XLOOKUP($F49,Monstervakken!$C:$C,Monstervakken!CP:CP,".",0)</f>
        <v>ja</v>
      </c>
      <c r="BG49" s="234" t="str">
        <f>_xlfn.XLOOKUP($F49,Monstervakken!$C:$C,Monstervakken!CQ:CQ,".",0)</f>
        <v>ja</v>
      </c>
      <c r="BH49" s="234" t="str">
        <f>_xlfn.XLOOKUP($F49,Monstervakken!$C:$C,Monstervakken!CR:CR,".",0)</f>
        <v>ja</v>
      </c>
      <c r="BI49" s="234" t="str">
        <f>_xlfn.XLOOKUP($F49,Monstervakken!$C:$C,Monstervakken!CS:CS,".",0)</f>
        <v>nee</v>
      </c>
      <c r="BJ49" s="234" t="str">
        <f>_xlfn.XLOOKUP($F49,Monstervakken!$C:$C,Monstervakken!CT:CT,".",0)</f>
        <v>ja</v>
      </c>
      <c r="BK49" s="234" t="str">
        <f>_xlfn.XLOOKUP($F49,Monstervakken!$C:$C,Monstervakken!CU:CU,".",0)</f>
        <v>nee</v>
      </c>
      <c r="BL49" s="232" t="str">
        <f t="shared" si="4"/>
        <v>011_041</v>
      </c>
    </row>
    <row r="50" spans="1:64" x14ac:dyDescent="0.2">
      <c r="A50" s="6" t="s">
        <v>1647</v>
      </c>
      <c r="C50" s="135">
        <f>_xlfn.XLOOKUP(F50,Monstervakken!C:C,Monstervakken!B:B)</f>
        <v>3004</v>
      </c>
      <c r="D50" s="6" t="s">
        <v>1635</v>
      </c>
      <c r="E50" s="6" t="s">
        <v>56</v>
      </c>
      <c r="F50" s="75">
        <v>12</v>
      </c>
      <c r="G50" s="115" t="str">
        <f t="shared" si="0"/>
        <v>011_042</v>
      </c>
      <c r="H50" s="135"/>
      <c r="I50" s="75">
        <v>42</v>
      </c>
      <c r="J50" s="6" t="s">
        <v>57</v>
      </c>
      <c r="K50" s="23">
        <v>34.5</v>
      </c>
      <c r="L50" s="25">
        <v>9.15</v>
      </c>
      <c r="M50" s="6">
        <v>315.67500000000001</v>
      </c>
      <c r="N50" s="8">
        <v>43728</v>
      </c>
      <c r="O50" s="6" t="s">
        <v>26</v>
      </c>
      <c r="P50" s="66">
        <v>-2.21</v>
      </c>
      <c r="Q50" s="66">
        <v>-2.2200000000000002</v>
      </c>
      <c r="R50" s="66">
        <f>_xlfn.XLOOKUP(E50,hlp_leggeruitrapport!A:A,hlp_leggeruitrapport!D:D)</f>
        <v>-2.2200000000000002</v>
      </c>
      <c r="S50" s="66">
        <v>0.5</v>
      </c>
      <c r="T50" s="66">
        <f>_xlfn.XLOOKUP(E50,hlp_leggeruitrapport!A:A,hlp_leggeruitrapport!E:E)</f>
        <v>0.5</v>
      </c>
      <c r="U50" s="75">
        <f>_xlfn.XLOOKUP(E50,hlp_leggeruitrapport!A:A,hlp_leggeruitrapport!F:F)</f>
        <v>3</v>
      </c>
      <c r="V50" s="165">
        <f>_xlfn.XLOOKUP($G50,hpBPaanwas!$C:$C,hpBPaanwas!T:T,".")</f>
        <v>3</v>
      </c>
      <c r="W50" s="75">
        <f t="shared" si="2"/>
        <v>-2.9200000000000004</v>
      </c>
      <c r="X50" s="6">
        <v>-2.72</v>
      </c>
      <c r="Y50" s="6">
        <v>6.15</v>
      </c>
      <c r="Z50" s="6">
        <v>5.32</v>
      </c>
      <c r="AA50" s="6">
        <v>0.04</v>
      </c>
      <c r="AB50" s="6">
        <v>0.79</v>
      </c>
      <c r="AC50" s="6">
        <v>183.5</v>
      </c>
      <c r="AD50" s="6">
        <v>1.4</v>
      </c>
      <c r="AE50" s="6">
        <v>27.3</v>
      </c>
      <c r="AF50" s="6">
        <v>1.2966999999999999E-2</v>
      </c>
      <c r="AG50" s="6" t="s">
        <v>27</v>
      </c>
      <c r="AH50" s="6" t="s">
        <v>32</v>
      </c>
      <c r="AI50" s="6" t="s">
        <v>29</v>
      </c>
      <c r="AJ50" s="6" t="s">
        <v>57</v>
      </c>
      <c r="AK50" s="75">
        <f>_xlfn.XLOOKUP(G50,hlpBPout!C:C,hlpBPout!X:X,".")</f>
        <v>183</v>
      </c>
      <c r="AL50" s="75">
        <f>_xlfn.XLOOKUP($G50,hlpBPout!$C:$C,hlpBPout!AA:AA,".")</f>
        <v>0</v>
      </c>
      <c r="AM50" s="75">
        <f>_xlfn.XLOOKUP(G50,hpBPaanwas!C:C,hpBPaanwas!X:X,".")</f>
        <v>190</v>
      </c>
      <c r="AN50" s="165">
        <f t="shared" si="5"/>
        <v>0.89855072463768115</v>
      </c>
      <c r="AO50" s="75">
        <f>_xlfn.XLOOKUP($G50,hpBPaanwas!$C:$C,hpBPaanwas!AA:AA,".")</f>
        <v>31</v>
      </c>
      <c r="AP50" s="116"/>
      <c r="AQ50" s="75">
        <f t="shared" si="6"/>
        <v>-0.5</v>
      </c>
      <c r="AR50" s="116"/>
      <c r="AS50" s="127"/>
      <c r="AT50" s="127" t="s">
        <v>3795</v>
      </c>
      <c r="AU50" s="128"/>
      <c r="AV50" s="232" t="str">
        <f>_xlfn.XLOOKUP($F50,Monstervakken!$C:$C,Monstervakken!L:L,".",0)</f>
        <v>Klasse wonen</v>
      </c>
      <c r="AW50" s="232" t="str">
        <f>_xlfn.XLOOKUP($F50,Monstervakken!$C:$C,Monstervakken!M:M,".",0)</f>
        <v>Klasse A</v>
      </c>
      <c r="AX50" s="232" t="str">
        <f>_xlfn.XLOOKUP($F50,Monstervakken!$C:$C,Monstervakken!N:N,".",0)</f>
        <v>Verspreidbaar</v>
      </c>
      <c r="AY50" s="232" t="str">
        <f>_xlfn.XLOOKUP($F50,Monstervakken!$C:$C,Monstervakken!O:O,".",0)</f>
        <v>Toepasbaar in GBT</v>
      </c>
      <c r="AZ50" s="232" t="str">
        <f>_xlfn.XLOOKUP($F50,Monstervakken!$C:$C,Monstervakken!P:P,".",0)</f>
        <v>Toepasbaar in GBT</v>
      </c>
      <c r="BA50" s="232" t="str">
        <f>_xlfn.XLOOKUP($F50,Monstervakken!$C:$C,Monstervakken!Q:Q,".",0)</f>
        <v>Geen</v>
      </c>
      <c r="BB50" s="232"/>
      <c r="BC50" s="234" t="str">
        <f>_xlfn.XLOOKUP($F50,Monstervakken!$C:$C,Monstervakken!CM:CM,".",0)</f>
        <v>ja</v>
      </c>
      <c r="BD50" s="234" t="str">
        <f>_xlfn.XLOOKUP($F50,Monstervakken!$C:$C,Monstervakken!CN:CN,".",0)</f>
        <v>ja</v>
      </c>
      <c r="BE50" s="234" t="str">
        <f>_xlfn.XLOOKUP($F50,Monstervakken!$C:$C,Monstervakken!CO:CO,".",0)</f>
        <v>ja</v>
      </c>
      <c r="BF50" s="234" t="str">
        <f>_xlfn.XLOOKUP($F50,Monstervakken!$C:$C,Monstervakken!CP:CP,".",0)</f>
        <v>ja</v>
      </c>
      <c r="BG50" s="234" t="str">
        <f>_xlfn.XLOOKUP($F50,Monstervakken!$C:$C,Monstervakken!CQ:CQ,".",0)</f>
        <v>ja</v>
      </c>
      <c r="BH50" s="234" t="str">
        <f>_xlfn.XLOOKUP($F50,Monstervakken!$C:$C,Monstervakken!CR:CR,".",0)</f>
        <v>ja</v>
      </c>
      <c r="BI50" s="234" t="str">
        <f>_xlfn.XLOOKUP($F50,Monstervakken!$C:$C,Monstervakken!CS:CS,".",0)</f>
        <v>nee</v>
      </c>
      <c r="BJ50" s="234" t="str">
        <f>_xlfn.XLOOKUP($F50,Monstervakken!$C:$C,Monstervakken!CT:CT,".",0)</f>
        <v>ja</v>
      </c>
      <c r="BK50" s="234" t="str">
        <f>_xlfn.XLOOKUP($F50,Monstervakken!$C:$C,Monstervakken!CU:CU,".",0)</f>
        <v>nee</v>
      </c>
      <c r="BL50" s="232" t="str">
        <f t="shared" si="4"/>
        <v>011_042</v>
      </c>
    </row>
    <row r="51" spans="1:64" x14ac:dyDescent="0.2">
      <c r="A51" s="6" t="s">
        <v>1647</v>
      </c>
      <c r="C51" s="135">
        <f>_xlfn.XLOOKUP(F51,Monstervakken!C:C,Monstervakken!B:B)</f>
        <v>3004</v>
      </c>
      <c r="D51" s="6" t="s">
        <v>1635</v>
      </c>
      <c r="E51" s="6" t="s">
        <v>56</v>
      </c>
      <c r="F51" s="75">
        <v>12</v>
      </c>
      <c r="G51" s="115" t="str">
        <f t="shared" si="0"/>
        <v>011_043</v>
      </c>
      <c r="H51" s="135"/>
      <c r="I51" s="75">
        <v>43</v>
      </c>
      <c r="J51" s="6" t="s">
        <v>58</v>
      </c>
      <c r="K51" s="23">
        <v>45</v>
      </c>
      <c r="L51" s="25">
        <v>9.65</v>
      </c>
      <c r="M51" s="6">
        <v>434.25</v>
      </c>
      <c r="N51" s="8">
        <v>43728</v>
      </c>
      <c r="O51" s="6" t="s">
        <v>26</v>
      </c>
      <c r="P51" s="66">
        <v>-2.21</v>
      </c>
      <c r="Q51" s="66">
        <v>-2.2200000000000002</v>
      </c>
      <c r="R51" s="66">
        <f>_xlfn.XLOOKUP(E51,hlp_leggeruitrapport!A:A,hlp_leggeruitrapport!D:D)</f>
        <v>-2.2200000000000002</v>
      </c>
      <c r="S51" s="66">
        <v>0.5</v>
      </c>
      <c r="T51" s="66">
        <f>_xlfn.XLOOKUP(E51,hlp_leggeruitrapport!A:A,hlp_leggeruitrapport!E:E)</f>
        <v>0.5</v>
      </c>
      <c r="U51" s="75">
        <f>_xlfn.XLOOKUP(E51,hlp_leggeruitrapport!A:A,hlp_leggeruitrapport!F:F)</f>
        <v>3</v>
      </c>
      <c r="V51" s="165">
        <f>_xlfn.XLOOKUP($G51,hpBPaanwas!$C:$C,hpBPaanwas!T:T,".")</f>
        <v>3</v>
      </c>
      <c r="W51" s="75">
        <f t="shared" si="2"/>
        <v>-2.9200000000000004</v>
      </c>
      <c r="X51" s="6">
        <v>-2.72</v>
      </c>
      <c r="Y51" s="6">
        <v>6.65</v>
      </c>
      <c r="Z51" s="6">
        <v>5.8</v>
      </c>
      <c r="AA51" s="6">
        <v>0.03</v>
      </c>
      <c r="AB51" s="6">
        <v>0.73</v>
      </c>
      <c r="AC51" s="6">
        <v>261</v>
      </c>
      <c r="AD51" s="6">
        <v>1.4</v>
      </c>
      <c r="AE51" s="6">
        <v>32.9</v>
      </c>
      <c r="AF51" s="6">
        <v>9.0039999999999999E-3</v>
      </c>
      <c r="AG51" s="6" t="s">
        <v>27</v>
      </c>
      <c r="AH51" s="6" t="s">
        <v>32</v>
      </c>
      <c r="AI51" s="6" t="s">
        <v>29</v>
      </c>
      <c r="AJ51" s="6" t="s">
        <v>58</v>
      </c>
      <c r="AK51" s="75">
        <f>_xlfn.XLOOKUP(G51,hlpBPout!C:C,hlpBPout!X:X,".")</f>
        <v>261</v>
      </c>
      <c r="AL51" s="75">
        <f>_xlfn.XLOOKUP($G51,hlpBPout!$C:$C,hlpBPout!AA:AA,".")</f>
        <v>0</v>
      </c>
      <c r="AM51" s="75">
        <f>_xlfn.XLOOKUP(G51,hpBPaanwas!C:C,hpBPaanwas!X:X,".")</f>
        <v>270</v>
      </c>
      <c r="AN51" s="165">
        <f t="shared" si="5"/>
        <v>0.91111111111111109</v>
      </c>
      <c r="AO51" s="75">
        <f>_xlfn.XLOOKUP($G51,hpBPaanwas!$C:$C,hpBPaanwas!AA:AA,".")</f>
        <v>41</v>
      </c>
      <c r="AP51" s="116"/>
      <c r="AQ51" s="75">
        <f t="shared" si="6"/>
        <v>0</v>
      </c>
      <c r="AR51" s="116"/>
      <c r="AS51" s="127"/>
      <c r="AT51" s="127" t="s">
        <v>3795</v>
      </c>
      <c r="AU51" s="128"/>
      <c r="AV51" s="232" t="str">
        <f>_xlfn.XLOOKUP($F51,Monstervakken!$C:$C,Monstervakken!L:L,".",0)</f>
        <v>Klasse wonen</v>
      </c>
      <c r="AW51" s="232" t="str">
        <f>_xlfn.XLOOKUP($F51,Monstervakken!$C:$C,Monstervakken!M:M,".",0)</f>
        <v>Klasse A</v>
      </c>
      <c r="AX51" s="232" t="str">
        <f>_xlfn.XLOOKUP($F51,Monstervakken!$C:$C,Monstervakken!N:N,".",0)</f>
        <v>Verspreidbaar</v>
      </c>
      <c r="AY51" s="232" t="str">
        <f>_xlfn.XLOOKUP($F51,Monstervakken!$C:$C,Monstervakken!O:O,".",0)</f>
        <v>Toepasbaar in GBT</v>
      </c>
      <c r="AZ51" s="232" t="str">
        <f>_xlfn.XLOOKUP($F51,Monstervakken!$C:$C,Monstervakken!P:P,".",0)</f>
        <v>Toepasbaar in GBT</v>
      </c>
      <c r="BA51" s="232" t="str">
        <f>_xlfn.XLOOKUP($F51,Monstervakken!$C:$C,Monstervakken!Q:Q,".",0)</f>
        <v>Geen</v>
      </c>
      <c r="BB51" s="232"/>
      <c r="BC51" s="234" t="str">
        <f>_xlfn.XLOOKUP($F51,Monstervakken!$C:$C,Monstervakken!CM:CM,".",0)</f>
        <v>ja</v>
      </c>
      <c r="BD51" s="234" t="str">
        <f>_xlfn.XLOOKUP($F51,Monstervakken!$C:$C,Monstervakken!CN:CN,".",0)</f>
        <v>ja</v>
      </c>
      <c r="BE51" s="234" t="str">
        <f>_xlfn.XLOOKUP($F51,Monstervakken!$C:$C,Monstervakken!CO:CO,".",0)</f>
        <v>ja</v>
      </c>
      <c r="BF51" s="234" t="str">
        <f>_xlfn.XLOOKUP($F51,Monstervakken!$C:$C,Monstervakken!CP:CP,".",0)</f>
        <v>ja</v>
      </c>
      <c r="BG51" s="234" t="str">
        <f>_xlfn.XLOOKUP($F51,Monstervakken!$C:$C,Monstervakken!CQ:CQ,".",0)</f>
        <v>ja</v>
      </c>
      <c r="BH51" s="234" t="str">
        <f>_xlfn.XLOOKUP($F51,Monstervakken!$C:$C,Monstervakken!CR:CR,".",0)</f>
        <v>ja</v>
      </c>
      <c r="BI51" s="234" t="str">
        <f>_xlfn.XLOOKUP($F51,Monstervakken!$C:$C,Monstervakken!CS:CS,".",0)</f>
        <v>nee</v>
      </c>
      <c r="BJ51" s="234" t="str">
        <f>_xlfn.XLOOKUP($F51,Monstervakken!$C:$C,Monstervakken!CT:CT,".",0)</f>
        <v>ja</v>
      </c>
      <c r="BK51" s="234" t="str">
        <f>_xlfn.XLOOKUP($F51,Monstervakken!$C:$C,Monstervakken!CU:CU,".",0)</f>
        <v>nee</v>
      </c>
      <c r="BL51" s="232" t="str">
        <f t="shared" si="4"/>
        <v>011_043</v>
      </c>
    </row>
    <row r="52" spans="1:64" x14ac:dyDescent="0.2">
      <c r="A52" s="6" t="s">
        <v>1647</v>
      </c>
      <c r="C52" s="135">
        <f>_xlfn.XLOOKUP(F52,Monstervakken!C:C,Monstervakken!B:B)</f>
        <v>3004</v>
      </c>
      <c r="D52" s="6" t="s">
        <v>1635</v>
      </c>
      <c r="E52" s="6" t="s">
        <v>56</v>
      </c>
      <c r="F52" s="75">
        <v>12</v>
      </c>
      <c r="G52" s="115" t="str">
        <f t="shared" si="0"/>
        <v>011_044</v>
      </c>
      <c r="H52" s="135"/>
      <c r="I52" s="75">
        <v>44</v>
      </c>
      <c r="J52" s="6" t="s">
        <v>59</v>
      </c>
      <c r="K52" s="23">
        <v>31</v>
      </c>
      <c r="L52" s="25">
        <v>9.9</v>
      </c>
      <c r="M52" s="6">
        <v>306.89999999999998</v>
      </c>
      <c r="N52" s="8">
        <v>43728</v>
      </c>
      <c r="O52" s="6" t="s">
        <v>26</v>
      </c>
      <c r="P52" s="66">
        <v>-2.21</v>
      </c>
      <c r="Q52" s="66">
        <v>-2.2200000000000002</v>
      </c>
      <c r="R52" s="66">
        <f>_xlfn.XLOOKUP(E52,hlp_leggeruitrapport!A:A,hlp_leggeruitrapport!D:D)</f>
        <v>-2.2200000000000002</v>
      </c>
      <c r="S52" s="66">
        <v>0.5</v>
      </c>
      <c r="T52" s="66">
        <f>_xlfn.XLOOKUP(E52,hlp_leggeruitrapport!A:A,hlp_leggeruitrapport!E:E)</f>
        <v>0.5</v>
      </c>
      <c r="U52" s="75">
        <f>_xlfn.XLOOKUP(E52,hlp_leggeruitrapport!A:A,hlp_leggeruitrapport!F:F)</f>
        <v>3</v>
      </c>
      <c r="V52" s="165">
        <f>_xlfn.XLOOKUP($G52,hpBPaanwas!$C:$C,hpBPaanwas!T:T,".")</f>
        <v>3</v>
      </c>
      <c r="W52" s="75">
        <f t="shared" si="2"/>
        <v>-2.9200000000000004</v>
      </c>
      <c r="X52" s="6">
        <v>-2.72</v>
      </c>
      <c r="Y52" s="6">
        <v>6.9</v>
      </c>
      <c r="Z52" s="6">
        <v>5.52</v>
      </c>
      <c r="AA52" s="6">
        <v>0.04</v>
      </c>
      <c r="AB52" s="6">
        <v>1.02</v>
      </c>
      <c r="AC52" s="6">
        <v>171.1</v>
      </c>
      <c r="AD52" s="6">
        <v>1.2</v>
      </c>
      <c r="AE52" s="6">
        <v>31.6</v>
      </c>
      <c r="AF52" s="6">
        <v>1.1565000000000001E-2</v>
      </c>
      <c r="AG52" s="6" t="s">
        <v>27</v>
      </c>
      <c r="AH52" s="6" t="s">
        <v>32</v>
      </c>
      <c r="AI52" s="6" t="s">
        <v>29</v>
      </c>
      <c r="AJ52" s="6" t="s">
        <v>59</v>
      </c>
      <c r="AK52" s="75">
        <f>_xlfn.XLOOKUP(G52,hlpBPout!C:C,hlpBPout!X:X,".")</f>
        <v>171</v>
      </c>
      <c r="AL52" s="75">
        <f>_xlfn.XLOOKUP($G52,hlpBPout!$C:$C,hlpBPout!AA:AA,".")</f>
        <v>0</v>
      </c>
      <c r="AM52" s="75">
        <f>_xlfn.XLOOKUP(G52,hpBPaanwas!C:C,hpBPaanwas!X:X,".")</f>
        <v>180</v>
      </c>
      <c r="AN52" s="165">
        <f t="shared" si="5"/>
        <v>1.1935483870967742</v>
      </c>
      <c r="AO52" s="75">
        <f>_xlfn.XLOOKUP($G52,hpBPaanwas!$C:$C,hpBPaanwas!AA:AA,".")</f>
        <v>37</v>
      </c>
      <c r="AP52" s="116"/>
      <c r="AQ52" s="75">
        <f t="shared" si="6"/>
        <v>-9.9999999999994316E-2</v>
      </c>
      <c r="AR52" s="116"/>
      <c r="AS52" s="127"/>
      <c r="AT52" s="127" t="s">
        <v>3795</v>
      </c>
      <c r="AU52" s="128"/>
      <c r="AV52" s="232" t="str">
        <f>_xlfn.XLOOKUP($F52,Monstervakken!$C:$C,Monstervakken!L:L,".",0)</f>
        <v>Klasse wonen</v>
      </c>
      <c r="AW52" s="232" t="str">
        <f>_xlfn.XLOOKUP($F52,Monstervakken!$C:$C,Monstervakken!M:M,".",0)</f>
        <v>Klasse A</v>
      </c>
      <c r="AX52" s="232" t="str">
        <f>_xlfn.XLOOKUP($F52,Monstervakken!$C:$C,Monstervakken!N:N,".",0)</f>
        <v>Verspreidbaar</v>
      </c>
      <c r="AY52" s="232" t="str">
        <f>_xlfn.XLOOKUP($F52,Monstervakken!$C:$C,Monstervakken!O:O,".",0)</f>
        <v>Toepasbaar in GBT</v>
      </c>
      <c r="AZ52" s="232" t="str">
        <f>_xlfn.XLOOKUP($F52,Monstervakken!$C:$C,Monstervakken!P:P,".",0)</f>
        <v>Toepasbaar in GBT</v>
      </c>
      <c r="BA52" s="232" t="str">
        <f>_xlfn.XLOOKUP($F52,Monstervakken!$C:$C,Monstervakken!Q:Q,".",0)</f>
        <v>Geen</v>
      </c>
      <c r="BB52" s="232"/>
      <c r="BC52" s="234" t="str">
        <f>_xlfn.XLOOKUP($F52,Monstervakken!$C:$C,Monstervakken!CM:CM,".",0)</f>
        <v>ja</v>
      </c>
      <c r="BD52" s="234" t="str">
        <f>_xlfn.XLOOKUP($F52,Monstervakken!$C:$C,Monstervakken!CN:CN,".",0)</f>
        <v>ja</v>
      </c>
      <c r="BE52" s="234" t="str">
        <f>_xlfn.XLOOKUP($F52,Monstervakken!$C:$C,Monstervakken!CO:CO,".",0)</f>
        <v>ja</v>
      </c>
      <c r="BF52" s="234" t="str">
        <f>_xlfn.XLOOKUP($F52,Monstervakken!$C:$C,Monstervakken!CP:CP,".",0)</f>
        <v>ja</v>
      </c>
      <c r="BG52" s="234" t="str">
        <f>_xlfn.XLOOKUP($F52,Monstervakken!$C:$C,Monstervakken!CQ:CQ,".",0)</f>
        <v>ja</v>
      </c>
      <c r="BH52" s="234" t="str">
        <f>_xlfn.XLOOKUP($F52,Monstervakken!$C:$C,Monstervakken!CR:CR,".",0)</f>
        <v>ja</v>
      </c>
      <c r="BI52" s="234" t="str">
        <f>_xlfn.XLOOKUP($F52,Monstervakken!$C:$C,Monstervakken!CS:CS,".",0)</f>
        <v>nee</v>
      </c>
      <c r="BJ52" s="234" t="str">
        <f>_xlfn.XLOOKUP($F52,Monstervakken!$C:$C,Monstervakken!CT:CT,".",0)</f>
        <v>ja</v>
      </c>
      <c r="BK52" s="234" t="str">
        <f>_xlfn.XLOOKUP($F52,Monstervakken!$C:$C,Monstervakken!CU:CU,".",0)</f>
        <v>nee</v>
      </c>
      <c r="BL52" s="232" t="str">
        <f t="shared" si="4"/>
        <v>011_044</v>
      </c>
    </row>
    <row r="53" spans="1:64" x14ac:dyDescent="0.2">
      <c r="A53" s="6" t="s">
        <v>1647</v>
      </c>
      <c r="C53" s="135">
        <f>_xlfn.XLOOKUP(F53,Monstervakken!C:C,Monstervakken!B:B)</f>
        <v>3004</v>
      </c>
      <c r="D53" s="6" t="s">
        <v>1635</v>
      </c>
      <c r="E53" s="6" t="s">
        <v>60</v>
      </c>
      <c r="F53" s="75">
        <v>12</v>
      </c>
      <c r="G53" s="115" t="str">
        <f t="shared" si="0"/>
        <v>011_045</v>
      </c>
      <c r="H53" s="135"/>
      <c r="I53" s="75">
        <v>45</v>
      </c>
      <c r="J53" s="6" t="s">
        <v>504</v>
      </c>
      <c r="K53" s="23">
        <v>32.5</v>
      </c>
      <c r="L53" s="25">
        <v>8.4</v>
      </c>
      <c r="M53" s="6">
        <v>273</v>
      </c>
      <c r="N53" s="8">
        <v>43728</v>
      </c>
      <c r="O53" s="6" t="s">
        <v>26</v>
      </c>
      <c r="P53" s="66">
        <v>-2.21</v>
      </c>
      <c r="Q53" s="66">
        <v>-2.2200000000000002</v>
      </c>
      <c r="R53" s="66">
        <f>_xlfn.XLOOKUP(E53,hlp_leggeruitrapport!A:A,hlp_leggeruitrapport!D:D)</f>
        <v>-2.2200000000000002</v>
      </c>
      <c r="S53" s="66">
        <v>0.5</v>
      </c>
      <c r="T53" s="66">
        <f>_xlfn.XLOOKUP(E53,hlp_leggeruitrapport!A:A,hlp_leggeruitrapport!E:E)</f>
        <v>0.5</v>
      </c>
      <c r="U53" s="75">
        <f>_xlfn.XLOOKUP(E53,hlp_leggeruitrapport!A:A,hlp_leggeruitrapport!F:F)</f>
        <v>3</v>
      </c>
      <c r="V53" s="165">
        <f>_xlfn.XLOOKUP($G53,hpBPaanwas!$C:$C,hpBPaanwas!T:T,".")</f>
        <v>3</v>
      </c>
      <c r="W53" s="75">
        <f t="shared" si="2"/>
        <v>-2.9200000000000004</v>
      </c>
      <c r="X53" s="6">
        <v>-2.72</v>
      </c>
      <c r="Y53" s="6">
        <v>5.4</v>
      </c>
      <c r="Z53" s="6">
        <v>4.9000000000000004</v>
      </c>
      <c r="AA53" s="6">
        <v>0.3</v>
      </c>
      <c r="AB53" s="6">
        <v>1.1100000000000001</v>
      </c>
      <c r="AC53" s="6">
        <v>159.30000000000001</v>
      </c>
      <c r="AD53" s="6">
        <v>9.8000000000000007</v>
      </c>
      <c r="AE53" s="6">
        <v>36.1</v>
      </c>
      <c r="AF53" s="6">
        <v>0.107784</v>
      </c>
      <c r="AG53" s="6" t="s">
        <v>479</v>
      </c>
      <c r="AH53" s="6" t="s">
        <v>32</v>
      </c>
      <c r="AI53" s="6" t="s">
        <v>41</v>
      </c>
      <c r="AJ53" s="6" t="s">
        <v>504</v>
      </c>
      <c r="AK53" s="75">
        <f>_xlfn.XLOOKUP(G53,hlpBPout!C:C,hlpBPout!X:X,".")</f>
        <v>159</v>
      </c>
      <c r="AL53" s="75">
        <f>_xlfn.XLOOKUP($G53,hlpBPout!$C:$C,hlpBPout!AA:AA,".")</f>
        <v>10</v>
      </c>
      <c r="AM53" s="75">
        <f>_xlfn.XLOOKUP(G53,hpBPaanwas!C:C,hpBPaanwas!X:X,".")</f>
        <v>166</v>
      </c>
      <c r="AN53" s="165">
        <f t="shared" si="5"/>
        <v>1.2923076923076924</v>
      </c>
      <c r="AO53" s="75">
        <f>_xlfn.XLOOKUP($G53,hpBPaanwas!$C:$C,hpBPaanwas!AA:AA,".")</f>
        <v>42</v>
      </c>
      <c r="AP53" s="116"/>
      <c r="AQ53" s="75">
        <f t="shared" si="6"/>
        <v>-0.30000000000001137</v>
      </c>
      <c r="AR53" s="116"/>
      <c r="AS53" s="127"/>
      <c r="AT53" s="127" t="s">
        <v>3795</v>
      </c>
      <c r="AU53" s="128"/>
      <c r="AV53" s="232" t="str">
        <f>_xlfn.XLOOKUP($F53,Monstervakken!$C:$C,Monstervakken!L:L,".",0)</f>
        <v>Klasse wonen</v>
      </c>
      <c r="AW53" s="232" t="str">
        <f>_xlfn.XLOOKUP($F53,Monstervakken!$C:$C,Monstervakken!M:M,".",0)</f>
        <v>Klasse A</v>
      </c>
      <c r="AX53" s="232" t="str">
        <f>_xlfn.XLOOKUP($F53,Monstervakken!$C:$C,Monstervakken!N:N,".",0)</f>
        <v>Verspreidbaar</v>
      </c>
      <c r="AY53" s="232" t="str">
        <f>_xlfn.XLOOKUP($F53,Monstervakken!$C:$C,Monstervakken!O:O,".",0)</f>
        <v>Toepasbaar in GBT</v>
      </c>
      <c r="AZ53" s="232" t="str">
        <f>_xlfn.XLOOKUP($F53,Monstervakken!$C:$C,Monstervakken!P:P,".",0)</f>
        <v>Toepasbaar in GBT</v>
      </c>
      <c r="BA53" s="232" t="str">
        <f>_xlfn.XLOOKUP($F53,Monstervakken!$C:$C,Monstervakken!Q:Q,".",0)</f>
        <v>Geen</v>
      </c>
      <c r="BB53" s="232"/>
      <c r="BC53" s="234" t="str">
        <f>_xlfn.XLOOKUP($F53,Monstervakken!$C:$C,Monstervakken!CM:CM,".",0)</f>
        <v>ja</v>
      </c>
      <c r="BD53" s="234" t="str">
        <f>_xlfn.XLOOKUP($F53,Monstervakken!$C:$C,Monstervakken!CN:CN,".",0)</f>
        <v>ja</v>
      </c>
      <c r="BE53" s="234" t="str">
        <f>_xlfn.XLOOKUP($F53,Monstervakken!$C:$C,Monstervakken!CO:CO,".",0)</f>
        <v>ja</v>
      </c>
      <c r="BF53" s="234" t="str">
        <f>_xlfn.XLOOKUP($F53,Monstervakken!$C:$C,Monstervakken!CP:CP,".",0)</f>
        <v>ja</v>
      </c>
      <c r="BG53" s="234" t="str">
        <f>_xlfn.XLOOKUP($F53,Monstervakken!$C:$C,Monstervakken!CQ:CQ,".",0)</f>
        <v>ja</v>
      </c>
      <c r="BH53" s="234" t="str">
        <f>_xlfn.XLOOKUP($F53,Monstervakken!$C:$C,Monstervakken!CR:CR,".",0)</f>
        <v>ja</v>
      </c>
      <c r="BI53" s="234" t="str">
        <f>_xlfn.XLOOKUP($F53,Monstervakken!$C:$C,Monstervakken!CS:CS,".",0)</f>
        <v>nee</v>
      </c>
      <c r="BJ53" s="234" t="str">
        <f>_xlfn.XLOOKUP($F53,Monstervakken!$C:$C,Monstervakken!CT:CT,".",0)</f>
        <v>ja</v>
      </c>
      <c r="BK53" s="234" t="str">
        <f>_xlfn.XLOOKUP($F53,Monstervakken!$C:$C,Monstervakken!CU:CU,".",0)</f>
        <v>nee</v>
      </c>
      <c r="BL53" s="232" t="str">
        <f t="shared" si="4"/>
        <v>011_045</v>
      </c>
    </row>
    <row r="54" spans="1:64" x14ac:dyDescent="0.2">
      <c r="A54" s="6" t="s">
        <v>1647</v>
      </c>
      <c r="C54" s="135">
        <f>_xlfn.XLOOKUP(F54,Monstervakken!C:C,Monstervakken!B:B)</f>
        <v>3004</v>
      </c>
      <c r="D54" s="6" t="s">
        <v>1635</v>
      </c>
      <c r="E54" s="6" t="s">
        <v>60</v>
      </c>
      <c r="F54" s="75">
        <v>12</v>
      </c>
      <c r="G54" s="115" t="str">
        <f t="shared" si="0"/>
        <v>011_046</v>
      </c>
      <c r="H54" s="135"/>
      <c r="I54" s="75">
        <v>46</v>
      </c>
      <c r="J54" s="6" t="s">
        <v>61</v>
      </c>
      <c r="K54" s="23">
        <v>45</v>
      </c>
      <c r="L54" s="25">
        <v>8.6</v>
      </c>
      <c r="M54" s="6">
        <v>387</v>
      </c>
      <c r="N54" s="8">
        <v>43728</v>
      </c>
      <c r="O54" s="6" t="s">
        <v>38</v>
      </c>
      <c r="P54" s="66">
        <v>-2.21</v>
      </c>
      <c r="Q54" s="66">
        <v>-2.2200000000000002</v>
      </c>
      <c r="R54" s="66">
        <f>_xlfn.XLOOKUP(E54,hlp_leggeruitrapport!A:A,hlp_leggeruitrapport!D:D)</f>
        <v>-2.2200000000000002</v>
      </c>
      <c r="S54" s="66">
        <v>0.5</v>
      </c>
      <c r="T54" s="66">
        <f>_xlfn.XLOOKUP(E54,hlp_leggeruitrapport!A:A,hlp_leggeruitrapport!E:E)</f>
        <v>0.5</v>
      </c>
      <c r="U54" s="75">
        <f>_xlfn.XLOOKUP(E54,hlp_leggeruitrapport!A:A,hlp_leggeruitrapport!F:F)</f>
        <v>3</v>
      </c>
      <c r="V54" s="165">
        <f>_xlfn.XLOOKUP($G54,hpBPaanwas!$C:$C,hpBPaanwas!T:T,".")</f>
        <v>3</v>
      </c>
      <c r="W54" s="75">
        <f t="shared" si="2"/>
        <v>-2.9200000000000004</v>
      </c>
      <c r="X54" s="6">
        <v>-2.72</v>
      </c>
      <c r="Y54" s="6">
        <v>5.6</v>
      </c>
      <c r="Z54" s="6">
        <v>6.07</v>
      </c>
      <c r="AA54" s="6">
        <v>0.42</v>
      </c>
      <c r="AB54" s="6">
        <v>0.84</v>
      </c>
      <c r="AC54" s="6">
        <v>273.2</v>
      </c>
      <c r="AD54" s="6">
        <v>18.899999999999999</v>
      </c>
      <c r="AE54" s="6">
        <v>37.799999999999997</v>
      </c>
      <c r="AF54" s="6">
        <v>0.144206</v>
      </c>
      <c r="AG54" s="6" t="s">
        <v>27</v>
      </c>
      <c r="AH54" s="6" t="s">
        <v>32</v>
      </c>
      <c r="AI54" s="6" t="s">
        <v>29</v>
      </c>
      <c r="AJ54" s="6" t="s">
        <v>61</v>
      </c>
      <c r="AK54" s="75">
        <f>_xlfn.XLOOKUP(G54,hlpBPout!C:C,hlpBPout!X:X,".")</f>
        <v>275</v>
      </c>
      <c r="AL54" s="75">
        <f>_xlfn.XLOOKUP($G54,hlpBPout!$C:$C,hlpBPout!AA:AA,".")</f>
        <v>18</v>
      </c>
      <c r="AM54" s="75">
        <f>_xlfn.XLOOKUP(G54,hpBPaanwas!C:C,hpBPaanwas!X:X,".")</f>
        <v>284</v>
      </c>
      <c r="AN54" s="165">
        <f t="shared" si="5"/>
        <v>1</v>
      </c>
      <c r="AO54" s="75">
        <f>_xlfn.XLOOKUP($G54,hpBPaanwas!$C:$C,hpBPaanwas!AA:AA,".")</f>
        <v>45</v>
      </c>
      <c r="AP54" s="116"/>
      <c r="AQ54" s="75">
        <f t="shared" si="6"/>
        <v>1.8000000000000114</v>
      </c>
      <c r="AR54" s="116"/>
      <c r="AS54" s="127"/>
      <c r="AT54" s="127" t="s">
        <v>3795</v>
      </c>
      <c r="AU54" s="128"/>
      <c r="AV54" s="232" t="str">
        <f>_xlfn.XLOOKUP($F54,Monstervakken!$C:$C,Monstervakken!L:L,".",0)</f>
        <v>Klasse wonen</v>
      </c>
      <c r="AW54" s="232" t="str">
        <f>_xlfn.XLOOKUP($F54,Monstervakken!$C:$C,Monstervakken!M:M,".",0)</f>
        <v>Klasse A</v>
      </c>
      <c r="AX54" s="232" t="str">
        <f>_xlfn.XLOOKUP($F54,Monstervakken!$C:$C,Monstervakken!N:N,".",0)</f>
        <v>Verspreidbaar</v>
      </c>
      <c r="AY54" s="232" t="str">
        <f>_xlfn.XLOOKUP($F54,Monstervakken!$C:$C,Monstervakken!O:O,".",0)</f>
        <v>Toepasbaar in GBT</v>
      </c>
      <c r="AZ54" s="232" t="str">
        <f>_xlfn.XLOOKUP($F54,Monstervakken!$C:$C,Monstervakken!P:P,".",0)</f>
        <v>Toepasbaar in GBT</v>
      </c>
      <c r="BA54" s="232" t="str">
        <f>_xlfn.XLOOKUP($F54,Monstervakken!$C:$C,Monstervakken!Q:Q,".",0)</f>
        <v>Geen</v>
      </c>
      <c r="BB54" s="232"/>
      <c r="BC54" s="234" t="str">
        <f>_xlfn.XLOOKUP($F54,Monstervakken!$C:$C,Monstervakken!CM:CM,".",0)</f>
        <v>ja</v>
      </c>
      <c r="BD54" s="234" t="str">
        <f>_xlfn.XLOOKUP($F54,Monstervakken!$C:$C,Monstervakken!CN:CN,".",0)</f>
        <v>ja</v>
      </c>
      <c r="BE54" s="234" t="str">
        <f>_xlfn.XLOOKUP($F54,Monstervakken!$C:$C,Monstervakken!CO:CO,".",0)</f>
        <v>ja</v>
      </c>
      <c r="BF54" s="234" t="str">
        <f>_xlfn.XLOOKUP($F54,Monstervakken!$C:$C,Monstervakken!CP:CP,".",0)</f>
        <v>ja</v>
      </c>
      <c r="BG54" s="234" t="str">
        <f>_xlfn.XLOOKUP($F54,Monstervakken!$C:$C,Monstervakken!CQ:CQ,".",0)</f>
        <v>ja</v>
      </c>
      <c r="BH54" s="234" t="str">
        <f>_xlfn.XLOOKUP($F54,Monstervakken!$C:$C,Monstervakken!CR:CR,".",0)</f>
        <v>ja</v>
      </c>
      <c r="BI54" s="234" t="str">
        <f>_xlfn.XLOOKUP($F54,Monstervakken!$C:$C,Monstervakken!CS:CS,".",0)</f>
        <v>nee</v>
      </c>
      <c r="BJ54" s="234" t="str">
        <f>_xlfn.XLOOKUP($F54,Monstervakken!$C:$C,Monstervakken!CT:CT,".",0)</f>
        <v>ja</v>
      </c>
      <c r="BK54" s="234" t="str">
        <f>_xlfn.XLOOKUP($F54,Monstervakken!$C:$C,Monstervakken!CU:CU,".",0)</f>
        <v>nee</v>
      </c>
      <c r="BL54" s="232" t="str">
        <f t="shared" si="4"/>
        <v>011_046</v>
      </c>
    </row>
    <row r="55" spans="1:64" x14ac:dyDescent="0.2">
      <c r="A55" s="6" t="s">
        <v>1647</v>
      </c>
      <c r="C55" s="135">
        <f>_xlfn.XLOOKUP(F55,Monstervakken!C:C,Monstervakken!B:B)</f>
        <v>3004</v>
      </c>
      <c r="D55" s="6" t="s">
        <v>1635</v>
      </c>
      <c r="E55" s="6" t="s">
        <v>60</v>
      </c>
      <c r="F55" s="75">
        <v>12</v>
      </c>
      <c r="G55" s="115" t="str">
        <f t="shared" si="0"/>
        <v>011_047</v>
      </c>
      <c r="H55" s="135"/>
      <c r="I55" s="75">
        <v>47</v>
      </c>
      <c r="J55" s="6" t="s">
        <v>930</v>
      </c>
      <c r="K55" s="23">
        <v>32.5</v>
      </c>
      <c r="L55" s="25">
        <v>6.3</v>
      </c>
      <c r="M55" s="6">
        <v>204.75</v>
      </c>
      <c r="N55" s="8">
        <v>43728</v>
      </c>
      <c r="O55" s="6" t="s">
        <v>38</v>
      </c>
      <c r="P55" s="66">
        <v>-2.21</v>
      </c>
      <c r="Q55" s="66">
        <v>-2.2200000000000002</v>
      </c>
      <c r="R55" s="66">
        <f>_xlfn.XLOOKUP(E55,hlp_leggeruitrapport!A:A,hlp_leggeruitrapport!D:D)</f>
        <v>-2.2200000000000002</v>
      </c>
      <c r="S55" s="66">
        <v>0.5</v>
      </c>
      <c r="T55" s="66">
        <f>_xlfn.XLOOKUP(E55,hlp_leggeruitrapport!A:A,hlp_leggeruitrapport!E:E)</f>
        <v>0.5</v>
      </c>
      <c r="U55" s="75">
        <f>_xlfn.XLOOKUP(E55,hlp_leggeruitrapport!A:A,hlp_leggeruitrapport!F:F)</f>
        <v>3</v>
      </c>
      <c r="V55" s="165">
        <f>_xlfn.XLOOKUP($G55,hpBPaanwas!$C:$C,hpBPaanwas!T:T,".")</f>
        <v>3</v>
      </c>
      <c r="W55" s="75">
        <f t="shared" si="2"/>
        <v>-2.9200000000000004</v>
      </c>
      <c r="X55" s="6">
        <v>-2.72</v>
      </c>
      <c r="Y55" s="6">
        <v>3.3</v>
      </c>
      <c r="Z55" s="6">
        <v>3.82</v>
      </c>
      <c r="AA55" s="6">
        <v>0.78</v>
      </c>
      <c r="AB55" s="6">
        <v>1.32</v>
      </c>
      <c r="AC55" s="6">
        <v>124.2</v>
      </c>
      <c r="AD55" s="6">
        <v>25.4</v>
      </c>
      <c r="AE55" s="6">
        <v>42.9</v>
      </c>
      <c r="AF55" s="6">
        <v>0.38911600000000002</v>
      </c>
      <c r="AG55" s="6" t="s">
        <v>921</v>
      </c>
      <c r="AH55" s="6" t="s">
        <v>32</v>
      </c>
      <c r="AI55" s="6" t="s">
        <v>41</v>
      </c>
      <c r="AJ55" s="6" t="s">
        <v>930</v>
      </c>
      <c r="AK55" s="75">
        <f>_xlfn.XLOOKUP(G55,hlpBPout!C:C,hlpBPout!X:X,".")</f>
        <v>124</v>
      </c>
      <c r="AL55" s="75">
        <f>_xlfn.XLOOKUP($G55,hlpBPout!$C:$C,hlpBPout!AA:AA,".")</f>
        <v>26</v>
      </c>
      <c r="AM55" s="75">
        <f>_xlfn.XLOOKUP(G55,hpBPaanwas!C:C,hpBPaanwas!X:X,".")</f>
        <v>130</v>
      </c>
      <c r="AN55" s="165">
        <f t="shared" si="5"/>
        <v>1.4153846153846155</v>
      </c>
      <c r="AO55" s="75">
        <f>_xlfn.XLOOKUP($G55,hpBPaanwas!$C:$C,hpBPaanwas!AA:AA,".")</f>
        <v>46</v>
      </c>
      <c r="AP55" s="116"/>
      <c r="AQ55" s="75">
        <f t="shared" si="6"/>
        <v>-0.20000000000000284</v>
      </c>
      <c r="AR55" s="116"/>
      <c r="AS55" s="127"/>
      <c r="AT55" s="127" t="s">
        <v>3795</v>
      </c>
      <c r="AU55" s="128"/>
      <c r="AV55" s="232" t="str">
        <f>_xlfn.XLOOKUP($F55,Monstervakken!$C:$C,Monstervakken!L:L,".",0)</f>
        <v>Klasse wonen</v>
      </c>
      <c r="AW55" s="232" t="str">
        <f>_xlfn.XLOOKUP($F55,Monstervakken!$C:$C,Monstervakken!M:M,".",0)</f>
        <v>Klasse A</v>
      </c>
      <c r="AX55" s="232" t="str">
        <f>_xlfn.XLOOKUP($F55,Monstervakken!$C:$C,Monstervakken!N:N,".",0)</f>
        <v>Verspreidbaar</v>
      </c>
      <c r="AY55" s="232" t="str">
        <f>_xlfn.XLOOKUP($F55,Monstervakken!$C:$C,Monstervakken!O:O,".",0)</f>
        <v>Toepasbaar in GBT</v>
      </c>
      <c r="AZ55" s="232" t="str">
        <f>_xlfn.XLOOKUP($F55,Monstervakken!$C:$C,Monstervakken!P:P,".",0)</f>
        <v>Toepasbaar in GBT</v>
      </c>
      <c r="BA55" s="232" t="str">
        <f>_xlfn.XLOOKUP($F55,Monstervakken!$C:$C,Monstervakken!Q:Q,".",0)</f>
        <v>Geen</v>
      </c>
      <c r="BB55" s="232"/>
      <c r="BC55" s="234" t="str">
        <f>_xlfn.XLOOKUP($F55,Monstervakken!$C:$C,Monstervakken!CM:CM,".",0)</f>
        <v>ja</v>
      </c>
      <c r="BD55" s="234" t="str">
        <f>_xlfn.XLOOKUP($F55,Monstervakken!$C:$C,Monstervakken!CN:CN,".",0)</f>
        <v>ja</v>
      </c>
      <c r="BE55" s="234" t="str">
        <f>_xlfn.XLOOKUP($F55,Monstervakken!$C:$C,Monstervakken!CO:CO,".",0)</f>
        <v>ja</v>
      </c>
      <c r="BF55" s="234" t="str">
        <f>_xlfn.XLOOKUP($F55,Monstervakken!$C:$C,Monstervakken!CP:CP,".",0)</f>
        <v>ja</v>
      </c>
      <c r="BG55" s="234" t="str">
        <f>_xlfn.XLOOKUP($F55,Monstervakken!$C:$C,Monstervakken!CQ:CQ,".",0)</f>
        <v>ja</v>
      </c>
      <c r="BH55" s="234" t="str">
        <f>_xlfn.XLOOKUP($F55,Monstervakken!$C:$C,Monstervakken!CR:CR,".",0)</f>
        <v>ja</v>
      </c>
      <c r="BI55" s="234" t="str">
        <f>_xlfn.XLOOKUP($F55,Monstervakken!$C:$C,Monstervakken!CS:CS,".",0)</f>
        <v>nee</v>
      </c>
      <c r="BJ55" s="234" t="str">
        <f>_xlfn.XLOOKUP($F55,Monstervakken!$C:$C,Monstervakken!CT:CT,".",0)</f>
        <v>ja</v>
      </c>
      <c r="BK55" s="234" t="str">
        <f>_xlfn.XLOOKUP($F55,Monstervakken!$C:$C,Monstervakken!CU:CU,".",0)</f>
        <v>nee</v>
      </c>
      <c r="BL55" s="232" t="str">
        <f t="shared" si="4"/>
        <v>011_047</v>
      </c>
    </row>
    <row r="56" spans="1:64" x14ac:dyDescent="0.2">
      <c r="A56" s="6" t="s">
        <v>1647</v>
      </c>
      <c r="C56" s="135">
        <f>_xlfn.XLOOKUP(F56,Monstervakken!C:C,Monstervakken!B:B)</f>
        <v>3004</v>
      </c>
      <c r="D56" s="6" t="s">
        <v>1635</v>
      </c>
      <c r="E56" s="6" t="s">
        <v>62</v>
      </c>
      <c r="F56" s="75">
        <v>12</v>
      </c>
      <c r="G56" s="115" t="str">
        <f t="shared" si="0"/>
        <v>011_048</v>
      </c>
      <c r="H56" s="135"/>
      <c r="I56" s="75">
        <v>48</v>
      </c>
      <c r="J56" s="6" t="s">
        <v>63</v>
      </c>
      <c r="K56" s="23">
        <v>33.5</v>
      </c>
      <c r="L56" s="25">
        <v>8.5</v>
      </c>
      <c r="M56" s="6">
        <v>284.75</v>
      </c>
      <c r="N56" s="8">
        <v>43728</v>
      </c>
      <c r="O56" s="6" t="s">
        <v>38</v>
      </c>
      <c r="P56" s="66">
        <v>-2.21</v>
      </c>
      <c r="Q56" s="66">
        <v>-2.2200000000000002</v>
      </c>
      <c r="R56" s="66">
        <f>_xlfn.XLOOKUP(E56,hlp_leggeruitrapport!A:A,hlp_leggeruitrapport!D:D)</f>
        <v>-2.2200000000000002</v>
      </c>
      <c r="S56" s="66">
        <v>0.5</v>
      </c>
      <c r="T56" s="66">
        <f>_xlfn.XLOOKUP(E56,hlp_leggeruitrapport!A:A,hlp_leggeruitrapport!E:E)</f>
        <v>0.5</v>
      </c>
      <c r="U56" s="75">
        <f>_xlfn.XLOOKUP(E56,hlp_leggeruitrapport!A:A,hlp_leggeruitrapport!F:F)</f>
        <v>3</v>
      </c>
      <c r="V56" s="165">
        <f>_xlfn.XLOOKUP($G56,hpBPaanwas!$C:$C,hpBPaanwas!T:T,".")</f>
        <v>3</v>
      </c>
      <c r="W56" s="75">
        <f t="shared" si="2"/>
        <v>-2.9200000000000004</v>
      </c>
      <c r="X56" s="6">
        <v>-2.72</v>
      </c>
      <c r="Y56" s="6">
        <v>5.5</v>
      </c>
      <c r="Z56" s="6">
        <v>5.1100000000000003</v>
      </c>
      <c r="AA56" s="6">
        <v>0.22</v>
      </c>
      <c r="AB56" s="6">
        <v>0.83</v>
      </c>
      <c r="AC56" s="6">
        <v>171.2</v>
      </c>
      <c r="AD56" s="6">
        <v>7.4</v>
      </c>
      <c r="AE56" s="6">
        <v>27.8</v>
      </c>
      <c r="AF56" s="6">
        <v>7.8292E-2</v>
      </c>
      <c r="AG56" s="6" t="s">
        <v>27</v>
      </c>
      <c r="AH56" s="6" t="s">
        <v>32</v>
      </c>
      <c r="AI56" s="6" t="s">
        <v>29</v>
      </c>
      <c r="AJ56" s="6" t="s">
        <v>63</v>
      </c>
      <c r="AK56" s="75">
        <f>_xlfn.XLOOKUP(G56,hlpBPout!C:C,hlpBPout!X:X,".")</f>
        <v>171</v>
      </c>
      <c r="AL56" s="75">
        <f>_xlfn.XLOOKUP($G56,hlpBPout!$C:$C,hlpBPout!AA:AA,".")</f>
        <v>7</v>
      </c>
      <c r="AM56" s="75">
        <f>_xlfn.XLOOKUP(G56,hpBPaanwas!C:C,hpBPaanwas!X:X,".")</f>
        <v>178</v>
      </c>
      <c r="AN56" s="165">
        <f t="shared" si="5"/>
        <v>1.0149253731343284</v>
      </c>
      <c r="AO56" s="75">
        <f>_xlfn.XLOOKUP($G56,hpBPaanwas!$C:$C,hpBPaanwas!AA:AA,".")</f>
        <v>34</v>
      </c>
      <c r="AP56" s="116"/>
      <c r="AQ56" s="75">
        <f t="shared" si="6"/>
        <v>-0.19999999999998863</v>
      </c>
      <c r="AR56" s="116"/>
      <c r="AS56" s="127"/>
      <c r="AT56" s="127" t="s">
        <v>3795</v>
      </c>
      <c r="AU56" s="128"/>
      <c r="AV56" s="232" t="str">
        <f>_xlfn.XLOOKUP($F56,Monstervakken!$C:$C,Monstervakken!L:L,".",0)</f>
        <v>Klasse wonen</v>
      </c>
      <c r="AW56" s="232" t="str">
        <f>_xlfn.XLOOKUP($F56,Monstervakken!$C:$C,Monstervakken!M:M,".",0)</f>
        <v>Klasse A</v>
      </c>
      <c r="AX56" s="232" t="str">
        <f>_xlfn.XLOOKUP($F56,Monstervakken!$C:$C,Monstervakken!N:N,".",0)</f>
        <v>Verspreidbaar</v>
      </c>
      <c r="AY56" s="232" t="str">
        <f>_xlfn.XLOOKUP($F56,Monstervakken!$C:$C,Monstervakken!O:O,".",0)</f>
        <v>Toepasbaar in GBT</v>
      </c>
      <c r="AZ56" s="232" t="str">
        <f>_xlfn.XLOOKUP($F56,Monstervakken!$C:$C,Monstervakken!P:P,".",0)</f>
        <v>Toepasbaar in GBT</v>
      </c>
      <c r="BA56" s="232" t="str">
        <f>_xlfn.XLOOKUP($F56,Monstervakken!$C:$C,Monstervakken!Q:Q,".",0)</f>
        <v>Geen</v>
      </c>
      <c r="BB56" s="232"/>
      <c r="BC56" s="234" t="str">
        <f>_xlfn.XLOOKUP($F56,Monstervakken!$C:$C,Monstervakken!CM:CM,".",0)</f>
        <v>ja</v>
      </c>
      <c r="BD56" s="234" t="str">
        <f>_xlfn.XLOOKUP($F56,Monstervakken!$C:$C,Monstervakken!CN:CN,".",0)</f>
        <v>ja</v>
      </c>
      <c r="BE56" s="234" t="str">
        <f>_xlfn.XLOOKUP($F56,Monstervakken!$C:$C,Monstervakken!CO:CO,".",0)</f>
        <v>ja</v>
      </c>
      <c r="BF56" s="234" t="str">
        <f>_xlfn.XLOOKUP($F56,Monstervakken!$C:$C,Monstervakken!CP:CP,".",0)</f>
        <v>ja</v>
      </c>
      <c r="BG56" s="234" t="str">
        <f>_xlfn.XLOOKUP($F56,Monstervakken!$C:$C,Monstervakken!CQ:CQ,".",0)</f>
        <v>ja</v>
      </c>
      <c r="BH56" s="234" t="str">
        <f>_xlfn.XLOOKUP($F56,Monstervakken!$C:$C,Monstervakken!CR:CR,".",0)</f>
        <v>ja</v>
      </c>
      <c r="BI56" s="234" t="str">
        <f>_xlfn.XLOOKUP($F56,Monstervakken!$C:$C,Monstervakken!CS:CS,".",0)</f>
        <v>nee</v>
      </c>
      <c r="BJ56" s="234" t="str">
        <f>_xlfn.XLOOKUP($F56,Monstervakken!$C:$C,Monstervakken!CT:CT,".",0)</f>
        <v>ja</v>
      </c>
      <c r="BK56" s="234" t="str">
        <f>_xlfn.XLOOKUP($F56,Monstervakken!$C:$C,Monstervakken!CU:CU,".",0)</f>
        <v>nee</v>
      </c>
      <c r="BL56" s="232" t="str">
        <f t="shared" si="4"/>
        <v>011_048</v>
      </c>
    </row>
    <row r="57" spans="1:64" x14ac:dyDescent="0.2">
      <c r="A57" s="6" t="s">
        <v>1647</v>
      </c>
      <c r="C57" s="135">
        <f>_xlfn.XLOOKUP(F57,Monstervakken!C:C,Monstervakken!B:B)</f>
        <v>3004</v>
      </c>
      <c r="D57" s="6" t="s">
        <v>1635</v>
      </c>
      <c r="E57" s="6" t="s">
        <v>505</v>
      </c>
      <c r="F57" s="75">
        <v>12</v>
      </c>
      <c r="G57" s="115" t="str">
        <f t="shared" si="0"/>
        <v>011_049</v>
      </c>
      <c r="H57" s="135"/>
      <c r="I57" s="75">
        <v>49</v>
      </c>
      <c r="J57" s="6" t="s">
        <v>506</v>
      </c>
      <c r="K57" s="23">
        <v>35.5</v>
      </c>
      <c r="L57" s="25">
        <v>5.15</v>
      </c>
      <c r="M57" s="6">
        <v>182.82499999999999</v>
      </c>
      <c r="N57" s="8">
        <v>43728</v>
      </c>
      <c r="O57" s="6" t="s">
        <v>66</v>
      </c>
      <c r="P57" s="66">
        <v>-2.21</v>
      </c>
      <c r="Q57" s="66">
        <v>-2.2200000000000002</v>
      </c>
      <c r="R57" s="66">
        <f>_xlfn.XLOOKUP(E57,hlp_leggeruitrapport!A:A,hlp_leggeruitrapport!D:D)</f>
        <v>-2.2200000000000002</v>
      </c>
      <c r="S57" s="66">
        <v>0.5</v>
      </c>
      <c r="T57" s="66">
        <f>_xlfn.XLOOKUP(E57,hlp_leggeruitrapport!A:A,hlp_leggeruitrapport!E:E)</f>
        <v>0.5</v>
      </c>
      <c r="U57" s="75">
        <f>_xlfn.XLOOKUP(E57,hlp_leggeruitrapport!A:A,hlp_leggeruitrapport!F:F)</f>
        <v>3</v>
      </c>
      <c r="V57" s="165">
        <f>_xlfn.XLOOKUP($G57,hpBPaanwas!$C:$C,hpBPaanwas!T:T,".")</f>
        <v>3</v>
      </c>
      <c r="W57" s="75">
        <f t="shared" si="2"/>
        <v>-2.9200000000000004</v>
      </c>
      <c r="X57" s="6">
        <v>-2.72</v>
      </c>
      <c r="Y57" s="6">
        <v>2.15</v>
      </c>
      <c r="Z57" s="6">
        <v>2.09</v>
      </c>
      <c r="AA57" s="6">
        <v>0.33</v>
      </c>
      <c r="AB57" s="6">
        <v>0.6</v>
      </c>
      <c r="AC57" s="6">
        <v>74.2</v>
      </c>
      <c r="AD57" s="6">
        <v>11.7</v>
      </c>
      <c r="AE57" s="6">
        <v>21.3</v>
      </c>
      <c r="AF57" s="6">
        <v>0.25282900000000003</v>
      </c>
      <c r="AG57" s="6" t="s">
        <v>479</v>
      </c>
      <c r="AH57" s="6" t="s">
        <v>32</v>
      </c>
      <c r="AI57" s="6" t="s">
        <v>41</v>
      </c>
      <c r="AJ57" s="6" t="s">
        <v>506</v>
      </c>
      <c r="AK57" s="75">
        <f>_xlfn.XLOOKUP(G57,hlpBPout!C:C,hlpBPout!X:X,".")</f>
        <v>75</v>
      </c>
      <c r="AL57" s="75">
        <f>_xlfn.XLOOKUP($G57,hlpBPout!$C:$C,hlpBPout!AA:AA,".")</f>
        <v>11</v>
      </c>
      <c r="AM57" s="75">
        <f>_xlfn.XLOOKUP(G57,hpBPaanwas!C:C,hpBPaanwas!X:X,".")</f>
        <v>78</v>
      </c>
      <c r="AN57" s="165">
        <f t="shared" si="5"/>
        <v>0.70422535211267601</v>
      </c>
      <c r="AO57" s="75">
        <f>_xlfn.XLOOKUP($G57,hpBPaanwas!$C:$C,hpBPaanwas!AA:AA,".")</f>
        <v>25</v>
      </c>
      <c r="AP57" s="116"/>
      <c r="AQ57" s="75">
        <f t="shared" si="6"/>
        <v>0.79999999999999716</v>
      </c>
      <c r="AR57" s="116"/>
      <c r="AS57" s="127"/>
      <c r="AT57" s="127" t="s">
        <v>3795</v>
      </c>
      <c r="AU57" s="128"/>
      <c r="AV57" s="232" t="str">
        <f>_xlfn.XLOOKUP($F57,Monstervakken!$C:$C,Monstervakken!L:L,".",0)</f>
        <v>Klasse wonen</v>
      </c>
      <c r="AW57" s="232" t="str">
        <f>_xlfn.XLOOKUP($F57,Monstervakken!$C:$C,Monstervakken!M:M,".",0)</f>
        <v>Klasse A</v>
      </c>
      <c r="AX57" s="232" t="str">
        <f>_xlfn.XLOOKUP($F57,Monstervakken!$C:$C,Monstervakken!N:N,".",0)</f>
        <v>Verspreidbaar</v>
      </c>
      <c r="AY57" s="232" t="str">
        <f>_xlfn.XLOOKUP($F57,Monstervakken!$C:$C,Monstervakken!O:O,".",0)</f>
        <v>Toepasbaar in GBT</v>
      </c>
      <c r="AZ57" s="232" t="str">
        <f>_xlfn.XLOOKUP($F57,Monstervakken!$C:$C,Monstervakken!P:P,".",0)</f>
        <v>Toepasbaar in GBT</v>
      </c>
      <c r="BA57" s="232" t="str">
        <f>_xlfn.XLOOKUP($F57,Monstervakken!$C:$C,Monstervakken!Q:Q,".",0)</f>
        <v>Geen</v>
      </c>
      <c r="BB57" s="232"/>
      <c r="BC57" s="234" t="str">
        <f>_xlfn.XLOOKUP($F57,Monstervakken!$C:$C,Monstervakken!CM:CM,".",0)</f>
        <v>ja</v>
      </c>
      <c r="BD57" s="234" t="str">
        <f>_xlfn.XLOOKUP($F57,Monstervakken!$C:$C,Monstervakken!CN:CN,".",0)</f>
        <v>ja</v>
      </c>
      <c r="BE57" s="234" t="str">
        <f>_xlfn.XLOOKUP($F57,Monstervakken!$C:$C,Monstervakken!CO:CO,".",0)</f>
        <v>ja</v>
      </c>
      <c r="BF57" s="234" t="str">
        <f>_xlfn.XLOOKUP($F57,Monstervakken!$C:$C,Monstervakken!CP:CP,".",0)</f>
        <v>ja</v>
      </c>
      <c r="BG57" s="234" t="str">
        <f>_xlfn.XLOOKUP($F57,Monstervakken!$C:$C,Monstervakken!CQ:CQ,".",0)</f>
        <v>ja</v>
      </c>
      <c r="BH57" s="234" t="str">
        <f>_xlfn.XLOOKUP($F57,Monstervakken!$C:$C,Monstervakken!CR:CR,".",0)</f>
        <v>ja</v>
      </c>
      <c r="BI57" s="234" t="str">
        <f>_xlfn.XLOOKUP($F57,Monstervakken!$C:$C,Monstervakken!CS:CS,".",0)</f>
        <v>nee</v>
      </c>
      <c r="BJ57" s="234" t="str">
        <f>_xlfn.XLOOKUP($F57,Monstervakken!$C:$C,Monstervakken!CT:CT,".",0)</f>
        <v>ja</v>
      </c>
      <c r="BK57" s="234" t="str">
        <f>_xlfn.XLOOKUP($F57,Monstervakken!$C:$C,Monstervakken!CU:CU,".",0)</f>
        <v>nee</v>
      </c>
      <c r="BL57" s="232" t="str">
        <f t="shared" si="4"/>
        <v>011_049</v>
      </c>
    </row>
    <row r="58" spans="1:64" x14ac:dyDescent="0.2">
      <c r="A58" s="6" t="s">
        <v>1647</v>
      </c>
      <c r="C58" s="135">
        <f>_xlfn.XLOOKUP(F58,Monstervakken!C:C,Monstervakken!B:B)</f>
        <v>3004</v>
      </c>
      <c r="D58" s="6" t="s">
        <v>1635</v>
      </c>
      <c r="E58" s="6" t="s">
        <v>64</v>
      </c>
      <c r="F58" s="75">
        <v>12</v>
      </c>
      <c r="G58" s="115" t="str">
        <f t="shared" si="0"/>
        <v>011_050</v>
      </c>
      <c r="H58" s="135"/>
      <c r="I58" s="75">
        <v>50</v>
      </c>
      <c r="J58" s="6" t="s">
        <v>931</v>
      </c>
      <c r="K58" s="23">
        <v>22</v>
      </c>
      <c r="L58" s="25">
        <v>6.8</v>
      </c>
      <c r="M58" s="6">
        <v>149.6</v>
      </c>
      <c r="N58" s="8">
        <v>43728</v>
      </c>
      <c r="O58" s="6" t="s">
        <v>101</v>
      </c>
      <c r="P58" s="66">
        <v>-2.21</v>
      </c>
      <c r="Q58" s="66">
        <v>-2.2200000000000002</v>
      </c>
      <c r="R58" s="66">
        <f>_xlfn.XLOOKUP(E58,hlp_leggeruitrapport!A:A,hlp_leggeruitrapport!D:D)</f>
        <v>-2.2200000000000002</v>
      </c>
      <c r="S58" s="66">
        <v>0.5</v>
      </c>
      <c r="T58" s="66">
        <f>_xlfn.XLOOKUP(E58,hlp_leggeruitrapport!A:A,hlp_leggeruitrapport!E:E)</f>
        <v>0.5</v>
      </c>
      <c r="U58" s="75">
        <f>_xlfn.XLOOKUP(E58,hlp_leggeruitrapport!A:A,hlp_leggeruitrapport!F:F)</f>
        <v>3</v>
      </c>
      <c r="V58" s="165">
        <f>_xlfn.XLOOKUP($G58,hpBPaanwas!$C:$C,hpBPaanwas!T:T,".")</f>
        <v>3</v>
      </c>
      <c r="W58" s="75">
        <f t="shared" si="2"/>
        <v>-2.9200000000000004</v>
      </c>
      <c r="X58" s="6">
        <v>-2.72</v>
      </c>
      <c r="Y58" s="6">
        <v>3.8</v>
      </c>
      <c r="Z58" s="6">
        <v>4.97</v>
      </c>
      <c r="AA58" s="6">
        <v>0.9</v>
      </c>
      <c r="AB58" s="6">
        <v>1.54</v>
      </c>
      <c r="AC58" s="6">
        <v>109.3</v>
      </c>
      <c r="AD58" s="6">
        <v>19.8</v>
      </c>
      <c r="AE58" s="6">
        <v>33.9</v>
      </c>
      <c r="AF58" s="6">
        <v>0.39906700000000001</v>
      </c>
      <c r="AG58" s="6" t="s">
        <v>921</v>
      </c>
      <c r="AH58" s="6" t="s">
        <v>32</v>
      </c>
      <c r="AI58" s="6" t="s">
        <v>41</v>
      </c>
      <c r="AJ58" s="6" t="s">
        <v>931</v>
      </c>
      <c r="AK58" s="75">
        <f>_xlfn.XLOOKUP(G58,hlpBPout!C:C,hlpBPout!X:X,".")</f>
        <v>108</v>
      </c>
      <c r="AL58" s="75">
        <f>_xlfn.XLOOKUP($G58,hlpBPout!$C:$C,hlpBPout!AA:AA,".")</f>
        <v>20</v>
      </c>
      <c r="AM58" s="75">
        <f>_xlfn.XLOOKUP(G58,hpBPaanwas!C:C,hpBPaanwas!X:X,".")</f>
        <v>112</v>
      </c>
      <c r="AN58" s="165">
        <f t="shared" si="5"/>
        <v>1.6818181818181819</v>
      </c>
      <c r="AO58" s="75">
        <f>_xlfn.XLOOKUP($G58,hpBPaanwas!$C:$C,hpBPaanwas!AA:AA,".")</f>
        <v>37</v>
      </c>
      <c r="AP58" s="116"/>
      <c r="AQ58" s="75">
        <f t="shared" si="6"/>
        <v>-1.2999999999999972</v>
      </c>
      <c r="AR58" s="116"/>
      <c r="AS58" s="127"/>
      <c r="AT58" s="127" t="s">
        <v>3795</v>
      </c>
      <c r="AU58" s="128"/>
      <c r="AV58" s="232" t="str">
        <f>_xlfn.XLOOKUP($F58,Monstervakken!$C:$C,Monstervakken!L:L,".",0)</f>
        <v>Klasse wonen</v>
      </c>
      <c r="AW58" s="232" t="str">
        <f>_xlfn.XLOOKUP($F58,Monstervakken!$C:$C,Monstervakken!M:M,".",0)</f>
        <v>Klasse A</v>
      </c>
      <c r="AX58" s="232" t="str">
        <f>_xlfn.XLOOKUP($F58,Monstervakken!$C:$C,Monstervakken!N:N,".",0)</f>
        <v>Verspreidbaar</v>
      </c>
      <c r="AY58" s="232" t="str">
        <f>_xlfn.XLOOKUP($F58,Monstervakken!$C:$C,Monstervakken!O:O,".",0)</f>
        <v>Toepasbaar in GBT</v>
      </c>
      <c r="AZ58" s="232" t="str">
        <f>_xlfn.XLOOKUP($F58,Monstervakken!$C:$C,Monstervakken!P:P,".",0)</f>
        <v>Toepasbaar in GBT</v>
      </c>
      <c r="BA58" s="232" t="str">
        <f>_xlfn.XLOOKUP($F58,Monstervakken!$C:$C,Monstervakken!Q:Q,".",0)</f>
        <v>Geen</v>
      </c>
      <c r="BB58" s="232"/>
      <c r="BC58" s="234" t="str">
        <f>_xlfn.XLOOKUP($F58,Monstervakken!$C:$C,Monstervakken!CM:CM,".",0)</f>
        <v>ja</v>
      </c>
      <c r="BD58" s="234" t="str">
        <f>_xlfn.XLOOKUP($F58,Monstervakken!$C:$C,Monstervakken!CN:CN,".",0)</f>
        <v>ja</v>
      </c>
      <c r="BE58" s="234" t="str">
        <f>_xlfn.XLOOKUP($F58,Monstervakken!$C:$C,Monstervakken!CO:CO,".",0)</f>
        <v>ja</v>
      </c>
      <c r="BF58" s="234" t="str">
        <f>_xlfn.XLOOKUP($F58,Monstervakken!$C:$C,Monstervakken!CP:CP,".",0)</f>
        <v>ja</v>
      </c>
      <c r="BG58" s="234" t="str">
        <f>_xlfn.XLOOKUP($F58,Monstervakken!$C:$C,Monstervakken!CQ:CQ,".",0)</f>
        <v>ja</v>
      </c>
      <c r="BH58" s="234" t="str">
        <f>_xlfn.XLOOKUP($F58,Monstervakken!$C:$C,Monstervakken!CR:CR,".",0)</f>
        <v>ja</v>
      </c>
      <c r="BI58" s="234" t="str">
        <f>_xlfn.XLOOKUP($F58,Monstervakken!$C:$C,Monstervakken!CS:CS,".",0)</f>
        <v>nee</v>
      </c>
      <c r="BJ58" s="234" t="str">
        <f>_xlfn.XLOOKUP($F58,Monstervakken!$C:$C,Monstervakken!CT:CT,".",0)</f>
        <v>ja</v>
      </c>
      <c r="BK58" s="234" t="str">
        <f>_xlfn.XLOOKUP($F58,Monstervakken!$C:$C,Monstervakken!CU:CU,".",0)</f>
        <v>nee</v>
      </c>
      <c r="BL58" s="232" t="str">
        <f t="shared" si="4"/>
        <v>011_050</v>
      </c>
    </row>
    <row r="59" spans="1:64" x14ac:dyDescent="0.2">
      <c r="A59" s="6" t="s">
        <v>1647</v>
      </c>
      <c r="C59" s="135">
        <f>_xlfn.XLOOKUP(F59,Monstervakken!C:C,Monstervakken!B:B)</f>
        <v>3004</v>
      </c>
      <c r="D59" s="6" t="s">
        <v>1635</v>
      </c>
      <c r="E59" s="6" t="s">
        <v>64</v>
      </c>
      <c r="F59" s="75">
        <v>12</v>
      </c>
      <c r="G59" s="115" t="str">
        <f t="shared" si="0"/>
        <v>011_051</v>
      </c>
      <c r="H59" s="135"/>
      <c r="I59" s="75">
        <v>51</v>
      </c>
      <c r="J59" s="6" t="s">
        <v>65</v>
      </c>
      <c r="K59" s="23">
        <v>36</v>
      </c>
      <c r="L59" s="25">
        <v>11.85</v>
      </c>
      <c r="M59" s="6">
        <v>426.6</v>
      </c>
      <c r="N59" s="8">
        <v>43728</v>
      </c>
      <c r="O59" s="6" t="s">
        <v>66</v>
      </c>
      <c r="P59" s="66">
        <v>-2.21</v>
      </c>
      <c r="Q59" s="66">
        <v>-2.2200000000000002</v>
      </c>
      <c r="R59" s="66">
        <f>_xlfn.XLOOKUP(E59,hlp_leggeruitrapport!A:A,hlp_leggeruitrapport!D:D)</f>
        <v>-2.2200000000000002</v>
      </c>
      <c r="S59" s="66">
        <v>0.5</v>
      </c>
      <c r="T59" s="66">
        <f>_xlfn.XLOOKUP(E59,hlp_leggeruitrapport!A:A,hlp_leggeruitrapport!E:E)</f>
        <v>0.5</v>
      </c>
      <c r="U59" s="75">
        <f>_xlfn.XLOOKUP(E59,hlp_leggeruitrapport!A:A,hlp_leggeruitrapport!F:F)</f>
        <v>3</v>
      </c>
      <c r="V59" s="165">
        <f>_xlfn.XLOOKUP($G59,hpBPaanwas!$C:$C,hpBPaanwas!T:T,".")</f>
        <v>3</v>
      </c>
      <c r="W59" s="75">
        <f t="shared" si="2"/>
        <v>-2.9200000000000004</v>
      </c>
      <c r="X59" s="6">
        <v>-2.72</v>
      </c>
      <c r="Y59" s="6">
        <v>8.85</v>
      </c>
      <c r="Z59" s="6">
        <v>6.92</v>
      </c>
      <c r="AA59" s="6">
        <v>0.36</v>
      </c>
      <c r="AB59" s="6">
        <v>0.83</v>
      </c>
      <c r="AC59" s="6">
        <v>249.1</v>
      </c>
      <c r="AD59" s="6">
        <v>13</v>
      </c>
      <c r="AE59" s="6">
        <v>29.9</v>
      </c>
      <c r="AF59" s="6">
        <v>8.0249000000000001E-2</v>
      </c>
      <c r="AG59" s="6" t="s">
        <v>27</v>
      </c>
      <c r="AH59" s="6" t="s">
        <v>32</v>
      </c>
      <c r="AI59" s="6" t="s">
        <v>29</v>
      </c>
      <c r="AJ59" s="6" t="s">
        <v>65</v>
      </c>
      <c r="AK59" s="75">
        <f>_xlfn.XLOOKUP(G59,hlpBPout!C:C,hlpBPout!X:X,".")</f>
        <v>248</v>
      </c>
      <c r="AL59" s="75">
        <f>_xlfn.XLOOKUP($G59,hlpBPout!$C:$C,hlpBPout!AA:AA,".")</f>
        <v>14</v>
      </c>
      <c r="AM59" s="75">
        <f>_xlfn.XLOOKUP(G59,hpBPaanwas!C:C,hpBPaanwas!X:X,".")</f>
        <v>259</v>
      </c>
      <c r="AN59" s="165">
        <f t="shared" si="5"/>
        <v>1</v>
      </c>
      <c r="AO59" s="75">
        <f>_xlfn.XLOOKUP($G59,hpBPaanwas!$C:$C,hpBPaanwas!AA:AA,".")</f>
        <v>36</v>
      </c>
      <c r="AP59" s="116"/>
      <c r="AQ59" s="75">
        <f t="shared" si="6"/>
        <v>-1.0999999999999943</v>
      </c>
      <c r="AR59" s="116"/>
      <c r="AS59" s="127"/>
      <c r="AT59" s="127" t="s">
        <v>3795</v>
      </c>
      <c r="AU59" s="128"/>
      <c r="AV59" s="232" t="str">
        <f>_xlfn.XLOOKUP($F59,Monstervakken!$C:$C,Monstervakken!L:L,".",0)</f>
        <v>Klasse wonen</v>
      </c>
      <c r="AW59" s="232" t="str">
        <f>_xlfn.XLOOKUP($F59,Monstervakken!$C:$C,Monstervakken!M:M,".",0)</f>
        <v>Klasse A</v>
      </c>
      <c r="AX59" s="232" t="str">
        <f>_xlfn.XLOOKUP($F59,Monstervakken!$C:$C,Monstervakken!N:N,".",0)</f>
        <v>Verspreidbaar</v>
      </c>
      <c r="AY59" s="232" t="str">
        <f>_xlfn.XLOOKUP($F59,Monstervakken!$C:$C,Monstervakken!O:O,".",0)</f>
        <v>Toepasbaar in GBT</v>
      </c>
      <c r="AZ59" s="232" t="str">
        <f>_xlfn.XLOOKUP($F59,Monstervakken!$C:$C,Monstervakken!P:P,".",0)</f>
        <v>Toepasbaar in GBT</v>
      </c>
      <c r="BA59" s="232" t="str">
        <f>_xlfn.XLOOKUP($F59,Monstervakken!$C:$C,Monstervakken!Q:Q,".",0)</f>
        <v>Geen</v>
      </c>
      <c r="BB59" s="232"/>
      <c r="BC59" s="234" t="str">
        <f>_xlfn.XLOOKUP($F59,Monstervakken!$C:$C,Monstervakken!CM:CM,".",0)</f>
        <v>ja</v>
      </c>
      <c r="BD59" s="234" t="str">
        <f>_xlfn.XLOOKUP($F59,Monstervakken!$C:$C,Monstervakken!CN:CN,".",0)</f>
        <v>ja</v>
      </c>
      <c r="BE59" s="234" t="str">
        <f>_xlfn.XLOOKUP($F59,Monstervakken!$C:$C,Monstervakken!CO:CO,".",0)</f>
        <v>ja</v>
      </c>
      <c r="BF59" s="234" t="str">
        <f>_xlfn.XLOOKUP($F59,Monstervakken!$C:$C,Monstervakken!CP:CP,".",0)</f>
        <v>ja</v>
      </c>
      <c r="BG59" s="234" t="str">
        <f>_xlfn.XLOOKUP($F59,Monstervakken!$C:$C,Monstervakken!CQ:CQ,".",0)</f>
        <v>ja</v>
      </c>
      <c r="BH59" s="234" t="str">
        <f>_xlfn.XLOOKUP($F59,Monstervakken!$C:$C,Monstervakken!CR:CR,".",0)</f>
        <v>ja</v>
      </c>
      <c r="BI59" s="234" t="str">
        <f>_xlfn.XLOOKUP($F59,Monstervakken!$C:$C,Monstervakken!CS:CS,".",0)</f>
        <v>nee</v>
      </c>
      <c r="BJ59" s="234" t="str">
        <f>_xlfn.XLOOKUP($F59,Monstervakken!$C:$C,Monstervakken!CT:CT,".",0)</f>
        <v>ja</v>
      </c>
      <c r="BK59" s="234" t="str">
        <f>_xlfn.XLOOKUP($F59,Monstervakken!$C:$C,Monstervakken!CU:CU,".",0)</f>
        <v>nee</v>
      </c>
      <c r="BL59" s="232" t="str">
        <f t="shared" si="4"/>
        <v>011_051</v>
      </c>
    </row>
    <row r="60" spans="1:64" x14ac:dyDescent="0.2">
      <c r="A60" s="6" t="s">
        <v>1647</v>
      </c>
      <c r="C60" s="135">
        <f>_xlfn.XLOOKUP(F60,Monstervakken!C:C,Monstervakken!B:B)</f>
        <v>3004</v>
      </c>
      <c r="D60" s="6" t="s">
        <v>1635</v>
      </c>
      <c r="E60" s="6" t="s">
        <v>64</v>
      </c>
      <c r="F60" s="75">
        <v>12</v>
      </c>
      <c r="G60" s="115" t="str">
        <f t="shared" si="0"/>
        <v>011_052</v>
      </c>
      <c r="H60" s="135"/>
      <c r="I60" s="75">
        <v>52</v>
      </c>
      <c r="J60" s="6" t="s">
        <v>932</v>
      </c>
      <c r="K60" s="23">
        <v>31</v>
      </c>
      <c r="L60" s="25">
        <v>4.6500000000000004</v>
      </c>
      <c r="M60" s="6">
        <v>144.15</v>
      </c>
      <c r="N60" s="8">
        <v>43728</v>
      </c>
      <c r="O60" s="6" t="s">
        <v>66</v>
      </c>
      <c r="P60" s="66">
        <v>-2.21</v>
      </c>
      <c r="Q60" s="66">
        <v>-2.2200000000000002</v>
      </c>
      <c r="R60" s="66">
        <f>_xlfn.XLOOKUP(E60,hlp_leggeruitrapport!A:A,hlp_leggeruitrapport!D:D)</f>
        <v>-2.2200000000000002</v>
      </c>
      <c r="S60" s="66">
        <v>0.5</v>
      </c>
      <c r="T60" s="66">
        <f>_xlfn.XLOOKUP(E60,hlp_leggeruitrapport!A:A,hlp_leggeruitrapport!E:E)</f>
        <v>0.5</v>
      </c>
      <c r="U60" s="75">
        <f>_xlfn.XLOOKUP(E60,hlp_leggeruitrapport!A:A,hlp_leggeruitrapport!F:F)</f>
        <v>3</v>
      </c>
      <c r="V60" s="165">
        <f>_xlfn.XLOOKUP($G60,hpBPaanwas!$C:$C,hpBPaanwas!T:T,".")</f>
        <v>3</v>
      </c>
      <c r="W60" s="75">
        <f t="shared" si="2"/>
        <v>-2.9200000000000004</v>
      </c>
      <c r="X60" s="6">
        <v>-2.72</v>
      </c>
      <c r="Y60" s="6">
        <v>1.65</v>
      </c>
      <c r="Z60" s="6">
        <v>1.64</v>
      </c>
      <c r="AA60" s="6">
        <v>0.63</v>
      </c>
      <c r="AB60" s="6">
        <v>0.84</v>
      </c>
      <c r="AC60" s="6">
        <v>50.8</v>
      </c>
      <c r="AD60" s="6">
        <v>19.5</v>
      </c>
      <c r="AE60" s="6">
        <v>26</v>
      </c>
      <c r="AF60" s="6">
        <v>0.45073200000000002</v>
      </c>
      <c r="AG60" s="6" t="s">
        <v>921</v>
      </c>
      <c r="AH60" s="6" t="s">
        <v>32</v>
      </c>
      <c r="AI60" s="6" t="s">
        <v>41</v>
      </c>
      <c r="AJ60" s="6" t="s">
        <v>932</v>
      </c>
      <c r="AK60" s="75">
        <f>_xlfn.XLOOKUP(G60,hlpBPout!C:C,hlpBPout!X:X,".")</f>
        <v>50</v>
      </c>
      <c r="AL60" s="75">
        <f>_xlfn.XLOOKUP($G60,hlpBPout!$C:$C,hlpBPout!AA:AA,".")</f>
        <v>19</v>
      </c>
      <c r="AM60" s="75">
        <f>_xlfn.XLOOKUP(G60,hpBPaanwas!C:C,hpBPaanwas!X:X,".")</f>
        <v>53</v>
      </c>
      <c r="AN60" s="165">
        <f t="shared" si="5"/>
        <v>0.90322580645161288</v>
      </c>
      <c r="AO60" s="75">
        <f>_xlfn.XLOOKUP($G60,hpBPaanwas!$C:$C,hpBPaanwas!AA:AA,".")</f>
        <v>28</v>
      </c>
      <c r="AP60" s="116"/>
      <c r="AQ60" s="75">
        <f t="shared" si="6"/>
        <v>-0.79999999999999716</v>
      </c>
      <c r="AR60" s="116"/>
      <c r="AS60" s="127"/>
      <c r="AT60" s="127" t="s">
        <v>3795</v>
      </c>
      <c r="AU60" s="128"/>
      <c r="AV60" s="232" t="str">
        <f>_xlfn.XLOOKUP($F60,Monstervakken!$C:$C,Monstervakken!L:L,".",0)</f>
        <v>Klasse wonen</v>
      </c>
      <c r="AW60" s="232" t="str">
        <f>_xlfn.XLOOKUP($F60,Monstervakken!$C:$C,Monstervakken!M:M,".",0)</f>
        <v>Klasse A</v>
      </c>
      <c r="AX60" s="232" t="str">
        <f>_xlfn.XLOOKUP($F60,Monstervakken!$C:$C,Monstervakken!N:N,".",0)</f>
        <v>Verspreidbaar</v>
      </c>
      <c r="AY60" s="232" t="str">
        <f>_xlfn.XLOOKUP($F60,Monstervakken!$C:$C,Monstervakken!O:O,".",0)</f>
        <v>Toepasbaar in GBT</v>
      </c>
      <c r="AZ60" s="232" t="str">
        <f>_xlfn.XLOOKUP($F60,Monstervakken!$C:$C,Monstervakken!P:P,".",0)</f>
        <v>Toepasbaar in GBT</v>
      </c>
      <c r="BA60" s="232" t="str">
        <f>_xlfn.XLOOKUP($F60,Monstervakken!$C:$C,Monstervakken!Q:Q,".",0)</f>
        <v>Geen</v>
      </c>
      <c r="BB60" s="232"/>
      <c r="BC60" s="234" t="str">
        <f>_xlfn.XLOOKUP($F60,Monstervakken!$C:$C,Monstervakken!CM:CM,".",0)</f>
        <v>ja</v>
      </c>
      <c r="BD60" s="234" t="str">
        <f>_xlfn.XLOOKUP($F60,Monstervakken!$C:$C,Monstervakken!CN:CN,".",0)</f>
        <v>ja</v>
      </c>
      <c r="BE60" s="234" t="str">
        <f>_xlfn.XLOOKUP($F60,Monstervakken!$C:$C,Monstervakken!CO:CO,".",0)</f>
        <v>ja</v>
      </c>
      <c r="BF60" s="234" t="str">
        <f>_xlfn.XLOOKUP($F60,Monstervakken!$C:$C,Monstervakken!CP:CP,".",0)</f>
        <v>ja</v>
      </c>
      <c r="BG60" s="234" t="str">
        <f>_xlfn.XLOOKUP($F60,Monstervakken!$C:$C,Monstervakken!CQ:CQ,".",0)</f>
        <v>ja</v>
      </c>
      <c r="BH60" s="234" t="str">
        <f>_xlfn.XLOOKUP($F60,Monstervakken!$C:$C,Monstervakken!CR:CR,".",0)</f>
        <v>ja</v>
      </c>
      <c r="BI60" s="234" t="str">
        <f>_xlfn.XLOOKUP($F60,Monstervakken!$C:$C,Monstervakken!CS:CS,".",0)</f>
        <v>nee</v>
      </c>
      <c r="BJ60" s="234" t="str">
        <f>_xlfn.XLOOKUP($F60,Monstervakken!$C:$C,Monstervakken!CT:CT,".",0)</f>
        <v>ja</v>
      </c>
      <c r="BK60" s="234" t="str">
        <f>_xlfn.XLOOKUP($F60,Monstervakken!$C:$C,Monstervakken!CU:CU,".",0)</f>
        <v>nee</v>
      </c>
      <c r="BL60" s="232" t="str">
        <f t="shared" si="4"/>
        <v>011_052</v>
      </c>
    </row>
    <row r="61" spans="1:64" x14ac:dyDescent="0.2">
      <c r="A61" s="6" t="s">
        <v>1647</v>
      </c>
      <c r="C61" s="135">
        <f>_xlfn.XLOOKUP(F61,Monstervakken!C:C,Monstervakken!B:B)</f>
        <v>3004</v>
      </c>
      <c r="D61" s="6" t="s">
        <v>1635</v>
      </c>
      <c r="E61" s="6" t="s">
        <v>67</v>
      </c>
      <c r="F61" s="75">
        <v>12</v>
      </c>
      <c r="G61" s="115" t="str">
        <f t="shared" si="0"/>
        <v>011_053</v>
      </c>
      <c r="H61" s="135"/>
      <c r="I61" s="75">
        <v>53</v>
      </c>
      <c r="J61" s="6" t="s">
        <v>68</v>
      </c>
      <c r="K61" s="23">
        <v>51.5</v>
      </c>
      <c r="L61" s="25">
        <v>9.4</v>
      </c>
      <c r="M61" s="6">
        <v>484.1</v>
      </c>
      <c r="N61" s="8">
        <v>43728</v>
      </c>
      <c r="O61" s="6" t="s">
        <v>26</v>
      </c>
      <c r="P61" s="66">
        <v>-2.21</v>
      </c>
      <c r="Q61" s="66">
        <v>-2.2200000000000002</v>
      </c>
      <c r="R61" s="66">
        <f>_xlfn.XLOOKUP(E61,hlp_leggeruitrapport!A:A,hlp_leggeruitrapport!D:D)</f>
        <v>-2.2200000000000002</v>
      </c>
      <c r="S61" s="66">
        <v>0.5</v>
      </c>
      <c r="T61" s="66">
        <f>_xlfn.XLOOKUP(E61,hlp_leggeruitrapport!A:A,hlp_leggeruitrapport!E:E)</f>
        <v>0.5</v>
      </c>
      <c r="U61" s="75">
        <f>_xlfn.XLOOKUP(E61,hlp_leggeruitrapport!A:A,hlp_leggeruitrapport!F:F)</f>
        <v>3</v>
      </c>
      <c r="V61" s="165">
        <f>_xlfn.XLOOKUP($G61,hpBPaanwas!$C:$C,hpBPaanwas!T:T,".")</f>
        <v>3</v>
      </c>
      <c r="W61" s="75">
        <f t="shared" si="2"/>
        <v>-2.9200000000000004</v>
      </c>
      <c r="X61" s="6">
        <v>-2.72</v>
      </c>
      <c r="Y61" s="6">
        <v>6.4</v>
      </c>
      <c r="Z61" s="6">
        <v>4.87</v>
      </c>
      <c r="AA61" s="6">
        <v>0.25</v>
      </c>
      <c r="AB61" s="6">
        <v>1.1299999999999999</v>
      </c>
      <c r="AC61" s="6">
        <v>250.8</v>
      </c>
      <c r="AD61" s="6">
        <v>12.9</v>
      </c>
      <c r="AE61" s="6">
        <v>58.2</v>
      </c>
      <c r="AF61" s="6">
        <v>7.6719999999999997E-2</v>
      </c>
      <c r="AG61" s="6" t="s">
        <v>27</v>
      </c>
      <c r="AH61" s="6" t="s">
        <v>32</v>
      </c>
      <c r="AI61" s="6" t="s">
        <v>29</v>
      </c>
      <c r="AJ61" s="6" t="s">
        <v>68</v>
      </c>
      <c r="AK61" s="75">
        <f>_xlfn.XLOOKUP(G61,hlpBPout!C:C,hlpBPout!X:X,".")</f>
        <v>252</v>
      </c>
      <c r="AL61" s="75">
        <f>_xlfn.XLOOKUP($G61,hlpBPout!$C:$C,hlpBPout!AA:AA,".")</f>
        <v>10</v>
      </c>
      <c r="AM61" s="75">
        <f>_xlfn.XLOOKUP(G61,hpBPaanwas!C:C,hpBPaanwas!X:X,".")</f>
        <v>263</v>
      </c>
      <c r="AN61" s="165">
        <f t="shared" si="5"/>
        <v>1.3009708737864079</v>
      </c>
      <c r="AO61" s="75">
        <f>_xlfn.XLOOKUP($G61,hpBPaanwas!$C:$C,hpBPaanwas!AA:AA,".")</f>
        <v>67</v>
      </c>
      <c r="AP61" s="116"/>
      <c r="AQ61" s="75">
        <f t="shared" si="6"/>
        <v>1.1999999999999886</v>
      </c>
      <c r="AR61" s="116"/>
      <c r="AS61" s="127"/>
      <c r="AT61" s="127" t="s">
        <v>3795</v>
      </c>
      <c r="AU61" s="128"/>
      <c r="AV61" s="232" t="str">
        <f>_xlfn.XLOOKUP($F61,Monstervakken!$C:$C,Monstervakken!L:L,".",0)</f>
        <v>Klasse wonen</v>
      </c>
      <c r="AW61" s="232" t="str">
        <f>_xlfn.XLOOKUP($F61,Monstervakken!$C:$C,Monstervakken!M:M,".",0)</f>
        <v>Klasse A</v>
      </c>
      <c r="AX61" s="232" t="str">
        <f>_xlfn.XLOOKUP($F61,Monstervakken!$C:$C,Monstervakken!N:N,".",0)</f>
        <v>Verspreidbaar</v>
      </c>
      <c r="AY61" s="232" t="str">
        <f>_xlfn.XLOOKUP($F61,Monstervakken!$C:$C,Monstervakken!O:O,".",0)</f>
        <v>Toepasbaar in GBT</v>
      </c>
      <c r="AZ61" s="232" t="str">
        <f>_xlfn.XLOOKUP($F61,Monstervakken!$C:$C,Monstervakken!P:P,".",0)</f>
        <v>Toepasbaar in GBT</v>
      </c>
      <c r="BA61" s="232" t="str">
        <f>_xlfn.XLOOKUP($F61,Monstervakken!$C:$C,Monstervakken!Q:Q,".",0)</f>
        <v>Geen</v>
      </c>
      <c r="BB61" s="232"/>
      <c r="BC61" s="234" t="str">
        <f>_xlfn.XLOOKUP($F61,Monstervakken!$C:$C,Monstervakken!CM:CM,".",0)</f>
        <v>ja</v>
      </c>
      <c r="BD61" s="234" t="str">
        <f>_xlfn.XLOOKUP($F61,Monstervakken!$C:$C,Monstervakken!CN:CN,".",0)</f>
        <v>ja</v>
      </c>
      <c r="BE61" s="234" t="str">
        <f>_xlfn.XLOOKUP($F61,Monstervakken!$C:$C,Monstervakken!CO:CO,".",0)</f>
        <v>ja</v>
      </c>
      <c r="BF61" s="234" t="str">
        <f>_xlfn.XLOOKUP($F61,Monstervakken!$C:$C,Monstervakken!CP:CP,".",0)</f>
        <v>ja</v>
      </c>
      <c r="BG61" s="234" t="str">
        <f>_xlfn.XLOOKUP($F61,Monstervakken!$C:$C,Monstervakken!CQ:CQ,".",0)</f>
        <v>ja</v>
      </c>
      <c r="BH61" s="234" t="str">
        <f>_xlfn.XLOOKUP($F61,Monstervakken!$C:$C,Monstervakken!CR:CR,".",0)</f>
        <v>ja</v>
      </c>
      <c r="BI61" s="234" t="str">
        <f>_xlfn.XLOOKUP($F61,Monstervakken!$C:$C,Monstervakken!CS:CS,".",0)</f>
        <v>nee</v>
      </c>
      <c r="BJ61" s="234" t="str">
        <f>_xlfn.XLOOKUP($F61,Monstervakken!$C:$C,Monstervakken!CT:CT,".",0)</f>
        <v>ja</v>
      </c>
      <c r="BK61" s="234" t="str">
        <f>_xlfn.XLOOKUP($F61,Monstervakken!$C:$C,Monstervakken!CU:CU,".",0)</f>
        <v>nee</v>
      </c>
      <c r="BL61" s="232" t="str">
        <f t="shared" si="4"/>
        <v>011_053</v>
      </c>
    </row>
    <row r="62" spans="1:64" x14ac:dyDescent="0.2">
      <c r="A62" s="6" t="s">
        <v>1647</v>
      </c>
      <c r="C62" s="135">
        <f>_xlfn.XLOOKUP(F62,Monstervakken!C:C,Monstervakken!B:B)</f>
        <v>3004</v>
      </c>
      <c r="D62" s="6" t="s">
        <v>1635</v>
      </c>
      <c r="E62" s="6" t="s">
        <v>67</v>
      </c>
      <c r="F62" s="75">
        <v>12</v>
      </c>
      <c r="G62" s="115" t="str">
        <f t="shared" si="0"/>
        <v>011_054</v>
      </c>
      <c r="H62" s="135"/>
      <c r="I62" s="75">
        <v>54</v>
      </c>
      <c r="J62" s="6" t="s">
        <v>69</v>
      </c>
      <c r="K62" s="23">
        <v>52.5</v>
      </c>
      <c r="L62" s="25">
        <v>8.4499999999999993</v>
      </c>
      <c r="M62" s="6">
        <v>443.625</v>
      </c>
      <c r="N62" s="8">
        <v>43728</v>
      </c>
      <c r="O62" s="6" t="s">
        <v>26</v>
      </c>
      <c r="P62" s="66">
        <v>-2.21</v>
      </c>
      <c r="Q62" s="66">
        <v>-2.2200000000000002</v>
      </c>
      <c r="R62" s="66">
        <f>_xlfn.XLOOKUP(E62,hlp_leggeruitrapport!A:A,hlp_leggeruitrapport!D:D)</f>
        <v>-2.2200000000000002</v>
      </c>
      <c r="S62" s="66">
        <v>0.5</v>
      </c>
      <c r="T62" s="66">
        <f>_xlfn.XLOOKUP(E62,hlp_leggeruitrapport!A:A,hlp_leggeruitrapport!E:E)</f>
        <v>0.5</v>
      </c>
      <c r="U62" s="75">
        <f>_xlfn.XLOOKUP(E62,hlp_leggeruitrapport!A:A,hlp_leggeruitrapport!F:F)</f>
        <v>3</v>
      </c>
      <c r="V62" s="165">
        <f>_xlfn.XLOOKUP($G62,hpBPaanwas!$C:$C,hpBPaanwas!T:T,".")</f>
        <v>3</v>
      </c>
      <c r="W62" s="75">
        <f t="shared" si="2"/>
        <v>-2.9200000000000004</v>
      </c>
      <c r="X62" s="6">
        <v>-2.72</v>
      </c>
      <c r="Y62" s="6">
        <v>5.45</v>
      </c>
      <c r="Z62" s="6">
        <v>2.72</v>
      </c>
      <c r="AA62" s="6">
        <v>7.0000000000000007E-2</v>
      </c>
      <c r="AB62" s="6">
        <v>0.44</v>
      </c>
      <c r="AC62" s="6">
        <v>142.80000000000001</v>
      </c>
      <c r="AD62" s="6">
        <v>3.7</v>
      </c>
      <c r="AE62" s="6">
        <v>23.1</v>
      </c>
      <c r="AF62" s="6">
        <v>2.5507999999999999E-2</v>
      </c>
      <c r="AG62" s="6" t="s">
        <v>27</v>
      </c>
      <c r="AH62" s="6" t="s">
        <v>32</v>
      </c>
      <c r="AI62" s="6" t="s">
        <v>29</v>
      </c>
      <c r="AJ62" s="6" t="s">
        <v>69</v>
      </c>
      <c r="AK62" s="75">
        <f>_xlfn.XLOOKUP(G62,hlpBPout!C:C,hlpBPout!X:X,".")</f>
        <v>142</v>
      </c>
      <c r="AL62" s="75">
        <f>_xlfn.XLOOKUP($G62,hlpBPout!$C:$C,hlpBPout!AA:AA,".")</f>
        <v>5</v>
      </c>
      <c r="AM62" s="75">
        <f>_xlfn.XLOOKUP(G62,hpBPaanwas!C:C,hpBPaanwas!X:X,".")</f>
        <v>152</v>
      </c>
      <c r="AN62" s="165">
        <f t="shared" si="5"/>
        <v>0.60952380952380958</v>
      </c>
      <c r="AO62" s="75">
        <f>_xlfn.XLOOKUP($G62,hpBPaanwas!$C:$C,hpBPaanwas!AA:AA,".")</f>
        <v>32</v>
      </c>
      <c r="AP62" s="116"/>
      <c r="AQ62" s="75">
        <f t="shared" si="6"/>
        <v>-0.80000000000001137</v>
      </c>
      <c r="AR62" s="116"/>
      <c r="AS62" s="127"/>
      <c r="AT62" s="127" t="s">
        <v>3795</v>
      </c>
      <c r="AU62" s="128"/>
      <c r="AV62" s="232" t="str">
        <f>_xlfn.XLOOKUP($F62,Monstervakken!$C:$C,Monstervakken!L:L,".",0)</f>
        <v>Klasse wonen</v>
      </c>
      <c r="AW62" s="232" t="str">
        <f>_xlfn.XLOOKUP($F62,Monstervakken!$C:$C,Monstervakken!M:M,".",0)</f>
        <v>Klasse A</v>
      </c>
      <c r="AX62" s="232" t="str">
        <f>_xlfn.XLOOKUP($F62,Monstervakken!$C:$C,Monstervakken!N:N,".",0)</f>
        <v>Verspreidbaar</v>
      </c>
      <c r="AY62" s="232" t="str">
        <f>_xlfn.XLOOKUP($F62,Monstervakken!$C:$C,Monstervakken!O:O,".",0)</f>
        <v>Toepasbaar in GBT</v>
      </c>
      <c r="AZ62" s="232" t="str">
        <f>_xlfn.XLOOKUP($F62,Monstervakken!$C:$C,Monstervakken!P:P,".",0)</f>
        <v>Toepasbaar in GBT</v>
      </c>
      <c r="BA62" s="232" t="str">
        <f>_xlfn.XLOOKUP($F62,Monstervakken!$C:$C,Monstervakken!Q:Q,".",0)</f>
        <v>Geen</v>
      </c>
      <c r="BB62" s="232"/>
      <c r="BC62" s="234" t="str">
        <f>_xlfn.XLOOKUP($F62,Monstervakken!$C:$C,Monstervakken!CM:CM,".",0)</f>
        <v>ja</v>
      </c>
      <c r="BD62" s="234" t="str">
        <f>_xlfn.XLOOKUP($F62,Monstervakken!$C:$C,Monstervakken!CN:CN,".",0)</f>
        <v>ja</v>
      </c>
      <c r="BE62" s="234" t="str">
        <f>_xlfn.XLOOKUP($F62,Monstervakken!$C:$C,Monstervakken!CO:CO,".",0)</f>
        <v>ja</v>
      </c>
      <c r="BF62" s="234" t="str">
        <f>_xlfn.XLOOKUP($F62,Monstervakken!$C:$C,Monstervakken!CP:CP,".",0)</f>
        <v>ja</v>
      </c>
      <c r="BG62" s="234" t="str">
        <f>_xlfn.XLOOKUP($F62,Monstervakken!$C:$C,Monstervakken!CQ:CQ,".",0)</f>
        <v>ja</v>
      </c>
      <c r="BH62" s="234" t="str">
        <f>_xlfn.XLOOKUP($F62,Monstervakken!$C:$C,Monstervakken!CR:CR,".",0)</f>
        <v>ja</v>
      </c>
      <c r="BI62" s="234" t="str">
        <f>_xlfn.XLOOKUP($F62,Monstervakken!$C:$C,Monstervakken!CS:CS,".",0)</f>
        <v>nee</v>
      </c>
      <c r="BJ62" s="234" t="str">
        <f>_xlfn.XLOOKUP($F62,Monstervakken!$C:$C,Monstervakken!CT:CT,".",0)</f>
        <v>ja</v>
      </c>
      <c r="BK62" s="234" t="str">
        <f>_xlfn.XLOOKUP($F62,Monstervakken!$C:$C,Monstervakken!CU:CU,".",0)</f>
        <v>nee</v>
      </c>
      <c r="BL62" s="232" t="str">
        <f t="shared" si="4"/>
        <v>011_054</v>
      </c>
    </row>
    <row r="63" spans="1:64" x14ac:dyDescent="0.2">
      <c r="A63" s="6" t="s">
        <v>1647</v>
      </c>
      <c r="C63" s="135">
        <f>_xlfn.XLOOKUP(F63,Monstervakken!C:C,Monstervakken!B:B)</f>
        <v>4005</v>
      </c>
      <c r="D63" s="6" t="s">
        <v>1635</v>
      </c>
      <c r="E63" s="6" t="s">
        <v>70</v>
      </c>
      <c r="F63" s="75">
        <v>24</v>
      </c>
      <c r="G63" s="115" t="str">
        <f t="shared" si="0"/>
        <v>011_055</v>
      </c>
      <c r="H63" s="135"/>
      <c r="I63" s="75">
        <v>55</v>
      </c>
      <c r="J63" s="6" t="s">
        <v>71</v>
      </c>
      <c r="K63" s="23">
        <v>45</v>
      </c>
      <c r="L63" s="25">
        <v>5.0999999999999996</v>
      </c>
      <c r="M63" s="6">
        <v>229.5</v>
      </c>
      <c r="N63" s="8">
        <v>43728</v>
      </c>
      <c r="O63" s="6" t="s">
        <v>26</v>
      </c>
      <c r="P63" s="66">
        <v>-2.21</v>
      </c>
      <c r="Q63" s="66">
        <v>-2.2200000000000002</v>
      </c>
      <c r="R63" s="66">
        <f>_xlfn.XLOOKUP(E63,hlp_leggeruitrapport!A:A,hlp_leggeruitrapport!D:D)</f>
        <v>-2.2200000000000002</v>
      </c>
      <c r="S63" s="66">
        <v>0.5</v>
      </c>
      <c r="T63" s="66">
        <f>_xlfn.XLOOKUP(E63,hlp_leggeruitrapport!A:A,hlp_leggeruitrapport!E:E)</f>
        <v>0.5</v>
      </c>
      <c r="U63" s="75">
        <f>_xlfn.XLOOKUP(E63,hlp_leggeruitrapport!A:A,hlp_leggeruitrapport!F:F)</f>
        <v>3</v>
      </c>
      <c r="V63" s="165">
        <f>_xlfn.XLOOKUP($G63,hpBPaanwas!$C:$C,hpBPaanwas!T:T,".")</f>
        <v>3</v>
      </c>
      <c r="W63" s="75">
        <f t="shared" si="2"/>
        <v>-2.9200000000000004</v>
      </c>
      <c r="X63" s="6">
        <v>-2.72</v>
      </c>
      <c r="Y63" s="6">
        <v>2.1</v>
      </c>
      <c r="Z63" s="6">
        <v>1.83</v>
      </c>
      <c r="AA63" s="6">
        <v>0.05</v>
      </c>
      <c r="AB63" s="6">
        <v>0.26</v>
      </c>
      <c r="AC63" s="6">
        <v>82.4</v>
      </c>
      <c r="AD63" s="6">
        <v>2.2999999999999998</v>
      </c>
      <c r="AE63" s="6">
        <v>11.7</v>
      </c>
      <c r="AF63" s="6">
        <v>4.6052999999999997E-2</v>
      </c>
      <c r="AG63" s="6" t="s">
        <v>27</v>
      </c>
      <c r="AH63" s="6" t="s">
        <v>32</v>
      </c>
      <c r="AI63" s="6" t="s">
        <v>29</v>
      </c>
      <c r="AJ63" s="6" t="s">
        <v>71</v>
      </c>
      <c r="AK63" s="75">
        <f>_xlfn.XLOOKUP(G63,hlpBPout!C:C,hlpBPout!X:X,".")</f>
        <v>81</v>
      </c>
      <c r="AL63" s="75">
        <f>_xlfn.XLOOKUP($G63,hlpBPout!$C:$C,hlpBPout!AA:AA,".")</f>
        <v>0</v>
      </c>
      <c r="AM63" s="75">
        <f>_xlfn.XLOOKUP(G63,hpBPaanwas!C:C,hpBPaanwas!X:X,".")</f>
        <v>86</v>
      </c>
      <c r="AN63" s="165">
        <f t="shared" si="5"/>
        <v>0.31111111111111112</v>
      </c>
      <c r="AO63" s="75">
        <f>_xlfn.XLOOKUP($G63,hpBPaanwas!$C:$C,hpBPaanwas!AA:AA,".")</f>
        <v>14</v>
      </c>
      <c r="AP63" s="116"/>
      <c r="AQ63" s="75">
        <f t="shared" si="6"/>
        <v>-1.4000000000000057</v>
      </c>
      <c r="AR63" s="116"/>
      <c r="AS63" s="127"/>
      <c r="AT63" s="127" t="s">
        <v>3795</v>
      </c>
      <c r="AU63" s="128"/>
      <c r="AV63" s="232" t="str">
        <f>_xlfn.XLOOKUP($F63,Monstervakken!$C:$C,Monstervakken!L:L,".",0)</f>
        <v>Klasse industrie</v>
      </c>
      <c r="AW63" s="232" t="str">
        <f>_xlfn.XLOOKUP($F63,Monstervakken!$C:$C,Monstervakken!M:M,".",0)</f>
        <v>Klasse B</v>
      </c>
      <c r="AX63" s="232" t="str">
        <f>_xlfn.XLOOKUP($F63,Monstervakken!$C:$C,Monstervakken!N:N,".",0)</f>
        <v>Verspreidbaar</v>
      </c>
      <c r="AY63" s="232" t="str">
        <f>_xlfn.XLOOKUP($F63,Monstervakken!$C:$C,Monstervakken!O:O,".",0)</f>
        <v>Toepasbaar in GBT</v>
      </c>
      <c r="AZ63" s="232" t="str">
        <f>_xlfn.XLOOKUP($F63,Monstervakken!$C:$C,Monstervakken!P:P,".",0)</f>
        <v>Toepasbaar in GBT</v>
      </c>
      <c r="BA63" s="232" t="str">
        <f>_xlfn.XLOOKUP($F63,Monstervakken!$C:$C,Monstervakken!Q:Q,".",0)</f>
        <v>Geen</v>
      </c>
      <c r="BB63" s="232"/>
      <c r="BC63" s="234" t="str">
        <f>_xlfn.XLOOKUP($F63,Monstervakken!$C:$C,Monstervakken!CM:CM,".",0)</f>
        <v>ja</v>
      </c>
      <c r="BD63" s="234" t="str">
        <f>_xlfn.XLOOKUP($F63,Monstervakken!$C:$C,Monstervakken!CN:CN,".",0)</f>
        <v>ja</v>
      </c>
      <c r="BE63" s="234" t="str">
        <f>_xlfn.XLOOKUP($F63,Monstervakken!$C:$C,Monstervakken!CO:CO,".",0)</f>
        <v>ja</v>
      </c>
      <c r="BF63" s="234" t="str">
        <f>_xlfn.XLOOKUP($F63,Monstervakken!$C:$C,Monstervakken!CP:CP,".",0)</f>
        <v>ja</v>
      </c>
      <c r="BG63" s="234" t="str">
        <f>_xlfn.XLOOKUP($F63,Monstervakken!$C:$C,Monstervakken!CQ:CQ,".",0)</f>
        <v>ja</v>
      </c>
      <c r="BH63" s="234" t="str">
        <f>_xlfn.XLOOKUP($F63,Monstervakken!$C:$C,Monstervakken!CR:CR,".",0)</f>
        <v>ja</v>
      </c>
      <c r="BI63" s="234" t="str">
        <f>_xlfn.XLOOKUP($F63,Monstervakken!$C:$C,Monstervakken!CS:CS,".",0)</f>
        <v>ja</v>
      </c>
      <c r="BJ63" s="234" t="str">
        <f>_xlfn.XLOOKUP($F63,Monstervakken!$C:$C,Monstervakken!CT:CT,".",0)</f>
        <v>ja</v>
      </c>
      <c r="BK63" s="234" t="str">
        <f>_xlfn.XLOOKUP($F63,Monstervakken!$C:$C,Monstervakken!CU:CU,".",0)</f>
        <v>ja</v>
      </c>
      <c r="BL63" s="232" t="str">
        <f t="shared" si="4"/>
        <v>011_055</v>
      </c>
    </row>
    <row r="64" spans="1:64" x14ac:dyDescent="0.2">
      <c r="A64" s="6" t="s">
        <v>1647</v>
      </c>
      <c r="C64" s="135">
        <f>_xlfn.XLOOKUP(F64,Monstervakken!C:C,Monstervakken!B:B)</f>
        <v>4005</v>
      </c>
      <c r="D64" s="6" t="s">
        <v>1635</v>
      </c>
      <c r="E64" s="6" t="s">
        <v>507</v>
      </c>
      <c r="F64" s="75">
        <v>24</v>
      </c>
      <c r="G64" s="115" t="str">
        <f t="shared" si="0"/>
        <v>011_056</v>
      </c>
      <c r="H64" s="135"/>
      <c r="I64" s="75">
        <v>56</v>
      </c>
      <c r="J64" s="6" t="s">
        <v>508</v>
      </c>
      <c r="K64" s="23">
        <v>32</v>
      </c>
      <c r="L64" s="25">
        <v>5.95</v>
      </c>
      <c r="M64" s="6">
        <v>190.4</v>
      </c>
      <c r="N64" s="8">
        <v>43728</v>
      </c>
      <c r="O64" s="6" t="s">
        <v>66</v>
      </c>
      <c r="P64" s="66">
        <v>-2.21</v>
      </c>
      <c r="Q64" s="66">
        <v>-2.2200000000000002</v>
      </c>
      <c r="R64" s="66">
        <f>_xlfn.XLOOKUP(E64,hlp_leggeruitrapport!A:A,hlp_leggeruitrapport!D:D)</f>
        <v>-2.2200000000000002</v>
      </c>
      <c r="S64" s="66">
        <v>0.5</v>
      </c>
      <c r="T64" s="66">
        <f>_xlfn.XLOOKUP(E64,hlp_leggeruitrapport!A:A,hlp_leggeruitrapport!E:E)</f>
        <v>0.5</v>
      </c>
      <c r="U64" s="75">
        <f>_xlfn.XLOOKUP(E64,hlp_leggeruitrapport!A:A,hlp_leggeruitrapport!F:F)</f>
        <v>3</v>
      </c>
      <c r="V64" s="165">
        <f>_xlfn.XLOOKUP($G64,hpBPaanwas!$C:$C,hpBPaanwas!T:T,".")</f>
        <v>3</v>
      </c>
      <c r="W64" s="75">
        <f t="shared" si="2"/>
        <v>-2.9200000000000004</v>
      </c>
      <c r="X64" s="6">
        <v>-2.72</v>
      </c>
      <c r="Y64" s="6">
        <v>2.95</v>
      </c>
      <c r="Z64" s="6">
        <v>2.56</v>
      </c>
      <c r="AA64" s="6">
        <v>0.28000000000000003</v>
      </c>
      <c r="AB64" s="6">
        <v>0.73</v>
      </c>
      <c r="AC64" s="6">
        <v>81.900000000000006</v>
      </c>
      <c r="AD64" s="6">
        <v>9</v>
      </c>
      <c r="AE64" s="6">
        <v>23.4</v>
      </c>
      <c r="AF64" s="6">
        <v>0.17312</v>
      </c>
      <c r="AG64" s="6" t="s">
        <v>479</v>
      </c>
      <c r="AH64" s="6" t="s">
        <v>32</v>
      </c>
      <c r="AI64" s="6" t="s">
        <v>41</v>
      </c>
      <c r="AJ64" s="6" t="s">
        <v>508</v>
      </c>
      <c r="AK64" s="75">
        <f>_xlfn.XLOOKUP(G64,hlpBPout!C:C,hlpBPout!X:X,".")</f>
        <v>80</v>
      </c>
      <c r="AL64" s="75">
        <f>_xlfn.XLOOKUP($G64,hlpBPout!$C:$C,hlpBPout!AA:AA,".")</f>
        <v>10</v>
      </c>
      <c r="AM64" s="75">
        <f>_xlfn.XLOOKUP(G64,hpBPaanwas!C:C,hpBPaanwas!X:X,".")</f>
        <v>86</v>
      </c>
      <c r="AN64" s="165">
        <f t="shared" si="5"/>
        <v>0.8125</v>
      </c>
      <c r="AO64" s="75">
        <f>_xlfn.XLOOKUP($G64,hpBPaanwas!$C:$C,hpBPaanwas!AA:AA,".")</f>
        <v>26</v>
      </c>
      <c r="AP64" s="116"/>
      <c r="AQ64" s="75">
        <f t="shared" si="6"/>
        <v>-1.9000000000000057</v>
      </c>
      <c r="AR64" s="116"/>
      <c r="AS64" s="127"/>
      <c r="AT64" s="127" t="s">
        <v>3795</v>
      </c>
      <c r="AU64" s="128"/>
      <c r="AV64" s="232" t="str">
        <f>_xlfn.XLOOKUP($F64,Monstervakken!$C:$C,Monstervakken!L:L,".",0)</f>
        <v>Klasse industrie</v>
      </c>
      <c r="AW64" s="232" t="str">
        <f>_xlfn.XLOOKUP($F64,Monstervakken!$C:$C,Monstervakken!M:M,".",0)</f>
        <v>Klasse B</v>
      </c>
      <c r="AX64" s="232" t="str">
        <f>_xlfn.XLOOKUP($F64,Monstervakken!$C:$C,Monstervakken!N:N,".",0)</f>
        <v>Verspreidbaar</v>
      </c>
      <c r="AY64" s="232" t="str">
        <f>_xlfn.XLOOKUP($F64,Monstervakken!$C:$C,Monstervakken!O:O,".",0)</f>
        <v>Toepasbaar in GBT</v>
      </c>
      <c r="AZ64" s="232" t="str">
        <f>_xlfn.XLOOKUP($F64,Monstervakken!$C:$C,Monstervakken!P:P,".",0)</f>
        <v>Toepasbaar in GBT</v>
      </c>
      <c r="BA64" s="232" t="str">
        <f>_xlfn.XLOOKUP($F64,Monstervakken!$C:$C,Monstervakken!Q:Q,".",0)</f>
        <v>Geen</v>
      </c>
      <c r="BB64" s="232"/>
      <c r="BC64" s="234" t="str">
        <f>_xlfn.XLOOKUP($F64,Monstervakken!$C:$C,Monstervakken!CM:CM,".",0)</f>
        <v>ja</v>
      </c>
      <c r="BD64" s="234" t="str">
        <f>_xlfn.XLOOKUP($F64,Monstervakken!$C:$C,Monstervakken!CN:CN,".",0)</f>
        <v>ja</v>
      </c>
      <c r="BE64" s="234" t="str">
        <f>_xlfn.XLOOKUP($F64,Monstervakken!$C:$C,Monstervakken!CO:CO,".",0)</f>
        <v>ja</v>
      </c>
      <c r="BF64" s="234" t="str">
        <f>_xlfn.XLOOKUP($F64,Monstervakken!$C:$C,Monstervakken!CP:CP,".",0)</f>
        <v>ja</v>
      </c>
      <c r="BG64" s="234" t="str">
        <f>_xlfn.XLOOKUP($F64,Monstervakken!$C:$C,Monstervakken!CQ:CQ,".",0)</f>
        <v>ja</v>
      </c>
      <c r="BH64" s="234" t="str">
        <f>_xlfn.XLOOKUP($F64,Monstervakken!$C:$C,Monstervakken!CR:CR,".",0)</f>
        <v>ja</v>
      </c>
      <c r="BI64" s="234" t="str">
        <f>_xlfn.XLOOKUP($F64,Monstervakken!$C:$C,Monstervakken!CS:CS,".",0)</f>
        <v>ja</v>
      </c>
      <c r="BJ64" s="234" t="str">
        <f>_xlfn.XLOOKUP($F64,Monstervakken!$C:$C,Monstervakken!CT:CT,".",0)</f>
        <v>ja</v>
      </c>
      <c r="BK64" s="234" t="str">
        <f>_xlfn.XLOOKUP($F64,Monstervakken!$C:$C,Monstervakken!CU:CU,".",0)</f>
        <v>ja</v>
      </c>
      <c r="BL64" s="232" t="str">
        <f t="shared" si="4"/>
        <v>011_056</v>
      </c>
    </row>
    <row r="65" spans="1:64" x14ac:dyDescent="0.2">
      <c r="A65" s="6" t="s">
        <v>1647</v>
      </c>
      <c r="C65" s="135">
        <f>_xlfn.XLOOKUP(F65,Monstervakken!C:C,Monstervakken!B:B)</f>
        <v>3010</v>
      </c>
      <c r="D65" s="6" t="s">
        <v>1635</v>
      </c>
      <c r="E65" s="6" t="s">
        <v>509</v>
      </c>
      <c r="F65" s="75">
        <v>26</v>
      </c>
      <c r="G65" s="115" t="str">
        <f t="shared" si="0"/>
        <v>011_057</v>
      </c>
      <c r="H65" s="135"/>
      <c r="I65" s="75">
        <v>57</v>
      </c>
      <c r="J65" s="6" t="s">
        <v>510</v>
      </c>
      <c r="K65" s="23">
        <v>27.5</v>
      </c>
      <c r="L65" s="25">
        <v>6.6</v>
      </c>
      <c r="M65" s="6">
        <v>181.5</v>
      </c>
      <c r="N65" s="8">
        <v>43742</v>
      </c>
      <c r="O65" s="6" t="s">
        <v>47</v>
      </c>
      <c r="P65" s="66">
        <v>-2.2200000000000002</v>
      </c>
      <c r="Q65" s="66">
        <v>-2.2200000000000002</v>
      </c>
      <c r="R65" s="66">
        <f>_xlfn.XLOOKUP(E65,hlp_leggeruitrapport!A:A,hlp_leggeruitrapport!D:D)</f>
        <v>-2.2200000000000002</v>
      </c>
      <c r="S65" s="66">
        <v>0.75</v>
      </c>
      <c r="T65" s="66">
        <f>_xlfn.XLOOKUP(E65,hlp_leggeruitrapport!A:A,hlp_leggeruitrapport!E:E)</f>
        <v>0.75</v>
      </c>
      <c r="U65" s="75">
        <f>_xlfn.XLOOKUP(E65,hlp_leggeruitrapport!A:A,hlp_leggeruitrapport!F:F)</f>
        <v>3</v>
      </c>
      <c r="V65" s="165">
        <f>_xlfn.XLOOKUP($G65,hpBPaanwas!$C:$C,hpBPaanwas!T:T,".")</f>
        <v>3</v>
      </c>
      <c r="W65" s="75">
        <f t="shared" si="2"/>
        <v>-3.1700000000000004</v>
      </c>
      <c r="X65" s="6">
        <v>-2.97</v>
      </c>
      <c r="Y65" s="6">
        <v>2.1</v>
      </c>
      <c r="Z65" s="6">
        <v>3.43</v>
      </c>
      <c r="AA65" s="6">
        <v>0.19</v>
      </c>
      <c r="AB65" s="6">
        <v>0.49</v>
      </c>
      <c r="AC65" s="6">
        <v>94.3</v>
      </c>
      <c r="AD65" s="6">
        <v>5.2</v>
      </c>
      <c r="AE65" s="6">
        <v>13.5</v>
      </c>
      <c r="AF65" s="6">
        <v>0.10682700000000001</v>
      </c>
      <c r="AG65" s="6" t="s">
        <v>479</v>
      </c>
      <c r="AH65" s="6" t="s">
        <v>32</v>
      </c>
      <c r="AI65" s="6" t="s">
        <v>41</v>
      </c>
      <c r="AJ65" s="6" t="s">
        <v>510</v>
      </c>
      <c r="AK65" s="75">
        <f>_xlfn.XLOOKUP(G65,hlpBPout!C:C,hlpBPout!X:X,".")</f>
        <v>94</v>
      </c>
      <c r="AL65" s="75">
        <f>_xlfn.XLOOKUP($G65,hlpBPout!$C:$C,hlpBPout!AA:AA,".")</f>
        <v>6</v>
      </c>
      <c r="AM65" s="75">
        <f>_xlfn.XLOOKUP(G65,hpBPaanwas!C:C,hpBPaanwas!X:X,".")</f>
        <v>99</v>
      </c>
      <c r="AN65" s="165">
        <f t="shared" si="5"/>
        <v>0.61818181818181817</v>
      </c>
      <c r="AO65" s="75">
        <f>_xlfn.XLOOKUP($G65,hpBPaanwas!$C:$C,hpBPaanwas!AA:AA,".")</f>
        <v>17</v>
      </c>
      <c r="AP65" s="116"/>
      <c r="AQ65" s="75">
        <f t="shared" si="6"/>
        <v>-0.29999999999999716</v>
      </c>
      <c r="AR65" s="116"/>
      <c r="AS65" s="127"/>
      <c r="AT65" s="127" t="s">
        <v>3795</v>
      </c>
      <c r="AU65" s="128"/>
      <c r="AV65" s="232" t="str">
        <f>_xlfn.XLOOKUP($F65,Monstervakken!$C:$C,Monstervakken!L:L,".",0)</f>
        <v>Klasse wonen</v>
      </c>
      <c r="AW65" s="232" t="str">
        <f>_xlfn.XLOOKUP($F65,Monstervakken!$C:$C,Monstervakken!M:M,".",0)</f>
        <v>Klasse A</v>
      </c>
      <c r="AX65" s="232" t="str">
        <f>_xlfn.XLOOKUP($F65,Monstervakken!$C:$C,Monstervakken!N:N,".",0)</f>
        <v>Verspreidbaar</v>
      </c>
      <c r="AY65" s="232" t="str">
        <f>_xlfn.XLOOKUP($F65,Monstervakken!$C:$C,Monstervakken!O:O,".",0)</f>
        <v>Toepasbaar in GBT</v>
      </c>
      <c r="AZ65" s="232" t="str">
        <f>_xlfn.XLOOKUP($F65,Monstervakken!$C:$C,Monstervakken!P:P,".",0)</f>
        <v>Toepasbaar in GBT</v>
      </c>
      <c r="BA65" s="232" t="str">
        <f>_xlfn.XLOOKUP($F65,Monstervakken!$C:$C,Monstervakken!Q:Q,".",0)</f>
        <v>Geen</v>
      </c>
      <c r="BB65" s="232"/>
      <c r="BC65" s="234" t="str">
        <f>_xlfn.XLOOKUP($F65,Monstervakken!$C:$C,Monstervakken!CM:CM,".",0)</f>
        <v>ja</v>
      </c>
      <c r="BD65" s="234" t="str">
        <f>_xlfn.XLOOKUP($F65,Monstervakken!$C:$C,Monstervakken!CN:CN,".",0)</f>
        <v>ja</v>
      </c>
      <c r="BE65" s="234" t="str">
        <f>_xlfn.XLOOKUP($F65,Monstervakken!$C:$C,Monstervakken!CO:CO,".",0)</f>
        <v>ja</v>
      </c>
      <c r="BF65" s="234" t="str">
        <f>_xlfn.XLOOKUP($F65,Monstervakken!$C:$C,Monstervakken!CP:CP,".",0)</f>
        <v>ja</v>
      </c>
      <c r="BG65" s="234" t="str">
        <f>_xlfn.XLOOKUP($F65,Monstervakken!$C:$C,Monstervakken!CQ:CQ,".",0)</f>
        <v>ja</v>
      </c>
      <c r="BH65" s="234" t="str">
        <f>_xlfn.XLOOKUP($F65,Monstervakken!$C:$C,Monstervakken!CR:CR,".",0)</f>
        <v>ja</v>
      </c>
      <c r="BI65" s="234" t="str">
        <f>_xlfn.XLOOKUP($F65,Monstervakken!$C:$C,Monstervakken!CS:CS,".",0)</f>
        <v>ja</v>
      </c>
      <c r="BJ65" s="234" t="str">
        <f>_xlfn.XLOOKUP($F65,Monstervakken!$C:$C,Monstervakken!CT:CT,".",0)</f>
        <v>ja</v>
      </c>
      <c r="BK65" s="234" t="str">
        <f>_xlfn.XLOOKUP($F65,Monstervakken!$C:$C,Monstervakken!CU:CU,".",0)</f>
        <v>ja</v>
      </c>
      <c r="BL65" s="232" t="str">
        <f t="shared" si="4"/>
        <v>011_057</v>
      </c>
    </row>
    <row r="66" spans="1:64" x14ac:dyDescent="0.2">
      <c r="A66" s="6" t="s">
        <v>1647</v>
      </c>
      <c r="C66" s="135">
        <f>_xlfn.XLOOKUP(F66,Monstervakken!C:C,Monstervakken!B:B)</f>
        <v>3010</v>
      </c>
      <c r="D66" s="6" t="s">
        <v>1635</v>
      </c>
      <c r="E66" s="6" t="s">
        <v>933</v>
      </c>
      <c r="F66" s="75">
        <v>26</v>
      </c>
      <c r="G66" s="115" t="str">
        <f t="shared" si="0"/>
        <v>011_058</v>
      </c>
      <c r="H66" s="135"/>
      <c r="I66" s="75">
        <v>58</v>
      </c>
      <c r="J66" s="6" t="s">
        <v>934</v>
      </c>
      <c r="K66" s="23">
        <v>35.5</v>
      </c>
      <c r="L66" s="25">
        <v>5.55</v>
      </c>
      <c r="M66" s="6">
        <v>197.02500000000001</v>
      </c>
      <c r="N66" s="8">
        <v>43742</v>
      </c>
      <c r="O66" s="6" t="s">
        <v>47</v>
      </c>
      <c r="P66" s="66">
        <v>-2.2200000000000002</v>
      </c>
      <c r="Q66" s="66">
        <v>-2.2200000000000002</v>
      </c>
      <c r="R66" s="66">
        <f>_xlfn.XLOOKUP(E66,hlp_leggeruitrapport!A:A,hlp_leggeruitrapport!D:D)</f>
        <v>-2.2200000000000002</v>
      </c>
      <c r="S66" s="66">
        <v>0.75</v>
      </c>
      <c r="T66" s="66">
        <f>_xlfn.XLOOKUP(E66,hlp_leggeruitrapport!A:A,hlp_leggeruitrapport!E:E)</f>
        <v>0.75</v>
      </c>
      <c r="U66" s="75">
        <f>_xlfn.XLOOKUP(E66,hlp_leggeruitrapport!A:A,hlp_leggeruitrapport!F:F)</f>
        <v>3</v>
      </c>
      <c r="V66" s="165">
        <f>_xlfn.XLOOKUP($G66,hpBPaanwas!$C:$C,hpBPaanwas!T:T,".")</f>
        <v>2.4700000000000002</v>
      </c>
      <c r="W66" s="75">
        <f t="shared" si="2"/>
        <v>-3.1700000000000004</v>
      </c>
      <c r="X66" s="6">
        <v>-2.97</v>
      </c>
      <c r="Y66" s="6">
        <v>1.85</v>
      </c>
      <c r="Z66" s="6">
        <v>2.17</v>
      </c>
      <c r="AA66" s="6">
        <v>0.91</v>
      </c>
      <c r="AB66" s="6">
        <v>1.18</v>
      </c>
      <c r="AC66" s="6">
        <v>77</v>
      </c>
      <c r="AD66" s="6">
        <v>32.299999999999997</v>
      </c>
      <c r="AE66" s="6">
        <v>41.9</v>
      </c>
      <c r="AF66" s="6">
        <v>0.39608300000000002</v>
      </c>
      <c r="AG66" s="6" t="s">
        <v>921</v>
      </c>
      <c r="AH66" s="6" t="s">
        <v>32</v>
      </c>
      <c r="AI66" s="6" t="s">
        <v>41</v>
      </c>
      <c r="AJ66" s="6" t="s">
        <v>934</v>
      </c>
      <c r="AK66" s="75">
        <f>_xlfn.XLOOKUP(G66,hlpBPout!C:C,hlpBPout!X:X,".")</f>
        <v>78</v>
      </c>
      <c r="AL66" s="75">
        <f>_xlfn.XLOOKUP($G66,hlpBPout!$C:$C,hlpBPout!AA:AA,".")</f>
        <v>25</v>
      </c>
      <c r="AM66" s="75">
        <f>_xlfn.XLOOKUP(G66,hpBPaanwas!C:C,hpBPaanwas!X:X,".")</f>
        <v>82</v>
      </c>
      <c r="AN66" s="165">
        <f t="shared" si="5"/>
        <v>1.295774647887324</v>
      </c>
      <c r="AO66" s="75">
        <f>_xlfn.XLOOKUP($G66,hpBPaanwas!$C:$C,hpBPaanwas!AA:AA,".")</f>
        <v>46</v>
      </c>
      <c r="AP66" s="116"/>
      <c r="AQ66" s="75">
        <f t="shared" si="6"/>
        <v>1</v>
      </c>
      <c r="AR66" s="116"/>
      <c r="AS66" s="127"/>
      <c r="AT66" s="127" t="s">
        <v>3795</v>
      </c>
      <c r="AU66" s="128"/>
      <c r="AV66" s="232" t="str">
        <f>_xlfn.XLOOKUP($F66,Monstervakken!$C:$C,Monstervakken!L:L,".",0)</f>
        <v>Klasse wonen</v>
      </c>
      <c r="AW66" s="232" t="str">
        <f>_xlfn.XLOOKUP($F66,Monstervakken!$C:$C,Monstervakken!M:M,".",0)</f>
        <v>Klasse A</v>
      </c>
      <c r="AX66" s="232" t="str">
        <f>_xlfn.XLOOKUP($F66,Monstervakken!$C:$C,Monstervakken!N:N,".",0)</f>
        <v>Verspreidbaar</v>
      </c>
      <c r="AY66" s="232" t="str">
        <f>_xlfn.XLOOKUP($F66,Monstervakken!$C:$C,Monstervakken!O:O,".",0)</f>
        <v>Toepasbaar in GBT</v>
      </c>
      <c r="AZ66" s="232" t="str">
        <f>_xlfn.XLOOKUP($F66,Monstervakken!$C:$C,Monstervakken!P:P,".",0)</f>
        <v>Toepasbaar in GBT</v>
      </c>
      <c r="BA66" s="232" t="str">
        <f>_xlfn.XLOOKUP($F66,Monstervakken!$C:$C,Monstervakken!Q:Q,".",0)</f>
        <v>Geen</v>
      </c>
      <c r="BB66" s="232"/>
      <c r="BC66" s="234" t="str">
        <f>_xlfn.XLOOKUP($F66,Monstervakken!$C:$C,Monstervakken!CM:CM,".",0)</f>
        <v>ja</v>
      </c>
      <c r="BD66" s="234" t="str">
        <f>_xlfn.XLOOKUP($F66,Monstervakken!$C:$C,Monstervakken!CN:CN,".",0)</f>
        <v>ja</v>
      </c>
      <c r="BE66" s="234" t="str">
        <f>_xlfn.XLOOKUP($F66,Monstervakken!$C:$C,Monstervakken!CO:CO,".",0)</f>
        <v>ja</v>
      </c>
      <c r="BF66" s="234" t="str">
        <f>_xlfn.XLOOKUP($F66,Monstervakken!$C:$C,Monstervakken!CP:CP,".",0)</f>
        <v>ja</v>
      </c>
      <c r="BG66" s="234" t="str">
        <f>_xlfn.XLOOKUP($F66,Monstervakken!$C:$C,Monstervakken!CQ:CQ,".",0)</f>
        <v>ja</v>
      </c>
      <c r="BH66" s="234" t="str">
        <f>_xlfn.XLOOKUP($F66,Monstervakken!$C:$C,Monstervakken!CR:CR,".",0)</f>
        <v>ja</v>
      </c>
      <c r="BI66" s="234" t="str">
        <f>_xlfn.XLOOKUP($F66,Monstervakken!$C:$C,Monstervakken!CS:CS,".",0)</f>
        <v>ja</v>
      </c>
      <c r="BJ66" s="234" t="str">
        <f>_xlfn.XLOOKUP($F66,Monstervakken!$C:$C,Monstervakken!CT:CT,".",0)</f>
        <v>ja</v>
      </c>
      <c r="BK66" s="234" t="str">
        <f>_xlfn.XLOOKUP($F66,Monstervakken!$C:$C,Monstervakken!CU:CU,".",0)</f>
        <v>ja</v>
      </c>
      <c r="BL66" s="232" t="str">
        <f t="shared" si="4"/>
        <v>011_058</v>
      </c>
    </row>
    <row r="67" spans="1:64" x14ac:dyDescent="0.2">
      <c r="A67" s="6" t="s">
        <v>1647</v>
      </c>
      <c r="C67" s="135">
        <f>_xlfn.XLOOKUP(F67,Monstervakken!C:C,Monstervakken!B:B)</f>
        <v>4007</v>
      </c>
      <c r="D67" s="6" t="s">
        <v>1635</v>
      </c>
      <c r="E67" s="6" t="s">
        <v>874</v>
      </c>
      <c r="F67" s="75">
        <v>27</v>
      </c>
      <c r="G67" s="115" t="str">
        <f t="shared" si="0"/>
        <v>011_059</v>
      </c>
      <c r="H67" s="135"/>
      <c r="I67" s="75">
        <v>59</v>
      </c>
      <c r="J67" s="6" t="s">
        <v>875</v>
      </c>
      <c r="K67" s="23">
        <v>29</v>
      </c>
      <c r="L67" s="25">
        <v>5.15</v>
      </c>
      <c r="M67" s="6">
        <v>149.35</v>
      </c>
      <c r="N67" s="8">
        <v>43742</v>
      </c>
      <c r="O67" s="6" t="s">
        <v>26</v>
      </c>
      <c r="P67" s="66">
        <v>-2.2200000000000002</v>
      </c>
      <c r="Q67" s="66">
        <v>-2.2200000000000002</v>
      </c>
      <c r="R67" s="66">
        <f>_xlfn.XLOOKUP(E67,hlp_leggeruitrapport!A:A,hlp_leggeruitrapport!D:D)</f>
        <v>-2.2200000000000002</v>
      </c>
      <c r="S67" s="66">
        <v>0.5</v>
      </c>
      <c r="T67" s="66">
        <f>_xlfn.XLOOKUP(E67,hlp_leggeruitrapport!A:A,hlp_leggeruitrapport!E:E)</f>
        <v>0.5</v>
      </c>
      <c r="U67" s="75">
        <f>_xlfn.XLOOKUP(E67,hlp_leggeruitrapport!A:A,hlp_leggeruitrapport!F:F)</f>
        <v>3</v>
      </c>
      <c r="V67" s="165">
        <f>_xlfn.XLOOKUP($G67,hpBPaanwas!$C:$C,hpBPaanwas!T:T,".")</f>
        <v>3</v>
      </c>
      <c r="W67" s="75">
        <f t="shared" si="2"/>
        <v>-2.9200000000000004</v>
      </c>
      <c r="X67" s="6">
        <v>-2.72</v>
      </c>
      <c r="Y67" s="6">
        <v>2.15</v>
      </c>
      <c r="Z67" s="6">
        <v>2.2000000000000002</v>
      </c>
      <c r="AA67" s="6">
        <v>0</v>
      </c>
      <c r="AB67" s="6">
        <v>0</v>
      </c>
      <c r="AC67" s="6">
        <v>63.8</v>
      </c>
      <c r="AD67" s="6">
        <v>0</v>
      </c>
      <c r="AE67" s="6">
        <v>0</v>
      </c>
      <c r="AF67" s="6">
        <v>0</v>
      </c>
      <c r="AG67" s="6" t="s">
        <v>876</v>
      </c>
      <c r="AH67" s="6" t="s">
        <v>32</v>
      </c>
      <c r="AI67" s="6" t="s">
        <v>41</v>
      </c>
      <c r="AJ67" s="6" t="s">
        <v>875</v>
      </c>
      <c r="AK67" s="75">
        <f>_xlfn.XLOOKUP(G67,hlpBPout!C:C,hlpBPout!X:X,".")</f>
        <v>64</v>
      </c>
      <c r="AL67" s="75">
        <f>_xlfn.XLOOKUP($G67,hlpBPout!$C:$C,hlpBPout!AA:AA,".")</f>
        <v>0</v>
      </c>
      <c r="AM67" s="75">
        <f>_xlfn.XLOOKUP(G67,hpBPaanwas!C:C,hpBPaanwas!X:X,".")</f>
        <v>67</v>
      </c>
      <c r="AN67" s="165">
        <f t="shared" si="5"/>
        <v>0</v>
      </c>
      <c r="AO67" s="75">
        <f>_xlfn.XLOOKUP($G67,hpBPaanwas!$C:$C,hpBPaanwas!AA:AA,".")</f>
        <v>0</v>
      </c>
      <c r="AP67" s="116"/>
      <c r="AQ67" s="75">
        <f t="shared" si="6"/>
        <v>0.20000000000000284</v>
      </c>
      <c r="AR67" s="116"/>
      <c r="AS67" s="127"/>
      <c r="AT67" s="127" t="s">
        <v>3795</v>
      </c>
      <c r="AU67" s="128"/>
      <c r="AV67" s="232" t="str">
        <f>_xlfn.XLOOKUP($F67,Monstervakken!$C:$C,Monstervakken!L:L,".",0)</f>
        <v>Klasse industrie</v>
      </c>
      <c r="AW67" s="232" t="str">
        <f>_xlfn.XLOOKUP($F67,Monstervakken!$C:$C,Monstervakken!M:M,".",0)</f>
        <v>Klasse B</v>
      </c>
      <c r="AX67" s="232" t="str">
        <f>_xlfn.XLOOKUP($F67,Monstervakken!$C:$C,Monstervakken!N:N,".",0)</f>
        <v>Niet verspreidbaar</v>
      </c>
      <c r="AY67" s="232" t="str">
        <f>_xlfn.XLOOKUP($F67,Monstervakken!$C:$C,Monstervakken!O:O,".",0)</f>
        <v>Toepasbaar in GBT</v>
      </c>
      <c r="AZ67" s="232" t="str">
        <f>_xlfn.XLOOKUP($F67,Monstervakken!$C:$C,Monstervakken!P:P,".",0)</f>
        <v>Toepasbaar in GBT</v>
      </c>
      <c r="BA67" s="232" t="str">
        <f>_xlfn.XLOOKUP($F67,Monstervakken!$C:$C,Monstervakken!Q:Q,".",0)</f>
        <v>Geen</v>
      </c>
      <c r="BB67" s="232"/>
      <c r="BC67" s="234" t="str">
        <f>_xlfn.XLOOKUP($F67,Monstervakken!$C:$C,Monstervakken!CM:CM,".",0)</f>
        <v>ja</v>
      </c>
      <c r="BD67" s="234" t="str">
        <f>_xlfn.XLOOKUP($F67,Monstervakken!$C:$C,Monstervakken!CN:CN,".",0)</f>
        <v>ja</v>
      </c>
      <c r="BE67" s="234" t="str">
        <f>_xlfn.XLOOKUP($F67,Monstervakken!$C:$C,Monstervakken!CO:CO,".",0)</f>
        <v>ja</v>
      </c>
      <c r="BF67" s="234" t="str">
        <f>_xlfn.XLOOKUP($F67,Monstervakken!$C:$C,Monstervakken!CP:CP,".",0)</f>
        <v>ja</v>
      </c>
      <c r="BG67" s="234" t="str">
        <f>_xlfn.XLOOKUP($F67,Monstervakken!$C:$C,Monstervakken!CQ:CQ,".",0)</f>
        <v>ja</v>
      </c>
      <c r="BH67" s="234" t="str">
        <f>_xlfn.XLOOKUP($F67,Monstervakken!$C:$C,Monstervakken!CR:CR,".",0)</f>
        <v>ja</v>
      </c>
      <c r="BI67" s="234" t="str">
        <f>_xlfn.XLOOKUP($F67,Monstervakken!$C:$C,Monstervakken!CS:CS,".",0)</f>
        <v>ja</v>
      </c>
      <c r="BJ67" s="234" t="str">
        <f>_xlfn.XLOOKUP($F67,Monstervakken!$C:$C,Monstervakken!CT:CT,".",0)</f>
        <v>ja</v>
      </c>
      <c r="BK67" s="234" t="str">
        <f>_xlfn.XLOOKUP($F67,Monstervakken!$C:$C,Monstervakken!CU:CU,".",0)</f>
        <v>ja</v>
      </c>
      <c r="BL67" s="232" t="str">
        <f t="shared" si="4"/>
        <v>011_059</v>
      </c>
    </row>
    <row r="68" spans="1:64" x14ac:dyDescent="0.2">
      <c r="A68" s="6" t="s">
        <v>1647</v>
      </c>
      <c r="C68" s="135">
        <f>_xlfn.XLOOKUP(F68,Monstervakken!C:C,Monstervakken!B:B)</f>
        <v>4007</v>
      </c>
      <c r="D68" s="6" t="s">
        <v>1635</v>
      </c>
      <c r="E68" s="6" t="s">
        <v>874</v>
      </c>
      <c r="F68" s="75">
        <v>27</v>
      </c>
      <c r="G68" s="115" t="str">
        <f t="shared" si="0"/>
        <v>011_060</v>
      </c>
      <c r="H68" s="135"/>
      <c r="I68" s="75">
        <v>60</v>
      </c>
      <c r="J68" s="6" t="s">
        <v>935</v>
      </c>
      <c r="K68" s="23">
        <v>12</v>
      </c>
      <c r="L68" s="25">
        <v>3.35</v>
      </c>
      <c r="M68" s="6">
        <v>40.200000000000003</v>
      </c>
      <c r="N68" s="8">
        <v>43742</v>
      </c>
      <c r="O68" s="6" t="s">
        <v>47</v>
      </c>
      <c r="P68" s="66">
        <v>-2.2200000000000002</v>
      </c>
      <c r="Q68" s="66">
        <v>-2.2200000000000002</v>
      </c>
      <c r="R68" s="66">
        <f>_xlfn.XLOOKUP(E68,hlp_leggeruitrapport!A:A,hlp_leggeruitrapport!D:D)</f>
        <v>-2.2200000000000002</v>
      </c>
      <c r="S68" s="66">
        <v>0.5</v>
      </c>
      <c r="T68" s="66">
        <f>_xlfn.XLOOKUP(E68,hlp_leggeruitrapport!A:A,hlp_leggeruitrapport!E:E)</f>
        <v>0.5</v>
      </c>
      <c r="U68" s="75">
        <f>_xlfn.XLOOKUP(E68,hlp_leggeruitrapport!A:A,hlp_leggeruitrapport!F:F)</f>
        <v>3</v>
      </c>
      <c r="V68" s="165">
        <f>_xlfn.XLOOKUP($G68,hpBPaanwas!$C:$C,hpBPaanwas!T:T,".")</f>
        <v>2.35</v>
      </c>
      <c r="W68" s="75">
        <f t="shared" si="2"/>
        <v>-2.9200000000000004</v>
      </c>
      <c r="X68" s="6">
        <v>-2.72</v>
      </c>
      <c r="Y68" s="6">
        <v>1</v>
      </c>
      <c r="Z68" s="6">
        <v>0.76</v>
      </c>
      <c r="AA68" s="6">
        <v>0.24</v>
      </c>
      <c r="AB68" s="6">
        <v>0.35</v>
      </c>
      <c r="AC68" s="6">
        <v>9.1</v>
      </c>
      <c r="AD68" s="6">
        <v>2.9</v>
      </c>
      <c r="AE68" s="6">
        <v>4.2</v>
      </c>
      <c r="AF68" s="6">
        <v>0.30690499999999998</v>
      </c>
      <c r="AG68" s="6" t="s">
        <v>921</v>
      </c>
      <c r="AH68" s="6" t="s">
        <v>32</v>
      </c>
      <c r="AI68" s="6" t="s">
        <v>41</v>
      </c>
      <c r="AJ68" s="6" t="s">
        <v>935</v>
      </c>
      <c r="AK68" s="75">
        <f>_xlfn.XLOOKUP(G68,hlpBPout!C:C,hlpBPout!X:X,".")</f>
        <v>8</v>
      </c>
      <c r="AL68" s="75">
        <f>_xlfn.XLOOKUP($G68,hlpBPout!$C:$C,hlpBPout!AA:AA,".")</f>
        <v>1</v>
      </c>
      <c r="AM68" s="75">
        <f>_xlfn.XLOOKUP(G68,hpBPaanwas!C:C,hpBPaanwas!X:X,".")</f>
        <v>10</v>
      </c>
      <c r="AN68" s="165">
        <f t="shared" si="5"/>
        <v>0.41666666666666669</v>
      </c>
      <c r="AO68" s="75">
        <f>_xlfn.XLOOKUP($G68,hpBPaanwas!$C:$C,hpBPaanwas!AA:AA,".")</f>
        <v>5</v>
      </c>
      <c r="AP68" s="116"/>
      <c r="AQ68" s="75">
        <f t="shared" si="6"/>
        <v>-1.0999999999999996</v>
      </c>
      <c r="AR68" s="116"/>
      <c r="AS68" s="127"/>
      <c r="AT68" s="127" t="s">
        <v>3795</v>
      </c>
      <c r="AU68" s="128"/>
      <c r="AV68" s="232" t="str">
        <f>_xlfn.XLOOKUP($F68,Monstervakken!$C:$C,Monstervakken!L:L,".",0)</f>
        <v>Klasse industrie</v>
      </c>
      <c r="AW68" s="232" t="str">
        <f>_xlfn.XLOOKUP($F68,Monstervakken!$C:$C,Monstervakken!M:M,".",0)</f>
        <v>Klasse B</v>
      </c>
      <c r="AX68" s="232" t="str">
        <f>_xlfn.XLOOKUP($F68,Monstervakken!$C:$C,Monstervakken!N:N,".",0)</f>
        <v>Niet verspreidbaar</v>
      </c>
      <c r="AY68" s="232" t="str">
        <f>_xlfn.XLOOKUP($F68,Monstervakken!$C:$C,Monstervakken!O:O,".",0)</f>
        <v>Toepasbaar in GBT</v>
      </c>
      <c r="AZ68" s="232" t="str">
        <f>_xlfn.XLOOKUP($F68,Monstervakken!$C:$C,Monstervakken!P:P,".",0)</f>
        <v>Toepasbaar in GBT</v>
      </c>
      <c r="BA68" s="232" t="str">
        <f>_xlfn.XLOOKUP($F68,Monstervakken!$C:$C,Monstervakken!Q:Q,".",0)</f>
        <v>Geen</v>
      </c>
      <c r="BB68" s="232"/>
      <c r="BC68" s="234" t="str">
        <f>_xlfn.XLOOKUP($F68,Monstervakken!$C:$C,Monstervakken!CM:CM,".",0)</f>
        <v>ja</v>
      </c>
      <c r="BD68" s="234" t="str">
        <f>_xlfn.XLOOKUP($F68,Monstervakken!$C:$C,Monstervakken!CN:CN,".",0)</f>
        <v>ja</v>
      </c>
      <c r="BE68" s="234" t="str">
        <f>_xlfn.XLOOKUP($F68,Monstervakken!$C:$C,Monstervakken!CO:CO,".",0)</f>
        <v>ja</v>
      </c>
      <c r="BF68" s="234" t="str">
        <f>_xlfn.XLOOKUP($F68,Monstervakken!$C:$C,Monstervakken!CP:CP,".",0)</f>
        <v>ja</v>
      </c>
      <c r="BG68" s="234" t="str">
        <f>_xlfn.XLOOKUP($F68,Monstervakken!$C:$C,Monstervakken!CQ:CQ,".",0)</f>
        <v>ja</v>
      </c>
      <c r="BH68" s="234" t="str">
        <f>_xlfn.XLOOKUP($F68,Monstervakken!$C:$C,Monstervakken!CR:CR,".",0)</f>
        <v>ja</v>
      </c>
      <c r="BI68" s="234" t="str">
        <f>_xlfn.XLOOKUP($F68,Monstervakken!$C:$C,Monstervakken!CS:CS,".",0)</f>
        <v>ja</v>
      </c>
      <c r="BJ68" s="234" t="str">
        <f>_xlfn.XLOOKUP($F68,Monstervakken!$C:$C,Monstervakken!CT:CT,".",0)</f>
        <v>ja</v>
      </c>
      <c r="BK68" s="234" t="str">
        <f>_xlfn.XLOOKUP($F68,Monstervakken!$C:$C,Monstervakken!CU:CU,".",0)</f>
        <v>ja</v>
      </c>
      <c r="BL68" s="232" t="str">
        <f t="shared" si="4"/>
        <v>011_060</v>
      </c>
    </row>
    <row r="69" spans="1:64" x14ac:dyDescent="0.2">
      <c r="A69" s="6" t="s">
        <v>1647</v>
      </c>
      <c r="C69" s="135">
        <f>_xlfn.XLOOKUP(F69,Monstervakken!C:C,Monstervakken!B:B)</f>
        <v>4008</v>
      </c>
      <c r="D69" s="6" t="s">
        <v>1635</v>
      </c>
      <c r="E69" s="6" t="s">
        <v>72</v>
      </c>
      <c r="F69" s="75">
        <v>28</v>
      </c>
      <c r="G69" s="115" t="str">
        <f t="shared" si="0"/>
        <v>011_061</v>
      </c>
      <c r="H69" s="135"/>
      <c r="I69" s="75">
        <v>61</v>
      </c>
      <c r="J69" s="6" t="s">
        <v>936</v>
      </c>
      <c r="K69" s="23">
        <v>37.5</v>
      </c>
      <c r="L69" s="25">
        <v>2.5</v>
      </c>
      <c r="M69" s="6">
        <v>93.75</v>
      </c>
      <c r="N69" s="8">
        <v>43721</v>
      </c>
      <c r="O69" s="6" t="s">
        <v>38</v>
      </c>
      <c r="P69" s="66">
        <v>-2.21</v>
      </c>
      <c r="Q69" s="66">
        <v>-2.2200000000000002</v>
      </c>
      <c r="R69" s="66">
        <f>_xlfn.XLOOKUP(E69,hlp_leggeruitrapport!A:A,hlp_leggeruitrapport!D:D)</f>
        <v>-2.2200000000000002</v>
      </c>
      <c r="S69" s="66">
        <v>0.5</v>
      </c>
      <c r="T69" s="66">
        <f>_xlfn.XLOOKUP(E69,hlp_leggeruitrapport!A:A,hlp_leggeruitrapport!E:E)</f>
        <v>0.5</v>
      </c>
      <c r="U69" s="75">
        <f>_xlfn.XLOOKUP(E69,hlp_leggeruitrapport!A:A,hlp_leggeruitrapport!F:F)</f>
        <v>3</v>
      </c>
      <c r="V69" s="165">
        <f>_xlfn.XLOOKUP($G69,hpBPaanwas!$C:$C,hpBPaanwas!T:T,".")</f>
        <v>1.5</v>
      </c>
      <c r="W69" s="75">
        <f t="shared" si="2"/>
        <v>-2.9200000000000004</v>
      </c>
      <c r="X69" s="6">
        <v>-2.72</v>
      </c>
      <c r="Y69" s="6">
        <v>1</v>
      </c>
      <c r="Z69" s="6">
        <v>0.9</v>
      </c>
      <c r="AA69" s="6">
        <v>0.45</v>
      </c>
      <c r="AB69" s="6">
        <v>0.59</v>
      </c>
      <c r="AC69" s="6">
        <v>33.799999999999997</v>
      </c>
      <c r="AD69" s="6">
        <v>16.899999999999999</v>
      </c>
      <c r="AE69" s="6">
        <v>22.1</v>
      </c>
      <c r="AF69" s="6">
        <v>0.53731300000000004</v>
      </c>
      <c r="AG69" s="6" t="s">
        <v>921</v>
      </c>
      <c r="AH69" s="6" t="s">
        <v>32</v>
      </c>
      <c r="AI69" s="6" t="s">
        <v>41</v>
      </c>
      <c r="AJ69" s="6" t="s">
        <v>936</v>
      </c>
      <c r="AK69" s="75">
        <f>_xlfn.XLOOKUP(G69,hlpBPout!C:C,hlpBPout!X:X,".")</f>
        <v>34</v>
      </c>
      <c r="AL69" s="75" t="str">
        <f>_xlfn.XLOOKUP($G69,hlpBPout!$C:$C,hlpBPout!AA:AA,".")</f>
        <v>!</v>
      </c>
      <c r="AM69" s="75">
        <f>_xlfn.XLOOKUP(G69,hpBPaanwas!C:C,hpBPaanwas!X:X,".")</f>
        <v>34</v>
      </c>
      <c r="AN69" s="165">
        <f t="shared" si="5"/>
        <v>0.61333333333333329</v>
      </c>
      <c r="AO69" s="75">
        <f>_xlfn.XLOOKUP($G69,hpBPaanwas!$C:$C,hpBPaanwas!AA:AA,".")</f>
        <v>23</v>
      </c>
      <c r="AP69" s="116"/>
      <c r="AQ69" s="75">
        <f t="shared" si="6"/>
        <v>0.20000000000000284</v>
      </c>
      <c r="AR69" s="116"/>
      <c r="AS69" s="127"/>
      <c r="AT69" s="127" t="s">
        <v>3795</v>
      </c>
      <c r="AU69" s="128"/>
      <c r="AV69" s="232" t="str">
        <f>_xlfn.XLOOKUP($F69,Monstervakken!$C:$C,Monstervakken!L:L,".",0)</f>
        <v>Klasse industrie</v>
      </c>
      <c r="AW69" s="232" t="str">
        <f>_xlfn.XLOOKUP($F69,Monstervakken!$C:$C,Monstervakken!M:M,".",0)</f>
        <v>Klasse B</v>
      </c>
      <c r="AX69" s="232" t="str">
        <f>_xlfn.XLOOKUP($F69,Monstervakken!$C:$C,Monstervakken!N:N,".",0)</f>
        <v>Niet verspreidbaar</v>
      </c>
      <c r="AY69" s="232" t="str">
        <f>_xlfn.XLOOKUP($F69,Monstervakken!$C:$C,Monstervakken!O:O,".",0)</f>
        <v>Toepasbaar in GBT</v>
      </c>
      <c r="AZ69" s="232" t="str">
        <f>_xlfn.XLOOKUP($F69,Monstervakken!$C:$C,Monstervakken!P:P,".",0)</f>
        <v>Toepasbaar in GBT</v>
      </c>
      <c r="BA69" s="232" t="str">
        <f>_xlfn.XLOOKUP($F69,Monstervakken!$C:$C,Monstervakken!Q:Q,".",0)</f>
        <v>Geen</v>
      </c>
      <c r="BB69" s="232"/>
      <c r="BC69" s="234" t="str">
        <f>_xlfn.XLOOKUP($F69,Monstervakken!$C:$C,Monstervakken!CM:CM,".",0)</f>
        <v>ja</v>
      </c>
      <c r="BD69" s="234" t="str">
        <f>_xlfn.XLOOKUP($F69,Monstervakken!$C:$C,Monstervakken!CN:CN,".",0)</f>
        <v>ja</v>
      </c>
      <c r="BE69" s="234" t="str">
        <f>_xlfn.XLOOKUP($F69,Monstervakken!$C:$C,Monstervakken!CO:CO,".",0)</f>
        <v>ja</v>
      </c>
      <c r="BF69" s="234" t="str">
        <f>_xlfn.XLOOKUP($F69,Monstervakken!$C:$C,Monstervakken!CP:CP,".",0)</f>
        <v>ja</v>
      </c>
      <c r="BG69" s="234" t="str">
        <f>_xlfn.XLOOKUP($F69,Monstervakken!$C:$C,Monstervakken!CQ:CQ,".",0)</f>
        <v>ja</v>
      </c>
      <c r="BH69" s="234" t="str">
        <f>_xlfn.XLOOKUP($F69,Monstervakken!$C:$C,Monstervakken!CR:CR,".",0)</f>
        <v>ja</v>
      </c>
      <c r="BI69" s="234" t="str">
        <f>_xlfn.XLOOKUP($F69,Monstervakken!$C:$C,Monstervakken!CS:CS,".",0)</f>
        <v>ja</v>
      </c>
      <c r="BJ69" s="234" t="str">
        <f>_xlfn.XLOOKUP($F69,Monstervakken!$C:$C,Monstervakken!CT:CT,".",0)</f>
        <v>ja</v>
      </c>
      <c r="BK69" s="234" t="str">
        <f>_xlfn.XLOOKUP($F69,Monstervakken!$C:$C,Monstervakken!CU:CU,".",0)</f>
        <v>ja</v>
      </c>
      <c r="BL69" s="232" t="str">
        <f t="shared" si="4"/>
        <v>011_061</v>
      </c>
    </row>
    <row r="70" spans="1:64" x14ac:dyDescent="0.2">
      <c r="A70" s="6" t="s">
        <v>1647</v>
      </c>
      <c r="C70" s="135">
        <f>_xlfn.XLOOKUP(F70,Monstervakken!C:C,Monstervakken!B:B)</f>
        <v>4008</v>
      </c>
      <c r="D70" s="6" t="s">
        <v>1635</v>
      </c>
      <c r="E70" s="6" t="s">
        <v>72</v>
      </c>
      <c r="F70" s="75">
        <v>28</v>
      </c>
      <c r="G70" s="115" t="str">
        <f t="shared" si="0"/>
        <v>011_062</v>
      </c>
      <c r="H70" s="135"/>
      <c r="I70" s="75">
        <v>62</v>
      </c>
      <c r="J70" s="6" t="s">
        <v>937</v>
      </c>
      <c r="K70" s="23">
        <v>37</v>
      </c>
      <c r="L70" s="25">
        <v>2.8</v>
      </c>
      <c r="M70" s="6">
        <v>103.6</v>
      </c>
      <c r="N70" s="8">
        <v>43721</v>
      </c>
      <c r="O70" s="6" t="s">
        <v>38</v>
      </c>
      <c r="P70" s="66">
        <v>-2.21</v>
      </c>
      <c r="Q70" s="66">
        <v>-2.2200000000000002</v>
      </c>
      <c r="R70" s="66">
        <f>_xlfn.XLOOKUP(E70,hlp_leggeruitrapport!A:A,hlp_leggeruitrapport!D:D)</f>
        <v>-2.2200000000000002</v>
      </c>
      <c r="S70" s="66">
        <v>0.5</v>
      </c>
      <c r="T70" s="66">
        <f>_xlfn.XLOOKUP(E70,hlp_leggeruitrapport!A:A,hlp_leggeruitrapport!E:E)</f>
        <v>0.5</v>
      </c>
      <c r="U70" s="75">
        <f>_xlfn.XLOOKUP(E70,hlp_leggeruitrapport!A:A,hlp_leggeruitrapport!F:F)</f>
        <v>3</v>
      </c>
      <c r="V70" s="165">
        <f>_xlfn.XLOOKUP($G70,hpBPaanwas!$C:$C,hpBPaanwas!T:T,".")</f>
        <v>1.8</v>
      </c>
      <c r="W70" s="75">
        <f t="shared" si="2"/>
        <v>-2.9200000000000004</v>
      </c>
      <c r="X70" s="6">
        <v>-2.72</v>
      </c>
      <c r="Y70" s="6">
        <v>1</v>
      </c>
      <c r="Z70" s="6">
        <v>0.84</v>
      </c>
      <c r="AA70" s="6">
        <v>0.35</v>
      </c>
      <c r="AB70" s="6">
        <v>0.48</v>
      </c>
      <c r="AC70" s="6">
        <v>31.1</v>
      </c>
      <c r="AD70" s="6">
        <v>13</v>
      </c>
      <c r="AE70" s="6">
        <v>17.8</v>
      </c>
      <c r="AF70" s="6">
        <v>0.429448</v>
      </c>
      <c r="AG70" s="6" t="s">
        <v>921</v>
      </c>
      <c r="AH70" s="6" t="s">
        <v>32</v>
      </c>
      <c r="AI70" s="6" t="s">
        <v>41</v>
      </c>
      <c r="AJ70" s="6" t="s">
        <v>937</v>
      </c>
      <c r="AK70" s="75">
        <f>_xlfn.XLOOKUP(G70,hlpBPout!C:C,hlpBPout!X:X,".")</f>
        <v>30</v>
      </c>
      <c r="AL70" s="75" t="str">
        <f>_xlfn.XLOOKUP($G70,hlpBPout!$C:$C,hlpBPout!AA:AA,".")</f>
        <v>!</v>
      </c>
      <c r="AM70" s="75">
        <f>_xlfn.XLOOKUP(G70,hpBPaanwas!C:C,hpBPaanwas!X:X,".")</f>
        <v>33</v>
      </c>
      <c r="AN70" s="165">
        <f t="shared" si="5"/>
        <v>0.51351351351351349</v>
      </c>
      <c r="AO70" s="75">
        <f>_xlfn.XLOOKUP($G70,hpBPaanwas!$C:$C,hpBPaanwas!AA:AA,".")</f>
        <v>19</v>
      </c>
      <c r="AP70" s="116"/>
      <c r="AQ70" s="75">
        <f t="shared" si="6"/>
        <v>-1.1000000000000014</v>
      </c>
      <c r="AR70" s="116"/>
      <c r="AS70" s="127"/>
      <c r="AT70" s="127" t="s">
        <v>3795</v>
      </c>
      <c r="AU70" s="128"/>
      <c r="AV70" s="232" t="str">
        <f>_xlfn.XLOOKUP($F70,Monstervakken!$C:$C,Monstervakken!L:L,".",0)</f>
        <v>Klasse industrie</v>
      </c>
      <c r="AW70" s="232" t="str">
        <f>_xlfn.XLOOKUP($F70,Monstervakken!$C:$C,Monstervakken!M:M,".",0)</f>
        <v>Klasse B</v>
      </c>
      <c r="AX70" s="232" t="str">
        <f>_xlfn.XLOOKUP($F70,Monstervakken!$C:$C,Monstervakken!N:N,".",0)</f>
        <v>Niet verspreidbaar</v>
      </c>
      <c r="AY70" s="232" t="str">
        <f>_xlfn.XLOOKUP($F70,Monstervakken!$C:$C,Monstervakken!O:O,".",0)</f>
        <v>Toepasbaar in GBT</v>
      </c>
      <c r="AZ70" s="232" t="str">
        <f>_xlfn.XLOOKUP($F70,Monstervakken!$C:$C,Monstervakken!P:P,".",0)</f>
        <v>Toepasbaar in GBT</v>
      </c>
      <c r="BA70" s="232" t="str">
        <f>_xlfn.XLOOKUP($F70,Monstervakken!$C:$C,Monstervakken!Q:Q,".",0)</f>
        <v>Geen</v>
      </c>
      <c r="BB70" s="232"/>
      <c r="BC70" s="234" t="str">
        <f>_xlfn.XLOOKUP($F70,Monstervakken!$C:$C,Monstervakken!CM:CM,".",0)</f>
        <v>ja</v>
      </c>
      <c r="BD70" s="234" t="str">
        <f>_xlfn.XLOOKUP($F70,Monstervakken!$C:$C,Monstervakken!CN:CN,".",0)</f>
        <v>ja</v>
      </c>
      <c r="BE70" s="234" t="str">
        <f>_xlfn.XLOOKUP($F70,Monstervakken!$C:$C,Monstervakken!CO:CO,".",0)</f>
        <v>ja</v>
      </c>
      <c r="BF70" s="234" t="str">
        <f>_xlfn.XLOOKUP($F70,Monstervakken!$C:$C,Monstervakken!CP:CP,".",0)</f>
        <v>ja</v>
      </c>
      <c r="BG70" s="234" t="str">
        <f>_xlfn.XLOOKUP($F70,Monstervakken!$C:$C,Monstervakken!CQ:CQ,".",0)</f>
        <v>ja</v>
      </c>
      <c r="BH70" s="234" t="str">
        <f>_xlfn.XLOOKUP($F70,Monstervakken!$C:$C,Monstervakken!CR:CR,".",0)</f>
        <v>ja</v>
      </c>
      <c r="BI70" s="234" t="str">
        <f>_xlfn.XLOOKUP($F70,Monstervakken!$C:$C,Monstervakken!CS:CS,".",0)</f>
        <v>ja</v>
      </c>
      <c r="BJ70" s="234" t="str">
        <f>_xlfn.XLOOKUP($F70,Monstervakken!$C:$C,Monstervakken!CT:CT,".",0)</f>
        <v>ja</v>
      </c>
      <c r="BK70" s="234" t="str">
        <f>_xlfn.XLOOKUP($F70,Monstervakken!$C:$C,Monstervakken!CU:CU,".",0)</f>
        <v>ja</v>
      </c>
      <c r="BL70" s="232" t="str">
        <f t="shared" si="4"/>
        <v>011_062</v>
      </c>
    </row>
    <row r="71" spans="1:64" x14ac:dyDescent="0.2">
      <c r="A71" s="6" t="s">
        <v>1647</v>
      </c>
      <c r="C71" s="135">
        <f>_xlfn.XLOOKUP(F71,Monstervakken!C:C,Monstervakken!B:B)</f>
        <v>4008</v>
      </c>
      <c r="D71" s="6" t="s">
        <v>1635</v>
      </c>
      <c r="E71" s="6" t="s">
        <v>72</v>
      </c>
      <c r="F71" s="75">
        <v>28</v>
      </c>
      <c r="G71" s="115" t="str">
        <f t="shared" si="0"/>
        <v>011_063</v>
      </c>
      <c r="H71" s="135"/>
      <c r="I71" s="75">
        <v>63</v>
      </c>
      <c r="J71" s="6" t="s">
        <v>73</v>
      </c>
      <c r="K71" s="23">
        <v>35</v>
      </c>
      <c r="L71" s="25">
        <v>4.5</v>
      </c>
      <c r="M71" s="6">
        <v>157.5</v>
      </c>
      <c r="N71" s="8">
        <v>43721</v>
      </c>
      <c r="O71" s="6" t="s">
        <v>74</v>
      </c>
      <c r="P71" s="66">
        <v>-2.21</v>
      </c>
      <c r="Q71" s="66">
        <v>-2.2200000000000002</v>
      </c>
      <c r="R71" s="66">
        <f>_xlfn.XLOOKUP(E71,hlp_leggeruitrapport!A:A,hlp_leggeruitrapport!D:D)</f>
        <v>-2.2200000000000002</v>
      </c>
      <c r="S71" s="66">
        <v>0.5</v>
      </c>
      <c r="T71" s="66">
        <f>_xlfn.XLOOKUP(E71,hlp_leggeruitrapport!A:A,hlp_leggeruitrapport!E:E)</f>
        <v>0.5</v>
      </c>
      <c r="U71" s="75">
        <f>_xlfn.XLOOKUP(E71,hlp_leggeruitrapport!A:A,hlp_leggeruitrapport!F:F)</f>
        <v>3</v>
      </c>
      <c r="V71" s="165">
        <f>_xlfn.XLOOKUP($G71,hpBPaanwas!$C:$C,hpBPaanwas!T:T,".")</f>
        <v>3</v>
      </c>
      <c r="W71" s="75">
        <f t="shared" si="2"/>
        <v>-2.9200000000000004</v>
      </c>
      <c r="X71" s="6">
        <v>-2.72</v>
      </c>
      <c r="Y71" s="6">
        <v>1.5</v>
      </c>
      <c r="Z71" s="6">
        <v>1.18</v>
      </c>
      <c r="AA71" s="6">
        <v>0.01</v>
      </c>
      <c r="AB71" s="6">
        <v>0.04</v>
      </c>
      <c r="AC71" s="6">
        <v>41.3</v>
      </c>
      <c r="AD71" s="6">
        <v>0.4</v>
      </c>
      <c r="AE71" s="6">
        <v>1.4</v>
      </c>
      <c r="AF71" s="6">
        <v>1.3158E-2</v>
      </c>
      <c r="AG71" s="6" t="s">
        <v>27</v>
      </c>
      <c r="AH71" s="6" t="s">
        <v>32</v>
      </c>
      <c r="AI71" s="6" t="s">
        <v>29</v>
      </c>
      <c r="AJ71" s="6" t="s">
        <v>73</v>
      </c>
      <c r="AK71" s="75">
        <f>_xlfn.XLOOKUP(G71,hlpBPout!C:C,hlpBPout!X:X,".")</f>
        <v>42</v>
      </c>
      <c r="AL71" s="75">
        <f>_xlfn.XLOOKUP($G71,hlpBPout!$C:$C,hlpBPout!AA:AA,".")</f>
        <v>0</v>
      </c>
      <c r="AM71" s="75">
        <f>_xlfn.XLOOKUP(G71,hpBPaanwas!C:C,hpBPaanwas!X:X,".")</f>
        <v>46</v>
      </c>
      <c r="AN71" s="165">
        <f t="shared" si="5"/>
        <v>0.11428571428571428</v>
      </c>
      <c r="AO71" s="75">
        <f>_xlfn.XLOOKUP($G71,hpBPaanwas!$C:$C,hpBPaanwas!AA:AA,".")</f>
        <v>4</v>
      </c>
      <c r="AP71" s="116"/>
      <c r="AQ71" s="75">
        <f t="shared" si="6"/>
        <v>0.70000000000000284</v>
      </c>
      <c r="AR71" s="116"/>
      <c r="AS71" s="127"/>
      <c r="AT71" s="127" t="s">
        <v>3795</v>
      </c>
      <c r="AU71" s="128"/>
      <c r="AV71" s="232" t="str">
        <f>_xlfn.XLOOKUP($F71,Monstervakken!$C:$C,Monstervakken!L:L,".",0)</f>
        <v>Klasse industrie</v>
      </c>
      <c r="AW71" s="232" t="str">
        <f>_xlfn.XLOOKUP($F71,Monstervakken!$C:$C,Monstervakken!M:M,".",0)</f>
        <v>Klasse B</v>
      </c>
      <c r="AX71" s="232" t="str">
        <f>_xlfn.XLOOKUP($F71,Monstervakken!$C:$C,Monstervakken!N:N,".",0)</f>
        <v>Niet verspreidbaar</v>
      </c>
      <c r="AY71" s="232" t="str">
        <f>_xlfn.XLOOKUP($F71,Monstervakken!$C:$C,Monstervakken!O:O,".",0)</f>
        <v>Toepasbaar in GBT</v>
      </c>
      <c r="AZ71" s="232" t="str">
        <f>_xlfn.XLOOKUP($F71,Monstervakken!$C:$C,Monstervakken!P:P,".",0)</f>
        <v>Toepasbaar in GBT</v>
      </c>
      <c r="BA71" s="232" t="str">
        <f>_xlfn.XLOOKUP($F71,Monstervakken!$C:$C,Monstervakken!Q:Q,".",0)</f>
        <v>Geen</v>
      </c>
      <c r="BB71" s="232"/>
      <c r="BC71" s="234" t="str">
        <f>_xlfn.XLOOKUP($F71,Monstervakken!$C:$C,Monstervakken!CM:CM,".",0)</f>
        <v>ja</v>
      </c>
      <c r="BD71" s="234" t="str">
        <f>_xlfn.XLOOKUP($F71,Monstervakken!$C:$C,Monstervakken!CN:CN,".",0)</f>
        <v>ja</v>
      </c>
      <c r="BE71" s="234" t="str">
        <f>_xlfn.XLOOKUP($F71,Monstervakken!$C:$C,Monstervakken!CO:CO,".",0)</f>
        <v>ja</v>
      </c>
      <c r="BF71" s="234" t="str">
        <f>_xlfn.XLOOKUP($F71,Monstervakken!$C:$C,Monstervakken!CP:CP,".",0)</f>
        <v>ja</v>
      </c>
      <c r="BG71" s="234" t="str">
        <f>_xlfn.XLOOKUP($F71,Monstervakken!$C:$C,Monstervakken!CQ:CQ,".",0)</f>
        <v>ja</v>
      </c>
      <c r="BH71" s="234" t="str">
        <f>_xlfn.XLOOKUP($F71,Monstervakken!$C:$C,Monstervakken!CR:CR,".",0)</f>
        <v>ja</v>
      </c>
      <c r="BI71" s="234" t="str">
        <f>_xlfn.XLOOKUP($F71,Monstervakken!$C:$C,Monstervakken!CS:CS,".",0)</f>
        <v>ja</v>
      </c>
      <c r="BJ71" s="234" t="str">
        <f>_xlfn.XLOOKUP($F71,Monstervakken!$C:$C,Monstervakken!CT:CT,".",0)</f>
        <v>ja</v>
      </c>
      <c r="BK71" s="234" t="str">
        <f>_xlfn.XLOOKUP($F71,Monstervakken!$C:$C,Monstervakken!CU:CU,".",0)</f>
        <v>ja</v>
      </c>
      <c r="BL71" s="232" t="str">
        <f t="shared" si="4"/>
        <v>011_063</v>
      </c>
    </row>
    <row r="72" spans="1:64" x14ac:dyDescent="0.2">
      <c r="A72" s="6" t="s">
        <v>1647</v>
      </c>
      <c r="C72" s="135">
        <f>_xlfn.XLOOKUP(F72,Monstervakken!C:C,Monstervakken!B:B)</f>
        <v>4008</v>
      </c>
      <c r="D72" s="6" t="s">
        <v>1635</v>
      </c>
      <c r="E72" s="6" t="s">
        <v>72</v>
      </c>
      <c r="F72" s="75">
        <v>28</v>
      </c>
      <c r="G72" s="115" t="str">
        <f t="shared" si="0"/>
        <v>011_064</v>
      </c>
      <c r="H72" s="135"/>
      <c r="I72" s="75">
        <v>64</v>
      </c>
      <c r="J72" s="6" t="s">
        <v>75</v>
      </c>
      <c r="K72" s="23">
        <v>45</v>
      </c>
      <c r="L72" s="25">
        <v>4.55</v>
      </c>
      <c r="M72" s="6">
        <v>204.75</v>
      </c>
      <c r="N72" s="8">
        <v>43721</v>
      </c>
      <c r="O72" s="6" t="s">
        <v>74</v>
      </c>
      <c r="P72" s="66">
        <v>-2.21</v>
      </c>
      <c r="Q72" s="66">
        <v>-2.2200000000000002</v>
      </c>
      <c r="R72" s="66">
        <f>_xlfn.XLOOKUP(E72,hlp_leggeruitrapport!A:A,hlp_leggeruitrapport!D:D)</f>
        <v>-2.2200000000000002</v>
      </c>
      <c r="S72" s="66">
        <v>0.5</v>
      </c>
      <c r="T72" s="66">
        <f>_xlfn.XLOOKUP(E72,hlp_leggeruitrapport!A:A,hlp_leggeruitrapport!E:E)</f>
        <v>0.5</v>
      </c>
      <c r="U72" s="75">
        <f>_xlfn.XLOOKUP(E72,hlp_leggeruitrapport!A:A,hlp_leggeruitrapport!F:F)</f>
        <v>3</v>
      </c>
      <c r="V72" s="165">
        <f>_xlfn.XLOOKUP($G72,hpBPaanwas!$C:$C,hpBPaanwas!T:T,".")</f>
        <v>3</v>
      </c>
      <c r="W72" s="75">
        <f t="shared" si="2"/>
        <v>-2.9200000000000004</v>
      </c>
      <c r="X72" s="6">
        <v>-2.72</v>
      </c>
      <c r="Y72" s="6">
        <v>1.55</v>
      </c>
      <c r="Z72" s="6">
        <v>1.24</v>
      </c>
      <c r="AA72" s="6">
        <v>0</v>
      </c>
      <c r="AB72" s="6">
        <v>0.06</v>
      </c>
      <c r="AC72" s="6">
        <v>55.8</v>
      </c>
      <c r="AD72" s="6">
        <v>0</v>
      </c>
      <c r="AE72" s="6">
        <v>2.7</v>
      </c>
      <c r="AF72" s="6">
        <v>0</v>
      </c>
      <c r="AG72" s="6" t="s">
        <v>27</v>
      </c>
      <c r="AH72" s="6" t="s">
        <v>32</v>
      </c>
      <c r="AI72" s="6" t="s">
        <v>41</v>
      </c>
      <c r="AJ72" s="6" t="s">
        <v>75</v>
      </c>
      <c r="AK72" s="75">
        <f>_xlfn.XLOOKUP(G72,hlpBPout!C:C,hlpBPout!X:X,".")</f>
        <v>54</v>
      </c>
      <c r="AL72" s="75">
        <f>_xlfn.XLOOKUP($G72,hlpBPout!$C:$C,hlpBPout!AA:AA,".")</f>
        <v>0</v>
      </c>
      <c r="AM72" s="75">
        <f>_xlfn.XLOOKUP(G72,hpBPaanwas!C:C,hpBPaanwas!X:X,".")</f>
        <v>59</v>
      </c>
      <c r="AN72" s="165">
        <f t="shared" si="5"/>
        <v>0.1111111111111111</v>
      </c>
      <c r="AO72" s="75">
        <f>_xlfn.XLOOKUP($G72,hpBPaanwas!$C:$C,hpBPaanwas!AA:AA,".")</f>
        <v>5</v>
      </c>
      <c r="AP72" s="116"/>
      <c r="AQ72" s="75">
        <f t="shared" si="6"/>
        <v>-1.7999999999999972</v>
      </c>
      <c r="AR72" s="116"/>
      <c r="AS72" s="127"/>
      <c r="AT72" s="127" t="s">
        <v>3795</v>
      </c>
      <c r="AU72" s="128"/>
      <c r="AV72" s="232" t="str">
        <f>_xlfn.XLOOKUP($F72,Monstervakken!$C:$C,Monstervakken!L:L,".",0)</f>
        <v>Klasse industrie</v>
      </c>
      <c r="AW72" s="232" t="str">
        <f>_xlfn.XLOOKUP($F72,Monstervakken!$C:$C,Monstervakken!M:M,".",0)</f>
        <v>Klasse B</v>
      </c>
      <c r="AX72" s="232" t="str">
        <f>_xlfn.XLOOKUP($F72,Monstervakken!$C:$C,Monstervakken!N:N,".",0)</f>
        <v>Niet verspreidbaar</v>
      </c>
      <c r="AY72" s="232" t="str">
        <f>_xlfn.XLOOKUP($F72,Monstervakken!$C:$C,Monstervakken!O:O,".",0)</f>
        <v>Toepasbaar in GBT</v>
      </c>
      <c r="AZ72" s="232" t="str">
        <f>_xlfn.XLOOKUP($F72,Monstervakken!$C:$C,Monstervakken!P:P,".",0)</f>
        <v>Toepasbaar in GBT</v>
      </c>
      <c r="BA72" s="232" t="str">
        <f>_xlfn.XLOOKUP($F72,Monstervakken!$C:$C,Monstervakken!Q:Q,".",0)</f>
        <v>Geen</v>
      </c>
      <c r="BB72" s="232"/>
      <c r="BC72" s="234" t="str">
        <f>_xlfn.XLOOKUP($F72,Monstervakken!$C:$C,Monstervakken!CM:CM,".",0)</f>
        <v>ja</v>
      </c>
      <c r="BD72" s="234" t="str">
        <f>_xlfn.XLOOKUP($F72,Monstervakken!$C:$C,Monstervakken!CN:CN,".",0)</f>
        <v>ja</v>
      </c>
      <c r="BE72" s="234" t="str">
        <f>_xlfn.XLOOKUP($F72,Monstervakken!$C:$C,Monstervakken!CO:CO,".",0)</f>
        <v>ja</v>
      </c>
      <c r="BF72" s="234" t="str">
        <f>_xlfn.XLOOKUP($F72,Monstervakken!$C:$C,Monstervakken!CP:CP,".",0)</f>
        <v>ja</v>
      </c>
      <c r="BG72" s="234" t="str">
        <f>_xlfn.XLOOKUP($F72,Monstervakken!$C:$C,Monstervakken!CQ:CQ,".",0)</f>
        <v>ja</v>
      </c>
      <c r="BH72" s="234" t="str">
        <f>_xlfn.XLOOKUP($F72,Monstervakken!$C:$C,Monstervakken!CR:CR,".",0)</f>
        <v>ja</v>
      </c>
      <c r="BI72" s="234" t="str">
        <f>_xlfn.XLOOKUP($F72,Monstervakken!$C:$C,Monstervakken!CS:CS,".",0)</f>
        <v>ja</v>
      </c>
      <c r="BJ72" s="234" t="str">
        <f>_xlfn.XLOOKUP($F72,Monstervakken!$C:$C,Monstervakken!CT:CT,".",0)</f>
        <v>ja</v>
      </c>
      <c r="BK72" s="234" t="str">
        <f>_xlfn.XLOOKUP($F72,Monstervakken!$C:$C,Monstervakken!CU:CU,".",0)</f>
        <v>ja</v>
      </c>
      <c r="BL72" s="232" t="str">
        <f t="shared" si="4"/>
        <v>011_064</v>
      </c>
    </row>
    <row r="73" spans="1:64" x14ac:dyDescent="0.2">
      <c r="A73" s="6" t="s">
        <v>1647</v>
      </c>
      <c r="C73" s="135">
        <f>_xlfn.XLOOKUP(F73,Monstervakken!C:C,Monstervakken!B:B)</f>
        <v>4008</v>
      </c>
      <c r="D73" s="6" t="s">
        <v>1635</v>
      </c>
      <c r="E73" s="6" t="s">
        <v>72</v>
      </c>
      <c r="F73" s="75">
        <v>28</v>
      </c>
      <c r="G73" s="115" t="str">
        <f t="shared" ref="G73:G77" si="7">D73&amp;"_"&amp;TEXT(I73,"000")</f>
        <v>011_065</v>
      </c>
      <c r="H73" s="135"/>
      <c r="I73" s="75">
        <v>65</v>
      </c>
      <c r="J73" s="6" t="s">
        <v>938</v>
      </c>
      <c r="K73" s="23">
        <v>36</v>
      </c>
      <c r="L73" s="25">
        <v>5.2</v>
      </c>
      <c r="M73" s="6">
        <v>187.2</v>
      </c>
      <c r="N73" s="8">
        <v>43721</v>
      </c>
      <c r="O73" s="6" t="s">
        <v>74</v>
      </c>
      <c r="P73" s="66">
        <v>-2.21</v>
      </c>
      <c r="Q73" s="66">
        <v>-2.2200000000000002</v>
      </c>
      <c r="R73" s="66">
        <f>_xlfn.XLOOKUP(E73,hlp_leggeruitrapport!A:A,hlp_leggeruitrapport!D:D)</f>
        <v>-2.2200000000000002</v>
      </c>
      <c r="S73" s="66">
        <v>0.5</v>
      </c>
      <c r="T73" s="66">
        <f>_xlfn.XLOOKUP(E73,hlp_leggeruitrapport!A:A,hlp_leggeruitrapport!E:E)</f>
        <v>0.5</v>
      </c>
      <c r="U73" s="75">
        <f>_xlfn.XLOOKUP(E73,hlp_leggeruitrapport!A:A,hlp_leggeruitrapport!F:F)</f>
        <v>3</v>
      </c>
      <c r="V73" s="165">
        <f>_xlfn.XLOOKUP($G73,hpBPaanwas!$C:$C,hpBPaanwas!T:T,".")</f>
        <v>3</v>
      </c>
      <c r="W73" s="75">
        <f t="shared" si="2"/>
        <v>-2.9200000000000004</v>
      </c>
      <c r="X73" s="6">
        <v>-2.72</v>
      </c>
      <c r="Y73" s="6">
        <v>2.2000000000000002</v>
      </c>
      <c r="Z73" s="6">
        <v>1.41</v>
      </c>
      <c r="AA73" s="6">
        <v>0.52</v>
      </c>
      <c r="AB73" s="6">
        <v>0.76</v>
      </c>
      <c r="AC73" s="6">
        <v>50.8</v>
      </c>
      <c r="AD73" s="6">
        <v>18.7</v>
      </c>
      <c r="AE73" s="6">
        <v>27.4</v>
      </c>
      <c r="AF73" s="6">
        <v>0.35749999999999998</v>
      </c>
      <c r="AG73" s="6" t="s">
        <v>921</v>
      </c>
      <c r="AH73" s="6" t="s">
        <v>32</v>
      </c>
      <c r="AI73" s="6" t="s">
        <v>41</v>
      </c>
      <c r="AJ73" s="6" t="s">
        <v>938</v>
      </c>
      <c r="AK73" s="75">
        <f>_xlfn.XLOOKUP(G73,hlpBPout!C:C,hlpBPout!X:X,".")</f>
        <v>50</v>
      </c>
      <c r="AL73" s="75">
        <f>_xlfn.XLOOKUP($G73,hlpBPout!$C:$C,hlpBPout!AA:AA,".")</f>
        <v>18</v>
      </c>
      <c r="AM73" s="75">
        <f>_xlfn.XLOOKUP(G73,hpBPaanwas!C:C,hpBPaanwas!X:X,".")</f>
        <v>54</v>
      </c>
      <c r="AN73" s="165">
        <f t="shared" si="5"/>
        <v>0.80555555555555558</v>
      </c>
      <c r="AO73" s="75">
        <f>_xlfn.XLOOKUP($G73,hpBPaanwas!$C:$C,hpBPaanwas!AA:AA,".")</f>
        <v>29</v>
      </c>
      <c r="AP73" s="116"/>
      <c r="AQ73" s="75">
        <f t="shared" si="6"/>
        <v>-0.79999999999999716</v>
      </c>
      <c r="AR73" s="116"/>
      <c r="AS73" s="127"/>
      <c r="AT73" s="127" t="s">
        <v>3795</v>
      </c>
      <c r="AU73" s="128"/>
      <c r="AV73" s="232" t="str">
        <f>_xlfn.XLOOKUP($F73,Monstervakken!$C:$C,Monstervakken!L:L,".",0)</f>
        <v>Klasse industrie</v>
      </c>
      <c r="AW73" s="232" t="str">
        <f>_xlfn.XLOOKUP($F73,Monstervakken!$C:$C,Monstervakken!M:M,".",0)</f>
        <v>Klasse B</v>
      </c>
      <c r="AX73" s="232" t="str">
        <f>_xlfn.XLOOKUP($F73,Monstervakken!$C:$C,Monstervakken!N:N,".",0)</f>
        <v>Niet verspreidbaar</v>
      </c>
      <c r="AY73" s="232" t="str">
        <f>_xlfn.XLOOKUP($F73,Monstervakken!$C:$C,Monstervakken!O:O,".",0)</f>
        <v>Toepasbaar in GBT</v>
      </c>
      <c r="AZ73" s="232" t="str">
        <f>_xlfn.XLOOKUP($F73,Monstervakken!$C:$C,Monstervakken!P:P,".",0)</f>
        <v>Toepasbaar in GBT</v>
      </c>
      <c r="BA73" s="232" t="str">
        <f>_xlfn.XLOOKUP($F73,Monstervakken!$C:$C,Monstervakken!Q:Q,".",0)</f>
        <v>Geen</v>
      </c>
      <c r="BB73" s="232"/>
      <c r="BC73" s="234" t="str">
        <f>_xlfn.XLOOKUP($F73,Monstervakken!$C:$C,Monstervakken!CM:CM,".",0)</f>
        <v>ja</v>
      </c>
      <c r="BD73" s="234" t="str">
        <f>_xlfn.XLOOKUP($F73,Monstervakken!$C:$C,Monstervakken!CN:CN,".",0)</f>
        <v>ja</v>
      </c>
      <c r="BE73" s="234" t="str">
        <f>_xlfn.XLOOKUP($F73,Monstervakken!$C:$C,Monstervakken!CO:CO,".",0)</f>
        <v>ja</v>
      </c>
      <c r="BF73" s="234" t="str">
        <f>_xlfn.XLOOKUP($F73,Monstervakken!$C:$C,Monstervakken!CP:CP,".",0)</f>
        <v>ja</v>
      </c>
      <c r="BG73" s="234" t="str">
        <f>_xlfn.XLOOKUP($F73,Monstervakken!$C:$C,Monstervakken!CQ:CQ,".",0)</f>
        <v>ja</v>
      </c>
      <c r="BH73" s="234" t="str">
        <f>_xlfn.XLOOKUP($F73,Monstervakken!$C:$C,Monstervakken!CR:CR,".",0)</f>
        <v>ja</v>
      </c>
      <c r="BI73" s="234" t="str">
        <f>_xlfn.XLOOKUP($F73,Monstervakken!$C:$C,Monstervakken!CS:CS,".",0)</f>
        <v>ja</v>
      </c>
      <c r="BJ73" s="234" t="str">
        <f>_xlfn.XLOOKUP($F73,Monstervakken!$C:$C,Monstervakken!CT:CT,".",0)</f>
        <v>ja</v>
      </c>
      <c r="BK73" s="234" t="str">
        <f>_xlfn.XLOOKUP($F73,Monstervakken!$C:$C,Monstervakken!CU:CU,".",0)</f>
        <v>ja</v>
      </c>
      <c r="BL73" s="232" t="str">
        <f t="shared" si="4"/>
        <v>011_065</v>
      </c>
    </row>
    <row r="74" spans="1:64" x14ac:dyDescent="0.2">
      <c r="A74" s="6" t="s">
        <v>1647</v>
      </c>
      <c r="C74" s="135">
        <f>_xlfn.XLOOKUP(F74,Monstervakken!C:C,Monstervakken!B:B)</f>
        <v>4008</v>
      </c>
      <c r="D74" s="6" t="s">
        <v>1635</v>
      </c>
      <c r="E74" s="6" t="s">
        <v>939</v>
      </c>
      <c r="F74" s="75">
        <v>28</v>
      </c>
      <c r="G74" s="115" t="str">
        <f t="shared" si="7"/>
        <v>011_066</v>
      </c>
      <c r="H74" s="135"/>
      <c r="I74" s="75">
        <v>66</v>
      </c>
      <c r="J74" s="6" t="s">
        <v>940</v>
      </c>
      <c r="K74" s="23">
        <v>7.5</v>
      </c>
      <c r="L74" s="25">
        <v>4.45</v>
      </c>
      <c r="M74" s="6">
        <v>33.375</v>
      </c>
      <c r="N74" s="8">
        <v>43721</v>
      </c>
      <c r="O74" s="6" t="s">
        <v>26</v>
      </c>
      <c r="P74" s="66">
        <v>-2.21</v>
      </c>
      <c r="Q74" s="66">
        <v>-2.2200000000000002</v>
      </c>
      <c r="R74" s="66">
        <f>_xlfn.XLOOKUP(E74,hlp_leggeruitrapport!A:A,hlp_leggeruitrapport!D:D)</f>
        <v>-2.2200000000000002</v>
      </c>
      <c r="S74" s="66">
        <v>0.75</v>
      </c>
      <c r="T74" s="66">
        <f>_xlfn.XLOOKUP(E74,hlp_leggeruitrapport!A:A,hlp_leggeruitrapport!E:E)</f>
        <v>0.75</v>
      </c>
      <c r="U74" s="75">
        <f>_xlfn.XLOOKUP(E74,hlp_leggeruitrapport!A:A,hlp_leggeruitrapport!F:F)</f>
        <v>3</v>
      </c>
      <c r="V74" s="165">
        <f>_xlfn.XLOOKUP($G74,hpBPaanwas!$C:$C,hpBPaanwas!T:T,".")</f>
        <v>1.98</v>
      </c>
      <c r="W74" s="75">
        <f t="shared" ref="W74:W77" si="8">X74-0.2</f>
        <v>-3.1700000000000004</v>
      </c>
      <c r="X74" s="6">
        <v>-2.97</v>
      </c>
      <c r="Y74" s="6">
        <v>1.483333</v>
      </c>
      <c r="Z74" s="6">
        <v>2.66</v>
      </c>
      <c r="AA74" s="6">
        <v>0.49</v>
      </c>
      <c r="AB74" s="6">
        <v>0.71</v>
      </c>
      <c r="AC74" s="6">
        <v>20</v>
      </c>
      <c r="AD74" s="6">
        <v>3.7</v>
      </c>
      <c r="AE74" s="6">
        <v>5.3</v>
      </c>
      <c r="AF74" s="6">
        <v>0.30577199999999999</v>
      </c>
      <c r="AG74" s="6" t="s">
        <v>921</v>
      </c>
      <c r="AH74" s="6" t="s">
        <v>32</v>
      </c>
      <c r="AI74" s="6" t="s">
        <v>41</v>
      </c>
      <c r="AJ74" s="6" t="s">
        <v>940</v>
      </c>
      <c r="AK74" s="75">
        <f>_xlfn.XLOOKUP(G74,hlpBPout!C:C,hlpBPout!X:X,".")</f>
        <v>20</v>
      </c>
      <c r="AL74" s="75" t="str">
        <f>_xlfn.XLOOKUP($G74,hlpBPout!$C:$C,hlpBPout!AA:AA,".")</f>
        <v>!</v>
      </c>
      <c r="AM74" s="75">
        <f>_xlfn.XLOOKUP(G74,hpBPaanwas!C:C,hpBPaanwas!X:X,".")</f>
        <v>20</v>
      </c>
      <c r="AN74" s="165">
        <f t="shared" si="5"/>
        <v>0.8</v>
      </c>
      <c r="AO74" s="75">
        <f>_xlfn.XLOOKUP($G74,hpBPaanwas!$C:$C,hpBPaanwas!AA:AA,".")</f>
        <v>6</v>
      </c>
      <c r="AP74" s="116"/>
      <c r="AQ74" s="75">
        <f t="shared" si="6"/>
        <v>0</v>
      </c>
      <c r="AR74" s="116"/>
      <c r="AS74" s="127"/>
      <c r="AT74" s="127" t="s">
        <v>3795</v>
      </c>
      <c r="AU74" s="128"/>
      <c r="AV74" s="232" t="str">
        <f>_xlfn.XLOOKUP($F74,Monstervakken!$C:$C,Monstervakken!L:L,".",0)</f>
        <v>Klasse industrie</v>
      </c>
      <c r="AW74" s="232" t="str">
        <f>_xlfn.XLOOKUP($F74,Monstervakken!$C:$C,Monstervakken!M:M,".",0)</f>
        <v>Klasse B</v>
      </c>
      <c r="AX74" s="232" t="str">
        <f>_xlfn.XLOOKUP($F74,Monstervakken!$C:$C,Monstervakken!N:N,".",0)</f>
        <v>Niet verspreidbaar</v>
      </c>
      <c r="AY74" s="232" t="str">
        <f>_xlfn.XLOOKUP($F74,Monstervakken!$C:$C,Monstervakken!O:O,".",0)</f>
        <v>Toepasbaar in GBT</v>
      </c>
      <c r="AZ74" s="232" t="str">
        <f>_xlfn.XLOOKUP($F74,Monstervakken!$C:$C,Monstervakken!P:P,".",0)</f>
        <v>Toepasbaar in GBT</v>
      </c>
      <c r="BA74" s="232" t="str">
        <f>_xlfn.XLOOKUP($F74,Monstervakken!$C:$C,Monstervakken!Q:Q,".",0)</f>
        <v>Geen</v>
      </c>
      <c r="BB74" s="232"/>
      <c r="BC74" s="234" t="str">
        <f>_xlfn.XLOOKUP($F74,Monstervakken!$C:$C,Monstervakken!CM:CM,".",0)</f>
        <v>ja</v>
      </c>
      <c r="BD74" s="234" t="str">
        <f>_xlfn.XLOOKUP($F74,Monstervakken!$C:$C,Monstervakken!CN:CN,".",0)</f>
        <v>ja</v>
      </c>
      <c r="BE74" s="234" t="str">
        <f>_xlfn.XLOOKUP($F74,Monstervakken!$C:$C,Monstervakken!CO:CO,".",0)</f>
        <v>ja</v>
      </c>
      <c r="BF74" s="234" t="str">
        <f>_xlfn.XLOOKUP($F74,Monstervakken!$C:$C,Monstervakken!CP:CP,".",0)</f>
        <v>ja</v>
      </c>
      <c r="BG74" s="234" t="str">
        <f>_xlfn.XLOOKUP($F74,Monstervakken!$C:$C,Monstervakken!CQ:CQ,".",0)</f>
        <v>ja</v>
      </c>
      <c r="BH74" s="234" t="str">
        <f>_xlfn.XLOOKUP($F74,Monstervakken!$C:$C,Monstervakken!CR:CR,".",0)</f>
        <v>ja</v>
      </c>
      <c r="BI74" s="234" t="str">
        <f>_xlfn.XLOOKUP($F74,Monstervakken!$C:$C,Monstervakken!CS:CS,".",0)</f>
        <v>ja</v>
      </c>
      <c r="BJ74" s="234" t="str">
        <f>_xlfn.XLOOKUP($F74,Monstervakken!$C:$C,Monstervakken!CT:CT,".",0)</f>
        <v>ja</v>
      </c>
      <c r="BK74" s="234" t="str">
        <f>_xlfn.XLOOKUP($F74,Monstervakken!$C:$C,Monstervakken!CU:CU,".",0)</f>
        <v>ja</v>
      </c>
      <c r="BL74" s="232" t="str">
        <f t="shared" ref="BL74:BL137" si="9">G74</f>
        <v>011_066</v>
      </c>
    </row>
    <row r="75" spans="1:64" x14ac:dyDescent="0.2">
      <c r="A75" s="6" t="s">
        <v>1647</v>
      </c>
      <c r="C75" s="135">
        <f>_xlfn.XLOOKUP(F75,Monstervakken!C:C,Monstervakken!B:B)</f>
        <v>4009</v>
      </c>
      <c r="D75" s="6" t="s">
        <v>1635</v>
      </c>
      <c r="E75" s="6" t="s">
        <v>511</v>
      </c>
      <c r="F75" s="75">
        <v>29</v>
      </c>
      <c r="G75" s="115" t="str">
        <f t="shared" si="7"/>
        <v>011_067</v>
      </c>
      <c r="H75" s="135"/>
      <c r="I75" s="75">
        <v>67</v>
      </c>
      <c r="J75" s="6" t="s">
        <v>877</v>
      </c>
      <c r="K75" s="23">
        <v>16.5</v>
      </c>
      <c r="L75" s="25">
        <v>6.2</v>
      </c>
      <c r="M75" s="6">
        <v>102.3</v>
      </c>
      <c r="N75" s="8">
        <v>43742</v>
      </c>
      <c r="O75" s="6" t="s">
        <v>66</v>
      </c>
      <c r="P75" s="66">
        <v>-2.2200000000000002</v>
      </c>
      <c r="Q75" s="66">
        <v>-2.2200000000000002</v>
      </c>
      <c r="R75" s="66">
        <f>_xlfn.XLOOKUP(E75,hlp_leggeruitrapport!A:A,hlp_leggeruitrapport!D:D)</f>
        <v>-2.2200000000000002</v>
      </c>
      <c r="S75" s="66">
        <v>0.5</v>
      </c>
      <c r="T75" s="66">
        <f>_xlfn.XLOOKUP(E75,hlp_leggeruitrapport!A:A,hlp_leggeruitrapport!E:E)</f>
        <v>0.5</v>
      </c>
      <c r="U75" s="75">
        <f>_xlfn.XLOOKUP(E75,hlp_leggeruitrapport!A:A,hlp_leggeruitrapport!F:F)</f>
        <v>3</v>
      </c>
      <c r="V75" s="165">
        <f>_xlfn.XLOOKUP($G75,hpBPaanwas!$C:$C,hpBPaanwas!T:T,".")</f>
        <v>3</v>
      </c>
      <c r="W75" s="75">
        <f t="shared" si="8"/>
        <v>-2.9200000000000004</v>
      </c>
      <c r="X75" s="6">
        <v>-2.72</v>
      </c>
      <c r="Y75" s="6">
        <v>3.2</v>
      </c>
      <c r="Z75" s="6">
        <v>2.88</v>
      </c>
      <c r="AA75" s="6">
        <v>0</v>
      </c>
      <c r="AB75" s="6">
        <v>0.04</v>
      </c>
      <c r="AC75" s="6">
        <v>47.5</v>
      </c>
      <c r="AD75" s="6">
        <v>0</v>
      </c>
      <c r="AE75" s="6">
        <v>0.7</v>
      </c>
      <c r="AF75" s="6">
        <v>0</v>
      </c>
      <c r="AG75" s="6" t="s">
        <v>876</v>
      </c>
      <c r="AH75" s="6" t="s">
        <v>32</v>
      </c>
      <c r="AI75" s="6" t="s">
        <v>41</v>
      </c>
      <c r="AJ75" s="6" t="s">
        <v>877</v>
      </c>
      <c r="AK75" s="75">
        <f>_xlfn.XLOOKUP(G75,hlpBPout!C:C,hlpBPout!X:X,".")</f>
        <v>48</v>
      </c>
      <c r="AL75" s="75">
        <f>_xlfn.XLOOKUP($G75,hlpBPout!$C:$C,hlpBPout!AA:AA,".")</f>
        <v>0</v>
      </c>
      <c r="AM75" s="75">
        <f>_xlfn.XLOOKUP(G75,hpBPaanwas!C:C,hpBPaanwas!X:X,".")</f>
        <v>50</v>
      </c>
      <c r="AN75" s="165">
        <f t="shared" si="5"/>
        <v>0.12121212121212122</v>
      </c>
      <c r="AO75" s="75">
        <f>_xlfn.XLOOKUP($G75,hpBPaanwas!$C:$C,hpBPaanwas!AA:AA,".")</f>
        <v>2</v>
      </c>
      <c r="AP75" s="116"/>
      <c r="AQ75" s="75">
        <f t="shared" si="6"/>
        <v>0.5</v>
      </c>
      <c r="AR75" s="116"/>
      <c r="AS75" s="127"/>
      <c r="AT75" s="127" t="s">
        <v>3795</v>
      </c>
      <c r="AU75" s="128"/>
      <c r="AV75" s="232" t="str">
        <f>_xlfn.XLOOKUP($F75,Monstervakken!$C:$C,Monstervakken!L:L,".",0)</f>
        <v>Klasse industrie</v>
      </c>
      <c r="AW75" s="232" t="str">
        <f>_xlfn.XLOOKUP($F75,Monstervakken!$C:$C,Monstervakken!M:M,".",0)</f>
        <v>Klasse B</v>
      </c>
      <c r="AX75" s="232" t="str">
        <f>_xlfn.XLOOKUP($F75,Monstervakken!$C:$C,Monstervakken!N:N,".",0)</f>
        <v>Verspreidbaar</v>
      </c>
      <c r="AY75" s="232" t="str">
        <f>_xlfn.XLOOKUP($F75,Monstervakken!$C:$C,Monstervakken!O:O,".",0)</f>
        <v>Toepasbaar in GBT</v>
      </c>
      <c r="AZ75" s="232" t="str">
        <f>_xlfn.XLOOKUP($F75,Monstervakken!$C:$C,Monstervakken!P:P,".",0)</f>
        <v>Toepasbaar in GBT</v>
      </c>
      <c r="BA75" s="232" t="str">
        <f>_xlfn.XLOOKUP($F75,Monstervakken!$C:$C,Monstervakken!Q:Q,".",0)</f>
        <v>Geen</v>
      </c>
      <c r="BB75" s="232"/>
      <c r="BC75" s="234" t="str">
        <f>_xlfn.XLOOKUP($F75,Monstervakken!$C:$C,Monstervakken!CM:CM,".",0)</f>
        <v>nee</v>
      </c>
      <c r="BD75" s="234" t="str">
        <f>_xlfn.XLOOKUP($F75,Monstervakken!$C:$C,Monstervakken!CN:CN,".",0)</f>
        <v>ja</v>
      </c>
      <c r="BE75" s="234" t="str">
        <f>_xlfn.XLOOKUP($F75,Monstervakken!$C:$C,Monstervakken!CO:CO,".",0)</f>
        <v>ja</v>
      </c>
      <c r="BF75" s="234" t="str">
        <f>_xlfn.XLOOKUP($F75,Monstervakken!$C:$C,Monstervakken!CP:CP,".",0)</f>
        <v>ja</v>
      </c>
      <c r="BG75" s="234" t="str">
        <f>_xlfn.XLOOKUP($F75,Monstervakken!$C:$C,Monstervakken!CQ:CQ,".",0)</f>
        <v>nee</v>
      </c>
      <c r="BH75" s="234" t="str">
        <f>_xlfn.XLOOKUP($F75,Monstervakken!$C:$C,Monstervakken!CR:CR,".",0)</f>
        <v>nee</v>
      </c>
      <c r="BI75" s="234" t="str">
        <f>_xlfn.XLOOKUP($F75,Monstervakken!$C:$C,Monstervakken!CS:CS,".",0)</f>
        <v>nee</v>
      </c>
      <c r="BJ75" s="234" t="str">
        <f>_xlfn.XLOOKUP($F75,Monstervakken!$C:$C,Monstervakken!CT:CT,".",0)</f>
        <v>nee</v>
      </c>
      <c r="BK75" s="234" t="str">
        <f>_xlfn.XLOOKUP($F75,Monstervakken!$C:$C,Monstervakken!CU:CU,".",0)</f>
        <v>nee</v>
      </c>
      <c r="BL75" s="232" t="str">
        <f t="shared" si="9"/>
        <v>011_067</v>
      </c>
    </row>
    <row r="76" spans="1:64" x14ac:dyDescent="0.2">
      <c r="A76" s="6" t="s">
        <v>1647</v>
      </c>
      <c r="C76" s="135">
        <f>_xlfn.XLOOKUP(F76,Monstervakken!C:C,Monstervakken!B:B)</f>
        <v>4009</v>
      </c>
      <c r="D76" s="6" t="s">
        <v>1635</v>
      </c>
      <c r="E76" s="6" t="s">
        <v>511</v>
      </c>
      <c r="F76" s="75">
        <v>29</v>
      </c>
      <c r="G76" s="115" t="str">
        <f t="shared" si="7"/>
        <v>011_068</v>
      </c>
      <c r="H76" s="135"/>
      <c r="I76" s="75">
        <v>68</v>
      </c>
      <c r="J76" s="6" t="s">
        <v>512</v>
      </c>
      <c r="K76" s="23">
        <v>19</v>
      </c>
      <c r="L76" s="25">
        <v>3.45</v>
      </c>
      <c r="M76" s="6">
        <v>65.55</v>
      </c>
      <c r="N76" s="8">
        <v>43742</v>
      </c>
      <c r="O76" s="6" t="s">
        <v>66</v>
      </c>
      <c r="P76" s="66">
        <v>-2.2200000000000002</v>
      </c>
      <c r="Q76" s="66">
        <v>-2.2200000000000002</v>
      </c>
      <c r="R76" s="66">
        <f>_xlfn.XLOOKUP(E76,hlp_leggeruitrapport!A:A,hlp_leggeruitrapport!D:D)</f>
        <v>-2.2200000000000002</v>
      </c>
      <c r="S76" s="66">
        <v>0.5</v>
      </c>
      <c r="T76" s="66">
        <f>_xlfn.XLOOKUP(E76,hlp_leggeruitrapport!A:A,hlp_leggeruitrapport!E:E)</f>
        <v>0.5</v>
      </c>
      <c r="U76" s="75">
        <f>_xlfn.XLOOKUP(E76,hlp_leggeruitrapport!A:A,hlp_leggeruitrapport!F:F)</f>
        <v>3</v>
      </c>
      <c r="V76" s="165">
        <f>_xlfn.XLOOKUP($G76,hpBPaanwas!$C:$C,hpBPaanwas!T:T,".")</f>
        <v>2.4500000000000002</v>
      </c>
      <c r="W76" s="75">
        <f t="shared" si="8"/>
        <v>-2.9200000000000004</v>
      </c>
      <c r="X76" s="6">
        <v>-2.72</v>
      </c>
      <c r="Y76" s="6">
        <v>1</v>
      </c>
      <c r="Z76" s="6">
        <v>0.91</v>
      </c>
      <c r="AA76" s="6">
        <v>0.08</v>
      </c>
      <c r="AB76" s="6">
        <v>0.18</v>
      </c>
      <c r="AC76" s="6">
        <v>17.3</v>
      </c>
      <c r="AD76" s="6">
        <v>1.5</v>
      </c>
      <c r="AE76" s="6">
        <v>3.4</v>
      </c>
      <c r="AF76" s="6">
        <v>0.13377900000000001</v>
      </c>
      <c r="AG76" s="6" t="s">
        <v>479</v>
      </c>
      <c r="AH76" s="6" t="s">
        <v>32</v>
      </c>
      <c r="AI76" s="6" t="s">
        <v>41</v>
      </c>
      <c r="AJ76" s="6" t="s">
        <v>512</v>
      </c>
      <c r="AK76" s="75">
        <f>_xlfn.XLOOKUP(G76,hlpBPout!C:C,hlpBPout!X:X,".")</f>
        <v>17</v>
      </c>
      <c r="AL76" s="75">
        <f>_xlfn.XLOOKUP($G76,hlpBPout!$C:$C,hlpBPout!AA:AA,".")</f>
        <v>0</v>
      </c>
      <c r="AM76" s="75">
        <f>_xlfn.XLOOKUP(G76,hpBPaanwas!C:C,hpBPaanwas!X:X,".")</f>
        <v>19</v>
      </c>
      <c r="AN76" s="165">
        <f t="shared" si="5"/>
        <v>0.21052631578947367</v>
      </c>
      <c r="AO76" s="75">
        <f>_xlfn.XLOOKUP($G76,hpBPaanwas!$C:$C,hpBPaanwas!AA:AA,".")</f>
        <v>4</v>
      </c>
      <c r="AP76" s="116"/>
      <c r="AQ76" s="75">
        <f t="shared" si="6"/>
        <v>-0.30000000000000071</v>
      </c>
      <c r="AR76" s="116"/>
      <c r="AS76" s="127"/>
      <c r="AT76" s="127" t="s">
        <v>3795</v>
      </c>
      <c r="AU76" s="128"/>
      <c r="AV76" s="232" t="str">
        <f>_xlfn.XLOOKUP($F76,Monstervakken!$C:$C,Monstervakken!L:L,".",0)</f>
        <v>Klasse industrie</v>
      </c>
      <c r="AW76" s="232" t="str">
        <f>_xlfn.XLOOKUP($F76,Monstervakken!$C:$C,Monstervakken!M:M,".",0)</f>
        <v>Klasse B</v>
      </c>
      <c r="AX76" s="232" t="str">
        <f>_xlfn.XLOOKUP($F76,Monstervakken!$C:$C,Monstervakken!N:N,".",0)</f>
        <v>Verspreidbaar</v>
      </c>
      <c r="AY76" s="232" t="str">
        <f>_xlfn.XLOOKUP($F76,Monstervakken!$C:$C,Monstervakken!O:O,".",0)</f>
        <v>Toepasbaar in GBT</v>
      </c>
      <c r="AZ76" s="232" t="str">
        <f>_xlfn.XLOOKUP($F76,Monstervakken!$C:$C,Monstervakken!P:P,".",0)</f>
        <v>Toepasbaar in GBT</v>
      </c>
      <c r="BA76" s="232" t="str">
        <f>_xlfn.XLOOKUP($F76,Monstervakken!$C:$C,Monstervakken!Q:Q,".",0)</f>
        <v>Geen</v>
      </c>
      <c r="BB76" s="232"/>
      <c r="BC76" s="234" t="str">
        <f>_xlfn.XLOOKUP($F76,Monstervakken!$C:$C,Monstervakken!CM:CM,".",0)</f>
        <v>nee</v>
      </c>
      <c r="BD76" s="234" t="str">
        <f>_xlfn.XLOOKUP($F76,Monstervakken!$C:$C,Monstervakken!CN:CN,".",0)</f>
        <v>ja</v>
      </c>
      <c r="BE76" s="234" t="str">
        <f>_xlfn.XLOOKUP($F76,Monstervakken!$C:$C,Monstervakken!CO:CO,".",0)</f>
        <v>ja</v>
      </c>
      <c r="BF76" s="234" t="str">
        <f>_xlfn.XLOOKUP($F76,Monstervakken!$C:$C,Monstervakken!CP:CP,".",0)</f>
        <v>ja</v>
      </c>
      <c r="BG76" s="234" t="str">
        <f>_xlfn.XLOOKUP($F76,Monstervakken!$C:$C,Monstervakken!CQ:CQ,".",0)</f>
        <v>nee</v>
      </c>
      <c r="BH76" s="234" t="str">
        <f>_xlfn.XLOOKUP($F76,Monstervakken!$C:$C,Monstervakken!CR:CR,".",0)</f>
        <v>nee</v>
      </c>
      <c r="BI76" s="234" t="str">
        <f>_xlfn.XLOOKUP($F76,Monstervakken!$C:$C,Monstervakken!CS:CS,".",0)</f>
        <v>nee</v>
      </c>
      <c r="BJ76" s="234" t="str">
        <f>_xlfn.XLOOKUP($F76,Monstervakken!$C:$C,Monstervakken!CT:CT,".",0)</f>
        <v>nee</v>
      </c>
      <c r="BK76" s="234" t="str">
        <f>_xlfn.XLOOKUP($F76,Monstervakken!$C:$C,Monstervakken!CU:CU,".",0)</f>
        <v>nee</v>
      </c>
      <c r="BL76" s="232" t="str">
        <f t="shared" si="9"/>
        <v>011_068</v>
      </c>
    </row>
    <row r="77" spans="1:64" x14ac:dyDescent="0.2">
      <c r="A77" s="6" t="s">
        <v>1647</v>
      </c>
      <c r="C77" s="135">
        <f>_xlfn.XLOOKUP(F77,Monstervakken!C:C,Monstervakken!B:B)</f>
        <v>4009</v>
      </c>
      <c r="D77" s="6" t="s">
        <v>1635</v>
      </c>
      <c r="E77" s="6" t="s">
        <v>511</v>
      </c>
      <c r="F77" s="75">
        <v>29</v>
      </c>
      <c r="G77" s="115" t="str">
        <f t="shared" si="7"/>
        <v>011_069</v>
      </c>
      <c r="H77" s="135"/>
      <c r="I77" s="75">
        <v>69</v>
      </c>
      <c r="J77" s="6" t="s">
        <v>513</v>
      </c>
      <c r="K77" s="23">
        <v>15.5</v>
      </c>
      <c r="L77" s="25">
        <v>3.1</v>
      </c>
      <c r="M77" s="6">
        <v>48.05</v>
      </c>
      <c r="N77" s="8">
        <v>43742</v>
      </c>
      <c r="O77" s="6" t="s">
        <v>55</v>
      </c>
      <c r="P77" s="66">
        <v>-2.2200000000000002</v>
      </c>
      <c r="Q77" s="66">
        <v>-2.2200000000000002</v>
      </c>
      <c r="R77" s="66">
        <f>_xlfn.XLOOKUP(E77,hlp_leggeruitrapport!A:A,hlp_leggeruitrapport!D:D)</f>
        <v>-2.2200000000000002</v>
      </c>
      <c r="S77" s="66">
        <v>0.5</v>
      </c>
      <c r="T77" s="66">
        <f>_xlfn.XLOOKUP(E77,hlp_leggeruitrapport!A:A,hlp_leggeruitrapport!E:E)</f>
        <v>0.5</v>
      </c>
      <c r="U77" s="75">
        <f>_xlfn.XLOOKUP(E77,hlp_leggeruitrapport!A:A,hlp_leggeruitrapport!F:F)</f>
        <v>3</v>
      </c>
      <c r="V77" s="165">
        <f>_xlfn.XLOOKUP($G77,hpBPaanwas!$C:$C,hpBPaanwas!T:T,".")</f>
        <v>2.1</v>
      </c>
      <c r="W77" s="75">
        <f t="shared" si="8"/>
        <v>-2.9200000000000004</v>
      </c>
      <c r="X77" s="6">
        <v>-2.72</v>
      </c>
      <c r="Y77" s="6">
        <v>1</v>
      </c>
      <c r="Z77" s="6">
        <v>1.58</v>
      </c>
      <c r="AA77" s="6">
        <v>7.0000000000000007E-2</v>
      </c>
      <c r="AB77" s="6">
        <v>0.18</v>
      </c>
      <c r="AC77" s="6">
        <v>24.5</v>
      </c>
      <c r="AD77" s="6">
        <v>1.1000000000000001</v>
      </c>
      <c r="AE77" s="6">
        <v>2.8</v>
      </c>
      <c r="AF77" s="6">
        <v>0.122058</v>
      </c>
      <c r="AG77" s="6" t="s">
        <v>479</v>
      </c>
      <c r="AH77" s="6" t="s">
        <v>32</v>
      </c>
      <c r="AI77" s="6" t="s">
        <v>41</v>
      </c>
      <c r="AJ77" s="6" t="s">
        <v>513</v>
      </c>
      <c r="AK77" s="75">
        <f>_xlfn.XLOOKUP(G77,hlpBPout!C:C,hlpBPout!X:X,".")</f>
        <v>23</v>
      </c>
      <c r="AL77" s="75">
        <f>_xlfn.XLOOKUP($G77,hlpBPout!$C:$C,hlpBPout!AA:AA,".")</f>
        <v>0</v>
      </c>
      <c r="AM77" s="75">
        <f>_xlfn.XLOOKUP(G77,hpBPaanwas!C:C,hpBPaanwas!X:X,".")</f>
        <v>25</v>
      </c>
      <c r="AN77" s="165">
        <f t="shared" si="5"/>
        <v>0.19354838709677419</v>
      </c>
      <c r="AO77" s="75">
        <f>_xlfn.XLOOKUP($G77,hpBPaanwas!$C:$C,hpBPaanwas!AA:AA,".")</f>
        <v>3</v>
      </c>
      <c r="AP77" s="116"/>
      <c r="AQ77" s="75">
        <f t="shared" si="6"/>
        <v>-1.5</v>
      </c>
      <c r="AR77" s="116"/>
      <c r="AS77" s="127"/>
      <c r="AT77" s="127" t="s">
        <v>3795</v>
      </c>
      <c r="AU77" s="128"/>
      <c r="AV77" s="232" t="str">
        <f>_xlfn.XLOOKUP($F77,Monstervakken!$C:$C,Monstervakken!L:L,".",0)</f>
        <v>Klasse industrie</v>
      </c>
      <c r="AW77" s="232" t="str">
        <f>_xlfn.XLOOKUP($F77,Monstervakken!$C:$C,Monstervakken!M:M,".",0)</f>
        <v>Klasse B</v>
      </c>
      <c r="AX77" s="232" t="str">
        <f>_xlfn.XLOOKUP($F77,Monstervakken!$C:$C,Monstervakken!N:N,".",0)</f>
        <v>Verspreidbaar</v>
      </c>
      <c r="AY77" s="232" t="str">
        <f>_xlfn.XLOOKUP($F77,Monstervakken!$C:$C,Monstervakken!O:O,".",0)</f>
        <v>Toepasbaar in GBT</v>
      </c>
      <c r="AZ77" s="232" t="str">
        <f>_xlfn.XLOOKUP($F77,Monstervakken!$C:$C,Monstervakken!P:P,".",0)</f>
        <v>Toepasbaar in GBT</v>
      </c>
      <c r="BA77" s="232" t="str">
        <f>_xlfn.XLOOKUP($F77,Monstervakken!$C:$C,Monstervakken!Q:Q,".",0)</f>
        <v>Geen</v>
      </c>
      <c r="BB77" s="232"/>
      <c r="BC77" s="234" t="str">
        <f>_xlfn.XLOOKUP($F77,Monstervakken!$C:$C,Monstervakken!CM:CM,".",0)</f>
        <v>nee</v>
      </c>
      <c r="BD77" s="234" t="str">
        <f>_xlfn.XLOOKUP($F77,Monstervakken!$C:$C,Monstervakken!CN:CN,".",0)</f>
        <v>ja</v>
      </c>
      <c r="BE77" s="234" t="str">
        <f>_xlfn.XLOOKUP($F77,Monstervakken!$C:$C,Monstervakken!CO:CO,".",0)</f>
        <v>ja</v>
      </c>
      <c r="BF77" s="234" t="str">
        <f>_xlfn.XLOOKUP($F77,Monstervakken!$C:$C,Monstervakken!CP:CP,".",0)</f>
        <v>ja</v>
      </c>
      <c r="BG77" s="234" t="str">
        <f>_xlfn.XLOOKUP($F77,Monstervakken!$C:$C,Monstervakken!CQ:CQ,".",0)</f>
        <v>nee</v>
      </c>
      <c r="BH77" s="234" t="str">
        <f>_xlfn.XLOOKUP($F77,Monstervakken!$C:$C,Monstervakken!CR:CR,".",0)</f>
        <v>nee</v>
      </c>
      <c r="BI77" s="234" t="str">
        <f>_xlfn.XLOOKUP($F77,Monstervakken!$C:$C,Monstervakken!CS:CS,".",0)</f>
        <v>nee</v>
      </c>
      <c r="BJ77" s="234" t="str">
        <f>_xlfn.XLOOKUP($F77,Monstervakken!$C:$C,Monstervakken!CT:CT,".",0)</f>
        <v>nee</v>
      </c>
      <c r="BK77" s="234" t="str">
        <f>_xlfn.XLOOKUP($F77,Monstervakken!$C:$C,Monstervakken!CU:CU,".",0)</f>
        <v>nee</v>
      </c>
      <c r="BL77" s="232" t="str">
        <f t="shared" si="9"/>
        <v>011_069</v>
      </c>
    </row>
    <row r="78" spans="1:64" x14ac:dyDescent="0.2">
      <c r="A78" s="6" t="s">
        <v>1647</v>
      </c>
      <c r="C78" s="135">
        <f>_xlfn.XLOOKUP(F78,Monstervakken!C:C,Monstervakken!B:B)</f>
        <v>2000</v>
      </c>
      <c r="D78" s="6" t="s">
        <v>1639</v>
      </c>
      <c r="E78" s="6" t="s">
        <v>186</v>
      </c>
      <c r="F78" s="75">
        <v>2</v>
      </c>
      <c r="G78" s="115" t="str">
        <f t="shared" ref="G78:G141" si="10">D78&amp;"_"&amp;TEXT(I78,"000")</f>
        <v>250_014</v>
      </c>
      <c r="H78" s="135"/>
      <c r="I78" s="75">
        <v>14</v>
      </c>
      <c r="J78" s="6" t="s">
        <v>187</v>
      </c>
      <c r="K78" s="23">
        <v>48.5</v>
      </c>
      <c r="L78" s="25">
        <v>6.15</v>
      </c>
      <c r="M78" s="6">
        <v>298.27499999999998</v>
      </c>
      <c r="N78" s="8">
        <v>43669</v>
      </c>
      <c r="O78" s="6" t="s">
        <v>47</v>
      </c>
      <c r="P78" s="66">
        <v>-2.2000000000000002</v>
      </c>
      <c r="Q78" s="66">
        <v>-2.2400000000000002</v>
      </c>
      <c r="R78" s="66">
        <f>_xlfn.XLOOKUP(E78,hlp_leggeruitrapport!A:A,hlp_leggeruitrapport!D:D)</f>
        <v>-2.2400000000000002</v>
      </c>
      <c r="S78" s="66">
        <v>0.5</v>
      </c>
      <c r="T78" s="66">
        <f>_xlfn.XLOOKUP(E78,hlp_leggeruitrapport!A:A,hlp_leggeruitrapport!E:E)</f>
        <v>0.5</v>
      </c>
      <c r="U78" s="75">
        <f>_xlfn.XLOOKUP(E78,hlp_leggeruitrapport!A:A,hlp_leggeruitrapport!F:F)</f>
        <v>3</v>
      </c>
      <c r="V78" s="165">
        <f>_xlfn.XLOOKUP($G78,hpBPaanwas!$C:$C,hpBPaanwas!T:T,".")</f>
        <v>3</v>
      </c>
      <c r="W78" s="75">
        <f t="shared" ref="W78:W141" si="11">X78-0.2</f>
        <v>-2.9400000000000004</v>
      </c>
      <c r="X78" s="6">
        <v>-2.74</v>
      </c>
      <c r="Y78" s="6">
        <v>3.15</v>
      </c>
      <c r="Z78" s="6">
        <v>3.59</v>
      </c>
      <c r="AA78" s="6">
        <v>0.01</v>
      </c>
      <c r="AB78" s="6">
        <v>0.21</v>
      </c>
      <c r="AC78" s="6">
        <v>174.1</v>
      </c>
      <c r="AD78" s="6">
        <v>0.5</v>
      </c>
      <c r="AE78" s="6">
        <v>10.199999999999999</v>
      </c>
      <c r="AF78" s="6">
        <v>6.3299999999999997E-3</v>
      </c>
      <c r="AG78" s="6" t="s">
        <v>27</v>
      </c>
      <c r="AH78" s="6" t="s">
        <v>32</v>
      </c>
      <c r="AI78" s="6" t="s">
        <v>29</v>
      </c>
      <c r="AJ78" s="6" t="s">
        <v>187</v>
      </c>
      <c r="AK78" s="75">
        <f>_xlfn.XLOOKUP(G78,hlpBPout!C:C,hlpBPout!X:X,".")</f>
        <v>175</v>
      </c>
      <c r="AL78" s="75">
        <f>_xlfn.XLOOKUP($G78,hlpBPout!$C:$C,hlpBPout!AA:AA,".")</f>
        <v>0</v>
      </c>
      <c r="AM78" s="75">
        <f>_xlfn.XLOOKUP(G78,hpBPaanwas!C:C,hpBPaanwas!X:X,".")</f>
        <v>179</v>
      </c>
      <c r="AN78" s="165">
        <f>AO78/K78</f>
        <v>0.20618556701030927</v>
      </c>
      <c r="AO78" s="75">
        <f>_xlfn.XLOOKUP($G78,hpBPaanwas!$C:$C,hpBPaanwas!AA:AA,".")</f>
        <v>10</v>
      </c>
      <c r="AP78" s="116"/>
      <c r="AQ78" s="75">
        <f>AK78-AC78</f>
        <v>0.90000000000000568</v>
      </c>
      <c r="AR78" s="116"/>
      <c r="AS78" s="127"/>
      <c r="AT78" s="127" t="s">
        <v>3795</v>
      </c>
      <c r="AU78" s="128"/>
      <c r="AV78" s="232" t="str">
        <f>_xlfn.XLOOKUP($F78,Monstervakken!$C:$C,Monstervakken!L:L,".",0)</f>
        <v>Altijd toepasbaar</v>
      </c>
      <c r="AW78" s="232" t="str">
        <f>_xlfn.XLOOKUP($F78,Monstervakken!$C:$C,Monstervakken!M:M,".",0)</f>
        <v>Altijd toepasbaar</v>
      </c>
      <c r="AX78" s="232" t="str">
        <f>_xlfn.XLOOKUP($F78,Monstervakken!$C:$C,Monstervakken!N:N,".",0)</f>
        <v>Verspreidbaar</v>
      </c>
      <c r="AY78" s="232" t="str">
        <f>_xlfn.XLOOKUP($F78,Monstervakken!$C:$C,Monstervakken!O:O,".",0)</f>
        <v>Toepasbaar in GBT</v>
      </c>
      <c r="AZ78" s="232" t="str">
        <f>_xlfn.XLOOKUP($F78,Monstervakken!$C:$C,Monstervakken!P:P,".",0)</f>
        <v>Toepasbaar in GBT</v>
      </c>
      <c r="BA78" s="232" t="str">
        <f>_xlfn.XLOOKUP($F78,Monstervakken!$C:$C,Monstervakken!Q:Q,".",0)</f>
        <v>Geen</v>
      </c>
      <c r="BB78" s="232"/>
      <c r="BC78" s="234" t="str">
        <f>_xlfn.XLOOKUP($F78,Monstervakken!$C:$C,Monstervakken!CM:CM,".",0)</f>
        <v>ja</v>
      </c>
      <c r="BD78" s="234" t="str">
        <f>_xlfn.XLOOKUP($F78,Monstervakken!$C:$C,Monstervakken!CN:CN,".",0)</f>
        <v>ja</v>
      </c>
      <c r="BE78" s="234" t="str">
        <f>_xlfn.XLOOKUP($F78,Monstervakken!$C:$C,Monstervakken!CO:CO,".",0)</f>
        <v>ja</v>
      </c>
      <c r="BF78" s="234" t="str">
        <f>_xlfn.XLOOKUP($F78,Monstervakken!$C:$C,Monstervakken!CP:CP,".",0)</f>
        <v>ja</v>
      </c>
      <c r="BG78" s="234" t="str">
        <f>_xlfn.XLOOKUP($F78,Monstervakken!$C:$C,Monstervakken!CQ:CQ,".",0)</f>
        <v>ja</v>
      </c>
      <c r="BH78" s="234" t="str">
        <f>_xlfn.XLOOKUP($F78,Monstervakken!$C:$C,Monstervakken!CR:CR,".",0)</f>
        <v>ja</v>
      </c>
      <c r="BI78" s="234" t="str">
        <f>_xlfn.XLOOKUP($F78,Monstervakken!$C:$C,Monstervakken!CS:CS,".",0)</f>
        <v>ja</v>
      </c>
      <c r="BJ78" s="234" t="str">
        <f>_xlfn.XLOOKUP($F78,Monstervakken!$C:$C,Monstervakken!CT:CT,".",0)</f>
        <v>ja</v>
      </c>
      <c r="BK78" s="234" t="str">
        <f>_xlfn.XLOOKUP($F78,Monstervakken!$C:$C,Monstervakken!CU:CU,".",0)</f>
        <v>ja</v>
      </c>
      <c r="BL78" s="232" t="str">
        <f t="shared" si="9"/>
        <v>250_014</v>
      </c>
    </row>
    <row r="79" spans="1:64" x14ac:dyDescent="0.2">
      <c r="A79" s="6" t="s">
        <v>1647</v>
      </c>
      <c r="C79" s="135">
        <f>_xlfn.XLOOKUP(F79,Monstervakken!C:C,Monstervakken!B:B)</f>
        <v>2000</v>
      </c>
      <c r="D79" s="6" t="s">
        <v>1639</v>
      </c>
      <c r="E79" s="6" t="s">
        <v>186</v>
      </c>
      <c r="F79" s="75">
        <v>2</v>
      </c>
      <c r="G79" s="115" t="str">
        <f t="shared" si="10"/>
        <v>250_015</v>
      </c>
      <c r="H79" s="135"/>
      <c r="I79" s="75">
        <v>15</v>
      </c>
      <c r="J79" s="6" t="s">
        <v>188</v>
      </c>
      <c r="K79" s="23">
        <v>49.5</v>
      </c>
      <c r="L79" s="25">
        <v>5.45</v>
      </c>
      <c r="M79" s="6">
        <v>269.77499999999998</v>
      </c>
      <c r="N79" s="8">
        <v>43669</v>
      </c>
      <c r="O79" s="6" t="s">
        <v>47</v>
      </c>
      <c r="P79" s="66">
        <v>-2.2000000000000002</v>
      </c>
      <c r="Q79" s="66">
        <v>-2.2400000000000002</v>
      </c>
      <c r="R79" s="66">
        <f>_xlfn.XLOOKUP(E79,hlp_leggeruitrapport!A:A,hlp_leggeruitrapport!D:D)</f>
        <v>-2.2400000000000002</v>
      </c>
      <c r="S79" s="66">
        <v>0.5</v>
      </c>
      <c r="T79" s="66">
        <f>_xlfn.XLOOKUP(E79,hlp_leggeruitrapport!A:A,hlp_leggeruitrapport!E:E)</f>
        <v>0.5</v>
      </c>
      <c r="U79" s="75">
        <f>_xlfn.XLOOKUP(E79,hlp_leggeruitrapport!A:A,hlp_leggeruitrapport!F:F)</f>
        <v>3</v>
      </c>
      <c r="V79" s="165">
        <f>_xlfn.XLOOKUP($G79,hpBPaanwas!$C:$C,hpBPaanwas!T:T,".")</f>
        <v>3</v>
      </c>
      <c r="W79" s="75">
        <f t="shared" si="11"/>
        <v>-2.9400000000000004</v>
      </c>
      <c r="X79" s="6">
        <v>-2.74</v>
      </c>
      <c r="Y79" s="6">
        <v>2.4500000000000002</v>
      </c>
      <c r="Z79" s="6">
        <v>1.98</v>
      </c>
      <c r="AA79" s="6">
        <v>0.05</v>
      </c>
      <c r="AB79" s="6">
        <v>0.05</v>
      </c>
      <c r="AC79" s="6">
        <v>98</v>
      </c>
      <c r="AD79" s="6">
        <v>2.5</v>
      </c>
      <c r="AE79" s="6">
        <v>2.5</v>
      </c>
      <c r="AF79" s="6">
        <v>3.9821000000000002E-2</v>
      </c>
      <c r="AG79" s="6" t="s">
        <v>27</v>
      </c>
      <c r="AH79" s="6" t="s">
        <v>32</v>
      </c>
      <c r="AI79" s="6" t="s">
        <v>29</v>
      </c>
      <c r="AJ79" s="6" t="s">
        <v>188</v>
      </c>
      <c r="AK79" s="75">
        <f>_xlfn.XLOOKUP(G79,hlpBPout!C:C,hlpBPout!X:X,".")</f>
        <v>99</v>
      </c>
      <c r="AL79" s="75">
        <f>_xlfn.XLOOKUP($G79,hlpBPout!$C:$C,hlpBPout!AA:AA,".")</f>
        <v>0</v>
      </c>
      <c r="AM79" s="75">
        <f>_xlfn.XLOOKUP(G79,hpBPaanwas!C:C,hpBPaanwas!X:X,".")</f>
        <v>104</v>
      </c>
      <c r="AN79" s="165">
        <f>AO79/K79</f>
        <v>0</v>
      </c>
      <c r="AO79" s="75">
        <f>_xlfn.XLOOKUP($G79,hpBPaanwas!$C:$C,hpBPaanwas!AA:AA,".")</f>
        <v>0</v>
      </c>
      <c r="AP79" s="116"/>
      <c r="AQ79" s="75">
        <f>AK79-AC79</f>
        <v>1</v>
      </c>
      <c r="AR79" s="116"/>
      <c r="AS79" s="127"/>
      <c r="AT79" s="127" t="s">
        <v>3795</v>
      </c>
      <c r="AU79" s="128"/>
      <c r="AV79" s="232" t="str">
        <f>_xlfn.XLOOKUP($F79,Monstervakken!$C:$C,Monstervakken!L:L,".",0)</f>
        <v>Altijd toepasbaar</v>
      </c>
      <c r="AW79" s="232" t="str">
        <f>_xlfn.XLOOKUP($F79,Monstervakken!$C:$C,Monstervakken!M:M,".",0)</f>
        <v>Altijd toepasbaar</v>
      </c>
      <c r="AX79" s="232" t="str">
        <f>_xlfn.XLOOKUP($F79,Monstervakken!$C:$C,Monstervakken!N:N,".",0)</f>
        <v>Verspreidbaar</v>
      </c>
      <c r="AY79" s="232" t="str">
        <f>_xlfn.XLOOKUP($F79,Monstervakken!$C:$C,Monstervakken!O:O,".",0)</f>
        <v>Toepasbaar in GBT</v>
      </c>
      <c r="AZ79" s="232" t="str">
        <f>_xlfn.XLOOKUP($F79,Monstervakken!$C:$C,Monstervakken!P:P,".",0)</f>
        <v>Toepasbaar in GBT</v>
      </c>
      <c r="BA79" s="232" t="str">
        <f>_xlfn.XLOOKUP($F79,Monstervakken!$C:$C,Monstervakken!Q:Q,".",0)</f>
        <v>Geen</v>
      </c>
      <c r="BB79" s="232"/>
      <c r="BC79" s="234" t="str">
        <f>_xlfn.XLOOKUP($F79,Monstervakken!$C:$C,Monstervakken!CM:CM,".",0)</f>
        <v>ja</v>
      </c>
      <c r="BD79" s="234" t="str">
        <f>_xlfn.XLOOKUP($F79,Monstervakken!$C:$C,Monstervakken!CN:CN,".",0)</f>
        <v>ja</v>
      </c>
      <c r="BE79" s="234" t="str">
        <f>_xlfn.XLOOKUP($F79,Monstervakken!$C:$C,Monstervakken!CO:CO,".",0)</f>
        <v>ja</v>
      </c>
      <c r="BF79" s="234" t="str">
        <f>_xlfn.XLOOKUP($F79,Monstervakken!$C:$C,Monstervakken!CP:CP,".",0)</f>
        <v>ja</v>
      </c>
      <c r="BG79" s="234" t="str">
        <f>_xlfn.XLOOKUP($F79,Monstervakken!$C:$C,Monstervakken!CQ:CQ,".",0)</f>
        <v>ja</v>
      </c>
      <c r="BH79" s="234" t="str">
        <f>_xlfn.XLOOKUP($F79,Monstervakken!$C:$C,Monstervakken!CR:CR,".",0)</f>
        <v>ja</v>
      </c>
      <c r="BI79" s="234" t="str">
        <f>_xlfn.XLOOKUP($F79,Monstervakken!$C:$C,Monstervakken!CS:CS,".",0)</f>
        <v>ja</v>
      </c>
      <c r="BJ79" s="234" t="str">
        <f>_xlfn.XLOOKUP($F79,Monstervakken!$C:$C,Monstervakken!CT:CT,".",0)</f>
        <v>ja</v>
      </c>
      <c r="BK79" s="234" t="str">
        <f>_xlfn.XLOOKUP($F79,Monstervakken!$C:$C,Monstervakken!CU:CU,".",0)</f>
        <v>ja</v>
      </c>
      <c r="BL79" s="232" t="str">
        <f t="shared" si="9"/>
        <v>250_015</v>
      </c>
    </row>
    <row r="80" spans="1:64" hidden="1" x14ac:dyDescent="0.2">
      <c r="A80" s="6" t="s">
        <v>1230</v>
      </c>
      <c r="C80" s="6"/>
      <c r="D80" s="6" t="s">
        <v>1635</v>
      </c>
      <c r="E80" s="6" t="s">
        <v>878</v>
      </c>
      <c r="F80" s="75">
        <v>0</v>
      </c>
      <c r="G80" s="115" t="str">
        <f t="shared" si="10"/>
        <v>011_072</v>
      </c>
      <c r="H80" s="115"/>
      <c r="I80" s="6">
        <v>72</v>
      </c>
      <c r="J80" s="6" t="s">
        <v>879</v>
      </c>
      <c r="K80" s="23">
        <v>32</v>
      </c>
      <c r="L80" s="25">
        <v>6.55</v>
      </c>
      <c r="M80" s="6">
        <v>209.6</v>
      </c>
      <c r="N80" s="8">
        <v>43721</v>
      </c>
      <c r="O80" s="6" t="s">
        <v>150</v>
      </c>
      <c r="P80" s="66">
        <v>-2.21</v>
      </c>
      <c r="Q80" s="66">
        <v>-2.2200000000000002</v>
      </c>
      <c r="R80" s="66">
        <f>_xlfn.XLOOKUP(E80,hlp_leggeruitrapport!A:A,hlp_leggeruitrapport!D:D)</f>
        <v>-2.2200000000000002</v>
      </c>
      <c r="S80" s="66">
        <v>0.5</v>
      </c>
      <c r="T80" s="66">
        <f>_xlfn.XLOOKUP(E80,hlp_leggeruitrapport!A:A,hlp_leggeruitrapport!E:E)</f>
        <v>0.5</v>
      </c>
      <c r="U80" s="75">
        <f>_xlfn.XLOOKUP(E80,hlp_leggeruitrapport!A:A,hlp_leggeruitrapport!F:F)</f>
        <v>3</v>
      </c>
      <c r="V80" s="165">
        <f>_xlfn.XLOOKUP($G80,hpBPaanwas!$C:$C,hpBPaanwas!T:T,".")</f>
        <v>3</v>
      </c>
      <c r="W80" s="75">
        <f t="shared" si="11"/>
        <v>-2.9200000000000004</v>
      </c>
      <c r="X80" s="6">
        <v>-2.72</v>
      </c>
      <c r="Y80" s="6">
        <v>3.55</v>
      </c>
      <c r="Z80" s="6">
        <v>1.3</v>
      </c>
      <c r="AA80" s="6">
        <v>0</v>
      </c>
      <c r="AB80" s="6">
        <v>0</v>
      </c>
      <c r="AC80" s="6">
        <v>41.6</v>
      </c>
      <c r="AD80" s="6">
        <v>0</v>
      </c>
      <c r="AE80" s="6">
        <v>0</v>
      </c>
      <c r="AF80" s="6">
        <v>0</v>
      </c>
      <c r="AG80" s="6" t="s">
        <v>876</v>
      </c>
      <c r="AH80" s="6" t="s">
        <v>32</v>
      </c>
      <c r="AI80" s="6" t="s">
        <v>41</v>
      </c>
      <c r="AJ80" s="6" t="s">
        <v>879</v>
      </c>
      <c r="AK80" s="75">
        <f>_xlfn.XLOOKUP(G80,hlpBPout!C:C,hlpBPout!X:X,".")</f>
        <v>42</v>
      </c>
      <c r="AL80" s="75">
        <f>_xlfn.XLOOKUP($G80,hlpBPout!$C:$C,hlpBPout!AA:AA,".")</f>
        <v>0</v>
      </c>
      <c r="AM80" s="75">
        <f>_xlfn.XLOOKUP(G80,hpBPaanwas!C:C,hpBPaanwas!X:X,".")</f>
        <v>45</v>
      </c>
      <c r="AN80" s="75"/>
      <c r="AO80" s="75">
        <f>_xlfn.XLOOKUP($G80,hpBPaanwas!$C:$C,hpBPaanwas!AA:AA,".")</f>
        <v>0</v>
      </c>
      <c r="AP80" s="116"/>
      <c r="AQ80" s="75"/>
      <c r="AR80" s="116"/>
      <c r="AS80" s="127"/>
      <c r="AT80" s="127"/>
      <c r="AU80" s="128"/>
      <c r="BC80" s="2"/>
      <c r="BD80" s="2"/>
      <c r="BE80" s="2"/>
      <c r="BF80" s="2"/>
      <c r="BG80" s="2"/>
      <c r="BH80" s="2"/>
      <c r="BI80" s="2"/>
      <c r="BJ80" s="2"/>
      <c r="BK80" s="2"/>
      <c r="BL80" s="232" t="str">
        <f t="shared" si="9"/>
        <v>011_072</v>
      </c>
    </row>
    <row r="81" spans="1:64" hidden="1" x14ac:dyDescent="0.2">
      <c r="A81" s="6" t="s">
        <v>1230</v>
      </c>
      <c r="C81" s="6"/>
      <c r="D81" s="6" t="s">
        <v>1635</v>
      </c>
      <c r="E81" s="6" t="s">
        <v>878</v>
      </c>
      <c r="F81" s="75">
        <v>0</v>
      </c>
      <c r="G81" s="115" t="str">
        <f t="shared" si="10"/>
        <v>011_073</v>
      </c>
      <c r="H81" s="115"/>
      <c r="I81" s="6">
        <v>73</v>
      </c>
      <c r="J81" s="6" t="s">
        <v>880</v>
      </c>
      <c r="K81" s="23">
        <v>17</v>
      </c>
      <c r="L81" s="25">
        <v>13.15</v>
      </c>
      <c r="M81" s="6">
        <v>223.55</v>
      </c>
      <c r="N81" s="8">
        <v>43721</v>
      </c>
      <c r="O81" s="6" t="s">
        <v>55</v>
      </c>
      <c r="P81" s="66">
        <v>-2.21</v>
      </c>
      <c r="Q81" s="66">
        <v>-2.2200000000000002</v>
      </c>
      <c r="R81" s="66">
        <f>_xlfn.XLOOKUP(E81,hlp_leggeruitrapport!A:A,hlp_leggeruitrapport!D:D)</f>
        <v>-2.2200000000000002</v>
      </c>
      <c r="S81" s="66">
        <v>0.5</v>
      </c>
      <c r="T81" s="66">
        <f>_xlfn.XLOOKUP(E81,hlp_leggeruitrapport!A:A,hlp_leggeruitrapport!E:E)</f>
        <v>0.5</v>
      </c>
      <c r="U81" s="75">
        <f>_xlfn.XLOOKUP(E81,hlp_leggeruitrapport!A:A,hlp_leggeruitrapport!F:F)</f>
        <v>3</v>
      </c>
      <c r="V81" s="165">
        <f>_xlfn.XLOOKUP($G81,hpBPaanwas!$C:$C,hpBPaanwas!T:T,".")</f>
        <v>3</v>
      </c>
      <c r="W81" s="75">
        <f t="shared" si="11"/>
        <v>-2.9200000000000004</v>
      </c>
      <c r="X81" s="6">
        <v>-2.72</v>
      </c>
      <c r="Y81" s="6">
        <v>10.15</v>
      </c>
      <c r="Z81" s="6">
        <v>3.96</v>
      </c>
      <c r="AA81" s="6">
        <v>0</v>
      </c>
      <c r="AB81" s="6">
        <v>0.31</v>
      </c>
      <c r="AC81" s="6">
        <v>67.3</v>
      </c>
      <c r="AD81" s="6">
        <v>0</v>
      </c>
      <c r="AE81" s="6">
        <v>5.3</v>
      </c>
      <c r="AF81" s="6">
        <v>0</v>
      </c>
      <c r="AG81" s="6" t="s">
        <v>876</v>
      </c>
      <c r="AH81" s="6" t="s">
        <v>32</v>
      </c>
      <c r="AI81" s="6" t="s">
        <v>41</v>
      </c>
      <c r="AJ81" s="6" t="s">
        <v>880</v>
      </c>
      <c r="AK81" s="75">
        <f>_xlfn.XLOOKUP(G81,hlpBPout!C:C,hlpBPout!X:X,".")</f>
        <v>66</v>
      </c>
      <c r="AL81" s="75">
        <f>_xlfn.XLOOKUP($G81,hlpBPout!$C:$C,hlpBPout!AA:AA,".")</f>
        <v>0</v>
      </c>
      <c r="AM81" s="75">
        <f>_xlfn.XLOOKUP(G81,hpBPaanwas!C:C,hpBPaanwas!X:X,".")</f>
        <v>73</v>
      </c>
      <c r="AN81" s="75"/>
      <c r="AO81" s="75">
        <f>_xlfn.XLOOKUP($G81,hpBPaanwas!$C:$C,hpBPaanwas!AA:AA,".")</f>
        <v>7</v>
      </c>
      <c r="AP81" s="116"/>
      <c r="AQ81" s="75"/>
      <c r="AR81" s="116"/>
      <c r="AS81" s="127"/>
      <c r="AT81" s="127"/>
      <c r="AU81" s="128"/>
      <c r="BC81" s="2"/>
      <c r="BD81" s="2"/>
      <c r="BE81" s="2"/>
      <c r="BF81" s="2"/>
      <c r="BG81" s="2"/>
      <c r="BH81" s="2"/>
      <c r="BI81" s="2"/>
      <c r="BJ81" s="2"/>
      <c r="BK81" s="2"/>
      <c r="BL81" s="232" t="str">
        <f t="shared" si="9"/>
        <v>011_073</v>
      </c>
    </row>
    <row r="82" spans="1:64" hidden="1" x14ac:dyDescent="0.2">
      <c r="A82" s="6" t="s">
        <v>1230</v>
      </c>
      <c r="C82" s="6"/>
      <c r="D82" s="6" t="s">
        <v>1635</v>
      </c>
      <c r="E82" s="6" t="s">
        <v>878</v>
      </c>
      <c r="F82" s="75">
        <v>0</v>
      </c>
      <c r="G82" s="115" t="str">
        <f t="shared" si="10"/>
        <v>011_074</v>
      </c>
      <c r="H82" s="115"/>
      <c r="I82" s="6">
        <v>74</v>
      </c>
      <c r="J82" s="6" t="s">
        <v>881</v>
      </c>
      <c r="K82" s="23">
        <v>16</v>
      </c>
      <c r="L82" s="25">
        <v>13.4</v>
      </c>
      <c r="M82" s="6">
        <v>214.4</v>
      </c>
      <c r="N82" s="8">
        <v>43721</v>
      </c>
      <c r="O82" s="6" t="s">
        <v>55</v>
      </c>
      <c r="P82" s="66">
        <v>-2.21</v>
      </c>
      <c r="Q82" s="66">
        <v>-2.2200000000000002</v>
      </c>
      <c r="R82" s="66">
        <f>_xlfn.XLOOKUP(E82,hlp_leggeruitrapport!A:A,hlp_leggeruitrapport!D:D)</f>
        <v>-2.2200000000000002</v>
      </c>
      <c r="S82" s="66">
        <v>0.5</v>
      </c>
      <c r="T82" s="66">
        <f>_xlfn.XLOOKUP(E82,hlp_leggeruitrapport!A:A,hlp_leggeruitrapport!E:E)</f>
        <v>0.5</v>
      </c>
      <c r="U82" s="75">
        <f>_xlfn.XLOOKUP(E82,hlp_leggeruitrapport!A:A,hlp_leggeruitrapport!F:F)</f>
        <v>3</v>
      </c>
      <c r="V82" s="165">
        <f>_xlfn.XLOOKUP($G82,hpBPaanwas!$C:$C,hpBPaanwas!T:T,".")</f>
        <v>3</v>
      </c>
      <c r="W82" s="75">
        <f t="shared" si="11"/>
        <v>-2.9200000000000004</v>
      </c>
      <c r="X82" s="6">
        <v>-2.72</v>
      </c>
      <c r="Y82" s="6">
        <v>10.4</v>
      </c>
      <c r="Z82" s="6">
        <v>3.09</v>
      </c>
      <c r="AA82" s="6">
        <v>0</v>
      </c>
      <c r="AB82" s="6">
        <v>0</v>
      </c>
      <c r="AC82" s="6">
        <v>49.4</v>
      </c>
      <c r="AD82" s="6">
        <v>0</v>
      </c>
      <c r="AE82" s="6">
        <v>0</v>
      </c>
      <c r="AF82" s="6">
        <v>0</v>
      </c>
      <c r="AG82" s="6" t="s">
        <v>876</v>
      </c>
      <c r="AH82" s="6" t="s">
        <v>32</v>
      </c>
      <c r="AI82" s="6" t="s">
        <v>41</v>
      </c>
      <c r="AJ82" s="6" t="s">
        <v>881</v>
      </c>
      <c r="AK82" s="75">
        <f>_xlfn.XLOOKUP(G82,hlpBPout!C:C,hlpBPout!X:X,".")</f>
        <v>50</v>
      </c>
      <c r="AL82" s="75">
        <f>_xlfn.XLOOKUP($G82,hlpBPout!$C:$C,hlpBPout!AA:AA,".")</f>
        <v>0</v>
      </c>
      <c r="AM82" s="75">
        <f>_xlfn.XLOOKUP(G82,hpBPaanwas!C:C,hpBPaanwas!X:X,".")</f>
        <v>54</v>
      </c>
      <c r="AN82" s="75"/>
      <c r="AO82" s="75">
        <f>_xlfn.XLOOKUP($G82,hpBPaanwas!$C:$C,hpBPaanwas!AA:AA,".")</f>
        <v>0</v>
      </c>
      <c r="AP82" s="116"/>
      <c r="AQ82" s="75"/>
      <c r="AR82" s="116"/>
      <c r="AS82" s="127"/>
      <c r="AT82" s="127"/>
      <c r="AU82" s="128"/>
      <c r="BC82" s="2"/>
      <c r="BD82" s="2"/>
      <c r="BE82" s="2"/>
      <c r="BF82" s="2"/>
      <c r="BG82" s="2"/>
      <c r="BH82" s="2"/>
      <c r="BI82" s="2"/>
      <c r="BJ82" s="2"/>
      <c r="BK82" s="2"/>
      <c r="BL82" s="232" t="str">
        <f t="shared" si="9"/>
        <v>011_074</v>
      </c>
    </row>
    <row r="83" spans="1:64" hidden="1" x14ac:dyDescent="0.2">
      <c r="A83" s="6" t="s">
        <v>1230</v>
      </c>
      <c r="C83" s="6"/>
      <c r="D83" s="6" t="s">
        <v>1635</v>
      </c>
      <c r="E83" s="6" t="s">
        <v>878</v>
      </c>
      <c r="F83" s="75">
        <v>0</v>
      </c>
      <c r="G83" s="115" t="str">
        <f t="shared" si="10"/>
        <v>011_075</v>
      </c>
      <c r="H83" s="115"/>
      <c r="I83" s="6">
        <v>75</v>
      </c>
      <c r="J83" s="6" t="s">
        <v>882</v>
      </c>
      <c r="K83" s="23">
        <v>18</v>
      </c>
      <c r="L83" s="25">
        <v>6.9</v>
      </c>
      <c r="M83" s="6">
        <v>124.2</v>
      </c>
      <c r="N83" s="8">
        <v>43721</v>
      </c>
      <c r="O83" s="6" t="s">
        <v>74</v>
      </c>
      <c r="P83" s="66">
        <v>-2.21</v>
      </c>
      <c r="Q83" s="66">
        <v>-2.2200000000000002</v>
      </c>
      <c r="R83" s="66">
        <f>_xlfn.XLOOKUP(E83,hlp_leggeruitrapport!A:A,hlp_leggeruitrapport!D:D)</f>
        <v>-2.2200000000000002</v>
      </c>
      <c r="S83" s="66">
        <v>0.5</v>
      </c>
      <c r="T83" s="66">
        <f>_xlfn.XLOOKUP(E83,hlp_leggeruitrapport!A:A,hlp_leggeruitrapport!E:E)</f>
        <v>0.5</v>
      </c>
      <c r="U83" s="75">
        <f>_xlfn.XLOOKUP(E83,hlp_leggeruitrapport!A:A,hlp_leggeruitrapport!F:F)</f>
        <v>3</v>
      </c>
      <c r="V83" s="165">
        <f>_xlfn.XLOOKUP($G83,hpBPaanwas!$C:$C,hpBPaanwas!T:T,".")</f>
        <v>3</v>
      </c>
      <c r="W83" s="75">
        <f t="shared" si="11"/>
        <v>-2.9200000000000004</v>
      </c>
      <c r="X83" s="6">
        <v>-2.72</v>
      </c>
      <c r="Y83" s="6">
        <v>3.9</v>
      </c>
      <c r="Z83" s="6">
        <v>1.66</v>
      </c>
      <c r="AA83" s="6">
        <v>0</v>
      </c>
      <c r="AB83" s="6">
        <v>0</v>
      </c>
      <c r="AC83" s="6">
        <v>29.9</v>
      </c>
      <c r="AD83" s="6">
        <v>0</v>
      </c>
      <c r="AE83" s="6">
        <v>0</v>
      </c>
      <c r="AF83" s="6">
        <v>0</v>
      </c>
      <c r="AG83" s="6" t="s">
        <v>876</v>
      </c>
      <c r="AH83" s="6" t="s">
        <v>32</v>
      </c>
      <c r="AI83" s="6" t="s">
        <v>41</v>
      </c>
      <c r="AJ83" s="6" t="s">
        <v>882</v>
      </c>
      <c r="AK83" s="75">
        <f>_xlfn.XLOOKUP(G83,hlpBPout!C:C,hlpBPout!X:X,".")</f>
        <v>29</v>
      </c>
      <c r="AL83" s="75">
        <f>_xlfn.XLOOKUP($G83,hlpBPout!$C:$C,hlpBPout!AA:AA,".")</f>
        <v>0</v>
      </c>
      <c r="AM83" s="75">
        <f>_xlfn.XLOOKUP(G83,hpBPaanwas!C:C,hpBPaanwas!X:X,".")</f>
        <v>32</v>
      </c>
      <c r="AN83" s="75"/>
      <c r="AO83" s="75">
        <f>_xlfn.XLOOKUP($G83,hpBPaanwas!$C:$C,hpBPaanwas!AA:AA,".")</f>
        <v>0</v>
      </c>
      <c r="AP83" s="116"/>
      <c r="AQ83" s="75"/>
      <c r="AR83" s="116"/>
      <c r="AS83" s="127"/>
      <c r="AT83" s="127"/>
      <c r="AU83" s="128"/>
      <c r="BC83" s="2"/>
      <c r="BD83" s="2"/>
      <c r="BE83" s="2"/>
      <c r="BF83" s="2"/>
      <c r="BG83" s="2"/>
      <c r="BH83" s="2"/>
      <c r="BI83" s="2"/>
      <c r="BJ83" s="2"/>
      <c r="BK83" s="2"/>
      <c r="BL83" s="232" t="str">
        <f t="shared" si="9"/>
        <v>011_075</v>
      </c>
    </row>
    <row r="84" spans="1:64" hidden="1" x14ac:dyDescent="0.2">
      <c r="A84" s="6" t="s">
        <v>1230</v>
      </c>
      <c r="C84" s="6"/>
      <c r="D84" s="6" t="s">
        <v>1635</v>
      </c>
      <c r="E84" s="6" t="s">
        <v>883</v>
      </c>
      <c r="F84" s="75">
        <v>0</v>
      </c>
      <c r="G84" s="115" t="str">
        <f t="shared" si="10"/>
        <v>011_076</v>
      </c>
      <c r="H84" s="115"/>
      <c r="I84" s="6">
        <v>76</v>
      </c>
      <c r="J84" s="6" t="s">
        <v>884</v>
      </c>
      <c r="K84" s="23">
        <v>19</v>
      </c>
      <c r="L84" s="25">
        <v>5.05</v>
      </c>
      <c r="M84" s="6">
        <v>95.95</v>
      </c>
      <c r="N84" s="8">
        <v>43721</v>
      </c>
      <c r="O84" s="6" t="s">
        <v>47</v>
      </c>
      <c r="P84" s="66">
        <v>-2.21</v>
      </c>
      <c r="Q84" s="66">
        <v>-2.2200000000000002</v>
      </c>
      <c r="R84" s="66">
        <f>_xlfn.XLOOKUP(E84,hlp_leggeruitrapport!A:A,hlp_leggeruitrapport!D:D)</f>
        <v>-2.2200000000000002</v>
      </c>
      <c r="S84" s="66">
        <v>0.5</v>
      </c>
      <c r="T84" s="66">
        <f>_xlfn.XLOOKUP(E84,hlp_leggeruitrapport!A:A,hlp_leggeruitrapport!E:E)</f>
        <v>0.5</v>
      </c>
      <c r="U84" s="75">
        <f>_xlfn.XLOOKUP(E84,hlp_leggeruitrapport!A:A,hlp_leggeruitrapport!F:F)</f>
        <v>3</v>
      </c>
      <c r="V84" s="165">
        <f>_xlfn.XLOOKUP($G84,hpBPaanwas!$C:$C,hpBPaanwas!T:T,".")</f>
        <v>3</v>
      </c>
      <c r="W84" s="75">
        <f t="shared" si="11"/>
        <v>-2.9200000000000004</v>
      </c>
      <c r="X84" s="6">
        <v>-2.72</v>
      </c>
      <c r="Y84" s="6">
        <v>2.0499999999999998</v>
      </c>
      <c r="Z84" s="6">
        <v>0.84</v>
      </c>
      <c r="AA84" s="6">
        <v>0</v>
      </c>
      <c r="AB84" s="6">
        <v>0</v>
      </c>
      <c r="AC84" s="6">
        <v>16</v>
      </c>
      <c r="AD84" s="6">
        <v>0</v>
      </c>
      <c r="AE84" s="6">
        <v>0</v>
      </c>
      <c r="AF84" s="6">
        <v>0</v>
      </c>
      <c r="AG84" s="6" t="s">
        <v>876</v>
      </c>
      <c r="AH84" s="6" t="s">
        <v>32</v>
      </c>
      <c r="AI84" s="6" t="s">
        <v>41</v>
      </c>
      <c r="AJ84" s="6" t="s">
        <v>884</v>
      </c>
      <c r="AK84" s="75">
        <f>_xlfn.XLOOKUP(G84,hlpBPout!C:C,hlpBPout!X:X,".")</f>
        <v>15</v>
      </c>
      <c r="AL84" s="75">
        <f>_xlfn.XLOOKUP($G84,hlpBPout!$C:$C,hlpBPout!AA:AA,".")</f>
        <v>0</v>
      </c>
      <c r="AM84" s="75">
        <f>_xlfn.XLOOKUP(G84,hpBPaanwas!C:C,hpBPaanwas!X:X,".")</f>
        <v>19</v>
      </c>
      <c r="AN84" s="75"/>
      <c r="AO84" s="75">
        <f>_xlfn.XLOOKUP($G84,hpBPaanwas!$C:$C,hpBPaanwas!AA:AA,".")</f>
        <v>0</v>
      </c>
      <c r="AP84" s="116"/>
      <c r="AQ84" s="75"/>
      <c r="AR84" s="116"/>
      <c r="AS84" s="127"/>
      <c r="AT84" s="127"/>
      <c r="AU84" s="128"/>
      <c r="BC84" s="2"/>
      <c r="BD84" s="2"/>
      <c r="BE84" s="2"/>
      <c r="BF84" s="2"/>
      <c r="BG84" s="2"/>
      <c r="BH84" s="2"/>
      <c r="BI84" s="2"/>
      <c r="BJ84" s="2"/>
      <c r="BK84" s="2"/>
      <c r="BL84" s="232" t="str">
        <f t="shared" si="9"/>
        <v>011_076</v>
      </c>
    </row>
    <row r="85" spans="1:64" x14ac:dyDescent="0.2">
      <c r="A85" s="6" t="s">
        <v>1647</v>
      </c>
      <c r="C85" s="135">
        <f>_xlfn.XLOOKUP(F85,Monstervakken!C:C,Monstervakken!B:B)</f>
        <v>4003</v>
      </c>
      <c r="D85" s="6" t="s">
        <v>1635</v>
      </c>
      <c r="E85" s="6" t="s">
        <v>76</v>
      </c>
      <c r="F85" s="75">
        <v>20</v>
      </c>
      <c r="G85" s="115" t="str">
        <f t="shared" si="10"/>
        <v>011_077</v>
      </c>
      <c r="H85" s="135"/>
      <c r="I85" s="75">
        <v>77</v>
      </c>
      <c r="J85" s="6" t="s">
        <v>77</v>
      </c>
      <c r="K85" s="23">
        <v>35.5</v>
      </c>
      <c r="L85" s="25">
        <v>10.7</v>
      </c>
      <c r="M85" s="6">
        <v>379.85</v>
      </c>
      <c r="N85" s="8">
        <v>43721</v>
      </c>
      <c r="O85" s="6" t="s">
        <v>47</v>
      </c>
      <c r="P85" s="66">
        <v>-2.21</v>
      </c>
      <c r="Q85" s="66">
        <v>-2.2200000000000002</v>
      </c>
      <c r="R85" s="66">
        <f>_xlfn.XLOOKUP(E85,hlp_leggeruitrapport!A:A,hlp_leggeruitrapport!D:D)</f>
        <v>-2.2200000000000002</v>
      </c>
      <c r="S85" s="66">
        <v>0.75</v>
      </c>
      <c r="T85" s="66">
        <f>_xlfn.XLOOKUP(E85,hlp_leggeruitrapport!A:A,hlp_leggeruitrapport!E:E)</f>
        <v>0.75</v>
      </c>
      <c r="U85" s="75">
        <f>_xlfn.XLOOKUP(E85,hlp_leggeruitrapport!A:A,hlp_leggeruitrapport!F:F)</f>
        <v>3</v>
      </c>
      <c r="V85" s="165">
        <f>_xlfn.XLOOKUP($G85,hpBPaanwas!$C:$C,hpBPaanwas!T:T,".")</f>
        <v>3</v>
      </c>
      <c r="W85" s="75">
        <f t="shared" si="11"/>
        <v>-3.1700000000000004</v>
      </c>
      <c r="X85" s="6">
        <v>-2.97</v>
      </c>
      <c r="Y85" s="6">
        <v>6.2</v>
      </c>
      <c r="Z85" s="6">
        <v>3.34</v>
      </c>
      <c r="AA85" s="6">
        <v>0.12</v>
      </c>
      <c r="AB85" s="6">
        <v>0.61</v>
      </c>
      <c r="AC85" s="6">
        <v>118.6</v>
      </c>
      <c r="AD85" s="6">
        <v>4.3</v>
      </c>
      <c r="AE85" s="6">
        <v>21.7</v>
      </c>
      <c r="AF85" s="6">
        <v>2.5566999999999999E-2</v>
      </c>
      <c r="AG85" s="6" t="s">
        <v>27</v>
      </c>
      <c r="AH85" s="6" t="s">
        <v>32</v>
      </c>
      <c r="AI85" s="6" t="s">
        <v>29</v>
      </c>
      <c r="AJ85" s="6" t="s">
        <v>77</v>
      </c>
      <c r="AK85" s="75">
        <f>_xlfn.XLOOKUP(G85,hlpBPout!C:C,hlpBPout!X:X,".")</f>
        <v>117</v>
      </c>
      <c r="AL85" s="75">
        <f>_xlfn.XLOOKUP($G85,hlpBPout!$C:$C,hlpBPout!AA:AA,".")</f>
        <v>4</v>
      </c>
      <c r="AM85" s="75">
        <f>_xlfn.XLOOKUP(G85,hpBPaanwas!C:C,hpBPaanwas!X:X,".")</f>
        <v>128</v>
      </c>
      <c r="AN85" s="165">
        <f t="shared" ref="AN85:AN116" si="12">AO85/K85</f>
        <v>0.78873239436619713</v>
      </c>
      <c r="AO85" s="75">
        <f>_xlfn.XLOOKUP($G85,hpBPaanwas!$C:$C,hpBPaanwas!AA:AA,".")</f>
        <v>28</v>
      </c>
      <c r="AP85" s="116"/>
      <c r="AQ85" s="75">
        <f t="shared" ref="AQ85:AQ116" si="13">AK85-AC85</f>
        <v>-1.5999999999999943</v>
      </c>
      <c r="AR85" s="116"/>
      <c r="AS85" s="127"/>
      <c r="AT85" s="127" t="s">
        <v>3795</v>
      </c>
      <c r="AU85" s="128"/>
      <c r="AV85" s="232" t="str">
        <f>_xlfn.XLOOKUP($F85,Monstervakken!$C:$C,Monstervakken!L:L,".",0)</f>
        <v>Klasse industrie</v>
      </c>
      <c r="AW85" s="232" t="str">
        <f>_xlfn.XLOOKUP($F85,Monstervakken!$C:$C,Monstervakken!M:M,".",0)</f>
        <v>Klasse B</v>
      </c>
      <c r="AX85" s="232" t="str">
        <f>_xlfn.XLOOKUP($F85,Monstervakken!$C:$C,Monstervakken!N:N,".",0)</f>
        <v>Verspreidbaar</v>
      </c>
      <c r="AY85" s="232" t="str">
        <f>_xlfn.XLOOKUP($F85,Monstervakken!$C:$C,Monstervakken!O:O,".",0)</f>
        <v>Toepasbaar in GBT</v>
      </c>
      <c r="AZ85" s="232" t="str">
        <f>_xlfn.XLOOKUP($F85,Monstervakken!$C:$C,Monstervakken!P:P,".",0)</f>
        <v>Toepasbaar in GBT</v>
      </c>
      <c r="BA85" s="232" t="str">
        <f>_xlfn.XLOOKUP($F85,Monstervakken!$C:$C,Monstervakken!Q:Q,".",0)</f>
        <v>Geen</v>
      </c>
      <c r="BB85" s="232"/>
      <c r="BC85" s="234" t="str">
        <f>_xlfn.XLOOKUP($F85,Monstervakken!$C:$C,Monstervakken!CM:CM,".",0)</f>
        <v>ja</v>
      </c>
      <c r="BD85" s="234" t="str">
        <f>_xlfn.XLOOKUP($F85,Monstervakken!$C:$C,Monstervakken!CN:CN,".",0)</f>
        <v>ja</v>
      </c>
      <c r="BE85" s="234" t="str">
        <f>_xlfn.XLOOKUP($F85,Monstervakken!$C:$C,Monstervakken!CO:CO,".",0)</f>
        <v>ja</v>
      </c>
      <c r="BF85" s="234" t="str">
        <f>_xlfn.XLOOKUP($F85,Monstervakken!$C:$C,Monstervakken!CP:CP,".",0)</f>
        <v>ja</v>
      </c>
      <c r="BG85" s="234" t="str">
        <f>_xlfn.XLOOKUP($F85,Monstervakken!$C:$C,Monstervakken!CQ:CQ,".",0)</f>
        <v>ja</v>
      </c>
      <c r="BH85" s="234" t="str">
        <f>_xlfn.XLOOKUP($F85,Monstervakken!$C:$C,Monstervakken!CR:CR,".",0)</f>
        <v>nee</v>
      </c>
      <c r="BI85" s="234" t="str">
        <f>_xlfn.XLOOKUP($F85,Monstervakken!$C:$C,Monstervakken!CS:CS,".",0)</f>
        <v>nee</v>
      </c>
      <c r="BJ85" s="234" t="str">
        <f>_xlfn.XLOOKUP($F85,Monstervakken!$C:$C,Monstervakken!CT:CT,".",0)</f>
        <v>nee</v>
      </c>
      <c r="BK85" s="234" t="str">
        <f>_xlfn.XLOOKUP($F85,Monstervakken!$C:$C,Monstervakken!CU:CU,".",0)</f>
        <v>nee</v>
      </c>
      <c r="BL85" s="232" t="str">
        <f t="shared" si="9"/>
        <v>011_077</v>
      </c>
    </row>
    <row r="86" spans="1:64" x14ac:dyDescent="0.2">
      <c r="A86" s="6" t="s">
        <v>1647</v>
      </c>
      <c r="C86" s="135">
        <f>_xlfn.XLOOKUP(F86,Monstervakken!C:C,Monstervakken!B:B)</f>
        <v>4002</v>
      </c>
      <c r="D86" s="6" t="s">
        <v>1635</v>
      </c>
      <c r="E86" s="6" t="s">
        <v>942</v>
      </c>
      <c r="F86" s="75">
        <v>19</v>
      </c>
      <c r="G86" s="115" t="str">
        <f t="shared" si="10"/>
        <v>011_078</v>
      </c>
      <c r="H86" s="135"/>
      <c r="I86" s="75">
        <v>78</v>
      </c>
      <c r="J86" s="6" t="s">
        <v>943</v>
      </c>
      <c r="K86" s="23">
        <v>46</v>
      </c>
      <c r="L86" s="25">
        <v>9.5</v>
      </c>
      <c r="M86" s="6">
        <v>437</v>
      </c>
      <c r="N86" s="8">
        <v>43721</v>
      </c>
      <c r="O86" s="6" t="s">
        <v>38</v>
      </c>
      <c r="P86" s="66">
        <v>-2.21</v>
      </c>
      <c r="Q86" s="66">
        <v>-2.2200000000000002</v>
      </c>
      <c r="R86" s="66">
        <f>_xlfn.XLOOKUP(E86,hlp_leggeruitrapport!A:A,hlp_leggeruitrapport!D:D)</f>
        <v>-2.2200000000000002</v>
      </c>
      <c r="S86" s="66">
        <v>0.75</v>
      </c>
      <c r="T86" s="66">
        <f>_xlfn.XLOOKUP(E86,hlp_leggeruitrapport!A:A,hlp_leggeruitrapport!E:E)</f>
        <v>0.75</v>
      </c>
      <c r="U86" s="75">
        <f>_xlfn.XLOOKUP(E86,hlp_leggeruitrapport!A:A,hlp_leggeruitrapport!F:F)</f>
        <v>3</v>
      </c>
      <c r="V86" s="165">
        <f>_xlfn.XLOOKUP($G86,hpBPaanwas!$C:$C,hpBPaanwas!T:T,".")</f>
        <v>3</v>
      </c>
      <c r="W86" s="75">
        <f t="shared" si="11"/>
        <v>-3.1700000000000004</v>
      </c>
      <c r="X86" s="6">
        <v>-2.97</v>
      </c>
      <c r="Y86" s="6">
        <v>5</v>
      </c>
      <c r="Z86" s="6">
        <v>1.02</v>
      </c>
      <c r="AA86" s="6">
        <v>0.95</v>
      </c>
      <c r="AB86" s="6">
        <v>0.95</v>
      </c>
      <c r="AC86" s="6">
        <v>46.9</v>
      </c>
      <c r="AD86" s="6">
        <v>43.7</v>
      </c>
      <c r="AE86" s="6">
        <v>43.7</v>
      </c>
      <c r="AF86" s="6">
        <v>0.227409</v>
      </c>
      <c r="AG86" s="6" t="s">
        <v>921</v>
      </c>
      <c r="AH86" s="6" t="s">
        <v>28</v>
      </c>
      <c r="AI86" s="6" t="s">
        <v>41</v>
      </c>
      <c r="AJ86" s="6" t="s">
        <v>943</v>
      </c>
      <c r="AK86" s="75">
        <f>_xlfn.XLOOKUP(G86,hlpBPout!C:C,hlpBPout!X:X,".")</f>
        <v>46</v>
      </c>
      <c r="AL86" s="75">
        <f>_xlfn.XLOOKUP($G86,hlpBPout!$C:$C,hlpBPout!AA:AA,".")</f>
        <v>41</v>
      </c>
      <c r="AM86" s="75">
        <f>_xlfn.XLOOKUP(G86,hpBPaanwas!C:C,hpBPaanwas!X:X,".")</f>
        <v>60</v>
      </c>
      <c r="AN86" s="165">
        <f t="shared" si="12"/>
        <v>1.1956521739130435</v>
      </c>
      <c r="AO86" s="75">
        <f>_xlfn.XLOOKUP($G86,hpBPaanwas!$C:$C,hpBPaanwas!AA:AA,".")</f>
        <v>55</v>
      </c>
      <c r="AP86" s="116"/>
      <c r="AQ86" s="75">
        <f t="shared" si="13"/>
        <v>-0.89999999999999858</v>
      </c>
      <c r="AR86" s="116"/>
      <c r="AS86" s="127"/>
      <c r="AT86" s="127" t="s">
        <v>3795</v>
      </c>
      <c r="AU86" s="128"/>
      <c r="AV86" s="232" t="str">
        <f>_xlfn.XLOOKUP($F86,Monstervakken!$C:$C,Monstervakken!L:L,".",0)</f>
        <v>Klasse industrie</v>
      </c>
      <c r="AW86" s="232" t="str">
        <f>_xlfn.XLOOKUP($F86,Monstervakken!$C:$C,Monstervakken!M:M,".",0)</f>
        <v>Klasse B</v>
      </c>
      <c r="AX86" s="232" t="str">
        <f>_xlfn.XLOOKUP($F86,Monstervakken!$C:$C,Monstervakken!N:N,".",0)</f>
        <v>Verspreidbaar</v>
      </c>
      <c r="AY86" s="232" t="str">
        <f>_xlfn.XLOOKUP($F86,Monstervakken!$C:$C,Monstervakken!O:O,".",0)</f>
        <v>Toepasbaar in GBT</v>
      </c>
      <c r="AZ86" s="232" t="str">
        <f>_xlfn.XLOOKUP($F86,Monstervakken!$C:$C,Monstervakken!P:P,".",0)</f>
        <v>Toepasbaar in GBT</v>
      </c>
      <c r="BA86" s="232" t="str">
        <f>_xlfn.XLOOKUP($F86,Monstervakken!$C:$C,Monstervakken!Q:Q,".",0)</f>
        <v>Geen</v>
      </c>
      <c r="BB86" s="232"/>
      <c r="BC86" s="234" t="str">
        <f>_xlfn.XLOOKUP($F86,Monstervakken!$C:$C,Monstervakken!CM:CM,".",0)</f>
        <v>ja</v>
      </c>
      <c r="BD86" s="234" t="str">
        <f>_xlfn.XLOOKUP($F86,Monstervakken!$C:$C,Monstervakken!CN:CN,".",0)</f>
        <v>ja</v>
      </c>
      <c r="BE86" s="234" t="str">
        <f>_xlfn.XLOOKUP($F86,Monstervakken!$C:$C,Monstervakken!CO:CO,".",0)</f>
        <v>ja</v>
      </c>
      <c r="BF86" s="234" t="str">
        <f>_xlfn.XLOOKUP($F86,Monstervakken!$C:$C,Monstervakken!CP:CP,".",0)</f>
        <v>ja</v>
      </c>
      <c r="BG86" s="234" t="str">
        <f>_xlfn.XLOOKUP($F86,Monstervakken!$C:$C,Monstervakken!CQ:CQ,".",0)</f>
        <v>ja</v>
      </c>
      <c r="BH86" s="234" t="str">
        <f>_xlfn.XLOOKUP($F86,Monstervakken!$C:$C,Monstervakken!CR:CR,".",0)</f>
        <v>ja</v>
      </c>
      <c r="BI86" s="234" t="str">
        <f>_xlfn.XLOOKUP($F86,Monstervakken!$C:$C,Monstervakken!CS:CS,".",0)</f>
        <v>ja</v>
      </c>
      <c r="BJ86" s="234" t="str">
        <f>_xlfn.XLOOKUP($F86,Monstervakken!$C:$C,Monstervakken!CT:CT,".",0)</f>
        <v>ja</v>
      </c>
      <c r="BK86" s="234" t="str">
        <f>_xlfn.XLOOKUP($F86,Monstervakken!$C:$C,Monstervakken!CU:CU,".",0)</f>
        <v>ja</v>
      </c>
      <c r="BL86" s="232" t="str">
        <f t="shared" si="9"/>
        <v>011_078</v>
      </c>
    </row>
    <row r="87" spans="1:64" x14ac:dyDescent="0.2">
      <c r="A87" s="6" t="s">
        <v>1647</v>
      </c>
      <c r="C87" s="135">
        <f>_xlfn.XLOOKUP(F87,Monstervakken!C:C,Monstervakken!B:B)</f>
        <v>4002</v>
      </c>
      <c r="D87" s="6" t="s">
        <v>1635</v>
      </c>
      <c r="E87" s="6" t="s">
        <v>516</v>
      </c>
      <c r="F87" s="75">
        <v>19</v>
      </c>
      <c r="G87" s="75" t="str">
        <f t="shared" si="10"/>
        <v>011_079</v>
      </c>
      <c r="H87" s="135"/>
      <c r="I87" s="75">
        <v>79</v>
      </c>
      <c r="J87" s="6" t="s">
        <v>517</v>
      </c>
      <c r="K87" s="23">
        <v>25</v>
      </c>
      <c r="L87" s="25">
        <v>5.5</v>
      </c>
      <c r="M87" s="6">
        <v>137.5</v>
      </c>
      <c r="N87" s="8">
        <v>43721</v>
      </c>
      <c r="O87" s="6" t="s">
        <v>38</v>
      </c>
      <c r="P87" s="66">
        <v>-2.21</v>
      </c>
      <c r="Q87" s="66">
        <v>-2.2200000000000002</v>
      </c>
      <c r="R87" s="66">
        <f>_xlfn.XLOOKUP(E87,hlp_leggeruitrapport!A:A,hlp_leggeruitrapport!D:D)</f>
        <v>-2.2200000000000002</v>
      </c>
      <c r="S87" s="67">
        <v>0.75</v>
      </c>
      <c r="T87" s="67" t="str">
        <f>_xlfn.XLOOKUP(E87,hlp_leggeruitrapport!A:A,hlp_leggeruitrapport!E:E)</f>
        <v>-</v>
      </c>
      <c r="U87" s="76" t="str">
        <f>_xlfn.XLOOKUP(E87,hlp_leggeruitrapport!A:A,hlp_leggeruitrapport!F:F)</f>
        <v>-</v>
      </c>
      <c r="V87" s="165">
        <f>_xlfn.XLOOKUP($G87,hpBPaanwas!$C:$C,hpBPaanwas!T:T,".")</f>
        <v>2.44</v>
      </c>
      <c r="W87" s="75">
        <f t="shared" si="11"/>
        <v>-3.1700000000000004</v>
      </c>
      <c r="X87" s="6">
        <v>-2.97</v>
      </c>
      <c r="Y87" s="6">
        <v>1.8333330000000001</v>
      </c>
      <c r="Z87" s="6">
        <v>1.08</v>
      </c>
      <c r="AA87" s="6">
        <v>7.0000000000000007E-2</v>
      </c>
      <c r="AB87" s="6">
        <v>0.34</v>
      </c>
      <c r="AC87" s="6">
        <v>27</v>
      </c>
      <c r="AD87" s="6">
        <v>1.8</v>
      </c>
      <c r="AE87" s="6">
        <v>8.5</v>
      </c>
      <c r="AF87" s="6">
        <v>4.8443E-2</v>
      </c>
      <c r="AG87" s="6" t="s">
        <v>479</v>
      </c>
      <c r="AH87" s="6" t="s">
        <v>32</v>
      </c>
      <c r="AI87" s="6" t="s">
        <v>41</v>
      </c>
      <c r="AJ87" s="6" t="s">
        <v>517</v>
      </c>
      <c r="AK87" s="75">
        <f>_xlfn.XLOOKUP(G87,hlpBPout!C:C,hlpBPout!X:X,".")</f>
        <v>28</v>
      </c>
      <c r="AL87" s="75">
        <f>_xlfn.XLOOKUP($G87,hlpBPout!$C:$C,hlpBPout!AA:AA,".")</f>
        <v>0</v>
      </c>
      <c r="AM87" s="75">
        <f>_xlfn.XLOOKUP(G87,hpBPaanwas!C:C,hpBPaanwas!X:X,".")</f>
        <v>30</v>
      </c>
      <c r="AN87" s="165">
        <f t="shared" si="12"/>
        <v>0.4</v>
      </c>
      <c r="AO87" s="75">
        <f>_xlfn.XLOOKUP($G87,hpBPaanwas!$C:$C,hpBPaanwas!AA:AA,".")</f>
        <v>10</v>
      </c>
      <c r="AP87" s="116"/>
      <c r="AQ87" s="75">
        <f t="shared" si="13"/>
        <v>1</v>
      </c>
      <c r="AR87" s="116"/>
      <c r="AS87" s="127"/>
      <c r="AT87" s="127" t="s">
        <v>3795</v>
      </c>
      <c r="AU87" s="128"/>
      <c r="AV87" s="232" t="str">
        <f>_xlfn.XLOOKUP($F87,Monstervakken!$C:$C,Monstervakken!L:L,".",0)</f>
        <v>Klasse industrie</v>
      </c>
      <c r="AW87" s="232" t="str">
        <f>_xlfn.XLOOKUP($F87,Monstervakken!$C:$C,Monstervakken!M:M,".",0)</f>
        <v>Klasse B</v>
      </c>
      <c r="AX87" s="232" t="str">
        <f>_xlfn.XLOOKUP($F87,Monstervakken!$C:$C,Monstervakken!N:N,".",0)</f>
        <v>Verspreidbaar</v>
      </c>
      <c r="AY87" s="232" t="str">
        <f>_xlfn.XLOOKUP($F87,Monstervakken!$C:$C,Monstervakken!O:O,".",0)</f>
        <v>Toepasbaar in GBT</v>
      </c>
      <c r="AZ87" s="232" t="str">
        <f>_xlfn.XLOOKUP($F87,Monstervakken!$C:$C,Monstervakken!P:P,".",0)</f>
        <v>Toepasbaar in GBT</v>
      </c>
      <c r="BA87" s="232" t="str">
        <f>_xlfn.XLOOKUP($F87,Monstervakken!$C:$C,Monstervakken!Q:Q,".",0)</f>
        <v>Geen</v>
      </c>
      <c r="BB87" s="232"/>
      <c r="BC87" s="234" t="str">
        <f>_xlfn.XLOOKUP($F87,Monstervakken!$C:$C,Monstervakken!CM:CM,".",0)</f>
        <v>ja</v>
      </c>
      <c r="BD87" s="234" t="str">
        <f>_xlfn.XLOOKUP($F87,Monstervakken!$C:$C,Monstervakken!CN:CN,".",0)</f>
        <v>ja</v>
      </c>
      <c r="BE87" s="234" t="str">
        <f>_xlfn.XLOOKUP($F87,Monstervakken!$C:$C,Monstervakken!CO:CO,".",0)</f>
        <v>ja</v>
      </c>
      <c r="BF87" s="234" t="str">
        <f>_xlfn.XLOOKUP($F87,Monstervakken!$C:$C,Monstervakken!CP:CP,".",0)</f>
        <v>ja</v>
      </c>
      <c r="BG87" s="234" t="str">
        <f>_xlfn.XLOOKUP($F87,Monstervakken!$C:$C,Monstervakken!CQ:CQ,".",0)</f>
        <v>ja</v>
      </c>
      <c r="BH87" s="234" t="str">
        <f>_xlfn.XLOOKUP($F87,Monstervakken!$C:$C,Monstervakken!CR:CR,".",0)</f>
        <v>ja</v>
      </c>
      <c r="BI87" s="234" t="str">
        <f>_xlfn.XLOOKUP($F87,Monstervakken!$C:$C,Monstervakken!CS:CS,".",0)</f>
        <v>ja</v>
      </c>
      <c r="BJ87" s="234" t="str">
        <f>_xlfn.XLOOKUP($F87,Monstervakken!$C:$C,Monstervakken!CT:CT,".",0)</f>
        <v>ja</v>
      </c>
      <c r="BK87" s="234" t="str">
        <f>_xlfn.XLOOKUP($F87,Monstervakken!$C:$C,Monstervakken!CU:CU,".",0)</f>
        <v>ja</v>
      </c>
      <c r="BL87" s="232" t="str">
        <f t="shared" si="9"/>
        <v>011_079</v>
      </c>
    </row>
    <row r="88" spans="1:64" x14ac:dyDescent="0.2">
      <c r="A88" s="6" t="s">
        <v>1647</v>
      </c>
      <c r="C88" s="135">
        <f>_xlfn.XLOOKUP(F88,Monstervakken!C:C,Monstervakken!B:B)</f>
        <v>4002</v>
      </c>
      <c r="D88" s="6" t="s">
        <v>1635</v>
      </c>
      <c r="E88" s="6" t="s">
        <v>78</v>
      </c>
      <c r="F88" s="75">
        <v>19</v>
      </c>
      <c r="G88" s="115" t="str">
        <f t="shared" si="10"/>
        <v>011_080</v>
      </c>
      <c r="H88" s="135"/>
      <c r="I88" s="75">
        <v>80</v>
      </c>
      <c r="J88" s="6" t="s">
        <v>79</v>
      </c>
      <c r="K88" s="23">
        <v>21</v>
      </c>
      <c r="L88" s="25">
        <v>9</v>
      </c>
      <c r="M88" s="6">
        <v>189</v>
      </c>
      <c r="N88" s="8">
        <v>43721</v>
      </c>
      <c r="O88" s="6" t="s">
        <v>38</v>
      </c>
      <c r="P88" s="66">
        <v>-2.21</v>
      </c>
      <c r="Q88" s="66">
        <v>-2.2200000000000002</v>
      </c>
      <c r="R88" s="66">
        <f>_xlfn.XLOOKUP(E88,hlp_leggeruitrapport!A:A,hlp_leggeruitrapport!D:D)</f>
        <v>-2.2200000000000002</v>
      </c>
      <c r="S88" s="66">
        <v>0.75</v>
      </c>
      <c r="T88" s="66">
        <f>_xlfn.XLOOKUP(E88,hlp_leggeruitrapport!A:A,hlp_leggeruitrapport!E:E)</f>
        <v>0.75</v>
      </c>
      <c r="U88" s="75">
        <f>_xlfn.XLOOKUP(E88,hlp_leggeruitrapport!A:A,hlp_leggeruitrapport!F:F)</f>
        <v>3</v>
      </c>
      <c r="V88" s="165">
        <f>_xlfn.XLOOKUP($G88,hpBPaanwas!$C:$C,hpBPaanwas!T:T,".")</f>
        <v>3</v>
      </c>
      <c r="W88" s="75">
        <f t="shared" si="11"/>
        <v>-3.1700000000000004</v>
      </c>
      <c r="X88" s="6">
        <v>-2.97</v>
      </c>
      <c r="Y88" s="6">
        <v>4.5</v>
      </c>
      <c r="Z88" s="6">
        <v>3.17</v>
      </c>
      <c r="AA88" s="6">
        <v>0.09</v>
      </c>
      <c r="AB88" s="6">
        <v>0.69</v>
      </c>
      <c r="AC88" s="6">
        <v>66.599999999999994</v>
      </c>
      <c r="AD88" s="6">
        <v>1.9</v>
      </c>
      <c r="AE88" s="6">
        <v>14.5</v>
      </c>
      <c r="AF88" s="6">
        <v>2.6315999999999999E-2</v>
      </c>
      <c r="AG88" s="6" t="s">
        <v>27</v>
      </c>
      <c r="AH88" s="6" t="s">
        <v>32</v>
      </c>
      <c r="AI88" s="6" t="s">
        <v>29</v>
      </c>
      <c r="AJ88" s="6" t="s">
        <v>79</v>
      </c>
      <c r="AK88" s="75">
        <f>_xlfn.XLOOKUP(G88,hlpBPout!C:C,hlpBPout!X:X,".")</f>
        <v>67</v>
      </c>
      <c r="AL88" s="75">
        <f>_xlfn.XLOOKUP($G88,hlpBPout!$C:$C,hlpBPout!AA:AA,".")</f>
        <v>2</v>
      </c>
      <c r="AM88" s="75">
        <f>_xlfn.XLOOKUP(G88,hpBPaanwas!C:C,hpBPaanwas!X:X,".")</f>
        <v>71</v>
      </c>
      <c r="AN88" s="165">
        <f t="shared" si="12"/>
        <v>0.80952380952380953</v>
      </c>
      <c r="AO88" s="75">
        <f>_xlfn.XLOOKUP($G88,hpBPaanwas!$C:$C,hpBPaanwas!AA:AA,".")</f>
        <v>17</v>
      </c>
      <c r="AP88" s="116"/>
      <c r="AQ88" s="75">
        <f t="shared" si="13"/>
        <v>0.40000000000000568</v>
      </c>
      <c r="AR88" s="116"/>
      <c r="AS88" s="127"/>
      <c r="AT88" s="127" t="s">
        <v>3795</v>
      </c>
      <c r="AU88" s="128"/>
      <c r="AV88" s="232" t="str">
        <f>_xlfn.XLOOKUP($F88,Monstervakken!$C:$C,Monstervakken!L:L,".",0)</f>
        <v>Klasse industrie</v>
      </c>
      <c r="AW88" s="232" t="str">
        <f>_xlfn.XLOOKUP($F88,Monstervakken!$C:$C,Monstervakken!M:M,".",0)</f>
        <v>Klasse B</v>
      </c>
      <c r="AX88" s="232" t="str">
        <f>_xlfn.XLOOKUP($F88,Monstervakken!$C:$C,Monstervakken!N:N,".",0)</f>
        <v>Verspreidbaar</v>
      </c>
      <c r="AY88" s="232" t="str">
        <f>_xlfn.XLOOKUP($F88,Monstervakken!$C:$C,Monstervakken!O:O,".",0)</f>
        <v>Toepasbaar in GBT</v>
      </c>
      <c r="AZ88" s="232" t="str">
        <f>_xlfn.XLOOKUP($F88,Monstervakken!$C:$C,Monstervakken!P:P,".",0)</f>
        <v>Toepasbaar in GBT</v>
      </c>
      <c r="BA88" s="232" t="str">
        <f>_xlfn.XLOOKUP($F88,Monstervakken!$C:$C,Monstervakken!Q:Q,".",0)</f>
        <v>Geen</v>
      </c>
      <c r="BB88" s="232"/>
      <c r="BC88" s="234" t="str">
        <f>_xlfn.XLOOKUP($F88,Monstervakken!$C:$C,Monstervakken!CM:CM,".",0)</f>
        <v>ja</v>
      </c>
      <c r="BD88" s="234" t="str">
        <f>_xlfn.XLOOKUP($F88,Monstervakken!$C:$C,Monstervakken!CN:CN,".",0)</f>
        <v>ja</v>
      </c>
      <c r="BE88" s="234" t="str">
        <f>_xlfn.XLOOKUP($F88,Monstervakken!$C:$C,Monstervakken!CO:CO,".",0)</f>
        <v>ja</v>
      </c>
      <c r="BF88" s="234" t="str">
        <f>_xlfn.XLOOKUP($F88,Monstervakken!$C:$C,Monstervakken!CP:CP,".",0)</f>
        <v>ja</v>
      </c>
      <c r="BG88" s="234" t="str">
        <f>_xlfn.XLOOKUP($F88,Monstervakken!$C:$C,Monstervakken!CQ:CQ,".",0)</f>
        <v>ja</v>
      </c>
      <c r="BH88" s="234" t="str">
        <f>_xlfn.XLOOKUP($F88,Monstervakken!$C:$C,Monstervakken!CR:CR,".",0)</f>
        <v>ja</v>
      </c>
      <c r="BI88" s="234" t="str">
        <f>_xlfn.XLOOKUP($F88,Monstervakken!$C:$C,Monstervakken!CS:CS,".",0)</f>
        <v>ja</v>
      </c>
      <c r="BJ88" s="234" t="str">
        <f>_xlfn.XLOOKUP($F88,Monstervakken!$C:$C,Monstervakken!CT:CT,".",0)</f>
        <v>ja</v>
      </c>
      <c r="BK88" s="234" t="str">
        <f>_xlfn.XLOOKUP($F88,Monstervakken!$C:$C,Monstervakken!CU:CU,".",0)</f>
        <v>ja</v>
      </c>
      <c r="BL88" s="232" t="str">
        <f t="shared" si="9"/>
        <v>011_080</v>
      </c>
    </row>
    <row r="89" spans="1:64" x14ac:dyDescent="0.2">
      <c r="A89" s="6" t="s">
        <v>1647</v>
      </c>
      <c r="C89" s="135">
        <f>_xlfn.XLOOKUP(F89,Monstervakken!C:C,Monstervakken!B:B)</f>
        <v>3008</v>
      </c>
      <c r="D89" s="6" t="s">
        <v>1635</v>
      </c>
      <c r="E89" s="6" t="s">
        <v>80</v>
      </c>
      <c r="F89" s="75">
        <v>18</v>
      </c>
      <c r="G89" s="115" t="str">
        <f t="shared" si="10"/>
        <v>011_081</v>
      </c>
      <c r="H89" s="135"/>
      <c r="I89" s="75">
        <v>81</v>
      </c>
      <c r="J89" s="6" t="s">
        <v>944</v>
      </c>
      <c r="K89" s="23">
        <v>12</v>
      </c>
      <c r="L89" s="25">
        <v>9.5</v>
      </c>
      <c r="M89" s="6">
        <v>114</v>
      </c>
      <c r="N89" s="8">
        <v>43721</v>
      </c>
      <c r="O89" s="6" t="s">
        <v>38</v>
      </c>
      <c r="P89" s="66">
        <v>-2.21</v>
      </c>
      <c r="Q89" s="66">
        <v>-2.2200000000000002</v>
      </c>
      <c r="R89" s="66">
        <f>_xlfn.XLOOKUP(E89,hlp_leggeruitrapport!A:A,hlp_leggeruitrapport!D:D)</f>
        <v>-2.2200000000000002</v>
      </c>
      <c r="S89" s="66">
        <v>0.75</v>
      </c>
      <c r="T89" s="66">
        <f>_xlfn.XLOOKUP(E89,hlp_leggeruitrapport!A:A,hlp_leggeruitrapport!E:E)</f>
        <v>0.75</v>
      </c>
      <c r="U89" s="75">
        <f>_xlfn.XLOOKUP(E89,hlp_leggeruitrapport!A:A,hlp_leggeruitrapport!F:F)</f>
        <v>3</v>
      </c>
      <c r="V89" s="165">
        <f>_xlfn.XLOOKUP($G89,hpBPaanwas!$C:$C,hpBPaanwas!T:T,".")</f>
        <v>3</v>
      </c>
      <c r="W89" s="75">
        <f t="shared" si="11"/>
        <v>-3.1700000000000004</v>
      </c>
      <c r="X89" s="6">
        <v>-2.97</v>
      </c>
      <c r="Y89" s="6">
        <v>5</v>
      </c>
      <c r="Z89" s="6">
        <v>3.81</v>
      </c>
      <c r="AA89" s="6">
        <v>3.35</v>
      </c>
      <c r="AB89" s="6">
        <v>3.5</v>
      </c>
      <c r="AC89" s="6">
        <v>45.7</v>
      </c>
      <c r="AD89" s="6">
        <v>40.200000000000003</v>
      </c>
      <c r="AE89" s="6">
        <v>42</v>
      </c>
      <c r="AF89" s="6">
        <v>0.637185</v>
      </c>
      <c r="AG89" s="6" t="s">
        <v>921</v>
      </c>
      <c r="AH89" s="6" t="s">
        <v>28</v>
      </c>
      <c r="AI89" s="6" t="s">
        <v>41</v>
      </c>
      <c r="AJ89" s="6" t="s">
        <v>944</v>
      </c>
      <c r="AK89" s="75">
        <f>_xlfn.XLOOKUP(G89,hlpBPout!C:C,hlpBPout!X:X,".")</f>
        <v>46</v>
      </c>
      <c r="AL89" s="75">
        <f>_xlfn.XLOOKUP($G89,hlpBPout!$C:$C,hlpBPout!AA:AA,".")</f>
        <v>40</v>
      </c>
      <c r="AM89" s="75">
        <f>_xlfn.XLOOKUP(G89,hpBPaanwas!C:C,hpBPaanwas!X:X,".")</f>
        <v>48</v>
      </c>
      <c r="AN89" s="165">
        <f t="shared" si="12"/>
        <v>3.6666666666666665</v>
      </c>
      <c r="AO89" s="75">
        <f>_xlfn.XLOOKUP($G89,hpBPaanwas!$C:$C,hpBPaanwas!AA:AA,".")</f>
        <v>44</v>
      </c>
      <c r="AP89" s="116"/>
      <c r="AQ89" s="75">
        <f t="shared" si="13"/>
        <v>0.29999999999999716</v>
      </c>
      <c r="AR89" s="116"/>
      <c r="AS89" s="127"/>
      <c r="AT89" s="127" t="s">
        <v>3795</v>
      </c>
      <c r="AU89" s="128"/>
      <c r="AV89" s="232" t="str">
        <f>_xlfn.XLOOKUP($F89,Monstervakken!$C:$C,Monstervakken!L:L,".",0)</f>
        <v>Klasse industrie</v>
      </c>
      <c r="AW89" s="232" t="str">
        <f>_xlfn.XLOOKUP($F89,Monstervakken!$C:$C,Monstervakken!M:M,".",0)</f>
        <v>Klasse A</v>
      </c>
      <c r="AX89" s="232" t="str">
        <f>_xlfn.XLOOKUP($F89,Monstervakken!$C:$C,Monstervakken!N:N,".",0)</f>
        <v>Verspreidbaar</v>
      </c>
      <c r="AY89" s="232" t="str">
        <f>_xlfn.XLOOKUP($F89,Monstervakken!$C:$C,Monstervakken!O:O,".",0)</f>
        <v>Toepasbaar in GBT</v>
      </c>
      <c r="AZ89" s="232" t="str">
        <f>_xlfn.XLOOKUP($F89,Monstervakken!$C:$C,Monstervakken!P:P,".",0)</f>
        <v>Toepasbaar in GBT</v>
      </c>
      <c r="BA89" s="232" t="str">
        <f>_xlfn.XLOOKUP($F89,Monstervakken!$C:$C,Monstervakken!Q:Q,".",0)</f>
        <v>Geen</v>
      </c>
      <c r="BB89" s="232"/>
      <c r="BC89" s="234" t="str">
        <f>_xlfn.XLOOKUP($F89,Monstervakken!$C:$C,Monstervakken!CM:CM,".",0)</f>
        <v>nee</v>
      </c>
      <c r="BD89" s="234" t="str">
        <f>_xlfn.XLOOKUP($F89,Monstervakken!$C:$C,Monstervakken!CN:CN,".",0)</f>
        <v>ja</v>
      </c>
      <c r="BE89" s="234" t="str">
        <f>_xlfn.XLOOKUP($F89,Monstervakken!$C:$C,Monstervakken!CO:CO,".",0)</f>
        <v>ja</v>
      </c>
      <c r="BF89" s="234" t="str">
        <f>_xlfn.XLOOKUP($F89,Monstervakken!$C:$C,Monstervakken!CP:CP,".",0)</f>
        <v>ja</v>
      </c>
      <c r="BG89" s="234" t="str">
        <f>_xlfn.XLOOKUP($F89,Monstervakken!$C:$C,Monstervakken!CQ:CQ,".",0)</f>
        <v>nee</v>
      </c>
      <c r="BH89" s="234" t="str">
        <f>_xlfn.XLOOKUP($F89,Monstervakken!$C:$C,Monstervakken!CR:CR,".",0)</f>
        <v>nee</v>
      </c>
      <c r="BI89" s="234" t="str">
        <f>_xlfn.XLOOKUP($F89,Monstervakken!$C:$C,Monstervakken!CS:CS,".",0)</f>
        <v>nee</v>
      </c>
      <c r="BJ89" s="234" t="str">
        <f>_xlfn.XLOOKUP($F89,Monstervakken!$C:$C,Monstervakken!CT:CT,".",0)</f>
        <v>nee</v>
      </c>
      <c r="BK89" s="234" t="str">
        <f>_xlfn.XLOOKUP($F89,Monstervakken!$C:$C,Monstervakken!CU:CU,".",0)</f>
        <v>nee</v>
      </c>
      <c r="BL89" s="232" t="str">
        <f t="shared" si="9"/>
        <v>011_081</v>
      </c>
    </row>
    <row r="90" spans="1:64" x14ac:dyDescent="0.2">
      <c r="A90" s="6" t="s">
        <v>1647</v>
      </c>
      <c r="C90" s="135">
        <f>_xlfn.XLOOKUP(F90,Monstervakken!C:C,Monstervakken!B:B)</f>
        <v>3008</v>
      </c>
      <c r="D90" s="6" t="s">
        <v>1635</v>
      </c>
      <c r="E90" s="6" t="s">
        <v>80</v>
      </c>
      <c r="F90" s="75">
        <v>18</v>
      </c>
      <c r="G90" s="115" t="str">
        <f t="shared" si="10"/>
        <v>011_082</v>
      </c>
      <c r="H90" s="135"/>
      <c r="I90" s="75">
        <v>82</v>
      </c>
      <c r="J90" s="6" t="s">
        <v>518</v>
      </c>
      <c r="K90" s="23">
        <v>27.5</v>
      </c>
      <c r="L90" s="25">
        <v>4.1500000000000004</v>
      </c>
      <c r="M90" s="6">
        <v>114.125</v>
      </c>
      <c r="N90" s="8">
        <v>43721</v>
      </c>
      <c r="O90" s="6" t="s">
        <v>38</v>
      </c>
      <c r="P90" s="66">
        <v>-2.21</v>
      </c>
      <c r="Q90" s="66">
        <v>-2.2200000000000002</v>
      </c>
      <c r="R90" s="66">
        <f>_xlfn.XLOOKUP(E90,hlp_leggeruitrapport!A:A,hlp_leggeruitrapport!D:D)</f>
        <v>-2.2200000000000002</v>
      </c>
      <c r="S90" s="66">
        <v>0.75</v>
      </c>
      <c r="T90" s="66">
        <f>_xlfn.XLOOKUP(E90,hlp_leggeruitrapport!A:A,hlp_leggeruitrapport!E:E)</f>
        <v>0.75</v>
      </c>
      <c r="U90" s="75">
        <f>_xlfn.XLOOKUP(E90,hlp_leggeruitrapport!A:A,hlp_leggeruitrapport!F:F)</f>
        <v>3</v>
      </c>
      <c r="V90" s="165">
        <f>_xlfn.XLOOKUP($G90,hpBPaanwas!$C:$C,hpBPaanwas!T:T,".")</f>
        <v>1.84</v>
      </c>
      <c r="W90" s="75">
        <f t="shared" si="11"/>
        <v>-3.1700000000000004</v>
      </c>
      <c r="X90" s="6">
        <v>-2.97</v>
      </c>
      <c r="Y90" s="6">
        <v>1.3833329999999999</v>
      </c>
      <c r="Z90" s="6">
        <v>0.83</v>
      </c>
      <c r="AA90" s="6">
        <v>0.24</v>
      </c>
      <c r="AB90" s="6">
        <v>0.43</v>
      </c>
      <c r="AC90" s="6">
        <v>22.8</v>
      </c>
      <c r="AD90" s="6">
        <v>6.6</v>
      </c>
      <c r="AE90" s="6">
        <v>11.8</v>
      </c>
      <c r="AF90" s="6">
        <v>0.18786700000000001</v>
      </c>
      <c r="AG90" s="6" t="s">
        <v>479</v>
      </c>
      <c r="AH90" s="6" t="s">
        <v>32</v>
      </c>
      <c r="AI90" s="6" t="s">
        <v>41</v>
      </c>
      <c r="AJ90" s="6" t="s">
        <v>518</v>
      </c>
      <c r="AK90" s="75">
        <f>_xlfn.XLOOKUP(G90,hlpBPout!C:C,hlpBPout!X:X,".")</f>
        <v>22</v>
      </c>
      <c r="AL90" s="75" t="str">
        <f>_xlfn.XLOOKUP($G90,hlpBPout!$C:$C,hlpBPout!AA:AA,".")</f>
        <v>!</v>
      </c>
      <c r="AM90" s="75">
        <f>_xlfn.XLOOKUP(G90,hpBPaanwas!C:C,hpBPaanwas!X:X,".")</f>
        <v>25</v>
      </c>
      <c r="AN90" s="165">
        <f t="shared" si="12"/>
        <v>0.50909090909090904</v>
      </c>
      <c r="AO90" s="75">
        <f>_xlfn.XLOOKUP($G90,hpBPaanwas!$C:$C,hpBPaanwas!AA:AA,".")</f>
        <v>14</v>
      </c>
      <c r="AP90" s="116"/>
      <c r="AQ90" s="75">
        <f t="shared" si="13"/>
        <v>-0.80000000000000071</v>
      </c>
      <c r="AR90" s="116"/>
      <c r="AS90" s="127"/>
      <c r="AT90" s="127" t="s">
        <v>3795</v>
      </c>
      <c r="AU90" s="128"/>
      <c r="AV90" s="232" t="str">
        <f>_xlfn.XLOOKUP($F90,Monstervakken!$C:$C,Monstervakken!L:L,".",0)</f>
        <v>Klasse industrie</v>
      </c>
      <c r="AW90" s="232" t="str">
        <f>_xlfn.XLOOKUP($F90,Monstervakken!$C:$C,Monstervakken!M:M,".",0)</f>
        <v>Klasse A</v>
      </c>
      <c r="AX90" s="232" t="str">
        <f>_xlfn.XLOOKUP($F90,Monstervakken!$C:$C,Monstervakken!N:N,".",0)</f>
        <v>Verspreidbaar</v>
      </c>
      <c r="AY90" s="232" t="str">
        <f>_xlfn.XLOOKUP($F90,Monstervakken!$C:$C,Monstervakken!O:O,".",0)</f>
        <v>Toepasbaar in GBT</v>
      </c>
      <c r="AZ90" s="232" t="str">
        <f>_xlfn.XLOOKUP($F90,Monstervakken!$C:$C,Monstervakken!P:P,".",0)</f>
        <v>Toepasbaar in GBT</v>
      </c>
      <c r="BA90" s="232" t="str">
        <f>_xlfn.XLOOKUP($F90,Monstervakken!$C:$C,Monstervakken!Q:Q,".",0)</f>
        <v>Geen</v>
      </c>
      <c r="BB90" s="232"/>
      <c r="BC90" s="234" t="str">
        <f>_xlfn.XLOOKUP($F90,Monstervakken!$C:$C,Monstervakken!CM:CM,".",0)</f>
        <v>nee</v>
      </c>
      <c r="BD90" s="234" t="str">
        <f>_xlfn.XLOOKUP($F90,Monstervakken!$C:$C,Monstervakken!CN:CN,".",0)</f>
        <v>ja</v>
      </c>
      <c r="BE90" s="234" t="str">
        <f>_xlfn.XLOOKUP($F90,Monstervakken!$C:$C,Monstervakken!CO:CO,".",0)</f>
        <v>ja</v>
      </c>
      <c r="BF90" s="234" t="str">
        <f>_xlfn.XLOOKUP($F90,Monstervakken!$C:$C,Monstervakken!CP:CP,".",0)</f>
        <v>ja</v>
      </c>
      <c r="BG90" s="234" t="str">
        <f>_xlfn.XLOOKUP($F90,Monstervakken!$C:$C,Monstervakken!CQ:CQ,".",0)</f>
        <v>nee</v>
      </c>
      <c r="BH90" s="234" t="str">
        <f>_xlfn.XLOOKUP($F90,Monstervakken!$C:$C,Monstervakken!CR:CR,".",0)</f>
        <v>nee</v>
      </c>
      <c r="BI90" s="234" t="str">
        <f>_xlfn.XLOOKUP($F90,Monstervakken!$C:$C,Monstervakken!CS:CS,".",0)</f>
        <v>nee</v>
      </c>
      <c r="BJ90" s="234" t="str">
        <f>_xlfn.XLOOKUP($F90,Monstervakken!$C:$C,Monstervakken!CT:CT,".",0)</f>
        <v>nee</v>
      </c>
      <c r="BK90" s="234" t="str">
        <f>_xlfn.XLOOKUP($F90,Monstervakken!$C:$C,Monstervakken!CU:CU,".",0)</f>
        <v>nee</v>
      </c>
      <c r="BL90" s="232" t="str">
        <f t="shared" si="9"/>
        <v>011_082</v>
      </c>
    </row>
    <row r="91" spans="1:64" x14ac:dyDescent="0.2">
      <c r="A91" s="6" t="s">
        <v>1647</v>
      </c>
      <c r="C91" s="135">
        <f>_xlfn.XLOOKUP(F91,Monstervakken!C:C,Monstervakken!B:B)</f>
        <v>3008</v>
      </c>
      <c r="D91" s="6" t="s">
        <v>1635</v>
      </c>
      <c r="E91" s="6" t="s">
        <v>80</v>
      </c>
      <c r="F91" s="75">
        <v>18</v>
      </c>
      <c r="G91" s="115" t="str">
        <f t="shared" si="10"/>
        <v>011_083</v>
      </c>
      <c r="H91" s="135"/>
      <c r="I91" s="75">
        <v>83</v>
      </c>
      <c r="J91" s="6" t="s">
        <v>519</v>
      </c>
      <c r="K91" s="23">
        <v>32.5</v>
      </c>
      <c r="L91" s="25">
        <v>4.2</v>
      </c>
      <c r="M91" s="6">
        <v>136.5</v>
      </c>
      <c r="N91" s="8">
        <v>43721</v>
      </c>
      <c r="O91" s="6" t="s">
        <v>38</v>
      </c>
      <c r="P91" s="66">
        <v>-2.21</v>
      </c>
      <c r="Q91" s="66">
        <v>-2.2200000000000002</v>
      </c>
      <c r="R91" s="66">
        <f>_xlfn.XLOOKUP(E91,hlp_leggeruitrapport!A:A,hlp_leggeruitrapport!D:D)</f>
        <v>-2.2200000000000002</v>
      </c>
      <c r="S91" s="66">
        <v>0.75</v>
      </c>
      <c r="T91" s="66">
        <f>_xlfn.XLOOKUP(E91,hlp_leggeruitrapport!A:A,hlp_leggeruitrapport!E:E)</f>
        <v>0.75</v>
      </c>
      <c r="U91" s="75">
        <f>_xlfn.XLOOKUP(E91,hlp_leggeruitrapport!A:A,hlp_leggeruitrapport!F:F)</f>
        <v>3</v>
      </c>
      <c r="V91" s="165">
        <f>_xlfn.XLOOKUP($G91,hpBPaanwas!$C:$C,hpBPaanwas!T:T,".")</f>
        <v>1.87</v>
      </c>
      <c r="W91" s="75">
        <f t="shared" si="11"/>
        <v>-3.1700000000000004</v>
      </c>
      <c r="X91" s="6">
        <v>-2.97</v>
      </c>
      <c r="Y91" s="6">
        <v>1.4</v>
      </c>
      <c r="Z91" s="6">
        <v>0.68</v>
      </c>
      <c r="AA91" s="6">
        <v>0.21</v>
      </c>
      <c r="AB91" s="6">
        <v>0.38</v>
      </c>
      <c r="AC91" s="6">
        <v>22.1</v>
      </c>
      <c r="AD91" s="6">
        <v>6.8</v>
      </c>
      <c r="AE91" s="6">
        <v>12.4</v>
      </c>
      <c r="AF91" s="6">
        <v>0.16666700000000001</v>
      </c>
      <c r="AG91" s="6" t="s">
        <v>479</v>
      </c>
      <c r="AH91" s="6" t="s">
        <v>32</v>
      </c>
      <c r="AI91" s="6" t="s">
        <v>41</v>
      </c>
      <c r="AJ91" s="6" t="s">
        <v>519</v>
      </c>
      <c r="AK91" s="75">
        <f>_xlfn.XLOOKUP(G91,hlpBPout!C:C,hlpBPout!X:X,".")</f>
        <v>23</v>
      </c>
      <c r="AL91" s="75" t="str">
        <f>_xlfn.XLOOKUP($G91,hlpBPout!$C:$C,hlpBPout!AA:AA,".")</f>
        <v>!</v>
      </c>
      <c r="AM91" s="75">
        <f>_xlfn.XLOOKUP(G91,hpBPaanwas!C:C,hpBPaanwas!X:X,".")</f>
        <v>26</v>
      </c>
      <c r="AN91" s="165">
        <f t="shared" si="12"/>
        <v>0.4</v>
      </c>
      <c r="AO91" s="75">
        <f>_xlfn.XLOOKUP($G91,hpBPaanwas!$C:$C,hpBPaanwas!AA:AA,".")</f>
        <v>13</v>
      </c>
      <c r="AP91" s="116"/>
      <c r="AQ91" s="75">
        <f t="shared" si="13"/>
        <v>0.89999999999999858</v>
      </c>
      <c r="AR91" s="116"/>
      <c r="AS91" s="127"/>
      <c r="AT91" s="127" t="s">
        <v>3795</v>
      </c>
      <c r="AU91" s="128"/>
      <c r="AV91" s="232" t="str">
        <f>_xlfn.XLOOKUP($F91,Monstervakken!$C:$C,Monstervakken!L:L,".",0)</f>
        <v>Klasse industrie</v>
      </c>
      <c r="AW91" s="232" t="str">
        <f>_xlfn.XLOOKUP($F91,Monstervakken!$C:$C,Monstervakken!M:M,".",0)</f>
        <v>Klasse A</v>
      </c>
      <c r="AX91" s="232" t="str">
        <f>_xlfn.XLOOKUP($F91,Monstervakken!$C:$C,Monstervakken!N:N,".",0)</f>
        <v>Verspreidbaar</v>
      </c>
      <c r="AY91" s="232" t="str">
        <f>_xlfn.XLOOKUP($F91,Monstervakken!$C:$C,Monstervakken!O:O,".",0)</f>
        <v>Toepasbaar in GBT</v>
      </c>
      <c r="AZ91" s="232" t="str">
        <f>_xlfn.XLOOKUP($F91,Monstervakken!$C:$C,Monstervakken!P:P,".",0)</f>
        <v>Toepasbaar in GBT</v>
      </c>
      <c r="BA91" s="232" t="str">
        <f>_xlfn.XLOOKUP($F91,Monstervakken!$C:$C,Monstervakken!Q:Q,".",0)</f>
        <v>Geen</v>
      </c>
      <c r="BB91" s="232"/>
      <c r="BC91" s="234" t="str">
        <f>_xlfn.XLOOKUP($F91,Monstervakken!$C:$C,Monstervakken!CM:CM,".",0)</f>
        <v>nee</v>
      </c>
      <c r="BD91" s="234" t="str">
        <f>_xlfn.XLOOKUP($F91,Monstervakken!$C:$C,Monstervakken!CN:CN,".",0)</f>
        <v>ja</v>
      </c>
      <c r="BE91" s="234" t="str">
        <f>_xlfn.XLOOKUP($F91,Monstervakken!$C:$C,Monstervakken!CO:CO,".",0)</f>
        <v>ja</v>
      </c>
      <c r="BF91" s="234" t="str">
        <f>_xlfn.XLOOKUP($F91,Monstervakken!$C:$C,Monstervakken!CP:CP,".",0)</f>
        <v>ja</v>
      </c>
      <c r="BG91" s="234" t="str">
        <f>_xlfn.XLOOKUP($F91,Monstervakken!$C:$C,Monstervakken!CQ:CQ,".",0)</f>
        <v>nee</v>
      </c>
      <c r="BH91" s="234" t="str">
        <f>_xlfn.XLOOKUP($F91,Monstervakken!$C:$C,Monstervakken!CR:CR,".",0)</f>
        <v>nee</v>
      </c>
      <c r="BI91" s="234" t="str">
        <f>_xlfn.XLOOKUP($F91,Monstervakken!$C:$C,Monstervakken!CS:CS,".",0)</f>
        <v>nee</v>
      </c>
      <c r="BJ91" s="234" t="str">
        <f>_xlfn.XLOOKUP($F91,Monstervakken!$C:$C,Monstervakken!CT:CT,".",0)</f>
        <v>nee</v>
      </c>
      <c r="BK91" s="234" t="str">
        <f>_xlfn.XLOOKUP($F91,Monstervakken!$C:$C,Monstervakken!CU:CU,".",0)</f>
        <v>nee</v>
      </c>
      <c r="BL91" s="232" t="str">
        <f t="shared" si="9"/>
        <v>011_083</v>
      </c>
    </row>
    <row r="92" spans="1:64" x14ac:dyDescent="0.2">
      <c r="A92" s="6" t="s">
        <v>1647</v>
      </c>
      <c r="C92" s="135">
        <f>_xlfn.XLOOKUP(F92,Monstervakken!C:C,Monstervakken!B:B)</f>
        <v>3008</v>
      </c>
      <c r="D92" s="6" t="s">
        <v>1635</v>
      </c>
      <c r="E92" s="6" t="s">
        <v>80</v>
      </c>
      <c r="F92" s="75">
        <v>18</v>
      </c>
      <c r="G92" s="115" t="str">
        <f t="shared" si="10"/>
        <v>011_084</v>
      </c>
      <c r="H92" s="135"/>
      <c r="I92" s="75">
        <v>84</v>
      </c>
      <c r="J92" s="6" t="s">
        <v>520</v>
      </c>
      <c r="K92" s="23">
        <v>29</v>
      </c>
      <c r="L92" s="25">
        <v>5.55</v>
      </c>
      <c r="M92" s="6">
        <v>160.94999999999999</v>
      </c>
      <c r="N92" s="8">
        <v>43721</v>
      </c>
      <c r="O92" s="6" t="s">
        <v>47</v>
      </c>
      <c r="P92" s="66">
        <v>-2.21</v>
      </c>
      <c r="Q92" s="66">
        <v>-2.2200000000000002</v>
      </c>
      <c r="R92" s="66">
        <f>_xlfn.XLOOKUP(E92,hlp_leggeruitrapport!A:A,hlp_leggeruitrapport!D:D)</f>
        <v>-2.2200000000000002</v>
      </c>
      <c r="S92" s="66">
        <v>0.75</v>
      </c>
      <c r="T92" s="66">
        <f>_xlfn.XLOOKUP(E92,hlp_leggeruitrapport!A:A,hlp_leggeruitrapport!E:E)</f>
        <v>0.75</v>
      </c>
      <c r="U92" s="75">
        <f>_xlfn.XLOOKUP(E92,hlp_leggeruitrapport!A:A,hlp_leggeruitrapport!F:F)</f>
        <v>3</v>
      </c>
      <c r="V92" s="165">
        <f>_xlfn.XLOOKUP($G92,hpBPaanwas!$C:$C,hpBPaanwas!T:T,".")</f>
        <v>2.4700000000000002</v>
      </c>
      <c r="W92" s="75">
        <f t="shared" si="11"/>
        <v>-3.1700000000000004</v>
      </c>
      <c r="X92" s="6">
        <v>-2.97</v>
      </c>
      <c r="Y92" s="6">
        <v>1.85</v>
      </c>
      <c r="Z92" s="6">
        <v>0.89</v>
      </c>
      <c r="AA92" s="6">
        <v>0.13</v>
      </c>
      <c r="AB92" s="6">
        <v>0.37</v>
      </c>
      <c r="AC92" s="6">
        <v>25.8</v>
      </c>
      <c r="AD92" s="6">
        <v>3.8</v>
      </c>
      <c r="AE92" s="6">
        <v>10.7</v>
      </c>
      <c r="AF92" s="6">
        <v>8.5666999999999993E-2</v>
      </c>
      <c r="AG92" s="6" t="s">
        <v>479</v>
      </c>
      <c r="AH92" s="6" t="s">
        <v>28</v>
      </c>
      <c r="AI92" s="6" t="s">
        <v>41</v>
      </c>
      <c r="AJ92" s="6" t="s">
        <v>520</v>
      </c>
      <c r="AK92" s="75">
        <f>_xlfn.XLOOKUP(G92,hlpBPout!C:C,hlpBPout!X:X,".")</f>
        <v>26</v>
      </c>
      <c r="AL92" s="75">
        <f>_xlfn.XLOOKUP($G92,hlpBPout!$C:$C,hlpBPout!AA:AA,".")</f>
        <v>0</v>
      </c>
      <c r="AM92" s="75">
        <f>_xlfn.XLOOKUP(G92,hpBPaanwas!C:C,hpBPaanwas!X:X,".")</f>
        <v>29</v>
      </c>
      <c r="AN92" s="165">
        <f t="shared" si="12"/>
        <v>0.41379310344827586</v>
      </c>
      <c r="AO92" s="75">
        <f>_xlfn.XLOOKUP($G92,hpBPaanwas!$C:$C,hpBPaanwas!AA:AA,".")</f>
        <v>12</v>
      </c>
      <c r="AP92" s="116"/>
      <c r="AQ92" s="75">
        <f t="shared" si="13"/>
        <v>0.19999999999999929</v>
      </c>
      <c r="AR92" s="116"/>
      <c r="AS92" s="127"/>
      <c r="AT92" s="127" t="s">
        <v>3795</v>
      </c>
      <c r="AU92" s="128"/>
      <c r="AV92" s="232" t="str">
        <f>_xlfn.XLOOKUP($F92,Monstervakken!$C:$C,Monstervakken!L:L,".",0)</f>
        <v>Klasse industrie</v>
      </c>
      <c r="AW92" s="232" t="str">
        <f>_xlfn.XLOOKUP($F92,Monstervakken!$C:$C,Monstervakken!M:M,".",0)</f>
        <v>Klasse A</v>
      </c>
      <c r="AX92" s="232" t="str">
        <f>_xlfn.XLOOKUP($F92,Monstervakken!$C:$C,Monstervakken!N:N,".",0)</f>
        <v>Verspreidbaar</v>
      </c>
      <c r="AY92" s="232" t="str">
        <f>_xlfn.XLOOKUP($F92,Monstervakken!$C:$C,Monstervakken!O:O,".",0)</f>
        <v>Toepasbaar in GBT</v>
      </c>
      <c r="AZ92" s="232" t="str">
        <f>_xlfn.XLOOKUP($F92,Monstervakken!$C:$C,Monstervakken!P:P,".",0)</f>
        <v>Toepasbaar in GBT</v>
      </c>
      <c r="BA92" s="232" t="str">
        <f>_xlfn.XLOOKUP($F92,Monstervakken!$C:$C,Monstervakken!Q:Q,".",0)</f>
        <v>Geen</v>
      </c>
      <c r="BB92" s="232"/>
      <c r="BC92" s="234" t="str">
        <f>_xlfn.XLOOKUP($F92,Monstervakken!$C:$C,Monstervakken!CM:CM,".",0)</f>
        <v>nee</v>
      </c>
      <c r="BD92" s="234" t="str">
        <f>_xlfn.XLOOKUP($F92,Monstervakken!$C:$C,Monstervakken!CN:CN,".",0)</f>
        <v>ja</v>
      </c>
      <c r="BE92" s="234" t="str">
        <f>_xlfn.XLOOKUP($F92,Monstervakken!$C:$C,Monstervakken!CO:CO,".",0)</f>
        <v>ja</v>
      </c>
      <c r="BF92" s="234" t="str">
        <f>_xlfn.XLOOKUP($F92,Monstervakken!$C:$C,Monstervakken!CP:CP,".",0)</f>
        <v>ja</v>
      </c>
      <c r="BG92" s="234" t="str">
        <f>_xlfn.XLOOKUP($F92,Monstervakken!$C:$C,Monstervakken!CQ:CQ,".",0)</f>
        <v>nee</v>
      </c>
      <c r="BH92" s="234" t="str">
        <f>_xlfn.XLOOKUP($F92,Monstervakken!$C:$C,Monstervakken!CR:CR,".",0)</f>
        <v>nee</v>
      </c>
      <c r="BI92" s="234" t="str">
        <f>_xlfn.XLOOKUP($F92,Monstervakken!$C:$C,Monstervakken!CS:CS,".",0)</f>
        <v>nee</v>
      </c>
      <c r="BJ92" s="234" t="str">
        <f>_xlfn.XLOOKUP($F92,Monstervakken!$C:$C,Monstervakken!CT:CT,".",0)</f>
        <v>nee</v>
      </c>
      <c r="BK92" s="234" t="str">
        <f>_xlfn.XLOOKUP($F92,Monstervakken!$C:$C,Monstervakken!CU:CU,".",0)</f>
        <v>nee</v>
      </c>
      <c r="BL92" s="232" t="str">
        <f t="shared" si="9"/>
        <v>011_084</v>
      </c>
    </row>
    <row r="93" spans="1:64" x14ac:dyDescent="0.2">
      <c r="A93" s="6" t="s">
        <v>1647</v>
      </c>
      <c r="C93" s="135">
        <f>_xlfn.XLOOKUP(F93,Monstervakken!C:C,Monstervakken!B:B)</f>
        <v>3008</v>
      </c>
      <c r="D93" s="6" t="s">
        <v>1635</v>
      </c>
      <c r="E93" s="6" t="s">
        <v>80</v>
      </c>
      <c r="F93" s="75">
        <v>18</v>
      </c>
      <c r="G93" s="115" t="str">
        <f t="shared" si="10"/>
        <v>011_085</v>
      </c>
      <c r="H93" s="135"/>
      <c r="I93" s="75">
        <v>85</v>
      </c>
      <c r="J93" s="6" t="s">
        <v>521</v>
      </c>
      <c r="K93" s="23">
        <v>27</v>
      </c>
      <c r="L93" s="25">
        <v>6.05</v>
      </c>
      <c r="M93" s="6">
        <v>163.35</v>
      </c>
      <c r="N93" s="8">
        <v>43721</v>
      </c>
      <c r="O93" s="6" t="s">
        <v>47</v>
      </c>
      <c r="P93" s="66">
        <v>-2.21</v>
      </c>
      <c r="Q93" s="66">
        <v>-2.2200000000000002</v>
      </c>
      <c r="R93" s="66">
        <f>_xlfn.XLOOKUP(E93,hlp_leggeruitrapport!A:A,hlp_leggeruitrapport!D:D)</f>
        <v>-2.2200000000000002</v>
      </c>
      <c r="S93" s="66">
        <v>0.75</v>
      </c>
      <c r="T93" s="66">
        <f>_xlfn.XLOOKUP(E93,hlp_leggeruitrapport!A:A,hlp_leggeruitrapport!E:E)</f>
        <v>0.75</v>
      </c>
      <c r="U93" s="75">
        <f>_xlfn.XLOOKUP(E93,hlp_leggeruitrapport!A:A,hlp_leggeruitrapport!F:F)</f>
        <v>3</v>
      </c>
      <c r="V93" s="165">
        <f>_xlfn.XLOOKUP($G93,hpBPaanwas!$C:$C,hpBPaanwas!T:T,".")</f>
        <v>3</v>
      </c>
      <c r="W93" s="75">
        <f t="shared" si="11"/>
        <v>-3.1700000000000004</v>
      </c>
      <c r="X93" s="6">
        <v>-2.97</v>
      </c>
      <c r="Y93" s="6">
        <v>1.55</v>
      </c>
      <c r="Z93" s="6">
        <v>0.83</v>
      </c>
      <c r="AA93" s="6">
        <v>0.11</v>
      </c>
      <c r="AB93" s="6">
        <v>0.28000000000000003</v>
      </c>
      <c r="AC93" s="6">
        <v>22.4</v>
      </c>
      <c r="AD93" s="6">
        <v>3</v>
      </c>
      <c r="AE93" s="6">
        <v>7.6</v>
      </c>
      <c r="AF93" s="6">
        <v>8.3196000000000006E-2</v>
      </c>
      <c r="AG93" s="6" t="s">
        <v>479</v>
      </c>
      <c r="AH93" s="6" t="s">
        <v>32</v>
      </c>
      <c r="AI93" s="6" t="s">
        <v>41</v>
      </c>
      <c r="AJ93" s="6" t="s">
        <v>521</v>
      </c>
      <c r="AK93" s="75">
        <f>_xlfn.XLOOKUP(G93,hlpBPout!C:C,hlpBPout!X:X,".")</f>
        <v>22</v>
      </c>
      <c r="AL93" s="75">
        <f>_xlfn.XLOOKUP($G93,hlpBPout!$C:$C,hlpBPout!AA:AA,".")</f>
        <v>3</v>
      </c>
      <c r="AM93" s="75">
        <f>_xlfn.XLOOKUP(G93,hpBPaanwas!C:C,hpBPaanwas!X:X,".")</f>
        <v>27</v>
      </c>
      <c r="AN93" s="165">
        <f t="shared" si="12"/>
        <v>0.29629629629629628</v>
      </c>
      <c r="AO93" s="75">
        <f>_xlfn.XLOOKUP($G93,hpBPaanwas!$C:$C,hpBPaanwas!AA:AA,".")</f>
        <v>8</v>
      </c>
      <c r="AP93" s="116"/>
      <c r="AQ93" s="75">
        <f t="shared" si="13"/>
        <v>-0.39999999999999858</v>
      </c>
      <c r="AR93" s="116"/>
      <c r="AS93" s="127"/>
      <c r="AT93" s="127" t="s">
        <v>3795</v>
      </c>
      <c r="AU93" s="128"/>
      <c r="AV93" s="232" t="str">
        <f>_xlfn.XLOOKUP($F93,Monstervakken!$C:$C,Monstervakken!L:L,".",0)</f>
        <v>Klasse industrie</v>
      </c>
      <c r="AW93" s="232" t="str">
        <f>_xlfn.XLOOKUP($F93,Monstervakken!$C:$C,Monstervakken!M:M,".",0)</f>
        <v>Klasse A</v>
      </c>
      <c r="AX93" s="232" t="str">
        <f>_xlfn.XLOOKUP($F93,Monstervakken!$C:$C,Monstervakken!N:N,".",0)</f>
        <v>Verspreidbaar</v>
      </c>
      <c r="AY93" s="232" t="str">
        <f>_xlfn.XLOOKUP($F93,Monstervakken!$C:$C,Monstervakken!O:O,".",0)</f>
        <v>Toepasbaar in GBT</v>
      </c>
      <c r="AZ93" s="232" t="str">
        <f>_xlfn.XLOOKUP($F93,Monstervakken!$C:$C,Monstervakken!P:P,".",0)</f>
        <v>Toepasbaar in GBT</v>
      </c>
      <c r="BA93" s="232" t="str">
        <f>_xlfn.XLOOKUP($F93,Monstervakken!$C:$C,Monstervakken!Q:Q,".",0)</f>
        <v>Geen</v>
      </c>
      <c r="BB93" s="232"/>
      <c r="BC93" s="234" t="str">
        <f>_xlfn.XLOOKUP($F93,Monstervakken!$C:$C,Monstervakken!CM:CM,".",0)</f>
        <v>nee</v>
      </c>
      <c r="BD93" s="234" t="str">
        <f>_xlfn.XLOOKUP($F93,Monstervakken!$C:$C,Monstervakken!CN:CN,".",0)</f>
        <v>ja</v>
      </c>
      <c r="BE93" s="234" t="str">
        <f>_xlfn.XLOOKUP($F93,Monstervakken!$C:$C,Monstervakken!CO:CO,".",0)</f>
        <v>ja</v>
      </c>
      <c r="BF93" s="234" t="str">
        <f>_xlfn.XLOOKUP($F93,Monstervakken!$C:$C,Monstervakken!CP:CP,".",0)</f>
        <v>ja</v>
      </c>
      <c r="BG93" s="234" t="str">
        <f>_xlfn.XLOOKUP($F93,Monstervakken!$C:$C,Monstervakken!CQ:CQ,".",0)</f>
        <v>nee</v>
      </c>
      <c r="BH93" s="234" t="str">
        <f>_xlfn.XLOOKUP($F93,Monstervakken!$C:$C,Monstervakken!CR:CR,".",0)</f>
        <v>nee</v>
      </c>
      <c r="BI93" s="234" t="str">
        <f>_xlfn.XLOOKUP($F93,Monstervakken!$C:$C,Monstervakken!CS:CS,".",0)</f>
        <v>nee</v>
      </c>
      <c r="BJ93" s="234" t="str">
        <f>_xlfn.XLOOKUP($F93,Monstervakken!$C:$C,Monstervakken!CT:CT,".",0)</f>
        <v>nee</v>
      </c>
      <c r="BK93" s="234" t="str">
        <f>_xlfn.XLOOKUP($F93,Monstervakken!$C:$C,Monstervakken!CU:CU,".",0)</f>
        <v>nee</v>
      </c>
      <c r="BL93" s="232" t="str">
        <f t="shared" si="9"/>
        <v>011_085</v>
      </c>
    </row>
    <row r="94" spans="1:64" x14ac:dyDescent="0.2">
      <c r="A94" s="6" t="s">
        <v>1647</v>
      </c>
      <c r="C94" s="135">
        <f>_xlfn.XLOOKUP(F94,Monstervakken!C:C,Monstervakken!B:B)</f>
        <v>3008</v>
      </c>
      <c r="D94" s="6" t="s">
        <v>1635</v>
      </c>
      <c r="E94" s="6" t="s">
        <v>80</v>
      </c>
      <c r="F94" s="75">
        <v>18</v>
      </c>
      <c r="G94" s="115" t="str">
        <f t="shared" si="10"/>
        <v>011_086</v>
      </c>
      <c r="H94" s="135"/>
      <c r="I94" s="75">
        <v>86</v>
      </c>
      <c r="J94" s="6" t="s">
        <v>522</v>
      </c>
      <c r="K94" s="23">
        <v>15</v>
      </c>
      <c r="L94" s="25">
        <v>21</v>
      </c>
      <c r="M94" s="6">
        <v>315</v>
      </c>
      <c r="N94" s="8">
        <v>43721</v>
      </c>
      <c r="O94" s="6" t="s">
        <v>47</v>
      </c>
      <c r="P94" s="66">
        <v>-2.21</v>
      </c>
      <c r="Q94" s="66">
        <v>-2.2200000000000002</v>
      </c>
      <c r="R94" s="66">
        <f>_xlfn.XLOOKUP(E94,hlp_leggeruitrapport!A:A,hlp_leggeruitrapport!D:D)</f>
        <v>-2.2200000000000002</v>
      </c>
      <c r="S94" s="66">
        <v>0.75</v>
      </c>
      <c r="T94" s="66">
        <f>_xlfn.XLOOKUP(E94,hlp_leggeruitrapport!A:A,hlp_leggeruitrapport!E:E)</f>
        <v>0.75</v>
      </c>
      <c r="U94" s="75">
        <f>_xlfn.XLOOKUP(E94,hlp_leggeruitrapport!A:A,hlp_leggeruitrapport!F:F)</f>
        <v>3</v>
      </c>
      <c r="V94" s="165">
        <f>_xlfn.XLOOKUP($G94,hpBPaanwas!$C:$C,hpBPaanwas!T:T,".")</f>
        <v>3</v>
      </c>
      <c r="W94" s="75">
        <f t="shared" si="11"/>
        <v>-3.1700000000000004</v>
      </c>
      <c r="X94" s="6">
        <v>-2.97</v>
      </c>
      <c r="Y94" s="6">
        <v>16.5</v>
      </c>
      <c r="Z94" s="6">
        <v>3.92</v>
      </c>
      <c r="AA94" s="6">
        <v>0.67</v>
      </c>
      <c r="AB94" s="6">
        <v>3.27</v>
      </c>
      <c r="AC94" s="6">
        <v>58.8</v>
      </c>
      <c r="AD94" s="6">
        <v>10.1</v>
      </c>
      <c r="AE94" s="6">
        <v>49.1</v>
      </c>
      <c r="AF94" s="6">
        <v>5.3745000000000001E-2</v>
      </c>
      <c r="AG94" s="6" t="s">
        <v>479</v>
      </c>
      <c r="AH94" s="6" t="s">
        <v>28</v>
      </c>
      <c r="AI94" s="6" t="s">
        <v>41</v>
      </c>
      <c r="AJ94" s="6" t="s">
        <v>522</v>
      </c>
      <c r="AK94" s="75">
        <f>_xlfn.XLOOKUP(G94,hlpBPout!C:C,hlpBPout!X:X,".")</f>
        <v>59</v>
      </c>
      <c r="AL94" s="75">
        <f>_xlfn.XLOOKUP($G94,hlpBPout!$C:$C,hlpBPout!AA:AA,".")</f>
        <v>11</v>
      </c>
      <c r="AM94" s="75">
        <f>_xlfn.XLOOKUP(G94,hpBPaanwas!C:C,hpBPaanwas!X:X,".")</f>
        <v>66</v>
      </c>
      <c r="AN94" s="165">
        <f t="shared" si="12"/>
        <v>3.8</v>
      </c>
      <c r="AO94" s="75">
        <f>_xlfn.XLOOKUP($G94,hpBPaanwas!$C:$C,hpBPaanwas!AA:AA,".")</f>
        <v>57</v>
      </c>
      <c r="AP94" s="116"/>
      <c r="AQ94" s="75">
        <f t="shared" si="13"/>
        <v>0.20000000000000284</v>
      </c>
      <c r="AR94" s="116"/>
      <c r="AS94" s="127"/>
      <c r="AT94" s="127" t="s">
        <v>3795</v>
      </c>
      <c r="AU94" s="128"/>
      <c r="AV94" s="232" t="str">
        <f>_xlfn.XLOOKUP($F94,Monstervakken!$C:$C,Monstervakken!L:L,".",0)</f>
        <v>Klasse industrie</v>
      </c>
      <c r="AW94" s="232" t="str">
        <f>_xlfn.XLOOKUP($F94,Monstervakken!$C:$C,Monstervakken!M:M,".",0)</f>
        <v>Klasse A</v>
      </c>
      <c r="AX94" s="232" t="str">
        <f>_xlfn.XLOOKUP($F94,Monstervakken!$C:$C,Monstervakken!N:N,".",0)</f>
        <v>Verspreidbaar</v>
      </c>
      <c r="AY94" s="232" t="str">
        <f>_xlfn.XLOOKUP($F94,Monstervakken!$C:$C,Monstervakken!O:O,".",0)</f>
        <v>Toepasbaar in GBT</v>
      </c>
      <c r="AZ94" s="232" t="str">
        <f>_xlfn.XLOOKUP($F94,Monstervakken!$C:$C,Monstervakken!P:P,".",0)</f>
        <v>Toepasbaar in GBT</v>
      </c>
      <c r="BA94" s="232" t="str">
        <f>_xlfn.XLOOKUP($F94,Monstervakken!$C:$C,Monstervakken!Q:Q,".",0)</f>
        <v>Geen</v>
      </c>
      <c r="BB94" s="232"/>
      <c r="BC94" s="234" t="str">
        <f>_xlfn.XLOOKUP($F94,Monstervakken!$C:$C,Monstervakken!CM:CM,".",0)</f>
        <v>nee</v>
      </c>
      <c r="BD94" s="234" t="str">
        <f>_xlfn.XLOOKUP($F94,Monstervakken!$C:$C,Monstervakken!CN:CN,".",0)</f>
        <v>ja</v>
      </c>
      <c r="BE94" s="234" t="str">
        <f>_xlfn.XLOOKUP($F94,Monstervakken!$C:$C,Monstervakken!CO:CO,".",0)</f>
        <v>ja</v>
      </c>
      <c r="BF94" s="234" t="str">
        <f>_xlfn.XLOOKUP($F94,Monstervakken!$C:$C,Monstervakken!CP:CP,".",0)</f>
        <v>ja</v>
      </c>
      <c r="BG94" s="234" t="str">
        <f>_xlfn.XLOOKUP($F94,Monstervakken!$C:$C,Monstervakken!CQ:CQ,".",0)</f>
        <v>nee</v>
      </c>
      <c r="BH94" s="234" t="str">
        <f>_xlfn.XLOOKUP($F94,Monstervakken!$C:$C,Monstervakken!CR:CR,".",0)</f>
        <v>nee</v>
      </c>
      <c r="BI94" s="234" t="str">
        <f>_xlfn.XLOOKUP($F94,Monstervakken!$C:$C,Monstervakken!CS:CS,".",0)</f>
        <v>nee</v>
      </c>
      <c r="BJ94" s="234" t="str">
        <f>_xlfn.XLOOKUP($F94,Monstervakken!$C:$C,Monstervakken!CT:CT,".",0)</f>
        <v>nee</v>
      </c>
      <c r="BK94" s="234" t="str">
        <f>_xlfn.XLOOKUP($F94,Monstervakken!$C:$C,Monstervakken!CU:CU,".",0)</f>
        <v>nee</v>
      </c>
      <c r="BL94" s="232" t="str">
        <f t="shared" si="9"/>
        <v>011_086</v>
      </c>
    </row>
    <row r="95" spans="1:64" x14ac:dyDescent="0.2">
      <c r="A95" s="6" t="s">
        <v>1647</v>
      </c>
      <c r="C95" s="135">
        <f>_xlfn.XLOOKUP(F95,Monstervakken!C:C,Monstervakken!B:B)</f>
        <v>3008</v>
      </c>
      <c r="D95" s="6" t="s">
        <v>1635</v>
      </c>
      <c r="E95" s="6" t="s">
        <v>80</v>
      </c>
      <c r="F95" s="75">
        <v>18</v>
      </c>
      <c r="G95" s="115" t="str">
        <f t="shared" si="10"/>
        <v>011_087</v>
      </c>
      <c r="H95" s="135"/>
      <c r="I95" s="75">
        <v>87</v>
      </c>
      <c r="J95" s="6" t="s">
        <v>81</v>
      </c>
      <c r="K95" s="23">
        <v>15</v>
      </c>
      <c r="L95" s="25">
        <v>20</v>
      </c>
      <c r="M95" s="6">
        <v>300</v>
      </c>
      <c r="N95" s="8">
        <v>43721</v>
      </c>
      <c r="O95" s="6" t="s">
        <v>47</v>
      </c>
      <c r="P95" s="66">
        <v>-2.21</v>
      </c>
      <c r="Q95" s="66">
        <v>-2.2200000000000002</v>
      </c>
      <c r="R95" s="66">
        <f>_xlfn.XLOOKUP(E95,hlp_leggeruitrapport!A:A,hlp_leggeruitrapport!D:D)</f>
        <v>-2.2200000000000002</v>
      </c>
      <c r="S95" s="66">
        <v>0.75</v>
      </c>
      <c r="T95" s="66">
        <f>_xlfn.XLOOKUP(E95,hlp_leggeruitrapport!A:A,hlp_leggeruitrapport!E:E)</f>
        <v>0.75</v>
      </c>
      <c r="U95" s="75">
        <f>_xlfn.XLOOKUP(E95,hlp_leggeruitrapport!A:A,hlp_leggeruitrapport!F:F)</f>
        <v>3</v>
      </c>
      <c r="V95" s="165">
        <f>_xlfn.XLOOKUP($G95,hpBPaanwas!$C:$C,hpBPaanwas!T:T,".")</f>
        <v>3</v>
      </c>
      <c r="W95" s="75">
        <f t="shared" si="11"/>
        <v>-3.1700000000000004</v>
      </c>
      <c r="X95" s="6">
        <v>-2.97</v>
      </c>
      <c r="Y95" s="6">
        <v>15.5</v>
      </c>
      <c r="Z95" s="6">
        <v>2.79</v>
      </c>
      <c r="AA95" s="6">
        <v>0.36</v>
      </c>
      <c r="AB95" s="6">
        <v>1.66</v>
      </c>
      <c r="AC95" s="6">
        <v>41.9</v>
      </c>
      <c r="AD95" s="6">
        <v>5.4</v>
      </c>
      <c r="AE95" s="6">
        <v>24.9</v>
      </c>
      <c r="AF95" s="6">
        <v>3.0828999999999999E-2</v>
      </c>
      <c r="AG95" s="6" t="s">
        <v>27</v>
      </c>
      <c r="AH95" s="6" t="s">
        <v>32</v>
      </c>
      <c r="AI95" s="6" t="s">
        <v>29</v>
      </c>
      <c r="AJ95" s="6" t="s">
        <v>81</v>
      </c>
      <c r="AK95" s="75">
        <f>_xlfn.XLOOKUP(G95,hlpBPout!C:C,hlpBPout!X:X,".")</f>
        <v>42</v>
      </c>
      <c r="AL95" s="75">
        <f>_xlfn.XLOOKUP($G95,hlpBPout!$C:$C,hlpBPout!AA:AA,".")</f>
        <v>5</v>
      </c>
      <c r="AM95" s="75">
        <f>_xlfn.XLOOKUP(G95,hpBPaanwas!C:C,hpBPaanwas!X:X,".")</f>
        <v>50</v>
      </c>
      <c r="AN95" s="165">
        <f t="shared" si="12"/>
        <v>2.1333333333333333</v>
      </c>
      <c r="AO95" s="75">
        <f>_xlfn.XLOOKUP($G95,hpBPaanwas!$C:$C,hpBPaanwas!AA:AA,".")</f>
        <v>32</v>
      </c>
      <c r="AP95" s="116"/>
      <c r="AQ95" s="75">
        <f t="shared" si="13"/>
        <v>0.10000000000000142</v>
      </c>
      <c r="AR95" s="116"/>
      <c r="AS95" s="127"/>
      <c r="AT95" s="127" t="s">
        <v>3795</v>
      </c>
      <c r="AU95" s="128"/>
      <c r="AV95" s="232" t="str">
        <f>_xlfn.XLOOKUP($F95,Monstervakken!$C:$C,Monstervakken!L:L,".",0)</f>
        <v>Klasse industrie</v>
      </c>
      <c r="AW95" s="232" t="str">
        <f>_xlfn.XLOOKUP($F95,Monstervakken!$C:$C,Monstervakken!M:M,".",0)</f>
        <v>Klasse A</v>
      </c>
      <c r="AX95" s="232" t="str">
        <f>_xlfn.XLOOKUP($F95,Monstervakken!$C:$C,Monstervakken!N:N,".",0)</f>
        <v>Verspreidbaar</v>
      </c>
      <c r="AY95" s="232" t="str">
        <f>_xlfn.XLOOKUP($F95,Monstervakken!$C:$C,Monstervakken!O:O,".",0)</f>
        <v>Toepasbaar in GBT</v>
      </c>
      <c r="AZ95" s="232" t="str">
        <f>_xlfn.XLOOKUP($F95,Monstervakken!$C:$C,Monstervakken!P:P,".",0)</f>
        <v>Toepasbaar in GBT</v>
      </c>
      <c r="BA95" s="232" t="str">
        <f>_xlfn.XLOOKUP($F95,Monstervakken!$C:$C,Monstervakken!Q:Q,".",0)</f>
        <v>Geen</v>
      </c>
      <c r="BB95" s="232"/>
      <c r="BC95" s="234" t="str">
        <f>_xlfn.XLOOKUP($F95,Monstervakken!$C:$C,Monstervakken!CM:CM,".",0)</f>
        <v>nee</v>
      </c>
      <c r="BD95" s="234" t="str">
        <f>_xlfn.XLOOKUP($F95,Monstervakken!$C:$C,Monstervakken!CN:CN,".",0)</f>
        <v>ja</v>
      </c>
      <c r="BE95" s="234" t="str">
        <f>_xlfn.XLOOKUP($F95,Monstervakken!$C:$C,Monstervakken!CO:CO,".",0)</f>
        <v>ja</v>
      </c>
      <c r="BF95" s="234" t="str">
        <f>_xlfn.XLOOKUP($F95,Monstervakken!$C:$C,Monstervakken!CP:CP,".",0)</f>
        <v>ja</v>
      </c>
      <c r="BG95" s="234" t="str">
        <f>_xlfn.XLOOKUP($F95,Monstervakken!$C:$C,Monstervakken!CQ:CQ,".",0)</f>
        <v>nee</v>
      </c>
      <c r="BH95" s="234" t="str">
        <f>_xlfn.XLOOKUP($F95,Monstervakken!$C:$C,Monstervakken!CR:CR,".",0)</f>
        <v>nee</v>
      </c>
      <c r="BI95" s="234" t="str">
        <f>_xlfn.XLOOKUP($F95,Monstervakken!$C:$C,Monstervakken!CS:CS,".",0)</f>
        <v>nee</v>
      </c>
      <c r="BJ95" s="234" t="str">
        <f>_xlfn.XLOOKUP($F95,Monstervakken!$C:$C,Monstervakken!CT:CT,".",0)</f>
        <v>nee</v>
      </c>
      <c r="BK95" s="234" t="str">
        <f>_xlfn.XLOOKUP($F95,Monstervakken!$C:$C,Monstervakken!CU:CU,".",0)</f>
        <v>nee</v>
      </c>
      <c r="BL95" s="232" t="str">
        <f t="shared" si="9"/>
        <v>011_087</v>
      </c>
    </row>
    <row r="96" spans="1:64" x14ac:dyDescent="0.2">
      <c r="A96" s="6" t="s">
        <v>1647</v>
      </c>
      <c r="C96" s="135">
        <f>_xlfn.XLOOKUP(F96,Monstervakken!C:C,Monstervakken!B:B)</f>
        <v>3008</v>
      </c>
      <c r="D96" s="6" t="s">
        <v>1635</v>
      </c>
      <c r="E96" s="6" t="s">
        <v>80</v>
      </c>
      <c r="F96" s="75">
        <v>18</v>
      </c>
      <c r="G96" s="115" t="str">
        <f t="shared" si="10"/>
        <v>011_088</v>
      </c>
      <c r="H96" s="135"/>
      <c r="I96" s="75">
        <v>88</v>
      </c>
      <c r="J96" s="6" t="s">
        <v>82</v>
      </c>
      <c r="K96" s="23">
        <v>34</v>
      </c>
      <c r="L96" s="25">
        <v>6.8</v>
      </c>
      <c r="M96" s="6">
        <v>231.2</v>
      </c>
      <c r="N96" s="8">
        <v>43721</v>
      </c>
      <c r="O96" s="6" t="s">
        <v>38</v>
      </c>
      <c r="P96" s="66">
        <v>-2.21</v>
      </c>
      <c r="Q96" s="66">
        <v>-2.2200000000000002</v>
      </c>
      <c r="R96" s="66">
        <f>_xlfn.XLOOKUP(E96,hlp_leggeruitrapport!A:A,hlp_leggeruitrapport!D:D)</f>
        <v>-2.2200000000000002</v>
      </c>
      <c r="S96" s="66">
        <v>0.75</v>
      </c>
      <c r="T96" s="66">
        <f>_xlfn.XLOOKUP(E96,hlp_leggeruitrapport!A:A,hlp_leggeruitrapport!E:E)</f>
        <v>0.75</v>
      </c>
      <c r="U96" s="75">
        <f>_xlfn.XLOOKUP(E96,hlp_leggeruitrapport!A:A,hlp_leggeruitrapport!F:F)</f>
        <v>3</v>
      </c>
      <c r="V96" s="165">
        <f>_xlfn.XLOOKUP($G96,hpBPaanwas!$C:$C,hpBPaanwas!T:T,".")</f>
        <v>3</v>
      </c>
      <c r="W96" s="75">
        <f t="shared" si="11"/>
        <v>-3.1700000000000004</v>
      </c>
      <c r="X96" s="6">
        <v>-2.97</v>
      </c>
      <c r="Y96" s="6">
        <v>2.2999999999999998</v>
      </c>
      <c r="Z96" s="6">
        <v>1.01</v>
      </c>
      <c r="AA96" s="6">
        <v>0</v>
      </c>
      <c r="AB96" s="6">
        <v>0.09</v>
      </c>
      <c r="AC96" s="6">
        <v>34.299999999999997</v>
      </c>
      <c r="AD96" s="6">
        <v>0</v>
      </c>
      <c r="AE96" s="6">
        <v>3.1</v>
      </c>
      <c r="AF96" s="6">
        <v>0</v>
      </c>
      <c r="AG96" s="6" t="s">
        <v>27</v>
      </c>
      <c r="AH96" s="6" t="s">
        <v>32</v>
      </c>
      <c r="AI96" s="6" t="s">
        <v>41</v>
      </c>
      <c r="AJ96" s="6" t="s">
        <v>82</v>
      </c>
      <c r="AK96" s="75">
        <f>_xlfn.XLOOKUP(G96,hlpBPout!C:C,hlpBPout!X:X,".")</f>
        <v>34</v>
      </c>
      <c r="AL96" s="75">
        <f>_xlfn.XLOOKUP($G96,hlpBPout!$C:$C,hlpBPout!AA:AA,".")</f>
        <v>0</v>
      </c>
      <c r="AM96" s="75">
        <f>_xlfn.XLOOKUP(G96,hpBPaanwas!C:C,hpBPaanwas!X:X,".")</f>
        <v>41</v>
      </c>
      <c r="AN96" s="165">
        <f t="shared" si="12"/>
        <v>8.8235294117647065E-2</v>
      </c>
      <c r="AO96" s="75">
        <f>_xlfn.XLOOKUP($G96,hpBPaanwas!$C:$C,hpBPaanwas!AA:AA,".")</f>
        <v>3</v>
      </c>
      <c r="AP96" s="116"/>
      <c r="AQ96" s="75">
        <f t="shared" si="13"/>
        <v>-0.29999999999999716</v>
      </c>
      <c r="AR96" s="116"/>
      <c r="AS96" s="127"/>
      <c r="AT96" s="127" t="s">
        <v>3795</v>
      </c>
      <c r="AU96" s="128"/>
      <c r="AV96" s="232" t="str">
        <f>_xlfn.XLOOKUP($F96,Monstervakken!$C:$C,Monstervakken!L:L,".",0)</f>
        <v>Klasse industrie</v>
      </c>
      <c r="AW96" s="232" t="str">
        <f>_xlfn.XLOOKUP($F96,Monstervakken!$C:$C,Monstervakken!M:M,".",0)</f>
        <v>Klasse A</v>
      </c>
      <c r="AX96" s="232" t="str">
        <f>_xlfn.XLOOKUP($F96,Monstervakken!$C:$C,Monstervakken!N:N,".",0)</f>
        <v>Verspreidbaar</v>
      </c>
      <c r="AY96" s="232" t="str">
        <f>_xlfn.XLOOKUP($F96,Monstervakken!$C:$C,Monstervakken!O:O,".",0)</f>
        <v>Toepasbaar in GBT</v>
      </c>
      <c r="AZ96" s="232" t="str">
        <f>_xlfn.XLOOKUP($F96,Monstervakken!$C:$C,Monstervakken!P:P,".",0)</f>
        <v>Toepasbaar in GBT</v>
      </c>
      <c r="BA96" s="232" t="str">
        <f>_xlfn.XLOOKUP($F96,Monstervakken!$C:$C,Monstervakken!Q:Q,".",0)</f>
        <v>Geen</v>
      </c>
      <c r="BB96" s="232"/>
      <c r="BC96" s="234" t="str">
        <f>_xlfn.XLOOKUP($F96,Monstervakken!$C:$C,Monstervakken!CM:CM,".",0)</f>
        <v>nee</v>
      </c>
      <c r="BD96" s="234" t="str">
        <f>_xlfn.XLOOKUP($F96,Monstervakken!$C:$C,Monstervakken!CN:CN,".",0)</f>
        <v>ja</v>
      </c>
      <c r="BE96" s="234" t="str">
        <f>_xlfn.XLOOKUP($F96,Monstervakken!$C:$C,Monstervakken!CO:CO,".",0)</f>
        <v>ja</v>
      </c>
      <c r="BF96" s="234" t="str">
        <f>_xlfn.XLOOKUP($F96,Monstervakken!$C:$C,Monstervakken!CP:CP,".",0)</f>
        <v>ja</v>
      </c>
      <c r="BG96" s="234" t="str">
        <f>_xlfn.XLOOKUP($F96,Monstervakken!$C:$C,Monstervakken!CQ:CQ,".",0)</f>
        <v>nee</v>
      </c>
      <c r="BH96" s="234" t="str">
        <f>_xlfn.XLOOKUP($F96,Monstervakken!$C:$C,Monstervakken!CR:CR,".",0)</f>
        <v>nee</v>
      </c>
      <c r="BI96" s="234" t="str">
        <f>_xlfn.XLOOKUP($F96,Monstervakken!$C:$C,Monstervakken!CS:CS,".",0)</f>
        <v>nee</v>
      </c>
      <c r="BJ96" s="234" t="str">
        <f>_xlfn.XLOOKUP($F96,Monstervakken!$C:$C,Monstervakken!CT:CT,".",0)</f>
        <v>nee</v>
      </c>
      <c r="BK96" s="234" t="str">
        <f>_xlfn.XLOOKUP($F96,Monstervakken!$C:$C,Monstervakken!CU:CU,".",0)</f>
        <v>nee</v>
      </c>
      <c r="BL96" s="232" t="str">
        <f t="shared" si="9"/>
        <v>011_088</v>
      </c>
    </row>
    <row r="97" spans="1:64" x14ac:dyDescent="0.2">
      <c r="A97" s="6" t="s">
        <v>1647</v>
      </c>
      <c r="C97" s="135">
        <f>_xlfn.XLOOKUP(F97,Monstervakken!C:C,Monstervakken!B:B)</f>
        <v>3008</v>
      </c>
      <c r="D97" s="6" t="s">
        <v>1635</v>
      </c>
      <c r="E97" s="6" t="s">
        <v>80</v>
      </c>
      <c r="F97" s="75">
        <v>18</v>
      </c>
      <c r="G97" s="115" t="str">
        <f t="shared" si="10"/>
        <v>011_089</v>
      </c>
      <c r="H97" s="135"/>
      <c r="I97" s="75">
        <v>89</v>
      </c>
      <c r="J97" s="6" t="s">
        <v>523</v>
      </c>
      <c r="K97" s="23">
        <v>27</v>
      </c>
      <c r="L97" s="25">
        <v>14.05</v>
      </c>
      <c r="M97" s="6">
        <v>379.35</v>
      </c>
      <c r="N97" s="8">
        <v>43721</v>
      </c>
      <c r="O97" s="6" t="s">
        <v>47</v>
      </c>
      <c r="P97" s="66">
        <v>-2.21</v>
      </c>
      <c r="Q97" s="66">
        <v>-2.2200000000000002</v>
      </c>
      <c r="R97" s="66">
        <f>_xlfn.XLOOKUP(E97,hlp_leggeruitrapport!A:A,hlp_leggeruitrapport!D:D)</f>
        <v>-2.2200000000000002</v>
      </c>
      <c r="S97" s="66">
        <v>0.75</v>
      </c>
      <c r="T97" s="66">
        <f>_xlfn.XLOOKUP(E97,hlp_leggeruitrapport!A:A,hlp_leggeruitrapport!E:E)</f>
        <v>0.75</v>
      </c>
      <c r="U97" s="75">
        <f>_xlfn.XLOOKUP(E97,hlp_leggeruitrapport!A:A,hlp_leggeruitrapport!F:F)</f>
        <v>3</v>
      </c>
      <c r="V97" s="165">
        <f>_xlfn.XLOOKUP($G97,hpBPaanwas!$C:$C,hpBPaanwas!T:T,".")</f>
        <v>3</v>
      </c>
      <c r="W97" s="75">
        <f t="shared" si="11"/>
        <v>-3.1700000000000004</v>
      </c>
      <c r="X97" s="6">
        <v>-2.97</v>
      </c>
      <c r="Y97" s="6">
        <v>9.5500000000000007</v>
      </c>
      <c r="Z97" s="6">
        <v>3.73</v>
      </c>
      <c r="AA97" s="6">
        <v>0.57999999999999996</v>
      </c>
      <c r="AB97" s="6">
        <v>2.15</v>
      </c>
      <c r="AC97" s="6">
        <v>100.7</v>
      </c>
      <c r="AD97" s="6">
        <v>15.7</v>
      </c>
      <c r="AE97" s="6">
        <v>58.1</v>
      </c>
      <c r="AF97" s="6">
        <v>7.9461000000000004E-2</v>
      </c>
      <c r="AG97" s="6" t="s">
        <v>479</v>
      </c>
      <c r="AH97" s="6" t="s">
        <v>28</v>
      </c>
      <c r="AI97" s="6" t="s">
        <v>41</v>
      </c>
      <c r="AJ97" s="6" t="s">
        <v>523</v>
      </c>
      <c r="AK97" s="75">
        <f>_xlfn.XLOOKUP(G97,hlpBPout!C:C,hlpBPout!X:X,".")</f>
        <v>100</v>
      </c>
      <c r="AL97" s="75">
        <f>_xlfn.XLOOKUP($G97,hlpBPout!$C:$C,hlpBPout!AA:AA,".")</f>
        <v>16</v>
      </c>
      <c r="AM97" s="75">
        <f>_xlfn.XLOOKUP(G97,hpBPaanwas!C:C,hpBPaanwas!X:X,".")</f>
        <v>111</v>
      </c>
      <c r="AN97" s="165">
        <f t="shared" si="12"/>
        <v>2.4074074074074074</v>
      </c>
      <c r="AO97" s="75">
        <f>_xlfn.XLOOKUP($G97,hpBPaanwas!$C:$C,hpBPaanwas!AA:AA,".")</f>
        <v>65</v>
      </c>
      <c r="AP97" s="116"/>
      <c r="AQ97" s="75">
        <f t="shared" si="13"/>
        <v>-0.70000000000000284</v>
      </c>
      <c r="AR97" s="116"/>
      <c r="AS97" s="127"/>
      <c r="AT97" s="127" t="s">
        <v>3795</v>
      </c>
      <c r="AU97" s="128"/>
      <c r="AV97" s="232" t="str">
        <f>_xlfn.XLOOKUP($F97,Monstervakken!$C:$C,Monstervakken!L:L,".",0)</f>
        <v>Klasse industrie</v>
      </c>
      <c r="AW97" s="232" t="str">
        <f>_xlfn.XLOOKUP($F97,Monstervakken!$C:$C,Monstervakken!M:M,".",0)</f>
        <v>Klasse A</v>
      </c>
      <c r="AX97" s="232" t="str">
        <f>_xlfn.XLOOKUP($F97,Monstervakken!$C:$C,Monstervakken!N:N,".",0)</f>
        <v>Verspreidbaar</v>
      </c>
      <c r="AY97" s="232" t="str">
        <f>_xlfn.XLOOKUP($F97,Monstervakken!$C:$C,Monstervakken!O:O,".",0)</f>
        <v>Toepasbaar in GBT</v>
      </c>
      <c r="AZ97" s="232" t="str">
        <f>_xlfn.XLOOKUP($F97,Monstervakken!$C:$C,Monstervakken!P:P,".",0)</f>
        <v>Toepasbaar in GBT</v>
      </c>
      <c r="BA97" s="232" t="str">
        <f>_xlfn.XLOOKUP($F97,Monstervakken!$C:$C,Monstervakken!Q:Q,".",0)</f>
        <v>Geen</v>
      </c>
      <c r="BB97" s="232"/>
      <c r="BC97" s="234" t="str">
        <f>_xlfn.XLOOKUP($F97,Monstervakken!$C:$C,Monstervakken!CM:CM,".",0)</f>
        <v>nee</v>
      </c>
      <c r="BD97" s="234" t="str">
        <f>_xlfn.XLOOKUP($F97,Monstervakken!$C:$C,Monstervakken!CN:CN,".",0)</f>
        <v>ja</v>
      </c>
      <c r="BE97" s="234" t="str">
        <f>_xlfn.XLOOKUP($F97,Monstervakken!$C:$C,Monstervakken!CO:CO,".",0)</f>
        <v>ja</v>
      </c>
      <c r="BF97" s="234" t="str">
        <f>_xlfn.XLOOKUP($F97,Monstervakken!$C:$C,Monstervakken!CP:CP,".",0)</f>
        <v>ja</v>
      </c>
      <c r="BG97" s="234" t="str">
        <f>_xlfn.XLOOKUP($F97,Monstervakken!$C:$C,Monstervakken!CQ:CQ,".",0)</f>
        <v>nee</v>
      </c>
      <c r="BH97" s="234" t="str">
        <f>_xlfn.XLOOKUP($F97,Monstervakken!$C:$C,Monstervakken!CR:CR,".",0)</f>
        <v>nee</v>
      </c>
      <c r="BI97" s="234" t="str">
        <f>_xlfn.XLOOKUP($F97,Monstervakken!$C:$C,Monstervakken!CS:CS,".",0)</f>
        <v>nee</v>
      </c>
      <c r="BJ97" s="234" t="str">
        <f>_xlfn.XLOOKUP($F97,Monstervakken!$C:$C,Monstervakken!CT:CT,".",0)</f>
        <v>nee</v>
      </c>
      <c r="BK97" s="234" t="str">
        <f>_xlfn.XLOOKUP($F97,Monstervakken!$C:$C,Monstervakken!CU:CU,".",0)</f>
        <v>nee</v>
      </c>
      <c r="BL97" s="232" t="str">
        <f t="shared" si="9"/>
        <v>011_089</v>
      </c>
    </row>
    <row r="98" spans="1:64" x14ac:dyDescent="0.2">
      <c r="A98" s="6" t="s">
        <v>1647</v>
      </c>
      <c r="C98" s="135">
        <f>_xlfn.XLOOKUP(F98,Monstervakken!C:C,Monstervakken!B:B)</f>
        <v>3008</v>
      </c>
      <c r="D98" s="6" t="s">
        <v>1635</v>
      </c>
      <c r="E98" s="6" t="s">
        <v>80</v>
      </c>
      <c r="F98" s="75">
        <v>18</v>
      </c>
      <c r="G98" s="115" t="str">
        <f t="shared" si="10"/>
        <v>011_090</v>
      </c>
      <c r="H98" s="135"/>
      <c r="I98" s="75">
        <v>90</v>
      </c>
      <c r="J98" s="6" t="s">
        <v>83</v>
      </c>
      <c r="K98" s="23">
        <v>30</v>
      </c>
      <c r="L98" s="25">
        <v>9.5500000000000007</v>
      </c>
      <c r="M98" s="6">
        <v>286.5</v>
      </c>
      <c r="N98" s="8">
        <v>43721</v>
      </c>
      <c r="O98" s="6" t="s">
        <v>47</v>
      </c>
      <c r="P98" s="66">
        <v>-2.21</v>
      </c>
      <c r="Q98" s="66">
        <v>-2.2200000000000002</v>
      </c>
      <c r="R98" s="66">
        <f>_xlfn.XLOOKUP(E98,hlp_leggeruitrapport!A:A,hlp_leggeruitrapport!D:D)</f>
        <v>-2.2200000000000002</v>
      </c>
      <c r="S98" s="66">
        <v>0.75</v>
      </c>
      <c r="T98" s="66">
        <f>_xlfn.XLOOKUP(E98,hlp_leggeruitrapport!A:A,hlp_leggeruitrapport!E:E)</f>
        <v>0.75</v>
      </c>
      <c r="U98" s="75">
        <f>_xlfn.XLOOKUP(E98,hlp_leggeruitrapport!A:A,hlp_leggeruitrapport!F:F)</f>
        <v>3</v>
      </c>
      <c r="V98" s="165">
        <f>_xlfn.XLOOKUP($G98,hpBPaanwas!$C:$C,hpBPaanwas!T:T,".")</f>
        <v>3</v>
      </c>
      <c r="W98" s="75">
        <f t="shared" si="11"/>
        <v>-3.1700000000000004</v>
      </c>
      <c r="X98" s="6">
        <v>-2.97</v>
      </c>
      <c r="Y98" s="6">
        <v>5.05</v>
      </c>
      <c r="Z98" s="6">
        <v>1.28</v>
      </c>
      <c r="AA98" s="6">
        <v>0.05</v>
      </c>
      <c r="AB98" s="6">
        <v>0.49</v>
      </c>
      <c r="AC98" s="6">
        <v>38.4</v>
      </c>
      <c r="AD98" s="6">
        <v>1.5</v>
      </c>
      <c r="AE98" s="6">
        <v>14.7</v>
      </c>
      <c r="AF98" s="6">
        <v>1.3124E-2</v>
      </c>
      <c r="AG98" s="6" t="s">
        <v>27</v>
      </c>
      <c r="AH98" s="6" t="s">
        <v>32</v>
      </c>
      <c r="AI98" s="6" t="s">
        <v>29</v>
      </c>
      <c r="AJ98" s="6" t="s">
        <v>83</v>
      </c>
      <c r="AK98" s="75">
        <f>_xlfn.XLOOKUP(G98,hlpBPout!C:C,hlpBPout!X:X,".")</f>
        <v>39</v>
      </c>
      <c r="AL98" s="75">
        <f>_xlfn.XLOOKUP($G98,hlpBPout!$C:$C,hlpBPout!AA:AA,".")</f>
        <v>0</v>
      </c>
      <c r="AM98" s="75">
        <f>_xlfn.XLOOKUP(G98,hpBPaanwas!C:C,hpBPaanwas!X:X,".")</f>
        <v>45</v>
      </c>
      <c r="AN98" s="165">
        <f t="shared" si="12"/>
        <v>0.6</v>
      </c>
      <c r="AO98" s="75">
        <f>_xlfn.XLOOKUP($G98,hpBPaanwas!$C:$C,hpBPaanwas!AA:AA,".")</f>
        <v>18</v>
      </c>
      <c r="AP98" s="116"/>
      <c r="AQ98" s="75">
        <f t="shared" si="13"/>
        <v>0.60000000000000142</v>
      </c>
      <c r="AR98" s="116"/>
      <c r="AS98" s="127"/>
      <c r="AT98" s="127" t="s">
        <v>3795</v>
      </c>
      <c r="AU98" s="128"/>
      <c r="AV98" s="232" t="str">
        <f>_xlfn.XLOOKUP($F98,Monstervakken!$C:$C,Monstervakken!L:L,".",0)</f>
        <v>Klasse industrie</v>
      </c>
      <c r="AW98" s="232" t="str">
        <f>_xlfn.XLOOKUP($F98,Monstervakken!$C:$C,Monstervakken!M:M,".",0)</f>
        <v>Klasse A</v>
      </c>
      <c r="AX98" s="232" t="str">
        <f>_xlfn.XLOOKUP($F98,Monstervakken!$C:$C,Monstervakken!N:N,".",0)</f>
        <v>Verspreidbaar</v>
      </c>
      <c r="AY98" s="232" t="str">
        <f>_xlfn.XLOOKUP($F98,Monstervakken!$C:$C,Monstervakken!O:O,".",0)</f>
        <v>Toepasbaar in GBT</v>
      </c>
      <c r="AZ98" s="232" t="str">
        <f>_xlfn.XLOOKUP($F98,Monstervakken!$C:$C,Monstervakken!P:P,".",0)</f>
        <v>Toepasbaar in GBT</v>
      </c>
      <c r="BA98" s="232" t="str">
        <f>_xlfn.XLOOKUP($F98,Monstervakken!$C:$C,Monstervakken!Q:Q,".",0)</f>
        <v>Geen</v>
      </c>
      <c r="BB98" s="232"/>
      <c r="BC98" s="234" t="str">
        <f>_xlfn.XLOOKUP($F98,Monstervakken!$C:$C,Monstervakken!CM:CM,".",0)</f>
        <v>nee</v>
      </c>
      <c r="BD98" s="234" t="str">
        <f>_xlfn.XLOOKUP($F98,Monstervakken!$C:$C,Monstervakken!CN:CN,".",0)</f>
        <v>ja</v>
      </c>
      <c r="BE98" s="234" t="str">
        <f>_xlfn.XLOOKUP($F98,Monstervakken!$C:$C,Monstervakken!CO:CO,".",0)</f>
        <v>ja</v>
      </c>
      <c r="BF98" s="234" t="str">
        <f>_xlfn.XLOOKUP($F98,Monstervakken!$C:$C,Monstervakken!CP:CP,".",0)</f>
        <v>ja</v>
      </c>
      <c r="BG98" s="234" t="str">
        <f>_xlfn.XLOOKUP($F98,Monstervakken!$C:$C,Monstervakken!CQ:CQ,".",0)</f>
        <v>nee</v>
      </c>
      <c r="BH98" s="234" t="str">
        <f>_xlfn.XLOOKUP($F98,Monstervakken!$C:$C,Monstervakken!CR:CR,".",0)</f>
        <v>nee</v>
      </c>
      <c r="BI98" s="234" t="str">
        <f>_xlfn.XLOOKUP($F98,Monstervakken!$C:$C,Monstervakken!CS:CS,".",0)</f>
        <v>nee</v>
      </c>
      <c r="BJ98" s="234" t="str">
        <f>_xlfn.XLOOKUP($F98,Monstervakken!$C:$C,Monstervakken!CT:CT,".",0)</f>
        <v>nee</v>
      </c>
      <c r="BK98" s="234" t="str">
        <f>_xlfn.XLOOKUP($F98,Monstervakken!$C:$C,Monstervakken!CU:CU,".",0)</f>
        <v>nee</v>
      </c>
      <c r="BL98" s="232" t="str">
        <f t="shared" si="9"/>
        <v>011_090</v>
      </c>
    </row>
    <row r="99" spans="1:64" x14ac:dyDescent="0.2">
      <c r="A99" s="6" t="s">
        <v>1647</v>
      </c>
      <c r="C99" s="135">
        <f>_xlfn.XLOOKUP(F99,Monstervakken!C:C,Monstervakken!B:B)</f>
        <v>3008</v>
      </c>
      <c r="D99" s="6" t="s">
        <v>1635</v>
      </c>
      <c r="E99" s="6" t="s">
        <v>80</v>
      </c>
      <c r="F99" s="75">
        <v>18</v>
      </c>
      <c r="G99" s="115" t="str">
        <f t="shared" si="10"/>
        <v>011_091</v>
      </c>
      <c r="H99" s="135"/>
      <c r="I99" s="75">
        <v>91</v>
      </c>
      <c r="J99" s="6" t="s">
        <v>84</v>
      </c>
      <c r="K99" s="23">
        <v>30</v>
      </c>
      <c r="L99" s="25">
        <v>9.3000000000000007</v>
      </c>
      <c r="M99" s="6">
        <v>279</v>
      </c>
      <c r="N99" s="8">
        <v>43721</v>
      </c>
      <c r="O99" s="6" t="s">
        <v>47</v>
      </c>
      <c r="P99" s="66">
        <v>-2.21</v>
      </c>
      <c r="Q99" s="66">
        <v>-2.2200000000000002</v>
      </c>
      <c r="R99" s="66">
        <f>_xlfn.XLOOKUP(E99,hlp_leggeruitrapport!A:A,hlp_leggeruitrapport!D:D)</f>
        <v>-2.2200000000000002</v>
      </c>
      <c r="S99" s="66">
        <v>0.75</v>
      </c>
      <c r="T99" s="66">
        <f>_xlfn.XLOOKUP(E99,hlp_leggeruitrapport!A:A,hlp_leggeruitrapport!E:E)</f>
        <v>0.75</v>
      </c>
      <c r="U99" s="75">
        <f>_xlfn.XLOOKUP(E99,hlp_leggeruitrapport!A:A,hlp_leggeruitrapport!F:F)</f>
        <v>3</v>
      </c>
      <c r="V99" s="165">
        <f>_xlfn.XLOOKUP($G99,hpBPaanwas!$C:$C,hpBPaanwas!T:T,".")</f>
        <v>3</v>
      </c>
      <c r="W99" s="75">
        <f t="shared" si="11"/>
        <v>-3.1700000000000004</v>
      </c>
      <c r="X99" s="6">
        <v>-2.97</v>
      </c>
      <c r="Y99" s="6">
        <v>4.8</v>
      </c>
      <c r="Z99" s="6">
        <v>2.6</v>
      </c>
      <c r="AA99" s="6">
        <v>0.1</v>
      </c>
      <c r="AB99" s="6">
        <v>0.52</v>
      </c>
      <c r="AC99" s="6">
        <v>78</v>
      </c>
      <c r="AD99" s="6">
        <v>3</v>
      </c>
      <c r="AE99" s="6">
        <v>15.6</v>
      </c>
      <c r="AF99" s="6">
        <v>2.7421000000000001E-2</v>
      </c>
      <c r="AG99" s="6" t="s">
        <v>27</v>
      </c>
      <c r="AH99" s="6" t="s">
        <v>32</v>
      </c>
      <c r="AI99" s="6" t="s">
        <v>29</v>
      </c>
      <c r="AJ99" s="6" t="s">
        <v>84</v>
      </c>
      <c r="AK99" s="75">
        <f>_xlfn.XLOOKUP(G99,hlpBPout!C:C,hlpBPout!X:X,".")</f>
        <v>78</v>
      </c>
      <c r="AL99" s="75">
        <f>_xlfn.XLOOKUP($G99,hlpBPout!$C:$C,hlpBPout!AA:AA,".")</f>
        <v>3</v>
      </c>
      <c r="AM99" s="75">
        <f>_xlfn.XLOOKUP(G99,hpBPaanwas!C:C,hpBPaanwas!X:X,".")</f>
        <v>84</v>
      </c>
      <c r="AN99" s="165">
        <f t="shared" si="12"/>
        <v>0.6</v>
      </c>
      <c r="AO99" s="75">
        <f>_xlfn.XLOOKUP($G99,hpBPaanwas!$C:$C,hpBPaanwas!AA:AA,".")</f>
        <v>18</v>
      </c>
      <c r="AP99" s="116"/>
      <c r="AQ99" s="75">
        <f t="shared" si="13"/>
        <v>0</v>
      </c>
      <c r="AR99" s="116"/>
      <c r="AS99" s="127"/>
      <c r="AT99" s="127" t="s">
        <v>3795</v>
      </c>
      <c r="AU99" s="128"/>
      <c r="AV99" s="232" t="str">
        <f>_xlfn.XLOOKUP($F99,Monstervakken!$C:$C,Monstervakken!L:L,".",0)</f>
        <v>Klasse industrie</v>
      </c>
      <c r="AW99" s="232" t="str">
        <f>_xlfn.XLOOKUP($F99,Monstervakken!$C:$C,Monstervakken!M:M,".",0)</f>
        <v>Klasse A</v>
      </c>
      <c r="AX99" s="232" t="str">
        <f>_xlfn.XLOOKUP($F99,Monstervakken!$C:$C,Monstervakken!N:N,".",0)</f>
        <v>Verspreidbaar</v>
      </c>
      <c r="AY99" s="232" t="str">
        <f>_xlfn.XLOOKUP($F99,Monstervakken!$C:$C,Monstervakken!O:O,".",0)</f>
        <v>Toepasbaar in GBT</v>
      </c>
      <c r="AZ99" s="232" t="str">
        <f>_xlfn.XLOOKUP($F99,Monstervakken!$C:$C,Monstervakken!P:P,".",0)</f>
        <v>Toepasbaar in GBT</v>
      </c>
      <c r="BA99" s="232" t="str">
        <f>_xlfn.XLOOKUP($F99,Monstervakken!$C:$C,Monstervakken!Q:Q,".",0)</f>
        <v>Geen</v>
      </c>
      <c r="BB99" s="232"/>
      <c r="BC99" s="234" t="str">
        <f>_xlfn.XLOOKUP($F99,Monstervakken!$C:$C,Monstervakken!CM:CM,".",0)</f>
        <v>nee</v>
      </c>
      <c r="BD99" s="234" t="str">
        <f>_xlfn.XLOOKUP($F99,Monstervakken!$C:$C,Monstervakken!CN:CN,".",0)</f>
        <v>ja</v>
      </c>
      <c r="BE99" s="234" t="str">
        <f>_xlfn.XLOOKUP($F99,Monstervakken!$C:$C,Monstervakken!CO:CO,".",0)</f>
        <v>ja</v>
      </c>
      <c r="BF99" s="234" t="str">
        <f>_xlfn.XLOOKUP($F99,Monstervakken!$C:$C,Monstervakken!CP:CP,".",0)</f>
        <v>ja</v>
      </c>
      <c r="BG99" s="234" t="str">
        <f>_xlfn.XLOOKUP($F99,Monstervakken!$C:$C,Monstervakken!CQ:CQ,".",0)</f>
        <v>nee</v>
      </c>
      <c r="BH99" s="234" t="str">
        <f>_xlfn.XLOOKUP($F99,Monstervakken!$C:$C,Monstervakken!CR:CR,".",0)</f>
        <v>nee</v>
      </c>
      <c r="BI99" s="234" t="str">
        <f>_xlfn.XLOOKUP($F99,Monstervakken!$C:$C,Monstervakken!CS:CS,".",0)</f>
        <v>nee</v>
      </c>
      <c r="BJ99" s="234" t="str">
        <f>_xlfn.XLOOKUP($F99,Monstervakken!$C:$C,Monstervakken!CT:CT,".",0)</f>
        <v>nee</v>
      </c>
      <c r="BK99" s="234" t="str">
        <f>_xlfn.XLOOKUP($F99,Monstervakken!$C:$C,Monstervakken!CU:CU,".",0)</f>
        <v>nee</v>
      </c>
      <c r="BL99" s="232" t="str">
        <f t="shared" si="9"/>
        <v>011_091</v>
      </c>
    </row>
    <row r="100" spans="1:64" x14ac:dyDescent="0.2">
      <c r="A100" s="6" t="s">
        <v>1647</v>
      </c>
      <c r="C100" s="135">
        <f>_xlfn.XLOOKUP(F100,Monstervakken!C:C,Monstervakken!B:B)</f>
        <v>3008</v>
      </c>
      <c r="D100" s="6" t="s">
        <v>1635</v>
      </c>
      <c r="E100" s="6" t="s">
        <v>85</v>
      </c>
      <c r="F100" s="75">
        <v>18</v>
      </c>
      <c r="G100" s="115" t="str">
        <f t="shared" si="10"/>
        <v>011_092</v>
      </c>
      <c r="H100" s="135"/>
      <c r="I100" s="75">
        <v>92</v>
      </c>
      <c r="J100" s="6" t="s">
        <v>86</v>
      </c>
      <c r="K100" s="23">
        <v>37.5</v>
      </c>
      <c r="L100" s="25">
        <v>8.65</v>
      </c>
      <c r="M100" s="6">
        <v>324.375</v>
      </c>
      <c r="N100" s="8">
        <v>43721</v>
      </c>
      <c r="O100" s="6" t="s">
        <v>47</v>
      </c>
      <c r="P100" s="66">
        <v>-2.21</v>
      </c>
      <c r="Q100" s="66">
        <v>-2.2200000000000002</v>
      </c>
      <c r="R100" s="66">
        <f>_xlfn.XLOOKUP(E100,hlp_leggeruitrapport!A:A,hlp_leggeruitrapport!D:D)</f>
        <v>-2.2200000000000002</v>
      </c>
      <c r="S100" s="66">
        <v>0.75</v>
      </c>
      <c r="T100" s="66">
        <f>_xlfn.XLOOKUP(E100,hlp_leggeruitrapport!A:A,hlp_leggeruitrapport!E:E)</f>
        <v>0.75</v>
      </c>
      <c r="U100" s="75">
        <f>_xlfn.XLOOKUP(E100,hlp_leggeruitrapport!A:A,hlp_leggeruitrapport!F:F)</f>
        <v>3</v>
      </c>
      <c r="V100" s="165">
        <f>_xlfn.XLOOKUP($G100,hpBPaanwas!$C:$C,hpBPaanwas!T:T,".")</f>
        <v>3</v>
      </c>
      <c r="W100" s="75">
        <f t="shared" si="11"/>
        <v>-3.1700000000000004</v>
      </c>
      <c r="X100" s="6">
        <v>-2.97</v>
      </c>
      <c r="Y100" s="6">
        <v>4.1500000000000004</v>
      </c>
      <c r="Z100" s="6">
        <v>2.68</v>
      </c>
      <c r="AA100" s="6">
        <v>0.04</v>
      </c>
      <c r="AB100" s="6">
        <v>0.43</v>
      </c>
      <c r="AC100" s="6">
        <v>100.5</v>
      </c>
      <c r="AD100" s="6">
        <v>1.5</v>
      </c>
      <c r="AE100" s="6">
        <v>16.100000000000001</v>
      </c>
      <c r="AF100" s="6">
        <v>1.2762000000000001E-2</v>
      </c>
      <c r="AG100" s="6" t="s">
        <v>27</v>
      </c>
      <c r="AH100" s="6" t="s">
        <v>32</v>
      </c>
      <c r="AI100" s="6" t="s">
        <v>29</v>
      </c>
      <c r="AJ100" s="6" t="s">
        <v>86</v>
      </c>
      <c r="AK100" s="75">
        <f>_xlfn.XLOOKUP(G100,hlpBPout!C:C,hlpBPout!X:X,".")</f>
        <v>101</v>
      </c>
      <c r="AL100" s="75">
        <f>_xlfn.XLOOKUP($G100,hlpBPout!$C:$C,hlpBPout!AA:AA,".")</f>
        <v>0</v>
      </c>
      <c r="AM100" s="75">
        <f>_xlfn.XLOOKUP(G100,hpBPaanwas!C:C,hpBPaanwas!X:X,".")</f>
        <v>109</v>
      </c>
      <c r="AN100" s="165">
        <f t="shared" si="12"/>
        <v>0.50666666666666671</v>
      </c>
      <c r="AO100" s="75">
        <f>_xlfn.XLOOKUP($G100,hpBPaanwas!$C:$C,hpBPaanwas!AA:AA,".")</f>
        <v>19</v>
      </c>
      <c r="AP100" s="116"/>
      <c r="AQ100" s="75">
        <f t="shared" si="13"/>
        <v>0.5</v>
      </c>
      <c r="AR100" s="116"/>
      <c r="AS100" s="127"/>
      <c r="AT100" s="127" t="s">
        <v>3795</v>
      </c>
      <c r="AU100" s="128"/>
      <c r="AV100" s="232" t="str">
        <f>_xlfn.XLOOKUP($F100,Monstervakken!$C:$C,Monstervakken!L:L,".",0)</f>
        <v>Klasse industrie</v>
      </c>
      <c r="AW100" s="232" t="str">
        <f>_xlfn.XLOOKUP($F100,Monstervakken!$C:$C,Monstervakken!M:M,".",0)</f>
        <v>Klasse A</v>
      </c>
      <c r="AX100" s="232" t="str">
        <f>_xlfn.XLOOKUP($F100,Monstervakken!$C:$C,Monstervakken!N:N,".",0)</f>
        <v>Verspreidbaar</v>
      </c>
      <c r="AY100" s="232" t="str">
        <f>_xlfn.XLOOKUP($F100,Monstervakken!$C:$C,Monstervakken!O:O,".",0)</f>
        <v>Toepasbaar in GBT</v>
      </c>
      <c r="AZ100" s="232" t="str">
        <f>_xlfn.XLOOKUP($F100,Monstervakken!$C:$C,Monstervakken!P:P,".",0)</f>
        <v>Toepasbaar in GBT</v>
      </c>
      <c r="BA100" s="232" t="str">
        <f>_xlfn.XLOOKUP($F100,Monstervakken!$C:$C,Monstervakken!Q:Q,".",0)</f>
        <v>Geen</v>
      </c>
      <c r="BB100" s="232"/>
      <c r="BC100" s="234" t="str">
        <f>_xlfn.XLOOKUP($F100,Monstervakken!$C:$C,Monstervakken!CM:CM,".",0)</f>
        <v>nee</v>
      </c>
      <c r="BD100" s="234" t="str">
        <f>_xlfn.XLOOKUP($F100,Monstervakken!$C:$C,Monstervakken!CN:CN,".",0)</f>
        <v>ja</v>
      </c>
      <c r="BE100" s="234" t="str">
        <f>_xlfn.XLOOKUP($F100,Monstervakken!$C:$C,Monstervakken!CO:CO,".",0)</f>
        <v>ja</v>
      </c>
      <c r="BF100" s="234" t="str">
        <f>_xlfn.XLOOKUP($F100,Monstervakken!$C:$C,Monstervakken!CP:CP,".",0)</f>
        <v>ja</v>
      </c>
      <c r="BG100" s="234" t="str">
        <f>_xlfn.XLOOKUP($F100,Monstervakken!$C:$C,Monstervakken!CQ:CQ,".",0)</f>
        <v>nee</v>
      </c>
      <c r="BH100" s="234" t="str">
        <f>_xlfn.XLOOKUP($F100,Monstervakken!$C:$C,Monstervakken!CR:CR,".",0)</f>
        <v>nee</v>
      </c>
      <c r="BI100" s="234" t="str">
        <f>_xlfn.XLOOKUP($F100,Monstervakken!$C:$C,Monstervakken!CS:CS,".",0)</f>
        <v>nee</v>
      </c>
      <c r="BJ100" s="234" t="str">
        <f>_xlfn.XLOOKUP($F100,Monstervakken!$C:$C,Monstervakken!CT:CT,".",0)</f>
        <v>nee</v>
      </c>
      <c r="BK100" s="234" t="str">
        <f>_xlfn.XLOOKUP($F100,Monstervakken!$C:$C,Monstervakken!CU:CU,".",0)</f>
        <v>nee</v>
      </c>
      <c r="BL100" s="232" t="str">
        <f t="shared" si="9"/>
        <v>011_092</v>
      </c>
    </row>
    <row r="101" spans="1:64" x14ac:dyDescent="0.2">
      <c r="A101" s="6" t="s">
        <v>1647</v>
      </c>
      <c r="C101" s="135">
        <f>_xlfn.XLOOKUP(F101,Monstervakken!C:C,Monstervakken!B:B)</f>
        <v>4001</v>
      </c>
      <c r="D101" s="6" t="s">
        <v>1635</v>
      </c>
      <c r="E101" s="6" t="s">
        <v>85</v>
      </c>
      <c r="F101" s="75">
        <v>16</v>
      </c>
      <c r="G101" s="115" t="str">
        <f t="shared" si="10"/>
        <v>011_093</v>
      </c>
      <c r="H101" s="135"/>
      <c r="I101" s="75">
        <v>93</v>
      </c>
      <c r="J101" s="6" t="s">
        <v>945</v>
      </c>
      <c r="K101" s="23">
        <v>52</v>
      </c>
      <c r="L101" s="25">
        <v>5.55</v>
      </c>
      <c r="M101" s="6">
        <v>288.60000000000002</v>
      </c>
      <c r="N101" s="8">
        <v>43721</v>
      </c>
      <c r="O101" s="6" t="s">
        <v>26</v>
      </c>
      <c r="P101" s="66">
        <v>-2.21</v>
      </c>
      <c r="Q101" s="66">
        <v>-2.2200000000000002</v>
      </c>
      <c r="R101" s="66">
        <f>_xlfn.XLOOKUP(E101,hlp_leggeruitrapport!A:A,hlp_leggeruitrapport!D:D)</f>
        <v>-2.2200000000000002</v>
      </c>
      <c r="S101" s="66">
        <v>0.75</v>
      </c>
      <c r="T101" s="66">
        <f>_xlfn.XLOOKUP(E101,hlp_leggeruitrapport!A:A,hlp_leggeruitrapport!E:E)</f>
        <v>0.75</v>
      </c>
      <c r="U101" s="75">
        <f>_xlfn.XLOOKUP(E101,hlp_leggeruitrapport!A:A,hlp_leggeruitrapport!F:F)</f>
        <v>3</v>
      </c>
      <c r="V101" s="165">
        <f>_xlfn.XLOOKUP($G101,hpBPaanwas!$C:$C,hpBPaanwas!T:T,".")</f>
        <v>2.4700000000000002</v>
      </c>
      <c r="W101" s="75">
        <f t="shared" si="11"/>
        <v>-3.1700000000000004</v>
      </c>
      <c r="X101" s="6">
        <v>-2.97</v>
      </c>
      <c r="Y101" s="6">
        <v>1.85</v>
      </c>
      <c r="Z101" s="6">
        <v>0.77</v>
      </c>
      <c r="AA101" s="6">
        <v>0.47</v>
      </c>
      <c r="AB101" s="6">
        <v>0.55000000000000004</v>
      </c>
      <c r="AC101" s="6">
        <v>40</v>
      </c>
      <c r="AD101" s="6">
        <v>24.4</v>
      </c>
      <c r="AE101" s="6">
        <v>28.6</v>
      </c>
      <c r="AF101" s="6">
        <v>0.25302799999999998</v>
      </c>
      <c r="AG101" s="6" t="s">
        <v>921</v>
      </c>
      <c r="AH101" s="6" t="s">
        <v>32</v>
      </c>
      <c r="AI101" s="6" t="s">
        <v>41</v>
      </c>
      <c r="AJ101" s="6" t="s">
        <v>945</v>
      </c>
      <c r="AK101" s="75">
        <f>_xlfn.XLOOKUP(G101,hlpBPout!C:C,hlpBPout!X:X,".")</f>
        <v>42</v>
      </c>
      <c r="AL101" s="75">
        <f>_xlfn.XLOOKUP($G101,hlpBPout!$C:$C,hlpBPout!AA:AA,".")</f>
        <v>10</v>
      </c>
      <c r="AM101" s="75">
        <f>_xlfn.XLOOKUP(G101,hpBPaanwas!C:C,hpBPaanwas!X:X,".")</f>
        <v>47</v>
      </c>
      <c r="AN101" s="165">
        <f t="shared" si="12"/>
        <v>0.59615384615384615</v>
      </c>
      <c r="AO101" s="75">
        <f>_xlfn.XLOOKUP($G101,hpBPaanwas!$C:$C,hpBPaanwas!AA:AA,".")</f>
        <v>31</v>
      </c>
      <c r="AP101" s="116"/>
      <c r="AQ101" s="75">
        <f t="shared" si="13"/>
        <v>2</v>
      </c>
      <c r="AR101" s="116"/>
      <c r="AS101" s="127"/>
      <c r="AT101" s="127" t="s">
        <v>3795</v>
      </c>
      <c r="AU101" s="128"/>
      <c r="AV101" s="232" t="str">
        <f>_xlfn.XLOOKUP($F101,Monstervakken!$C:$C,Monstervakken!L:L,".",0)</f>
        <v>Klasse industrie</v>
      </c>
      <c r="AW101" s="232" t="str">
        <f>_xlfn.XLOOKUP($F101,Monstervakken!$C:$C,Monstervakken!M:M,".",0)</f>
        <v>Klasse B</v>
      </c>
      <c r="AX101" s="232" t="str">
        <f>_xlfn.XLOOKUP($F101,Monstervakken!$C:$C,Monstervakken!N:N,".",0)</f>
        <v>Verspreidbaar</v>
      </c>
      <c r="AY101" s="232" t="str">
        <f>_xlfn.XLOOKUP($F101,Monstervakken!$C:$C,Monstervakken!O:O,".",0)</f>
        <v>Toepasbaar in GBT</v>
      </c>
      <c r="AZ101" s="232" t="str">
        <f>_xlfn.XLOOKUP($F101,Monstervakken!$C:$C,Monstervakken!P:P,".",0)</f>
        <v>Toepasbaar in GBT</v>
      </c>
      <c r="BA101" s="232" t="str">
        <f>_xlfn.XLOOKUP($F101,Monstervakken!$C:$C,Monstervakken!Q:Q,".",0)</f>
        <v>Geen</v>
      </c>
      <c r="BB101" s="232"/>
      <c r="BC101" s="234" t="str">
        <f>_xlfn.XLOOKUP($F101,Monstervakken!$C:$C,Monstervakken!CM:CM,".",0)</f>
        <v>nee</v>
      </c>
      <c r="BD101" s="234" t="str">
        <f>_xlfn.XLOOKUP($F101,Monstervakken!$C:$C,Monstervakken!CN:CN,".",0)</f>
        <v>ja</v>
      </c>
      <c r="BE101" s="234" t="str">
        <f>_xlfn.XLOOKUP($F101,Monstervakken!$C:$C,Monstervakken!CO:CO,".",0)</f>
        <v>ja</v>
      </c>
      <c r="BF101" s="234" t="str">
        <f>_xlfn.XLOOKUP($F101,Monstervakken!$C:$C,Monstervakken!CP:CP,".",0)</f>
        <v>ja</v>
      </c>
      <c r="BG101" s="234" t="str">
        <f>_xlfn.XLOOKUP($F101,Monstervakken!$C:$C,Monstervakken!CQ:CQ,".",0)</f>
        <v>nee</v>
      </c>
      <c r="BH101" s="234" t="str">
        <f>_xlfn.XLOOKUP($F101,Monstervakken!$C:$C,Monstervakken!CR:CR,".",0)</f>
        <v>ja</v>
      </c>
      <c r="BI101" s="234" t="str">
        <f>_xlfn.XLOOKUP($F101,Monstervakken!$C:$C,Monstervakken!CS:CS,".",0)</f>
        <v>nee</v>
      </c>
      <c r="BJ101" s="234" t="str">
        <f>_xlfn.XLOOKUP($F101,Monstervakken!$C:$C,Monstervakken!CT:CT,".",0)</f>
        <v>ja</v>
      </c>
      <c r="BK101" s="234" t="str">
        <f>_xlfn.XLOOKUP($F101,Monstervakken!$C:$C,Monstervakken!CU:CU,".",0)</f>
        <v>nee</v>
      </c>
      <c r="BL101" s="232" t="str">
        <f t="shared" si="9"/>
        <v>011_093</v>
      </c>
    </row>
    <row r="102" spans="1:64" x14ac:dyDescent="0.2">
      <c r="A102" s="6" t="s">
        <v>1647</v>
      </c>
      <c r="C102" s="135">
        <f>_xlfn.XLOOKUP(F102,Monstervakken!C:C,Monstervakken!B:B)</f>
        <v>4001</v>
      </c>
      <c r="D102" s="6" t="s">
        <v>1635</v>
      </c>
      <c r="E102" s="6" t="s">
        <v>85</v>
      </c>
      <c r="F102" s="75">
        <v>16</v>
      </c>
      <c r="G102" s="115" t="str">
        <f t="shared" si="10"/>
        <v>011_094</v>
      </c>
      <c r="H102" s="135"/>
      <c r="I102" s="75">
        <v>94</v>
      </c>
      <c r="J102" s="6" t="s">
        <v>946</v>
      </c>
      <c r="K102" s="23">
        <v>52</v>
      </c>
      <c r="L102" s="25">
        <v>7.75</v>
      </c>
      <c r="M102" s="6">
        <v>403</v>
      </c>
      <c r="N102" s="8">
        <v>43721</v>
      </c>
      <c r="O102" s="6" t="s">
        <v>38</v>
      </c>
      <c r="P102" s="66">
        <v>-2.21</v>
      </c>
      <c r="Q102" s="66">
        <v>-2.2200000000000002</v>
      </c>
      <c r="R102" s="66">
        <f>_xlfn.XLOOKUP(E102,hlp_leggeruitrapport!A:A,hlp_leggeruitrapport!D:D)</f>
        <v>-2.2200000000000002</v>
      </c>
      <c r="S102" s="66">
        <v>0.75</v>
      </c>
      <c r="T102" s="66">
        <f>_xlfn.XLOOKUP(E102,hlp_leggeruitrapport!A:A,hlp_leggeruitrapport!E:E)</f>
        <v>0.75</v>
      </c>
      <c r="U102" s="75">
        <f>_xlfn.XLOOKUP(E102,hlp_leggeruitrapport!A:A,hlp_leggeruitrapport!F:F)</f>
        <v>3</v>
      </c>
      <c r="V102" s="165">
        <f>_xlfn.XLOOKUP($G102,hpBPaanwas!$C:$C,hpBPaanwas!T:T,".")</f>
        <v>3</v>
      </c>
      <c r="W102" s="75">
        <f t="shared" si="11"/>
        <v>-3.1700000000000004</v>
      </c>
      <c r="X102" s="6">
        <v>-2.97</v>
      </c>
      <c r="Y102" s="6">
        <v>3.25</v>
      </c>
      <c r="Z102" s="6">
        <v>2.15</v>
      </c>
      <c r="AA102" s="6">
        <v>1.61</v>
      </c>
      <c r="AB102" s="6">
        <v>2.04</v>
      </c>
      <c r="AC102" s="6">
        <v>111.8</v>
      </c>
      <c r="AD102" s="6">
        <v>83.7</v>
      </c>
      <c r="AE102" s="6">
        <v>106.1</v>
      </c>
      <c r="AF102" s="6">
        <v>0.45325100000000001</v>
      </c>
      <c r="AG102" s="6" t="s">
        <v>921</v>
      </c>
      <c r="AH102" s="6" t="s">
        <v>28</v>
      </c>
      <c r="AI102" s="6" t="s">
        <v>41</v>
      </c>
      <c r="AJ102" s="6" t="s">
        <v>946</v>
      </c>
      <c r="AK102" s="75">
        <f>_xlfn.XLOOKUP(G102,hlpBPout!C:C,hlpBPout!X:X,".")</f>
        <v>109</v>
      </c>
      <c r="AL102" s="75">
        <f>_xlfn.XLOOKUP($G102,hlpBPout!$C:$C,hlpBPout!AA:AA,".")</f>
        <v>83</v>
      </c>
      <c r="AM102" s="75">
        <f>_xlfn.XLOOKUP(G102,hpBPaanwas!C:C,hpBPaanwas!X:X,".")</f>
        <v>120</v>
      </c>
      <c r="AN102" s="165">
        <f t="shared" si="12"/>
        <v>2.1923076923076925</v>
      </c>
      <c r="AO102" s="75">
        <f>_xlfn.XLOOKUP($G102,hpBPaanwas!$C:$C,hpBPaanwas!AA:AA,".")</f>
        <v>114</v>
      </c>
      <c r="AP102" s="116"/>
      <c r="AQ102" s="75">
        <f t="shared" si="13"/>
        <v>-2.7999999999999972</v>
      </c>
      <c r="AR102" s="116"/>
      <c r="AS102" s="127"/>
      <c r="AT102" s="127" t="s">
        <v>3795</v>
      </c>
      <c r="AU102" s="128"/>
      <c r="AV102" s="232" t="str">
        <f>_xlfn.XLOOKUP($F102,Monstervakken!$C:$C,Monstervakken!L:L,".",0)</f>
        <v>Klasse industrie</v>
      </c>
      <c r="AW102" s="232" t="str">
        <f>_xlfn.XLOOKUP($F102,Monstervakken!$C:$C,Monstervakken!M:M,".",0)</f>
        <v>Klasse B</v>
      </c>
      <c r="AX102" s="232" t="str">
        <f>_xlfn.XLOOKUP($F102,Monstervakken!$C:$C,Monstervakken!N:N,".",0)</f>
        <v>Verspreidbaar</v>
      </c>
      <c r="AY102" s="232" t="str">
        <f>_xlfn.XLOOKUP($F102,Monstervakken!$C:$C,Monstervakken!O:O,".",0)</f>
        <v>Toepasbaar in GBT</v>
      </c>
      <c r="AZ102" s="232" t="str">
        <f>_xlfn.XLOOKUP($F102,Monstervakken!$C:$C,Monstervakken!P:P,".",0)</f>
        <v>Toepasbaar in GBT</v>
      </c>
      <c r="BA102" s="232" t="str">
        <f>_xlfn.XLOOKUP($F102,Monstervakken!$C:$C,Monstervakken!Q:Q,".",0)</f>
        <v>Geen</v>
      </c>
      <c r="BB102" s="232"/>
      <c r="BC102" s="234" t="str">
        <f>_xlfn.XLOOKUP($F102,Monstervakken!$C:$C,Monstervakken!CM:CM,".",0)</f>
        <v>nee</v>
      </c>
      <c r="BD102" s="234" t="str">
        <f>_xlfn.XLOOKUP($F102,Monstervakken!$C:$C,Monstervakken!CN:CN,".",0)</f>
        <v>ja</v>
      </c>
      <c r="BE102" s="234" t="str">
        <f>_xlfn.XLOOKUP($F102,Monstervakken!$C:$C,Monstervakken!CO:CO,".",0)</f>
        <v>ja</v>
      </c>
      <c r="BF102" s="234" t="str">
        <f>_xlfn.XLOOKUP($F102,Monstervakken!$C:$C,Monstervakken!CP:CP,".",0)</f>
        <v>ja</v>
      </c>
      <c r="BG102" s="234" t="str">
        <f>_xlfn.XLOOKUP($F102,Monstervakken!$C:$C,Monstervakken!CQ:CQ,".",0)</f>
        <v>nee</v>
      </c>
      <c r="BH102" s="234" t="str">
        <f>_xlfn.XLOOKUP($F102,Monstervakken!$C:$C,Monstervakken!CR:CR,".",0)</f>
        <v>ja</v>
      </c>
      <c r="BI102" s="234" t="str">
        <f>_xlfn.XLOOKUP($F102,Monstervakken!$C:$C,Monstervakken!CS:CS,".",0)</f>
        <v>nee</v>
      </c>
      <c r="BJ102" s="234" t="str">
        <f>_xlfn.XLOOKUP($F102,Monstervakken!$C:$C,Monstervakken!CT:CT,".",0)</f>
        <v>ja</v>
      </c>
      <c r="BK102" s="234" t="str">
        <f>_xlfn.XLOOKUP($F102,Monstervakken!$C:$C,Monstervakken!CU:CU,".",0)</f>
        <v>nee</v>
      </c>
      <c r="BL102" s="232" t="str">
        <f t="shared" si="9"/>
        <v>011_094</v>
      </c>
    </row>
    <row r="103" spans="1:64" x14ac:dyDescent="0.2">
      <c r="A103" s="6" t="s">
        <v>1647</v>
      </c>
      <c r="C103" s="135">
        <f>_xlfn.XLOOKUP(F103,Monstervakken!C:C,Monstervakken!B:B)</f>
        <v>3007</v>
      </c>
      <c r="D103" s="6" t="s">
        <v>1635</v>
      </c>
      <c r="E103" s="6" t="s">
        <v>524</v>
      </c>
      <c r="F103" s="75">
        <v>17</v>
      </c>
      <c r="G103" s="115" t="str">
        <f t="shared" si="10"/>
        <v>011_095</v>
      </c>
      <c r="H103" s="135"/>
      <c r="I103" s="75">
        <v>95</v>
      </c>
      <c r="J103" s="6" t="s">
        <v>525</v>
      </c>
      <c r="K103" s="23">
        <v>6.5</v>
      </c>
      <c r="L103" s="25">
        <v>7.9</v>
      </c>
      <c r="M103" s="6">
        <v>51.35</v>
      </c>
      <c r="N103" s="8">
        <v>43721</v>
      </c>
      <c r="O103" s="6" t="s">
        <v>38</v>
      </c>
      <c r="P103" s="66">
        <v>-2.21</v>
      </c>
      <c r="Q103" s="66">
        <v>-2.2200000000000002</v>
      </c>
      <c r="R103" s="66">
        <f>_xlfn.XLOOKUP(E103,hlp_leggeruitrapport!A:A,hlp_leggeruitrapport!D:D)</f>
        <v>-2.2200000000000002</v>
      </c>
      <c r="S103" s="66">
        <v>0.75</v>
      </c>
      <c r="T103" s="66">
        <f>_xlfn.XLOOKUP(E103,hlp_leggeruitrapport!A:A,hlp_leggeruitrapport!E:E)</f>
        <v>0.75</v>
      </c>
      <c r="U103" s="75">
        <f>_xlfn.XLOOKUP(E103,hlp_leggeruitrapport!A:A,hlp_leggeruitrapport!F:F)</f>
        <v>3</v>
      </c>
      <c r="V103" s="165">
        <f>_xlfn.XLOOKUP($G103,hpBPaanwas!$C:$C,hpBPaanwas!T:T,".")</f>
        <v>3</v>
      </c>
      <c r="W103" s="75">
        <f t="shared" si="11"/>
        <v>-3.1700000000000004</v>
      </c>
      <c r="X103" s="6">
        <v>-2.97</v>
      </c>
      <c r="Y103" s="6">
        <v>3.4</v>
      </c>
      <c r="Z103" s="6">
        <v>2.87</v>
      </c>
      <c r="AA103" s="6">
        <v>0.54</v>
      </c>
      <c r="AB103" s="6">
        <v>1.1000000000000001</v>
      </c>
      <c r="AC103" s="6">
        <v>18.7</v>
      </c>
      <c r="AD103" s="6">
        <v>3.5</v>
      </c>
      <c r="AE103" s="6">
        <v>7.2</v>
      </c>
      <c r="AF103" s="6">
        <v>0.18573600000000001</v>
      </c>
      <c r="AG103" s="6" t="s">
        <v>479</v>
      </c>
      <c r="AH103" s="6" t="s">
        <v>32</v>
      </c>
      <c r="AI103" s="6" t="s">
        <v>41</v>
      </c>
      <c r="AJ103" s="6" t="s">
        <v>525</v>
      </c>
      <c r="AK103" s="75">
        <f>_xlfn.XLOOKUP(G103,hlpBPout!C:C,hlpBPout!X:X,".")</f>
        <v>18</v>
      </c>
      <c r="AL103" s="75">
        <f>_xlfn.XLOOKUP($G103,hlpBPout!$C:$C,hlpBPout!AA:AA,".")</f>
        <v>3</v>
      </c>
      <c r="AM103" s="75">
        <f>_xlfn.XLOOKUP(G103,hpBPaanwas!C:C,hpBPaanwas!X:X,".")</f>
        <v>20</v>
      </c>
      <c r="AN103" s="165">
        <f t="shared" si="12"/>
        <v>1.2307692307692308</v>
      </c>
      <c r="AO103" s="75">
        <f>_xlfn.XLOOKUP($G103,hpBPaanwas!$C:$C,hpBPaanwas!AA:AA,".")</f>
        <v>8</v>
      </c>
      <c r="AP103" s="116"/>
      <c r="AQ103" s="75">
        <f t="shared" si="13"/>
        <v>-0.69999999999999929</v>
      </c>
      <c r="AR103" s="116"/>
      <c r="AS103" s="127"/>
      <c r="AT103" s="127" t="s">
        <v>3795</v>
      </c>
      <c r="AU103" s="128"/>
      <c r="AV103" s="232" t="str">
        <f>_xlfn.XLOOKUP($F103,Monstervakken!$C:$C,Monstervakken!L:L,".",0)</f>
        <v>Klasse industrie</v>
      </c>
      <c r="AW103" s="232" t="str">
        <f>_xlfn.XLOOKUP($F103,Monstervakken!$C:$C,Monstervakken!M:M,".",0)</f>
        <v>Klasse A</v>
      </c>
      <c r="AX103" s="232" t="str">
        <f>_xlfn.XLOOKUP($F103,Monstervakken!$C:$C,Monstervakken!N:N,".",0)</f>
        <v>Verspreidbaar</v>
      </c>
      <c r="AY103" s="232" t="str">
        <f>_xlfn.XLOOKUP($F103,Monstervakken!$C:$C,Monstervakken!O:O,".",0)</f>
        <v>Toepasbaar in GBT</v>
      </c>
      <c r="AZ103" s="232" t="str">
        <f>_xlfn.XLOOKUP($F103,Monstervakken!$C:$C,Monstervakken!P:P,".",0)</f>
        <v>Toepasbaar in GBT</v>
      </c>
      <c r="BA103" s="232" t="str">
        <f>_xlfn.XLOOKUP($F103,Monstervakken!$C:$C,Monstervakken!Q:Q,".",0)</f>
        <v>Geen</v>
      </c>
      <c r="BB103" s="232"/>
      <c r="BC103" s="234" t="str">
        <f>_xlfn.XLOOKUP($F103,Monstervakken!$C:$C,Monstervakken!CM:CM,".",0)</f>
        <v>nee</v>
      </c>
      <c r="BD103" s="234" t="str">
        <f>_xlfn.XLOOKUP($F103,Monstervakken!$C:$C,Monstervakken!CN:CN,".",0)</f>
        <v>ja</v>
      </c>
      <c r="BE103" s="234" t="str">
        <f>_xlfn.XLOOKUP($F103,Monstervakken!$C:$C,Monstervakken!CO:CO,".",0)</f>
        <v>ja</v>
      </c>
      <c r="BF103" s="234" t="str">
        <f>_xlfn.XLOOKUP($F103,Monstervakken!$C:$C,Monstervakken!CP:CP,".",0)</f>
        <v>ja</v>
      </c>
      <c r="BG103" s="234" t="str">
        <f>_xlfn.XLOOKUP($F103,Monstervakken!$C:$C,Monstervakken!CQ:CQ,".",0)</f>
        <v>nee</v>
      </c>
      <c r="BH103" s="234" t="str">
        <f>_xlfn.XLOOKUP($F103,Monstervakken!$C:$C,Monstervakken!CR:CR,".",0)</f>
        <v>nee</v>
      </c>
      <c r="BI103" s="234" t="str">
        <f>_xlfn.XLOOKUP($F103,Monstervakken!$C:$C,Monstervakken!CS:CS,".",0)</f>
        <v>nee</v>
      </c>
      <c r="BJ103" s="234" t="str">
        <f>_xlfn.XLOOKUP($F103,Monstervakken!$C:$C,Monstervakken!CT:CT,".",0)</f>
        <v>nee</v>
      </c>
      <c r="BK103" s="234" t="str">
        <f>_xlfn.XLOOKUP($F103,Monstervakken!$C:$C,Monstervakken!CU:CU,".",0)</f>
        <v>nee</v>
      </c>
      <c r="BL103" s="232" t="str">
        <f t="shared" si="9"/>
        <v>011_095</v>
      </c>
    </row>
    <row r="104" spans="1:64" x14ac:dyDescent="0.2">
      <c r="A104" s="6" t="s">
        <v>1647</v>
      </c>
      <c r="C104" s="135">
        <f>_xlfn.XLOOKUP(F104,Monstervakken!C:C,Monstervakken!B:B)</f>
        <v>3007</v>
      </c>
      <c r="D104" s="6" t="s">
        <v>1635</v>
      </c>
      <c r="E104" s="6" t="s">
        <v>526</v>
      </c>
      <c r="F104" s="75">
        <v>17</v>
      </c>
      <c r="G104" s="115" t="str">
        <f t="shared" si="10"/>
        <v>011_096</v>
      </c>
      <c r="H104" s="135"/>
      <c r="I104" s="75">
        <v>96</v>
      </c>
      <c r="J104" s="6" t="s">
        <v>527</v>
      </c>
      <c r="K104" s="23">
        <v>28</v>
      </c>
      <c r="L104" s="25">
        <v>8.1</v>
      </c>
      <c r="M104" s="6">
        <v>226.8</v>
      </c>
      <c r="N104" s="8">
        <v>43721</v>
      </c>
      <c r="O104" s="6" t="s">
        <v>38</v>
      </c>
      <c r="P104" s="66">
        <v>-2.21</v>
      </c>
      <c r="Q104" s="66">
        <v>-2.2200000000000002</v>
      </c>
      <c r="R104" s="66">
        <f>_xlfn.XLOOKUP(E104,hlp_leggeruitrapport!A:A,hlp_leggeruitrapport!D:D)</f>
        <v>-2.2200000000000002</v>
      </c>
      <c r="S104" s="66">
        <v>0.75</v>
      </c>
      <c r="T104" s="66">
        <f>_xlfn.XLOOKUP(E104,hlp_leggeruitrapport!A:A,hlp_leggeruitrapport!E:E)</f>
        <v>0.75</v>
      </c>
      <c r="U104" s="75">
        <f>_xlfn.XLOOKUP(E104,hlp_leggeruitrapport!A:A,hlp_leggeruitrapport!F:F)</f>
        <v>3</v>
      </c>
      <c r="V104" s="165">
        <f>_xlfn.XLOOKUP($G104,hpBPaanwas!$C:$C,hpBPaanwas!T:T,".")</f>
        <v>3</v>
      </c>
      <c r="W104" s="75">
        <f t="shared" si="11"/>
        <v>-3.1700000000000004</v>
      </c>
      <c r="X104" s="6">
        <v>-2.97</v>
      </c>
      <c r="Y104" s="6">
        <v>3.6</v>
      </c>
      <c r="Z104" s="6">
        <v>1.77</v>
      </c>
      <c r="AA104" s="6">
        <v>0.48</v>
      </c>
      <c r="AB104" s="6">
        <v>0.74</v>
      </c>
      <c r="AC104" s="6">
        <v>49.6</v>
      </c>
      <c r="AD104" s="6">
        <v>13.4</v>
      </c>
      <c r="AE104" s="6">
        <v>20.7</v>
      </c>
      <c r="AF104" s="6">
        <v>0.16</v>
      </c>
      <c r="AG104" s="6" t="s">
        <v>479</v>
      </c>
      <c r="AH104" s="6" t="s">
        <v>32</v>
      </c>
      <c r="AI104" s="6" t="s">
        <v>41</v>
      </c>
      <c r="AJ104" s="6" t="s">
        <v>527</v>
      </c>
      <c r="AK104" s="75">
        <f>_xlfn.XLOOKUP(G104,hlpBPout!C:C,hlpBPout!X:X,".")</f>
        <v>50</v>
      </c>
      <c r="AL104" s="75">
        <f>_xlfn.XLOOKUP($G104,hlpBPout!$C:$C,hlpBPout!AA:AA,".")</f>
        <v>11</v>
      </c>
      <c r="AM104" s="75">
        <f>_xlfn.XLOOKUP(G104,hpBPaanwas!C:C,hpBPaanwas!X:X,".")</f>
        <v>56</v>
      </c>
      <c r="AN104" s="165">
        <f t="shared" si="12"/>
        <v>0.8928571428571429</v>
      </c>
      <c r="AO104" s="75">
        <f>_xlfn.XLOOKUP($G104,hpBPaanwas!$C:$C,hpBPaanwas!AA:AA,".")</f>
        <v>25</v>
      </c>
      <c r="AP104" s="116"/>
      <c r="AQ104" s="75">
        <f t="shared" si="13"/>
        <v>0.39999999999999858</v>
      </c>
      <c r="AR104" s="116"/>
      <c r="AS104" s="127"/>
      <c r="AT104" s="127" t="s">
        <v>3795</v>
      </c>
      <c r="AU104" s="128"/>
      <c r="AV104" s="232" t="str">
        <f>_xlfn.XLOOKUP($F104,Monstervakken!$C:$C,Monstervakken!L:L,".",0)</f>
        <v>Klasse industrie</v>
      </c>
      <c r="AW104" s="232" t="str">
        <f>_xlfn.XLOOKUP($F104,Monstervakken!$C:$C,Monstervakken!M:M,".",0)</f>
        <v>Klasse A</v>
      </c>
      <c r="AX104" s="232" t="str">
        <f>_xlfn.XLOOKUP($F104,Monstervakken!$C:$C,Monstervakken!N:N,".",0)</f>
        <v>Verspreidbaar</v>
      </c>
      <c r="AY104" s="232" t="str">
        <f>_xlfn.XLOOKUP($F104,Monstervakken!$C:$C,Monstervakken!O:O,".",0)</f>
        <v>Toepasbaar in GBT</v>
      </c>
      <c r="AZ104" s="232" t="str">
        <f>_xlfn.XLOOKUP($F104,Monstervakken!$C:$C,Monstervakken!P:P,".",0)</f>
        <v>Toepasbaar in GBT</v>
      </c>
      <c r="BA104" s="232" t="str">
        <f>_xlfn.XLOOKUP($F104,Monstervakken!$C:$C,Monstervakken!Q:Q,".",0)</f>
        <v>Geen</v>
      </c>
      <c r="BB104" s="232"/>
      <c r="BC104" s="234" t="str">
        <f>_xlfn.XLOOKUP($F104,Monstervakken!$C:$C,Monstervakken!CM:CM,".",0)</f>
        <v>nee</v>
      </c>
      <c r="BD104" s="234" t="str">
        <f>_xlfn.XLOOKUP($F104,Monstervakken!$C:$C,Monstervakken!CN:CN,".",0)</f>
        <v>ja</v>
      </c>
      <c r="BE104" s="234" t="str">
        <f>_xlfn.XLOOKUP($F104,Monstervakken!$C:$C,Monstervakken!CO:CO,".",0)</f>
        <v>ja</v>
      </c>
      <c r="BF104" s="234" t="str">
        <f>_xlfn.XLOOKUP($F104,Monstervakken!$C:$C,Monstervakken!CP:CP,".",0)</f>
        <v>ja</v>
      </c>
      <c r="BG104" s="234" t="str">
        <f>_xlfn.XLOOKUP($F104,Monstervakken!$C:$C,Monstervakken!CQ:CQ,".",0)</f>
        <v>nee</v>
      </c>
      <c r="BH104" s="234" t="str">
        <f>_xlfn.XLOOKUP($F104,Monstervakken!$C:$C,Monstervakken!CR:CR,".",0)</f>
        <v>nee</v>
      </c>
      <c r="BI104" s="234" t="str">
        <f>_xlfn.XLOOKUP($F104,Monstervakken!$C:$C,Monstervakken!CS:CS,".",0)</f>
        <v>nee</v>
      </c>
      <c r="BJ104" s="234" t="str">
        <f>_xlfn.XLOOKUP($F104,Monstervakken!$C:$C,Monstervakken!CT:CT,".",0)</f>
        <v>nee</v>
      </c>
      <c r="BK104" s="234" t="str">
        <f>_xlfn.XLOOKUP($F104,Monstervakken!$C:$C,Monstervakken!CU:CU,".",0)</f>
        <v>nee</v>
      </c>
      <c r="BL104" s="232" t="str">
        <f t="shared" si="9"/>
        <v>011_096</v>
      </c>
    </row>
    <row r="105" spans="1:64" x14ac:dyDescent="0.2">
      <c r="A105" s="6" t="s">
        <v>1647</v>
      </c>
      <c r="C105" s="135">
        <f>_xlfn.XLOOKUP(F105,Monstervakken!C:C,Monstervakken!B:B)</f>
        <v>3007</v>
      </c>
      <c r="D105" s="6" t="s">
        <v>1635</v>
      </c>
      <c r="E105" s="6" t="s">
        <v>526</v>
      </c>
      <c r="F105" s="75">
        <v>17</v>
      </c>
      <c r="G105" s="115" t="str">
        <f t="shared" si="10"/>
        <v>011_097</v>
      </c>
      <c r="H105" s="135"/>
      <c r="I105" s="75">
        <v>97</v>
      </c>
      <c r="J105" s="6" t="s">
        <v>528</v>
      </c>
      <c r="K105" s="23">
        <v>8</v>
      </c>
      <c r="L105" s="25">
        <v>12</v>
      </c>
      <c r="M105" s="6">
        <v>96</v>
      </c>
      <c r="N105" s="8">
        <v>43721</v>
      </c>
      <c r="O105" s="6" t="s">
        <v>38</v>
      </c>
      <c r="P105" s="66">
        <v>-2.21</v>
      </c>
      <c r="Q105" s="66">
        <v>-2.2200000000000002</v>
      </c>
      <c r="R105" s="66">
        <f>_xlfn.XLOOKUP(E105,hlp_leggeruitrapport!A:A,hlp_leggeruitrapport!D:D)</f>
        <v>-2.2200000000000002</v>
      </c>
      <c r="S105" s="66">
        <v>0.75</v>
      </c>
      <c r="T105" s="66">
        <f>_xlfn.XLOOKUP(E105,hlp_leggeruitrapport!A:A,hlp_leggeruitrapport!E:E)</f>
        <v>0.75</v>
      </c>
      <c r="U105" s="75">
        <f>_xlfn.XLOOKUP(E105,hlp_leggeruitrapport!A:A,hlp_leggeruitrapport!F:F)</f>
        <v>3</v>
      </c>
      <c r="V105" s="165">
        <f>_xlfn.XLOOKUP($G105,hpBPaanwas!$C:$C,hpBPaanwas!T:T,".")</f>
        <v>3</v>
      </c>
      <c r="W105" s="75">
        <f t="shared" si="11"/>
        <v>-3.1700000000000004</v>
      </c>
      <c r="X105" s="6">
        <v>-2.97</v>
      </c>
      <c r="Y105" s="6">
        <v>7.5</v>
      </c>
      <c r="Z105" s="6">
        <v>4.22</v>
      </c>
      <c r="AA105" s="6">
        <v>0.97</v>
      </c>
      <c r="AB105" s="6">
        <v>2.3199999999999998</v>
      </c>
      <c r="AC105" s="6">
        <v>33.799999999999997</v>
      </c>
      <c r="AD105" s="6">
        <v>7.8</v>
      </c>
      <c r="AE105" s="6">
        <v>18.600000000000001</v>
      </c>
      <c r="AF105" s="6">
        <v>0.163962</v>
      </c>
      <c r="AG105" s="6" t="s">
        <v>479</v>
      </c>
      <c r="AH105" s="6" t="s">
        <v>28</v>
      </c>
      <c r="AI105" s="6" t="s">
        <v>41</v>
      </c>
      <c r="AJ105" s="6" t="s">
        <v>528</v>
      </c>
      <c r="AK105" s="75">
        <f>_xlfn.XLOOKUP(G105,hlpBPout!C:C,hlpBPout!X:X,".")</f>
        <v>34</v>
      </c>
      <c r="AL105" s="75">
        <f>_xlfn.XLOOKUP($G105,hlpBPout!$C:$C,hlpBPout!AA:AA,".")</f>
        <v>8</v>
      </c>
      <c r="AM105" s="75">
        <f>_xlfn.XLOOKUP(G105,hpBPaanwas!C:C,hpBPaanwas!X:X,".")</f>
        <v>36</v>
      </c>
      <c r="AN105" s="165">
        <f t="shared" si="12"/>
        <v>2.625</v>
      </c>
      <c r="AO105" s="75">
        <f>_xlfn.XLOOKUP($G105,hpBPaanwas!$C:$C,hpBPaanwas!AA:AA,".")</f>
        <v>21</v>
      </c>
      <c r="AP105" s="116"/>
      <c r="AQ105" s="75">
        <f t="shared" si="13"/>
        <v>0.20000000000000284</v>
      </c>
      <c r="AR105" s="116"/>
      <c r="AS105" s="127"/>
      <c r="AT105" s="127" t="s">
        <v>3795</v>
      </c>
      <c r="AU105" s="128"/>
      <c r="AV105" s="232" t="str">
        <f>_xlfn.XLOOKUP($F105,Monstervakken!$C:$C,Monstervakken!L:L,".",0)</f>
        <v>Klasse industrie</v>
      </c>
      <c r="AW105" s="232" t="str">
        <f>_xlfn.XLOOKUP($F105,Monstervakken!$C:$C,Monstervakken!M:M,".",0)</f>
        <v>Klasse A</v>
      </c>
      <c r="AX105" s="232" t="str">
        <f>_xlfn.XLOOKUP($F105,Monstervakken!$C:$C,Monstervakken!N:N,".",0)</f>
        <v>Verspreidbaar</v>
      </c>
      <c r="AY105" s="232" t="str">
        <f>_xlfn.XLOOKUP($F105,Monstervakken!$C:$C,Monstervakken!O:O,".",0)</f>
        <v>Toepasbaar in GBT</v>
      </c>
      <c r="AZ105" s="232" t="str">
        <f>_xlfn.XLOOKUP($F105,Monstervakken!$C:$C,Monstervakken!P:P,".",0)</f>
        <v>Toepasbaar in GBT</v>
      </c>
      <c r="BA105" s="232" t="str">
        <f>_xlfn.XLOOKUP($F105,Monstervakken!$C:$C,Monstervakken!Q:Q,".",0)</f>
        <v>Geen</v>
      </c>
      <c r="BB105" s="232"/>
      <c r="BC105" s="234" t="str">
        <f>_xlfn.XLOOKUP($F105,Monstervakken!$C:$C,Monstervakken!CM:CM,".",0)</f>
        <v>nee</v>
      </c>
      <c r="BD105" s="234" t="str">
        <f>_xlfn.XLOOKUP($F105,Monstervakken!$C:$C,Monstervakken!CN:CN,".",0)</f>
        <v>ja</v>
      </c>
      <c r="BE105" s="234" t="str">
        <f>_xlfn.XLOOKUP($F105,Monstervakken!$C:$C,Monstervakken!CO:CO,".",0)</f>
        <v>ja</v>
      </c>
      <c r="BF105" s="234" t="str">
        <f>_xlfn.XLOOKUP($F105,Monstervakken!$C:$C,Monstervakken!CP:CP,".",0)</f>
        <v>ja</v>
      </c>
      <c r="BG105" s="234" t="str">
        <f>_xlfn.XLOOKUP($F105,Monstervakken!$C:$C,Monstervakken!CQ:CQ,".",0)</f>
        <v>nee</v>
      </c>
      <c r="BH105" s="234" t="str">
        <f>_xlfn.XLOOKUP($F105,Monstervakken!$C:$C,Monstervakken!CR:CR,".",0)</f>
        <v>nee</v>
      </c>
      <c r="BI105" s="234" t="str">
        <f>_xlfn.XLOOKUP($F105,Monstervakken!$C:$C,Monstervakken!CS:CS,".",0)</f>
        <v>nee</v>
      </c>
      <c r="BJ105" s="234" t="str">
        <f>_xlfn.XLOOKUP($F105,Monstervakken!$C:$C,Monstervakken!CT:CT,".",0)</f>
        <v>nee</v>
      </c>
      <c r="BK105" s="234" t="str">
        <f>_xlfn.XLOOKUP($F105,Monstervakken!$C:$C,Monstervakken!CU:CU,".",0)</f>
        <v>nee</v>
      </c>
      <c r="BL105" s="232" t="str">
        <f t="shared" si="9"/>
        <v>011_097</v>
      </c>
    </row>
    <row r="106" spans="1:64" x14ac:dyDescent="0.2">
      <c r="A106" s="6" t="s">
        <v>1647</v>
      </c>
      <c r="C106" s="135">
        <f>_xlfn.XLOOKUP(F106,Monstervakken!C:C,Monstervakken!B:B)</f>
        <v>3007</v>
      </c>
      <c r="D106" s="6" t="s">
        <v>1635</v>
      </c>
      <c r="E106" s="6" t="s">
        <v>529</v>
      </c>
      <c r="F106" s="75">
        <v>17</v>
      </c>
      <c r="G106" s="115" t="str">
        <f t="shared" si="10"/>
        <v>011_098</v>
      </c>
      <c r="H106" s="135"/>
      <c r="I106" s="75">
        <v>98</v>
      </c>
      <c r="J106" s="6" t="s">
        <v>530</v>
      </c>
      <c r="K106" s="23">
        <v>39</v>
      </c>
      <c r="L106" s="25">
        <v>3.1</v>
      </c>
      <c r="M106" s="6">
        <v>120.9</v>
      </c>
      <c r="N106" s="8">
        <v>43721</v>
      </c>
      <c r="O106" s="6" t="s">
        <v>38</v>
      </c>
      <c r="P106" s="66">
        <v>-2.21</v>
      </c>
      <c r="Q106" s="66">
        <v>-2.2200000000000002</v>
      </c>
      <c r="R106" s="66">
        <f>_xlfn.XLOOKUP(E106,hlp_leggeruitrapport!A:A,hlp_leggeruitrapport!D:D)</f>
        <v>-2.2200000000000002</v>
      </c>
      <c r="S106" s="66">
        <v>0.5</v>
      </c>
      <c r="T106" s="66">
        <f>_xlfn.XLOOKUP(E106,hlp_leggeruitrapport!A:A,hlp_leggeruitrapport!E:E)</f>
        <v>0.5</v>
      </c>
      <c r="U106" s="75">
        <f>_xlfn.XLOOKUP(E106,hlp_leggeruitrapport!A:A,hlp_leggeruitrapport!F:F)</f>
        <v>3</v>
      </c>
      <c r="V106" s="165">
        <f>_xlfn.XLOOKUP($G106,hpBPaanwas!$C:$C,hpBPaanwas!T:T,".")</f>
        <v>2.1</v>
      </c>
      <c r="W106" s="75">
        <f t="shared" si="11"/>
        <v>-2.9200000000000004</v>
      </c>
      <c r="X106" s="6">
        <v>-2.72</v>
      </c>
      <c r="Y106" s="6">
        <v>1</v>
      </c>
      <c r="Z106" s="6">
        <v>1.0900000000000001</v>
      </c>
      <c r="AA106" s="6">
        <v>0.08</v>
      </c>
      <c r="AB106" s="6">
        <v>0.19</v>
      </c>
      <c r="AC106" s="6">
        <v>42.5</v>
      </c>
      <c r="AD106" s="6">
        <v>3.1</v>
      </c>
      <c r="AE106" s="6">
        <v>7.4</v>
      </c>
      <c r="AF106" s="6">
        <v>0.136986</v>
      </c>
      <c r="AG106" s="6" t="s">
        <v>479</v>
      </c>
      <c r="AH106" s="6" t="s">
        <v>32</v>
      </c>
      <c r="AI106" s="6" t="s">
        <v>41</v>
      </c>
      <c r="AJ106" s="6" t="s">
        <v>530</v>
      </c>
      <c r="AK106" s="75">
        <f>_xlfn.XLOOKUP(G106,hlpBPout!C:C,hlpBPout!X:X,".")</f>
        <v>43</v>
      </c>
      <c r="AL106" s="75">
        <f>_xlfn.XLOOKUP($G106,hlpBPout!$C:$C,hlpBPout!AA:AA,".")</f>
        <v>0</v>
      </c>
      <c r="AM106" s="75">
        <f>_xlfn.XLOOKUP(G106,hpBPaanwas!C:C,hpBPaanwas!X:X,".")</f>
        <v>43</v>
      </c>
      <c r="AN106" s="165">
        <f t="shared" si="12"/>
        <v>0.20512820512820512</v>
      </c>
      <c r="AO106" s="75">
        <f>_xlfn.XLOOKUP($G106,hpBPaanwas!$C:$C,hpBPaanwas!AA:AA,".")</f>
        <v>8</v>
      </c>
      <c r="AP106" s="116"/>
      <c r="AQ106" s="75">
        <f t="shared" si="13"/>
        <v>0.5</v>
      </c>
      <c r="AR106" s="116"/>
      <c r="AS106" s="127"/>
      <c r="AT106" s="127" t="s">
        <v>3795</v>
      </c>
      <c r="AU106" s="128"/>
      <c r="AV106" s="232" t="str">
        <f>_xlfn.XLOOKUP($F106,Monstervakken!$C:$C,Monstervakken!L:L,".",0)</f>
        <v>Klasse industrie</v>
      </c>
      <c r="AW106" s="232" t="str">
        <f>_xlfn.XLOOKUP($F106,Monstervakken!$C:$C,Monstervakken!M:M,".",0)</f>
        <v>Klasse A</v>
      </c>
      <c r="AX106" s="232" t="str">
        <f>_xlfn.XLOOKUP($F106,Monstervakken!$C:$C,Monstervakken!N:N,".",0)</f>
        <v>Verspreidbaar</v>
      </c>
      <c r="AY106" s="232" t="str">
        <f>_xlfn.XLOOKUP($F106,Monstervakken!$C:$C,Monstervakken!O:O,".",0)</f>
        <v>Toepasbaar in GBT</v>
      </c>
      <c r="AZ106" s="232" t="str">
        <f>_xlfn.XLOOKUP($F106,Monstervakken!$C:$C,Monstervakken!P:P,".",0)</f>
        <v>Toepasbaar in GBT</v>
      </c>
      <c r="BA106" s="232" t="str">
        <f>_xlfn.XLOOKUP($F106,Monstervakken!$C:$C,Monstervakken!Q:Q,".",0)</f>
        <v>Geen</v>
      </c>
      <c r="BB106" s="232"/>
      <c r="BC106" s="234" t="str">
        <f>_xlfn.XLOOKUP($F106,Monstervakken!$C:$C,Monstervakken!CM:CM,".",0)</f>
        <v>nee</v>
      </c>
      <c r="BD106" s="234" t="str">
        <f>_xlfn.XLOOKUP($F106,Monstervakken!$C:$C,Monstervakken!CN:CN,".",0)</f>
        <v>ja</v>
      </c>
      <c r="BE106" s="234" t="str">
        <f>_xlfn.XLOOKUP($F106,Monstervakken!$C:$C,Monstervakken!CO:CO,".",0)</f>
        <v>ja</v>
      </c>
      <c r="BF106" s="234" t="str">
        <f>_xlfn.XLOOKUP($F106,Monstervakken!$C:$C,Monstervakken!CP:CP,".",0)</f>
        <v>ja</v>
      </c>
      <c r="BG106" s="234" t="str">
        <f>_xlfn.XLOOKUP($F106,Monstervakken!$C:$C,Monstervakken!CQ:CQ,".",0)</f>
        <v>nee</v>
      </c>
      <c r="BH106" s="234" t="str">
        <f>_xlfn.XLOOKUP($F106,Monstervakken!$C:$C,Monstervakken!CR:CR,".",0)</f>
        <v>nee</v>
      </c>
      <c r="BI106" s="234" t="str">
        <f>_xlfn.XLOOKUP($F106,Monstervakken!$C:$C,Monstervakken!CS:CS,".",0)</f>
        <v>nee</v>
      </c>
      <c r="BJ106" s="234" t="str">
        <f>_xlfn.XLOOKUP($F106,Monstervakken!$C:$C,Monstervakken!CT:CT,".",0)</f>
        <v>nee</v>
      </c>
      <c r="BK106" s="234" t="str">
        <f>_xlfn.XLOOKUP($F106,Monstervakken!$C:$C,Monstervakken!CU:CU,".",0)</f>
        <v>nee</v>
      </c>
      <c r="BL106" s="232" t="str">
        <f t="shared" si="9"/>
        <v>011_098</v>
      </c>
    </row>
    <row r="107" spans="1:64" x14ac:dyDescent="0.2">
      <c r="A107" s="6" t="s">
        <v>1647</v>
      </c>
      <c r="C107" s="135">
        <f>_xlfn.XLOOKUP(F107,Monstervakken!C:C,Monstervakken!B:B)</f>
        <v>3006</v>
      </c>
      <c r="D107" s="6" t="s">
        <v>1635</v>
      </c>
      <c r="E107" s="6" t="s">
        <v>531</v>
      </c>
      <c r="F107" s="75">
        <v>15</v>
      </c>
      <c r="G107" s="115" t="str">
        <f t="shared" si="10"/>
        <v>011_099</v>
      </c>
      <c r="H107" s="135"/>
      <c r="I107" s="75">
        <v>99</v>
      </c>
      <c r="J107" s="6" t="s">
        <v>532</v>
      </c>
      <c r="K107" s="23">
        <v>8.5</v>
      </c>
      <c r="L107" s="25">
        <v>7.3</v>
      </c>
      <c r="M107" s="6">
        <v>62.05</v>
      </c>
      <c r="N107" s="8">
        <v>43748</v>
      </c>
      <c r="O107" s="6" t="s">
        <v>150</v>
      </c>
      <c r="P107" s="66">
        <v>-2.2200000000000002</v>
      </c>
      <c r="Q107" s="66">
        <v>-2.2200000000000002</v>
      </c>
      <c r="R107" s="66">
        <f>_xlfn.XLOOKUP(E107,hlp_leggeruitrapport!A:A,hlp_leggeruitrapport!D:D)</f>
        <v>-2.2200000000000002</v>
      </c>
      <c r="S107" s="66">
        <v>0.75</v>
      </c>
      <c r="T107" s="66">
        <f>_xlfn.XLOOKUP(E107,hlp_leggeruitrapport!A:A,hlp_leggeruitrapport!E:E)</f>
        <v>0.75</v>
      </c>
      <c r="U107" s="75">
        <f>_xlfn.XLOOKUP(E107,hlp_leggeruitrapport!A:A,hlp_leggeruitrapport!F:F)</f>
        <v>3</v>
      </c>
      <c r="V107" s="165">
        <f>_xlfn.XLOOKUP($G107,hpBPaanwas!$C:$C,hpBPaanwas!T:T,".")</f>
        <v>3</v>
      </c>
      <c r="W107" s="75">
        <f t="shared" si="11"/>
        <v>-3.1700000000000004</v>
      </c>
      <c r="X107" s="6">
        <v>-2.97</v>
      </c>
      <c r="Y107" s="6">
        <v>2.8</v>
      </c>
      <c r="Z107" s="6">
        <v>2.4</v>
      </c>
      <c r="AA107" s="6">
        <v>0.18</v>
      </c>
      <c r="AB107" s="6">
        <v>0.62</v>
      </c>
      <c r="AC107" s="6">
        <v>20.399999999999999</v>
      </c>
      <c r="AD107" s="6">
        <v>1.5</v>
      </c>
      <c r="AE107" s="6">
        <v>5.3</v>
      </c>
      <c r="AF107" s="6">
        <v>8.0190999999999998E-2</v>
      </c>
      <c r="AG107" s="6" t="s">
        <v>479</v>
      </c>
      <c r="AH107" s="6" t="s">
        <v>32</v>
      </c>
      <c r="AI107" s="6" t="s">
        <v>41</v>
      </c>
      <c r="AJ107" s="6" t="s">
        <v>532</v>
      </c>
      <c r="AK107" s="75">
        <f>_xlfn.XLOOKUP(G107,hlpBPout!C:C,hlpBPout!X:X,".")</f>
        <v>20</v>
      </c>
      <c r="AL107" s="75">
        <f>_xlfn.XLOOKUP($G107,hlpBPout!$C:$C,hlpBPout!AA:AA,".")</f>
        <v>2</v>
      </c>
      <c r="AM107" s="75">
        <f>_xlfn.XLOOKUP(G107,hpBPaanwas!C:C,hpBPaanwas!X:X,".")</f>
        <v>22</v>
      </c>
      <c r="AN107" s="165">
        <f t="shared" si="12"/>
        <v>0.70588235294117652</v>
      </c>
      <c r="AO107" s="75">
        <f>_xlfn.XLOOKUP($G107,hpBPaanwas!$C:$C,hpBPaanwas!AA:AA,".")</f>
        <v>6</v>
      </c>
      <c r="AP107" s="116"/>
      <c r="AQ107" s="75">
        <f t="shared" si="13"/>
        <v>-0.39999999999999858</v>
      </c>
      <c r="AR107" s="116"/>
      <c r="AS107" s="127"/>
      <c r="AT107" s="127" t="s">
        <v>3795</v>
      </c>
      <c r="AU107" s="128"/>
      <c r="AV107" s="232" t="str">
        <f>_xlfn.XLOOKUP($F107,Monstervakken!$C:$C,Monstervakken!L:L,".",0)</f>
        <v>Klasse industrie</v>
      </c>
      <c r="AW107" s="232" t="str">
        <f>_xlfn.XLOOKUP($F107,Monstervakken!$C:$C,Monstervakken!M:M,".",0)</f>
        <v>Klasse A</v>
      </c>
      <c r="AX107" s="232" t="str">
        <f>_xlfn.XLOOKUP($F107,Monstervakken!$C:$C,Monstervakken!N:N,".",0)</f>
        <v>Verspreidbaar</v>
      </c>
      <c r="AY107" s="232" t="str">
        <f>_xlfn.XLOOKUP($F107,Monstervakken!$C:$C,Monstervakken!O:O,".",0)</f>
        <v>Toepasbaar in GBT</v>
      </c>
      <c r="AZ107" s="232" t="str">
        <f>_xlfn.XLOOKUP($F107,Monstervakken!$C:$C,Monstervakken!P:P,".",0)</f>
        <v>Toepasbaar in GBT</v>
      </c>
      <c r="BA107" s="232" t="str">
        <f>_xlfn.XLOOKUP($F107,Monstervakken!$C:$C,Monstervakken!Q:Q,".",0)</f>
        <v>Geen</v>
      </c>
      <c r="BB107" s="232"/>
      <c r="BC107" s="234" t="str">
        <f>_xlfn.XLOOKUP($F107,Monstervakken!$C:$C,Monstervakken!CM:CM,".",0)</f>
        <v>ja</v>
      </c>
      <c r="BD107" s="234" t="str">
        <f>_xlfn.XLOOKUP($F107,Monstervakken!$C:$C,Monstervakken!CN:CN,".",0)</f>
        <v>ja</v>
      </c>
      <c r="BE107" s="234" t="str">
        <f>_xlfn.XLOOKUP($F107,Monstervakken!$C:$C,Monstervakken!CO:CO,".",0)</f>
        <v>ja</v>
      </c>
      <c r="BF107" s="234" t="str">
        <f>_xlfn.XLOOKUP($F107,Monstervakken!$C:$C,Monstervakken!CP:CP,".",0)</f>
        <v>ja</v>
      </c>
      <c r="BG107" s="234" t="str">
        <f>_xlfn.XLOOKUP($F107,Monstervakken!$C:$C,Monstervakken!CQ:CQ,".",0)</f>
        <v>ja</v>
      </c>
      <c r="BH107" s="234" t="str">
        <f>_xlfn.XLOOKUP($F107,Monstervakken!$C:$C,Monstervakken!CR:CR,".",0)</f>
        <v>nee</v>
      </c>
      <c r="BI107" s="234" t="str">
        <f>_xlfn.XLOOKUP($F107,Monstervakken!$C:$C,Monstervakken!CS:CS,".",0)</f>
        <v>nee</v>
      </c>
      <c r="BJ107" s="234" t="str">
        <f>_xlfn.XLOOKUP($F107,Monstervakken!$C:$C,Monstervakken!CT:CT,".",0)</f>
        <v>nee</v>
      </c>
      <c r="BK107" s="234" t="str">
        <f>_xlfn.XLOOKUP($F107,Monstervakken!$C:$C,Monstervakken!CU:CU,".",0)</f>
        <v>nee</v>
      </c>
      <c r="BL107" s="232" t="str">
        <f t="shared" si="9"/>
        <v>011_099</v>
      </c>
    </row>
    <row r="108" spans="1:64" x14ac:dyDescent="0.2">
      <c r="A108" s="6" t="s">
        <v>1647</v>
      </c>
      <c r="C108" s="135">
        <f>_xlfn.XLOOKUP(F108,Monstervakken!C:C,Monstervakken!B:B)</f>
        <v>2000</v>
      </c>
      <c r="D108" s="6" t="s">
        <v>1639</v>
      </c>
      <c r="E108" s="6" t="s">
        <v>186</v>
      </c>
      <c r="F108" s="75">
        <v>2</v>
      </c>
      <c r="G108" s="115" t="str">
        <f t="shared" si="10"/>
        <v>250_016</v>
      </c>
      <c r="H108" s="135"/>
      <c r="I108" s="75">
        <v>16</v>
      </c>
      <c r="J108" s="6" t="s">
        <v>189</v>
      </c>
      <c r="K108" s="23">
        <v>50</v>
      </c>
      <c r="L108" s="25">
        <v>5.5</v>
      </c>
      <c r="M108" s="6">
        <v>275</v>
      </c>
      <c r="N108" s="8">
        <v>43669</v>
      </c>
      <c r="O108" s="6" t="s">
        <v>47</v>
      </c>
      <c r="P108" s="66">
        <v>-2.2000000000000002</v>
      </c>
      <c r="Q108" s="66">
        <v>-2.2400000000000002</v>
      </c>
      <c r="R108" s="66">
        <f>_xlfn.XLOOKUP(E108,hlp_leggeruitrapport!A:A,hlp_leggeruitrapport!D:D)</f>
        <v>-2.2400000000000002</v>
      </c>
      <c r="S108" s="66">
        <v>0.5</v>
      </c>
      <c r="T108" s="66">
        <f>_xlfn.XLOOKUP(E108,hlp_leggeruitrapport!A:A,hlp_leggeruitrapport!E:E)</f>
        <v>0.5</v>
      </c>
      <c r="U108" s="75">
        <f>_xlfn.XLOOKUP(E108,hlp_leggeruitrapport!A:A,hlp_leggeruitrapport!F:F)</f>
        <v>3</v>
      </c>
      <c r="V108" s="165">
        <f>_xlfn.XLOOKUP($G108,hpBPaanwas!$C:$C,hpBPaanwas!T:T,".")</f>
        <v>3</v>
      </c>
      <c r="W108" s="75">
        <f t="shared" si="11"/>
        <v>-2.9400000000000004</v>
      </c>
      <c r="X108" s="6">
        <v>-2.74</v>
      </c>
      <c r="Y108" s="6">
        <v>2.5</v>
      </c>
      <c r="Z108" s="6">
        <v>2.39</v>
      </c>
      <c r="AA108" s="6">
        <v>0</v>
      </c>
      <c r="AB108" s="6">
        <v>0</v>
      </c>
      <c r="AC108" s="6">
        <v>119.5</v>
      </c>
      <c r="AD108" s="6">
        <v>0</v>
      </c>
      <c r="AE108" s="6">
        <v>0</v>
      </c>
      <c r="AF108" s="6">
        <v>0</v>
      </c>
      <c r="AG108" s="6" t="s">
        <v>27</v>
      </c>
      <c r="AH108" s="6" t="s">
        <v>32</v>
      </c>
      <c r="AI108" s="6" t="s">
        <v>41</v>
      </c>
      <c r="AJ108" s="6" t="s">
        <v>189</v>
      </c>
      <c r="AK108" s="75">
        <f>_xlfn.XLOOKUP(G108,hlpBPout!C:C,hlpBPout!X:X,".")</f>
        <v>120</v>
      </c>
      <c r="AL108" s="75">
        <f>_xlfn.XLOOKUP($G108,hlpBPout!$C:$C,hlpBPout!AA:AA,".")</f>
        <v>0</v>
      </c>
      <c r="AM108" s="75">
        <f>_xlfn.XLOOKUP(G108,hpBPaanwas!C:C,hpBPaanwas!X:X,".")</f>
        <v>125</v>
      </c>
      <c r="AN108" s="165">
        <f t="shared" si="12"/>
        <v>0</v>
      </c>
      <c r="AO108" s="75">
        <f>_xlfn.XLOOKUP($G108,hpBPaanwas!$C:$C,hpBPaanwas!AA:AA,".")</f>
        <v>0</v>
      </c>
      <c r="AP108" s="116"/>
      <c r="AQ108" s="75">
        <f t="shared" si="13"/>
        <v>0.5</v>
      </c>
      <c r="AR108" s="116"/>
      <c r="AS108" s="127"/>
      <c r="AT108" s="127" t="s">
        <v>3795</v>
      </c>
      <c r="AU108" s="128"/>
      <c r="AV108" s="232" t="str">
        <f>_xlfn.XLOOKUP($F108,Monstervakken!$C:$C,Monstervakken!L:L,".",0)</f>
        <v>Altijd toepasbaar</v>
      </c>
      <c r="AW108" s="232" t="str">
        <f>_xlfn.XLOOKUP($F108,Monstervakken!$C:$C,Monstervakken!M:M,".",0)</f>
        <v>Altijd toepasbaar</v>
      </c>
      <c r="AX108" s="232" t="str">
        <f>_xlfn.XLOOKUP($F108,Monstervakken!$C:$C,Monstervakken!N:N,".",0)</f>
        <v>Verspreidbaar</v>
      </c>
      <c r="AY108" s="232" t="str">
        <f>_xlfn.XLOOKUP($F108,Monstervakken!$C:$C,Monstervakken!O:O,".",0)</f>
        <v>Toepasbaar in GBT</v>
      </c>
      <c r="AZ108" s="232" t="str">
        <f>_xlfn.XLOOKUP($F108,Monstervakken!$C:$C,Monstervakken!P:P,".",0)</f>
        <v>Toepasbaar in GBT</v>
      </c>
      <c r="BA108" s="232" t="str">
        <f>_xlfn.XLOOKUP($F108,Monstervakken!$C:$C,Monstervakken!Q:Q,".",0)</f>
        <v>Geen</v>
      </c>
      <c r="BB108" s="232"/>
      <c r="BC108" s="234" t="str">
        <f>_xlfn.XLOOKUP($F108,Monstervakken!$C:$C,Monstervakken!CM:CM,".",0)</f>
        <v>ja</v>
      </c>
      <c r="BD108" s="234" t="str">
        <f>_xlfn.XLOOKUP($F108,Monstervakken!$C:$C,Monstervakken!CN:CN,".",0)</f>
        <v>ja</v>
      </c>
      <c r="BE108" s="234" t="str">
        <f>_xlfn.XLOOKUP($F108,Monstervakken!$C:$C,Monstervakken!CO:CO,".",0)</f>
        <v>ja</v>
      </c>
      <c r="BF108" s="234" t="str">
        <f>_xlfn.XLOOKUP($F108,Monstervakken!$C:$C,Monstervakken!CP:CP,".",0)</f>
        <v>ja</v>
      </c>
      <c r="BG108" s="234" t="str">
        <f>_xlfn.XLOOKUP($F108,Monstervakken!$C:$C,Monstervakken!CQ:CQ,".",0)</f>
        <v>ja</v>
      </c>
      <c r="BH108" s="234" t="str">
        <f>_xlfn.XLOOKUP($F108,Monstervakken!$C:$C,Monstervakken!CR:CR,".",0)</f>
        <v>ja</v>
      </c>
      <c r="BI108" s="234" t="str">
        <f>_xlfn.XLOOKUP($F108,Monstervakken!$C:$C,Monstervakken!CS:CS,".",0)</f>
        <v>ja</v>
      </c>
      <c r="BJ108" s="234" t="str">
        <f>_xlfn.XLOOKUP($F108,Monstervakken!$C:$C,Monstervakken!CT:CT,".",0)</f>
        <v>ja</v>
      </c>
      <c r="BK108" s="234" t="str">
        <f>_xlfn.XLOOKUP($F108,Monstervakken!$C:$C,Monstervakken!CU:CU,".",0)</f>
        <v>ja</v>
      </c>
      <c r="BL108" s="232" t="str">
        <f t="shared" si="9"/>
        <v>250_016</v>
      </c>
    </row>
    <row r="109" spans="1:64" x14ac:dyDescent="0.2">
      <c r="A109" s="6" t="s">
        <v>1647</v>
      </c>
      <c r="C109" s="135">
        <f>_xlfn.XLOOKUP(F109,Monstervakken!C:C,Monstervakken!B:B)</f>
        <v>2001</v>
      </c>
      <c r="D109" s="6" t="s">
        <v>1639</v>
      </c>
      <c r="E109" s="6" t="s">
        <v>186</v>
      </c>
      <c r="F109" s="75">
        <v>3</v>
      </c>
      <c r="G109" s="115" t="str">
        <f t="shared" si="10"/>
        <v>250_017</v>
      </c>
      <c r="H109" s="135"/>
      <c r="I109" s="75">
        <v>17</v>
      </c>
      <c r="J109" s="6" t="s">
        <v>449</v>
      </c>
      <c r="K109" s="23">
        <v>50</v>
      </c>
      <c r="L109" s="25">
        <v>6.45</v>
      </c>
      <c r="M109" s="6">
        <v>322.5</v>
      </c>
      <c r="N109" s="8">
        <v>43669</v>
      </c>
      <c r="O109" s="6" t="s">
        <v>47</v>
      </c>
      <c r="P109" s="66">
        <v>-2.2000000000000002</v>
      </c>
      <c r="Q109" s="66">
        <v>-2.2400000000000002</v>
      </c>
      <c r="R109" s="66">
        <f>_xlfn.XLOOKUP(E109,hlp_leggeruitrapport!A:A,hlp_leggeruitrapport!D:D)</f>
        <v>-2.2400000000000002</v>
      </c>
      <c r="S109" s="66">
        <v>0.5</v>
      </c>
      <c r="T109" s="66">
        <f>_xlfn.XLOOKUP(E109,hlp_leggeruitrapport!A:A,hlp_leggeruitrapport!E:E)</f>
        <v>0.5</v>
      </c>
      <c r="U109" s="75">
        <f>_xlfn.XLOOKUP(E109,hlp_leggeruitrapport!A:A,hlp_leggeruitrapport!F:F)</f>
        <v>3</v>
      </c>
      <c r="V109" s="165">
        <f>_xlfn.XLOOKUP($G109,hpBPaanwas!$C:$C,hpBPaanwas!T:T,".")</f>
        <v>3</v>
      </c>
      <c r="W109" s="75">
        <f t="shared" si="11"/>
        <v>-2.9400000000000004</v>
      </c>
      <c r="X109" s="6">
        <v>-2.74</v>
      </c>
      <c r="Y109" s="6">
        <v>3.45</v>
      </c>
      <c r="Z109" s="6">
        <v>2.46</v>
      </c>
      <c r="AA109" s="6">
        <v>0</v>
      </c>
      <c r="AB109" s="6">
        <v>0.02</v>
      </c>
      <c r="AC109" s="6">
        <v>123</v>
      </c>
      <c r="AD109" s="6">
        <v>0</v>
      </c>
      <c r="AE109" s="6">
        <v>1</v>
      </c>
      <c r="AF109" s="6">
        <v>0</v>
      </c>
      <c r="AG109" s="6" t="s">
        <v>445</v>
      </c>
      <c r="AH109" s="6" t="s">
        <v>32</v>
      </c>
      <c r="AI109" s="6" t="s">
        <v>41</v>
      </c>
      <c r="AJ109" s="6" t="s">
        <v>449</v>
      </c>
      <c r="AK109" s="75">
        <f>_xlfn.XLOOKUP(G109,hlpBPout!C:C,hlpBPout!X:X,".")</f>
        <v>125</v>
      </c>
      <c r="AL109" s="75">
        <f>_xlfn.XLOOKUP($G109,hlpBPout!$C:$C,hlpBPout!AA:AA,".")</f>
        <v>0</v>
      </c>
      <c r="AM109" s="75">
        <f>_xlfn.XLOOKUP(G109,hpBPaanwas!C:C,hpBPaanwas!X:X,".")</f>
        <v>130</v>
      </c>
      <c r="AN109" s="165">
        <f t="shared" si="12"/>
        <v>0</v>
      </c>
      <c r="AO109" s="75">
        <f>_xlfn.XLOOKUP($G109,hpBPaanwas!$C:$C,hpBPaanwas!AA:AA,".")</f>
        <v>0</v>
      </c>
      <c r="AP109" s="116"/>
      <c r="AQ109" s="75">
        <f t="shared" si="13"/>
        <v>2</v>
      </c>
      <c r="AR109" s="116"/>
      <c r="AS109" s="127"/>
      <c r="AT109" s="127" t="s">
        <v>3795</v>
      </c>
      <c r="AU109" s="128"/>
      <c r="AV109" s="232" t="str">
        <f>_xlfn.XLOOKUP($F109,Monstervakken!$C:$C,Monstervakken!L:L,".",0)</f>
        <v>Altijd toepasbaar</v>
      </c>
      <c r="AW109" s="232" t="str">
        <f>_xlfn.XLOOKUP($F109,Monstervakken!$C:$C,Monstervakken!M:M,".",0)</f>
        <v>Altijd toepasbaar</v>
      </c>
      <c r="AX109" s="232" t="str">
        <f>_xlfn.XLOOKUP($F109,Monstervakken!$C:$C,Monstervakken!N:N,".",0)</f>
        <v>Verspreidbaar</v>
      </c>
      <c r="AY109" s="232" t="str">
        <f>_xlfn.XLOOKUP($F109,Monstervakken!$C:$C,Monstervakken!O:O,".",0)</f>
        <v>Toepasbaar in GBT</v>
      </c>
      <c r="AZ109" s="232" t="str">
        <f>_xlfn.XLOOKUP($F109,Monstervakken!$C:$C,Monstervakken!P:P,".",0)</f>
        <v>Toepasbaar in GBT</v>
      </c>
      <c r="BA109" s="232" t="str">
        <f>_xlfn.XLOOKUP($F109,Monstervakken!$C:$C,Monstervakken!Q:Q,".",0)</f>
        <v>Geen</v>
      </c>
      <c r="BB109" s="232"/>
      <c r="BC109" s="234" t="str">
        <f>_xlfn.XLOOKUP($F109,Monstervakken!$C:$C,Monstervakken!CM:CM,".",0)</f>
        <v>ja</v>
      </c>
      <c r="BD109" s="234" t="str">
        <f>_xlfn.XLOOKUP($F109,Monstervakken!$C:$C,Monstervakken!CN:CN,".",0)</f>
        <v>ja</v>
      </c>
      <c r="BE109" s="234" t="str">
        <f>_xlfn.XLOOKUP($F109,Monstervakken!$C:$C,Monstervakken!CO:CO,".",0)</f>
        <v>ja</v>
      </c>
      <c r="BF109" s="234" t="str">
        <f>_xlfn.XLOOKUP($F109,Monstervakken!$C:$C,Monstervakken!CP:CP,".",0)</f>
        <v>ja</v>
      </c>
      <c r="BG109" s="234" t="str">
        <f>_xlfn.XLOOKUP($F109,Monstervakken!$C:$C,Monstervakken!CQ:CQ,".",0)</f>
        <v>ja</v>
      </c>
      <c r="BH109" s="234" t="str">
        <f>_xlfn.XLOOKUP($F109,Monstervakken!$C:$C,Monstervakken!CR:CR,".",0)</f>
        <v>ja</v>
      </c>
      <c r="BI109" s="234" t="str">
        <f>_xlfn.XLOOKUP($F109,Monstervakken!$C:$C,Monstervakken!CS:CS,".",0)</f>
        <v>ja</v>
      </c>
      <c r="BJ109" s="234" t="str">
        <f>_xlfn.XLOOKUP($F109,Monstervakken!$C:$C,Monstervakken!CT:CT,".",0)</f>
        <v>ja</v>
      </c>
      <c r="BK109" s="234" t="str">
        <f>_xlfn.XLOOKUP($F109,Monstervakken!$C:$C,Monstervakken!CU:CU,".",0)</f>
        <v>ja</v>
      </c>
      <c r="BL109" s="232" t="str">
        <f t="shared" si="9"/>
        <v>250_017</v>
      </c>
    </row>
    <row r="110" spans="1:64" x14ac:dyDescent="0.2">
      <c r="A110" s="6" t="s">
        <v>1647</v>
      </c>
      <c r="C110" s="135">
        <f>_xlfn.XLOOKUP(F110,Monstervakken!C:C,Monstervakken!B:B)</f>
        <v>2001</v>
      </c>
      <c r="D110" s="6" t="s">
        <v>1639</v>
      </c>
      <c r="E110" s="6" t="s">
        <v>186</v>
      </c>
      <c r="F110" s="75">
        <v>3</v>
      </c>
      <c r="G110" s="115" t="str">
        <f t="shared" si="10"/>
        <v>250_018</v>
      </c>
      <c r="H110" s="135"/>
      <c r="I110" s="75">
        <v>18</v>
      </c>
      <c r="J110" s="6" t="s">
        <v>190</v>
      </c>
      <c r="K110" s="23">
        <v>50</v>
      </c>
      <c r="L110" s="25">
        <v>7.3</v>
      </c>
      <c r="M110" s="6">
        <v>365</v>
      </c>
      <c r="N110" s="8">
        <v>43669</v>
      </c>
      <c r="O110" s="6" t="s">
        <v>47</v>
      </c>
      <c r="P110" s="66">
        <v>-2.2000000000000002</v>
      </c>
      <c r="Q110" s="66">
        <v>-2.2400000000000002</v>
      </c>
      <c r="R110" s="66">
        <f>_xlfn.XLOOKUP(E110,hlp_leggeruitrapport!A:A,hlp_leggeruitrapport!D:D)</f>
        <v>-2.2400000000000002</v>
      </c>
      <c r="S110" s="66">
        <v>0.5</v>
      </c>
      <c r="T110" s="66">
        <f>_xlfn.XLOOKUP(E110,hlp_leggeruitrapport!A:A,hlp_leggeruitrapport!E:E)</f>
        <v>0.5</v>
      </c>
      <c r="U110" s="75">
        <f>_xlfn.XLOOKUP(E110,hlp_leggeruitrapport!A:A,hlp_leggeruitrapport!F:F)</f>
        <v>3</v>
      </c>
      <c r="V110" s="165">
        <f>_xlfn.XLOOKUP($G110,hpBPaanwas!$C:$C,hpBPaanwas!T:T,".")</f>
        <v>3</v>
      </c>
      <c r="W110" s="75">
        <f t="shared" si="11"/>
        <v>-2.9400000000000004</v>
      </c>
      <c r="X110" s="6">
        <v>-2.74</v>
      </c>
      <c r="Y110" s="6">
        <v>4.3</v>
      </c>
      <c r="Z110" s="6">
        <v>3.14</v>
      </c>
      <c r="AA110" s="6">
        <v>0.17</v>
      </c>
      <c r="AB110" s="6">
        <v>0.44</v>
      </c>
      <c r="AC110" s="6">
        <v>157</v>
      </c>
      <c r="AD110" s="6">
        <v>8.5</v>
      </c>
      <c r="AE110" s="6">
        <v>22</v>
      </c>
      <c r="AF110" s="6">
        <v>7.6947000000000002E-2</v>
      </c>
      <c r="AG110" s="6" t="s">
        <v>27</v>
      </c>
      <c r="AH110" s="6" t="s">
        <v>28</v>
      </c>
      <c r="AI110" s="6" t="s">
        <v>29</v>
      </c>
      <c r="AJ110" s="6" t="s">
        <v>190</v>
      </c>
      <c r="AK110" s="75">
        <f>_xlfn.XLOOKUP(G110,hlpBPout!C:C,hlpBPout!X:X,".")</f>
        <v>155</v>
      </c>
      <c r="AL110" s="75">
        <f>_xlfn.XLOOKUP($G110,hlpBPout!$C:$C,hlpBPout!AA:AA,".")</f>
        <v>5</v>
      </c>
      <c r="AM110" s="75">
        <f>_xlfn.XLOOKUP(G110,hpBPaanwas!C:C,hpBPaanwas!X:X,".")</f>
        <v>165</v>
      </c>
      <c r="AN110" s="165">
        <f t="shared" si="12"/>
        <v>0.5</v>
      </c>
      <c r="AO110" s="75">
        <f>_xlfn.XLOOKUP($G110,hpBPaanwas!$C:$C,hpBPaanwas!AA:AA,".")</f>
        <v>25</v>
      </c>
      <c r="AP110" s="116"/>
      <c r="AQ110" s="75">
        <f t="shared" si="13"/>
        <v>-2</v>
      </c>
      <c r="AR110" s="116"/>
      <c r="AS110" s="127"/>
      <c r="AT110" s="127" t="s">
        <v>3795</v>
      </c>
      <c r="AU110" s="128"/>
      <c r="AV110" s="232" t="str">
        <f>_xlfn.XLOOKUP($F110,Monstervakken!$C:$C,Monstervakken!L:L,".",0)</f>
        <v>Altijd toepasbaar</v>
      </c>
      <c r="AW110" s="232" t="str">
        <f>_xlfn.XLOOKUP($F110,Monstervakken!$C:$C,Monstervakken!M:M,".",0)</f>
        <v>Altijd toepasbaar</v>
      </c>
      <c r="AX110" s="232" t="str">
        <f>_xlfn.XLOOKUP($F110,Monstervakken!$C:$C,Monstervakken!N:N,".",0)</f>
        <v>Verspreidbaar</v>
      </c>
      <c r="AY110" s="232" t="str">
        <f>_xlfn.XLOOKUP($F110,Monstervakken!$C:$C,Monstervakken!O:O,".",0)</f>
        <v>Toepasbaar in GBT</v>
      </c>
      <c r="AZ110" s="232" t="str">
        <f>_xlfn.XLOOKUP($F110,Monstervakken!$C:$C,Monstervakken!P:P,".",0)</f>
        <v>Toepasbaar in GBT</v>
      </c>
      <c r="BA110" s="232" t="str">
        <f>_xlfn.XLOOKUP($F110,Monstervakken!$C:$C,Monstervakken!Q:Q,".",0)</f>
        <v>Geen</v>
      </c>
      <c r="BB110" s="232"/>
      <c r="BC110" s="234" t="str">
        <f>_xlfn.XLOOKUP($F110,Monstervakken!$C:$C,Monstervakken!CM:CM,".",0)</f>
        <v>ja</v>
      </c>
      <c r="BD110" s="234" t="str">
        <f>_xlfn.XLOOKUP($F110,Monstervakken!$C:$C,Monstervakken!CN:CN,".",0)</f>
        <v>ja</v>
      </c>
      <c r="BE110" s="234" t="str">
        <f>_xlfn.XLOOKUP($F110,Monstervakken!$C:$C,Monstervakken!CO:CO,".",0)</f>
        <v>ja</v>
      </c>
      <c r="BF110" s="234" t="str">
        <f>_xlfn.XLOOKUP($F110,Monstervakken!$C:$C,Monstervakken!CP:CP,".",0)</f>
        <v>ja</v>
      </c>
      <c r="BG110" s="234" t="str">
        <f>_xlfn.XLOOKUP($F110,Monstervakken!$C:$C,Monstervakken!CQ:CQ,".",0)</f>
        <v>ja</v>
      </c>
      <c r="BH110" s="234" t="str">
        <f>_xlfn.XLOOKUP($F110,Monstervakken!$C:$C,Monstervakken!CR:CR,".",0)</f>
        <v>ja</v>
      </c>
      <c r="BI110" s="234" t="str">
        <f>_xlfn.XLOOKUP($F110,Monstervakken!$C:$C,Monstervakken!CS:CS,".",0)</f>
        <v>ja</v>
      </c>
      <c r="BJ110" s="234" t="str">
        <f>_xlfn.XLOOKUP($F110,Monstervakken!$C:$C,Monstervakken!CT:CT,".",0)</f>
        <v>ja</v>
      </c>
      <c r="BK110" s="234" t="str">
        <f>_xlfn.XLOOKUP($F110,Monstervakken!$C:$C,Monstervakken!CU:CU,".",0)</f>
        <v>ja</v>
      </c>
      <c r="BL110" s="232" t="str">
        <f t="shared" si="9"/>
        <v>250_018</v>
      </c>
    </row>
    <row r="111" spans="1:64" x14ac:dyDescent="0.2">
      <c r="A111" s="6" t="s">
        <v>1647</v>
      </c>
      <c r="C111" s="135">
        <f>_xlfn.XLOOKUP(F111,Monstervakken!C:C,Monstervakken!B:B)</f>
        <v>2001</v>
      </c>
      <c r="D111" s="6" t="s">
        <v>1639</v>
      </c>
      <c r="E111" s="6" t="s">
        <v>186</v>
      </c>
      <c r="F111" s="75">
        <v>3</v>
      </c>
      <c r="G111" s="115" t="str">
        <f t="shared" si="10"/>
        <v>250_019</v>
      </c>
      <c r="H111" s="135"/>
      <c r="I111" s="75">
        <v>19</v>
      </c>
      <c r="J111" s="6" t="s">
        <v>191</v>
      </c>
      <c r="K111" s="23">
        <v>50</v>
      </c>
      <c r="L111" s="25">
        <v>7.15</v>
      </c>
      <c r="M111" s="6">
        <v>357.5</v>
      </c>
      <c r="N111" s="8">
        <v>43669</v>
      </c>
      <c r="O111" s="6" t="s">
        <v>47</v>
      </c>
      <c r="P111" s="66">
        <v>-2.2000000000000002</v>
      </c>
      <c r="Q111" s="66">
        <v>-2.2400000000000002</v>
      </c>
      <c r="R111" s="66">
        <f>_xlfn.XLOOKUP(E111,hlp_leggeruitrapport!A:A,hlp_leggeruitrapport!D:D)</f>
        <v>-2.2400000000000002</v>
      </c>
      <c r="S111" s="66">
        <v>0.5</v>
      </c>
      <c r="T111" s="66">
        <f>_xlfn.XLOOKUP(E111,hlp_leggeruitrapport!A:A,hlp_leggeruitrapport!E:E)</f>
        <v>0.5</v>
      </c>
      <c r="U111" s="75">
        <f>_xlfn.XLOOKUP(E111,hlp_leggeruitrapport!A:A,hlp_leggeruitrapport!F:F)</f>
        <v>3</v>
      </c>
      <c r="V111" s="165">
        <f>_xlfn.XLOOKUP($G111,hpBPaanwas!$C:$C,hpBPaanwas!T:T,".")</f>
        <v>3</v>
      </c>
      <c r="W111" s="75">
        <f t="shared" si="11"/>
        <v>-2.9400000000000004</v>
      </c>
      <c r="X111" s="6">
        <v>-2.74</v>
      </c>
      <c r="Y111" s="6">
        <v>4.1500000000000004</v>
      </c>
      <c r="Z111" s="6">
        <v>2.87</v>
      </c>
      <c r="AA111" s="6">
        <v>0.18</v>
      </c>
      <c r="AB111" s="6">
        <v>0.37</v>
      </c>
      <c r="AC111" s="6">
        <v>143.5</v>
      </c>
      <c r="AD111" s="6">
        <v>9</v>
      </c>
      <c r="AE111" s="6">
        <v>18.5</v>
      </c>
      <c r="AF111" s="6">
        <v>8.4110000000000004E-2</v>
      </c>
      <c r="AG111" s="6" t="s">
        <v>27</v>
      </c>
      <c r="AH111" s="6" t="s">
        <v>32</v>
      </c>
      <c r="AI111" s="6" t="s">
        <v>29</v>
      </c>
      <c r="AJ111" s="6" t="s">
        <v>191</v>
      </c>
      <c r="AK111" s="75">
        <f>_xlfn.XLOOKUP(G111,hlpBPout!C:C,hlpBPout!X:X,".")</f>
        <v>145</v>
      </c>
      <c r="AL111" s="75">
        <f>_xlfn.XLOOKUP($G111,hlpBPout!$C:$C,hlpBPout!AA:AA,".")</f>
        <v>5</v>
      </c>
      <c r="AM111" s="75">
        <f>_xlfn.XLOOKUP(G111,hpBPaanwas!C:C,hpBPaanwas!X:X,".")</f>
        <v>150</v>
      </c>
      <c r="AN111" s="165">
        <f t="shared" si="12"/>
        <v>0.4</v>
      </c>
      <c r="AO111" s="75">
        <f>_xlfn.XLOOKUP($G111,hpBPaanwas!$C:$C,hpBPaanwas!AA:AA,".")</f>
        <v>20</v>
      </c>
      <c r="AP111" s="116"/>
      <c r="AQ111" s="75">
        <f t="shared" si="13"/>
        <v>1.5</v>
      </c>
      <c r="AR111" s="116"/>
      <c r="AS111" s="127"/>
      <c r="AT111" s="127" t="s">
        <v>3795</v>
      </c>
      <c r="AU111" s="128"/>
      <c r="AV111" s="232" t="str">
        <f>_xlfn.XLOOKUP($F111,Monstervakken!$C:$C,Monstervakken!L:L,".",0)</f>
        <v>Altijd toepasbaar</v>
      </c>
      <c r="AW111" s="232" t="str">
        <f>_xlfn.XLOOKUP($F111,Monstervakken!$C:$C,Monstervakken!M:M,".",0)</f>
        <v>Altijd toepasbaar</v>
      </c>
      <c r="AX111" s="232" t="str">
        <f>_xlfn.XLOOKUP($F111,Monstervakken!$C:$C,Monstervakken!N:N,".",0)</f>
        <v>Verspreidbaar</v>
      </c>
      <c r="AY111" s="232" t="str">
        <f>_xlfn.XLOOKUP($F111,Monstervakken!$C:$C,Monstervakken!O:O,".",0)</f>
        <v>Toepasbaar in GBT</v>
      </c>
      <c r="AZ111" s="232" t="str">
        <f>_xlfn.XLOOKUP($F111,Monstervakken!$C:$C,Monstervakken!P:P,".",0)</f>
        <v>Toepasbaar in GBT</v>
      </c>
      <c r="BA111" s="232" t="str">
        <f>_xlfn.XLOOKUP($F111,Monstervakken!$C:$C,Monstervakken!Q:Q,".",0)</f>
        <v>Geen</v>
      </c>
      <c r="BB111" s="232"/>
      <c r="BC111" s="234" t="str">
        <f>_xlfn.XLOOKUP($F111,Monstervakken!$C:$C,Monstervakken!CM:CM,".",0)</f>
        <v>ja</v>
      </c>
      <c r="BD111" s="234" t="str">
        <f>_xlfn.XLOOKUP($F111,Monstervakken!$C:$C,Monstervakken!CN:CN,".",0)</f>
        <v>ja</v>
      </c>
      <c r="BE111" s="234" t="str">
        <f>_xlfn.XLOOKUP($F111,Monstervakken!$C:$C,Monstervakken!CO:CO,".",0)</f>
        <v>ja</v>
      </c>
      <c r="BF111" s="234" t="str">
        <f>_xlfn.XLOOKUP($F111,Monstervakken!$C:$C,Monstervakken!CP:CP,".",0)</f>
        <v>ja</v>
      </c>
      <c r="BG111" s="234" t="str">
        <f>_xlfn.XLOOKUP($F111,Monstervakken!$C:$C,Monstervakken!CQ:CQ,".",0)</f>
        <v>ja</v>
      </c>
      <c r="BH111" s="234" t="str">
        <f>_xlfn.XLOOKUP($F111,Monstervakken!$C:$C,Monstervakken!CR:CR,".",0)</f>
        <v>ja</v>
      </c>
      <c r="BI111" s="234" t="str">
        <f>_xlfn.XLOOKUP($F111,Monstervakken!$C:$C,Monstervakken!CS:CS,".",0)</f>
        <v>ja</v>
      </c>
      <c r="BJ111" s="234" t="str">
        <f>_xlfn.XLOOKUP($F111,Monstervakken!$C:$C,Monstervakken!CT:CT,".",0)</f>
        <v>ja</v>
      </c>
      <c r="BK111" s="234" t="str">
        <f>_xlfn.XLOOKUP($F111,Monstervakken!$C:$C,Monstervakken!CU:CU,".",0)</f>
        <v>ja</v>
      </c>
      <c r="BL111" s="232" t="str">
        <f t="shared" si="9"/>
        <v>250_019</v>
      </c>
    </row>
    <row r="112" spans="1:64" x14ac:dyDescent="0.2">
      <c r="A112" s="6" t="s">
        <v>1647</v>
      </c>
      <c r="C112" s="135">
        <f>_xlfn.XLOOKUP(F112,Monstervakken!C:C,Monstervakken!B:B)</f>
        <v>2001</v>
      </c>
      <c r="D112" s="6" t="s">
        <v>1639</v>
      </c>
      <c r="E112" s="6" t="s">
        <v>186</v>
      </c>
      <c r="F112" s="75">
        <v>3</v>
      </c>
      <c r="G112" s="115" t="str">
        <f t="shared" si="10"/>
        <v>250_020</v>
      </c>
      <c r="H112" s="135"/>
      <c r="I112" s="75">
        <v>20</v>
      </c>
      <c r="J112" s="6" t="s">
        <v>192</v>
      </c>
      <c r="K112" s="23">
        <v>53.5</v>
      </c>
      <c r="L112" s="25">
        <v>6.9</v>
      </c>
      <c r="M112" s="6">
        <v>369.15</v>
      </c>
      <c r="N112" s="8">
        <v>43669</v>
      </c>
      <c r="O112" s="6" t="s">
        <v>47</v>
      </c>
      <c r="P112" s="66">
        <v>-2.2000000000000002</v>
      </c>
      <c r="Q112" s="66">
        <v>-2.2400000000000002</v>
      </c>
      <c r="R112" s="66">
        <f>_xlfn.XLOOKUP(E112,hlp_leggeruitrapport!A:A,hlp_leggeruitrapport!D:D)</f>
        <v>-2.2400000000000002</v>
      </c>
      <c r="S112" s="66">
        <v>0.5</v>
      </c>
      <c r="T112" s="66">
        <f>_xlfn.XLOOKUP(E112,hlp_leggeruitrapport!A:A,hlp_leggeruitrapport!E:E)</f>
        <v>0.5</v>
      </c>
      <c r="U112" s="75">
        <f>_xlfn.XLOOKUP(E112,hlp_leggeruitrapport!A:A,hlp_leggeruitrapport!F:F)</f>
        <v>3</v>
      </c>
      <c r="V112" s="165">
        <f>_xlfn.XLOOKUP($G112,hpBPaanwas!$C:$C,hpBPaanwas!T:T,".")</f>
        <v>3</v>
      </c>
      <c r="W112" s="75">
        <f t="shared" si="11"/>
        <v>-2.9400000000000004</v>
      </c>
      <c r="X112" s="6">
        <v>-2.74</v>
      </c>
      <c r="Y112" s="6">
        <v>3.9</v>
      </c>
      <c r="Z112" s="6">
        <v>1.78</v>
      </c>
      <c r="AA112" s="6">
        <v>0.17</v>
      </c>
      <c r="AB112" s="6">
        <v>0.22</v>
      </c>
      <c r="AC112" s="6">
        <v>95.2</v>
      </c>
      <c r="AD112" s="6">
        <v>9.1</v>
      </c>
      <c r="AE112" s="6">
        <v>11.8</v>
      </c>
      <c r="AF112" s="6">
        <v>8.4350999999999995E-2</v>
      </c>
      <c r="AG112" s="6" t="s">
        <v>27</v>
      </c>
      <c r="AH112" s="6" t="s">
        <v>28</v>
      </c>
      <c r="AI112" s="6" t="s">
        <v>29</v>
      </c>
      <c r="AJ112" s="6" t="s">
        <v>192</v>
      </c>
      <c r="AK112" s="75">
        <f>_xlfn.XLOOKUP(G112,hlpBPout!C:C,hlpBPout!X:X,".")</f>
        <v>96</v>
      </c>
      <c r="AL112" s="75">
        <f>_xlfn.XLOOKUP($G112,hlpBPout!$C:$C,hlpBPout!AA:AA,".")</f>
        <v>11</v>
      </c>
      <c r="AM112" s="75">
        <f>_xlfn.XLOOKUP(G112,hpBPaanwas!C:C,hpBPaanwas!X:X,".")</f>
        <v>102</v>
      </c>
      <c r="AN112" s="165">
        <f t="shared" si="12"/>
        <v>0.29906542056074764</v>
      </c>
      <c r="AO112" s="75">
        <f>_xlfn.XLOOKUP($G112,hpBPaanwas!$C:$C,hpBPaanwas!AA:AA,".")</f>
        <v>16</v>
      </c>
      <c r="AP112" s="116"/>
      <c r="AQ112" s="75">
        <f t="shared" si="13"/>
        <v>0.79999999999999716</v>
      </c>
      <c r="AR112" s="116"/>
      <c r="AS112" s="127"/>
      <c r="AT112" s="127" t="s">
        <v>3795</v>
      </c>
      <c r="AU112" s="128"/>
      <c r="AV112" s="232" t="str">
        <f>_xlfn.XLOOKUP($F112,Monstervakken!$C:$C,Monstervakken!L:L,".",0)</f>
        <v>Altijd toepasbaar</v>
      </c>
      <c r="AW112" s="232" t="str">
        <f>_xlfn.XLOOKUP($F112,Monstervakken!$C:$C,Monstervakken!M:M,".",0)</f>
        <v>Altijd toepasbaar</v>
      </c>
      <c r="AX112" s="232" t="str">
        <f>_xlfn.XLOOKUP($F112,Monstervakken!$C:$C,Monstervakken!N:N,".",0)</f>
        <v>Verspreidbaar</v>
      </c>
      <c r="AY112" s="232" t="str">
        <f>_xlfn.XLOOKUP($F112,Monstervakken!$C:$C,Monstervakken!O:O,".",0)</f>
        <v>Toepasbaar in GBT</v>
      </c>
      <c r="AZ112" s="232" t="str">
        <f>_xlfn.XLOOKUP($F112,Monstervakken!$C:$C,Monstervakken!P:P,".",0)</f>
        <v>Toepasbaar in GBT</v>
      </c>
      <c r="BA112" s="232" t="str">
        <f>_xlfn.XLOOKUP($F112,Monstervakken!$C:$C,Monstervakken!Q:Q,".",0)</f>
        <v>Geen</v>
      </c>
      <c r="BB112" s="232"/>
      <c r="BC112" s="234" t="str">
        <f>_xlfn.XLOOKUP($F112,Monstervakken!$C:$C,Monstervakken!CM:CM,".",0)</f>
        <v>ja</v>
      </c>
      <c r="BD112" s="234" t="str">
        <f>_xlfn.XLOOKUP($F112,Monstervakken!$C:$C,Monstervakken!CN:CN,".",0)</f>
        <v>ja</v>
      </c>
      <c r="BE112" s="234" t="str">
        <f>_xlfn.XLOOKUP($F112,Monstervakken!$C:$C,Monstervakken!CO:CO,".",0)</f>
        <v>ja</v>
      </c>
      <c r="BF112" s="234" t="str">
        <f>_xlfn.XLOOKUP($F112,Monstervakken!$C:$C,Monstervakken!CP:CP,".",0)</f>
        <v>ja</v>
      </c>
      <c r="BG112" s="234" t="str">
        <f>_xlfn.XLOOKUP($F112,Monstervakken!$C:$C,Monstervakken!CQ:CQ,".",0)</f>
        <v>ja</v>
      </c>
      <c r="BH112" s="234" t="str">
        <f>_xlfn.XLOOKUP($F112,Monstervakken!$C:$C,Monstervakken!CR:CR,".",0)</f>
        <v>ja</v>
      </c>
      <c r="BI112" s="234" t="str">
        <f>_xlfn.XLOOKUP($F112,Monstervakken!$C:$C,Monstervakken!CS:CS,".",0)</f>
        <v>ja</v>
      </c>
      <c r="BJ112" s="234" t="str">
        <f>_xlfn.XLOOKUP($F112,Monstervakken!$C:$C,Monstervakken!CT:CT,".",0)</f>
        <v>ja</v>
      </c>
      <c r="BK112" s="234" t="str">
        <f>_xlfn.XLOOKUP($F112,Monstervakken!$C:$C,Monstervakken!CU:CU,".",0)</f>
        <v>ja</v>
      </c>
      <c r="BL112" s="232" t="str">
        <f t="shared" si="9"/>
        <v>250_020</v>
      </c>
    </row>
    <row r="113" spans="1:64" x14ac:dyDescent="0.2">
      <c r="A113" s="6" t="s">
        <v>1647</v>
      </c>
      <c r="C113" s="135">
        <f>_xlfn.XLOOKUP(F113,Monstervakken!C:C,Monstervakken!B:B)</f>
        <v>2001</v>
      </c>
      <c r="D113" s="6" t="s">
        <v>1639</v>
      </c>
      <c r="E113" s="6" t="s">
        <v>186</v>
      </c>
      <c r="F113" s="75">
        <v>3</v>
      </c>
      <c r="G113" s="115" t="str">
        <f t="shared" si="10"/>
        <v>250_021</v>
      </c>
      <c r="H113" s="135"/>
      <c r="I113" s="75">
        <v>21</v>
      </c>
      <c r="J113" s="6" t="s">
        <v>193</v>
      </c>
      <c r="K113" s="23">
        <v>39.5</v>
      </c>
      <c r="L113" s="25">
        <v>6.05</v>
      </c>
      <c r="M113" s="6">
        <v>238.97499999999999</v>
      </c>
      <c r="N113" s="8">
        <v>43669</v>
      </c>
      <c r="O113" s="6" t="s">
        <v>47</v>
      </c>
      <c r="P113" s="66">
        <v>-2.2000000000000002</v>
      </c>
      <c r="Q113" s="66">
        <v>-2.2400000000000002</v>
      </c>
      <c r="R113" s="66">
        <f>_xlfn.XLOOKUP(E113,hlp_leggeruitrapport!A:A,hlp_leggeruitrapport!D:D)</f>
        <v>-2.2400000000000002</v>
      </c>
      <c r="S113" s="66">
        <v>0.5</v>
      </c>
      <c r="T113" s="66">
        <f>_xlfn.XLOOKUP(E113,hlp_leggeruitrapport!A:A,hlp_leggeruitrapport!E:E)</f>
        <v>0.5</v>
      </c>
      <c r="U113" s="75">
        <f>_xlfn.XLOOKUP(E113,hlp_leggeruitrapport!A:A,hlp_leggeruitrapport!F:F)</f>
        <v>3</v>
      </c>
      <c r="V113" s="165">
        <f>_xlfn.XLOOKUP($G113,hpBPaanwas!$C:$C,hpBPaanwas!T:T,".")</f>
        <v>3</v>
      </c>
      <c r="W113" s="75">
        <f t="shared" si="11"/>
        <v>-2.9400000000000004</v>
      </c>
      <c r="X113" s="6">
        <v>-2.74</v>
      </c>
      <c r="Y113" s="6">
        <v>3.05</v>
      </c>
      <c r="Z113" s="6">
        <v>1.85</v>
      </c>
      <c r="AA113" s="6">
        <v>0.1</v>
      </c>
      <c r="AB113" s="6">
        <v>0.1</v>
      </c>
      <c r="AC113" s="6">
        <v>73.099999999999994</v>
      </c>
      <c r="AD113" s="6">
        <v>4</v>
      </c>
      <c r="AE113" s="6">
        <v>4</v>
      </c>
      <c r="AF113" s="6">
        <v>6.3524999999999998E-2</v>
      </c>
      <c r="AG113" s="6" t="s">
        <v>27</v>
      </c>
      <c r="AH113" s="6" t="s">
        <v>32</v>
      </c>
      <c r="AI113" s="6" t="s">
        <v>29</v>
      </c>
      <c r="AJ113" s="6" t="s">
        <v>193</v>
      </c>
      <c r="AK113" s="75">
        <f>_xlfn.XLOOKUP(G113,hlpBPout!C:C,hlpBPout!X:X,".")</f>
        <v>71</v>
      </c>
      <c r="AL113" s="75">
        <f>_xlfn.XLOOKUP($G113,hlpBPout!$C:$C,hlpBPout!AA:AA,".")</f>
        <v>0</v>
      </c>
      <c r="AM113" s="75">
        <f>_xlfn.XLOOKUP(G113,hpBPaanwas!C:C,hpBPaanwas!X:X,".")</f>
        <v>79</v>
      </c>
      <c r="AN113" s="165">
        <f t="shared" si="12"/>
        <v>0.10126582278481013</v>
      </c>
      <c r="AO113" s="75">
        <f>_xlfn.XLOOKUP($G113,hpBPaanwas!$C:$C,hpBPaanwas!AA:AA,".")</f>
        <v>4</v>
      </c>
      <c r="AP113" s="116"/>
      <c r="AQ113" s="75">
        <f t="shared" si="13"/>
        <v>-2.0999999999999943</v>
      </c>
      <c r="AR113" s="116"/>
      <c r="AS113" s="127"/>
      <c r="AT113" s="127" t="s">
        <v>3795</v>
      </c>
      <c r="AU113" s="128"/>
      <c r="AV113" s="232" t="str">
        <f>_xlfn.XLOOKUP($F113,Monstervakken!$C:$C,Monstervakken!L:L,".",0)</f>
        <v>Altijd toepasbaar</v>
      </c>
      <c r="AW113" s="232" t="str">
        <f>_xlfn.XLOOKUP($F113,Monstervakken!$C:$C,Monstervakken!M:M,".",0)</f>
        <v>Altijd toepasbaar</v>
      </c>
      <c r="AX113" s="232" t="str">
        <f>_xlfn.XLOOKUP($F113,Monstervakken!$C:$C,Monstervakken!N:N,".",0)</f>
        <v>Verspreidbaar</v>
      </c>
      <c r="AY113" s="232" t="str">
        <f>_xlfn.XLOOKUP($F113,Monstervakken!$C:$C,Monstervakken!O:O,".",0)</f>
        <v>Toepasbaar in GBT</v>
      </c>
      <c r="AZ113" s="232" t="str">
        <f>_xlfn.XLOOKUP($F113,Monstervakken!$C:$C,Monstervakken!P:P,".",0)</f>
        <v>Toepasbaar in GBT</v>
      </c>
      <c r="BA113" s="232" t="str">
        <f>_xlfn.XLOOKUP($F113,Monstervakken!$C:$C,Monstervakken!Q:Q,".",0)</f>
        <v>Geen</v>
      </c>
      <c r="BB113" s="232"/>
      <c r="BC113" s="234" t="str">
        <f>_xlfn.XLOOKUP($F113,Monstervakken!$C:$C,Monstervakken!CM:CM,".",0)</f>
        <v>ja</v>
      </c>
      <c r="BD113" s="234" t="str">
        <f>_xlfn.XLOOKUP($F113,Monstervakken!$C:$C,Monstervakken!CN:CN,".",0)</f>
        <v>ja</v>
      </c>
      <c r="BE113" s="234" t="str">
        <f>_xlfn.XLOOKUP($F113,Monstervakken!$C:$C,Monstervakken!CO:CO,".",0)</f>
        <v>ja</v>
      </c>
      <c r="BF113" s="234" t="str">
        <f>_xlfn.XLOOKUP($F113,Monstervakken!$C:$C,Monstervakken!CP:CP,".",0)</f>
        <v>ja</v>
      </c>
      <c r="BG113" s="234" t="str">
        <f>_xlfn.XLOOKUP($F113,Monstervakken!$C:$C,Monstervakken!CQ:CQ,".",0)</f>
        <v>ja</v>
      </c>
      <c r="BH113" s="234" t="str">
        <f>_xlfn.XLOOKUP($F113,Monstervakken!$C:$C,Monstervakken!CR:CR,".",0)</f>
        <v>ja</v>
      </c>
      <c r="BI113" s="234" t="str">
        <f>_xlfn.XLOOKUP($F113,Monstervakken!$C:$C,Monstervakken!CS:CS,".",0)</f>
        <v>ja</v>
      </c>
      <c r="BJ113" s="234" t="str">
        <f>_xlfn.XLOOKUP($F113,Monstervakken!$C:$C,Monstervakken!CT:CT,".",0)</f>
        <v>ja</v>
      </c>
      <c r="BK113" s="234" t="str">
        <f>_xlfn.XLOOKUP($F113,Monstervakken!$C:$C,Monstervakken!CU:CU,".",0)</f>
        <v>ja</v>
      </c>
      <c r="BL113" s="232" t="str">
        <f t="shared" si="9"/>
        <v>250_021</v>
      </c>
    </row>
    <row r="114" spans="1:64" x14ac:dyDescent="0.2">
      <c r="A114" s="6" t="s">
        <v>1647</v>
      </c>
      <c r="C114" s="135">
        <f>_xlfn.XLOOKUP(F114,Monstervakken!C:C,Monstervakken!B:B)</f>
        <v>2001</v>
      </c>
      <c r="D114" s="6" t="s">
        <v>1639</v>
      </c>
      <c r="E114" s="6" t="s">
        <v>186</v>
      </c>
      <c r="F114" s="75">
        <v>3</v>
      </c>
      <c r="G114" s="115" t="str">
        <f t="shared" si="10"/>
        <v>250_022</v>
      </c>
      <c r="H114" s="135"/>
      <c r="I114" s="75">
        <v>22</v>
      </c>
      <c r="J114" s="6" t="s">
        <v>194</v>
      </c>
      <c r="K114" s="23">
        <v>36</v>
      </c>
      <c r="L114" s="25">
        <v>5.85</v>
      </c>
      <c r="M114" s="6">
        <v>210.6</v>
      </c>
      <c r="N114" s="8">
        <v>43669</v>
      </c>
      <c r="O114" s="6" t="s">
        <v>47</v>
      </c>
      <c r="P114" s="66">
        <v>-2.2000000000000002</v>
      </c>
      <c r="Q114" s="66">
        <v>-2.2400000000000002</v>
      </c>
      <c r="R114" s="66">
        <f>_xlfn.XLOOKUP(E114,hlp_leggeruitrapport!A:A,hlp_leggeruitrapport!D:D)</f>
        <v>-2.2400000000000002</v>
      </c>
      <c r="S114" s="66">
        <v>0.5</v>
      </c>
      <c r="T114" s="66">
        <f>_xlfn.XLOOKUP(E114,hlp_leggeruitrapport!A:A,hlp_leggeruitrapport!E:E)</f>
        <v>0.5</v>
      </c>
      <c r="U114" s="75">
        <f>_xlfn.XLOOKUP(E114,hlp_leggeruitrapport!A:A,hlp_leggeruitrapport!F:F)</f>
        <v>3</v>
      </c>
      <c r="V114" s="165">
        <f>_xlfn.XLOOKUP($G114,hpBPaanwas!$C:$C,hpBPaanwas!T:T,".")</f>
        <v>3</v>
      </c>
      <c r="W114" s="75">
        <f t="shared" si="11"/>
        <v>-2.9400000000000004</v>
      </c>
      <c r="X114" s="6">
        <v>-2.74</v>
      </c>
      <c r="Y114" s="6">
        <v>2.85</v>
      </c>
      <c r="Z114" s="6">
        <v>1.66</v>
      </c>
      <c r="AA114" s="6">
        <v>0.02</v>
      </c>
      <c r="AB114" s="6">
        <v>0.02</v>
      </c>
      <c r="AC114" s="6">
        <v>59.8</v>
      </c>
      <c r="AD114" s="6">
        <v>0.7</v>
      </c>
      <c r="AE114" s="6">
        <v>0.7</v>
      </c>
      <c r="AF114" s="6">
        <v>1.3932E-2</v>
      </c>
      <c r="AG114" s="6" t="s">
        <v>27</v>
      </c>
      <c r="AH114" s="6" t="s">
        <v>32</v>
      </c>
      <c r="AI114" s="6" t="s">
        <v>29</v>
      </c>
      <c r="AJ114" s="6" t="s">
        <v>194</v>
      </c>
      <c r="AK114" s="75">
        <f>_xlfn.XLOOKUP(G114,hlpBPout!C:C,hlpBPout!X:X,".")</f>
        <v>61</v>
      </c>
      <c r="AL114" s="75">
        <f>_xlfn.XLOOKUP($G114,hlpBPout!$C:$C,hlpBPout!AA:AA,".")</f>
        <v>0</v>
      </c>
      <c r="AM114" s="75">
        <f>_xlfn.XLOOKUP(G114,hpBPaanwas!C:C,hpBPaanwas!X:X,".")</f>
        <v>65</v>
      </c>
      <c r="AN114" s="165">
        <f t="shared" si="12"/>
        <v>0</v>
      </c>
      <c r="AO114" s="75">
        <f>_xlfn.XLOOKUP($G114,hpBPaanwas!$C:$C,hpBPaanwas!AA:AA,".")</f>
        <v>0</v>
      </c>
      <c r="AP114" s="116"/>
      <c r="AQ114" s="75">
        <f t="shared" si="13"/>
        <v>1.2000000000000028</v>
      </c>
      <c r="AR114" s="116"/>
      <c r="AS114" s="127"/>
      <c r="AT114" s="127" t="s">
        <v>3795</v>
      </c>
      <c r="AU114" s="128"/>
      <c r="AV114" s="232" t="str">
        <f>_xlfn.XLOOKUP($F114,Monstervakken!$C:$C,Monstervakken!L:L,".",0)</f>
        <v>Altijd toepasbaar</v>
      </c>
      <c r="AW114" s="232" t="str">
        <f>_xlfn.XLOOKUP($F114,Monstervakken!$C:$C,Monstervakken!M:M,".",0)</f>
        <v>Altijd toepasbaar</v>
      </c>
      <c r="AX114" s="232" t="str">
        <f>_xlfn.XLOOKUP($F114,Monstervakken!$C:$C,Monstervakken!N:N,".",0)</f>
        <v>Verspreidbaar</v>
      </c>
      <c r="AY114" s="232" t="str">
        <f>_xlfn.XLOOKUP($F114,Monstervakken!$C:$C,Monstervakken!O:O,".",0)</f>
        <v>Toepasbaar in GBT</v>
      </c>
      <c r="AZ114" s="232" t="str">
        <f>_xlfn.XLOOKUP($F114,Monstervakken!$C:$C,Monstervakken!P:P,".",0)</f>
        <v>Toepasbaar in GBT</v>
      </c>
      <c r="BA114" s="232" t="str">
        <f>_xlfn.XLOOKUP($F114,Monstervakken!$C:$C,Monstervakken!Q:Q,".",0)</f>
        <v>Geen</v>
      </c>
      <c r="BB114" s="232"/>
      <c r="BC114" s="234" t="str">
        <f>_xlfn.XLOOKUP($F114,Monstervakken!$C:$C,Monstervakken!CM:CM,".",0)</f>
        <v>ja</v>
      </c>
      <c r="BD114" s="234" t="str">
        <f>_xlfn.XLOOKUP($F114,Monstervakken!$C:$C,Monstervakken!CN:CN,".",0)</f>
        <v>ja</v>
      </c>
      <c r="BE114" s="234" t="str">
        <f>_xlfn.XLOOKUP($F114,Monstervakken!$C:$C,Monstervakken!CO:CO,".",0)</f>
        <v>ja</v>
      </c>
      <c r="BF114" s="234" t="str">
        <f>_xlfn.XLOOKUP($F114,Monstervakken!$C:$C,Monstervakken!CP:CP,".",0)</f>
        <v>ja</v>
      </c>
      <c r="BG114" s="234" t="str">
        <f>_xlfn.XLOOKUP($F114,Monstervakken!$C:$C,Monstervakken!CQ:CQ,".",0)</f>
        <v>ja</v>
      </c>
      <c r="BH114" s="234" t="str">
        <f>_xlfn.XLOOKUP($F114,Monstervakken!$C:$C,Monstervakken!CR:CR,".",0)</f>
        <v>ja</v>
      </c>
      <c r="BI114" s="234" t="str">
        <f>_xlfn.XLOOKUP($F114,Monstervakken!$C:$C,Monstervakken!CS:CS,".",0)</f>
        <v>ja</v>
      </c>
      <c r="BJ114" s="234" t="str">
        <f>_xlfn.XLOOKUP($F114,Monstervakken!$C:$C,Monstervakken!CT:CT,".",0)</f>
        <v>ja</v>
      </c>
      <c r="BK114" s="234" t="str">
        <f>_xlfn.XLOOKUP($F114,Monstervakken!$C:$C,Monstervakken!CU:CU,".",0)</f>
        <v>ja</v>
      </c>
      <c r="BL114" s="232" t="str">
        <f t="shared" si="9"/>
        <v>250_022</v>
      </c>
    </row>
    <row r="115" spans="1:64" x14ac:dyDescent="0.2">
      <c r="A115" s="6" t="s">
        <v>1647</v>
      </c>
      <c r="C115" s="135">
        <f>_xlfn.XLOOKUP(F115,Monstervakken!C:C,Monstervakken!B:B)</f>
        <v>2001</v>
      </c>
      <c r="D115" s="6" t="s">
        <v>1639</v>
      </c>
      <c r="E115" s="6" t="s">
        <v>195</v>
      </c>
      <c r="F115" s="75">
        <v>3</v>
      </c>
      <c r="G115" s="115" t="str">
        <f t="shared" si="10"/>
        <v>250_023</v>
      </c>
      <c r="H115" s="135"/>
      <c r="I115" s="75">
        <v>23</v>
      </c>
      <c r="J115" s="6" t="s">
        <v>196</v>
      </c>
      <c r="K115" s="23">
        <v>52.5</v>
      </c>
      <c r="L115" s="25">
        <v>5.35</v>
      </c>
      <c r="M115" s="6">
        <v>280.875</v>
      </c>
      <c r="N115" s="8">
        <v>43669</v>
      </c>
      <c r="O115" s="6" t="s">
        <v>47</v>
      </c>
      <c r="P115" s="66">
        <v>-2.2000000000000002</v>
      </c>
      <c r="Q115" s="66">
        <v>-2.2400000000000002</v>
      </c>
      <c r="R115" s="66">
        <f>_xlfn.XLOOKUP(E115,hlp_leggeruitrapport!A:A,hlp_leggeruitrapport!D:D)</f>
        <v>-2.2400000000000002</v>
      </c>
      <c r="S115" s="66">
        <v>0.5</v>
      </c>
      <c r="T115" s="66">
        <f>_xlfn.XLOOKUP(E115,hlp_leggeruitrapport!A:A,hlp_leggeruitrapport!E:E)</f>
        <v>0.5</v>
      </c>
      <c r="U115" s="75">
        <f>_xlfn.XLOOKUP(E115,hlp_leggeruitrapport!A:A,hlp_leggeruitrapport!F:F)</f>
        <v>2</v>
      </c>
      <c r="V115" s="165">
        <f>_xlfn.XLOOKUP($G115,hpBPaanwas!$C:$C,hpBPaanwas!T:T,".")</f>
        <v>2</v>
      </c>
      <c r="W115" s="75">
        <f t="shared" si="11"/>
        <v>-2.9400000000000004</v>
      </c>
      <c r="X115" s="6">
        <v>-2.74</v>
      </c>
      <c r="Y115" s="6">
        <v>3.35</v>
      </c>
      <c r="Z115" s="6">
        <v>1.39</v>
      </c>
      <c r="AA115" s="6">
        <v>0.05</v>
      </c>
      <c r="AB115" s="6">
        <v>0.12</v>
      </c>
      <c r="AC115" s="6">
        <v>73</v>
      </c>
      <c r="AD115" s="6">
        <v>2.6</v>
      </c>
      <c r="AE115" s="6">
        <v>6.3</v>
      </c>
      <c r="AF115" s="6">
        <v>2.9586999999999999E-2</v>
      </c>
      <c r="AG115" s="6" t="s">
        <v>27</v>
      </c>
      <c r="AH115" s="6" t="s">
        <v>28</v>
      </c>
      <c r="AI115" s="6" t="s">
        <v>29</v>
      </c>
      <c r="AJ115" s="6" t="s">
        <v>196</v>
      </c>
      <c r="AK115" s="75">
        <f>_xlfn.XLOOKUP(G115,hlpBPout!C:C,hlpBPout!X:X,".")</f>
        <v>74</v>
      </c>
      <c r="AL115" s="75">
        <f>_xlfn.XLOOKUP($G115,hlpBPout!$C:$C,hlpBPout!AA:AA,".")</f>
        <v>0</v>
      </c>
      <c r="AM115" s="75">
        <f>_xlfn.XLOOKUP(G115,hpBPaanwas!C:C,hpBPaanwas!X:X,".")</f>
        <v>79</v>
      </c>
      <c r="AN115" s="165">
        <f t="shared" si="12"/>
        <v>0.20952380952380953</v>
      </c>
      <c r="AO115" s="75">
        <f>_xlfn.XLOOKUP($G115,hpBPaanwas!$C:$C,hpBPaanwas!AA:AA,".")</f>
        <v>11</v>
      </c>
      <c r="AP115" s="116"/>
      <c r="AQ115" s="75">
        <f t="shared" si="13"/>
        <v>1</v>
      </c>
      <c r="AR115" s="116"/>
      <c r="AS115" s="127"/>
      <c r="AT115" s="127" t="s">
        <v>3795</v>
      </c>
      <c r="AU115" s="128"/>
      <c r="AV115" s="232" t="str">
        <f>_xlfn.XLOOKUP($F115,Monstervakken!$C:$C,Monstervakken!L:L,".",0)</f>
        <v>Altijd toepasbaar</v>
      </c>
      <c r="AW115" s="232" t="str">
        <f>_xlfn.XLOOKUP($F115,Monstervakken!$C:$C,Monstervakken!M:M,".",0)</f>
        <v>Altijd toepasbaar</v>
      </c>
      <c r="AX115" s="232" t="str">
        <f>_xlfn.XLOOKUP($F115,Monstervakken!$C:$C,Monstervakken!N:N,".",0)</f>
        <v>Verspreidbaar</v>
      </c>
      <c r="AY115" s="232" t="str">
        <f>_xlfn.XLOOKUP($F115,Monstervakken!$C:$C,Monstervakken!O:O,".",0)</f>
        <v>Toepasbaar in GBT</v>
      </c>
      <c r="AZ115" s="232" t="str">
        <f>_xlfn.XLOOKUP($F115,Monstervakken!$C:$C,Monstervakken!P:P,".",0)</f>
        <v>Toepasbaar in GBT</v>
      </c>
      <c r="BA115" s="232" t="str">
        <f>_xlfn.XLOOKUP($F115,Monstervakken!$C:$C,Monstervakken!Q:Q,".",0)</f>
        <v>Geen</v>
      </c>
      <c r="BB115" s="232"/>
      <c r="BC115" s="234" t="str">
        <f>_xlfn.XLOOKUP($F115,Monstervakken!$C:$C,Monstervakken!CM:CM,".",0)</f>
        <v>ja</v>
      </c>
      <c r="BD115" s="234" t="str">
        <f>_xlfn.XLOOKUP($F115,Monstervakken!$C:$C,Monstervakken!CN:CN,".",0)</f>
        <v>ja</v>
      </c>
      <c r="BE115" s="234" t="str">
        <f>_xlfn.XLOOKUP($F115,Monstervakken!$C:$C,Monstervakken!CO:CO,".",0)</f>
        <v>ja</v>
      </c>
      <c r="BF115" s="234" t="str">
        <f>_xlfn.XLOOKUP($F115,Monstervakken!$C:$C,Monstervakken!CP:CP,".",0)</f>
        <v>ja</v>
      </c>
      <c r="BG115" s="234" t="str">
        <f>_xlfn.XLOOKUP($F115,Monstervakken!$C:$C,Monstervakken!CQ:CQ,".",0)</f>
        <v>ja</v>
      </c>
      <c r="BH115" s="234" t="str">
        <f>_xlfn.XLOOKUP($F115,Monstervakken!$C:$C,Monstervakken!CR:CR,".",0)</f>
        <v>ja</v>
      </c>
      <c r="BI115" s="234" t="str">
        <f>_xlfn.XLOOKUP($F115,Monstervakken!$C:$C,Monstervakken!CS:CS,".",0)</f>
        <v>ja</v>
      </c>
      <c r="BJ115" s="234" t="str">
        <f>_xlfn.XLOOKUP($F115,Monstervakken!$C:$C,Monstervakken!CT:CT,".",0)</f>
        <v>ja</v>
      </c>
      <c r="BK115" s="234" t="str">
        <f>_xlfn.XLOOKUP($F115,Monstervakken!$C:$C,Monstervakken!CU:CU,".",0)</f>
        <v>ja</v>
      </c>
      <c r="BL115" s="232" t="str">
        <f t="shared" si="9"/>
        <v>250_023</v>
      </c>
    </row>
    <row r="116" spans="1:64" x14ac:dyDescent="0.2">
      <c r="A116" s="6" t="s">
        <v>1647</v>
      </c>
      <c r="C116" s="135">
        <f>_xlfn.XLOOKUP(F116,Monstervakken!C:C,Monstervakken!B:B)</f>
        <v>2001</v>
      </c>
      <c r="D116" s="6" t="s">
        <v>1639</v>
      </c>
      <c r="E116" s="6" t="s">
        <v>195</v>
      </c>
      <c r="F116" s="75">
        <v>3</v>
      </c>
      <c r="G116" s="115" t="str">
        <f t="shared" si="10"/>
        <v>250_024</v>
      </c>
      <c r="H116" s="135"/>
      <c r="I116" s="75">
        <v>24</v>
      </c>
      <c r="J116" s="6" t="s">
        <v>197</v>
      </c>
      <c r="K116" s="23">
        <v>29</v>
      </c>
      <c r="L116" s="25">
        <v>6.65</v>
      </c>
      <c r="M116" s="6">
        <v>192.85</v>
      </c>
      <c r="N116" s="8">
        <v>43669</v>
      </c>
      <c r="O116" s="6" t="s">
        <v>47</v>
      </c>
      <c r="P116" s="66">
        <v>-2.2000000000000002</v>
      </c>
      <c r="Q116" s="66">
        <v>-2.2400000000000002</v>
      </c>
      <c r="R116" s="66">
        <f>_xlfn.XLOOKUP(E116,hlp_leggeruitrapport!A:A,hlp_leggeruitrapport!D:D)</f>
        <v>-2.2400000000000002</v>
      </c>
      <c r="S116" s="66">
        <v>0.5</v>
      </c>
      <c r="T116" s="66">
        <f>_xlfn.XLOOKUP(E116,hlp_leggeruitrapport!A:A,hlp_leggeruitrapport!E:E)</f>
        <v>0.5</v>
      </c>
      <c r="U116" s="75">
        <f>_xlfn.XLOOKUP(E116,hlp_leggeruitrapport!A:A,hlp_leggeruitrapport!F:F)</f>
        <v>2</v>
      </c>
      <c r="V116" s="165">
        <f>_xlfn.XLOOKUP($G116,hpBPaanwas!$C:$C,hpBPaanwas!T:T,".")</f>
        <v>2</v>
      </c>
      <c r="W116" s="75">
        <f t="shared" si="11"/>
        <v>-2.9400000000000004</v>
      </c>
      <c r="X116" s="6">
        <v>-2.74</v>
      </c>
      <c r="Y116" s="6">
        <v>4.6500000000000004</v>
      </c>
      <c r="Z116" s="6">
        <v>1.1299999999999999</v>
      </c>
      <c r="AA116" s="6">
        <v>0.15</v>
      </c>
      <c r="AB116" s="6">
        <v>0.28999999999999998</v>
      </c>
      <c r="AC116" s="6">
        <v>32.799999999999997</v>
      </c>
      <c r="AD116" s="6">
        <v>4.4000000000000004</v>
      </c>
      <c r="AE116" s="6">
        <v>8.4</v>
      </c>
      <c r="AF116" s="6">
        <v>6.3632999999999995E-2</v>
      </c>
      <c r="AG116" s="6" t="s">
        <v>27</v>
      </c>
      <c r="AH116" s="6" t="s">
        <v>28</v>
      </c>
      <c r="AI116" s="6" t="s">
        <v>29</v>
      </c>
      <c r="AJ116" s="6" t="s">
        <v>197</v>
      </c>
      <c r="AK116" s="75">
        <f>_xlfn.XLOOKUP(G116,hlpBPout!C:C,hlpBPout!X:X,".")</f>
        <v>32</v>
      </c>
      <c r="AL116" s="75">
        <f>_xlfn.XLOOKUP($G116,hlpBPout!$C:$C,hlpBPout!AA:AA,".")</f>
        <v>3</v>
      </c>
      <c r="AM116" s="75">
        <f>_xlfn.XLOOKUP(G116,hpBPaanwas!C:C,hpBPaanwas!X:X,".")</f>
        <v>38</v>
      </c>
      <c r="AN116" s="165">
        <f t="shared" si="12"/>
        <v>0.41379310344827586</v>
      </c>
      <c r="AO116" s="75">
        <f>_xlfn.XLOOKUP($G116,hpBPaanwas!$C:$C,hpBPaanwas!AA:AA,".")</f>
        <v>12</v>
      </c>
      <c r="AP116" s="116"/>
      <c r="AQ116" s="75">
        <f t="shared" si="13"/>
        <v>-0.79999999999999716</v>
      </c>
      <c r="AR116" s="116"/>
      <c r="AS116" s="127"/>
      <c r="AT116" s="127" t="s">
        <v>3795</v>
      </c>
      <c r="AU116" s="128"/>
      <c r="AV116" s="232" t="str">
        <f>_xlfn.XLOOKUP($F116,Monstervakken!$C:$C,Monstervakken!L:L,".",0)</f>
        <v>Altijd toepasbaar</v>
      </c>
      <c r="AW116" s="232" t="str">
        <f>_xlfn.XLOOKUP($F116,Monstervakken!$C:$C,Monstervakken!M:M,".",0)</f>
        <v>Altijd toepasbaar</v>
      </c>
      <c r="AX116" s="232" t="str">
        <f>_xlfn.XLOOKUP($F116,Monstervakken!$C:$C,Monstervakken!N:N,".",0)</f>
        <v>Verspreidbaar</v>
      </c>
      <c r="AY116" s="232" t="str">
        <f>_xlfn.XLOOKUP($F116,Monstervakken!$C:$C,Monstervakken!O:O,".",0)</f>
        <v>Toepasbaar in GBT</v>
      </c>
      <c r="AZ116" s="232" t="str">
        <f>_xlfn.XLOOKUP($F116,Monstervakken!$C:$C,Monstervakken!P:P,".",0)</f>
        <v>Toepasbaar in GBT</v>
      </c>
      <c r="BA116" s="232" t="str">
        <f>_xlfn.XLOOKUP($F116,Monstervakken!$C:$C,Monstervakken!Q:Q,".",0)</f>
        <v>Geen</v>
      </c>
      <c r="BB116" s="232"/>
      <c r="BC116" s="234" t="str">
        <f>_xlfn.XLOOKUP($F116,Monstervakken!$C:$C,Monstervakken!CM:CM,".",0)</f>
        <v>ja</v>
      </c>
      <c r="BD116" s="234" t="str">
        <f>_xlfn.XLOOKUP($F116,Monstervakken!$C:$C,Monstervakken!CN:CN,".",0)</f>
        <v>ja</v>
      </c>
      <c r="BE116" s="234" t="str">
        <f>_xlfn.XLOOKUP($F116,Monstervakken!$C:$C,Monstervakken!CO:CO,".",0)</f>
        <v>ja</v>
      </c>
      <c r="BF116" s="234" t="str">
        <f>_xlfn.XLOOKUP($F116,Monstervakken!$C:$C,Monstervakken!CP:CP,".",0)</f>
        <v>ja</v>
      </c>
      <c r="BG116" s="234" t="str">
        <f>_xlfn.XLOOKUP($F116,Monstervakken!$C:$C,Monstervakken!CQ:CQ,".",0)</f>
        <v>ja</v>
      </c>
      <c r="BH116" s="234" t="str">
        <f>_xlfn.XLOOKUP($F116,Monstervakken!$C:$C,Monstervakken!CR:CR,".",0)</f>
        <v>ja</v>
      </c>
      <c r="BI116" s="234" t="str">
        <f>_xlfn.XLOOKUP($F116,Monstervakken!$C:$C,Monstervakken!CS:CS,".",0)</f>
        <v>ja</v>
      </c>
      <c r="BJ116" s="234" t="str">
        <f>_xlfn.XLOOKUP($F116,Monstervakken!$C:$C,Monstervakken!CT:CT,".",0)</f>
        <v>ja</v>
      </c>
      <c r="BK116" s="234" t="str">
        <f>_xlfn.XLOOKUP($F116,Monstervakken!$C:$C,Monstervakken!CU:CU,".",0)</f>
        <v>ja</v>
      </c>
      <c r="BL116" s="232" t="str">
        <f t="shared" si="9"/>
        <v>250_024</v>
      </c>
    </row>
    <row r="117" spans="1:64" x14ac:dyDescent="0.2">
      <c r="A117" s="6" t="s">
        <v>1647</v>
      </c>
      <c r="C117" s="135">
        <f>_xlfn.XLOOKUP(F117,Monstervakken!C:C,Monstervakken!B:B)</f>
        <v>2002</v>
      </c>
      <c r="D117" s="6" t="s">
        <v>1635</v>
      </c>
      <c r="E117" s="6" t="s">
        <v>540</v>
      </c>
      <c r="F117" s="75">
        <v>6</v>
      </c>
      <c r="G117" s="115" t="str">
        <f t="shared" si="10"/>
        <v>011_109</v>
      </c>
      <c r="H117" s="135"/>
      <c r="I117" s="75">
        <v>109</v>
      </c>
      <c r="J117" s="6" t="s">
        <v>541</v>
      </c>
      <c r="K117" s="23">
        <v>38</v>
      </c>
      <c r="L117" s="25">
        <v>11</v>
      </c>
      <c r="M117" s="6">
        <v>418</v>
      </c>
      <c r="N117" s="8">
        <v>43703</v>
      </c>
      <c r="O117" s="6" t="s">
        <v>38</v>
      </c>
      <c r="P117" s="66">
        <v>-2.19</v>
      </c>
      <c r="Q117" s="66">
        <v>-2.2200000000000002</v>
      </c>
      <c r="R117" s="66">
        <f>_xlfn.XLOOKUP(E117,hlp_leggeruitrapport!A:A,hlp_leggeruitrapport!D:D)</f>
        <v>-2.2200000000000002</v>
      </c>
      <c r="S117" s="66">
        <v>0.75</v>
      </c>
      <c r="T117" s="66">
        <f>_xlfn.XLOOKUP(E117,hlp_leggeruitrapport!A:A,hlp_leggeruitrapport!E:E)</f>
        <v>0.75</v>
      </c>
      <c r="U117" s="75">
        <f>_xlfn.XLOOKUP(E117,hlp_leggeruitrapport!A:A,hlp_leggeruitrapport!F:F)</f>
        <v>3</v>
      </c>
      <c r="V117" s="165">
        <f>_xlfn.XLOOKUP($G117,hpBPaanwas!$C:$C,hpBPaanwas!T:T,".")</f>
        <v>3</v>
      </c>
      <c r="W117" s="75">
        <f t="shared" si="11"/>
        <v>-3.1700000000000004</v>
      </c>
      <c r="X117" s="6">
        <v>-2.97</v>
      </c>
      <c r="Y117" s="6">
        <v>6.5</v>
      </c>
      <c r="Z117" s="6">
        <v>2.85</v>
      </c>
      <c r="AA117" s="6">
        <v>0.89</v>
      </c>
      <c r="AB117" s="6">
        <v>1.88</v>
      </c>
      <c r="AC117" s="6">
        <v>108.3</v>
      </c>
      <c r="AD117" s="6">
        <v>33.799999999999997</v>
      </c>
      <c r="AE117" s="6">
        <v>71.400000000000006</v>
      </c>
      <c r="AF117" s="6">
        <v>0.171713</v>
      </c>
      <c r="AG117" s="6" t="s">
        <v>479</v>
      </c>
      <c r="AH117" s="6" t="s">
        <v>28</v>
      </c>
      <c r="AI117" s="6" t="s">
        <v>41</v>
      </c>
      <c r="AJ117" s="6" t="s">
        <v>541</v>
      </c>
      <c r="AK117" s="75">
        <f>_xlfn.XLOOKUP(G117,hlpBPout!C:C,hlpBPout!X:X,".")</f>
        <v>106</v>
      </c>
      <c r="AL117" s="75">
        <f>_xlfn.XLOOKUP($G117,hlpBPout!$C:$C,hlpBPout!AA:AA,".")</f>
        <v>30</v>
      </c>
      <c r="AM117" s="75">
        <f>_xlfn.XLOOKUP(G117,hpBPaanwas!C:C,hpBPaanwas!X:X,".")</f>
        <v>118</v>
      </c>
      <c r="AN117" s="165">
        <f t="shared" ref="AN117:AN148" si="14">AO117/K117</f>
        <v>2</v>
      </c>
      <c r="AO117" s="75">
        <f>_xlfn.XLOOKUP($G117,hpBPaanwas!$C:$C,hpBPaanwas!AA:AA,".")</f>
        <v>76</v>
      </c>
      <c r="AP117" s="116"/>
      <c r="AQ117" s="75">
        <f t="shared" ref="AQ117:AQ148" si="15">AK117-AC117</f>
        <v>-2.2999999999999972</v>
      </c>
      <c r="AR117" s="116"/>
      <c r="AS117" s="127"/>
      <c r="AT117" s="127" t="s">
        <v>3795</v>
      </c>
      <c r="AU117" s="128"/>
      <c r="AV117" s="232" t="str">
        <f>_xlfn.XLOOKUP($F117,Monstervakken!$C:$C,Monstervakken!L:L,".",0)</f>
        <v>Altijd toepasbaar</v>
      </c>
      <c r="AW117" s="232" t="str">
        <f>_xlfn.XLOOKUP($F117,Monstervakken!$C:$C,Monstervakken!M:M,".",0)</f>
        <v>Altijd toepasbaar</v>
      </c>
      <c r="AX117" s="232" t="str">
        <f>_xlfn.XLOOKUP($F117,Monstervakken!$C:$C,Monstervakken!N:N,".",0)</f>
        <v>Verspreidbaar</v>
      </c>
      <c r="AY117" s="232" t="str">
        <f>_xlfn.XLOOKUP($F117,Monstervakken!$C:$C,Monstervakken!O:O,".",0)</f>
        <v>Toepasbaar in GBT</v>
      </c>
      <c r="AZ117" s="232" t="str">
        <f>_xlfn.XLOOKUP($F117,Monstervakken!$C:$C,Monstervakken!P:P,".",0)</f>
        <v>Toepasbaar in GBT</v>
      </c>
      <c r="BA117" s="232" t="str">
        <f>_xlfn.XLOOKUP($F117,Monstervakken!$C:$C,Monstervakken!Q:Q,".",0)</f>
        <v>Geen</v>
      </c>
      <c r="BB117" s="232"/>
      <c r="BC117" s="234" t="str">
        <f>_xlfn.XLOOKUP($F117,Monstervakken!$C:$C,Monstervakken!CM:CM,".",0)</f>
        <v>ja</v>
      </c>
      <c r="BD117" s="234" t="str">
        <f>_xlfn.XLOOKUP($F117,Monstervakken!$C:$C,Monstervakken!CN:CN,".",0)</f>
        <v>ja</v>
      </c>
      <c r="BE117" s="234" t="str">
        <f>_xlfn.XLOOKUP($F117,Monstervakken!$C:$C,Monstervakken!CO:CO,".",0)</f>
        <v>ja</v>
      </c>
      <c r="BF117" s="234" t="str">
        <f>_xlfn.XLOOKUP($F117,Monstervakken!$C:$C,Monstervakken!CP:CP,".",0)</f>
        <v>ja</v>
      </c>
      <c r="BG117" s="234" t="str">
        <f>_xlfn.XLOOKUP($F117,Monstervakken!$C:$C,Monstervakken!CQ:CQ,".",0)</f>
        <v>ja</v>
      </c>
      <c r="BH117" s="234" t="str">
        <f>_xlfn.XLOOKUP($F117,Monstervakken!$C:$C,Monstervakken!CR:CR,".",0)</f>
        <v>ja</v>
      </c>
      <c r="BI117" s="234" t="str">
        <f>_xlfn.XLOOKUP($F117,Monstervakken!$C:$C,Monstervakken!CS:CS,".",0)</f>
        <v>ja</v>
      </c>
      <c r="BJ117" s="234" t="str">
        <f>_xlfn.XLOOKUP($F117,Monstervakken!$C:$C,Monstervakken!CT:CT,".",0)</f>
        <v>ja</v>
      </c>
      <c r="BK117" s="234" t="str">
        <f>_xlfn.XLOOKUP($F117,Monstervakken!$C:$C,Monstervakken!CU:CU,".",0)</f>
        <v>ja</v>
      </c>
      <c r="BL117" s="232" t="str">
        <f t="shared" si="9"/>
        <v>011_109</v>
      </c>
    </row>
    <row r="118" spans="1:64" x14ac:dyDescent="0.2">
      <c r="A118" s="6" t="s">
        <v>1647</v>
      </c>
      <c r="C118" s="135">
        <f>_xlfn.XLOOKUP(F118,Monstervakken!C:C,Monstervakken!B:B)</f>
        <v>2002</v>
      </c>
      <c r="D118" s="6" t="s">
        <v>1635</v>
      </c>
      <c r="E118" s="6" t="s">
        <v>951</v>
      </c>
      <c r="F118" s="75">
        <v>6</v>
      </c>
      <c r="G118" s="115" t="str">
        <f t="shared" si="10"/>
        <v>011_110</v>
      </c>
      <c r="H118" s="135"/>
      <c r="I118" s="75">
        <v>110</v>
      </c>
      <c r="J118" s="6" t="s">
        <v>952</v>
      </c>
      <c r="K118" s="23">
        <v>42</v>
      </c>
      <c r="L118" s="25">
        <v>15.4</v>
      </c>
      <c r="M118" s="6">
        <v>646.79999999999995</v>
      </c>
      <c r="N118" s="8">
        <v>43703</v>
      </c>
      <c r="O118" s="6" t="s">
        <v>47</v>
      </c>
      <c r="P118" s="66">
        <v>-2.19</v>
      </c>
      <c r="Q118" s="66">
        <v>-2.2200000000000002</v>
      </c>
      <c r="R118" s="66">
        <f>_xlfn.XLOOKUP(E118,hlp_leggeruitrapport!A:A,hlp_leggeruitrapport!D:D)</f>
        <v>-2.2200000000000002</v>
      </c>
      <c r="S118" s="66">
        <v>0.75</v>
      </c>
      <c r="T118" s="66">
        <f>_xlfn.XLOOKUP(E118,hlp_leggeruitrapport!A:A,hlp_leggeruitrapport!E:E)</f>
        <v>0.75</v>
      </c>
      <c r="U118" s="75">
        <f>_xlfn.XLOOKUP(E118,hlp_leggeruitrapport!A:A,hlp_leggeruitrapport!F:F)</f>
        <v>3</v>
      </c>
      <c r="V118" s="165">
        <f>_xlfn.XLOOKUP($G118,hpBPaanwas!$C:$C,hpBPaanwas!T:T,".")</f>
        <v>3</v>
      </c>
      <c r="W118" s="75">
        <f t="shared" si="11"/>
        <v>-3.1700000000000004</v>
      </c>
      <c r="X118" s="6">
        <v>-2.97</v>
      </c>
      <c r="Y118" s="6">
        <v>10.9</v>
      </c>
      <c r="Z118" s="6">
        <v>4.71</v>
      </c>
      <c r="AA118" s="6">
        <v>2.4500000000000002</v>
      </c>
      <c r="AB118" s="6">
        <v>4.01</v>
      </c>
      <c r="AC118" s="6">
        <v>197.8</v>
      </c>
      <c r="AD118" s="6">
        <v>102.9</v>
      </c>
      <c r="AE118" s="6">
        <v>168.4</v>
      </c>
      <c r="AF118" s="6">
        <v>0.28223399999999998</v>
      </c>
      <c r="AG118" s="6" t="s">
        <v>921</v>
      </c>
      <c r="AH118" s="6" t="s">
        <v>28</v>
      </c>
      <c r="AI118" s="6" t="s">
        <v>41</v>
      </c>
      <c r="AJ118" s="6" t="s">
        <v>952</v>
      </c>
      <c r="AK118" s="75">
        <f>_xlfn.XLOOKUP(G118,hlpBPout!C:C,hlpBPout!X:X,".")</f>
        <v>197</v>
      </c>
      <c r="AL118" s="75">
        <f>_xlfn.XLOOKUP($G118,hlpBPout!$C:$C,hlpBPout!AA:AA,".")</f>
        <v>101</v>
      </c>
      <c r="AM118" s="75">
        <f>_xlfn.XLOOKUP(G118,hpBPaanwas!C:C,hpBPaanwas!X:X,".")</f>
        <v>214</v>
      </c>
      <c r="AN118" s="165">
        <f t="shared" si="14"/>
        <v>4.4047619047619051</v>
      </c>
      <c r="AO118" s="75">
        <f>_xlfn.XLOOKUP($G118,hpBPaanwas!$C:$C,hpBPaanwas!AA:AA,".")</f>
        <v>185</v>
      </c>
      <c r="AP118" s="116"/>
      <c r="AQ118" s="75">
        <f t="shared" si="15"/>
        <v>-0.80000000000001137</v>
      </c>
      <c r="AR118" s="116"/>
      <c r="AS118" s="127"/>
      <c r="AT118" s="127" t="s">
        <v>3795</v>
      </c>
      <c r="AU118" s="128"/>
      <c r="AV118" s="232" t="str">
        <f>_xlfn.XLOOKUP($F118,Monstervakken!$C:$C,Monstervakken!L:L,".",0)</f>
        <v>Altijd toepasbaar</v>
      </c>
      <c r="AW118" s="232" t="str">
        <f>_xlfn.XLOOKUP($F118,Monstervakken!$C:$C,Monstervakken!M:M,".",0)</f>
        <v>Altijd toepasbaar</v>
      </c>
      <c r="AX118" s="232" t="str">
        <f>_xlfn.XLOOKUP($F118,Monstervakken!$C:$C,Monstervakken!N:N,".",0)</f>
        <v>Verspreidbaar</v>
      </c>
      <c r="AY118" s="232" t="str">
        <f>_xlfn.XLOOKUP($F118,Monstervakken!$C:$C,Monstervakken!O:O,".",0)</f>
        <v>Toepasbaar in GBT</v>
      </c>
      <c r="AZ118" s="232" t="str">
        <f>_xlfn.XLOOKUP($F118,Monstervakken!$C:$C,Monstervakken!P:P,".",0)</f>
        <v>Toepasbaar in GBT</v>
      </c>
      <c r="BA118" s="232" t="str">
        <f>_xlfn.XLOOKUP($F118,Monstervakken!$C:$C,Monstervakken!Q:Q,".",0)</f>
        <v>Geen</v>
      </c>
      <c r="BB118" s="232"/>
      <c r="BC118" s="234" t="str">
        <f>_xlfn.XLOOKUP($F118,Monstervakken!$C:$C,Monstervakken!CM:CM,".",0)</f>
        <v>ja</v>
      </c>
      <c r="BD118" s="234" t="str">
        <f>_xlfn.XLOOKUP($F118,Monstervakken!$C:$C,Monstervakken!CN:CN,".",0)</f>
        <v>ja</v>
      </c>
      <c r="BE118" s="234" t="str">
        <f>_xlfn.XLOOKUP($F118,Monstervakken!$C:$C,Monstervakken!CO:CO,".",0)</f>
        <v>ja</v>
      </c>
      <c r="BF118" s="234" t="str">
        <f>_xlfn.XLOOKUP($F118,Monstervakken!$C:$C,Monstervakken!CP:CP,".",0)</f>
        <v>ja</v>
      </c>
      <c r="BG118" s="234" t="str">
        <f>_xlfn.XLOOKUP($F118,Monstervakken!$C:$C,Monstervakken!CQ:CQ,".",0)</f>
        <v>ja</v>
      </c>
      <c r="BH118" s="234" t="str">
        <f>_xlfn.XLOOKUP($F118,Monstervakken!$C:$C,Monstervakken!CR:CR,".",0)</f>
        <v>ja</v>
      </c>
      <c r="BI118" s="234" t="str">
        <f>_xlfn.XLOOKUP($F118,Monstervakken!$C:$C,Monstervakken!CS:CS,".",0)</f>
        <v>ja</v>
      </c>
      <c r="BJ118" s="234" t="str">
        <f>_xlfn.XLOOKUP($F118,Monstervakken!$C:$C,Monstervakken!CT:CT,".",0)</f>
        <v>ja</v>
      </c>
      <c r="BK118" s="234" t="str">
        <f>_xlfn.XLOOKUP($F118,Monstervakken!$C:$C,Monstervakken!CU:CU,".",0)</f>
        <v>ja</v>
      </c>
      <c r="BL118" s="232" t="str">
        <f t="shared" si="9"/>
        <v>011_110</v>
      </c>
    </row>
    <row r="119" spans="1:64" x14ac:dyDescent="0.2">
      <c r="A119" s="6" t="s">
        <v>1647</v>
      </c>
      <c r="C119" s="135">
        <f>_xlfn.XLOOKUP(F119,Monstervakken!C:C,Monstervakken!B:B)</f>
        <v>2002</v>
      </c>
      <c r="D119" s="6" t="s">
        <v>1635</v>
      </c>
      <c r="E119" s="6" t="s">
        <v>953</v>
      </c>
      <c r="F119" s="75">
        <v>6</v>
      </c>
      <c r="G119" s="115" t="str">
        <f t="shared" si="10"/>
        <v>011_111</v>
      </c>
      <c r="H119" s="135"/>
      <c r="I119" s="75">
        <v>111</v>
      </c>
      <c r="J119" s="6" t="s">
        <v>954</v>
      </c>
      <c r="K119" s="23">
        <v>24</v>
      </c>
      <c r="L119" s="25">
        <v>23.25</v>
      </c>
      <c r="M119" s="6">
        <v>558</v>
      </c>
      <c r="N119" s="8">
        <v>43703</v>
      </c>
      <c r="O119" s="6" t="s">
        <v>38</v>
      </c>
      <c r="P119" s="66">
        <v>-2.19</v>
      </c>
      <c r="Q119" s="66">
        <v>-2.2200000000000002</v>
      </c>
      <c r="R119" s="66">
        <f>_xlfn.XLOOKUP(E119,hlp_leggeruitrapport!A:A,hlp_leggeruitrapport!D:D)</f>
        <v>-2.2200000000000002</v>
      </c>
      <c r="S119" s="66">
        <v>0.75</v>
      </c>
      <c r="T119" s="66">
        <f>_xlfn.XLOOKUP(E119,hlp_leggeruitrapport!A:A,hlp_leggeruitrapport!E:E)</f>
        <v>0.75</v>
      </c>
      <c r="U119" s="75">
        <f>_xlfn.XLOOKUP(E119,hlp_leggeruitrapport!A:A,hlp_leggeruitrapport!F:F)</f>
        <v>3</v>
      </c>
      <c r="V119" s="165">
        <f>_xlfn.XLOOKUP($G119,hpBPaanwas!$C:$C,hpBPaanwas!T:T,".")</f>
        <v>3</v>
      </c>
      <c r="W119" s="75">
        <f t="shared" si="11"/>
        <v>-3.1700000000000004</v>
      </c>
      <c r="X119" s="6">
        <v>-2.97</v>
      </c>
      <c r="Y119" s="6">
        <v>18.75</v>
      </c>
      <c r="Z119" s="6">
        <v>7.64</v>
      </c>
      <c r="AA119" s="6">
        <v>4.83</v>
      </c>
      <c r="AB119" s="6">
        <v>6.8</v>
      </c>
      <c r="AC119" s="6">
        <v>183.4</v>
      </c>
      <c r="AD119" s="6">
        <v>115.9</v>
      </c>
      <c r="AE119" s="6">
        <v>163.19999999999999</v>
      </c>
      <c r="AF119" s="6">
        <v>0.32987100000000003</v>
      </c>
      <c r="AG119" s="6" t="s">
        <v>921</v>
      </c>
      <c r="AH119" s="6" t="s">
        <v>28</v>
      </c>
      <c r="AI119" s="6" t="s">
        <v>41</v>
      </c>
      <c r="AJ119" s="6" t="s">
        <v>954</v>
      </c>
      <c r="AK119" s="75">
        <f>_xlfn.XLOOKUP(G119,hlpBPout!C:C,hlpBPout!X:X,".")</f>
        <v>182</v>
      </c>
      <c r="AL119" s="75">
        <f>_xlfn.XLOOKUP($G119,hlpBPout!$C:$C,hlpBPout!AA:AA,".")</f>
        <v>115</v>
      </c>
      <c r="AM119" s="75">
        <f>_xlfn.XLOOKUP(G119,hpBPaanwas!C:C,hpBPaanwas!X:X,".")</f>
        <v>197</v>
      </c>
      <c r="AN119" s="165">
        <f t="shared" si="14"/>
        <v>7.291666666666667</v>
      </c>
      <c r="AO119" s="75">
        <f>_xlfn.XLOOKUP($G119,hpBPaanwas!$C:$C,hpBPaanwas!AA:AA,".")</f>
        <v>175</v>
      </c>
      <c r="AP119" s="116"/>
      <c r="AQ119" s="75">
        <f t="shared" si="15"/>
        <v>-1.4000000000000057</v>
      </c>
      <c r="AR119" s="116"/>
      <c r="AS119" s="127"/>
      <c r="AT119" s="127" t="s">
        <v>3795</v>
      </c>
      <c r="AU119" s="128"/>
      <c r="AV119" s="232" t="str">
        <f>_xlfn.XLOOKUP($F119,Monstervakken!$C:$C,Monstervakken!L:L,".",0)</f>
        <v>Altijd toepasbaar</v>
      </c>
      <c r="AW119" s="232" t="str">
        <f>_xlfn.XLOOKUP($F119,Monstervakken!$C:$C,Monstervakken!M:M,".",0)</f>
        <v>Altijd toepasbaar</v>
      </c>
      <c r="AX119" s="232" t="str">
        <f>_xlfn.XLOOKUP($F119,Monstervakken!$C:$C,Monstervakken!N:N,".",0)</f>
        <v>Verspreidbaar</v>
      </c>
      <c r="AY119" s="232" t="str">
        <f>_xlfn.XLOOKUP($F119,Monstervakken!$C:$C,Monstervakken!O:O,".",0)</f>
        <v>Toepasbaar in GBT</v>
      </c>
      <c r="AZ119" s="232" t="str">
        <f>_xlfn.XLOOKUP($F119,Monstervakken!$C:$C,Monstervakken!P:P,".",0)</f>
        <v>Toepasbaar in GBT</v>
      </c>
      <c r="BA119" s="232" t="str">
        <f>_xlfn.XLOOKUP($F119,Monstervakken!$C:$C,Monstervakken!Q:Q,".",0)</f>
        <v>Geen</v>
      </c>
      <c r="BB119" s="232"/>
      <c r="BC119" s="234" t="str">
        <f>_xlfn.XLOOKUP($F119,Monstervakken!$C:$C,Monstervakken!CM:CM,".",0)</f>
        <v>ja</v>
      </c>
      <c r="BD119" s="234" t="str">
        <f>_xlfn.XLOOKUP($F119,Monstervakken!$C:$C,Monstervakken!CN:CN,".",0)</f>
        <v>ja</v>
      </c>
      <c r="BE119" s="234" t="str">
        <f>_xlfn.XLOOKUP($F119,Monstervakken!$C:$C,Monstervakken!CO:CO,".",0)</f>
        <v>ja</v>
      </c>
      <c r="BF119" s="234" t="str">
        <f>_xlfn.XLOOKUP($F119,Monstervakken!$C:$C,Monstervakken!CP:CP,".",0)</f>
        <v>ja</v>
      </c>
      <c r="BG119" s="234" t="str">
        <f>_xlfn.XLOOKUP($F119,Monstervakken!$C:$C,Monstervakken!CQ:CQ,".",0)</f>
        <v>ja</v>
      </c>
      <c r="BH119" s="234" t="str">
        <f>_xlfn.XLOOKUP($F119,Monstervakken!$C:$C,Monstervakken!CR:CR,".",0)</f>
        <v>ja</v>
      </c>
      <c r="BI119" s="234" t="str">
        <f>_xlfn.XLOOKUP($F119,Monstervakken!$C:$C,Monstervakken!CS:CS,".",0)</f>
        <v>ja</v>
      </c>
      <c r="BJ119" s="234" t="str">
        <f>_xlfn.XLOOKUP($F119,Monstervakken!$C:$C,Monstervakken!CT:CT,".",0)</f>
        <v>ja</v>
      </c>
      <c r="BK119" s="234" t="str">
        <f>_xlfn.XLOOKUP($F119,Monstervakken!$C:$C,Monstervakken!CU:CU,".",0)</f>
        <v>ja</v>
      </c>
      <c r="BL119" s="232" t="str">
        <f t="shared" si="9"/>
        <v>011_111</v>
      </c>
    </row>
    <row r="120" spans="1:64" x14ac:dyDescent="0.2">
      <c r="A120" s="6" t="s">
        <v>1647</v>
      </c>
      <c r="C120" s="135">
        <f>_xlfn.XLOOKUP(F120,Monstervakken!C:C,Monstervakken!B:B)</f>
        <v>2002</v>
      </c>
      <c r="D120" s="6" t="s">
        <v>1635</v>
      </c>
      <c r="E120" s="6" t="s">
        <v>953</v>
      </c>
      <c r="F120" s="75">
        <v>6</v>
      </c>
      <c r="G120" s="115" t="str">
        <f t="shared" si="10"/>
        <v>011_112</v>
      </c>
      <c r="H120" s="135"/>
      <c r="I120" s="75">
        <v>112</v>
      </c>
      <c r="J120" s="6" t="s">
        <v>955</v>
      </c>
      <c r="K120" s="23">
        <v>16</v>
      </c>
      <c r="L120" s="25">
        <v>5.4</v>
      </c>
      <c r="M120" s="6">
        <v>86.4</v>
      </c>
      <c r="N120" s="8">
        <v>43703</v>
      </c>
      <c r="O120" s="6" t="s">
        <v>55</v>
      </c>
      <c r="P120" s="66">
        <v>-2.19</v>
      </c>
      <c r="Q120" s="66">
        <v>-2.2200000000000002</v>
      </c>
      <c r="R120" s="66">
        <f>_xlfn.XLOOKUP(E120,hlp_leggeruitrapport!A:A,hlp_leggeruitrapport!D:D)</f>
        <v>-2.2200000000000002</v>
      </c>
      <c r="S120" s="66">
        <v>0.75</v>
      </c>
      <c r="T120" s="66">
        <f>_xlfn.XLOOKUP(E120,hlp_leggeruitrapport!A:A,hlp_leggeruitrapport!E:E)</f>
        <v>0.75</v>
      </c>
      <c r="U120" s="75">
        <f>_xlfn.XLOOKUP(E120,hlp_leggeruitrapport!A:A,hlp_leggeruitrapport!F:F)</f>
        <v>3</v>
      </c>
      <c r="V120" s="165">
        <f>_xlfn.XLOOKUP($G120,hpBPaanwas!$C:$C,hpBPaanwas!T:T,".")</f>
        <v>2.4</v>
      </c>
      <c r="W120" s="75">
        <f t="shared" si="11"/>
        <v>-3.1700000000000004</v>
      </c>
      <c r="X120" s="6">
        <v>-2.97</v>
      </c>
      <c r="Y120" s="6">
        <v>1.8</v>
      </c>
      <c r="Z120" s="6">
        <v>1.1399999999999999</v>
      </c>
      <c r="AA120" s="6">
        <v>0.76</v>
      </c>
      <c r="AB120" s="6">
        <v>0.84</v>
      </c>
      <c r="AC120" s="6">
        <v>18.2</v>
      </c>
      <c r="AD120" s="6">
        <v>12.2</v>
      </c>
      <c r="AE120" s="6">
        <v>13.4</v>
      </c>
      <c r="AF120" s="6">
        <v>0.36019000000000001</v>
      </c>
      <c r="AG120" s="6" t="s">
        <v>921</v>
      </c>
      <c r="AH120" s="6" t="s">
        <v>28</v>
      </c>
      <c r="AI120" s="6" t="s">
        <v>41</v>
      </c>
      <c r="AJ120" s="6" t="s">
        <v>955</v>
      </c>
      <c r="AK120" s="75">
        <f>_xlfn.XLOOKUP(G120,hlpBPout!C:C,hlpBPout!X:X,".")</f>
        <v>18</v>
      </c>
      <c r="AL120" s="75">
        <f>_xlfn.XLOOKUP($G120,hlpBPout!$C:$C,hlpBPout!AA:AA,".")</f>
        <v>10</v>
      </c>
      <c r="AM120" s="75">
        <f>_xlfn.XLOOKUP(G120,hpBPaanwas!C:C,hpBPaanwas!X:X,".")</f>
        <v>21</v>
      </c>
      <c r="AN120" s="165">
        <f t="shared" si="14"/>
        <v>0.875</v>
      </c>
      <c r="AO120" s="75">
        <f>_xlfn.XLOOKUP($G120,hpBPaanwas!$C:$C,hpBPaanwas!AA:AA,".")</f>
        <v>14</v>
      </c>
      <c r="AP120" s="116"/>
      <c r="AQ120" s="75">
        <f t="shared" si="15"/>
        <v>-0.19999999999999929</v>
      </c>
      <c r="AR120" s="116"/>
      <c r="AS120" s="127"/>
      <c r="AT120" s="127" t="s">
        <v>3795</v>
      </c>
      <c r="AU120" s="128"/>
      <c r="AV120" s="232" t="str">
        <f>_xlfn.XLOOKUP($F120,Monstervakken!$C:$C,Monstervakken!L:L,".",0)</f>
        <v>Altijd toepasbaar</v>
      </c>
      <c r="AW120" s="232" t="str">
        <f>_xlfn.XLOOKUP($F120,Monstervakken!$C:$C,Monstervakken!M:M,".",0)</f>
        <v>Altijd toepasbaar</v>
      </c>
      <c r="AX120" s="232" t="str">
        <f>_xlfn.XLOOKUP($F120,Monstervakken!$C:$C,Monstervakken!N:N,".",0)</f>
        <v>Verspreidbaar</v>
      </c>
      <c r="AY120" s="232" t="str">
        <f>_xlfn.XLOOKUP($F120,Monstervakken!$C:$C,Monstervakken!O:O,".",0)</f>
        <v>Toepasbaar in GBT</v>
      </c>
      <c r="AZ120" s="232" t="str">
        <f>_xlfn.XLOOKUP($F120,Monstervakken!$C:$C,Monstervakken!P:P,".",0)</f>
        <v>Toepasbaar in GBT</v>
      </c>
      <c r="BA120" s="232" t="str">
        <f>_xlfn.XLOOKUP($F120,Monstervakken!$C:$C,Monstervakken!Q:Q,".",0)</f>
        <v>Geen</v>
      </c>
      <c r="BB120" s="232"/>
      <c r="BC120" s="234" t="str">
        <f>_xlfn.XLOOKUP($F120,Monstervakken!$C:$C,Monstervakken!CM:CM,".",0)</f>
        <v>ja</v>
      </c>
      <c r="BD120" s="234" t="str">
        <f>_xlfn.XLOOKUP($F120,Monstervakken!$C:$C,Monstervakken!CN:CN,".",0)</f>
        <v>ja</v>
      </c>
      <c r="BE120" s="234" t="str">
        <f>_xlfn.XLOOKUP($F120,Monstervakken!$C:$C,Monstervakken!CO:CO,".",0)</f>
        <v>ja</v>
      </c>
      <c r="BF120" s="234" t="str">
        <f>_xlfn.XLOOKUP($F120,Monstervakken!$C:$C,Monstervakken!CP:CP,".",0)</f>
        <v>ja</v>
      </c>
      <c r="BG120" s="234" t="str">
        <f>_xlfn.XLOOKUP($F120,Monstervakken!$C:$C,Monstervakken!CQ:CQ,".",0)</f>
        <v>ja</v>
      </c>
      <c r="BH120" s="234" t="str">
        <f>_xlfn.XLOOKUP($F120,Monstervakken!$C:$C,Monstervakken!CR:CR,".",0)</f>
        <v>ja</v>
      </c>
      <c r="BI120" s="234" t="str">
        <f>_xlfn.XLOOKUP($F120,Monstervakken!$C:$C,Monstervakken!CS:CS,".",0)</f>
        <v>ja</v>
      </c>
      <c r="BJ120" s="234" t="str">
        <f>_xlfn.XLOOKUP($F120,Monstervakken!$C:$C,Monstervakken!CT:CT,".",0)</f>
        <v>ja</v>
      </c>
      <c r="BK120" s="234" t="str">
        <f>_xlfn.XLOOKUP($F120,Monstervakken!$C:$C,Monstervakken!CU:CU,".",0)</f>
        <v>ja</v>
      </c>
      <c r="BL120" s="232" t="str">
        <f t="shared" si="9"/>
        <v>011_112</v>
      </c>
    </row>
    <row r="121" spans="1:64" x14ac:dyDescent="0.2">
      <c r="A121" s="6" t="s">
        <v>1647</v>
      </c>
      <c r="C121" s="135">
        <f>_xlfn.XLOOKUP(F121,Monstervakken!C:C,Monstervakken!B:B)</f>
        <v>2002</v>
      </c>
      <c r="D121" s="6" t="s">
        <v>1635</v>
      </c>
      <c r="E121" s="6" t="s">
        <v>953</v>
      </c>
      <c r="F121" s="75">
        <v>6</v>
      </c>
      <c r="G121" s="115" t="str">
        <f t="shared" si="10"/>
        <v>011_113</v>
      </c>
      <c r="H121" s="135"/>
      <c r="I121" s="75">
        <v>113</v>
      </c>
      <c r="J121" s="6" t="s">
        <v>956</v>
      </c>
      <c r="K121" s="23">
        <v>24</v>
      </c>
      <c r="L121" s="25">
        <v>5.6</v>
      </c>
      <c r="M121" s="6">
        <v>134.4</v>
      </c>
      <c r="N121" s="8">
        <v>43703</v>
      </c>
      <c r="O121" s="6" t="s">
        <v>55</v>
      </c>
      <c r="P121" s="66">
        <v>-2.19</v>
      </c>
      <c r="Q121" s="66">
        <v>-2.2200000000000002</v>
      </c>
      <c r="R121" s="66">
        <f>_xlfn.XLOOKUP(E121,hlp_leggeruitrapport!A:A,hlp_leggeruitrapport!D:D)</f>
        <v>-2.2200000000000002</v>
      </c>
      <c r="S121" s="66">
        <v>0.75</v>
      </c>
      <c r="T121" s="66">
        <f>_xlfn.XLOOKUP(E121,hlp_leggeruitrapport!A:A,hlp_leggeruitrapport!E:E)</f>
        <v>0.75</v>
      </c>
      <c r="U121" s="75">
        <f>_xlfn.XLOOKUP(E121,hlp_leggeruitrapport!A:A,hlp_leggeruitrapport!F:F)</f>
        <v>3</v>
      </c>
      <c r="V121" s="165">
        <f>_xlfn.XLOOKUP($G121,hpBPaanwas!$C:$C,hpBPaanwas!T:T,".")</f>
        <v>2.4900000000000002</v>
      </c>
      <c r="W121" s="75">
        <f t="shared" si="11"/>
        <v>-3.1700000000000004</v>
      </c>
      <c r="X121" s="6">
        <v>-2.97</v>
      </c>
      <c r="Y121" s="6">
        <v>1.8666670000000001</v>
      </c>
      <c r="Z121" s="6">
        <v>1.29</v>
      </c>
      <c r="AA121" s="6">
        <v>0.92</v>
      </c>
      <c r="AB121" s="6">
        <v>0.96</v>
      </c>
      <c r="AC121" s="6">
        <v>31</v>
      </c>
      <c r="AD121" s="6">
        <v>22.1</v>
      </c>
      <c r="AE121" s="6">
        <v>23</v>
      </c>
      <c r="AF121" s="6">
        <v>0.39655200000000002</v>
      </c>
      <c r="AG121" s="6" t="s">
        <v>921</v>
      </c>
      <c r="AH121" s="6" t="s">
        <v>28</v>
      </c>
      <c r="AI121" s="6" t="s">
        <v>41</v>
      </c>
      <c r="AJ121" s="6" t="s">
        <v>956</v>
      </c>
      <c r="AK121" s="75">
        <f>_xlfn.XLOOKUP(G121,hlpBPout!C:C,hlpBPout!X:X,".")</f>
        <v>31</v>
      </c>
      <c r="AL121" s="75">
        <f>_xlfn.XLOOKUP($G121,hlpBPout!$C:$C,hlpBPout!AA:AA,".")</f>
        <v>17</v>
      </c>
      <c r="AM121" s="75">
        <f>_xlfn.XLOOKUP(G121,hpBPaanwas!C:C,hpBPaanwas!X:X,".")</f>
        <v>34</v>
      </c>
      <c r="AN121" s="165">
        <f t="shared" si="14"/>
        <v>1</v>
      </c>
      <c r="AO121" s="75">
        <f>_xlfn.XLOOKUP($G121,hpBPaanwas!$C:$C,hpBPaanwas!AA:AA,".")</f>
        <v>24</v>
      </c>
      <c r="AP121" s="116"/>
      <c r="AQ121" s="75">
        <f t="shared" si="15"/>
        <v>0</v>
      </c>
      <c r="AR121" s="116"/>
      <c r="AS121" s="127"/>
      <c r="AT121" s="127" t="s">
        <v>3795</v>
      </c>
      <c r="AU121" s="128"/>
      <c r="AV121" s="232" t="str">
        <f>_xlfn.XLOOKUP($F121,Monstervakken!$C:$C,Monstervakken!L:L,".",0)</f>
        <v>Altijd toepasbaar</v>
      </c>
      <c r="AW121" s="232" t="str">
        <f>_xlfn.XLOOKUP($F121,Monstervakken!$C:$C,Monstervakken!M:M,".",0)</f>
        <v>Altijd toepasbaar</v>
      </c>
      <c r="AX121" s="232" t="str">
        <f>_xlfn.XLOOKUP($F121,Monstervakken!$C:$C,Monstervakken!N:N,".",0)</f>
        <v>Verspreidbaar</v>
      </c>
      <c r="AY121" s="232" t="str">
        <f>_xlfn.XLOOKUP($F121,Monstervakken!$C:$C,Monstervakken!O:O,".",0)</f>
        <v>Toepasbaar in GBT</v>
      </c>
      <c r="AZ121" s="232" t="str">
        <f>_xlfn.XLOOKUP($F121,Monstervakken!$C:$C,Monstervakken!P:P,".",0)</f>
        <v>Toepasbaar in GBT</v>
      </c>
      <c r="BA121" s="232" t="str">
        <f>_xlfn.XLOOKUP($F121,Monstervakken!$C:$C,Monstervakken!Q:Q,".",0)</f>
        <v>Geen</v>
      </c>
      <c r="BB121" s="232"/>
      <c r="BC121" s="234" t="str">
        <f>_xlfn.XLOOKUP($F121,Monstervakken!$C:$C,Monstervakken!CM:CM,".",0)</f>
        <v>ja</v>
      </c>
      <c r="BD121" s="234" t="str">
        <f>_xlfn.XLOOKUP($F121,Monstervakken!$C:$C,Monstervakken!CN:CN,".",0)</f>
        <v>ja</v>
      </c>
      <c r="BE121" s="234" t="str">
        <f>_xlfn.XLOOKUP($F121,Monstervakken!$C:$C,Monstervakken!CO:CO,".",0)</f>
        <v>ja</v>
      </c>
      <c r="BF121" s="234" t="str">
        <f>_xlfn.XLOOKUP($F121,Monstervakken!$C:$C,Monstervakken!CP:CP,".",0)</f>
        <v>ja</v>
      </c>
      <c r="BG121" s="234" t="str">
        <f>_xlfn.XLOOKUP($F121,Monstervakken!$C:$C,Monstervakken!CQ:CQ,".",0)</f>
        <v>ja</v>
      </c>
      <c r="BH121" s="234" t="str">
        <f>_xlfn.XLOOKUP($F121,Monstervakken!$C:$C,Monstervakken!CR:CR,".",0)</f>
        <v>ja</v>
      </c>
      <c r="BI121" s="234" t="str">
        <f>_xlfn.XLOOKUP($F121,Monstervakken!$C:$C,Monstervakken!CS:CS,".",0)</f>
        <v>ja</v>
      </c>
      <c r="BJ121" s="234" t="str">
        <f>_xlfn.XLOOKUP($F121,Monstervakken!$C:$C,Monstervakken!CT:CT,".",0)</f>
        <v>ja</v>
      </c>
      <c r="BK121" s="234" t="str">
        <f>_xlfn.XLOOKUP($F121,Monstervakken!$C:$C,Monstervakken!CU:CU,".",0)</f>
        <v>ja</v>
      </c>
      <c r="BL121" s="232" t="str">
        <f t="shared" si="9"/>
        <v>011_113</v>
      </c>
    </row>
    <row r="122" spans="1:64" x14ac:dyDescent="0.2">
      <c r="A122" s="6" t="s">
        <v>1647</v>
      </c>
      <c r="C122" s="135">
        <f>_xlfn.XLOOKUP(F122,Monstervakken!C:C,Monstervakken!B:B)</f>
        <v>2002</v>
      </c>
      <c r="D122" s="6" t="s">
        <v>1635</v>
      </c>
      <c r="E122" s="6" t="s">
        <v>957</v>
      </c>
      <c r="F122" s="75">
        <v>6</v>
      </c>
      <c r="G122" s="115" t="str">
        <f t="shared" si="10"/>
        <v>011_114</v>
      </c>
      <c r="H122" s="135"/>
      <c r="I122" s="75">
        <v>114</v>
      </c>
      <c r="J122" s="6" t="s">
        <v>958</v>
      </c>
      <c r="K122" s="23">
        <v>44.5</v>
      </c>
      <c r="L122" s="25">
        <v>7.5</v>
      </c>
      <c r="M122" s="6">
        <v>333.75</v>
      </c>
      <c r="N122" s="8">
        <v>43703</v>
      </c>
      <c r="O122" s="6" t="s">
        <v>55</v>
      </c>
      <c r="P122" s="66">
        <v>-2.19</v>
      </c>
      <c r="Q122" s="66">
        <v>-2.2200000000000002</v>
      </c>
      <c r="R122" s="66">
        <f>_xlfn.XLOOKUP(E122,hlp_leggeruitrapport!A:A,hlp_leggeruitrapport!D:D)</f>
        <v>-2.2200000000000002</v>
      </c>
      <c r="S122" s="66">
        <v>0.75</v>
      </c>
      <c r="T122" s="66">
        <f>_xlfn.XLOOKUP(E122,hlp_leggeruitrapport!A:A,hlp_leggeruitrapport!E:E)</f>
        <v>0.75</v>
      </c>
      <c r="U122" s="75">
        <f>_xlfn.XLOOKUP(E122,hlp_leggeruitrapport!A:A,hlp_leggeruitrapport!F:F)</f>
        <v>3</v>
      </c>
      <c r="V122" s="165">
        <f>_xlfn.XLOOKUP($G122,hpBPaanwas!$C:$C,hpBPaanwas!T:T,".")</f>
        <v>3</v>
      </c>
      <c r="W122" s="75">
        <f t="shared" si="11"/>
        <v>-3.1700000000000004</v>
      </c>
      <c r="X122" s="6">
        <v>-2.97</v>
      </c>
      <c r="Y122" s="6">
        <v>3</v>
      </c>
      <c r="Z122" s="6">
        <v>1.51</v>
      </c>
      <c r="AA122" s="6">
        <v>1.1599999999999999</v>
      </c>
      <c r="AB122" s="6">
        <v>1.28</v>
      </c>
      <c r="AC122" s="6">
        <v>67.2</v>
      </c>
      <c r="AD122" s="6">
        <v>51.6</v>
      </c>
      <c r="AE122" s="6">
        <v>57</v>
      </c>
      <c r="AF122" s="6">
        <v>0.37179499999999999</v>
      </c>
      <c r="AG122" s="6" t="s">
        <v>921</v>
      </c>
      <c r="AH122" s="6" t="s">
        <v>28</v>
      </c>
      <c r="AI122" s="6" t="s">
        <v>41</v>
      </c>
      <c r="AJ122" s="6" t="s">
        <v>958</v>
      </c>
      <c r="AK122" s="75">
        <f>_xlfn.XLOOKUP(G122,hlpBPout!C:C,hlpBPout!X:X,".")</f>
        <v>67</v>
      </c>
      <c r="AL122" s="75">
        <f>_xlfn.XLOOKUP($G122,hlpBPout!$C:$C,hlpBPout!AA:AA,".")</f>
        <v>49</v>
      </c>
      <c r="AM122" s="75">
        <f>_xlfn.XLOOKUP(G122,hpBPaanwas!C:C,hpBPaanwas!X:X,".")</f>
        <v>76</v>
      </c>
      <c r="AN122" s="165">
        <f t="shared" si="14"/>
        <v>1.3932584269662922</v>
      </c>
      <c r="AO122" s="75">
        <f>_xlfn.XLOOKUP($G122,hpBPaanwas!$C:$C,hpBPaanwas!AA:AA,".")</f>
        <v>62</v>
      </c>
      <c r="AP122" s="116"/>
      <c r="AQ122" s="75">
        <f t="shared" si="15"/>
        <v>-0.20000000000000284</v>
      </c>
      <c r="AR122" s="116"/>
      <c r="AS122" s="127"/>
      <c r="AT122" s="127" t="s">
        <v>3795</v>
      </c>
      <c r="AU122" s="128"/>
      <c r="AV122" s="232" t="str">
        <f>_xlfn.XLOOKUP($F122,Monstervakken!$C:$C,Monstervakken!L:L,".",0)</f>
        <v>Altijd toepasbaar</v>
      </c>
      <c r="AW122" s="232" t="str">
        <f>_xlfn.XLOOKUP($F122,Monstervakken!$C:$C,Monstervakken!M:M,".",0)</f>
        <v>Altijd toepasbaar</v>
      </c>
      <c r="AX122" s="232" t="str">
        <f>_xlfn.XLOOKUP($F122,Monstervakken!$C:$C,Monstervakken!N:N,".",0)</f>
        <v>Verspreidbaar</v>
      </c>
      <c r="AY122" s="232" t="str">
        <f>_xlfn.XLOOKUP($F122,Monstervakken!$C:$C,Monstervakken!O:O,".",0)</f>
        <v>Toepasbaar in GBT</v>
      </c>
      <c r="AZ122" s="232" t="str">
        <f>_xlfn.XLOOKUP($F122,Monstervakken!$C:$C,Monstervakken!P:P,".",0)</f>
        <v>Toepasbaar in GBT</v>
      </c>
      <c r="BA122" s="232" t="str">
        <f>_xlfn.XLOOKUP($F122,Monstervakken!$C:$C,Monstervakken!Q:Q,".",0)</f>
        <v>Geen</v>
      </c>
      <c r="BB122" s="232"/>
      <c r="BC122" s="234" t="str">
        <f>_xlfn.XLOOKUP($F122,Monstervakken!$C:$C,Monstervakken!CM:CM,".",0)</f>
        <v>ja</v>
      </c>
      <c r="BD122" s="234" t="str">
        <f>_xlfn.XLOOKUP($F122,Monstervakken!$C:$C,Monstervakken!CN:CN,".",0)</f>
        <v>ja</v>
      </c>
      <c r="BE122" s="234" t="str">
        <f>_xlfn.XLOOKUP($F122,Monstervakken!$C:$C,Monstervakken!CO:CO,".",0)</f>
        <v>ja</v>
      </c>
      <c r="BF122" s="234" t="str">
        <f>_xlfn.XLOOKUP($F122,Monstervakken!$C:$C,Monstervakken!CP:CP,".",0)</f>
        <v>ja</v>
      </c>
      <c r="BG122" s="234" t="str">
        <f>_xlfn.XLOOKUP($F122,Monstervakken!$C:$C,Monstervakken!CQ:CQ,".",0)</f>
        <v>ja</v>
      </c>
      <c r="BH122" s="234" t="str">
        <f>_xlfn.XLOOKUP($F122,Monstervakken!$C:$C,Monstervakken!CR:CR,".",0)</f>
        <v>ja</v>
      </c>
      <c r="BI122" s="234" t="str">
        <f>_xlfn.XLOOKUP($F122,Monstervakken!$C:$C,Monstervakken!CS:CS,".",0)</f>
        <v>ja</v>
      </c>
      <c r="BJ122" s="234" t="str">
        <f>_xlfn.XLOOKUP($F122,Monstervakken!$C:$C,Monstervakken!CT:CT,".",0)</f>
        <v>ja</v>
      </c>
      <c r="BK122" s="234" t="str">
        <f>_xlfn.XLOOKUP($F122,Monstervakken!$C:$C,Monstervakken!CU:CU,".",0)</f>
        <v>ja</v>
      </c>
      <c r="BL122" s="232" t="str">
        <f t="shared" si="9"/>
        <v>011_114</v>
      </c>
    </row>
    <row r="123" spans="1:64" x14ac:dyDescent="0.2">
      <c r="A123" s="6" t="s">
        <v>1647</v>
      </c>
      <c r="C123" s="135">
        <f>_xlfn.XLOOKUP(F123,Monstervakken!C:C,Monstervakken!B:B)</f>
        <v>2002</v>
      </c>
      <c r="D123" s="6" t="s">
        <v>1635</v>
      </c>
      <c r="E123" s="6" t="s">
        <v>957</v>
      </c>
      <c r="F123" s="75">
        <v>6</v>
      </c>
      <c r="G123" s="115" t="str">
        <f t="shared" si="10"/>
        <v>011_115</v>
      </c>
      <c r="H123" s="135"/>
      <c r="I123" s="75">
        <v>115</v>
      </c>
      <c r="J123" s="6" t="s">
        <v>959</v>
      </c>
      <c r="K123" s="23">
        <v>41.5</v>
      </c>
      <c r="L123" s="25">
        <v>7.15</v>
      </c>
      <c r="M123" s="6">
        <v>296.72500000000002</v>
      </c>
      <c r="N123" s="8">
        <v>43703</v>
      </c>
      <c r="O123" s="6" t="s">
        <v>55</v>
      </c>
      <c r="P123" s="66">
        <v>-2.19</v>
      </c>
      <c r="Q123" s="66">
        <v>-2.2200000000000002</v>
      </c>
      <c r="R123" s="66">
        <f>_xlfn.XLOOKUP(E123,hlp_leggeruitrapport!A:A,hlp_leggeruitrapport!D:D)</f>
        <v>-2.2200000000000002</v>
      </c>
      <c r="S123" s="66">
        <v>0.75</v>
      </c>
      <c r="T123" s="66">
        <f>_xlfn.XLOOKUP(E123,hlp_leggeruitrapport!A:A,hlp_leggeruitrapport!E:E)</f>
        <v>0.75</v>
      </c>
      <c r="U123" s="75">
        <f>_xlfn.XLOOKUP(E123,hlp_leggeruitrapport!A:A,hlp_leggeruitrapport!F:F)</f>
        <v>3</v>
      </c>
      <c r="V123" s="165">
        <f>_xlfn.XLOOKUP($G123,hpBPaanwas!$C:$C,hpBPaanwas!T:T,".")</f>
        <v>3</v>
      </c>
      <c r="W123" s="75">
        <f t="shared" si="11"/>
        <v>-3.1700000000000004</v>
      </c>
      <c r="X123" s="6">
        <v>-2.97</v>
      </c>
      <c r="Y123" s="6">
        <v>2.65</v>
      </c>
      <c r="Z123" s="6">
        <v>1.49</v>
      </c>
      <c r="AA123" s="6">
        <v>0.64</v>
      </c>
      <c r="AB123" s="6">
        <v>1.03</v>
      </c>
      <c r="AC123" s="6">
        <v>61.8</v>
      </c>
      <c r="AD123" s="6">
        <v>26.6</v>
      </c>
      <c r="AE123" s="6">
        <v>42.7</v>
      </c>
      <c r="AF123" s="6">
        <v>0.25287500000000002</v>
      </c>
      <c r="AG123" s="6" t="s">
        <v>921</v>
      </c>
      <c r="AH123" s="6" t="s">
        <v>28</v>
      </c>
      <c r="AI123" s="6" t="s">
        <v>41</v>
      </c>
      <c r="AJ123" s="6" t="s">
        <v>959</v>
      </c>
      <c r="AK123" s="75">
        <f>_xlfn.XLOOKUP(G123,hlpBPout!C:C,hlpBPout!X:X,".")</f>
        <v>62</v>
      </c>
      <c r="AL123" s="75">
        <f>_xlfn.XLOOKUP($G123,hlpBPout!$C:$C,hlpBPout!AA:AA,".")</f>
        <v>25</v>
      </c>
      <c r="AM123" s="75">
        <f>_xlfn.XLOOKUP(G123,hpBPaanwas!C:C,hpBPaanwas!X:X,".")</f>
        <v>71</v>
      </c>
      <c r="AN123" s="165">
        <f t="shared" si="14"/>
        <v>1.1084337349397591</v>
      </c>
      <c r="AO123" s="75">
        <f>_xlfn.XLOOKUP($G123,hpBPaanwas!$C:$C,hpBPaanwas!AA:AA,".")</f>
        <v>46</v>
      </c>
      <c r="AP123" s="116"/>
      <c r="AQ123" s="75">
        <f t="shared" si="15"/>
        <v>0.20000000000000284</v>
      </c>
      <c r="AR123" s="116"/>
      <c r="AS123" s="127"/>
      <c r="AT123" s="127" t="s">
        <v>3795</v>
      </c>
      <c r="AU123" s="128"/>
      <c r="AV123" s="232" t="str">
        <f>_xlfn.XLOOKUP($F123,Monstervakken!$C:$C,Monstervakken!L:L,".",0)</f>
        <v>Altijd toepasbaar</v>
      </c>
      <c r="AW123" s="232" t="str">
        <f>_xlfn.XLOOKUP($F123,Monstervakken!$C:$C,Monstervakken!M:M,".",0)</f>
        <v>Altijd toepasbaar</v>
      </c>
      <c r="AX123" s="232" t="str">
        <f>_xlfn.XLOOKUP($F123,Monstervakken!$C:$C,Monstervakken!N:N,".",0)</f>
        <v>Verspreidbaar</v>
      </c>
      <c r="AY123" s="232" t="str">
        <f>_xlfn.XLOOKUP($F123,Monstervakken!$C:$C,Monstervakken!O:O,".",0)</f>
        <v>Toepasbaar in GBT</v>
      </c>
      <c r="AZ123" s="232" t="str">
        <f>_xlfn.XLOOKUP($F123,Monstervakken!$C:$C,Monstervakken!P:P,".",0)</f>
        <v>Toepasbaar in GBT</v>
      </c>
      <c r="BA123" s="232" t="str">
        <f>_xlfn.XLOOKUP($F123,Monstervakken!$C:$C,Monstervakken!Q:Q,".",0)</f>
        <v>Geen</v>
      </c>
      <c r="BB123" s="232"/>
      <c r="BC123" s="234" t="str">
        <f>_xlfn.XLOOKUP($F123,Monstervakken!$C:$C,Monstervakken!CM:CM,".",0)</f>
        <v>ja</v>
      </c>
      <c r="BD123" s="234" t="str">
        <f>_xlfn.XLOOKUP($F123,Monstervakken!$C:$C,Monstervakken!CN:CN,".",0)</f>
        <v>ja</v>
      </c>
      <c r="BE123" s="234" t="str">
        <f>_xlfn.XLOOKUP($F123,Monstervakken!$C:$C,Monstervakken!CO:CO,".",0)</f>
        <v>ja</v>
      </c>
      <c r="BF123" s="234" t="str">
        <f>_xlfn.XLOOKUP($F123,Monstervakken!$C:$C,Monstervakken!CP:CP,".",0)</f>
        <v>ja</v>
      </c>
      <c r="BG123" s="234" t="str">
        <f>_xlfn.XLOOKUP($F123,Monstervakken!$C:$C,Monstervakken!CQ:CQ,".",0)</f>
        <v>ja</v>
      </c>
      <c r="BH123" s="234" t="str">
        <f>_xlfn.XLOOKUP($F123,Monstervakken!$C:$C,Monstervakken!CR:CR,".",0)</f>
        <v>ja</v>
      </c>
      <c r="BI123" s="234" t="str">
        <f>_xlfn.XLOOKUP($F123,Monstervakken!$C:$C,Monstervakken!CS:CS,".",0)</f>
        <v>ja</v>
      </c>
      <c r="BJ123" s="234" t="str">
        <f>_xlfn.XLOOKUP($F123,Monstervakken!$C:$C,Monstervakken!CT:CT,".",0)</f>
        <v>ja</v>
      </c>
      <c r="BK123" s="234" t="str">
        <f>_xlfn.XLOOKUP($F123,Monstervakken!$C:$C,Monstervakken!CU:CU,".",0)</f>
        <v>ja</v>
      </c>
      <c r="BL123" s="232" t="str">
        <f t="shared" si="9"/>
        <v>011_115</v>
      </c>
    </row>
    <row r="124" spans="1:64" x14ac:dyDescent="0.2">
      <c r="A124" s="6" t="s">
        <v>1647</v>
      </c>
      <c r="C124" s="135">
        <f>_xlfn.XLOOKUP(F124,Monstervakken!C:C,Monstervakken!B:B)</f>
        <v>2002</v>
      </c>
      <c r="D124" s="6" t="s">
        <v>1635</v>
      </c>
      <c r="E124" s="6" t="s">
        <v>957</v>
      </c>
      <c r="F124" s="75">
        <v>6</v>
      </c>
      <c r="G124" s="115" t="str">
        <f t="shared" si="10"/>
        <v>011_116</v>
      </c>
      <c r="H124" s="135"/>
      <c r="I124" s="75">
        <v>116</v>
      </c>
      <c r="J124" s="6" t="s">
        <v>960</v>
      </c>
      <c r="K124" s="23">
        <v>49</v>
      </c>
      <c r="L124" s="25">
        <v>6.6</v>
      </c>
      <c r="M124" s="6">
        <v>323.39999999999998</v>
      </c>
      <c r="N124" s="8">
        <v>43703</v>
      </c>
      <c r="O124" s="6" t="s">
        <v>55</v>
      </c>
      <c r="P124" s="66">
        <v>-2.19</v>
      </c>
      <c r="Q124" s="66">
        <v>-2.2200000000000002</v>
      </c>
      <c r="R124" s="66">
        <f>_xlfn.XLOOKUP(E124,hlp_leggeruitrapport!A:A,hlp_leggeruitrapport!D:D)</f>
        <v>-2.2200000000000002</v>
      </c>
      <c r="S124" s="66">
        <v>0.75</v>
      </c>
      <c r="T124" s="66">
        <f>_xlfn.XLOOKUP(E124,hlp_leggeruitrapport!A:A,hlp_leggeruitrapport!E:E)</f>
        <v>0.75</v>
      </c>
      <c r="U124" s="75">
        <f>_xlfn.XLOOKUP(E124,hlp_leggeruitrapport!A:A,hlp_leggeruitrapport!F:F)</f>
        <v>3</v>
      </c>
      <c r="V124" s="165">
        <f>_xlfn.XLOOKUP($G124,hpBPaanwas!$C:$C,hpBPaanwas!T:T,".")</f>
        <v>3</v>
      </c>
      <c r="W124" s="75">
        <f t="shared" si="11"/>
        <v>-3.1700000000000004</v>
      </c>
      <c r="X124" s="6">
        <v>-2.97</v>
      </c>
      <c r="Y124" s="6">
        <v>2.1</v>
      </c>
      <c r="Z124" s="6">
        <v>1.56</v>
      </c>
      <c r="AA124" s="6">
        <v>0.48</v>
      </c>
      <c r="AB124" s="6">
        <v>0.72</v>
      </c>
      <c r="AC124" s="6">
        <v>76.400000000000006</v>
      </c>
      <c r="AD124" s="6">
        <v>23.5</v>
      </c>
      <c r="AE124" s="6">
        <v>35.299999999999997</v>
      </c>
      <c r="AF124" s="6">
        <v>0.229744</v>
      </c>
      <c r="AG124" s="6" t="s">
        <v>921</v>
      </c>
      <c r="AH124" s="6" t="s">
        <v>32</v>
      </c>
      <c r="AI124" s="6" t="s">
        <v>41</v>
      </c>
      <c r="AJ124" s="6" t="s">
        <v>960</v>
      </c>
      <c r="AK124" s="75">
        <f>_xlfn.XLOOKUP(G124,hlpBPout!C:C,hlpBPout!X:X,".")</f>
        <v>74</v>
      </c>
      <c r="AL124" s="75">
        <f>_xlfn.XLOOKUP($G124,hlpBPout!$C:$C,hlpBPout!AA:AA,".")</f>
        <v>20</v>
      </c>
      <c r="AM124" s="75">
        <f>_xlfn.XLOOKUP(G124,hpBPaanwas!C:C,hpBPaanwas!X:X,".")</f>
        <v>83</v>
      </c>
      <c r="AN124" s="165">
        <f t="shared" si="14"/>
        <v>0.79591836734693877</v>
      </c>
      <c r="AO124" s="75">
        <f>_xlfn.XLOOKUP($G124,hpBPaanwas!$C:$C,hpBPaanwas!AA:AA,".")</f>
        <v>39</v>
      </c>
      <c r="AP124" s="116"/>
      <c r="AQ124" s="75">
        <f t="shared" si="15"/>
        <v>-2.4000000000000057</v>
      </c>
      <c r="AR124" s="116"/>
      <c r="AS124" s="127"/>
      <c r="AT124" s="127" t="s">
        <v>3795</v>
      </c>
      <c r="AU124" s="128"/>
      <c r="AV124" s="232" t="str">
        <f>_xlfn.XLOOKUP($F124,Monstervakken!$C:$C,Monstervakken!L:L,".",0)</f>
        <v>Altijd toepasbaar</v>
      </c>
      <c r="AW124" s="232" t="str">
        <f>_xlfn.XLOOKUP($F124,Monstervakken!$C:$C,Monstervakken!M:M,".",0)</f>
        <v>Altijd toepasbaar</v>
      </c>
      <c r="AX124" s="232" t="str">
        <f>_xlfn.XLOOKUP($F124,Monstervakken!$C:$C,Monstervakken!N:N,".",0)</f>
        <v>Verspreidbaar</v>
      </c>
      <c r="AY124" s="232" t="str">
        <f>_xlfn.XLOOKUP($F124,Monstervakken!$C:$C,Monstervakken!O:O,".",0)</f>
        <v>Toepasbaar in GBT</v>
      </c>
      <c r="AZ124" s="232" t="str">
        <f>_xlfn.XLOOKUP($F124,Monstervakken!$C:$C,Monstervakken!P:P,".",0)</f>
        <v>Toepasbaar in GBT</v>
      </c>
      <c r="BA124" s="232" t="str">
        <f>_xlfn.XLOOKUP($F124,Monstervakken!$C:$C,Monstervakken!Q:Q,".",0)</f>
        <v>Geen</v>
      </c>
      <c r="BB124" s="232"/>
      <c r="BC124" s="234" t="str">
        <f>_xlfn.XLOOKUP($F124,Monstervakken!$C:$C,Monstervakken!CM:CM,".",0)</f>
        <v>ja</v>
      </c>
      <c r="BD124" s="234" t="str">
        <f>_xlfn.XLOOKUP($F124,Monstervakken!$C:$C,Monstervakken!CN:CN,".",0)</f>
        <v>ja</v>
      </c>
      <c r="BE124" s="234" t="str">
        <f>_xlfn.XLOOKUP($F124,Monstervakken!$C:$C,Monstervakken!CO:CO,".",0)</f>
        <v>ja</v>
      </c>
      <c r="BF124" s="234" t="str">
        <f>_xlfn.XLOOKUP($F124,Monstervakken!$C:$C,Monstervakken!CP:CP,".",0)</f>
        <v>ja</v>
      </c>
      <c r="BG124" s="234" t="str">
        <f>_xlfn.XLOOKUP($F124,Monstervakken!$C:$C,Monstervakken!CQ:CQ,".",0)</f>
        <v>ja</v>
      </c>
      <c r="BH124" s="234" t="str">
        <f>_xlfn.XLOOKUP($F124,Monstervakken!$C:$C,Monstervakken!CR:CR,".",0)</f>
        <v>ja</v>
      </c>
      <c r="BI124" s="234" t="str">
        <f>_xlfn.XLOOKUP($F124,Monstervakken!$C:$C,Monstervakken!CS:CS,".",0)</f>
        <v>ja</v>
      </c>
      <c r="BJ124" s="234" t="str">
        <f>_xlfn.XLOOKUP($F124,Monstervakken!$C:$C,Monstervakken!CT:CT,".",0)</f>
        <v>ja</v>
      </c>
      <c r="BK124" s="234" t="str">
        <f>_xlfn.XLOOKUP($F124,Monstervakken!$C:$C,Monstervakken!CU:CU,".",0)</f>
        <v>ja</v>
      </c>
      <c r="BL124" s="232" t="str">
        <f t="shared" si="9"/>
        <v>011_116</v>
      </c>
    </row>
    <row r="125" spans="1:64" x14ac:dyDescent="0.2">
      <c r="A125" s="6" t="s">
        <v>1647</v>
      </c>
      <c r="C125" s="135">
        <f>_xlfn.XLOOKUP(F125,Monstervakken!C:C,Monstervakken!B:B)</f>
        <v>2002</v>
      </c>
      <c r="D125" s="6" t="s">
        <v>1635</v>
      </c>
      <c r="E125" s="6" t="s">
        <v>957</v>
      </c>
      <c r="F125" s="75">
        <v>6</v>
      </c>
      <c r="G125" s="115" t="str">
        <f t="shared" si="10"/>
        <v>011_117</v>
      </c>
      <c r="H125" s="135"/>
      <c r="I125" s="75">
        <v>117</v>
      </c>
      <c r="J125" s="6" t="s">
        <v>961</v>
      </c>
      <c r="K125" s="23">
        <v>38.5</v>
      </c>
      <c r="L125" s="25">
        <v>7.85</v>
      </c>
      <c r="M125" s="6">
        <v>302.22500000000002</v>
      </c>
      <c r="N125" s="8">
        <v>43703</v>
      </c>
      <c r="O125" s="6" t="s">
        <v>55</v>
      </c>
      <c r="P125" s="66">
        <v>-2.19</v>
      </c>
      <c r="Q125" s="66">
        <v>-2.2200000000000002</v>
      </c>
      <c r="R125" s="66">
        <f>_xlfn.XLOOKUP(E125,hlp_leggeruitrapport!A:A,hlp_leggeruitrapport!D:D)</f>
        <v>-2.2200000000000002</v>
      </c>
      <c r="S125" s="66">
        <v>0.75</v>
      </c>
      <c r="T125" s="66">
        <f>_xlfn.XLOOKUP(E125,hlp_leggeruitrapport!A:A,hlp_leggeruitrapport!E:E)</f>
        <v>0.75</v>
      </c>
      <c r="U125" s="75">
        <f>_xlfn.XLOOKUP(E125,hlp_leggeruitrapport!A:A,hlp_leggeruitrapport!F:F)</f>
        <v>3</v>
      </c>
      <c r="V125" s="165">
        <f>_xlfn.XLOOKUP($G125,hpBPaanwas!$C:$C,hpBPaanwas!T:T,".")</f>
        <v>3</v>
      </c>
      <c r="W125" s="75">
        <f t="shared" si="11"/>
        <v>-3.1700000000000004</v>
      </c>
      <c r="X125" s="6">
        <v>-2.97</v>
      </c>
      <c r="Y125" s="6">
        <v>3.35</v>
      </c>
      <c r="Z125" s="6">
        <v>2.31</v>
      </c>
      <c r="AA125" s="6">
        <v>0.99</v>
      </c>
      <c r="AB125" s="6">
        <v>1.54</v>
      </c>
      <c r="AC125" s="6">
        <v>88.9</v>
      </c>
      <c r="AD125" s="6">
        <v>38.1</v>
      </c>
      <c r="AE125" s="6">
        <v>59.3</v>
      </c>
      <c r="AF125" s="6">
        <v>0.31157299999999999</v>
      </c>
      <c r="AG125" s="6" t="s">
        <v>921</v>
      </c>
      <c r="AH125" s="6" t="s">
        <v>32</v>
      </c>
      <c r="AI125" s="6" t="s">
        <v>41</v>
      </c>
      <c r="AJ125" s="6" t="s">
        <v>961</v>
      </c>
      <c r="AK125" s="75">
        <f>_xlfn.XLOOKUP(G125,hlpBPout!C:C,hlpBPout!X:X,".")</f>
        <v>89</v>
      </c>
      <c r="AL125" s="75">
        <f>_xlfn.XLOOKUP($G125,hlpBPout!$C:$C,hlpBPout!AA:AA,".")</f>
        <v>35</v>
      </c>
      <c r="AM125" s="75">
        <f>_xlfn.XLOOKUP(G125,hpBPaanwas!C:C,hpBPaanwas!X:X,".")</f>
        <v>96</v>
      </c>
      <c r="AN125" s="165">
        <f t="shared" si="14"/>
        <v>1.6103896103896105</v>
      </c>
      <c r="AO125" s="75">
        <f>_xlfn.XLOOKUP($G125,hpBPaanwas!$C:$C,hpBPaanwas!AA:AA,".")</f>
        <v>62</v>
      </c>
      <c r="AP125" s="116"/>
      <c r="AQ125" s="75">
        <f t="shared" si="15"/>
        <v>9.9999999999994316E-2</v>
      </c>
      <c r="AR125" s="116"/>
      <c r="AS125" s="127"/>
      <c r="AT125" s="127" t="s">
        <v>3795</v>
      </c>
      <c r="AU125" s="128"/>
      <c r="AV125" s="232" t="str">
        <f>_xlfn.XLOOKUP($F125,Monstervakken!$C:$C,Monstervakken!L:L,".",0)</f>
        <v>Altijd toepasbaar</v>
      </c>
      <c r="AW125" s="232" t="str">
        <f>_xlfn.XLOOKUP($F125,Monstervakken!$C:$C,Monstervakken!M:M,".",0)</f>
        <v>Altijd toepasbaar</v>
      </c>
      <c r="AX125" s="232" t="str">
        <f>_xlfn.XLOOKUP($F125,Monstervakken!$C:$C,Monstervakken!N:N,".",0)</f>
        <v>Verspreidbaar</v>
      </c>
      <c r="AY125" s="232" t="str">
        <f>_xlfn.XLOOKUP($F125,Monstervakken!$C:$C,Monstervakken!O:O,".",0)</f>
        <v>Toepasbaar in GBT</v>
      </c>
      <c r="AZ125" s="232" t="str">
        <f>_xlfn.XLOOKUP($F125,Monstervakken!$C:$C,Monstervakken!P:P,".",0)</f>
        <v>Toepasbaar in GBT</v>
      </c>
      <c r="BA125" s="232" t="str">
        <f>_xlfn.XLOOKUP($F125,Monstervakken!$C:$C,Monstervakken!Q:Q,".",0)</f>
        <v>Geen</v>
      </c>
      <c r="BB125" s="232"/>
      <c r="BC125" s="234" t="str">
        <f>_xlfn.XLOOKUP($F125,Monstervakken!$C:$C,Monstervakken!CM:CM,".",0)</f>
        <v>ja</v>
      </c>
      <c r="BD125" s="234" t="str">
        <f>_xlfn.XLOOKUP($F125,Monstervakken!$C:$C,Monstervakken!CN:CN,".",0)</f>
        <v>ja</v>
      </c>
      <c r="BE125" s="234" t="str">
        <f>_xlfn.XLOOKUP($F125,Monstervakken!$C:$C,Monstervakken!CO:CO,".",0)</f>
        <v>ja</v>
      </c>
      <c r="BF125" s="234" t="str">
        <f>_xlfn.XLOOKUP($F125,Monstervakken!$C:$C,Monstervakken!CP:CP,".",0)</f>
        <v>ja</v>
      </c>
      <c r="BG125" s="234" t="str">
        <f>_xlfn.XLOOKUP($F125,Monstervakken!$C:$C,Monstervakken!CQ:CQ,".",0)</f>
        <v>ja</v>
      </c>
      <c r="BH125" s="234" t="str">
        <f>_xlfn.XLOOKUP($F125,Monstervakken!$C:$C,Monstervakken!CR:CR,".",0)</f>
        <v>ja</v>
      </c>
      <c r="BI125" s="234" t="str">
        <f>_xlfn.XLOOKUP($F125,Monstervakken!$C:$C,Monstervakken!CS:CS,".",0)</f>
        <v>ja</v>
      </c>
      <c r="BJ125" s="234" t="str">
        <f>_xlfn.XLOOKUP($F125,Monstervakken!$C:$C,Monstervakken!CT:CT,".",0)</f>
        <v>ja</v>
      </c>
      <c r="BK125" s="234" t="str">
        <f>_xlfn.XLOOKUP($F125,Monstervakken!$C:$C,Monstervakken!CU:CU,".",0)</f>
        <v>ja</v>
      </c>
      <c r="BL125" s="232" t="str">
        <f t="shared" si="9"/>
        <v>011_117</v>
      </c>
    </row>
    <row r="126" spans="1:64" x14ac:dyDescent="0.2">
      <c r="A126" s="6" t="s">
        <v>1647</v>
      </c>
      <c r="C126" s="135">
        <f>_xlfn.XLOOKUP(F126,Monstervakken!C:C,Monstervakken!B:B)</f>
        <v>2002</v>
      </c>
      <c r="D126" s="6" t="s">
        <v>1635</v>
      </c>
      <c r="E126" s="6" t="s">
        <v>542</v>
      </c>
      <c r="F126" s="75">
        <v>6</v>
      </c>
      <c r="G126" s="115" t="str">
        <f t="shared" si="10"/>
        <v>011_118</v>
      </c>
      <c r="H126" s="135"/>
      <c r="I126" s="75">
        <v>118</v>
      </c>
      <c r="J126" s="6" t="s">
        <v>543</v>
      </c>
      <c r="K126" s="23">
        <v>17</v>
      </c>
      <c r="L126" s="25">
        <v>10.9</v>
      </c>
      <c r="M126" s="6">
        <v>185.3</v>
      </c>
      <c r="N126" s="8">
        <v>43703</v>
      </c>
      <c r="O126" s="6" t="s">
        <v>55</v>
      </c>
      <c r="P126" s="66">
        <v>-2.19</v>
      </c>
      <c r="Q126" s="66">
        <v>-2.2200000000000002</v>
      </c>
      <c r="R126" s="66">
        <f>_xlfn.XLOOKUP(E126,hlp_leggeruitrapport!A:A,hlp_leggeruitrapport!D:D)</f>
        <v>-2.2200000000000002</v>
      </c>
      <c r="S126" s="66">
        <v>0.75</v>
      </c>
      <c r="T126" s="66">
        <f>_xlfn.XLOOKUP(E126,hlp_leggeruitrapport!A:A,hlp_leggeruitrapport!E:E)</f>
        <v>0.75</v>
      </c>
      <c r="U126" s="75">
        <f>_xlfn.XLOOKUP(E126,hlp_leggeruitrapport!A:A,hlp_leggeruitrapport!F:F)</f>
        <v>3</v>
      </c>
      <c r="V126" s="165">
        <f>_xlfn.XLOOKUP($G126,hpBPaanwas!$C:$C,hpBPaanwas!T:T,".")</f>
        <v>3</v>
      </c>
      <c r="W126" s="75">
        <f t="shared" si="11"/>
        <v>-3.1700000000000004</v>
      </c>
      <c r="X126" s="6">
        <v>-2.97</v>
      </c>
      <c r="Y126" s="6">
        <v>6.4</v>
      </c>
      <c r="Z126" s="6">
        <v>2.93</v>
      </c>
      <c r="AA126" s="6">
        <v>1.35</v>
      </c>
      <c r="AB126" s="6">
        <v>2.34</v>
      </c>
      <c r="AC126" s="6">
        <v>49.8</v>
      </c>
      <c r="AD126" s="6">
        <v>23</v>
      </c>
      <c r="AE126" s="6">
        <v>39.799999999999997</v>
      </c>
      <c r="AF126" s="6">
        <v>0.25594299999999998</v>
      </c>
      <c r="AG126" s="6" t="s">
        <v>479</v>
      </c>
      <c r="AH126" s="6" t="s">
        <v>28</v>
      </c>
      <c r="AI126" s="6" t="s">
        <v>41</v>
      </c>
      <c r="AJ126" s="6" t="s">
        <v>543</v>
      </c>
      <c r="AK126" s="75">
        <f>_xlfn.XLOOKUP(G126,hlpBPout!C:C,hlpBPout!X:X,".")</f>
        <v>49</v>
      </c>
      <c r="AL126" s="75">
        <f>_xlfn.XLOOKUP($G126,hlpBPout!$C:$C,hlpBPout!AA:AA,".")</f>
        <v>22</v>
      </c>
      <c r="AM126" s="75">
        <f>_xlfn.XLOOKUP(G126,hpBPaanwas!C:C,hpBPaanwas!X:X,".")</f>
        <v>54</v>
      </c>
      <c r="AN126" s="165">
        <f t="shared" si="14"/>
        <v>2.5294117647058822</v>
      </c>
      <c r="AO126" s="75">
        <f>_xlfn.XLOOKUP($G126,hpBPaanwas!$C:$C,hpBPaanwas!AA:AA,".")</f>
        <v>43</v>
      </c>
      <c r="AP126" s="116"/>
      <c r="AQ126" s="75">
        <f t="shared" si="15"/>
        <v>-0.79999999999999716</v>
      </c>
      <c r="AR126" s="116"/>
      <c r="AS126" s="127"/>
      <c r="AT126" s="127" t="s">
        <v>3795</v>
      </c>
      <c r="AU126" s="128"/>
      <c r="AV126" s="232" t="str">
        <f>_xlfn.XLOOKUP($F126,Monstervakken!$C:$C,Monstervakken!L:L,".",0)</f>
        <v>Altijd toepasbaar</v>
      </c>
      <c r="AW126" s="232" t="str">
        <f>_xlfn.XLOOKUP($F126,Monstervakken!$C:$C,Monstervakken!M:M,".",0)</f>
        <v>Altijd toepasbaar</v>
      </c>
      <c r="AX126" s="232" t="str">
        <f>_xlfn.XLOOKUP($F126,Monstervakken!$C:$C,Monstervakken!N:N,".",0)</f>
        <v>Verspreidbaar</v>
      </c>
      <c r="AY126" s="232" t="str">
        <f>_xlfn.XLOOKUP($F126,Monstervakken!$C:$C,Monstervakken!O:O,".",0)</f>
        <v>Toepasbaar in GBT</v>
      </c>
      <c r="AZ126" s="232" t="str">
        <f>_xlfn.XLOOKUP($F126,Monstervakken!$C:$C,Monstervakken!P:P,".",0)</f>
        <v>Toepasbaar in GBT</v>
      </c>
      <c r="BA126" s="232" t="str">
        <f>_xlfn.XLOOKUP($F126,Monstervakken!$C:$C,Monstervakken!Q:Q,".",0)</f>
        <v>Geen</v>
      </c>
      <c r="BB126" s="232"/>
      <c r="BC126" s="234" t="str">
        <f>_xlfn.XLOOKUP($F126,Monstervakken!$C:$C,Monstervakken!CM:CM,".",0)</f>
        <v>ja</v>
      </c>
      <c r="BD126" s="234" t="str">
        <f>_xlfn.XLOOKUP($F126,Monstervakken!$C:$C,Monstervakken!CN:CN,".",0)</f>
        <v>ja</v>
      </c>
      <c r="BE126" s="234" t="str">
        <f>_xlfn.XLOOKUP($F126,Monstervakken!$C:$C,Monstervakken!CO:CO,".",0)</f>
        <v>ja</v>
      </c>
      <c r="BF126" s="234" t="str">
        <f>_xlfn.XLOOKUP($F126,Monstervakken!$C:$C,Monstervakken!CP:CP,".",0)</f>
        <v>ja</v>
      </c>
      <c r="BG126" s="234" t="str">
        <f>_xlfn.XLOOKUP($F126,Monstervakken!$C:$C,Monstervakken!CQ:CQ,".",0)</f>
        <v>ja</v>
      </c>
      <c r="BH126" s="234" t="str">
        <f>_xlfn.XLOOKUP($F126,Monstervakken!$C:$C,Monstervakken!CR:CR,".",0)</f>
        <v>ja</v>
      </c>
      <c r="BI126" s="234" t="str">
        <f>_xlfn.XLOOKUP($F126,Monstervakken!$C:$C,Monstervakken!CS:CS,".",0)</f>
        <v>ja</v>
      </c>
      <c r="BJ126" s="234" t="str">
        <f>_xlfn.XLOOKUP($F126,Monstervakken!$C:$C,Monstervakken!CT:CT,".",0)</f>
        <v>ja</v>
      </c>
      <c r="BK126" s="234" t="str">
        <f>_xlfn.XLOOKUP($F126,Monstervakken!$C:$C,Monstervakken!CU:CU,".",0)</f>
        <v>ja</v>
      </c>
      <c r="BL126" s="232" t="str">
        <f t="shared" si="9"/>
        <v>011_118</v>
      </c>
    </row>
    <row r="127" spans="1:64" x14ac:dyDescent="0.2">
      <c r="A127" s="6" t="s">
        <v>1647</v>
      </c>
      <c r="C127" s="135">
        <f>_xlfn.XLOOKUP(F127,Monstervakken!C:C,Monstervakken!B:B)</f>
        <v>2002</v>
      </c>
      <c r="D127" s="6" t="s">
        <v>1635</v>
      </c>
      <c r="E127" s="6" t="s">
        <v>542</v>
      </c>
      <c r="F127" s="75">
        <v>6</v>
      </c>
      <c r="G127" s="115" t="str">
        <f t="shared" si="10"/>
        <v>011_119</v>
      </c>
      <c r="H127" s="135"/>
      <c r="I127" s="75">
        <v>119</v>
      </c>
      <c r="J127" s="6" t="s">
        <v>962</v>
      </c>
      <c r="K127" s="23">
        <v>27</v>
      </c>
      <c r="L127" s="25">
        <v>11.8</v>
      </c>
      <c r="M127" s="6">
        <v>318.60000000000002</v>
      </c>
      <c r="N127" s="8">
        <v>43703</v>
      </c>
      <c r="O127" s="6" t="s">
        <v>55</v>
      </c>
      <c r="P127" s="66">
        <v>-2.19</v>
      </c>
      <c r="Q127" s="66">
        <v>-2.2200000000000002</v>
      </c>
      <c r="R127" s="66">
        <f>_xlfn.XLOOKUP(E127,hlp_leggeruitrapport!A:A,hlp_leggeruitrapport!D:D)</f>
        <v>-2.2200000000000002</v>
      </c>
      <c r="S127" s="66">
        <v>0.75</v>
      </c>
      <c r="T127" s="66">
        <f>_xlfn.XLOOKUP(E127,hlp_leggeruitrapport!A:A,hlp_leggeruitrapport!E:E)</f>
        <v>0.75</v>
      </c>
      <c r="U127" s="75">
        <f>_xlfn.XLOOKUP(E127,hlp_leggeruitrapport!A:A,hlp_leggeruitrapport!F:F)</f>
        <v>3</v>
      </c>
      <c r="V127" s="165">
        <f>_xlfn.XLOOKUP($G127,hpBPaanwas!$C:$C,hpBPaanwas!T:T,".")</f>
        <v>3</v>
      </c>
      <c r="W127" s="75">
        <f t="shared" si="11"/>
        <v>-3.1700000000000004</v>
      </c>
      <c r="X127" s="6">
        <v>-2.97</v>
      </c>
      <c r="Y127" s="6">
        <v>7.3</v>
      </c>
      <c r="Z127" s="6">
        <v>3.03</v>
      </c>
      <c r="AA127" s="6">
        <v>1.74</v>
      </c>
      <c r="AB127" s="6">
        <v>2.5099999999999998</v>
      </c>
      <c r="AC127" s="6">
        <v>81.8</v>
      </c>
      <c r="AD127" s="6">
        <v>47</v>
      </c>
      <c r="AE127" s="6">
        <v>67.8</v>
      </c>
      <c r="AF127" s="6">
        <v>0.28945500000000002</v>
      </c>
      <c r="AG127" s="6" t="s">
        <v>921</v>
      </c>
      <c r="AH127" s="6" t="s">
        <v>28</v>
      </c>
      <c r="AI127" s="6" t="s">
        <v>41</v>
      </c>
      <c r="AJ127" s="6" t="s">
        <v>962</v>
      </c>
      <c r="AK127" s="75">
        <f>_xlfn.XLOOKUP(G127,hlpBPout!C:C,hlpBPout!X:X,".")</f>
        <v>81</v>
      </c>
      <c r="AL127" s="75">
        <f>_xlfn.XLOOKUP($G127,hlpBPout!$C:$C,hlpBPout!AA:AA,".")</f>
        <v>46</v>
      </c>
      <c r="AM127" s="75">
        <f>_xlfn.XLOOKUP(G127,hpBPaanwas!C:C,hpBPaanwas!X:X,".")</f>
        <v>89</v>
      </c>
      <c r="AN127" s="165">
        <f t="shared" si="14"/>
        <v>2.8148148148148149</v>
      </c>
      <c r="AO127" s="75">
        <f>_xlfn.XLOOKUP($G127,hpBPaanwas!$C:$C,hpBPaanwas!AA:AA,".")</f>
        <v>76</v>
      </c>
      <c r="AP127" s="116"/>
      <c r="AQ127" s="75">
        <f t="shared" si="15"/>
        <v>-0.79999999999999716</v>
      </c>
      <c r="AR127" s="116"/>
      <c r="AS127" s="127"/>
      <c r="AT127" s="127" t="s">
        <v>3795</v>
      </c>
      <c r="AU127" s="128"/>
      <c r="AV127" s="232" t="str">
        <f>_xlfn.XLOOKUP($F127,Monstervakken!$C:$C,Monstervakken!L:L,".",0)</f>
        <v>Altijd toepasbaar</v>
      </c>
      <c r="AW127" s="232" t="str">
        <f>_xlfn.XLOOKUP($F127,Monstervakken!$C:$C,Monstervakken!M:M,".",0)</f>
        <v>Altijd toepasbaar</v>
      </c>
      <c r="AX127" s="232" t="str">
        <f>_xlfn.XLOOKUP($F127,Monstervakken!$C:$C,Monstervakken!N:N,".",0)</f>
        <v>Verspreidbaar</v>
      </c>
      <c r="AY127" s="232" t="str">
        <f>_xlfn.XLOOKUP($F127,Monstervakken!$C:$C,Monstervakken!O:O,".",0)</f>
        <v>Toepasbaar in GBT</v>
      </c>
      <c r="AZ127" s="232" t="str">
        <f>_xlfn.XLOOKUP($F127,Monstervakken!$C:$C,Monstervakken!P:P,".",0)</f>
        <v>Toepasbaar in GBT</v>
      </c>
      <c r="BA127" s="232" t="str">
        <f>_xlfn.XLOOKUP($F127,Monstervakken!$C:$C,Monstervakken!Q:Q,".",0)</f>
        <v>Geen</v>
      </c>
      <c r="BB127" s="232"/>
      <c r="BC127" s="234" t="str">
        <f>_xlfn.XLOOKUP($F127,Monstervakken!$C:$C,Monstervakken!CM:CM,".",0)</f>
        <v>ja</v>
      </c>
      <c r="BD127" s="234" t="str">
        <f>_xlfn.XLOOKUP($F127,Monstervakken!$C:$C,Monstervakken!CN:CN,".",0)</f>
        <v>ja</v>
      </c>
      <c r="BE127" s="234" t="str">
        <f>_xlfn.XLOOKUP($F127,Monstervakken!$C:$C,Monstervakken!CO:CO,".",0)</f>
        <v>ja</v>
      </c>
      <c r="BF127" s="234" t="str">
        <f>_xlfn.XLOOKUP($F127,Monstervakken!$C:$C,Monstervakken!CP:CP,".",0)</f>
        <v>ja</v>
      </c>
      <c r="BG127" s="234" t="str">
        <f>_xlfn.XLOOKUP($F127,Monstervakken!$C:$C,Monstervakken!CQ:CQ,".",0)</f>
        <v>ja</v>
      </c>
      <c r="BH127" s="234" t="str">
        <f>_xlfn.XLOOKUP($F127,Monstervakken!$C:$C,Monstervakken!CR:CR,".",0)</f>
        <v>ja</v>
      </c>
      <c r="BI127" s="234" t="str">
        <f>_xlfn.XLOOKUP($F127,Monstervakken!$C:$C,Monstervakken!CS:CS,".",0)</f>
        <v>ja</v>
      </c>
      <c r="BJ127" s="234" t="str">
        <f>_xlfn.XLOOKUP($F127,Monstervakken!$C:$C,Monstervakken!CT:CT,".",0)</f>
        <v>ja</v>
      </c>
      <c r="BK127" s="234" t="str">
        <f>_xlfn.XLOOKUP($F127,Monstervakken!$C:$C,Monstervakken!CU:CU,".",0)</f>
        <v>ja</v>
      </c>
      <c r="BL127" s="232" t="str">
        <f t="shared" si="9"/>
        <v>011_119</v>
      </c>
    </row>
    <row r="128" spans="1:64" x14ac:dyDescent="0.2">
      <c r="A128" s="6" t="s">
        <v>1647</v>
      </c>
      <c r="C128" s="135">
        <f>_xlfn.XLOOKUP(F128,Monstervakken!C:C,Monstervakken!B:B)</f>
        <v>2002</v>
      </c>
      <c r="D128" s="6" t="s">
        <v>1635</v>
      </c>
      <c r="E128" s="6" t="s">
        <v>542</v>
      </c>
      <c r="F128" s="75">
        <v>6</v>
      </c>
      <c r="G128" s="115" t="str">
        <f t="shared" si="10"/>
        <v>011_120</v>
      </c>
      <c r="H128" s="135"/>
      <c r="I128" s="75">
        <v>120</v>
      </c>
      <c r="J128" s="6" t="s">
        <v>544</v>
      </c>
      <c r="K128" s="23">
        <v>25.5</v>
      </c>
      <c r="L128" s="25">
        <v>10.35</v>
      </c>
      <c r="M128" s="6">
        <v>263.92500000000001</v>
      </c>
      <c r="N128" s="8">
        <v>43703</v>
      </c>
      <c r="O128" s="6" t="s">
        <v>55</v>
      </c>
      <c r="P128" s="66">
        <v>-2.19</v>
      </c>
      <c r="Q128" s="66">
        <v>-2.2200000000000002</v>
      </c>
      <c r="R128" s="66">
        <f>_xlfn.XLOOKUP(E128,hlp_leggeruitrapport!A:A,hlp_leggeruitrapport!D:D)</f>
        <v>-2.2200000000000002</v>
      </c>
      <c r="S128" s="66">
        <v>0.75</v>
      </c>
      <c r="T128" s="66">
        <f>_xlfn.XLOOKUP(E128,hlp_leggeruitrapport!A:A,hlp_leggeruitrapport!E:E)</f>
        <v>0.75</v>
      </c>
      <c r="U128" s="75">
        <f>_xlfn.XLOOKUP(E128,hlp_leggeruitrapport!A:A,hlp_leggeruitrapport!F:F)</f>
        <v>3</v>
      </c>
      <c r="V128" s="165">
        <f>_xlfn.XLOOKUP($G128,hpBPaanwas!$C:$C,hpBPaanwas!T:T,".")</f>
        <v>3</v>
      </c>
      <c r="W128" s="75">
        <f t="shared" si="11"/>
        <v>-3.1700000000000004</v>
      </c>
      <c r="X128" s="6">
        <v>-2.97</v>
      </c>
      <c r="Y128" s="6">
        <v>5.85</v>
      </c>
      <c r="Z128" s="6">
        <v>3</v>
      </c>
      <c r="AA128" s="6">
        <v>1.02</v>
      </c>
      <c r="AB128" s="6">
        <v>1.69</v>
      </c>
      <c r="AC128" s="6">
        <v>76.5</v>
      </c>
      <c r="AD128" s="6">
        <v>26</v>
      </c>
      <c r="AE128" s="6">
        <v>43.1</v>
      </c>
      <c r="AF128" s="6">
        <v>0.213398</v>
      </c>
      <c r="AG128" s="6" t="s">
        <v>479</v>
      </c>
      <c r="AH128" s="6" t="s">
        <v>28</v>
      </c>
      <c r="AI128" s="6" t="s">
        <v>41</v>
      </c>
      <c r="AJ128" s="6" t="s">
        <v>544</v>
      </c>
      <c r="AK128" s="75">
        <f>_xlfn.XLOOKUP(G128,hlpBPout!C:C,hlpBPout!X:X,".")</f>
        <v>77</v>
      </c>
      <c r="AL128" s="75">
        <f>_xlfn.XLOOKUP($G128,hlpBPout!$C:$C,hlpBPout!AA:AA,".")</f>
        <v>26</v>
      </c>
      <c r="AM128" s="75">
        <f>_xlfn.XLOOKUP(G128,hpBPaanwas!C:C,hpBPaanwas!X:X,".")</f>
        <v>82</v>
      </c>
      <c r="AN128" s="165">
        <f t="shared" si="14"/>
        <v>1.803921568627451</v>
      </c>
      <c r="AO128" s="75">
        <f>_xlfn.XLOOKUP($G128,hpBPaanwas!$C:$C,hpBPaanwas!AA:AA,".")</f>
        <v>46</v>
      </c>
      <c r="AP128" s="116"/>
      <c r="AQ128" s="75">
        <f t="shared" si="15"/>
        <v>0.5</v>
      </c>
      <c r="AR128" s="116"/>
      <c r="AS128" s="127"/>
      <c r="AT128" s="127" t="s">
        <v>3795</v>
      </c>
      <c r="AU128" s="128"/>
      <c r="AV128" s="232" t="str">
        <f>_xlfn.XLOOKUP($F128,Monstervakken!$C:$C,Monstervakken!L:L,".",0)</f>
        <v>Altijd toepasbaar</v>
      </c>
      <c r="AW128" s="232" t="str">
        <f>_xlfn.XLOOKUP($F128,Monstervakken!$C:$C,Monstervakken!M:M,".",0)</f>
        <v>Altijd toepasbaar</v>
      </c>
      <c r="AX128" s="232" t="str">
        <f>_xlfn.XLOOKUP($F128,Monstervakken!$C:$C,Monstervakken!N:N,".",0)</f>
        <v>Verspreidbaar</v>
      </c>
      <c r="AY128" s="232" t="str">
        <f>_xlfn.XLOOKUP($F128,Monstervakken!$C:$C,Monstervakken!O:O,".",0)</f>
        <v>Toepasbaar in GBT</v>
      </c>
      <c r="AZ128" s="232" t="str">
        <f>_xlfn.XLOOKUP($F128,Monstervakken!$C:$C,Monstervakken!P:P,".",0)</f>
        <v>Toepasbaar in GBT</v>
      </c>
      <c r="BA128" s="232" t="str">
        <f>_xlfn.XLOOKUP($F128,Monstervakken!$C:$C,Monstervakken!Q:Q,".",0)</f>
        <v>Geen</v>
      </c>
      <c r="BB128" s="232"/>
      <c r="BC128" s="234" t="str">
        <f>_xlfn.XLOOKUP($F128,Monstervakken!$C:$C,Monstervakken!CM:CM,".",0)</f>
        <v>ja</v>
      </c>
      <c r="BD128" s="234" t="str">
        <f>_xlfn.XLOOKUP($F128,Monstervakken!$C:$C,Monstervakken!CN:CN,".",0)</f>
        <v>ja</v>
      </c>
      <c r="BE128" s="234" t="str">
        <f>_xlfn.XLOOKUP($F128,Monstervakken!$C:$C,Monstervakken!CO:CO,".",0)</f>
        <v>ja</v>
      </c>
      <c r="BF128" s="234" t="str">
        <f>_xlfn.XLOOKUP($F128,Monstervakken!$C:$C,Monstervakken!CP:CP,".",0)</f>
        <v>ja</v>
      </c>
      <c r="BG128" s="234" t="str">
        <f>_xlfn.XLOOKUP($F128,Monstervakken!$C:$C,Monstervakken!CQ:CQ,".",0)</f>
        <v>ja</v>
      </c>
      <c r="BH128" s="234" t="str">
        <f>_xlfn.XLOOKUP($F128,Monstervakken!$C:$C,Monstervakken!CR:CR,".",0)</f>
        <v>ja</v>
      </c>
      <c r="BI128" s="234" t="str">
        <f>_xlfn.XLOOKUP($F128,Monstervakken!$C:$C,Monstervakken!CS:CS,".",0)</f>
        <v>ja</v>
      </c>
      <c r="BJ128" s="234" t="str">
        <f>_xlfn.XLOOKUP($F128,Monstervakken!$C:$C,Monstervakken!CT:CT,".",0)</f>
        <v>ja</v>
      </c>
      <c r="BK128" s="234" t="str">
        <f>_xlfn.XLOOKUP($F128,Monstervakken!$C:$C,Monstervakken!CU:CU,".",0)</f>
        <v>ja</v>
      </c>
      <c r="BL128" s="232" t="str">
        <f t="shared" si="9"/>
        <v>011_120</v>
      </c>
    </row>
    <row r="129" spans="1:64" x14ac:dyDescent="0.2">
      <c r="A129" s="6" t="s">
        <v>1647</v>
      </c>
      <c r="C129" s="135">
        <f>_xlfn.XLOOKUP(F129,Monstervakken!C:C,Monstervakken!B:B)</f>
        <v>2002</v>
      </c>
      <c r="D129" s="6" t="s">
        <v>1635</v>
      </c>
      <c r="E129" s="6" t="s">
        <v>542</v>
      </c>
      <c r="F129" s="75">
        <v>6</v>
      </c>
      <c r="G129" s="115" t="str">
        <f t="shared" si="10"/>
        <v>011_121</v>
      </c>
      <c r="H129" s="135"/>
      <c r="I129" s="75">
        <v>121</v>
      </c>
      <c r="J129" s="6" t="s">
        <v>963</v>
      </c>
      <c r="K129" s="23">
        <v>24.5</v>
      </c>
      <c r="L129" s="25">
        <v>7.75</v>
      </c>
      <c r="M129" s="6">
        <v>189.875</v>
      </c>
      <c r="N129" s="8">
        <v>43703</v>
      </c>
      <c r="O129" s="6" t="s">
        <v>55</v>
      </c>
      <c r="P129" s="66">
        <v>-2.19</v>
      </c>
      <c r="Q129" s="66">
        <v>-2.2200000000000002</v>
      </c>
      <c r="R129" s="66">
        <f>_xlfn.XLOOKUP(E129,hlp_leggeruitrapport!A:A,hlp_leggeruitrapport!D:D)</f>
        <v>-2.2200000000000002</v>
      </c>
      <c r="S129" s="66">
        <v>0.75</v>
      </c>
      <c r="T129" s="66">
        <f>_xlfn.XLOOKUP(E129,hlp_leggeruitrapport!A:A,hlp_leggeruitrapport!E:E)</f>
        <v>0.75</v>
      </c>
      <c r="U129" s="75">
        <f>_xlfn.XLOOKUP(E129,hlp_leggeruitrapport!A:A,hlp_leggeruitrapport!F:F)</f>
        <v>3</v>
      </c>
      <c r="V129" s="165">
        <f>_xlfn.XLOOKUP($G129,hpBPaanwas!$C:$C,hpBPaanwas!T:T,".")</f>
        <v>3</v>
      </c>
      <c r="W129" s="75">
        <f t="shared" si="11"/>
        <v>-3.1700000000000004</v>
      </c>
      <c r="X129" s="6">
        <v>-2.97</v>
      </c>
      <c r="Y129" s="6">
        <v>3.25</v>
      </c>
      <c r="Z129" s="6">
        <v>1.8</v>
      </c>
      <c r="AA129" s="6">
        <v>0.85</v>
      </c>
      <c r="AB129" s="6">
        <v>1.25</v>
      </c>
      <c r="AC129" s="6">
        <v>44.1</v>
      </c>
      <c r="AD129" s="6">
        <v>20.8</v>
      </c>
      <c r="AE129" s="6">
        <v>30.6</v>
      </c>
      <c r="AF129" s="6">
        <v>0.28090199999999999</v>
      </c>
      <c r="AG129" s="6" t="s">
        <v>921</v>
      </c>
      <c r="AH129" s="6" t="s">
        <v>28</v>
      </c>
      <c r="AI129" s="6" t="s">
        <v>41</v>
      </c>
      <c r="AJ129" s="6" t="s">
        <v>963</v>
      </c>
      <c r="AK129" s="75">
        <f>_xlfn.XLOOKUP(G129,hlpBPout!C:C,hlpBPout!X:X,".")</f>
        <v>44</v>
      </c>
      <c r="AL129" s="75">
        <f>_xlfn.XLOOKUP($G129,hlpBPout!$C:$C,hlpBPout!AA:AA,".")</f>
        <v>20</v>
      </c>
      <c r="AM129" s="75">
        <f>_xlfn.XLOOKUP(G129,hpBPaanwas!C:C,hpBPaanwas!X:X,".")</f>
        <v>49</v>
      </c>
      <c r="AN129" s="165">
        <f t="shared" si="14"/>
        <v>1.3061224489795917</v>
      </c>
      <c r="AO129" s="75">
        <f>_xlfn.XLOOKUP($G129,hpBPaanwas!$C:$C,hpBPaanwas!AA:AA,".")</f>
        <v>32</v>
      </c>
      <c r="AP129" s="116"/>
      <c r="AQ129" s="75">
        <f t="shared" si="15"/>
        <v>-0.10000000000000142</v>
      </c>
      <c r="AR129" s="116"/>
      <c r="AS129" s="127"/>
      <c r="AT129" s="127" t="s">
        <v>3795</v>
      </c>
      <c r="AU129" s="128"/>
      <c r="AV129" s="232" t="str">
        <f>_xlfn.XLOOKUP($F129,Monstervakken!$C:$C,Monstervakken!L:L,".",0)</f>
        <v>Altijd toepasbaar</v>
      </c>
      <c r="AW129" s="232" t="str">
        <f>_xlfn.XLOOKUP($F129,Monstervakken!$C:$C,Monstervakken!M:M,".",0)</f>
        <v>Altijd toepasbaar</v>
      </c>
      <c r="AX129" s="232" t="str">
        <f>_xlfn.XLOOKUP($F129,Monstervakken!$C:$C,Monstervakken!N:N,".",0)</f>
        <v>Verspreidbaar</v>
      </c>
      <c r="AY129" s="232" t="str">
        <f>_xlfn.XLOOKUP($F129,Monstervakken!$C:$C,Monstervakken!O:O,".",0)</f>
        <v>Toepasbaar in GBT</v>
      </c>
      <c r="AZ129" s="232" t="str">
        <f>_xlfn.XLOOKUP($F129,Monstervakken!$C:$C,Monstervakken!P:P,".",0)</f>
        <v>Toepasbaar in GBT</v>
      </c>
      <c r="BA129" s="232" t="str">
        <f>_xlfn.XLOOKUP($F129,Monstervakken!$C:$C,Monstervakken!Q:Q,".",0)</f>
        <v>Geen</v>
      </c>
      <c r="BB129" s="232"/>
      <c r="BC129" s="234" t="str">
        <f>_xlfn.XLOOKUP($F129,Monstervakken!$C:$C,Monstervakken!CM:CM,".",0)</f>
        <v>ja</v>
      </c>
      <c r="BD129" s="234" t="str">
        <f>_xlfn.XLOOKUP($F129,Monstervakken!$C:$C,Monstervakken!CN:CN,".",0)</f>
        <v>ja</v>
      </c>
      <c r="BE129" s="234" t="str">
        <f>_xlfn.XLOOKUP($F129,Monstervakken!$C:$C,Monstervakken!CO:CO,".",0)</f>
        <v>ja</v>
      </c>
      <c r="BF129" s="234" t="str">
        <f>_xlfn.XLOOKUP($F129,Monstervakken!$C:$C,Monstervakken!CP:CP,".",0)</f>
        <v>ja</v>
      </c>
      <c r="BG129" s="234" t="str">
        <f>_xlfn.XLOOKUP($F129,Monstervakken!$C:$C,Monstervakken!CQ:CQ,".",0)</f>
        <v>ja</v>
      </c>
      <c r="BH129" s="234" t="str">
        <f>_xlfn.XLOOKUP($F129,Monstervakken!$C:$C,Monstervakken!CR:CR,".",0)</f>
        <v>ja</v>
      </c>
      <c r="BI129" s="234" t="str">
        <f>_xlfn.XLOOKUP($F129,Monstervakken!$C:$C,Monstervakken!CS:CS,".",0)</f>
        <v>ja</v>
      </c>
      <c r="BJ129" s="234" t="str">
        <f>_xlfn.XLOOKUP($F129,Monstervakken!$C:$C,Monstervakken!CT:CT,".",0)</f>
        <v>ja</v>
      </c>
      <c r="BK129" s="234" t="str">
        <f>_xlfn.XLOOKUP($F129,Monstervakken!$C:$C,Monstervakken!CU:CU,".",0)</f>
        <v>ja</v>
      </c>
      <c r="BL129" s="232" t="str">
        <f t="shared" si="9"/>
        <v>011_121</v>
      </c>
    </row>
    <row r="130" spans="1:64" x14ac:dyDescent="0.2">
      <c r="A130" s="6" t="s">
        <v>1647</v>
      </c>
      <c r="C130" s="135">
        <f>_xlfn.XLOOKUP(F130,Monstervakken!C:C,Monstervakken!B:B)</f>
        <v>2002</v>
      </c>
      <c r="D130" s="6" t="s">
        <v>1635</v>
      </c>
      <c r="E130" s="6" t="s">
        <v>542</v>
      </c>
      <c r="F130" s="75">
        <v>6</v>
      </c>
      <c r="G130" s="115" t="str">
        <f t="shared" si="10"/>
        <v>011_122</v>
      </c>
      <c r="H130" s="135"/>
      <c r="I130" s="75">
        <v>122</v>
      </c>
      <c r="J130" s="6" t="s">
        <v>964</v>
      </c>
      <c r="K130" s="23">
        <v>22.5</v>
      </c>
      <c r="L130" s="25">
        <v>7.1</v>
      </c>
      <c r="M130" s="6">
        <v>159.75</v>
      </c>
      <c r="N130" s="8">
        <v>43703</v>
      </c>
      <c r="O130" s="6" t="s">
        <v>55</v>
      </c>
      <c r="P130" s="66">
        <v>-2.19</v>
      </c>
      <c r="Q130" s="66">
        <v>-2.2200000000000002</v>
      </c>
      <c r="R130" s="66">
        <f>_xlfn.XLOOKUP(E130,hlp_leggeruitrapport!A:A,hlp_leggeruitrapport!D:D)</f>
        <v>-2.2200000000000002</v>
      </c>
      <c r="S130" s="66">
        <v>0.75</v>
      </c>
      <c r="T130" s="66">
        <f>_xlfn.XLOOKUP(E130,hlp_leggeruitrapport!A:A,hlp_leggeruitrapport!E:E)</f>
        <v>0.75</v>
      </c>
      <c r="U130" s="75">
        <f>_xlfn.XLOOKUP(E130,hlp_leggeruitrapport!A:A,hlp_leggeruitrapport!F:F)</f>
        <v>3</v>
      </c>
      <c r="V130" s="165">
        <f>_xlfn.XLOOKUP($G130,hpBPaanwas!$C:$C,hpBPaanwas!T:T,".")</f>
        <v>3</v>
      </c>
      <c r="W130" s="75">
        <f t="shared" si="11"/>
        <v>-3.1700000000000004</v>
      </c>
      <c r="X130" s="6">
        <v>-2.97</v>
      </c>
      <c r="Y130" s="6">
        <v>2.6</v>
      </c>
      <c r="Z130" s="6">
        <v>1.3</v>
      </c>
      <c r="AA130" s="6">
        <v>0.71</v>
      </c>
      <c r="AB130" s="6">
        <v>1.02</v>
      </c>
      <c r="AC130" s="6">
        <v>29.3</v>
      </c>
      <c r="AD130" s="6">
        <v>16</v>
      </c>
      <c r="AE130" s="6">
        <v>23</v>
      </c>
      <c r="AF130" s="6">
        <v>0.27686500000000003</v>
      </c>
      <c r="AG130" s="6" t="s">
        <v>921</v>
      </c>
      <c r="AH130" s="6" t="s">
        <v>28</v>
      </c>
      <c r="AI130" s="6" t="s">
        <v>41</v>
      </c>
      <c r="AJ130" s="6" t="s">
        <v>964</v>
      </c>
      <c r="AK130" s="75">
        <f>_xlfn.XLOOKUP(G130,hlpBPout!C:C,hlpBPout!X:X,".")</f>
        <v>29</v>
      </c>
      <c r="AL130" s="75">
        <f>_xlfn.XLOOKUP($G130,hlpBPout!$C:$C,hlpBPout!AA:AA,".")</f>
        <v>14</v>
      </c>
      <c r="AM130" s="75">
        <f>_xlfn.XLOOKUP(G130,hpBPaanwas!C:C,hpBPaanwas!X:X,".")</f>
        <v>34</v>
      </c>
      <c r="AN130" s="165">
        <f t="shared" si="14"/>
        <v>1.1111111111111112</v>
      </c>
      <c r="AO130" s="75">
        <f>_xlfn.XLOOKUP($G130,hpBPaanwas!$C:$C,hpBPaanwas!AA:AA,".")</f>
        <v>25</v>
      </c>
      <c r="AP130" s="116"/>
      <c r="AQ130" s="75">
        <f t="shared" si="15"/>
        <v>-0.30000000000000071</v>
      </c>
      <c r="AR130" s="116"/>
      <c r="AS130" s="127"/>
      <c r="AT130" s="127" t="s">
        <v>3795</v>
      </c>
      <c r="AU130" s="128"/>
      <c r="AV130" s="232" t="str">
        <f>_xlfn.XLOOKUP($F130,Monstervakken!$C:$C,Monstervakken!L:L,".",0)</f>
        <v>Altijd toepasbaar</v>
      </c>
      <c r="AW130" s="232" t="str">
        <f>_xlfn.XLOOKUP($F130,Monstervakken!$C:$C,Monstervakken!M:M,".",0)</f>
        <v>Altijd toepasbaar</v>
      </c>
      <c r="AX130" s="232" t="str">
        <f>_xlfn.XLOOKUP($F130,Monstervakken!$C:$C,Monstervakken!N:N,".",0)</f>
        <v>Verspreidbaar</v>
      </c>
      <c r="AY130" s="232" t="str">
        <f>_xlfn.XLOOKUP($F130,Monstervakken!$C:$C,Monstervakken!O:O,".",0)</f>
        <v>Toepasbaar in GBT</v>
      </c>
      <c r="AZ130" s="232" t="str">
        <f>_xlfn.XLOOKUP($F130,Monstervakken!$C:$C,Monstervakken!P:P,".",0)</f>
        <v>Toepasbaar in GBT</v>
      </c>
      <c r="BA130" s="232" t="str">
        <f>_xlfn.XLOOKUP($F130,Monstervakken!$C:$C,Monstervakken!Q:Q,".",0)</f>
        <v>Geen</v>
      </c>
      <c r="BB130" s="232"/>
      <c r="BC130" s="234" t="str">
        <f>_xlfn.XLOOKUP($F130,Monstervakken!$C:$C,Monstervakken!CM:CM,".",0)</f>
        <v>ja</v>
      </c>
      <c r="BD130" s="234" t="str">
        <f>_xlfn.XLOOKUP($F130,Monstervakken!$C:$C,Monstervakken!CN:CN,".",0)</f>
        <v>ja</v>
      </c>
      <c r="BE130" s="234" t="str">
        <f>_xlfn.XLOOKUP($F130,Monstervakken!$C:$C,Monstervakken!CO:CO,".",0)</f>
        <v>ja</v>
      </c>
      <c r="BF130" s="234" t="str">
        <f>_xlfn.XLOOKUP($F130,Monstervakken!$C:$C,Monstervakken!CP:CP,".",0)</f>
        <v>ja</v>
      </c>
      <c r="BG130" s="234" t="str">
        <f>_xlfn.XLOOKUP($F130,Monstervakken!$C:$C,Monstervakken!CQ:CQ,".",0)</f>
        <v>ja</v>
      </c>
      <c r="BH130" s="234" t="str">
        <f>_xlfn.XLOOKUP($F130,Monstervakken!$C:$C,Monstervakken!CR:CR,".",0)</f>
        <v>ja</v>
      </c>
      <c r="BI130" s="234" t="str">
        <f>_xlfn.XLOOKUP($F130,Monstervakken!$C:$C,Monstervakken!CS:CS,".",0)</f>
        <v>ja</v>
      </c>
      <c r="BJ130" s="234" t="str">
        <f>_xlfn.XLOOKUP($F130,Monstervakken!$C:$C,Monstervakken!CT:CT,".",0)</f>
        <v>ja</v>
      </c>
      <c r="BK130" s="234" t="str">
        <f>_xlfn.XLOOKUP($F130,Monstervakken!$C:$C,Monstervakken!CU:CU,".",0)</f>
        <v>ja</v>
      </c>
      <c r="BL130" s="232" t="str">
        <f t="shared" si="9"/>
        <v>011_122</v>
      </c>
    </row>
    <row r="131" spans="1:64" x14ac:dyDescent="0.2">
      <c r="A131" s="6" t="s">
        <v>1647</v>
      </c>
      <c r="C131" s="135">
        <f>_xlfn.XLOOKUP(F131,Monstervakken!C:C,Monstervakken!B:B)</f>
        <v>2002</v>
      </c>
      <c r="D131" s="6" t="s">
        <v>1635</v>
      </c>
      <c r="E131" s="6" t="s">
        <v>542</v>
      </c>
      <c r="F131" s="75">
        <v>6</v>
      </c>
      <c r="G131" s="115" t="str">
        <f t="shared" si="10"/>
        <v>011_123</v>
      </c>
      <c r="H131" s="135"/>
      <c r="I131" s="75">
        <v>123</v>
      </c>
      <c r="J131" s="6" t="s">
        <v>545</v>
      </c>
      <c r="K131" s="23">
        <v>26</v>
      </c>
      <c r="L131" s="25">
        <v>6.45</v>
      </c>
      <c r="M131" s="6">
        <v>167.7</v>
      </c>
      <c r="N131" s="8">
        <v>43703</v>
      </c>
      <c r="O131" s="6" t="s">
        <v>55</v>
      </c>
      <c r="P131" s="66">
        <v>-2.19</v>
      </c>
      <c r="Q131" s="66">
        <v>-2.2200000000000002</v>
      </c>
      <c r="R131" s="66">
        <f>_xlfn.XLOOKUP(E131,hlp_leggeruitrapport!A:A,hlp_leggeruitrapport!D:D)</f>
        <v>-2.2200000000000002</v>
      </c>
      <c r="S131" s="66">
        <v>0.75</v>
      </c>
      <c r="T131" s="66">
        <f>_xlfn.XLOOKUP(E131,hlp_leggeruitrapport!A:A,hlp_leggeruitrapport!E:E)</f>
        <v>0.75</v>
      </c>
      <c r="U131" s="75">
        <f>_xlfn.XLOOKUP(E131,hlp_leggeruitrapport!A:A,hlp_leggeruitrapport!F:F)</f>
        <v>3</v>
      </c>
      <c r="V131" s="165">
        <f>_xlfn.XLOOKUP($G131,hpBPaanwas!$C:$C,hpBPaanwas!T:T,".")</f>
        <v>3</v>
      </c>
      <c r="W131" s="75">
        <f t="shared" si="11"/>
        <v>-3.1700000000000004</v>
      </c>
      <c r="X131" s="6">
        <v>-2.97</v>
      </c>
      <c r="Y131" s="6">
        <v>1.95</v>
      </c>
      <c r="Z131" s="6">
        <v>1.46</v>
      </c>
      <c r="AA131" s="6">
        <v>0.37</v>
      </c>
      <c r="AB131" s="6">
        <v>0.63</v>
      </c>
      <c r="AC131" s="6">
        <v>38</v>
      </c>
      <c r="AD131" s="6">
        <v>9.6</v>
      </c>
      <c r="AE131" s="6">
        <v>16.399999999999999</v>
      </c>
      <c r="AF131" s="6">
        <v>0.195827</v>
      </c>
      <c r="AG131" s="6" t="s">
        <v>479</v>
      </c>
      <c r="AH131" s="6" t="s">
        <v>32</v>
      </c>
      <c r="AI131" s="6" t="s">
        <v>41</v>
      </c>
      <c r="AJ131" s="6" t="s">
        <v>545</v>
      </c>
      <c r="AK131" s="75">
        <f>_xlfn.XLOOKUP(G131,hlpBPout!C:C,hlpBPout!X:X,".")</f>
        <v>36</v>
      </c>
      <c r="AL131" s="75">
        <f>_xlfn.XLOOKUP($G131,hlpBPout!$C:$C,hlpBPout!AA:AA,".")</f>
        <v>8</v>
      </c>
      <c r="AM131" s="75">
        <f>_xlfn.XLOOKUP(G131,hpBPaanwas!C:C,hpBPaanwas!X:X,".")</f>
        <v>42</v>
      </c>
      <c r="AN131" s="165">
        <f t="shared" si="14"/>
        <v>0.61538461538461542</v>
      </c>
      <c r="AO131" s="75">
        <f>_xlfn.XLOOKUP($G131,hpBPaanwas!$C:$C,hpBPaanwas!AA:AA,".")</f>
        <v>16</v>
      </c>
      <c r="AP131" s="116"/>
      <c r="AQ131" s="75">
        <f t="shared" si="15"/>
        <v>-2</v>
      </c>
      <c r="AR131" s="116"/>
      <c r="AS131" s="127"/>
      <c r="AT131" s="127" t="s">
        <v>3795</v>
      </c>
      <c r="AU131" s="128"/>
      <c r="AV131" s="232" t="str">
        <f>_xlfn.XLOOKUP($F131,Monstervakken!$C:$C,Monstervakken!L:L,".",0)</f>
        <v>Altijd toepasbaar</v>
      </c>
      <c r="AW131" s="232" t="str">
        <f>_xlfn.XLOOKUP($F131,Monstervakken!$C:$C,Monstervakken!M:M,".",0)</f>
        <v>Altijd toepasbaar</v>
      </c>
      <c r="AX131" s="232" t="str">
        <f>_xlfn.XLOOKUP($F131,Monstervakken!$C:$C,Monstervakken!N:N,".",0)</f>
        <v>Verspreidbaar</v>
      </c>
      <c r="AY131" s="232" t="str">
        <f>_xlfn.XLOOKUP($F131,Monstervakken!$C:$C,Monstervakken!O:O,".",0)</f>
        <v>Toepasbaar in GBT</v>
      </c>
      <c r="AZ131" s="232" t="str">
        <f>_xlfn.XLOOKUP($F131,Monstervakken!$C:$C,Monstervakken!P:P,".",0)</f>
        <v>Toepasbaar in GBT</v>
      </c>
      <c r="BA131" s="232" t="str">
        <f>_xlfn.XLOOKUP($F131,Monstervakken!$C:$C,Monstervakken!Q:Q,".",0)</f>
        <v>Geen</v>
      </c>
      <c r="BB131" s="232"/>
      <c r="BC131" s="234" t="str">
        <f>_xlfn.XLOOKUP($F131,Monstervakken!$C:$C,Monstervakken!CM:CM,".",0)</f>
        <v>ja</v>
      </c>
      <c r="BD131" s="234" t="str">
        <f>_xlfn.XLOOKUP($F131,Monstervakken!$C:$C,Monstervakken!CN:CN,".",0)</f>
        <v>ja</v>
      </c>
      <c r="BE131" s="234" t="str">
        <f>_xlfn.XLOOKUP($F131,Monstervakken!$C:$C,Monstervakken!CO:CO,".",0)</f>
        <v>ja</v>
      </c>
      <c r="BF131" s="234" t="str">
        <f>_xlfn.XLOOKUP($F131,Monstervakken!$C:$C,Monstervakken!CP:CP,".",0)</f>
        <v>ja</v>
      </c>
      <c r="BG131" s="234" t="str">
        <f>_xlfn.XLOOKUP($F131,Monstervakken!$C:$C,Monstervakken!CQ:CQ,".",0)</f>
        <v>ja</v>
      </c>
      <c r="BH131" s="234" t="str">
        <f>_xlfn.XLOOKUP($F131,Monstervakken!$C:$C,Monstervakken!CR:CR,".",0)</f>
        <v>ja</v>
      </c>
      <c r="BI131" s="234" t="str">
        <f>_xlfn.XLOOKUP($F131,Monstervakken!$C:$C,Monstervakken!CS:CS,".",0)</f>
        <v>ja</v>
      </c>
      <c r="BJ131" s="234" t="str">
        <f>_xlfn.XLOOKUP($F131,Monstervakken!$C:$C,Monstervakken!CT:CT,".",0)</f>
        <v>ja</v>
      </c>
      <c r="BK131" s="234" t="str">
        <f>_xlfn.XLOOKUP($F131,Monstervakken!$C:$C,Monstervakken!CU:CU,".",0)</f>
        <v>ja</v>
      </c>
      <c r="BL131" s="232" t="str">
        <f t="shared" si="9"/>
        <v>011_123</v>
      </c>
    </row>
    <row r="132" spans="1:64" x14ac:dyDescent="0.2">
      <c r="A132" s="6" t="s">
        <v>1647</v>
      </c>
      <c r="C132" s="135">
        <f>_xlfn.XLOOKUP(F132,Monstervakken!C:C,Monstervakken!B:B)</f>
        <v>2002</v>
      </c>
      <c r="D132" s="6" t="s">
        <v>1635</v>
      </c>
      <c r="E132" s="6" t="s">
        <v>542</v>
      </c>
      <c r="F132" s="75">
        <v>6</v>
      </c>
      <c r="G132" s="115" t="str">
        <f t="shared" si="10"/>
        <v>011_124</v>
      </c>
      <c r="H132" s="135"/>
      <c r="I132" s="75">
        <v>124</v>
      </c>
      <c r="J132" s="6" t="s">
        <v>546</v>
      </c>
      <c r="K132" s="23">
        <v>22.5</v>
      </c>
      <c r="L132" s="25">
        <v>6.55</v>
      </c>
      <c r="M132" s="6">
        <v>147.375</v>
      </c>
      <c r="N132" s="8">
        <v>43703</v>
      </c>
      <c r="O132" s="6" t="s">
        <v>55</v>
      </c>
      <c r="P132" s="66">
        <v>-2.19</v>
      </c>
      <c r="Q132" s="66">
        <v>-2.2200000000000002</v>
      </c>
      <c r="R132" s="66">
        <f>_xlfn.XLOOKUP(E132,hlp_leggeruitrapport!A:A,hlp_leggeruitrapport!D:D)</f>
        <v>-2.2200000000000002</v>
      </c>
      <c r="S132" s="66">
        <v>0.75</v>
      </c>
      <c r="T132" s="66">
        <f>_xlfn.XLOOKUP(E132,hlp_leggeruitrapport!A:A,hlp_leggeruitrapport!E:E)</f>
        <v>0.75</v>
      </c>
      <c r="U132" s="75">
        <f>_xlfn.XLOOKUP(E132,hlp_leggeruitrapport!A:A,hlp_leggeruitrapport!F:F)</f>
        <v>3</v>
      </c>
      <c r="V132" s="165">
        <f>_xlfn.XLOOKUP($G132,hpBPaanwas!$C:$C,hpBPaanwas!T:T,".")</f>
        <v>3</v>
      </c>
      <c r="W132" s="75">
        <f t="shared" si="11"/>
        <v>-3.1700000000000004</v>
      </c>
      <c r="X132" s="6">
        <v>-2.97</v>
      </c>
      <c r="Y132" s="6">
        <v>2.0499999999999998</v>
      </c>
      <c r="Z132" s="6">
        <v>1.43</v>
      </c>
      <c r="AA132" s="6">
        <v>0.26</v>
      </c>
      <c r="AB132" s="6">
        <v>0.55000000000000004</v>
      </c>
      <c r="AC132" s="6">
        <v>32.200000000000003</v>
      </c>
      <c r="AD132" s="6">
        <v>5.9</v>
      </c>
      <c r="AE132" s="6">
        <v>12.4</v>
      </c>
      <c r="AF132" s="6">
        <v>0.14263300000000001</v>
      </c>
      <c r="AG132" s="6" t="s">
        <v>479</v>
      </c>
      <c r="AH132" s="6" t="s">
        <v>32</v>
      </c>
      <c r="AI132" s="6" t="s">
        <v>41</v>
      </c>
      <c r="AJ132" s="6" t="s">
        <v>546</v>
      </c>
      <c r="AK132" s="75">
        <f>_xlfn.XLOOKUP(G132,hlpBPout!C:C,hlpBPout!X:X,".")</f>
        <v>32</v>
      </c>
      <c r="AL132" s="75">
        <f>_xlfn.XLOOKUP($G132,hlpBPout!$C:$C,hlpBPout!AA:AA,".")</f>
        <v>5</v>
      </c>
      <c r="AM132" s="75">
        <f>_xlfn.XLOOKUP(G132,hpBPaanwas!C:C,hpBPaanwas!X:X,".")</f>
        <v>36</v>
      </c>
      <c r="AN132" s="165">
        <f t="shared" si="14"/>
        <v>0.62222222222222223</v>
      </c>
      <c r="AO132" s="75">
        <f>_xlfn.XLOOKUP($G132,hpBPaanwas!$C:$C,hpBPaanwas!AA:AA,".")</f>
        <v>14</v>
      </c>
      <c r="AP132" s="116"/>
      <c r="AQ132" s="75">
        <f t="shared" si="15"/>
        <v>-0.20000000000000284</v>
      </c>
      <c r="AR132" s="116"/>
      <c r="AS132" s="127"/>
      <c r="AT132" s="127" t="s">
        <v>3795</v>
      </c>
      <c r="AU132" s="128"/>
      <c r="AV132" s="232" t="str">
        <f>_xlfn.XLOOKUP($F132,Monstervakken!$C:$C,Monstervakken!L:L,".",0)</f>
        <v>Altijd toepasbaar</v>
      </c>
      <c r="AW132" s="232" t="str">
        <f>_xlfn.XLOOKUP($F132,Monstervakken!$C:$C,Monstervakken!M:M,".",0)</f>
        <v>Altijd toepasbaar</v>
      </c>
      <c r="AX132" s="232" t="str">
        <f>_xlfn.XLOOKUP($F132,Monstervakken!$C:$C,Monstervakken!N:N,".",0)</f>
        <v>Verspreidbaar</v>
      </c>
      <c r="AY132" s="232" t="str">
        <f>_xlfn.XLOOKUP($F132,Monstervakken!$C:$C,Monstervakken!O:O,".",0)</f>
        <v>Toepasbaar in GBT</v>
      </c>
      <c r="AZ132" s="232" t="str">
        <f>_xlfn.XLOOKUP($F132,Monstervakken!$C:$C,Monstervakken!P:P,".",0)</f>
        <v>Toepasbaar in GBT</v>
      </c>
      <c r="BA132" s="232" t="str">
        <f>_xlfn.XLOOKUP($F132,Monstervakken!$C:$C,Monstervakken!Q:Q,".",0)</f>
        <v>Geen</v>
      </c>
      <c r="BB132" s="232"/>
      <c r="BC132" s="234" t="str">
        <f>_xlfn.XLOOKUP($F132,Monstervakken!$C:$C,Monstervakken!CM:CM,".",0)</f>
        <v>ja</v>
      </c>
      <c r="BD132" s="234" t="str">
        <f>_xlfn.XLOOKUP($F132,Monstervakken!$C:$C,Monstervakken!CN:CN,".",0)</f>
        <v>ja</v>
      </c>
      <c r="BE132" s="234" t="str">
        <f>_xlfn.XLOOKUP($F132,Monstervakken!$C:$C,Monstervakken!CO:CO,".",0)</f>
        <v>ja</v>
      </c>
      <c r="BF132" s="234" t="str">
        <f>_xlfn.XLOOKUP($F132,Monstervakken!$C:$C,Monstervakken!CP:CP,".",0)</f>
        <v>ja</v>
      </c>
      <c r="BG132" s="234" t="str">
        <f>_xlfn.XLOOKUP($F132,Monstervakken!$C:$C,Monstervakken!CQ:CQ,".",0)</f>
        <v>ja</v>
      </c>
      <c r="BH132" s="234" t="str">
        <f>_xlfn.XLOOKUP($F132,Monstervakken!$C:$C,Monstervakken!CR:CR,".",0)</f>
        <v>ja</v>
      </c>
      <c r="BI132" s="234" t="str">
        <f>_xlfn.XLOOKUP($F132,Monstervakken!$C:$C,Monstervakken!CS:CS,".",0)</f>
        <v>ja</v>
      </c>
      <c r="BJ132" s="234" t="str">
        <f>_xlfn.XLOOKUP($F132,Monstervakken!$C:$C,Monstervakken!CT:CT,".",0)</f>
        <v>ja</v>
      </c>
      <c r="BK132" s="234" t="str">
        <f>_xlfn.XLOOKUP($F132,Monstervakken!$C:$C,Monstervakken!CU:CU,".",0)</f>
        <v>ja</v>
      </c>
      <c r="BL132" s="232" t="str">
        <f t="shared" si="9"/>
        <v>011_124</v>
      </c>
    </row>
    <row r="133" spans="1:64" x14ac:dyDescent="0.2">
      <c r="A133" s="6" t="s">
        <v>1647</v>
      </c>
      <c r="C133" s="135">
        <f>_xlfn.XLOOKUP(F133,Monstervakken!C:C,Monstervakken!B:B)</f>
        <v>2002</v>
      </c>
      <c r="D133" s="6" t="s">
        <v>1635</v>
      </c>
      <c r="E133" s="6" t="s">
        <v>542</v>
      </c>
      <c r="F133" s="75">
        <v>6</v>
      </c>
      <c r="G133" s="115" t="str">
        <f t="shared" si="10"/>
        <v>011_125</v>
      </c>
      <c r="H133" s="135"/>
      <c r="I133" s="75">
        <v>125</v>
      </c>
      <c r="J133" s="6" t="s">
        <v>547</v>
      </c>
      <c r="K133" s="23">
        <v>20.5</v>
      </c>
      <c r="L133" s="25">
        <v>6.9</v>
      </c>
      <c r="M133" s="6">
        <v>141.44999999999999</v>
      </c>
      <c r="N133" s="8">
        <v>43703</v>
      </c>
      <c r="O133" s="6" t="s">
        <v>55</v>
      </c>
      <c r="P133" s="66">
        <v>-2.19</v>
      </c>
      <c r="Q133" s="66">
        <v>-2.2200000000000002</v>
      </c>
      <c r="R133" s="66">
        <f>_xlfn.XLOOKUP(E133,hlp_leggeruitrapport!A:A,hlp_leggeruitrapport!D:D)</f>
        <v>-2.2200000000000002</v>
      </c>
      <c r="S133" s="66">
        <v>0.75</v>
      </c>
      <c r="T133" s="66">
        <f>_xlfn.XLOOKUP(E133,hlp_leggeruitrapport!A:A,hlp_leggeruitrapport!E:E)</f>
        <v>0.75</v>
      </c>
      <c r="U133" s="75">
        <f>_xlfn.XLOOKUP(E133,hlp_leggeruitrapport!A:A,hlp_leggeruitrapport!F:F)</f>
        <v>3</v>
      </c>
      <c r="V133" s="165">
        <f>_xlfn.XLOOKUP($G133,hpBPaanwas!$C:$C,hpBPaanwas!T:T,".")</f>
        <v>3</v>
      </c>
      <c r="W133" s="75">
        <f t="shared" si="11"/>
        <v>-3.1700000000000004</v>
      </c>
      <c r="X133" s="6">
        <v>-2.97</v>
      </c>
      <c r="Y133" s="6">
        <v>2.4</v>
      </c>
      <c r="Z133" s="6">
        <v>2.34</v>
      </c>
      <c r="AA133" s="6">
        <v>0.14000000000000001</v>
      </c>
      <c r="AB133" s="6">
        <v>0.5</v>
      </c>
      <c r="AC133" s="6">
        <v>48</v>
      </c>
      <c r="AD133" s="6">
        <v>2.9</v>
      </c>
      <c r="AE133" s="6">
        <v>10.3</v>
      </c>
      <c r="AF133" s="6">
        <v>7.2492000000000001E-2</v>
      </c>
      <c r="AG133" s="6" t="s">
        <v>479</v>
      </c>
      <c r="AH133" s="6" t="s">
        <v>32</v>
      </c>
      <c r="AI133" s="6" t="s">
        <v>41</v>
      </c>
      <c r="AJ133" s="6" t="s">
        <v>547</v>
      </c>
      <c r="AK133" s="75">
        <f>_xlfn.XLOOKUP(G133,hlpBPout!C:C,hlpBPout!X:X,".")</f>
        <v>47</v>
      </c>
      <c r="AL133" s="75">
        <f>_xlfn.XLOOKUP($G133,hlpBPout!$C:$C,hlpBPout!AA:AA,".")</f>
        <v>2</v>
      </c>
      <c r="AM133" s="75">
        <f>_xlfn.XLOOKUP(G133,hpBPaanwas!C:C,hpBPaanwas!X:X,".")</f>
        <v>51</v>
      </c>
      <c r="AN133" s="165">
        <f t="shared" si="14"/>
        <v>0.48780487804878048</v>
      </c>
      <c r="AO133" s="75">
        <f>_xlfn.XLOOKUP($G133,hpBPaanwas!$C:$C,hpBPaanwas!AA:AA,".")</f>
        <v>10</v>
      </c>
      <c r="AP133" s="116"/>
      <c r="AQ133" s="75">
        <f t="shared" si="15"/>
        <v>-1</v>
      </c>
      <c r="AR133" s="116"/>
      <c r="AS133" s="127"/>
      <c r="AT133" s="127" t="s">
        <v>3795</v>
      </c>
      <c r="AU133" s="128"/>
      <c r="AV133" s="232" t="str">
        <f>_xlfn.XLOOKUP($F133,Monstervakken!$C:$C,Monstervakken!L:L,".",0)</f>
        <v>Altijd toepasbaar</v>
      </c>
      <c r="AW133" s="232" t="str">
        <f>_xlfn.XLOOKUP($F133,Monstervakken!$C:$C,Monstervakken!M:M,".",0)</f>
        <v>Altijd toepasbaar</v>
      </c>
      <c r="AX133" s="232" t="str">
        <f>_xlfn.XLOOKUP($F133,Monstervakken!$C:$C,Monstervakken!N:N,".",0)</f>
        <v>Verspreidbaar</v>
      </c>
      <c r="AY133" s="232" t="str">
        <f>_xlfn.XLOOKUP($F133,Monstervakken!$C:$C,Monstervakken!O:O,".",0)</f>
        <v>Toepasbaar in GBT</v>
      </c>
      <c r="AZ133" s="232" t="str">
        <f>_xlfn.XLOOKUP($F133,Monstervakken!$C:$C,Monstervakken!P:P,".",0)</f>
        <v>Toepasbaar in GBT</v>
      </c>
      <c r="BA133" s="232" t="str">
        <f>_xlfn.XLOOKUP($F133,Monstervakken!$C:$C,Monstervakken!Q:Q,".",0)</f>
        <v>Geen</v>
      </c>
      <c r="BB133" s="232"/>
      <c r="BC133" s="234" t="str">
        <f>_xlfn.XLOOKUP($F133,Monstervakken!$C:$C,Monstervakken!CM:CM,".",0)</f>
        <v>ja</v>
      </c>
      <c r="BD133" s="234" t="str">
        <f>_xlfn.XLOOKUP($F133,Monstervakken!$C:$C,Monstervakken!CN:CN,".",0)</f>
        <v>ja</v>
      </c>
      <c r="BE133" s="234" t="str">
        <f>_xlfn.XLOOKUP($F133,Monstervakken!$C:$C,Monstervakken!CO:CO,".",0)</f>
        <v>ja</v>
      </c>
      <c r="BF133" s="234" t="str">
        <f>_xlfn.XLOOKUP($F133,Monstervakken!$C:$C,Monstervakken!CP:CP,".",0)</f>
        <v>ja</v>
      </c>
      <c r="BG133" s="234" t="str">
        <f>_xlfn.XLOOKUP($F133,Monstervakken!$C:$C,Monstervakken!CQ:CQ,".",0)</f>
        <v>ja</v>
      </c>
      <c r="BH133" s="234" t="str">
        <f>_xlfn.XLOOKUP($F133,Monstervakken!$C:$C,Monstervakken!CR:CR,".",0)</f>
        <v>ja</v>
      </c>
      <c r="BI133" s="234" t="str">
        <f>_xlfn.XLOOKUP($F133,Monstervakken!$C:$C,Monstervakken!CS:CS,".",0)</f>
        <v>ja</v>
      </c>
      <c r="BJ133" s="234" t="str">
        <f>_xlfn.XLOOKUP($F133,Monstervakken!$C:$C,Monstervakken!CT:CT,".",0)</f>
        <v>ja</v>
      </c>
      <c r="BK133" s="234" t="str">
        <f>_xlfn.XLOOKUP($F133,Monstervakken!$C:$C,Monstervakken!CU:CU,".",0)</f>
        <v>ja</v>
      </c>
      <c r="BL133" s="232" t="str">
        <f t="shared" si="9"/>
        <v>011_125</v>
      </c>
    </row>
    <row r="134" spans="1:64" x14ac:dyDescent="0.2">
      <c r="A134" s="6" t="s">
        <v>1647</v>
      </c>
      <c r="C134" s="135">
        <f>_xlfn.XLOOKUP(F134,Monstervakken!C:C,Monstervakken!B:B)</f>
        <v>3002</v>
      </c>
      <c r="D134" s="6" t="s">
        <v>1635</v>
      </c>
      <c r="E134" s="6" t="s">
        <v>548</v>
      </c>
      <c r="F134" s="75">
        <v>7</v>
      </c>
      <c r="G134" s="115" t="str">
        <f t="shared" si="10"/>
        <v>011_126</v>
      </c>
      <c r="H134" s="135"/>
      <c r="I134" s="75">
        <v>126</v>
      </c>
      <c r="J134" s="6" t="s">
        <v>549</v>
      </c>
      <c r="K134" s="23">
        <v>32.5</v>
      </c>
      <c r="L134" s="25">
        <v>7.6</v>
      </c>
      <c r="M134" s="6">
        <v>247</v>
      </c>
      <c r="N134" s="8">
        <v>43703</v>
      </c>
      <c r="O134" s="6" t="s">
        <v>74</v>
      </c>
      <c r="P134" s="66">
        <v>-2.19</v>
      </c>
      <c r="Q134" s="66">
        <v>-2.2200000000000002</v>
      </c>
      <c r="R134" s="66">
        <f>_xlfn.XLOOKUP(E134,hlp_leggeruitrapport!A:A,hlp_leggeruitrapport!D:D)</f>
        <v>-2.2200000000000002</v>
      </c>
      <c r="S134" s="66">
        <v>0.75</v>
      </c>
      <c r="T134" s="66">
        <f>_xlfn.XLOOKUP(E134,hlp_leggeruitrapport!A:A,hlp_leggeruitrapport!E:E)</f>
        <v>0.75</v>
      </c>
      <c r="U134" s="75">
        <f>_xlfn.XLOOKUP(E134,hlp_leggeruitrapport!A:A,hlp_leggeruitrapport!F:F)</f>
        <v>3</v>
      </c>
      <c r="V134" s="165">
        <f>_xlfn.XLOOKUP($G134,hpBPaanwas!$C:$C,hpBPaanwas!T:T,".")</f>
        <v>3</v>
      </c>
      <c r="W134" s="75">
        <f t="shared" si="11"/>
        <v>-3.1700000000000004</v>
      </c>
      <c r="X134" s="6">
        <v>-2.97</v>
      </c>
      <c r="Y134" s="6">
        <v>3.1</v>
      </c>
      <c r="Z134" s="6">
        <v>1.35</v>
      </c>
      <c r="AA134" s="6">
        <v>0.55000000000000004</v>
      </c>
      <c r="AB134" s="6">
        <v>0.93</v>
      </c>
      <c r="AC134" s="6">
        <v>43.9</v>
      </c>
      <c r="AD134" s="6">
        <v>17.899999999999999</v>
      </c>
      <c r="AE134" s="6">
        <v>30.2</v>
      </c>
      <c r="AF134" s="6">
        <v>0.20189499999999999</v>
      </c>
      <c r="AG134" s="6" t="s">
        <v>479</v>
      </c>
      <c r="AH134" s="6" t="s">
        <v>28</v>
      </c>
      <c r="AI134" s="6" t="s">
        <v>41</v>
      </c>
      <c r="AJ134" s="6" t="s">
        <v>549</v>
      </c>
      <c r="AK134" s="75">
        <f>_xlfn.XLOOKUP(G134,hlpBPout!C:C,hlpBPout!X:X,".")</f>
        <v>42</v>
      </c>
      <c r="AL134" s="75">
        <f>_xlfn.XLOOKUP($G134,hlpBPout!$C:$C,hlpBPout!AA:AA,".")</f>
        <v>16</v>
      </c>
      <c r="AM134" s="75">
        <f>_xlfn.XLOOKUP(G134,hpBPaanwas!C:C,hpBPaanwas!X:X,".")</f>
        <v>49</v>
      </c>
      <c r="AN134" s="165">
        <f t="shared" si="14"/>
        <v>1.0153846153846153</v>
      </c>
      <c r="AO134" s="75">
        <f>_xlfn.XLOOKUP($G134,hpBPaanwas!$C:$C,hpBPaanwas!AA:AA,".")</f>
        <v>33</v>
      </c>
      <c r="AP134" s="116"/>
      <c r="AQ134" s="75">
        <f t="shared" si="15"/>
        <v>-1.8999999999999986</v>
      </c>
      <c r="AR134" s="116"/>
      <c r="AS134" s="127"/>
      <c r="AT134" s="127" t="s">
        <v>3795</v>
      </c>
      <c r="AU134" s="128"/>
      <c r="AV134" s="232" t="str">
        <f>_xlfn.XLOOKUP($F134,Monstervakken!$C:$C,Monstervakken!L:L,".",0)</f>
        <v>Klasse wonen</v>
      </c>
      <c r="AW134" s="232" t="str">
        <f>_xlfn.XLOOKUP($F134,Monstervakken!$C:$C,Monstervakken!M:M,".",0)</f>
        <v>Klasse A</v>
      </c>
      <c r="AX134" s="232" t="str">
        <f>_xlfn.XLOOKUP($F134,Monstervakken!$C:$C,Monstervakken!N:N,".",0)</f>
        <v>Verspreidbaar</v>
      </c>
      <c r="AY134" s="232" t="str">
        <f>_xlfn.XLOOKUP($F134,Monstervakken!$C:$C,Monstervakken!O:O,".",0)</f>
        <v>Toepasbaar in GBT</v>
      </c>
      <c r="AZ134" s="232" t="str">
        <f>_xlfn.XLOOKUP($F134,Monstervakken!$C:$C,Monstervakken!P:P,".",0)</f>
        <v>Toepasbaar in GBT</v>
      </c>
      <c r="BA134" s="232" t="str">
        <f>_xlfn.XLOOKUP($F134,Monstervakken!$C:$C,Monstervakken!Q:Q,".",0)</f>
        <v>Geen</v>
      </c>
      <c r="BB134" s="232"/>
      <c r="BC134" s="234" t="str">
        <f>_xlfn.XLOOKUP($F134,Monstervakken!$C:$C,Monstervakken!CM:CM,".",0)</f>
        <v>ja</v>
      </c>
      <c r="BD134" s="234" t="str">
        <f>_xlfn.XLOOKUP($F134,Monstervakken!$C:$C,Monstervakken!CN:CN,".",0)</f>
        <v>ja</v>
      </c>
      <c r="BE134" s="234" t="str">
        <f>_xlfn.XLOOKUP($F134,Monstervakken!$C:$C,Monstervakken!CO:CO,".",0)</f>
        <v>ja</v>
      </c>
      <c r="BF134" s="234" t="str">
        <f>_xlfn.XLOOKUP($F134,Monstervakken!$C:$C,Monstervakken!CP:CP,".",0)</f>
        <v>ja</v>
      </c>
      <c r="BG134" s="234" t="str">
        <f>_xlfn.XLOOKUP($F134,Monstervakken!$C:$C,Monstervakken!CQ:CQ,".",0)</f>
        <v>ja</v>
      </c>
      <c r="BH134" s="234" t="str">
        <f>_xlfn.XLOOKUP($F134,Monstervakken!$C:$C,Monstervakken!CR:CR,".",0)</f>
        <v>ja</v>
      </c>
      <c r="BI134" s="234" t="str">
        <f>_xlfn.XLOOKUP($F134,Monstervakken!$C:$C,Monstervakken!CS:CS,".",0)</f>
        <v>ja</v>
      </c>
      <c r="BJ134" s="234" t="str">
        <f>_xlfn.XLOOKUP($F134,Monstervakken!$C:$C,Monstervakken!CT:CT,".",0)</f>
        <v>ja</v>
      </c>
      <c r="BK134" s="234" t="str">
        <f>_xlfn.XLOOKUP($F134,Monstervakken!$C:$C,Monstervakken!CU:CU,".",0)</f>
        <v>ja</v>
      </c>
      <c r="BL134" s="232" t="str">
        <f t="shared" si="9"/>
        <v>011_126</v>
      </c>
    </row>
    <row r="135" spans="1:64" x14ac:dyDescent="0.2">
      <c r="A135" s="6" t="s">
        <v>1647</v>
      </c>
      <c r="C135" s="135">
        <f>_xlfn.XLOOKUP(F135,Monstervakken!C:C,Monstervakken!B:B)</f>
        <v>3002</v>
      </c>
      <c r="D135" s="6" t="s">
        <v>1635</v>
      </c>
      <c r="E135" s="6" t="s">
        <v>965</v>
      </c>
      <c r="F135" s="75">
        <v>7</v>
      </c>
      <c r="G135" s="115" t="str">
        <f t="shared" si="10"/>
        <v>011_127</v>
      </c>
      <c r="H135" s="135"/>
      <c r="I135" s="75">
        <v>127</v>
      </c>
      <c r="J135" s="6" t="s">
        <v>966</v>
      </c>
      <c r="K135" s="23">
        <v>3</v>
      </c>
      <c r="L135" s="25">
        <v>4.0999999999999996</v>
      </c>
      <c r="M135" s="6">
        <v>12.3</v>
      </c>
      <c r="N135" s="8">
        <v>43703</v>
      </c>
      <c r="O135" s="6" t="s">
        <v>74</v>
      </c>
      <c r="P135" s="66">
        <v>-2.19</v>
      </c>
      <c r="Q135" s="66">
        <v>-2.2200000000000002</v>
      </c>
      <c r="R135" s="66">
        <f>_xlfn.XLOOKUP(E135,hlp_leggeruitrapport!A:A,hlp_leggeruitrapport!D:D)</f>
        <v>-2.2200000000000002</v>
      </c>
      <c r="S135" s="66">
        <v>0.5</v>
      </c>
      <c r="T135" s="66">
        <f>_xlfn.XLOOKUP(E135,hlp_leggeruitrapport!A:A,hlp_leggeruitrapport!E:E)</f>
        <v>0.5</v>
      </c>
      <c r="U135" s="75">
        <f>_xlfn.XLOOKUP(E135,hlp_leggeruitrapport!A:A,hlp_leggeruitrapport!F:F)</f>
        <v>3</v>
      </c>
      <c r="V135" s="165">
        <f>_xlfn.XLOOKUP($G135,hpBPaanwas!$C:$C,hpBPaanwas!T:T,".")</f>
        <v>2.73</v>
      </c>
      <c r="W135" s="75">
        <f t="shared" si="11"/>
        <v>-2.9200000000000004</v>
      </c>
      <c r="X135" s="6">
        <v>-2.72</v>
      </c>
      <c r="Y135" s="6">
        <v>1.3666670000000001</v>
      </c>
      <c r="Z135" s="6">
        <v>2.27</v>
      </c>
      <c r="AA135" s="6">
        <v>0.56999999999999995</v>
      </c>
      <c r="AB135" s="6">
        <v>0.73</v>
      </c>
      <c r="AC135" s="6">
        <v>6.8</v>
      </c>
      <c r="AD135" s="6">
        <v>1.7</v>
      </c>
      <c r="AE135" s="6">
        <v>2.2000000000000002</v>
      </c>
      <c r="AF135" s="6">
        <v>0.454787</v>
      </c>
      <c r="AG135" s="6" t="s">
        <v>921</v>
      </c>
      <c r="AH135" s="6" t="s">
        <v>32</v>
      </c>
      <c r="AI135" s="6" t="s">
        <v>41</v>
      </c>
      <c r="AJ135" s="6" t="s">
        <v>966</v>
      </c>
      <c r="AK135" s="75">
        <f>_xlfn.XLOOKUP(G135,hlpBPout!C:C,hlpBPout!X:X,".")</f>
        <v>7</v>
      </c>
      <c r="AL135" s="75">
        <f>_xlfn.XLOOKUP($G135,hlpBPout!$C:$C,hlpBPout!AA:AA,".")</f>
        <v>2</v>
      </c>
      <c r="AM135" s="75">
        <f>_xlfn.XLOOKUP(G135,hpBPaanwas!C:C,hpBPaanwas!X:X,".")</f>
        <v>7</v>
      </c>
      <c r="AN135" s="165">
        <f t="shared" si="14"/>
        <v>0.66666666666666663</v>
      </c>
      <c r="AO135" s="75">
        <f>_xlfn.XLOOKUP($G135,hpBPaanwas!$C:$C,hpBPaanwas!AA:AA,".")</f>
        <v>2</v>
      </c>
      <c r="AP135" s="116"/>
      <c r="AQ135" s="75">
        <f t="shared" si="15"/>
        <v>0.20000000000000018</v>
      </c>
      <c r="AR135" s="116"/>
      <c r="AS135" s="127"/>
      <c r="AT135" s="127" t="s">
        <v>3795</v>
      </c>
      <c r="AU135" s="128"/>
      <c r="AV135" s="232" t="str">
        <f>_xlfn.XLOOKUP($F135,Monstervakken!$C:$C,Monstervakken!L:L,".",0)</f>
        <v>Klasse wonen</v>
      </c>
      <c r="AW135" s="232" t="str">
        <f>_xlfn.XLOOKUP($F135,Monstervakken!$C:$C,Monstervakken!M:M,".",0)</f>
        <v>Klasse A</v>
      </c>
      <c r="AX135" s="232" t="str">
        <f>_xlfn.XLOOKUP($F135,Monstervakken!$C:$C,Monstervakken!N:N,".",0)</f>
        <v>Verspreidbaar</v>
      </c>
      <c r="AY135" s="232" t="str">
        <f>_xlfn.XLOOKUP($F135,Monstervakken!$C:$C,Monstervakken!O:O,".",0)</f>
        <v>Toepasbaar in GBT</v>
      </c>
      <c r="AZ135" s="232" t="str">
        <f>_xlfn.XLOOKUP($F135,Monstervakken!$C:$C,Monstervakken!P:P,".",0)</f>
        <v>Toepasbaar in GBT</v>
      </c>
      <c r="BA135" s="232" t="str">
        <f>_xlfn.XLOOKUP($F135,Monstervakken!$C:$C,Monstervakken!Q:Q,".",0)</f>
        <v>Geen</v>
      </c>
      <c r="BB135" s="232"/>
      <c r="BC135" s="234" t="str">
        <f>_xlfn.XLOOKUP($F135,Monstervakken!$C:$C,Monstervakken!CM:CM,".",0)</f>
        <v>ja</v>
      </c>
      <c r="BD135" s="234" t="str">
        <f>_xlfn.XLOOKUP($F135,Monstervakken!$C:$C,Monstervakken!CN:CN,".",0)</f>
        <v>ja</v>
      </c>
      <c r="BE135" s="234" t="str">
        <f>_xlfn.XLOOKUP($F135,Monstervakken!$C:$C,Monstervakken!CO:CO,".",0)</f>
        <v>ja</v>
      </c>
      <c r="BF135" s="234" t="str">
        <f>_xlfn.XLOOKUP($F135,Monstervakken!$C:$C,Monstervakken!CP:CP,".",0)</f>
        <v>ja</v>
      </c>
      <c r="BG135" s="234" t="str">
        <f>_xlfn.XLOOKUP($F135,Monstervakken!$C:$C,Monstervakken!CQ:CQ,".",0)</f>
        <v>ja</v>
      </c>
      <c r="BH135" s="234" t="str">
        <f>_xlfn.XLOOKUP($F135,Monstervakken!$C:$C,Monstervakken!CR:CR,".",0)</f>
        <v>ja</v>
      </c>
      <c r="BI135" s="234" t="str">
        <f>_xlfn.XLOOKUP($F135,Monstervakken!$C:$C,Monstervakken!CS:CS,".",0)</f>
        <v>ja</v>
      </c>
      <c r="BJ135" s="234" t="str">
        <f>_xlfn.XLOOKUP($F135,Monstervakken!$C:$C,Monstervakken!CT:CT,".",0)</f>
        <v>ja</v>
      </c>
      <c r="BK135" s="234" t="str">
        <f>_xlfn.XLOOKUP($F135,Monstervakken!$C:$C,Monstervakken!CU:CU,".",0)</f>
        <v>ja</v>
      </c>
      <c r="BL135" s="232" t="str">
        <f t="shared" si="9"/>
        <v>011_127</v>
      </c>
    </row>
    <row r="136" spans="1:64" x14ac:dyDescent="0.2">
      <c r="A136" s="6" t="s">
        <v>1647</v>
      </c>
      <c r="C136" s="135">
        <f>_xlfn.XLOOKUP(F136,Monstervakken!C:C,Monstervakken!B:B)</f>
        <v>4000</v>
      </c>
      <c r="D136" s="6" t="s">
        <v>1635</v>
      </c>
      <c r="E136" s="6" t="s">
        <v>967</v>
      </c>
      <c r="F136" s="75">
        <v>8</v>
      </c>
      <c r="G136" s="115" t="str">
        <f t="shared" si="10"/>
        <v>011_128</v>
      </c>
      <c r="H136" s="135"/>
      <c r="I136" s="75">
        <v>128</v>
      </c>
      <c r="J136" s="6" t="s">
        <v>968</v>
      </c>
      <c r="K136" s="23">
        <v>11</v>
      </c>
      <c r="L136" s="25">
        <v>6.8</v>
      </c>
      <c r="M136" s="6">
        <v>74.8</v>
      </c>
      <c r="N136" s="8">
        <v>43703</v>
      </c>
      <c r="O136" s="6" t="s">
        <v>74</v>
      </c>
      <c r="P136" s="66">
        <v>-2.19</v>
      </c>
      <c r="Q136" s="66">
        <v>-2.2200000000000002</v>
      </c>
      <c r="R136" s="66">
        <f>_xlfn.XLOOKUP(E136,hlp_leggeruitrapport!A:A,hlp_leggeruitrapport!D:D)</f>
        <v>-2.2200000000000002</v>
      </c>
      <c r="S136" s="66">
        <v>0.75</v>
      </c>
      <c r="T136" s="66">
        <f>_xlfn.XLOOKUP(E136,hlp_leggeruitrapport!A:A,hlp_leggeruitrapport!E:E)</f>
        <v>0.75</v>
      </c>
      <c r="U136" s="75">
        <f>_xlfn.XLOOKUP(E136,hlp_leggeruitrapport!A:A,hlp_leggeruitrapport!F:F)</f>
        <v>3</v>
      </c>
      <c r="V136" s="165">
        <f>_xlfn.XLOOKUP($G136,hpBPaanwas!$C:$C,hpBPaanwas!T:T,".")</f>
        <v>3</v>
      </c>
      <c r="W136" s="75">
        <f t="shared" si="11"/>
        <v>-3.1700000000000004</v>
      </c>
      <c r="X136" s="6">
        <v>-2.97</v>
      </c>
      <c r="Y136" s="6">
        <v>2.2999999999999998</v>
      </c>
      <c r="Z136" s="6">
        <v>1.21</v>
      </c>
      <c r="AA136" s="6">
        <v>0.46</v>
      </c>
      <c r="AB136" s="6">
        <v>0.59</v>
      </c>
      <c r="AC136" s="6">
        <v>13.3</v>
      </c>
      <c r="AD136" s="6">
        <v>5.0999999999999996</v>
      </c>
      <c r="AE136" s="6">
        <v>6.5</v>
      </c>
      <c r="AF136" s="6">
        <v>0.21149399999999999</v>
      </c>
      <c r="AG136" s="6" t="s">
        <v>921</v>
      </c>
      <c r="AH136" s="6" t="s">
        <v>28</v>
      </c>
      <c r="AI136" s="6" t="s">
        <v>41</v>
      </c>
      <c r="AJ136" s="6" t="s">
        <v>968</v>
      </c>
      <c r="AK136" s="75">
        <f>_xlfn.XLOOKUP(G136,hlpBPout!C:C,hlpBPout!X:X,".")</f>
        <v>13</v>
      </c>
      <c r="AL136" s="75">
        <f>_xlfn.XLOOKUP($G136,hlpBPout!$C:$C,hlpBPout!AA:AA,".")</f>
        <v>4</v>
      </c>
      <c r="AM136" s="75">
        <f>_xlfn.XLOOKUP(G136,hpBPaanwas!C:C,hpBPaanwas!X:X,".")</f>
        <v>15</v>
      </c>
      <c r="AN136" s="165">
        <f t="shared" si="14"/>
        <v>0.63636363636363635</v>
      </c>
      <c r="AO136" s="75">
        <f>_xlfn.XLOOKUP($G136,hpBPaanwas!$C:$C,hpBPaanwas!AA:AA,".")</f>
        <v>7</v>
      </c>
      <c r="AP136" s="116"/>
      <c r="AQ136" s="75">
        <f t="shared" si="15"/>
        <v>-0.30000000000000071</v>
      </c>
      <c r="AR136" s="116"/>
      <c r="AS136" s="127"/>
      <c r="AT136" s="127" t="s">
        <v>3795</v>
      </c>
      <c r="AU136" s="128"/>
      <c r="AV136" s="232" t="str">
        <f>_xlfn.XLOOKUP($F136,Monstervakken!$C:$C,Monstervakken!L:L,".",0)</f>
        <v>Klasse industrie</v>
      </c>
      <c r="AW136" s="232" t="str">
        <f>_xlfn.XLOOKUP($F136,Monstervakken!$C:$C,Monstervakken!M:M,".",0)</f>
        <v>Klasse B</v>
      </c>
      <c r="AX136" s="232" t="str">
        <f>_xlfn.XLOOKUP($F136,Monstervakken!$C:$C,Monstervakken!N:N,".",0)</f>
        <v>Verspreidbaar</v>
      </c>
      <c r="AY136" s="232" t="str">
        <f>_xlfn.XLOOKUP($F136,Monstervakken!$C:$C,Monstervakken!O:O,".",0)</f>
        <v>Toepasbaar in GBT</v>
      </c>
      <c r="AZ136" s="232" t="str">
        <f>_xlfn.XLOOKUP($F136,Monstervakken!$C:$C,Monstervakken!P:P,".",0)</f>
        <v>Toepasbaar in GBT</v>
      </c>
      <c r="BA136" s="232" t="str">
        <f>_xlfn.XLOOKUP($F136,Monstervakken!$C:$C,Monstervakken!Q:Q,".",0)</f>
        <v>Geen</v>
      </c>
      <c r="BB136" s="232"/>
      <c r="BC136" s="234" t="str">
        <f>_xlfn.XLOOKUP($F136,Monstervakken!$C:$C,Monstervakken!CM:CM,".",0)</f>
        <v>ja</v>
      </c>
      <c r="BD136" s="234" t="str">
        <f>_xlfn.XLOOKUP($F136,Monstervakken!$C:$C,Monstervakken!CN:CN,".",0)</f>
        <v>ja</v>
      </c>
      <c r="BE136" s="234" t="str">
        <f>_xlfn.XLOOKUP($F136,Monstervakken!$C:$C,Monstervakken!CO:CO,".",0)</f>
        <v>ja</v>
      </c>
      <c r="BF136" s="234" t="str">
        <f>_xlfn.XLOOKUP($F136,Monstervakken!$C:$C,Monstervakken!CP:CP,".",0)</f>
        <v>ja</v>
      </c>
      <c r="BG136" s="234" t="str">
        <f>_xlfn.XLOOKUP($F136,Monstervakken!$C:$C,Monstervakken!CQ:CQ,".",0)</f>
        <v>ja</v>
      </c>
      <c r="BH136" s="234" t="str">
        <f>_xlfn.XLOOKUP($F136,Monstervakken!$C:$C,Monstervakken!CR:CR,".",0)</f>
        <v>ja</v>
      </c>
      <c r="BI136" s="234" t="str">
        <f>_xlfn.XLOOKUP($F136,Monstervakken!$C:$C,Monstervakken!CS:CS,".",0)</f>
        <v>ja</v>
      </c>
      <c r="BJ136" s="234" t="str">
        <f>_xlfn.XLOOKUP($F136,Monstervakken!$C:$C,Monstervakken!CT:CT,".",0)</f>
        <v>ja</v>
      </c>
      <c r="BK136" s="234" t="str">
        <f>_xlfn.XLOOKUP($F136,Monstervakken!$C:$C,Monstervakken!CU:CU,".",0)</f>
        <v>ja</v>
      </c>
      <c r="BL136" s="232" t="str">
        <f t="shared" si="9"/>
        <v>011_128</v>
      </c>
    </row>
    <row r="137" spans="1:64" x14ac:dyDescent="0.2">
      <c r="A137" s="6" t="s">
        <v>1647</v>
      </c>
      <c r="C137" s="135">
        <f>_xlfn.XLOOKUP(F137,Monstervakken!C:C,Monstervakken!B:B)</f>
        <v>4000</v>
      </c>
      <c r="D137" s="6" t="s">
        <v>1635</v>
      </c>
      <c r="E137" s="6" t="s">
        <v>87</v>
      </c>
      <c r="F137" s="75">
        <v>8</v>
      </c>
      <c r="G137" s="115" t="str">
        <f t="shared" si="10"/>
        <v>011_129</v>
      </c>
      <c r="H137" s="135"/>
      <c r="I137" s="75">
        <v>129</v>
      </c>
      <c r="J137" s="6" t="s">
        <v>88</v>
      </c>
      <c r="K137" s="23">
        <v>28.5</v>
      </c>
      <c r="L137" s="25">
        <v>9.8000000000000007</v>
      </c>
      <c r="M137" s="6">
        <v>279.3</v>
      </c>
      <c r="N137" s="8">
        <v>43703</v>
      </c>
      <c r="O137" s="6" t="s">
        <v>74</v>
      </c>
      <c r="P137" s="66">
        <v>-2.19</v>
      </c>
      <c r="Q137" s="66">
        <v>-2.2200000000000002</v>
      </c>
      <c r="R137" s="66">
        <f>_xlfn.XLOOKUP(E137,hlp_leggeruitrapport!A:A,hlp_leggeruitrapport!D:D)</f>
        <v>-2.2200000000000002</v>
      </c>
      <c r="S137" s="66">
        <v>0.75</v>
      </c>
      <c r="T137" s="66">
        <f>_xlfn.XLOOKUP(E137,hlp_leggeruitrapport!A:A,hlp_leggeruitrapport!E:E)</f>
        <v>0.75</v>
      </c>
      <c r="U137" s="75">
        <f>_xlfn.XLOOKUP(E137,hlp_leggeruitrapport!A:A,hlp_leggeruitrapport!F:F)</f>
        <v>3</v>
      </c>
      <c r="V137" s="165">
        <f>_xlfn.XLOOKUP($G137,hpBPaanwas!$C:$C,hpBPaanwas!T:T,".")</f>
        <v>3</v>
      </c>
      <c r="W137" s="75">
        <f t="shared" si="11"/>
        <v>-3.1700000000000004</v>
      </c>
      <c r="X137" s="6">
        <v>-2.97</v>
      </c>
      <c r="Y137" s="6">
        <v>5.3</v>
      </c>
      <c r="Z137" s="6">
        <v>2.48</v>
      </c>
      <c r="AA137" s="6">
        <v>0.05</v>
      </c>
      <c r="AB137" s="6">
        <v>0.76</v>
      </c>
      <c r="AC137" s="6">
        <v>70.7</v>
      </c>
      <c r="AD137" s="6">
        <v>1.4</v>
      </c>
      <c r="AE137" s="6">
        <v>21.7</v>
      </c>
      <c r="AF137" s="6">
        <v>1.2512000000000001E-2</v>
      </c>
      <c r="AG137" s="6" t="s">
        <v>27</v>
      </c>
      <c r="AH137" s="6" t="s">
        <v>32</v>
      </c>
      <c r="AI137" s="6" t="s">
        <v>29</v>
      </c>
      <c r="AJ137" s="6" t="s">
        <v>88</v>
      </c>
      <c r="AK137" s="75">
        <f>_xlfn.XLOOKUP(G137,hlpBPout!C:C,hlpBPout!X:X,".")</f>
        <v>71</v>
      </c>
      <c r="AL137" s="75">
        <f>_xlfn.XLOOKUP($G137,hlpBPout!$C:$C,hlpBPout!AA:AA,".")</f>
        <v>0</v>
      </c>
      <c r="AM137" s="75">
        <f>_xlfn.XLOOKUP(G137,hpBPaanwas!C:C,hpBPaanwas!X:X,".")</f>
        <v>77</v>
      </c>
      <c r="AN137" s="165">
        <f t="shared" si="14"/>
        <v>0.91228070175438591</v>
      </c>
      <c r="AO137" s="75">
        <f>_xlfn.XLOOKUP($G137,hpBPaanwas!$C:$C,hpBPaanwas!AA:AA,".")</f>
        <v>26</v>
      </c>
      <c r="AP137" s="116"/>
      <c r="AQ137" s="75">
        <f t="shared" si="15"/>
        <v>0.29999999999999716</v>
      </c>
      <c r="AR137" s="116"/>
      <c r="AS137" s="127"/>
      <c r="AT137" s="127" t="s">
        <v>3795</v>
      </c>
      <c r="AU137" s="128"/>
      <c r="AV137" s="232" t="str">
        <f>_xlfn.XLOOKUP($F137,Monstervakken!$C:$C,Monstervakken!L:L,".",0)</f>
        <v>Klasse industrie</v>
      </c>
      <c r="AW137" s="232" t="str">
        <f>_xlfn.XLOOKUP($F137,Monstervakken!$C:$C,Monstervakken!M:M,".",0)</f>
        <v>Klasse B</v>
      </c>
      <c r="AX137" s="232" t="str">
        <f>_xlfn.XLOOKUP($F137,Monstervakken!$C:$C,Monstervakken!N:N,".",0)</f>
        <v>Verspreidbaar</v>
      </c>
      <c r="AY137" s="232" t="str">
        <f>_xlfn.XLOOKUP($F137,Monstervakken!$C:$C,Monstervakken!O:O,".",0)</f>
        <v>Toepasbaar in GBT</v>
      </c>
      <c r="AZ137" s="232" t="str">
        <f>_xlfn.XLOOKUP($F137,Monstervakken!$C:$C,Monstervakken!P:P,".",0)</f>
        <v>Toepasbaar in GBT</v>
      </c>
      <c r="BA137" s="232" t="str">
        <f>_xlfn.XLOOKUP($F137,Monstervakken!$C:$C,Monstervakken!Q:Q,".",0)</f>
        <v>Geen</v>
      </c>
      <c r="BB137" s="232"/>
      <c r="BC137" s="234" t="str">
        <f>_xlfn.XLOOKUP($F137,Monstervakken!$C:$C,Monstervakken!CM:CM,".",0)</f>
        <v>ja</v>
      </c>
      <c r="BD137" s="234" t="str">
        <f>_xlfn.XLOOKUP($F137,Monstervakken!$C:$C,Monstervakken!CN:CN,".",0)</f>
        <v>ja</v>
      </c>
      <c r="BE137" s="234" t="str">
        <f>_xlfn.XLOOKUP($F137,Monstervakken!$C:$C,Monstervakken!CO:CO,".",0)</f>
        <v>ja</v>
      </c>
      <c r="BF137" s="234" t="str">
        <f>_xlfn.XLOOKUP($F137,Monstervakken!$C:$C,Monstervakken!CP:CP,".",0)</f>
        <v>ja</v>
      </c>
      <c r="BG137" s="234" t="str">
        <f>_xlfn.XLOOKUP($F137,Monstervakken!$C:$C,Monstervakken!CQ:CQ,".",0)</f>
        <v>ja</v>
      </c>
      <c r="BH137" s="234" t="str">
        <f>_xlfn.XLOOKUP($F137,Monstervakken!$C:$C,Monstervakken!CR:CR,".",0)</f>
        <v>ja</v>
      </c>
      <c r="BI137" s="234" t="str">
        <f>_xlfn.XLOOKUP($F137,Monstervakken!$C:$C,Monstervakken!CS:CS,".",0)</f>
        <v>ja</v>
      </c>
      <c r="BJ137" s="234" t="str">
        <f>_xlfn.XLOOKUP($F137,Monstervakken!$C:$C,Monstervakken!CT:CT,".",0)</f>
        <v>ja</v>
      </c>
      <c r="BK137" s="234" t="str">
        <f>_xlfn.XLOOKUP($F137,Monstervakken!$C:$C,Monstervakken!CU:CU,".",0)</f>
        <v>ja</v>
      </c>
      <c r="BL137" s="232" t="str">
        <f t="shared" si="9"/>
        <v>011_129</v>
      </c>
    </row>
    <row r="138" spans="1:64" x14ac:dyDescent="0.2">
      <c r="A138" s="6" t="s">
        <v>1647</v>
      </c>
      <c r="C138" s="135">
        <f>_xlfn.XLOOKUP(F138,Monstervakken!C:C,Monstervakken!B:B)</f>
        <v>4000</v>
      </c>
      <c r="D138" s="6" t="s">
        <v>1635</v>
      </c>
      <c r="E138" s="6" t="s">
        <v>87</v>
      </c>
      <c r="F138" s="75">
        <v>8</v>
      </c>
      <c r="G138" s="115" t="str">
        <f t="shared" si="10"/>
        <v>011_130</v>
      </c>
      <c r="H138" s="135"/>
      <c r="I138" s="75">
        <v>130</v>
      </c>
      <c r="J138" s="6" t="s">
        <v>89</v>
      </c>
      <c r="K138" s="23">
        <v>28.5</v>
      </c>
      <c r="L138" s="25">
        <v>10.5</v>
      </c>
      <c r="M138" s="6">
        <v>299.25</v>
      </c>
      <c r="N138" s="8">
        <v>43703</v>
      </c>
      <c r="O138" s="6" t="s">
        <v>74</v>
      </c>
      <c r="P138" s="66">
        <v>-2.19</v>
      </c>
      <c r="Q138" s="66">
        <v>-2.2200000000000002</v>
      </c>
      <c r="R138" s="66">
        <f>_xlfn.XLOOKUP(E138,hlp_leggeruitrapport!A:A,hlp_leggeruitrapport!D:D)</f>
        <v>-2.2200000000000002</v>
      </c>
      <c r="S138" s="66">
        <v>0.75</v>
      </c>
      <c r="T138" s="66">
        <f>_xlfn.XLOOKUP(E138,hlp_leggeruitrapport!A:A,hlp_leggeruitrapport!E:E)</f>
        <v>0.75</v>
      </c>
      <c r="U138" s="75">
        <f>_xlfn.XLOOKUP(E138,hlp_leggeruitrapport!A:A,hlp_leggeruitrapport!F:F)</f>
        <v>3</v>
      </c>
      <c r="V138" s="165">
        <f>_xlfn.XLOOKUP($G138,hpBPaanwas!$C:$C,hpBPaanwas!T:T,".")</f>
        <v>3</v>
      </c>
      <c r="W138" s="75">
        <f t="shared" si="11"/>
        <v>-3.1700000000000004</v>
      </c>
      <c r="X138" s="6">
        <v>-2.97</v>
      </c>
      <c r="Y138" s="6">
        <v>6</v>
      </c>
      <c r="Z138" s="6">
        <v>2.46</v>
      </c>
      <c r="AA138" s="6">
        <v>0.19</v>
      </c>
      <c r="AB138" s="6">
        <v>1.08</v>
      </c>
      <c r="AC138" s="6">
        <v>70.099999999999994</v>
      </c>
      <c r="AD138" s="6">
        <v>5.4</v>
      </c>
      <c r="AE138" s="6">
        <v>30.8</v>
      </c>
      <c r="AF138" s="6">
        <v>4.1563999999999997E-2</v>
      </c>
      <c r="AG138" s="6" t="s">
        <v>27</v>
      </c>
      <c r="AH138" s="6" t="s">
        <v>32</v>
      </c>
      <c r="AI138" s="6" t="s">
        <v>29</v>
      </c>
      <c r="AJ138" s="6" t="s">
        <v>89</v>
      </c>
      <c r="AK138" s="75">
        <f>_xlfn.XLOOKUP(G138,hlpBPout!C:C,hlpBPout!X:X,".")</f>
        <v>71</v>
      </c>
      <c r="AL138" s="75">
        <f>_xlfn.XLOOKUP($G138,hlpBPout!$C:$C,hlpBPout!AA:AA,".")</f>
        <v>3</v>
      </c>
      <c r="AM138" s="75">
        <f>_xlfn.XLOOKUP(G138,hpBPaanwas!C:C,hpBPaanwas!X:X,".")</f>
        <v>77</v>
      </c>
      <c r="AN138" s="165">
        <f t="shared" si="14"/>
        <v>1.1929824561403508</v>
      </c>
      <c r="AO138" s="75">
        <f>_xlfn.XLOOKUP($G138,hpBPaanwas!$C:$C,hpBPaanwas!AA:AA,".")</f>
        <v>34</v>
      </c>
      <c r="AP138" s="116"/>
      <c r="AQ138" s="75">
        <f t="shared" si="15"/>
        <v>0.90000000000000568</v>
      </c>
      <c r="AR138" s="116"/>
      <c r="AS138" s="127"/>
      <c r="AT138" s="127" t="s">
        <v>3795</v>
      </c>
      <c r="AU138" s="128"/>
      <c r="AV138" s="232" t="str">
        <f>_xlfn.XLOOKUP($F138,Monstervakken!$C:$C,Monstervakken!L:L,".",0)</f>
        <v>Klasse industrie</v>
      </c>
      <c r="AW138" s="232" t="str">
        <f>_xlfn.XLOOKUP($F138,Monstervakken!$C:$C,Monstervakken!M:M,".",0)</f>
        <v>Klasse B</v>
      </c>
      <c r="AX138" s="232" t="str">
        <f>_xlfn.XLOOKUP($F138,Monstervakken!$C:$C,Monstervakken!N:N,".",0)</f>
        <v>Verspreidbaar</v>
      </c>
      <c r="AY138" s="232" t="str">
        <f>_xlfn.XLOOKUP($F138,Monstervakken!$C:$C,Monstervakken!O:O,".",0)</f>
        <v>Toepasbaar in GBT</v>
      </c>
      <c r="AZ138" s="232" t="str">
        <f>_xlfn.XLOOKUP($F138,Monstervakken!$C:$C,Monstervakken!P:P,".",0)</f>
        <v>Toepasbaar in GBT</v>
      </c>
      <c r="BA138" s="232" t="str">
        <f>_xlfn.XLOOKUP($F138,Monstervakken!$C:$C,Monstervakken!Q:Q,".",0)</f>
        <v>Geen</v>
      </c>
      <c r="BB138" s="232"/>
      <c r="BC138" s="234" t="str">
        <f>_xlfn.XLOOKUP($F138,Monstervakken!$C:$C,Monstervakken!CM:CM,".",0)</f>
        <v>ja</v>
      </c>
      <c r="BD138" s="234" t="str">
        <f>_xlfn.XLOOKUP($F138,Monstervakken!$C:$C,Monstervakken!CN:CN,".",0)</f>
        <v>ja</v>
      </c>
      <c r="BE138" s="234" t="str">
        <f>_xlfn.XLOOKUP($F138,Monstervakken!$C:$C,Monstervakken!CO:CO,".",0)</f>
        <v>ja</v>
      </c>
      <c r="BF138" s="234" t="str">
        <f>_xlfn.XLOOKUP($F138,Monstervakken!$C:$C,Monstervakken!CP:CP,".",0)</f>
        <v>ja</v>
      </c>
      <c r="BG138" s="234" t="str">
        <f>_xlfn.XLOOKUP($F138,Monstervakken!$C:$C,Monstervakken!CQ:CQ,".",0)</f>
        <v>ja</v>
      </c>
      <c r="BH138" s="234" t="str">
        <f>_xlfn.XLOOKUP($F138,Monstervakken!$C:$C,Monstervakken!CR:CR,".",0)</f>
        <v>ja</v>
      </c>
      <c r="BI138" s="234" t="str">
        <f>_xlfn.XLOOKUP($F138,Monstervakken!$C:$C,Monstervakken!CS:CS,".",0)</f>
        <v>ja</v>
      </c>
      <c r="BJ138" s="234" t="str">
        <f>_xlfn.XLOOKUP($F138,Monstervakken!$C:$C,Monstervakken!CT:CT,".",0)</f>
        <v>ja</v>
      </c>
      <c r="BK138" s="234" t="str">
        <f>_xlfn.XLOOKUP($F138,Monstervakken!$C:$C,Monstervakken!CU:CU,".",0)</f>
        <v>ja</v>
      </c>
      <c r="BL138" s="232" t="str">
        <f t="shared" ref="BL138:BL201" si="16">G138</f>
        <v>011_130</v>
      </c>
    </row>
    <row r="139" spans="1:64" x14ac:dyDescent="0.2">
      <c r="A139" s="6" t="s">
        <v>1647</v>
      </c>
      <c r="C139" s="135">
        <f>_xlfn.XLOOKUP(F139,Monstervakken!C:C,Monstervakken!B:B)</f>
        <v>4000</v>
      </c>
      <c r="D139" s="6" t="s">
        <v>1635</v>
      </c>
      <c r="E139" s="6" t="s">
        <v>87</v>
      </c>
      <c r="F139" s="75">
        <v>8</v>
      </c>
      <c r="G139" s="115" t="str">
        <f t="shared" si="10"/>
        <v>011_131</v>
      </c>
      <c r="H139" s="135"/>
      <c r="I139" s="75">
        <v>131</v>
      </c>
      <c r="J139" s="6" t="s">
        <v>969</v>
      </c>
      <c r="K139" s="23">
        <v>25.5</v>
      </c>
      <c r="L139" s="25">
        <v>11.35</v>
      </c>
      <c r="M139" s="6">
        <v>289.42500000000001</v>
      </c>
      <c r="N139" s="8">
        <v>43703</v>
      </c>
      <c r="O139" s="6" t="s">
        <v>74</v>
      </c>
      <c r="P139" s="66">
        <v>-2.19</v>
      </c>
      <c r="Q139" s="66">
        <v>-2.2200000000000002</v>
      </c>
      <c r="R139" s="66">
        <f>_xlfn.XLOOKUP(E139,hlp_leggeruitrapport!A:A,hlp_leggeruitrapport!D:D)</f>
        <v>-2.2200000000000002</v>
      </c>
      <c r="S139" s="66">
        <v>0.75</v>
      </c>
      <c r="T139" s="66">
        <f>_xlfn.XLOOKUP(E139,hlp_leggeruitrapport!A:A,hlp_leggeruitrapport!E:E)</f>
        <v>0.75</v>
      </c>
      <c r="U139" s="75">
        <f>_xlfn.XLOOKUP(E139,hlp_leggeruitrapport!A:A,hlp_leggeruitrapport!F:F)</f>
        <v>3</v>
      </c>
      <c r="V139" s="165">
        <f>_xlfn.XLOOKUP($G139,hpBPaanwas!$C:$C,hpBPaanwas!T:T,".")</f>
        <v>3</v>
      </c>
      <c r="W139" s="75">
        <f t="shared" si="11"/>
        <v>-3.1700000000000004</v>
      </c>
      <c r="X139" s="6">
        <v>-2.97</v>
      </c>
      <c r="Y139" s="6">
        <v>6.85</v>
      </c>
      <c r="Z139" s="6">
        <v>4.18</v>
      </c>
      <c r="AA139" s="6">
        <v>1.52</v>
      </c>
      <c r="AB139" s="6">
        <v>2.77</v>
      </c>
      <c r="AC139" s="6">
        <v>106.6</v>
      </c>
      <c r="AD139" s="6">
        <v>38.799999999999997</v>
      </c>
      <c r="AE139" s="6">
        <v>70.599999999999994</v>
      </c>
      <c r="AF139" s="6">
        <v>0.26965800000000001</v>
      </c>
      <c r="AG139" s="6" t="s">
        <v>921</v>
      </c>
      <c r="AH139" s="6" t="s">
        <v>28</v>
      </c>
      <c r="AI139" s="6" t="s">
        <v>41</v>
      </c>
      <c r="AJ139" s="6" t="s">
        <v>969</v>
      </c>
      <c r="AK139" s="75">
        <f>_xlfn.XLOOKUP(G139,hlpBPout!C:C,hlpBPout!X:X,".")</f>
        <v>107</v>
      </c>
      <c r="AL139" s="75">
        <f>_xlfn.XLOOKUP($G139,hlpBPout!$C:$C,hlpBPout!AA:AA,".")</f>
        <v>38</v>
      </c>
      <c r="AM139" s="75">
        <f>_xlfn.XLOOKUP(G139,hpBPaanwas!C:C,hpBPaanwas!X:X,".")</f>
        <v>115</v>
      </c>
      <c r="AN139" s="165">
        <f t="shared" si="14"/>
        <v>2.9019607843137254</v>
      </c>
      <c r="AO139" s="75">
        <f>_xlfn.XLOOKUP($G139,hpBPaanwas!$C:$C,hpBPaanwas!AA:AA,".")</f>
        <v>74</v>
      </c>
      <c r="AP139" s="116"/>
      <c r="AQ139" s="75">
        <f t="shared" si="15"/>
        <v>0.40000000000000568</v>
      </c>
      <c r="AR139" s="116"/>
      <c r="AS139" s="127"/>
      <c r="AT139" s="127" t="s">
        <v>3795</v>
      </c>
      <c r="AU139" s="128"/>
      <c r="AV139" s="232" t="str">
        <f>_xlfn.XLOOKUP($F139,Monstervakken!$C:$C,Monstervakken!L:L,".",0)</f>
        <v>Klasse industrie</v>
      </c>
      <c r="AW139" s="232" t="str">
        <f>_xlfn.XLOOKUP($F139,Monstervakken!$C:$C,Monstervakken!M:M,".",0)</f>
        <v>Klasse B</v>
      </c>
      <c r="AX139" s="232" t="str">
        <f>_xlfn.XLOOKUP($F139,Monstervakken!$C:$C,Monstervakken!N:N,".",0)</f>
        <v>Verspreidbaar</v>
      </c>
      <c r="AY139" s="232" t="str">
        <f>_xlfn.XLOOKUP($F139,Monstervakken!$C:$C,Monstervakken!O:O,".",0)</f>
        <v>Toepasbaar in GBT</v>
      </c>
      <c r="AZ139" s="232" t="str">
        <f>_xlfn.XLOOKUP($F139,Monstervakken!$C:$C,Monstervakken!P:P,".",0)</f>
        <v>Toepasbaar in GBT</v>
      </c>
      <c r="BA139" s="232" t="str">
        <f>_xlfn.XLOOKUP($F139,Monstervakken!$C:$C,Monstervakken!Q:Q,".",0)</f>
        <v>Geen</v>
      </c>
      <c r="BB139" s="232"/>
      <c r="BC139" s="234" t="str">
        <f>_xlfn.XLOOKUP($F139,Monstervakken!$C:$C,Monstervakken!CM:CM,".",0)</f>
        <v>ja</v>
      </c>
      <c r="BD139" s="234" t="str">
        <f>_xlfn.XLOOKUP($F139,Monstervakken!$C:$C,Monstervakken!CN:CN,".",0)</f>
        <v>ja</v>
      </c>
      <c r="BE139" s="234" t="str">
        <f>_xlfn.XLOOKUP($F139,Monstervakken!$C:$C,Monstervakken!CO:CO,".",0)</f>
        <v>ja</v>
      </c>
      <c r="BF139" s="234" t="str">
        <f>_xlfn.XLOOKUP($F139,Monstervakken!$C:$C,Monstervakken!CP:CP,".",0)</f>
        <v>ja</v>
      </c>
      <c r="BG139" s="234" t="str">
        <f>_xlfn.XLOOKUP($F139,Monstervakken!$C:$C,Monstervakken!CQ:CQ,".",0)</f>
        <v>ja</v>
      </c>
      <c r="BH139" s="234" t="str">
        <f>_xlfn.XLOOKUP($F139,Monstervakken!$C:$C,Monstervakken!CR:CR,".",0)</f>
        <v>ja</v>
      </c>
      <c r="BI139" s="234" t="str">
        <f>_xlfn.XLOOKUP($F139,Monstervakken!$C:$C,Monstervakken!CS:CS,".",0)</f>
        <v>ja</v>
      </c>
      <c r="BJ139" s="234" t="str">
        <f>_xlfn.XLOOKUP($F139,Monstervakken!$C:$C,Monstervakken!CT:CT,".",0)</f>
        <v>ja</v>
      </c>
      <c r="BK139" s="234" t="str">
        <f>_xlfn.XLOOKUP($F139,Monstervakken!$C:$C,Monstervakken!CU:CU,".",0)</f>
        <v>ja</v>
      </c>
      <c r="BL139" s="232" t="str">
        <f t="shared" si="16"/>
        <v>011_131</v>
      </c>
    </row>
    <row r="140" spans="1:64" x14ac:dyDescent="0.2">
      <c r="A140" s="6" t="s">
        <v>1647</v>
      </c>
      <c r="C140" s="135">
        <f>_xlfn.XLOOKUP(F140,Monstervakken!C:C,Monstervakken!B:B)</f>
        <v>4000</v>
      </c>
      <c r="D140" s="6" t="s">
        <v>1635</v>
      </c>
      <c r="E140" s="6" t="s">
        <v>87</v>
      </c>
      <c r="F140" s="75">
        <v>8</v>
      </c>
      <c r="G140" s="115" t="str">
        <f t="shared" si="10"/>
        <v>011_132</v>
      </c>
      <c r="H140" s="135"/>
      <c r="I140" s="75">
        <v>132</v>
      </c>
      <c r="J140" s="6" t="s">
        <v>550</v>
      </c>
      <c r="K140" s="23">
        <v>27.5</v>
      </c>
      <c r="L140" s="25">
        <v>9</v>
      </c>
      <c r="M140" s="6">
        <v>247.5</v>
      </c>
      <c r="N140" s="8">
        <v>43703</v>
      </c>
      <c r="O140" s="6" t="s">
        <v>74</v>
      </c>
      <c r="P140" s="66">
        <v>-2.19</v>
      </c>
      <c r="Q140" s="66">
        <v>-2.2200000000000002</v>
      </c>
      <c r="R140" s="66">
        <f>_xlfn.XLOOKUP(E140,hlp_leggeruitrapport!A:A,hlp_leggeruitrapport!D:D)</f>
        <v>-2.2200000000000002</v>
      </c>
      <c r="S140" s="66">
        <v>0.75</v>
      </c>
      <c r="T140" s="66">
        <f>_xlfn.XLOOKUP(E140,hlp_leggeruitrapport!A:A,hlp_leggeruitrapport!E:E)</f>
        <v>0.75</v>
      </c>
      <c r="U140" s="75">
        <f>_xlfn.XLOOKUP(E140,hlp_leggeruitrapport!A:A,hlp_leggeruitrapport!F:F)</f>
        <v>3</v>
      </c>
      <c r="V140" s="165">
        <f>_xlfn.XLOOKUP($G140,hpBPaanwas!$C:$C,hpBPaanwas!T:T,".")</f>
        <v>3</v>
      </c>
      <c r="W140" s="75">
        <f t="shared" si="11"/>
        <v>-3.1700000000000004</v>
      </c>
      <c r="X140" s="6">
        <v>-2.97</v>
      </c>
      <c r="Y140" s="6">
        <v>4.5</v>
      </c>
      <c r="Z140" s="6">
        <v>1.81</v>
      </c>
      <c r="AA140" s="6">
        <v>0.5</v>
      </c>
      <c r="AB140" s="6">
        <v>1.22</v>
      </c>
      <c r="AC140" s="6">
        <v>49.8</v>
      </c>
      <c r="AD140" s="6">
        <v>13.8</v>
      </c>
      <c r="AE140" s="6">
        <v>33.6</v>
      </c>
      <c r="AF140" s="6">
        <v>0.137931</v>
      </c>
      <c r="AG140" s="6" t="s">
        <v>479</v>
      </c>
      <c r="AH140" s="6" t="s">
        <v>28</v>
      </c>
      <c r="AI140" s="6" t="s">
        <v>41</v>
      </c>
      <c r="AJ140" s="6" t="s">
        <v>550</v>
      </c>
      <c r="AK140" s="75">
        <f>_xlfn.XLOOKUP(G140,hlpBPout!C:C,hlpBPout!X:X,".")</f>
        <v>50</v>
      </c>
      <c r="AL140" s="75">
        <f>_xlfn.XLOOKUP($G140,hlpBPout!$C:$C,hlpBPout!AA:AA,".")</f>
        <v>11</v>
      </c>
      <c r="AM140" s="75">
        <f>_xlfn.XLOOKUP(G140,hpBPaanwas!C:C,hpBPaanwas!X:X,".")</f>
        <v>55</v>
      </c>
      <c r="AN140" s="165">
        <f t="shared" si="14"/>
        <v>1.3090909090909091</v>
      </c>
      <c r="AO140" s="75">
        <f>_xlfn.XLOOKUP($G140,hpBPaanwas!$C:$C,hpBPaanwas!AA:AA,".")</f>
        <v>36</v>
      </c>
      <c r="AP140" s="116"/>
      <c r="AQ140" s="75">
        <f t="shared" si="15"/>
        <v>0.20000000000000284</v>
      </c>
      <c r="AR140" s="116"/>
      <c r="AS140" s="127"/>
      <c r="AT140" s="127" t="s">
        <v>3795</v>
      </c>
      <c r="AU140" s="128"/>
      <c r="AV140" s="232" t="str">
        <f>_xlfn.XLOOKUP($F140,Monstervakken!$C:$C,Monstervakken!L:L,".",0)</f>
        <v>Klasse industrie</v>
      </c>
      <c r="AW140" s="232" t="str">
        <f>_xlfn.XLOOKUP($F140,Monstervakken!$C:$C,Monstervakken!M:M,".",0)</f>
        <v>Klasse B</v>
      </c>
      <c r="AX140" s="232" t="str">
        <f>_xlfn.XLOOKUP($F140,Monstervakken!$C:$C,Monstervakken!N:N,".",0)</f>
        <v>Verspreidbaar</v>
      </c>
      <c r="AY140" s="232" t="str">
        <f>_xlfn.XLOOKUP($F140,Monstervakken!$C:$C,Monstervakken!O:O,".",0)</f>
        <v>Toepasbaar in GBT</v>
      </c>
      <c r="AZ140" s="232" t="str">
        <f>_xlfn.XLOOKUP($F140,Monstervakken!$C:$C,Monstervakken!P:P,".",0)</f>
        <v>Toepasbaar in GBT</v>
      </c>
      <c r="BA140" s="232" t="str">
        <f>_xlfn.XLOOKUP($F140,Monstervakken!$C:$C,Monstervakken!Q:Q,".",0)</f>
        <v>Geen</v>
      </c>
      <c r="BB140" s="232"/>
      <c r="BC140" s="234" t="str">
        <f>_xlfn.XLOOKUP($F140,Monstervakken!$C:$C,Monstervakken!CM:CM,".",0)</f>
        <v>ja</v>
      </c>
      <c r="BD140" s="234" t="str">
        <f>_xlfn.XLOOKUP($F140,Monstervakken!$C:$C,Monstervakken!CN:CN,".",0)</f>
        <v>ja</v>
      </c>
      <c r="BE140" s="234" t="str">
        <f>_xlfn.XLOOKUP($F140,Monstervakken!$C:$C,Monstervakken!CO:CO,".",0)</f>
        <v>ja</v>
      </c>
      <c r="BF140" s="234" t="str">
        <f>_xlfn.XLOOKUP($F140,Monstervakken!$C:$C,Monstervakken!CP:CP,".",0)</f>
        <v>ja</v>
      </c>
      <c r="BG140" s="234" t="str">
        <f>_xlfn.XLOOKUP($F140,Monstervakken!$C:$C,Monstervakken!CQ:CQ,".",0)</f>
        <v>ja</v>
      </c>
      <c r="BH140" s="234" t="str">
        <f>_xlfn.XLOOKUP($F140,Monstervakken!$C:$C,Monstervakken!CR:CR,".",0)</f>
        <v>ja</v>
      </c>
      <c r="BI140" s="234" t="str">
        <f>_xlfn.XLOOKUP($F140,Monstervakken!$C:$C,Monstervakken!CS:CS,".",0)</f>
        <v>ja</v>
      </c>
      <c r="BJ140" s="234" t="str">
        <f>_xlfn.XLOOKUP($F140,Monstervakken!$C:$C,Monstervakken!CT:CT,".",0)</f>
        <v>ja</v>
      </c>
      <c r="BK140" s="234" t="str">
        <f>_xlfn.XLOOKUP($F140,Monstervakken!$C:$C,Monstervakken!CU:CU,".",0)</f>
        <v>ja</v>
      </c>
      <c r="BL140" s="232" t="str">
        <f t="shared" si="16"/>
        <v>011_132</v>
      </c>
    </row>
    <row r="141" spans="1:64" x14ac:dyDescent="0.2">
      <c r="A141" s="6" t="s">
        <v>1647</v>
      </c>
      <c r="C141" s="135">
        <f>_xlfn.XLOOKUP(F141,Monstervakken!C:C,Monstervakken!B:B)</f>
        <v>4000</v>
      </c>
      <c r="D141" s="6" t="s">
        <v>1635</v>
      </c>
      <c r="E141" s="6" t="s">
        <v>87</v>
      </c>
      <c r="F141" s="75">
        <v>8</v>
      </c>
      <c r="G141" s="115" t="str">
        <f t="shared" si="10"/>
        <v>011_133</v>
      </c>
      <c r="H141" s="135"/>
      <c r="I141" s="75">
        <v>133</v>
      </c>
      <c r="J141" s="6" t="s">
        <v>90</v>
      </c>
      <c r="K141" s="23">
        <v>26</v>
      </c>
      <c r="L141" s="25">
        <v>5.7</v>
      </c>
      <c r="M141" s="6">
        <v>148.19999999999999</v>
      </c>
      <c r="N141" s="8">
        <v>43703</v>
      </c>
      <c r="O141" s="6" t="s">
        <v>74</v>
      </c>
      <c r="P141" s="66">
        <v>-2.19</v>
      </c>
      <c r="Q141" s="66">
        <v>-2.2200000000000002</v>
      </c>
      <c r="R141" s="66">
        <f>_xlfn.XLOOKUP(E141,hlp_leggeruitrapport!A:A,hlp_leggeruitrapport!D:D)</f>
        <v>-2.2200000000000002</v>
      </c>
      <c r="S141" s="66">
        <v>0.75</v>
      </c>
      <c r="T141" s="66">
        <f>_xlfn.XLOOKUP(E141,hlp_leggeruitrapport!A:A,hlp_leggeruitrapport!E:E)</f>
        <v>0.75</v>
      </c>
      <c r="U141" s="75">
        <f>_xlfn.XLOOKUP(E141,hlp_leggeruitrapport!A:A,hlp_leggeruitrapport!F:F)</f>
        <v>3</v>
      </c>
      <c r="V141" s="165">
        <f>_xlfn.XLOOKUP($G141,hpBPaanwas!$C:$C,hpBPaanwas!T:T,".")</f>
        <v>2.5299999999999998</v>
      </c>
      <c r="W141" s="75">
        <f t="shared" si="11"/>
        <v>-3.1700000000000004</v>
      </c>
      <c r="X141" s="6">
        <v>-2.97</v>
      </c>
      <c r="Y141" s="6">
        <v>1.9000010000000001</v>
      </c>
      <c r="Z141" s="6">
        <v>1.42</v>
      </c>
      <c r="AA141" s="6">
        <v>0.02</v>
      </c>
      <c r="AB141" s="6">
        <v>0.28999999999999998</v>
      </c>
      <c r="AC141" s="6">
        <v>36.9</v>
      </c>
      <c r="AD141" s="6">
        <v>0.5</v>
      </c>
      <c r="AE141" s="6">
        <v>7.5</v>
      </c>
      <c r="AF141" s="6">
        <v>1.3840999999999999E-2</v>
      </c>
      <c r="AG141" s="6" t="s">
        <v>27</v>
      </c>
      <c r="AH141" s="6" t="s">
        <v>32</v>
      </c>
      <c r="AI141" s="6" t="s">
        <v>29</v>
      </c>
      <c r="AJ141" s="6" t="s">
        <v>90</v>
      </c>
      <c r="AK141" s="75">
        <f>_xlfn.XLOOKUP(G141,hlpBPout!C:C,hlpBPout!X:X,".")</f>
        <v>36</v>
      </c>
      <c r="AL141" s="75">
        <f>_xlfn.XLOOKUP($G141,hlpBPout!$C:$C,hlpBPout!AA:AA,".")</f>
        <v>0</v>
      </c>
      <c r="AM141" s="75">
        <f>_xlfn.XLOOKUP(G141,hpBPaanwas!C:C,hpBPaanwas!X:X,".")</f>
        <v>42</v>
      </c>
      <c r="AN141" s="165">
        <f t="shared" si="14"/>
        <v>0.30769230769230771</v>
      </c>
      <c r="AO141" s="75">
        <f>_xlfn.XLOOKUP($G141,hpBPaanwas!$C:$C,hpBPaanwas!AA:AA,".")</f>
        <v>8</v>
      </c>
      <c r="AP141" s="116"/>
      <c r="AQ141" s="75">
        <f t="shared" si="15"/>
        <v>-0.89999999999999858</v>
      </c>
      <c r="AR141" s="116"/>
      <c r="AS141" s="127"/>
      <c r="AT141" s="127" t="s">
        <v>3795</v>
      </c>
      <c r="AU141" s="128"/>
      <c r="AV141" s="232" t="str">
        <f>_xlfn.XLOOKUP($F141,Monstervakken!$C:$C,Monstervakken!L:L,".",0)</f>
        <v>Klasse industrie</v>
      </c>
      <c r="AW141" s="232" t="str">
        <f>_xlfn.XLOOKUP($F141,Monstervakken!$C:$C,Monstervakken!M:M,".",0)</f>
        <v>Klasse B</v>
      </c>
      <c r="AX141" s="232" t="str">
        <f>_xlfn.XLOOKUP($F141,Monstervakken!$C:$C,Monstervakken!N:N,".",0)</f>
        <v>Verspreidbaar</v>
      </c>
      <c r="AY141" s="232" t="str">
        <f>_xlfn.XLOOKUP($F141,Monstervakken!$C:$C,Monstervakken!O:O,".",0)</f>
        <v>Toepasbaar in GBT</v>
      </c>
      <c r="AZ141" s="232" t="str">
        <f>_xlfn.XLOOKUP($F141,Monstervakken!$C:$C,Monstervakken!P:P,".",0)</f>
        <v>Toepasbaar in GBT</v>
      </c>
      <c r="BA141" s="232" t="str">
        <f>_xlfn.XLOOKUP($F141,Monstervakken!$C:$C,Monstervakken!Q:Q,".",0)</f>
        <v>Geen</v>
      </c>
      <c r="BB141" s="232"/>
      <c r="BC141" s="234" t="str">
        <f>_xlfn.XLOOKUP($F141,Monstervakken!$C:$C,Monstervakken!CM:CM,".",0)</f>
        <v>ja</v>
      </c>
      <c r="BD141" s="234" t="str">
        <f>_xlfn.XLOOKUP($F141,Monstervakken!$C:$C,Monstervakken!CN:CN,".",0)</f>
        <v>ja</v>
      </c>
      <c r="BE141" s="234" t="str">
        <f>_xlfn.XLOOKUP($F141,Monstervakken!$C:$C,Monstervakken!CO:CO,".",0)</f>
        <v>ja</v>
      </c>
      <c r="BF141" s="234" t="str">
        <f>_xlfn.XLOOKUP($F141,Monstervakken!$C:$C,Monstervakken!CP:CP,".",0)</f>
        <v>ja</v>
      </c>
      <c r="BG141" s="234" t="str">
        <f>_xlfn.XLOOKUP($F141,Monstervakken!$C:$C,Monstervakken!CQ:CQ,".",0)</f>
        <v>ja</v>
      </c>
      <c r="BH141" s="234" t="str">
        <f>_xlfn.XLOOKUP($F141,Monstervakken!$C:$C,Monstervakken!CR:CR,".",0)</f>
        <v>ja</v>
      </c>
      <c r="BI141" s="234" t="str">
        <f>_xlfn.XLOOKUP($F141,Monstervakken!$C:$C,Monstervakken!CS:CS,".",0)</f>
        <v>ja</v>
      </c>
      <c r="BJ141" s="234" t="str">
        <f>_xlfn.XLOOKUP($F141,Monstervakken!$C:$C,Monstervakken!CT:CT,".",0)</f>
        <v>ja</v>
      </c>
      <c r="BK141" s="234" t="str">
        <f>_xlfn.XLOOKUP($F141,Monstervakken!$C:$C,Monstervakken!CU:CU,".",0)</f>
        <v>ja</v>
      </c>
      <c r="BL141" s="232" t="str">
        <f t="shared" si="16"/>
        <v>011_133</v>
      </c>
    </row>
    <row r="142" spans="1:64" x14ac:dyDescent="0.2">
      <c r="A142" s="6" t="s">
        <v>1647</v>
      </c>
      <c r="C142" s="135">
        <f>_xlfn.XLOOKUP(F142,Monstervakken!C:C,Monstervakken!B:B)</f>
        <v>4000</v>
      </c>
      <c r="D142" s="6" t="s">
        <v>1635</v>
      </c>
      <c r="E142" s="6" t="s">
        <v>87</v>
      </c>
      <c r="F142" s="75">
        <v>8</v>
      </c>
      <c r="G142" s="115" t="str">
        <f t="shared" ref="G142:G205" si="17">D142&amp;"_"&amp;TEXT(I142,"000")</f>
        <v>011_134</v>
      </c>
      <c r="H142" s="135"/>
      <c r="I142" s="75">
        <v>134</v>
      </c>
      <c r="J142" s="6" t="s">
        <v>551</v>
      </c>
      <c r="K142" s="23">
        <v>26</v>
      </c>
      <c r="L142" s="25">
        <v>7.65</v>
      </c>
      <c r="M142" s="6">
        <v>198.9</v>
      </c>
      <c r="N142" s="8">
        <v>43703</v>
      </c>
      <c r="O142" s="6" t="s">
        <v>74</v>
      </c>
      <c r="P142" s="66">
        <v>-2.19</v>
      </c>
      <c r="Q142" s="66">
        <v>-2.2200000000000002</v>
      </c>
      <c r="R142" s="66">
        <f>_xlfn.XLOOKUP(E142,hlp_leggeruitrapport!A:A,hlp_leggeruitrapport!D:D)</f>
        <v>-2.2200000000000002</v>
      </c>
      <c r="S142" s="66">
        <v>0.75</v>
      </c>
      <c r="T142" s="66">
        <f>_xlfn.XLOOKUP(E142,hlp_leggeruitrapport!A:A,hlp_leggeruitrapport!E:E)</f>
        <v>0.75</v>
      </c>
      <c r="U142" s="75">
        <f>_xlfn.XLOOKUP(E142,hlp_leggeruitrapport!A:A,hlp_leggeruitrapport!F:F)</f>
        <v>3</v>
      </c>
      <c r="V142" s="165">
        <f>_xlfn.XLOOKUP($G142,hpBPaanwas!$C:$C,hpBPaanwas!T:T,".")</f>
        <v>3</v>
      </c>
      <c r="W142" s="75">
        <f t="shared" ref="W142:W205" si="18">X142-0.2</f>
        <v>-3.1700000000000004</v>
      </c>
      <c r="X142" s="6">
        <v>-2.97</v>
      </c>
      <c r="Y142" s="6">
        <v>3.15</v>
      </c>
      <c r="Z142" s="6">
        <v>1.1299999999999999</v>
      </c>
      <c r="AA142" s="6">
        <v>0.11</v>
      </c>
      <c r="AB142" s="6">
        <v>0.59</v>
      </c>
      <c r="AC142" s="6">
        <v>29.4</v>
      </c>
      <c r="AD142" s="6">
        <v>2.9</v>
      </c>
      <c r="AE142" s="6">
        <v>15.3</v>
      </c>
      <c r="AF142" s="6">
        <v>4.5061999999999998E-2</v>
      </c>
      <c r="AG142" s="6" t="s">
        <v>479</v>
      </c>
      <c r="AH142" s="6" t="s">
        <v>32</v>
      </c>
      <c r="AI142" s="6" t="s">
        <v>41</v>
      </c>
      <c r="AJ142" s="6" t="s">
        <v>551</v>
      </c>
      <c r="AK142" s="75">
        <f>_xlfn.XLOOKUP(G142,hlpBPout!C:C,hlpBPout!X:X,".")</f>
        <v>29</v>
      </c>
      <c r="AL142" s="75">
        <f>_xlfn.XLOOKUP($G142,hlpBPout!$C:$C,hlpBPout!AA:AA,".")</f>
        <v>3</v>
      </c>
      <c r="AM142" s="75">
        <f>_xlfn.XLOOKUP(G142,hpBPaanwas!C:C,hpBPaanwas!X:X,".")</f>
        <v>34</v>
      </c>
      <c r="AN142" s="165">
        <f t="shared" si="14"/>
        <v>0.61538461538461542</v>
      </c>
      <c r="AO142" s="75">
        <f>_xlfn.XLOOKUP($G142,hpBPaanwas!$C:$C,hpBPaanwas!AA:AA,".")</f>
        <v>16</v>
      </c>
      <c r="AP142" s="116"/>
      <c r="AQ142" s="75">
        <f t="shared" si="15"/>
        <v>-0.39999999999999858</v>
      </c>
      <c r="AR142" s="116"/>
      <c r="AS142" s="127"/>
      <c r="AT142" s="127" t="s">
        <v>3795</v>
      </c>
      <c r="AU142" s="128"/>
      <c r="AV142" s="232" t="str">
        <f>_xlfn.XLOOKUP($F142,Monstervakken!$C:$C,Monstervakken!L:L,".",0)</f>
        <v>Klasse industrie</v>
      </c>
      <c r="AW142" s="232" t="str">
        <f>_xlfn.XLOOKUP($F142,Monstervakken!$C:$C,Monstervakken!M:M,".",0)</f>
        <v>Klasse B</v>
      </c>
      <c r="AX142" s="232" t="str">
        <f>_xlfn.XLOOKUP($F142,Monstervakken!$C:$C,Monstervakken!N:N,".",0)</f>
        <v>Verspreidbaar</v>
      </c>
      <c r="AY142" s="232" t="str">
        <f>_xlfn.XLOOKUP($F142,Monstervakken!$C:$C,Monstervakken!O:O,".",0)</f>
        <v>Toepasbaar in GBT</v>
      </c>
      <c r="AZ142" s="232" t="str">
        <f>_xlfn.XLOOKUP($F142,Monstervakken!$C:$C,Monstervakken!P:P,".",0)</f>
        <v>Toepasbaar in GBT</v>
      </c>
      <c r="BA142" s="232" t="str">
        <f>_xlfn.XLOOKUP($F142,Monstervakken!$C:$C,Monstervakken!Q:Q,".",0)</f>
        <v>Geen</v>
      </c>
      <c r="BB142" s="232"/>
      <c r="BC142" s="234" t="str">
        <f>_xlfn.XLOOKUP($F142,Monstervakken!$C:$C,Monstervakken!CM:CM,".",0)</f>
        <v>ja</v>
      </c>
      <c r="BD142" s="234" t="str">
        <f>_xlfn.XLOOKUP($F142,Monstervakken!$C:$C,Monstervakken!CN:CN,".",0)</f>
        <v>ja</v>
      </c>
      <c r="BE142" s="234" t="str">
        <f>_xlfn.XLOOKUP($F142,Monstervakken!$C:$C,Monstervakken!CO:CO,".",0)</f>
        <v>ja</v>
      </c>
      <c r="BF142" s="234" t="str">
        <f>_xlfn.XLOOKUP($F142,Monstervakken!$C:$C,Monstervakken!CP:CP,".",0)</f>
        <v>ja</v>
      </c>
      <c r="BG142" s="234" t="str">
        <f>_xlfn.XLOOKUP($F142,Monstervakken!$C:$C,Monstervakken!CQ:CQ,".",0)</f>
        <v>ja</v>
      </c>
      <c r="BH142" s="234" t="str">
        <f>_xlfn.XLOOKUP($F142,Monstervakken!$C:$C,Monstervakken!CR:CR,".",0)</f>
        <v>ja</v>
      </c>
      <c r="BI142" s="234" t="str">
        <f>_xlfn.XLOOKUP($F142,Monstervakken!$C:$C,Monstervakken!CS:CS,".",0)</f>
        <v>ja</v>
      </c>
      <c r="BJ142" s="234" t="str">
        <f>_xlfn.XLOOKUP($F142,Monstervakken!$C:$C,Monstervakken!CT:CT,".",0)</f>
        <v>ja</v>
      </c>
      <c r="BK142" s="234" t="str">
        <f>_xlfn.XLOOKUP($F142,Monstervakken!$C:$C,Monstervakken!CU:CU,".",0)</f>
        <v>ja</v>
      </c>
      <c r="BL142" s="232" t="str">
        <f t="shared" si="16"/>
        <v>011_134</v>
      </c>
    </row>
    <row r="143" spans="1:64" x14ac:dyDescent="0.2">
      <c r="A143" s="6" t="s">
        <v>1647</v>
      </c>
      <c r="C143" s="135">
        <f>_xlfn.XLOOKUP(F143,Monstervakken!C:C,Monstervakken!B:B)</f>
        <v>4000</v>
      </c>
      <c r="D143" s="6" t="s">
        <v>1635</v>
      </c>
      <c r="E143" s="6" t="s">
        <v>87</v>
      </c>
      <c r="F143" s="75">
        <v>8</v>
      </c>
      <c r="G143" s="115" t="str">
        <f t="shared" si="17"/>
        <v>011_135</v>
      </c>
      <c r="H143" s="135"/>
      <c r="I143" s="75">
        <v>135</v>
      </c>
      <c r="J143" s="6" t="s">
        <v>91</v>
      </c>
      <c r="K143" s="23">
        <v>26.5</v>
      </c>
      <c r="L143" s="25">
        <v>6.2</v>
      </c>
      <c r="M143" s="6">
        <v>164.3</v>
      </c>
      <c r="N143" s="8">
        <v>43703</v>
      </c>
      <c r="O143" s="6" t="s">
        <v>74</v>
      </c>
      <c r="P143" s="66">
        <v>-2.19</v>
      </c>
      <c r="Q143" s="66">
        <v>-2.2200000000000002</v>
      </c>
      <c r="R143" s="66">
        <f>_xlfn.XLOOKUP(E143,hlp_leggeruitrapport!A:A,hlp_leggeruitrapport!D:D)</f>
        <v>-2.2200000000000002</v>
      </c>
      <c r="S143" s="66">
        <v>0.75</v>
      </c>
      <c r="T143" s="66">
        <f>_xlfn.XLOOKUP(E143,hlp_leggeruitrapport!A:A,hlp_leggeruitrapport!E:E)</f>
        <v>0.75</v>
      </c>
      <c r="U143" s="75">
        <f>_xlfn.XLOOKUP(E143,hlp_leggeruitrapport!A:A,hlp_leggeruitrapport!F:F)</f>
        <v>3</v>
      </c>
      <c r="V143" s="165">
        <f>_xlfn.XLOOKUP($G143,hpBPaanwas!$C:$C,hpBPaanwas!T:T,".")</f>
        <v>3</v>
      </c>
      <c r="W143" s="75">
        <f t="shared" si="18"/>
        <v>-3.1700000000000004</v>
      </c>
      <c r="X143" s="6">
        <v>-2.97</v>
      </c>
      <c r="Y143" s="6">
        <v>1.7</v>
      </c>
      <c r="Z143" s="6">
        <v>1.59</v>
      </c>
      <c r="AA143" s="6">
        <v>0</v>
      </c>
      <c r="AB143" s="6">
        <v>0.14000000000000001</v>
      </c>
      <c r="AC143" s="6">
        <v>42.1</v>
      </c>
      <c r="AD143" s="6">
        <v>0</v>
      </c>
      <c r="AE143" s="6">
        <v>3.7</v>
      </c>
      <c r="AF143" s="6">
        <v>0</v>
      </c>
      <c r="AG143" s="6" t="s">
        <v>27</v>
      </c>
      <c r="AH143" s="6" t="s">
        <v>32</v>
      </c>
      <c r="AI143" s="6" t="s">
        <v>41</v>
      </c>
      <c r="AJ143" s="6" t="s">
        <v>91</v>
      </c>
      <c r="AK143" s="75">
        <f>_xlfn.XLOOKUP(G143,hlpBPout!C:C,hlpBPout!X:X,".")</f>
        <v>42</v>
      </c>
      <c r="AL143" s="75">
        <f>_xlfn.XLOOKUP($G143,hlpBPout!$C:$C,hlpBPout!AA:AA,".")</f>
        <v>0</v>
      </c>
      <c r="AM143" s="75">
        <f>_xlfn.XLOOKUP(G143,hpBPaanwas!C:C,hpBPaanwas!X:X,".")</f>
        <v>45</v>
      </c>
      <c r="AN143" s="165">
        <f t="shared" si="14"/>
        <v>0.18867924528301888</v>
      </c>
      <c r="AO143" s="75">
        <f>_xlfn.XLOOKUP($G143,hpBPaanwas!$C:$C,hpBPaanwas!AA:AA,".")</f>
        <v>5</v>
      </c>
      <c r="AP143" s="116"/>
      <c r="AQ143" s="75">
        <f t="shared" si="15"/>
        <v>-0.10000000000000142</v>
      </c>
      <c r="AR143" s="116"/>
      <c r="AS143" s="127"/>
      <c r="AT143" s="127" t="s">
        <v>3795</v>
      </c>
      <c r="AU143" s="128"/>
      <c r="AV143" s="232" t="str">
        <f>_xlfn.XLOOKUP($F143,Monstervakken!$C:$C,Monstervakken!L:L,".",0)</f>
        <v>Klasse industrie</v>
      </c>
      <c r="AW143" s="232" t="str">
        <f>_xlfn.XLOOKUP($F143,Monstervakken!$C:$C,Monstervakken!M:M,".",0)</f>
        <v>Klasse B</v>
      </c>
      <c r="AX143" s="232" t="str">
        <f>_xlfn.XLOOKUP($F143,Monstervakken!$C:$C,Monstervakken!N:N,".",0)</f>
        <v>Verspreidbaar</v>
      </c>
      <c r="AY143" s="232" t="str">
        <f>_xlfn.XLOOKUP($F143,Monstervakken!$C:$C,Monstervakken!O:O,".",0)</f>
        <v>Toepasbaar in GBT</v>
      </c>
      <c r="AZ143" s="232" t="str">
        <f>_xlfn.XLOOKUP($F143,Monstervakken!$C:$C,Monstervakken!P:P,".",0)</f>
        <v>Toepasbaar in GBT</v>
      </c>
      <c r="BA143" s="232" t="str">
        <f>_xlfn.XLOOKUP($F143,Monstervakken!$C:$C,Monstervakken!Q:Q,".",0)</f>
        <v>Geen</v>
      </c>
      <c r="BB143" s="232"/>
      <c r="BC143" s="234" t="str">
        <f>_xlfn.XLOOKUP($F143,Monstervakken!$C:$C,Monstervakken!CM:CM,".",0)</f>
        <v>ja</v>
      </c>
      <c r="BD143" s="234" t="str">
        <f>_xlfn.XLOOKUP($F143,Monstervakken!$C:$C,Monstervakken!CN:CN,".",0)</f>
        <v>ja</v>
      </c>
      <c r="BE143" s="234" t="str">
        <f>_xlfn.XLOOKUP($F143,Monstervakken!$C:$C,Monstervakken!CO:CO,".",0)</f>
        <v>ja</v>
      </c>
      <c r="BF143" s="234" t="str">
        <f>_xlfn.XLOOKUP($F143,Monstervakken!$C:$C,Monstervakken!CP:CP,".",0)</f>
        <v>ja</v>
      </c>
      <c r="BG143" s="234" t="str">
        <f>_xlfn.XLOOKUP($F143,Monstervakken!$C:$C,Monstervakken!CQ:CQ,".",0)</f>
        <v>ja</v>
      </c>
      <c r="BH143" s="234" t="str">
        <f>_xlfn.XLOOKUP($F143,Monstervakken!$C:$C,Monstervakken!CR:CR,".",0)</f>
        <v>ja</v>
      </c>
      <c r="BI143" s="234" t="str">
        <f>_xlfn.XLOOKUP($F143,Monstervakken!$C:$C,Monstervakken!CS:CS,".",0)</f>
        <v>ja</v>
      </c>
      <c r="BJ143" s="234" t="str">
        <f>_xlfn.XLOOKUP($F143,Monstervakken!$C:$C,Monstervakken!CT:CT,".",0)</f>
        <v>ja</v>
      </c>
      <c r="BK143" s="234" t="str">
        <f>_xlfn.XLOOKUP($F143,Monstervakken!$C:$C,Monstervakken!CU:CU,".",0)</f>
        <v>ja</v>
      </c>
      <c r="BL143" s="232" t="str">
        <f t="shared" si="16"/>
        <v>011_135</v>
      </c>
    </row>
    <row r="144" spans="1:64" x14ac:dyDescent="0.2">
      <c r="A144" s="6" t="s">
        <v>1647</v>
      </c>
      <c r="C144" s="135">
        <f>_xlfn.XLOOKUP(F144,Monstervakken!C:C,Monstervakken!B:B)</f>
        <v>4000</v>
      </c>
      <c r="D144" s="6" t="s">
        <v>1635</v>
      </c>
      <c r="E144" s="6" t="s">
        <v>87</v>
      </c>
      <c r="F144" s="75">
        <v>8</v>
      </c>
      <c r="G144" s="115" t="str">
        <f t="shared" si="17"/>
        <v>011_136</v>
      </c>
      <c r="H144" s="135"/>
      <c r="I144" s="75">
        <v>136</v>
      </c>
      <c r="J144" s="6" t="s">
        <v>552</v>
      </c>
      <c r="K144" s="23">
        <v>25</v>
      </c>
      <c r="L144" s="25">
        <v>7.4</v>
      </c>
      <c r="M144" s="6">
        <v>185</v>
      </c>
      <c r="N144" s="8">
        <v>43703</v>
      </c>
      <c r="O144" s="6" t="s">
        <v>74</v>
      </c>
      <c r="P144" s="66">
        <v>-2.19</v>
      </c>
      <c r="Q144" s="66">
        <v>-2.2200000000000002</v>
      </c>
      <c r="R144" s="66">
        <f>_xlfn.XLOOKUP(E144,hlp_leggeruitrapport!A:A,hlp_leggeruitrapport!D:D)</f>
        <v>-2.2200000000000002</v>
      </c>
      <c r="S144" s="66">
        <v>0.75</v>
      </c>
      <c r="T144" s="66">
        <f>_xlfn.XLOOKUP(E144,hlp_leggeruitrapport!A:A,hlp_leggeruitrapport!E:E)</f>
        <v>0.75</v>
      </c>
      <c r="U144" s="75">
        <f>_xlfn.XLOOKUP(E144,hlp_leggeruitrapport!A:A,hlp_leggeruitrapport!F:F)</f>
        <v>3</v>
      </c>
      <c r="V144" s="165">
        <f>_xlfn.XLOOKUP($G144,hpBPaanwas!$C:$C,hpBPaanwas!T:T,".")</f>
        <v>3</v>
      </c>
      <c r="W144" s="75">
        <f t="shared" si="18"/>
        <v>-3.1700000000000004</v>
      </c>
      <c r="X144" s="6">
        <v>-2.97</v>
      </c>
      <c r="Y144" s="6">
        <v>2.9</v>
      </c>
      <c r="Z144" s="6">
        <v>1.87</v>
      </c>
      <c r="AA144" s="6">
        <v>0.09</v>
      </c>
      <c r="AB144" s="6">
        <v>0.55000000000000004</v>
      </c>
      <c r="AC144" s="6">
        <v>46.8</v>
      </c>
      <c r="AD144" s="6">
        <v>2.2999999999999998</v>
      </c>
      <c r="AE144" s="6">
        <v>13.8</v>
      </c>
      <c r="AF144" s="6">
        <v>4.0092000000000003E-2</v>
      </c>
      <c r="AG144" s="6" t="s">
        <v>479</v>
      </c>
      <c r="AH144" s="6" t="s">
        <v>32</v>
      </c>
      <c r="AI144" s="6" t="s">
        <v>41</v>
      </c>
      <c r="AJ144" s="6" t="s">
        <v>552</v>
      </c>
      <c r="AK144" s="75">
        <f>_xlfn.XLOOKUP(G144,hlpBPout!C:C,hlpBPout!X:X,".")</f>
        <v>48</v>
      </c>
      <c r="AL144" s="75">
        <f>_xlfn.XLOOKUP($G144,hlpBPout!$C:$C,hlpBPout!AA:AA,".")</f>
        <v>3</v>
      </c>
      <c r="AM144" s="75">
        <f>_xlfn.XLOOKUP(G144,hpBPaanwas!C:C,hpBPaanwas!X:X,".")</f>
        <v>53</v>
      </c>
      <c r="AN144" s="165">
        <f t="shared" si="14"/>
        <v>0.6</v>
      </c>
      <c r="AO144" s="75">
        <f>_xlfn.XLOOKUP($G144,hpBPaanwas!$C:$C,hpBPaanwas!AA:AA,".")</f>
        <v>15</v>
      </c>
      <c r="AP144" s="116"/>
      <c r="AQ144" s="75">
        <f t="shared" si="15"/>
        <v>1.2000000000000028</v>
      </c>
      <c r="AR144" s="116"/>
      <c r="AS144" s="127"/>
      <c r="AT144" s="127" t="s">
        <v>3795</v>
      </c>
      <c r="AU144" s="128"/>
      <c r="AV144" s="232" t="str">
        <f>_xlfn.XLOOKUP($F144,Monstervakken!$C:$C,Monstervakken!L:L,".",0)</f>
        <v>Klasse industrie</v>
      </c>
      <c r="AW144" s="232" t="str">
        <f>_xlfn.XLOOKUP($F144,Monstervakken!$C:$C,Monstervakken!M:M,".",0)</f>
        <v>Klasse B</v>
      </c>
      <c r="AX144" s="232" t="str">
        <f>_xlfn.XLOOKUP($F144,Monstervakken!$C:$C,Monstervakken!N:N,".",0)</f>
        <v>Verspreidbaar</v>
      </c>
      <c r="AY144" s="232" t="str">
        <f>_xlfn.XLOOKUP($F144,Monstervakken!$C:$C,Monstervakken!O:O,".",0)</f>
        <v>Toepasbaar in GBT</v>
      </c>
      <c r="AZ144" s="232" t="str">
        <f>_xlfn.XLOOKUP($F144,Monstervakken!$C:$C,Monstervakken!P:P,".",0)</f>
        <v>Toepasbaar in GBT</v>
      </c>
      <c r="BA144" s="232" t="str">
        <f>_xlfn.XLOOKUP($F144,Monstervakken!$C:$C,Monstervakken!Q:Q,".",0)</f>
        <v>Geen</v>
      </c>
      <c r="BB144" s="232"/>
      <c r="BC144" s="234" t="str">
        <f>_xlfn.XLOOKUP($F144,Monstervakken!$C:$C,Monstervakken!CM:CM,".",0)</f>
        <v>ja</v>
      </c>
      <c r="BD144" s="234" t="str">
        <f>_xlfn.XLOOKUP($F144,Monstervakken!$C:$C,Monstervakken!CN:CN,".",0)</f>
        <v>ja</v>
      </c>
      <c r="BE144" s="234" t="str">
        <f>_xlfn.XLOOKUP($F144,Monstervakken!$C:$C,Monstervakken!CO:CO,".",0)</f>
        <v>ja</v>
      </c>
      <c r="BF144" s="234" t="str">
        <f>_xlfn.XLOOKUP($F144,Monstervakken!$C:$C,Monstervakken!CP:CP,".",0)</f>
        <v>ja</v>
      </c>
      <c r="BG144" s="234" t="str">
        <f>_xlfn.XLOOKUP($F144,Monstervakken!$C:$C,Monstervakken!CQ:CQ,".",0)</f>
        <v>ja</v>
      </c>
      <c r="BH144" s="234" t="str">
        <f>_xlfn.XLOOKUP($F144,Monstervakken!$C:$C,Monstervakken!CR:CR,".",0)</f>
        <v>ja</v>
      </c>
      <c r="BI144" s="234" t="str">
        <f>_xlfn.XLOOKUP($F144,Monstervakken!$C:$C,Monstervakken!CS:CS,".",0)</f>
        <v>ja</v>
      </c>
      <c r="BJ144" s="234" t="str">
        <f>_xlfn.XLOOKUP($F144,Monstervakken!$C:$C,Monstervakken!CT:CT,".",0)</f>
        <v>ja</v>
      </c>
      <c r="BK144" s="234" t="str">
        <f>_xlfn.XLOOKUP($F144,Monstervakken!$C:$C,Monstervakken!CU:CU,".",0)</f>
        <v>ja</v>
      </c>
      <c r="BL144" s="232" t="str">
        <f t="shared" si="16"/>
        <v>011_136</v>
      </c>
    </row>
    <row r="145" spans="1:64" x14ac:dyDescent="0.2">
      <c r="A145" s="6" t="s">
        <v>1647</v>
      </c>
      <c r="C145" s="135">
        <f>_xlfn.XLOOKUP(F145,Monstervakken!C:C,Monstervakken!B:B)</f>
        <v>4000</v>
      </c>
      <c r="D145" s="6" t="s">
        <v>1635</v>
      </c>
      <c r="E145" s="6" t="s">
        <v>87</v>
      </c>
      <c r="F145" s="75">
        <v>8</v>
      </c>
      <c r="G145" s="115" t="str">
        <f t="shared" si="17"/>
        <v>011_137</v>
      </c>
      <c r="H145" s="135"/>
      <c r="I145" s="75">
        <v>137</v>
      </c>
      <c r="J145" s="6" t="s">
        <v>553</v>
      </c>
      <c r="K145" s="23">
        <v>25.5</v>
      </c>
      <c r="L145" s="25">
        <v>11.25</v>
      </c>
      <c r="M145" s="6">
        <v>286.875</v>
      </c>
      <c r="N145" s="8">
        <v>43703</v>
      </c>
      <c r="O145" s="6" t="s">
        <v>74</v>
      </c>
      <c r="P145" s="66">
        <v>-2.19</v>
      </c>
      <c r="Q145" s="66">
        <v>-2.2200000000000002</v>
      </c>
      <c r="R145" s="66">
        <f>_xlfn.XLOOKUP(E145,hlp_leggeruitrapport!A:A,hlp_leggeruitrapport!D:D)</f>
        <v>-2.2200000000000002</v>
      </c>
      <c r="S145" s="66">
        <v>0.75</v>
      </c>
      <c r="T145" s="66">
        <f>_xlfn.XLOOKUP(E145,hlp_leggeruitrapport!A:A,hlp_leggeruitrapport!E:E)</f>
        <v>0.75</v>
      </c>
      <c r="U145" s="75">
        <f>_xlfn.XLOOKUP(E145,hlp_leggeruitrapport!A:A,hlp_leggeruitrapport!F:F)</f>
        <v>3</v>
      </c>
      <c r="V145" s="165">
        <f>_xlfn.XLOOKUP($G145,hpBPaanwas!$C:$C,hpBPaanwas!T:T,".")</f>
        <v>3</v>
      </c>
      <c r="W145" s="75">
        <f t="shared" si="18"/>
        <v>-3.1700000000000004</v>
      </c>
      <c r="X145" s="6">
        <v>-2.97</v>
      </c>
      <c r="Y145" s="6">
        <v>6.75</v>
      </c>
      <c r="Z145" s="6">
        <v>2.1800000000000002</v>
      </c>
      <c r="AA145" s="6">
        <v>0.3</v>
      </c>
      <c r="AB145" s="6">
        <v>1.36</v>
      </c>
      <c r="AC145" s="6">
        <v>55.6</v>
      </c>
      <c r="AD145" s="6">
        <v>7.7</v>
      </c>
      <c r="AE145" s="6">
        <v>34.700000000000003</v>
      </c>
      <c r="AF145" s="6">
        <v>5.8111000000000003E-2</v>
      </c>
      <c r="AG145" s="6" t="s">
        <v>479</v>
      </c>
      <c r="AH145" s="6" t="s">
        <v>28</v>
      </c>
      <c r="AI145" s="6" t="s">
        <v>41</v>
      </c>
      <c r="AJ145" s="6" t="s">
        <v>553</v>
      </c>
      <c r="AK145" s="75">
        <f>_xlfn.XLOOKUP(G145,hlpBPout!C:C,hlpBPout!X:X,".")</f>
        <v>56</v>
      </c>
      <c r="AL145" s="75">
        <f>_xlfn.XLOOKUP($G145,hlpBPout!$C:$C,hlpBPout!AA:AA,".")</f>
        <v>5</v>
      </c>
      <c r="AM145" s="75">
        <f>_xlfn.XLOOKUP(G145,hpBPaanwas!C:C,hpBPaanwas!X:X,".")</f>
        <v>64</v>
      </c>
      <c r="AN145" s="165">
        <f t="shared" si="14"/>
        <v>1.4901960784313726</v>
      </c>
      <c r="AO145" s="75">
        <f>_xlfn.XLOOKUP($G145,hpBPaanwas!$C:$C,hpBPaanwas!AA:AA,".")</f>
        <v>38</v>
      </c>
      <c r="AP145" s="116"/>
      <c r="AQ145" s="75">
        <f t="shared" si="15"/>
        <v>0.39999999999999858</v>
      </c>
      <c r="AR145" s="116"/>
      <c r="AS145" s="127"/>
      <c r="AT145" s="127" t="s">
        <v>3795</v>
      </c>
      <c r="AU145" s="128"/>
      <c r="AV145" s="232" t="str">
        <f>_xlfn.XLOOKUP($F145,Monstervakken!$C:$C,Monstervakken!L:L,".",0)</f>
        <v>Klasse industrie</v>
      </c>
      <c r="AW145" s="232" t="str">
        <f>_xlfn.XLOOKUP($F145,Monstervakken!$C:$C,Monstervakken!M:M,".",0)</f>
        <v>Klasse B</v>
      </c>
      <c r="AX145" s="232" t="str">
        <f>_xlfn.XLOOKUP($F145,Monstervakken!$C:$C,Monstervakken!N:N,".",0)</f>
        <v>Verspreidbaar</v>
      </c>
      <c r="AY145" s="232" t="str">
        <f>_xlfn.XLOOKUP($F145,Monstervakken!$C:$C,Monstervakken!O:O,".",0)</f>
        <v>Toepasbaar in GBT</v>
      </c>
      <c r="AZ145" s="232" t="str">
        <f>_xlfn.XLOOKUP($F145,Monstervakken!$C:$C,Monstervakken!P:P,".",0)</f>
        <v>Toepasbaar in GBT</v>
      </c>
      <c r="BA145" s="232" t="str">
        <f>_xlfn.XLOOKUP($F145,Monstervakken!$C:$C,Monstervakken!Q:Q,".",0)</f>
        <v>Geen</v>
      </c>
      <c r="BB145" s="232"/>
      <c r="BC145" s="234" t="str">
        <f>_xlfn.XLOOKUP($F145,Monstervakken!$C:$C,Monstervakken!CM:CM,".",0)</f>
        <v>ja</v>
      </c>
      <c r="BD145" s="234" t="str">
        <f>_xlfn.XLOOKUP($F145,Monstervakken!$C:$C,Monstervakken!CN:CN,".",0)</f>
        <v>ja</v>
      </c>
      <c r="BE145" s="234" t="str">
        <f>_xlfn.XLOOKUP($F145,Monstervakken!$C:$C,Monstervakken!CO:CO,".",0)</f>
        <v>ja</v>
      </c>
      <c r="BF145" s="234" t="str">
        <f>_xlfn.XLOOKUP($F145,Monstervakken!$C:$C,Monstervakken!CP:CP,".",0)</f>
        <v>ja</v>
      </c>
      <c r="BG145" s="234" t="str">
        <f>_xlfn.XLOOKUP($F145,Monstervakken!$C:$C,Monstervakken!CQ:CQ,".",0)</f>
        <v>ja</v>
      </c>
      <c r="BH145" s="234" t="str">
        <f>_xlfn.XLOOKUP($F145,Monstervakken!$C:$C,Monstervakken!CR:CR,".",0)</f>
        <v>ja</v>
      </c>
      <c r="BI145" s="234" t="str">
        <f>_xlfn.XLOOKUP($F145,Monstervakken!$C:$C,Monstervakken!CS:CS,".",0)</f>
        <v>ja</v>
      </c>
      <c r="BJ145" s="234" t="str">
        <f>_xlfn.XLOOKUP($F145,Monstervakken!$C:$C,Monstervakken!CT:CT,".",0)</f>
        <v>ja</v>
      </c>
      <c r="BK145" s="234" t="str">
        <f>_xlfn.XLOOKUP($F145,Monstervakken!$C:$C,Monstervakken!CU:CU,".",0)</f>
        <v>ja</v>
      </c>
      <c r="BL145" s="232" t="str">
        <f t="shared" si="16"/>
        <v>011_137</v>
      </c>
    </row>
    <row r="146" spans="1:64" x14ac:dyDescent="0.2">
      <c r="A146" s="6" t="s">
        <v>1647</v>
      </c>
      <c r="C146" s="135">
        <f>_xlfn.XLOOKUP(F146,Monstervakken!C:C,Monstervakken!B:B)</f>
        <v>3009</v>
      </c>
      <c r="D146" s="6" t="s">
        <v>1635</v>
      </c>
      <c r="E146" s="6" t="s">
        <v>87</v>
      </c>
      <c r="F146" s="75">
        <v>21</v>
      </c>
      <c r="G146" s="115" t="str">
        <f t="shared" si="17"/>
        <v>011_138</v>
      </c>
      <c r="H146" s="135"/>
      <c r="I146" s="75">
        <v>138</v>
      </c>
      <c r="J146" s="6" t="s">
        <v>554</v>
      </c>
      <c r="K146" s="23">
        <v>23</v>
      </c>
      <c r="L146" s="25">
        <v>9.25</v>
      </c>
      <c r="M146" s="6">
        <v>212.75</v>
      </c>
      <c r="N146" s="8">
        <v>43714</v>
      </c>
      <c r="O146" s="6" t="s">
        <v>47</v>
      </c>
      <c r="P146" s="66">
        <v>-2.2000000000000002</v>
      </c>
      <c r="Q146" s="66">
        <v>-2.2200000000000002</v>
      </c>
      <c r="R146" s="66">
        <f>_xlfn.XLOOKUP(E146,hlp_leggeruitrapport!A:A,hlp_leggeruitrapport!D:D)</f>
        <v>-2.2200000000000002</v>
      </c>
      <c r="S146" s="66">
        <v>0.75</v>
      </c>
      <c r="T146" s="66">
        <f>_xlfn.XLOOKUP(E146,hlp_leggeruitrapport!A:A,hlp_leggeruitrapport!E:E)</f>
        <v>0.75</v>
      </c>
      <c r="U146" s="75">
        <f>_xlfn.XLOOKUP(E146,hlp_leggeruitrapport!A:A,hlp_leggeruitrapport!F:F)</f>
        <v>3</v>
      </c>
      <c r="V146" s="165">
        <f>_xlfn.XLOOKUP($G146,hpBPaanwas!$C:$C,hpBPaanwas!T:T,".")</f>
        <v>3</v>
      </c>
      <c r="W146" s="75">
        <f t="shared" si="18"/>
        <v>-3.1700000000000004</v>
      </c>
      <c r="X146" s="6">
        <v>-2.97</v>
      </c>
      <c r="Y146" s="6">
        <v>4.75</v>
      </c>
      <c r="Z146" s="6">
        <v>2.5099999999999998</v>
      </c>
      <c r="AA146" s="6">
        <v>0.45</v>
      </c>
      <c r="AB146" s="6">
        <v>1.1399999999999999</v>
      </c>
      <c r="AC146" s="6">
        <v>57.7</v>
      </c>
      <c r="AD146" s="6">
        <v>10.4</v>
      </c>
      <c r="AE146" s="6">
        <v>26.2</v>
      </c>
      <c r="AF146" s="6">
        <v>0.119185</v>
      </c>
      <c r="AG146" s="6" t="s">
        <v>479</v>
      </c>
      <c r="AH146" s="6" t="s">
        <v>32</v>
      </c>
      <c r="AI146" s="6" t="s">
        <v>41</v>
      </c>
      <c r="AJ146" s="6" t="s">
        <v>554</v>
      </c>
      <c r="AK146" s="75">
        <f>_xlfn.XLOOKUP(G146,hlpBPout!C:C,hlpBPout!X:X,".")</f>
        <v>58</v>
      </c>
      <c r="AL146" s="75">
        <f>_xlfn.XLOOKUP($G146,hlpBPout!$C:$C,hlpBPout!AA:AA,".")</f>
        <v>9</v>
      </c>
      <c r="AM146" s="75">
        <f>_xlfn.XLOOKUP(G146,hpBPaanwas!C:C,hpBPaanwas!X:X,".")</f>
        <v>62</v>
      </c>
      <c r="AN146" s="165">
        <f t="shared" si="14"/>
        <v>1.3043478260869565</v>
      </c>
      <c r="AO146" s="75">
        <f>_xlfn.XLOOKUP($G146,hpBPaanwas!$C:$C,hpBPaanwas!AA:AA,".")</f>
        <v>30</v>
      </c>
      <c r="AP146" s="116"/>
      <c r="AQ146" s="75">
        <f t="shared" si="15"/>
        <v>0.29999999999999716</v>
      </c>
      <c r="AR146" s="116"/>
      <c r="AS146" s="127"/>
      <c r="AT146" s="127" t="s">
        <v>3795</v>
      </c>
      <c r="AU146" s="128"/>
      <c r="AV146" s="232" t="str">
        <f>_xlfn.XLOOKUP($F146,Monstervakken!$C:$C,Monstervakken!L:L,".",0)</f>
        <v>Klasse industrie</v>
      </c>
      <c r="AW146" s="232" t="str">
        <f>_xlfn.XLOOKUP($F146,Monstervakken!$C:$C,Monstervakken!M:M,".",0)</f>
        <v>Klasse A</v>
      </c>
      <c r="AX146" s="232" t="str">
        <f>_xlfn.XLOOKUP($F146,Monstervakken!$C:$C,Monstervakken!N:N,".",0)</f>
        <v>Verspreidbaar</v>
      </c>
      <c r="AY146" s="232" t="str">
        <f>_xlfn.XLOOKUP($F146,Monstervakken!$C:$C,Monstervakken!O:O,".",0)</f>
        <v>Toepasbaar in GBT</v>
      </c>
      <c r="AZ146" s="232" t="str">
        <f>_xlfn.XLOOKUP($F146,Monstervakken!$C:$C,Monstervakken!P:P,".",0)</f>
        <v>Toepasbaar in GBT</v>
      </c>
      <c r="BA146" s="232" t="str">
        <f>_xlfn.XLOOKUP($F146,Monstervakken!$C:$C,Monstervakken!Q:Q,".",0)</f>
        <v>Geen</v>
      </c>
      <c r="BB146" s="232"/>
      <c r="BC146" s="234" t="str">
        <f>_xlfn.XLOOKUP($F146,Monstervakken!$C:$C,Monstervakken!CM:CM,".",0)</f>
        <v>ja</v>
      </c>
      <c r="BD146" s="234" t="str">
        <f>_xlfn.XLOOKUP($F146,Monstervakken!$C:$C,Monstervakken!CN:CN,".",0)</f>
        <v>ja</v>
      </c>
      <c r="BE146" s="234" t="str">
        <f>_xlfn.XLOOKUP($F146,Monstervakken!$C:$C,Monstervakken!CO:CO,".",0)</f>
        <v>ja</v>
      </c>
      <c r="BF146" s="234" t="str">
        <f>_xlfn.XLOOKUP($F146,Monstervakken!$C:$C,Monstervakken!CP:CP,".",0)</f>
        <v>ja</v>
      </c>
      <c r="BG146" s="234" t="str">
        <f>_xlfn.XLOOKUP($F146,Monstervakken!$C:$C,Monstervakken!CQ:CQ,".",0)</f>
        <v>ja</v>
      </c>
      <c r="BH146" s="234" t="str">
        <f>_xlfn.XLOOKUP($F146,Monstervakken!$C:$C,Monstervakken!CR:CR,".",0)</f>
        <v>ja</v>
      </c>
      <c r="BI146" s="234" t="str">
        <f>_xlfn.XLOOKUP($F146,Monstervakken!$C:$C,Monstervakken!CS:CS,".",0)</f>
        <v>ja</v>
      </c>
      <c r="BJ146" s="234" t="str">
        <f>_xlfn.XLOOKUP($F146,Monstervakken!$C:$C,Monstervakken!CT:CT,".",0)</f>
        <v>ja</v>
      </c>
      <c r="BK146" s="234" t="str">
        <f>_xlfn.XLOOKUP($F146,Monstervakken!$C:$C,Monstervakken!CU:CU,".",0)</f>
        <v>ja</v>
      </c>
      <c r="BL146" s="232" t="str">
        <f t="shared" si="16"/>
        <v>011_138</v>
      </c>
    </row>
    <row r="147" spans="1:64" x14ac:dyDescent="0.2">
      <c r="A147" s="6" t="s">
        <v>1647</v>
      </c>
      <c r="C147" s="135">
        <f>_xlfn.XLOOKUP(F147,Monstervakken!C:C,Monstervakken!B:B)</f>
        <v>3009</v>
      </c>
      <c r="D147" s="6" t="s">
        <v>1635</v>
      </c>
      <c r="E147" s="6" t="s">
        <v>87</v>
      </c>
      <c r="F147" s="75">
        <v>21</v>
      </c>
      <c r="G147" s="115" t="str">
        <f t="shared" si="17"/>
        <v>011_139</v>
      </c>
      <c r="H147" s="135"/>
      <c r="I147" s="75">
        <v>139</v>
      </c>
      <c r="J147" s="6" t="s">
        <v>92</v>
      </c>
      <c r="K147" s="23">
        <v>28</v>
      </c>
      <c r="L147" s="25">
        <v>11</v>
      </c>
      <c r="M147" s="6">
        <v>308</v>
      </c>
      <c r="N147" s="8">
        <v>43714</v>
      </c>
      <c r="O147" s="6" t="s">
        <v>47</v>
      </c>
      <c r="P147" s="66">
        <v>-2.2000000000000002</v>
      </c>
      <c r="Q147" s="66">
        <v>-2.2200000000000002</v>
      </c>
      <c r="R147" s="66">
        <f>_xlfn.XLOOKUP(E147,hlp_leggeruitrapport!A:A,hlp_leggeruitrapport!D:D)</f>
        <v>-2.2200000000000002</v>
      </c>
      <c r="S147" s="66">
        <v>0.75</v>
      </c>
      <c r="T147" s="66">
        <f>_xlfn.XLOOKUP(E147,hlp_leggeruitrapport!A:A,hlp_leggeruitrapport!E:E)</f>
        <v>0.75</v>
      </c>
      <c r="U147" s="75">
        <f>_xlfn.XLOOKUP(E147,hlp_leggeruitrapport!A:A,hlp_leggeruitrapport!F:F)</f>
        <v>3</v>
      </c>
      <c r="V147" s="165">
        <f>_xlfn.XLOOKUP($G147,hpBPaanwas!$C:$C,hpBPaanwas!T:T,".")</f>
        <v>3</v>
      </c>
      <c r="W147" s="75">
        <f t="shared" si="18"/>
        <v>-3.1700000000000004</v>
      </c>
      <c r="X147" s="6">
        <v>-2.97</v>
      </c>
      <c r="Y147" s="6">
        <v>6.5</v>
      </c>
      <c r="Z147" s="6">
        <v>2.61</v>
      </c>
      <c r="AA147" s="6">
        <v>0.48</v>
      </c>
      <c r="AB147" s="6">
        <v>1.1100000000000001</v>
      </c>
      <c r="AC147" s="6">
        <v>73.099999999999994</v>
      </c>
      <c r="AD147" s="6">
        <v>13.4</v>
      </c>
      <c r="AE147" s="6">
        <v>31.1</v>
      </c>
      <c r="AF147" s="6">
        <v>9.5215999999999995E-2</v>
      </c>
      <c r="AG147" s="6" t="s">
        <v>27</v>
      </c>
      <c r="AH147" s="6" t="s">
        <v>32</v>
      </c>
      <c r="AI147" s="6" t="s">
        <v>29</v>
      </c>
      <c r="AJ147" s="6" t="s">
        <v>92</v>
      </c>
      <c r="AK147" s="75">
        <f>_xlfn.XLOOKUP(G147,hlpBPout!C:C,hlpBPout!X:X,".")</f>
        <v>73</v>
      </c>
      <c r="AL147" s="75">
        <f>_xlfn.XLOOKUP($G147,hlpBPout!$C:$C,hlpBPout!AA:AA,".")</f>
        <v>11</v>
      </c>
      <c r="AM147" s="75">
        <f>_xlfn.XLOOKUP(G147,hpBPaanwas!C:C,hpBPaanwas!X:X,".")</f>
        <v>81</v>
      </c>
      <c r="AN147" s="165">
        <f t="shared" si="14"/>
        <v>1.2857142857142858</v>
      </c>
      <c r="AO147" s="75">
        <f>_xlfn.XLOOKUP($G147,hpBPaanwas!$C:$C,hpBPaanwas!AA:AA,".")</f>
        <v>36</v>
      </c>
      <c r="AP147" s="116"/>
      <c r="AQ147" s="75">
        <f t="shared" si="15"/>
        <v>-9.9999999999994316E-2</v>
      </c>
      <c r="AR147" s="116"/>
      <c r="AS147" s="127"/>
      <c r="AT147" s="127" t="s">
        <v>3795</v>
      </c>
      <c r="AU147" s="128"/>
      <c r="AV147" s="232" t="str">
        <f>_xlfn.XLOOKUP($F147,Monstervakken!$C:$C,Monstervakken!L:L,".",0)</f>
        <v>Klasse industrie</v>
      </c>
      <c r="AW147" s="232" t="str">
        <f>_xlfn.XLOOKUP($F147,Monstervakken!$C:$C,Monstervakken!M:M,".",0)</f>
        <v>Klasse A</v>
      </c>
      <c r="AX147" s="232" t="str">
        <f>_xlfn.XLOOKUP($F147,Monstervakken!$C:$C,Monstervakken!N:N,".",0)</f>
        <v>Verspreidbaar</v>
      </c>
      <c r="AY147" s="232" t="str">
        <f>_xlfn.XLOOKUP($F147,Monstervakken!$C:$C,Monstervakken!O:O,".",0)</f>
        <v>Toepasbaar in GBT</v>
      </c>
      <c r="AZ147" s="232" t="str">
        <f>_xlfn.XLOOKUP($F147,Monstervakken!$C:$C,Monstervakken!P:P,".",0)</f>
        <v>Toepasbaar in GBT</v>
      </c>
      <c r="BA147" s="232" t="str">
        <f>_xlfn.XLOOKUP($F147,Monstervakken!$C:$C,Monstervakken!Q:Q,".",0)</f>
        <v>Geen</v>
      </c>
      <c r="BB147" s="232"/>
      <c r="BC147" s="234" t="str">
        <f>_xlfn.XLOOKUP($F147,Monstervakken!$C:$C,Monstervakken!CM:CM,".",0)</f>
        <v>ja</v>
      </c>
      <c r="BD147" s="234" t="str">
        <f>_xlfn.XLOOKUP($F147,Monstervakken!$C:$C,Monstervakken!CN:CN,".",0)</f>
        <v>ja</v>
      </c>
      <c r="BE147" s="234" t="str">
        <f>_xlfn.XLOOKUP($F147,Monstervakken!$C:$C,Monstervakken!CO:CO,".",0)</f>
        <v>ja</v>
      </c>
      <c r="BF147" s="234" t="str">
        <f>_xlfn.XLOOKUP($F147,Monstervakken!$C:$C,Monstervakken!CP:CP,".",0)</f>
        <v>ja</v>
      </c>
      <c r="BG147" s="234" t="str">
        <f>_xlfn.XLOOKUP($F147,Monstervakken!$C:$C,Monstervakken!CQ:CQ,".",0)</f>
        <v>ja</v>
      </c>
      <c r="BH147" s="234" t="str">
        <f>_xlfn.XLOOKUP($F147,Monstervakken!$C:$C,Monstervakken!CR:CR,".",0)</f>
        <v>ja</v>
      </c>
      <c r="BI147" s="234" t="str">
        <f>_xlfn.XLOOKUP($F147,Monstervakken!$C:$C,Monstervakken!CS:CS,".",0)</f>
        <v>ja</v>
      </c>
      <c r="BJ147" s="234" t="str">
        <f>_xlfn.XLOOKUP($F147,Monstervakken!$C:$C,Monstervakken!CT:CT,".",0)</f>
        <v>ja</v>
      </c>
      <c r="BK147" s="234" t="str">
        <f>_xlfn.XLOOKUP($F147,Monstervakken!$C:$C,Monstervakken!CU:CU,".",0)</f>
        <v>ja</v>
      </c>
      <c r="BL147" s="232" t="str">
        <f t="shared" si="16"/>
        <v>011_139</v>
      </c>
    </row>
    <row r="148" spans="1:64" x14ac:dyDescent="0.2">
      <c r="A148" s="6" t="s">
        <v>1647</v>
      </c>
      <c r="C148" s="135">
        <f>_xlfn.XLOOKUP(F148,Monstervakken!C:C,Monstervakken!B:B)</f>
        <v>3009</v>
      </c>
      <c r="D148" s="6" t="s">
        <v>1635</v>
      </c>
      <c r="E148" s="6" t="s">
        <v>87</v>
      </c>
      <c r="F148" s="75">
        <v>21</v>
      </c>
      <c r="G148" s="115" t="str">
        <f t="shared" si="17"/>
        <v>011_140</v>
      </c>
      <c r="H148" s="135"/>
      <c r="I148" s="75">
        <v>140</v>
      </c>
      <c r="J148" s="6" t="s">
        <v>93</v>
      </c>
      <c r="K148" s="23">
        <v>28</v>
      </c>
      <c r="L148" s="25">
        <v>5.85</v>
      </c>
      <c r="M148" s="6">
        <v>163.80000000000001</v>
      </c>
      <c r="N148" s="8">
        <v>43714</v>
      </c>
      <c r="O148" s="6" t="s">
        <v>47</v>
      </c>
      <c r="P148" s="66">
        <v>-2.2000000000000002</v>
      </c>
      <c r="Q148" s="66">
        <v>-2.2200000000000002</v>
      </c>
      <c r="R148" s="66">
        <f>_xlfn.XLOOKUP(E148,hlp_leggeruitrapport!A:A,hlp_leggeruitrapport!D:D)</f>
        <v>-2.2200000000000002</v>
      </c>
      <c r="S148" s="66">
        <v>0.75</v>
      </c>
      <c r="T148" s="66">
        <f>_xlfn.XLOOKUP(E148,hlp_leggeruitrapport!A:A,hlp_leggeruitrapport!E:E)</f>
        <v>0.75</v>
      </c>
      <c r="U148" s="75">
        <f>_xlfn.XLOOKUP(E148,hlp_leggeruitrapport!A:A,hlp_leggeruitrapport!F:F)</f>
        <v>3</v>
      </c>
      <c r="V148" s="165">
        <f>_xlfn.XLOOKUP($G148,hpBPaanwas!$C:$C,hpBPaanwas!T:T,".")</f>
        <v>2.6</v>
      </c>
      <c r="W148" s="75">
        <f t="shared" si="18"/>
        <v>-3.1700000000000004</v>
      </c>
      <c r="X148" s="6">
        <v>-2.97</v>
      </c>
      <c r="Y148" s="6">
        <v>1.95</v>
      </c>
      <c r="Z148" s="6">
        <v>0.69</v>
      </c>
      <c r="AA148" s="6">
        <v>0</v>
      </c>
      <c r="AB148" s="6">
        <v>7.0000000000000007E-2</v>
      </c>
      <c r="AC148" s="6">
        <v>19.3</v>
      </c>
      <c r="AD148" s="6">
        <v>0</v>
      </c>
      <c r="AE148" s="6">
        <v>2</v>
      </c>
      <c r="AF148" s="6">
        <v>0</v>
      </c>
      <c r="AG148" s="6" t="s">
        <v>27</v>
      </c>
      <c r="AH148" s="6" t="s">
        <v>32</v>
      </c>
      <c r="AI148" s="6" t="s">
        <v>41</v>
      </c>
      <c r="AJ148" s="6" t="s">
        <v>93</v>
      </c>
      <c r="AK148" s="75">
        <f>_xlfn.XLOOKUP(G148,hlpBPout!C:C,hlpBPout!X:X,".")</f>
        <v>20</v>
      </c>
      <c r="AL148" s="75">
        <f>_xlfn.XLOOKUP($G148,hlpBPout!$C:$C,hlpBPout!AA:AA,".")</f>
        <v>0</v>
      </c>
      <c r="AM148" s="75">
        <f>_xlfn.XLOOKUP(G148,hpBPaanwas!C:C,hpBPaanwas!X:X,".")</f>
        <v>22</v>
      </c>
      <c r="AN148" s="165">
        <f t="shared" si="14"/>
        <v>0.10714285714285714</v>
      </c>
      <c r="AO148" s="75">
        <f>_xlfn.XLOOKUP($G148,hpBPaanwas!$C:$C,hpBPaanwas!AA:AA,".")</f>
        <v>3</v>
      </c>
      <c r="AP148" s="116"/>
      <c r="AQ148" s="75">
        <f t="shared" si="15"/>
        <v>0.69999999999999929</v>
      </c>
      <c r="AR148" s="116"/>
      <c r="AS148" s="127"/>
      <c r="AT148" s="127" t="s">
        <v>3795</v>
      </c>
      <c r="AU148" s="128"/>
      <c r="AV148" s="232" t="str">
        <f>_xlfn.XLOOKUP($F148,Monstervakken!$C:$C,Monstervakken!L:L,".",0)</f>
        <v>Klasse industrie</v>
      </c>
      <c r="AW148" s="232" t="str">
        <f>_xlfn.XLOOKUP($F148,Monstervakken!$C:$C,Monstervakken!M:M,".",0)</f>
        <v>Klasse A</v>
      </c>
      <c r="AX148" s="232" t="str">
        <f>_xlfn.XLOOKUP($F148,Monstervakken!$C:$C,Monstervakken!N:N,".",0)</f>
        <v>Verspreidbaar</v>
      </c>
      <c r="AY148" s="232" t="str">
        <f>_xlfn.XLOOKUP($F148,Monstervakken!$C:$C,Monstervakken!O:O,".",0)</f>
        <v>Toepasbaar in GBT</v>
      </c>
      <c r="AZ148" s="232" t="str">
        <f>_xlfn.XLOOKUP($F148,Monstervakken!$C:$C,Monstervakken!P:P,".",0)</f>
        <v>Toepasbaar in GBT</v>
      </c>
      <c r="BA148" s="232" t="str">
        <f>_xlfn.XLOOKUP($F148,Monstervakken!$C:$C,Monstervakken!Q:Q,".",0)</f>
        <v>Geen</v>
      </c>
      <c r="BB148" s="232"/>
      <c r="BC148" s="234" t="str">
        <f>_xlfn.XLOOKUP($F148,Monstervakken!$C:$C,Monstervakken!CM:CM,".",0)</f>
        <v>ja</v>
      </c>
      <c r="BD148" s="234" t="str">
        <f>_xlfn.XLOOKUP($F148,Monstervakken!$C:$C,Monstervakken!CN:CN,".",0)</f>
        <v>ja</v>
      </c>
      <c r="BE148" s="234" t="str">
        <f>_xlfn.XLOOKUP($F148,Monstervakken!$C:$C,Monstervakken!CO:CO,".",0)</f>
        <v>ja</v>
      </c>
      <c r="BF148" s="234" t="str">
        <f>_xlfn.XLOOKUP($F148,Monstervakken!$C:$C,Monstervakken!CP:CP,".",0)</f>
        <v>ja</v>
      </c>
      <c r="BG148" s="234" t="str">
        <f>_xlfn.XLOOKUP($F148,Monstervakken!$C:$C,Monstervakken!CQ:CQ,".",0)</f>
        <v>ja</v>
      </c>
      <c r="BH148" s="234" t="str">
        <f>_xlfn.XLOOKUP($F148,Monstervakken!$C:$C,Monstervakken!CR:CR,".",0)</f>
        <v>ja</v>
      </c>
      <c r="BI148" s="234" t="str">
        <f>_xlfn.XLOOKUP($F148,Monstervakken!$C:$C,Monstervakken!CS:CS,".",0)</f>
        <v>ja</v>
      </c>
      <c r="BJ148" s="234" t="str">
        <f>_xlfn.XLOOKUP($F148,Monstervakken!$C:$C,Monstervakken!CT:CT,".",0)</f>
        <v>ja</v>
      </c>
      <c r="BK148" s="234" t="str">
        <f>_xlfn.XLOOKUP($F148,Monstervakken!$C:$C,Monstervakken!CU:CU,".",0)</f>
        <v>ja</v>
      </c>
      <c r="BL148" s="232" t="str">
        <f t="shared" si="16"/>
        <v>011_140</v>
      </c>
    </row>
    <row r="149" spans="1:64" x14ac:dyDescent="0.2">
      <c r="A149" s="6" t="s">
        <v>1647</v>
      </c>
      <c r="C149" s="135">
        <f>_xlfn.XLOOKUP(F149,Monstervakken!C:C,Monstervakken!B:B)</f>
        <v>3009</v>
      </c>
      <c r="D149" s="6" t="s">
        <v>1635</v>
      </c>
      <c r="E149" s="6" t="s">
        <v>87</v>
      </c>
      <c r="F149" s="75">
        <v>21</v>
      </c>
      <c r="G149" s="115" t="str">
        <f t="shared" si="17"/>
        <v>011_141</v>
      </c>
      <c r="H149" s="135"/>
      <c r="I149" s="75">
        <v>141</v>
      </c>
      <c r="J149" s="6" t="s">
        <v>94</v>
      </c>
      <c r="K149" s="23">
        <v>25</v>
      </c>
      <c r="L149" s="25">
        <v>5.9</v>
      </c>
      <c r="M149" s="6">
        <v>147.5</v>
      </c>
      <c r="N149" s="8">
        <v>43714</v>
      </c>
      <c r="O149" s="6" t="s">
        <v>47</v>
      </c>
      <c r="P149" s="66">
        <v>-2.2000000000000002</v>
      </c>
      <c r="Q149" s="66">
        <v>-2.2200000000000002</v>
      </c>
      <c r="R149" s="66">
        <f>_xlfn.XLOOKUP(E149,hlp_leggeruitrapport!A:A,hlp_leggeruitrapport!D:D)</f>
        <v>-2.2200000000000002</v>
      </c>
      <c r="S149" s="66">
        <v>0.75</v>
      </c>
      <c r="T149" s="66">
        <f>_xlfn.XLOOKUP(E149,hlp_leggeruitrapport!A:A,hlp_leggeruitrapport!E:E)</f>
        <v>0.75</v>
      </c>
      <c r="U149" s="75">
        <f>_xlfn.XLOOKUP(E149,hlp_leggeruitrapport!A:A,hlp_leggeruitrapport!F:F)</f>
        <v>3</v>
      </c>
      <c r="V149" s="165">
        <f>_xlfn.XLOOKUP($G149,hpBPaanwas!$C:$C,hpBPaanwas!T:T,".")</f>
        <v>2.62</v>
      </c>
      <c r="W149" s="75">
        <f t="shared" si="18"/>
        <v>-3.1700000000000004</v>
      </c>
      <c r="X149" s="6">
        <v>-2.97</v>
      </c>
      <c r="Y149" s="6">
        <v>1.966666</v>
      </c>
      <c r="Z149" s="6">
        <v>1.02</v>
      </c>
      <c r="AA149" s="6">
        <v>0</v>
      </c>
      <c r="AB149" s="6">
        <v>0.15</v>
      </c>
      <c r="AC149" s="6">
        <v>25.5</v>
      </c>
      <c r="AD149" s="6">
        <v>0</v>
      </c>
      <c r="AE149" s="6">
        <v>3.8</v>
      </c>
      <c r="AF149" s="6">
        <v>0</v>
      </c>
      <c r="AG149" s="6" t="s">
        <v>27</v>
      </c>
      <c r="AH149" s="6" t="s">
        <v>32</v>
      </c>
      <c r="AI149" s="6" t="s">
        <v>41</v>
      </c>
      <c r="AJ149" s="6" t="s">
        <v>94</v>
      </c>
      <c r="AK149" s="75">
        <f>_xlfn.XLOOKUP(G149,hlpBPout!C:C,hlpBPout!X:X,".")</f>
        <v>25</v>
      </c>
      <c r="AL149" s="75">
        <f>_xlfn.XLOOKUP($G149,hlpBPout!$C:$C,hlpBPout!AA:AA,".")</f>
        <v>0</v>
      </c>
      <c r="AM149" s="75">
        <f>_xlfn.XLOOKUP(G149,hpBPaanwas!C:C,hpBPaanwas!X:X,".")</f>
        <v>30</v>
      </c>
      <c r="AN149" s="165">
        <f t="shared" ref="AN149:AN180" si="19">AO149/K149</f>
        <v>0.2</v>
      </c>
      <c r="AO149" s="75">
        <f>_xlfn.XLOOKUP($G149,hpBPaanwas!$C:$C,hpBPaanwas!AA:AA,".")</f>
        <v>5</v>
      </c>
      <c r="AP149" s="116"/>
      <c r="AQ149" s="75">
        <f t="shared" ref="AQ149:AQ180" si="20">AK149-AC149</f>
        <v>-0.5</v>
      </c>
      <c r="AR149" s="116"/>
      <c r="AS149" s="127"/>
      <c r="AT149" s="127" t="s">
        <v>3795</v>
      </c>
      <c r="AU149" s="128"/>
      <c r="AV149" s="232" t="str">
        <f>_xlfn.XLOOKUP($F149,Monstervakken!$C:$C,Monstervakken!L:L,".",0)</f>
        <v>Klasse industrie</v>
      </c>
      <c r="AW149" s="232" t="str">
        <f>_xlfn.XLOOKUP($F149,Monstervakken!$C:$C,Monstervakken!M:M,".",0)</f>
        <v>Klasse A</v>
      </c>
      <c r="AX149" s="232" t="str">
        <f>_xlfn.XLOOKUP($F149,Monstervakken!$C:$C,Monstervakken!N:N,".",0)</f>
        <v>Verspreidbaar</v>
      </c>
      <c r="AY149" s="232" t="str">
        <f>_xlfn.XLOOKUP($F149,Monstervakken!$C:$C,Monstervakken!O:O,".",0)</f>
        <v>Toepasbaar in GBT</v>
      </c>
      <c r="AZ149" s="232" t="str">
        <f>_xlfn.XLOOKUP($F149,Monstervakken!$C:$C,Monstervakken!P:P,".",0)</f>
        <v>Toepasbaar in GBT</v>
      </c>
      <c r="BA149" s="232" t="str">
        <f>_xlfn.XLOOKUP($F149,Monstervakken!$C:$C,Monstervakken!Q:Q,".",0)</f>
        <v>Geen</v>
      </c>
      <c r="BB149" s="232"/>
      <c r="BC149" s="234" t="str">
        <f>_xlfn.XLOOKUP($F149,Monstervakken!$C:$C,Monstervakken!CM:CM,".",0)</f>
        <v>ja</v>
      </c>
      <c r="BD149" s="234" t="str">
        <f>_xlfn.XLOOKUP($F149,Monstervakken!$C:$C,Monstervakken!CN:CN,".",0)</f>
        <v>ja</v>
      </c>
      <c r="BE149" s="234" t="str">
        <f>_xlfn.XLOOKUP($F149,Monstervakken!$C:$C,Monstervakken!CO:CO,".",0)</f>
        <v>ja</v>
      </c>
      <c r="BF149" s="234" t="str">
        <f>_xlfn.XLOOKUP($F149,Monstervakken!$C:$C,Monstervakken!CP:CP,".",0)</f>
        <v>ja</v>
      </c>
      <c r="BG149" s="234" t="str">
        <f>_xlfn.XLOOKUP($F149,Monstervakken!$C:$C,Monstervakken!CQ:CQ,".",0)</f>
        <v>ja</v>
      </c>
      <c r="BH149" s="234" t="str">
        <f>_xlfn.XLOOKUP($F149,Monstervakken!$C:$C,Monstervakken!CR:CR,".",0)</f>
        <v>ja</v>
      </c>
      <c r="BI149" s="234" t="str">
        <f>_xlfn.XLOOKUP($F149,Monstervakken!$C:$C,Monstervakken!CS:CS,".",0)</f>
        <v>ja</v>
      </c>
      <c r="BJ149" s="234" t="str">
        <f>_xlfn.XLOOKUP($F149,Monstervakken!$C:$C,Monstervakken!CT:CT,".",0)</f>
        <v>ja</v>
      </c>
      <c r="BK149" s="234" t="str">
        <f>_xlfn.XLOOKUP($F149,Monstervakken!$C:$C,Monstervakken!CU:CU,".",0)</f>
        <v>ja</v>
      </c>
      <c r="BL149" s="232" t="str">
        <f t="shared" si="16"/>
        <v>011_141</v>
      </c>
    </row>
    <row r="150" spans="1:64" x14ac:dyDescent="0.2">
      <c r="A150" s="6" t="s">
        <v>1647</v>
      </c>
      <c r="C150" s="135">
        <f>_xlfn.XLOOKUP(F150,Monstervakken!C:C,Monstervakken!B:B)</f>
        <v>3009</v>
      </c>
      <c r="D150" s="6" t="s">
        <v>1635</v>
      </c>
      <c r="E150" s="6" t="s">
        <v>87</v>
      </c>
      <c r="F150" s="75">
        <v>21</v>
      </c>
      <c r="G150" s="115" t="str">
        <f t="shared" si="17"/>
        <v>011_142</v>
      </c>
      <c r="H150" s="135"/>
      <c r="I150" s="75">
        <v>142</v>
      </c>
      <c r="J150" s="6" t="s">
        <v>555</v>
      </c>
      <c r="K150" s="23">
        <v>25</v>
      </c>
      <c r="L150" s="25">
        <v>5.55</v>
      </c>
      <c r="M150" s="6">
        <v>138.75</v>
      </c>
      <c r="N150" s="8">
        <v>43714</v>
      </c>
      <c r="O150" s="6" t="s">
        <v>47</v>
      </c>
      <c r="P150" s="66">
        <v>-2.2000000000000002</v>
      </c>
      <c r="Q150" s="66">
        <v>-2.2200000000000002</v>
      </c>
      <c r="R150" s="66">
        <f>_xlfn.XLOOKUP(E150,hlp_leggeruitrapport!A:A,hlp_leggeruitrapport!D:D)</f>
        <v>-2.2200000000000002</v>
      </c>
      <c r="S150" s="66">
        <v>0.75</v>
      </c>
      <c r="T150" s="66">
        <f>_xlfn.XLOOKUP(E150,hlp_leggeruitrapport!A:A,hlp_leggeruitrapport!E:E)</f>
        <v>0.75</v>
      </c>
      <c r="U150" s="75">
        <f>_xlfn.XLOOKUP(E150,hlp_leggeruitrapport!A:A,hlp_leggeruitrapport!F:F)</f>
        <v>3</v>
      </c>
      <c r="V150" s="165">
        <f>_xlfn.XLOOKUP($G150,hpBPaanwas!$C:$C,hpBPaanwas!T:T,".")</f>
        <v>2.4700000000000002</v>
      </c>
      <c r="W150" s="75">
        <f t="shared" si="18"/>
        <v>-3.1700000000000004</v>
      </c>
      <c r="X150" s="6">
        <v>-2.97</v>
      </c>
      <c r="Y150" s="6">
        <v>1.85</v>
      </c>
      <c r="Z150" s="6">
        <v>0.64</v>
      </c>
      <c r="AA150" s="6">
        <v>0.23</v>
      </c>
      <c r="AB150" s="6">
        <v>0.44</v>
      </c>
      <c r="AC150" s="6">
        <v>16</v>
      </c>
      <c r="AD150" s="6">
        <v>5.8</v>
      </c>
      <c r="AE150" s="6">
        <v>11</v>
      </c>
      <c r="AF150" s="6">
        <v>0.14219499999999999</v>
      </c>
      <c r="AG150" s="6" t="s">
        <v>479</v>
      </c>
      <c r="AH150" s="6" t="s">
        <v>28</v>
      </c>
      <c r="AI150" s="6" t="s">
        <v>41</v>
      </c>
      <c r="AJ150" s="6" t="s">
        <v>555</v>
      </c>
      <c r="AK150" s="75">
        <f>_xlfn.XLOOKUP(G150,hlpBPout!C:C,hlpBPout!X:X,".")</f>
        <v>15</v>
      </c>
      <c r="AL150" s="75">
        <f>_xlfn.XLOOKUP($G150,hlpBPout!$C:$C,hlpBPout!AA:AA,".")</f>
        <v>3</v>
      </c>
      <c r="AM150" s="75">
        <f>_xlfn.XLOOKUP(G150,hpBPaanwas!C:C,hpBPaanwas!X:X,".")</f>
        <v>20</v>
      </c>
      <c r="AN150" s="165">
        <f t="shared" si="19"/>
        <v>0.52</v>
      </c>
      <c r="AO150" s="75">
        <f>_xlfn.XLOOKUP($G150,hpBPaanwas!$C:$C,hpBPaanwas!AA:AA,".")</f>
        <v>13</v>
      </c>
      <c r="AP150" s="116"/>
      <c r="AQ150" s="75">
        <f t="shared" si="20"/>
        <v>-1</v>
      </c>
      <c r="AR150" s="116"/>
      <c r="AS150" s="127"/>
      <c r="AT150" s="127" t="s">
        <v>3795</v>
      </c>
      <c r="AU150" s="128"/>
      <c r="AV150" s="232" t="str">
        <f>_xlfn.XLOOKUP($F150,Monstervakken!$C:$C,Monstervakken!L:L,".",0)</f>
        <v>Klasse industrie</v>
      </c>
      <c r="AW150" s="232" t="str">
        <f>_xlfn.XLOOKUP($F150,Monstervakken!$C:$C,Monstervakken!M:M,".",0)</f>
        <v>Klasse A</v>
      </c>
      <c r="AX150" s="232" t="str">
        <f>_xlfn.XLOOKUP($F150,Monstervakken!$C:$C,Monstervakken!N:N,".",0)</f>
        <v>Verspreidbaar</v>
      </c>
      <c r="AY150" s="232" t="str">
        <f>_xlfn.XLOOKUP($F150,Monstervakken!$C:$C,Monstervakken!O:O,".",0)</f>
        <v>Toepasbaar in GBT</v>
      </c>
      <c r="AZ150" s="232" t="str">
        <f>_xlfn.XLOOKUP($F150,Monstervakken!$C:$C,Monstervakken!P:P,".",0)</f>
        <v>Toepasbaar in GBT</v>
      </c>
      <c r="BA150" s="232" t="str">
        <f>_xlfn.XLOOKUP($F150,Monstervakken!$C:$C,Monstervakken!Q:Q,".",0)</f>
        <v>Geen</v>
      </c>
      <c r="BB150" s="232"/>
      <c r="BC150" s="234" t="str">
        <f>_xlfn.XLOOKUP($F150,Monstervakken!$C:$C,Monstervakken!CM:CM,".",0)</f>
        <v>ja</v>
      </c>
      <c r="BD150" s="234" t="str">
        <f>_xlfn.XLOOKUP($F150,Monstervakken!$C:$C,Monstervakken!CN:CN,".",0)</f>
        <v>ja</v>
      </c>
      <c r="BE150" s="234" t="str">
        <f>_xlfn.XLOOKUP($F150,Monstervakken!$C:$C,Monstervakken!CO:CO,".",0)</f>
        <v>ja</v>
      </c>
      <c r="BF150" s="234" t="str">
        <f>_xlfn.XLOOKUP($F150,Monstervakken!$C:$C,Monstervakken!CP:CP,".",0)</f>
        <v>ja</v>
      </c>
      <c r="BG150" s="234" t="str">
        <f>_xlfn.XLOOKUP($F150,Monstervakken!$C:$C,Monstervakken!CQ:CQ,".",0)</f>
        <v>ja</v>
      </c>
      <c r="BH150" s="234" t="str">
        <f>_xlfn.XLOOKUP($F150,Monstervakken!$C:$C,Monstervakken!CR:CR,".",0)</f>
        <v>ja</v>
      </c>
      <c r="BI150" s="234" t="str">
        <f>_xlfn.XLOOKUP($F150,Monstervakken!$C:$C,Monstervakken!CS:CS,".",0)</f>
        <v>ja</v>
      </c>
      <c r="BJ150" s="234" t="str">
        <f>_xlfn.XLOOKUP($F150,Monstervakken!$C:$C,Monstervakken!CT:CT,".",0)</f>
        <v>ja</v>
      </c>
      <c r="BK150" s="234" t="str">
        <f>_xlfn.XLOOKUP($F150,Monstervakken!$C:$C,Monstervakken!CU:CU,".",0)</f>
        <v>ja</v>
      </c>
      <c r="BL150" s="232" t="str">
        <f t="shared" si="16"/>
        <v>011_142</v>
      </c>
    </row>
    <row r="151" spans="1:64" x14ac:dyDescent="0.2">
      <c r="A151" s="6" t="s">
        <v>1647</v>
      </c>
      <c r="C151" s="135">
        <f>_xlfn.XLOOKUP(F151,Monstervakken!C:C,Monstervakken!B:B)</f>
        <v>3009</v>
      </c>
      <c r="D151" s="6" t="s">
        <v>1635</v>
      </c>
      <c r="E151" s="6" t="s">
        <v>556</v>
      </c>
      <c r="F151" s="75">
        <v>21</v>
      </c>
      <c r="G151" s="115" t="str">
        <f t="shared" si="17"/>
        <v>011_143</v>
      </c>
      <c r="H151" s="135"/>
      <c r="I151" s="75">
        <v>143</v>
      </c>
      <c r="J151" s="6" t="s">
        <v>557</v>
      </c>
      <c r="K151" s="23">
        <v>37</v>
      </c>
      <c r="L151" s="25">
        <v>16</v>
      </c>
      <c r="M151" s="6">
        <v>592</v>
      </c>
      <c r="N151" s="8">
        <v>43714</v>
      </c>
      <c r="O151" s="6" t="s">
        <v>38</v>
      </c>
      <c r="P151" s="66">
        <v>-2.2000000000000002</v>
      </c>
      <c r="Q151" s="66">
        <v>-2.2200000000000002</v>
      </c>
      <c r="R151" s="66">
        <f>_xlfn.XLOOKUP(E151,hlp_leggeruitrapport!A:A,hlp_leggeruitrapport!D:D)</f>
        <v>-2.2200000000000002</v>
      </c>
      <c r="S151" s="66">
        <v>0.75</v>
      </c>
      <c r="T151" s="66">
        <f>_xlfn.XLOOKUP(E151,hlp_leggeruitrapport!A:A,hlp_leggeruitrapport!E:E)</f>
        <v>0.75</v>
      </c>
      <c r="U151" s="75">
        <f>_xlfn.XLOOKUP(E151,hlp_leggeruitrapport!A:A,hlp_leggeruitrapport!F:F)</f>
        <v>3</v>
      </c>
      <c r="V151" s="165">
        <f>_xlfn.XLOOKUP($G151,hpBPaanwas!$C:$C,hpBPaanwas!T:T,".")</f>
        <v>3</v>
      </c>
      <c r="W151" s="75">
        <f t="shared" si="18"/>
        <v>-3.1700000000000004</v>
      </c>
      <c r="X151" s="6">
        <v>-2.97</v>
      </c>
      <c r="Y151" s="6">
        <v>11.5</v>
      </c>
      <c r="Z151" s="6">
        <v>2.5299999999999998</v>
      </c>
      <c r="AA151" s="6">
        <v>0.95</v>
      </c>
      <c r="AB151" s="6">
        <v>2.1800000000000002</v>
      </c>
      <c r="AC151" s="6">
        <v>93.6</v>
      </c>
      <c r="AD151" s="6">
        <v>35.200000000000003</v>
      </c>
      <c r="AE151" s="6">
        <v>80.7</v>
      </c>
      <c r="AF151" s="6">
        <v>0.107821</v>
      </c>
      <c r="AG151" s="6" t="s">
        <v>479</v>
      </c>
      <c r="AH151" s="6" t="s">
        <v>28</v>
      </c>
      <c r="AI151" s="6" t="s">
        <v>41</v>
      </c>
      <c r="AJ151" s="6" t="s">
        <v>557</v>
      </c>
      <c r="AK151" s="75">
        <f>_xlfn.XLOOKUP(G151,hlpBPout!C:C,hlpBPout!X:X,".")</f>
        <v>93</v>
      </c>
      <c r="AL151" s="75">
        <f>_xlfn.XLOOKUP($G151,hlpBPout!$C:$C,hlpBPout!AA:AA,".")</f>
        <v>33</v>
      </c>
      <c r="AM151" s="75">
        <f>_xlfn.XLOOKUP(G151,hpBPaanwas!C:C,hpBPaanwas!X:X,".")</f>
        <v>107</v>
      </c>
      <c r="AN151" s="165">
        <f t="shared" si="19"/>
        <v>2.5945945945945947</v>
      </c>
      <c r="AO151" s="75">
        <f>_xlfn.XLOOKUP($G151,hpBPaanwas!$C:$C,hpBPaanwas!AA:AA,".")</f>
        <v>96</v>
      </c>
      <c r="AP151" s="116"/>
      <c r="AQ151" s="75">
        <f t="shared" si="20"/>
        <v>-0.59999999999999432</v>
      </c>
      <c r="AR151" s="116"/>
      <c r="AS151" s="127"/>
      <c r="AT151" s="127" t="s">
        <v>3795</v>
      </c>
      <c r="AU151" s="128"/>
      <c r="AV151" s="232" t="str">
        <f>_xlfn.XLOOKUP($F151,Monstervakken!$C:$C,Monstervakken!L:L,".",0)</f>
        <v>Klasse industrie</v>
      </c>
      <c r="AW151" s="232" t="str">
        <f>_xlfn.XLOOKUP($F151,Monstervakken!$C:$C,Monstervakken!M:M,".",0)</f>
        <v>Klasse A</v>
      </c>
      <c r="AX151" s="232" t="str">
        <f>_xlfn.XLOOKUP($F151,Monstervakken!$C:$C,Monstervakken!N:N,".",0)</f>
        <v>Verspreidbaar</v>
      </c>
      <c r="AY151" s="232" t="str">
        <f>_xlfn.XLOOKUP($F151,Monstervakken!$C:$C,Monstervakken!O:O,".",0)</f>
        <v>Toepasbaar in GBT</v>
      </c>
      <c r="AZ151" s="232" t="str">
        <f>_xlfn.XLOOKUP($F151,Monstervakken!$C:$C,Monstervakken!P:P,".",0)</f>
        <v>Toepasbaar in GBT</v>
      </c>
      <c r="BA151" s="232" t="str">
        <f>_xlfn.XLOOKUP($F151,Monstervakken!$C:$C,Monstervakken!Q:Q,".",0)</f>
        <v>Geen</v>
      </c>
      <c r="BB151" s="232"/>
      <c r="BC151" s="234" t="str">
        <f>_xlfn.XLOOKUP($F151,Monstervakken!$C:$C,Monstervakken!CM:CM,".",0)</f>
        <v>ja</v>
      </c>
      <c r="BD151" s="234" t="str">
        <f>_xlfn.XLOOKUP($F151,Monstervakken!$C:$C,Monstervakken!CN:CN,".",0)</f>
        <v>ja</v>
      </c>
      <c r="BE151" s="234" t="str">
        <f>_xlfn.XLOOKUP($F151,Monstervakken!$C:$C,Monstervakken!CO:CO,".",0)</f>
        <v>ja</v>
      </c>
      <c r="BF151" s="234" t="str">
        <f>_xlfn.XLOOKUP($F151,Monstervakken!$C:$C,Monstervakken!CP:CP,".",0)</f>
        <v>ja</v>
      </c>
      <c r="BG151" s="234" t="str">
        <f>_xlfn.XLOOKUP($F151,Monstervakken!$C:$C,Monstervakken!CQ:CQ,".",0)</f>
        <v>ja</v>
      </c>
      <c r="BH151" s="234" t="str">
        <f>_xlfn.XLOOKUP($F151,Monstervakken!$C:$C,Monstervakken!CR:CR,".",0)</f>
        <v>ja</v>
      </c>
      <c r="BI151" s="234" t="str">
        <f>_xlfn.XLOOKUP($F151,Monstervakken!$C:$C,Monstervakken!CS:CS,".",0)</f>
        <v>ja</v>
      </c>
      <c r="BJ151" s="234" t="str">
        <f>_xlfn.XLOOKUP($F151,Monstervakken!$C:$C,Monstervakken!CT:CT,".",0)</f>
        <v>ja</v>
      </c>
      <c r="BK151" s="234" t="str">
        <f>_xlfn.XLOOKUP($F151,Monstervakken!$C:$C,Monstervakken!CU:CU,".",0)</f>
        <v>ja</v>
      </c>
      <c r="BL151" s="232" t="str">
        <f t="shared" si="16"/>
        <v>011_143</v>
      </c>
    </row>
    <row r="152" spans="1:64" x14ac:dyDescent="0.2">
      <c r="A152" s="6" t="s">
        <v>1647</v>
      </c>
      <c r="C152" s="135">
        <f>_xlfn.XLOOKUP(F152,Monstervakken!C:C,Monstervakken!B:B)</f>
        <v>3003</v>
      </c>
      <c r="D152" s="6" t="s">
        <v>1635</v>
      </c>
      <c r="E152" s="6" t="s">
        <v>95</v>
      </c>
      <c r="F152" s="75">
        <v>9</v>
      </c>
      <c r="G152" s="115" t="str">
        <f t="shared" si="17"/>
        <v>011_144</v>
      </c>
      <c r="H152" s="135"/>
      <c r="I152" s="75">
        <v>144</v>
      </c>
      <c r="J152" s="6" t="s">
        <v>96</v>
      </c>
      <c r="K152" s="23">
        <v>24</v>
      </c>
      <c r="L152" s="25">
        <v>6.75</v>
      </c>
      <c r="M152" s="6">
        <v>162</v>
      </c>
      <c r="N152" s="8">
        <v>43710</v>
      </c>
      <c r="O152" s="6" t="s">
        <v>66</v>
      </c>
      <c r="P152" s="66">
        <v>-2.27</v>
      </c>
      <c r="Q152" s="66">
        <v>-2.2200000000000002</v>
      </c>
      <c r="R152" s="66">
        <f>_xlfn.XLOOKUP(E152,hlp_leggeruitrapport!A:A,hlp_leggeruitrapport!D:D)</f>
        <v>-2.2200000000000002</v>
      </c>
      <c r="S152" s="66">
        <v>0.75</v>
      </c>
      <c r="T152" s="66">
        <f>_xlfn.XLOOKUP(E152,hlp_leggeruitrapport!A:A,hlp_leggeruitrapport!E:E)</f>
        <v>0.75</v>
      </c>
      <c r="U152" s="75">
        <f>_xlfn.XLOOKUP(E152,hlp_leggeruitrapport!A:A,hlp_leggeruitrapport!F:F)</f>
        <v>3</v>
      </c>
      <c r="V152" s="165">
        <f>_xlfn.XLOOKUP($G152,hpBPaanwas!$C:$C,hpBPaanwas!T:T,".")</f>
        <v>3</v>
      </c>
      <c r="W152" s="75">
        <f t="shared" si="18"/>
        <v>-3.1700000000000004</v>
      </c>
      <c r="X152" s="6">
        <v>-2.97</v>
      </c>
      <c r="Y152" s="6">
        <v>2.25</v>
      </c>
      <c r="Z152" s="6">
        <v>1.57</v>
      </c>
      <c r="AA152" s="6">
        <v>0</v>
      </c>
      <c r="AB152" s="6">
        <v>0.16</v>
      </c>
      <c r="AC152" s="6">
        <v>37.700000000000003</v>
      </c>
      <c r="AD152" s="6">
        <v>0</v>
      </c>
      <c r="AE152" s="6">
        <v>3.8</v>
      </c>
      <c r="AF152" s="6">
        <v>0</v>
      </c>
      <c r="AG152" s="6" t="s">
        <v>27</v>
      </c>
      <c r="AH152" s="6" t="s">
        <v>32</v>
      </c>
      <c r="AI152" s="6" t="s">
        <v>41</v>
      </c>
      <c r="AJ152" s="6" t="s">
        <v>96</v>
      </c>
      <c r="AK152" s="75">
        <f>_xlfn.XLOOKUP(G152,hlpBPout!C:C,hlpBPout!X:X,".")</f>
        <v>38</v>
      </c>
      <c r="AL152" s="75">
        <f>_xlfn.XLOOKUP($G152,hlpBPout!$C:$C,hlpBPout!AA:AA,".")</f>
        <v>0</v>
      </c>
      <c r="AM152" s="75">
        <f>_xlfn.XLOOKUP(G152,hpBPaanwas!C:C,hpBPaanwas!X:X,".")</f>
        <v>41</v>
      </c>
      <c r="AN152" s="165">
        <f t="shared" si="19"/>
        <v>0.29166666666666669</v>
      </c>
      <c r="AO152" s="75">
        <f>_xlfn.XLOOKUP($G152,hpBPaanwas!$C:$C,hpBPaanwas!AA:AA,".")</f>
        <v>7</v>
      </c>
      <c r="AP152" s="116"/>
      <c r="AQ152" s="75">
        <f t="shared" si="20"/>
        <v>0.29999999999999716</v>
      </c>
      <c r="AR152" s="116"/>
      <c r="AS152" s="127"/>
      <c r="AT152" s="127" t="s">
        <v>3795</v>
      </c>
      <c r="AU152" s="128"/>
      <c r="AV152" s="232" t="str">
        <f>_xlfn.XLOOKUP($F152,Monstervakken!$C:$C,Monstervakken!L:L,".",0)</f>
        <v>Klasse industrie</v>
      </c>
      <c r="AW152" s="232" t="str">
        <f>_xlfn.XLOOKUP($F152,Monstervakken!$C:$C,Monstervakken!M:M,".",0)</f>
        <v>Klasse A</v>
      </c>
      <c r="AX152" s="232" t="str">
        <f>_xlfn.XLOOKUP($F152,Monstervakken!$C:$C,Monstervakken!N:N,".",0)</f>
        <v>Verspreidbaar</v>
      </c>
      <c r="AY152" s="232" t="str">
        <f>_xlfn.XLOOKUP($F152,Monstervakken!$C:$C,Monstervakken!O:O,".",0)</f>
        <v>Toepasbaar in GBT</v>
      </c>
      <c r="AZ152" s="232" t="str">
        <f>_xlfn.XLOOKUP($F152,Monstervakken!$C:$C,Monstervakken!P:P,".",0)</f>
        <v>Toepasbaar in GBT</v>
      </c>
      <c r="BA152" s="232" t="str">
        <f>_xlfn.XLOOKUP($F152,Monstervakken!$C:$C,Monstervakken!Q:Q,".",0)</f>
        <v>Geen</v>
      </c>
      <c r="BB152" s="232"/>
      <c r="BC152" s="234" t="str">
        <f>_xlfn.XLOOKUP($F152,Monstervakken!$C:$C,Monstervakken!CM:CM,".",0)</f>
        <v>ja</v>
      </c>
      <c r="BD152" s="234" t="str">
        <f>_xlfn.XLOOKUP($F152,Monstervakken!$C:$C,Monstervakken!CN:CN,".",0)</f>
        <v>ja</v>
      </c>
      <c r="BE152" s="234" t="str">
        <f>_xlfn.XLOOKUP($F152,Monstervakken!$C:$C,Monstervakken!CO:CO,".",0)</f>
        <v>ja</v>
      </c>
      <c r="BF152" s="234" t="str">
        <f>_xlfn.XLOOKUP($F152,Monstervakken!$C:$C,Monstervakken!CP:CP,".",0)</f>
        <v>ja</v>
      </c>
      <c r="BG152" s="234" t="str">
        <f>_xlfn.XLOOKUP($F152,Monstervakken!$C:$C,Monstervakken!CQ:CQ,".",0)</f>
        <v>ja</v>
      </c>
      <c r="BH152" s="234" t="str">
        <f>_xlfn.XLOOKUP($F152,Monstervakken!$C:$C,Monstervakken!CR:CR,".",0)</f>
        <v>ja</v>
      </c>
      <c r="BI152" s="234" t="str">
        <f>_xlfn.XLOOKUP($F152,Monstervakken!$C:$C,Monstervakken!CS:CS,".",0)</f>
        <v>ja</v>
      </c>
      <c r="BJ152" s="234" t="str">
        <f>_xlfn.XLOOKUP($F152,Monstervakken!$C:$C,Monstervakken!CT:CT,".",0)</f>
        <v>ja</v>
      </c>
      <c r="BK152" s="234" t="str">
        <f>_xlfn.XLOOKUP($F152,Monstervakken!$C:$C,Monstervakken!CU:CU,".",0)</f>
        <v>ja</v>
      </c>
      <c r="BL152" s="232" t="str">
        <f t="shared" si="16"/>
        <v>011_144</v>
      </c>
    </row>
    <row r="153" spans="1:64" x14ac:dyDescent="0.2">
      <c r="A153" s="6" t="s">
        <v>1647</v>
      </c>
      <c r="C153" s="135">
        <f>_xlfn.XLOOKUP(F153,Monstervakken!C:C,Monstervakken!B:B)</f>
        <v>3003</v>
      </c>
      <c r="D153" s="6" t="s">
        <v>1635</v>
      </c>
      <c r="E153" s="6" t="s">
        <v>95</v>
      </c>
      <c r="F153" s="75">
        <v>9</v>
      </c>
      <c r="G153" s="115" t="str">
        <f t="shared" si="17"/>
        <v>011_145</v>
      </c>
      <c r="H153" s="135"/>
      <c r="I153" s="75">
        <v>145</v>
      </c>
      <c r="J153" s="6" t="s">
        <v>97</v>
      </c>
      <c r="K153" s="23">
        <v>25</v>
      </c>
      <c r="L153" s="25">
        <v>6.1</v>
      </c>
      <c r="M153" s="6">
        <v>152.5</v>
      </c>
      <c r="N153" s="8">
        <v>43710</v>
      </c>
      <c r="O153" s="6" t="s">
        <v>66</v>
      </c>
      <c r="P153" s="66">
        <v>-2.27</v>
      </c>
      <c r="Q153" s="66">
        <v>-2.2200000000000002</v>
      </c>
      <c r="R153" s="66">
        <f>_xlfn.XLOOKUP(E153,hlp_leggeruitrapport!A:A,hlp_leggeruitrapport!D:D)</f>
        <v>-2.2200000000000002</v>
      </c>
      <c r="S153" s="66">
        <v>0.75</v>
      </c>
      <c r="T153" s="66">
        <f>_xlfn.XLOOKUP(E153,hlp_leggeruitrapport!A:A,hlp_leggeruitrapport!E:E)</f>
        <v>0.75</v>
      </c>
      <c r="U153" s="75">
        <f>_xlfn.XLOOKUP(E153,hlp_leggeruitrapport!A:A,hlp_leggeruitrapport!F:F)</f>
        <v>3</v>
      </c>
      <c r="V153" s="165">
        <f>_xlfn.XLOOKUP($G153,hpBPaanwas!$C:$C,hpBPaanwas!T:T,".")</f>
        <v>3</v>
      </c>
      <c r="W153" s="75">
        <f t="shared" si="18"/>
        <v>-3.1700000000000004</v>
      </c>
      <c r="X153" s="6">
        <v>-2.97</v>
      </c>
      <c r="Y153" s="6">
        <v>1.6</v>
      </c>
      <c r="Z153" s="6">
        <v>1.97</v>
      </c>
      <c r="AA153" s="6">
        <v>0.01</v>
      </c>
      <c r="AB153" s="6">
        <v>0.18</v>
      </c>
      <c r="AC153" s="6">
        <v>49.3</v>
      </c>
      <c r="AD153" s="6">
        <v>0.3</v>
      </c>
      <c r="AE153" s="6">
        <v>4.5</v>
      </c>
      <c r="AF153" s="6">
        <v>8.2369999999999995E-3</v>
      </c>
      <c r="AG153" s="6" t="s">
        <v>27</v>
      </c>
      <c r="AH153" s="6" t="s">
        <v>32</v>
      </c>
      <c r="AI153" s="6" t="s">
        <v>29</v>
      </c>
      <c r="AJ153" s="6" t="s">
        <v>97</v>
      </c>
      <c r="AK153" s="75">
        <f>_xlfn.XLOOKUP(G153,hlpBPout!C:C,hlpBPout!X:X,".")</f>
        <v>48</v>
      </c>
      <c r="AL153" s="75">
        <f>_xlfn.XLOOKUP($G153,hlpBPout!$C:$C,hlpBPout!AA:AA,".")</f>
        <v>0</v>
      </c>
      <c r="AM153" s="75">
        <f>_xlfn.XLOOKUP(G153,hpBPaanwas!C:C,hpBPaanwas!X:X,".")</f>
        <v>53</v>
      </c>
      <c r="AN153" s="165">
        <f t="shared" si="19"/>
        <v>0.32</v>
      </c>
      <c r="AO153" s="75">
        <f>_xlfn.XLOOKUP($G153,hpBPaanwas!$C:$C,hpBPaanwas!AA:AA,".")</f>
        <v>8</v>
      </c>
      <c r="AP153" s="116"/>
      <c r="AQ153" s="75">
        <f t="shared" si="20"/>
        <v>-1.2999999999999972</v>
      </c>
      <c r="AR153" s="116"/>
      <c r="AS153" s="127"/>
      <c r="AT153" s="127" t="s">
        <v>3795</v>
      </c>
      <c r="AU153" s="128"/>
      <c r="AV153" s="232" t="str">
        <f>_xlfn.XLOOKUP($F153,Monstervakken!$C:$C,Monstervakken!L:L,".",0)</f>
        <v>Klasse industrie</v>
      </c>
      <c r="AW153" s="232" t="str">
        <f>_xlfn.XLOOKUP($F153,Monstervakken!$C:$C,Monstervakken!M:M,".",0)</f>
        <v>Klasse A</v>
      </c>
      <c r="AX153" s="232" t="str">
        <f>_xlfn.XLOOKUP($F153,Monstervakken!$C:$C,Monstervakken!N:N,".",0)</f>
        <v>Verspreidbaar</v>
      </c>
      <c r="AY153" s="232" t="str">
        <f>_xlfn.XLOOKUP($F153,Monstervakken!$C:$C,Monstervakken!O:O,".",0)</f>
        <v>Toepasbaar in GBT</v>
      </c>
      <c r="AZ153" s="232" t="str">
        <f>_xlfn.XLOOKUP($F153,Monstervakken!$C:$C,Monstervakken!P:P,".",0)</f>
        <v>Toepasbaar in GBT</v>
      </c>
      <c r="BA153" s="232" t="str">
        <f>_xlfn.XLOOKUP($F153,Monstervakken!$C:$C,Monstervakken!Q:Q,".",0)</f>
        <v>Geen</v>
      </c>
      <c r="BB153" s="232"/>
      <c r="BC153" s="234" t="str">
        <f>_xlfn.XLOOKUP($F153,Monstervakken!$C:$C,Monstervakken!CM:CM,".",0)</f>
        <v>ja</v>
      </c>
      <c r="BD153" s="234" t="str">
        <f>_xlfn.XLOOKUP($F153,Monstervakken!$C:$C,Monstervakken!CN:CN,".",0)</f>
        <v>ja</v>
      </c>
      <c r="BE153" s="234" t="str">
        <f>_xlfn.XLOOKUP($F153,Monstervakken!$C:$C,Monstervakken!CO:CO,".",0)</f>
        <v>ja</v>
      </c>
      <c r="BF153" s="234" t="str">
        <f>_xlfn.XLOOKUP($F153,Monstervakken!$C:$C,Monstervakken!CP:CP,".",0)</f>
        <v>ja</v>
      </c>
      <c r="BG153" s="234" t="str">
        <f>_xlfn.XLOOKUP($F153,Monstervakken!$C:$C,Monstervakken!CQ:CQ,".",0)</f>
        <v>ja</v>
      </c>
      <c r="BH153" s="234" t="str">
        <f>_xlfn.XLOOKUP($F153,Monstervakken!$C:$C,Monstervakken!CR:CR,".",0)</f>
        <v>ja</v>
      </c>
      <c r="BI153" s="234" t="str">
        <f>_xlfn.XLOOKUP($F153,Monstervakken!$C:$C,Monstervakken!CS:CS,".",0)</f>
        <v>ja</v>
      </c>
      <c r="BJ153" s="234" t="str">
        <f>_xlfn.XLOOKUP($F153,Monstervakken!$C:$C,Monstervakken!CT:CT,".",0)</f>
        <v>ja</v>
      </c>
      <c r="BK153" s="234" t="str">
        <f>_xlfn.XLOOKUP($F153,Monstervakken!$C:$C,Monstervakken!CU:CU,".",0)</f>
        <v>ja</v>
      </c>
      <c r="BL153" s="232" t="str">
        <f t="shared" si="16"/>
        <v>011_145</v>
      </c>
    </row>
    <row r="154" spans="1:64" x14ac:dyDescent="0.2">
      <c r="A154" s="6" t="s">
        <v>1647</v>
      </c>
      <c r="C154" s="135">
        <f>_xlfn.XLOOKUP(F154,Monstervakken!C:C,Monstervakken!B:B)</f>
        <v>3003</v>
      </c>
      <c r="D154" s="6" t="s">
        <v>1635</v>
      </c>
      <c r="E154" s="6" t="s">
        <v>95</v>
      </c>
      <c r="F154" s="75">
        <v>9</v>
      </c>
      <c r="G154" s="115" t="str">
        <f t="shared" si="17"/>
        <v>011_146</v>
      </c>
      <c r="H154" s="135"/>
      <c r="I154" s="75">
        <v>146</v>
      </c>
      <c r="J154" s="6" t="s">
        <v>98</v>
      </c>
      <c r="K154" s="23">
        <v>25</v>
      </c>
      <c r="L154" s="25">
        <v>6.2</v>
      </c>
      <c r="M154" s="6">
        <v>155</v>
      </c>
      <c r="N154" s="8">
        <v>43710</v>
      </c>
      <c r="O154" s="6" t="s">
        <v>66</v>
      </c>
      <c r="P154" s="66">
        <v>-2.27</v>
      </c>
      <c r="Q154" s="66">
        <v>-2.2200000000000002</v>
      </c>
      <c r="R154" s="66">
        <f>_xlfn.XLOOKUP(E154,hlp_leggeruitrapport!A:A,hlp_leggeruitrapport!D:D)</f>
        <v>-2.2200000000000002</v>
      </c>
      <c r="S154" s="66">
        <v>0.75</v>
      </c>
      <c r="T154" s="66">
        <f>_xlfn.XLOOKUP(E154,hlp_leggeruitrapport!A:A,hlp_leggeruitrapport!E:E)</f>
        <v>0.75</v>
      </c>
      <c r="U154" s="75">
        <f>_xlfn.XLOOKUP(E154,hlp_leggeruitrapport!A:A,hlp_leggeruitrapport!F:F)</f>
        <v>3</v>
      </c>
      <c r="V154" s="165">
        <f>_xlfn.XLOOKUP($G154,hpBPaanwas!$C:$C,hpBPaanwas!T:T,".")</f>
        <v>3</v>
      </c>
      <c r="W154" s="75">
        <f t="shared" si="18"/>
        <v>-3.1700000000000004</v>
      </c>
      <c r="X154" s="6">
        <v>-2.97</v>
      </c>
      <c r="Y154" s="6">
        <v>1.7</v>
      </c>
      <c r="Z154" s="6">
        <v>1.71</v>
      </c>
      <c r="AA154" s="6">
        <v>0</v>
      </c>
      <c r="AB154" s="6">
        <v>0.05</v>
      </c>
      <c r="AC154" s="6">
        <v>42.8</v>
      </c>
      <c r="AD154" s="6">
        <v>0</v>
      </c>
      <c r="AE154" s="6">
        <v>1.3</v>
      </c>
      <c r="AF154" s="6">
        <v>0</v>
      </c>
      <c r="AG154" s="6" t="s">
        <v>27</v>
      </c>
      <c r="AH154" s="6" t="s">
        <v>32</v>
      </c>
      <c r="AI154" s="6" t="s">
        <v>41</v>
      </c>
      <c r="AJ154" s="6" t="s">
        <v>98</v>
      </c>
      <c r="AK154" s="75">
        <f>_xlfn.XLOOKUP(G154,hlpBPout!C:C,hlpBPout!X:X,".")</f>
        <v>43</v>
      </c>
      <c r="AL154" s="75">
        <f>_xlfn.XLOOKUP($G154,hlpBPout!$C:$C,hlpBPout!AA:AA,".")</f>
        <v>0</v>
      </c>
      <c r="AM154" s="75">
        <f>_xlfn.XLOOKUP(G154,hpBPaanwas!C:C,hpBPaanwas!X:X,".")</f>
        <v>45</v>
      </c>
      <c r="AN154" s="165">
        <f t="shared" si="19"/>
        <v>0.2</v>
      </c>
      <c r="AO154" s="75">
        <f>_xlfn.XLOOKUP($G154,hpBPaanwas!$C:$C,hpBPaanwas!AA:AA,".")</f>
        <v>5</v>
      </c>
      <c r="AP154" s="116"/>
      <c r="AQ154" s="75">
        <f t="shared" si="20"/>
        <v>0.20000000000000284</v>
      </c>
      <c r="AR154" s="116"/>
      <c r="AS154" s="127"/>
      <c r="AT154" s="127" t="s">
        <v>3795</v>
      </c>
      <c r="AU154" s="128"/>
      <c r="AV154" s="232" t="str">
        <f>_xlfn.XLOOKUP($F154,Monstervakken!$C:$C,Monstervakken!L:L,".",0)</f>
        <v>Klasse industrie</v>
      </c>
      <c r="AW154" s="232" t="str">
        <f>_xlfn.XLOOKUP($F154,Monstervakken!$C:$C,Monstervakken!M:M,".",0)</f>
        <v>Klasse A</v>
      </c>
      <c r="AX154" s="232" t="str">
        <f>_xlfn.XLOOKUP($F154,Monstervakken!$C:$C,Monstervakken!N:N,".",0)</f>
        <v>Verspreidbaar</v>
      </c>
      <c r="AY154" s="232" t="str">
        <f>_xlfn.XLOOKUP($F154,Monstervakken!$C:$C,Monstervakken!O:O,".",0)</f>
        <v>Toepasbaar in GBT</v>
      </c>
      <c r="AZ154" s="232" t="str">
        <f>_xlfn.XLOOKUP($F154,Monstervakken!$C:$C,Monstervakken!P:P,".",0)</f>
        <v>Toepasbaar in GBT</v>
      </c>
      <c r="BA154" s="232" t="str">
        <f>_xlfn.XLOOKUP($F154,Monstervakken!$C:$C,Monstervakken!Q:Q,".",0)</f>
        <v>Geen</v>
      </c>
      <c r="BB154" s="232"/>
      <c r="BC154" s="234" t="str">
        <f>_xlfn.XLOOKUP($F154,Monstervakken!$C:$C,Monstervakken!CM:CM,".",0)</f>
        <v>ja</v>
      </c>
      <c r="BD154" s="234" t="str">
        <f>_xlfn.XLOOKUP($F154,Monstervakken!$C:$C,Monstervakken!CN:CN,".",0)</f>
        <v>ja</v>
      </c>
      <c r="BE154" s="234" t="str">
        <f>_xlfn.XLOOKUP($F154,Monstervakken!$C:$C,Monstervakken!CO:CO,".",0)</f>
        <v>ja</v>
      </c>
      <c r="BF154" s="234" t="str">
        <f>_xlfn.XLOOKUP($F154,Monstervakken!$C:$C,Monstervakken!CP:CP,".",0)</f>
        <v>ja</v>
      </c>
      <c r="BG154" s="234" t="str">
        <f>_xlfn.XLOOKUP($F154,Monstervakken!$C:$C,Monstervakken!CQ:CQ,".",0)</f>
        <v>ja</v>
      </c>
      <c r="BH154" s="234" t="str">
        <f>_xlfn.XLOOKUP($F154,Monstervakken!$C:$C,Monstervakken!CR:CR,".",0)</f>
        <v>ja</v>
      </c>
      <c r="BI154" s="234" t="str">
        <f>_xlfn.XLOOKUP($F154,Monstervakken!$C:$C,Monstervakken!CS:CS,".",0)</f>
        <v>ja</v>
      </c>
      <c r="BJ154" s="234" t="str">
        <f>_xlfn.XLOOKUP($F154,Monstervakken!$C:$C,Monstervakken!CT:CT,".",0)</f>
        <v>ja</v>
      </c>
      <c r="BK154" s="234" t="str">
        <f>_xlfn.XLOOKUP($F154,Monstervakken!$C:$C,Monstervakken!CU:CU,".",0)</f>
        <v>ja</v>
      </c>
      <c r="BL154" s="232" t="str">
        <f t="shared" si="16"/>
        <v>011_146</v>
      </c>
    </row>
    <row r="155" spans="1:64" x14ac:dyDescent="0.2">
      <c r="A155" s="6" t="s">
        <v>1647</v>
      </c>
      <c r="C155" s="135">
        <f>_xlfn.XLOOKUP(F155,Monstervakken!C:C,Monstervakken!B:B)</f>
        <v>3003</v>
      </c>
      <c r="D155" s="6" t="s">
        <v>1635</v>
      </c>
      <c r="E155" s="6" t="s">
        <v>95</v>
      </c>
      <c r="F155" s="75">
        <v>9</v>
      </c>
      <c r="G155" s="115" t="str">
        <f t="shared" si="17"/>
        <v>011_147</v>
      </c>
      <c r="H155" s="135"/>
      <c r="I155" s="75">
        <v>147</v>
      </c>
      <c r="J155" s="6" t="s">
        <v>99</v>
      </c>
      <c r="K155" s="23">
        <v>30</v>
      </c>
      <c r="L155" s="25">
        <v>6.25</v>
      </c>
      <c r="M155" s="6">
        <v>187.5</v>
      </c>
      <c r="N155" s="8">
        <v>43710</v>
      </c>
      <c r="O155" s="6" t="s">
        <v>66</v>
      </c>
      <c r="P155" s="66">
        <v>-2.27</v>
      </c>
      <c r="Q155" s="66">
        <v>-2.2200000000000002</v>
      </c>
      <c r="R155" s="66">
        <f>_xlfn.XLOOKUP(E155,hlp_leggeruitrapport!A:A,hlp_leggeruitrapport!D:D)</f>
        <v>-2.2200000000000002</v>
      </c>
      <c r="S155" s="66">
        <v>0.75</v>
      </c>
      <c r="T155" s="66">
        <f>_xlfn.XLOOKUP(E155,hlp_leggeruitrapport!A:A,hlp_leggeruitrapport!E:E)</f>
        <v>0.75</v>
      </c>
      <c r="U155" s="75">
        <f>_xlfn.XLOOKUP(E155,hlp_leggeruitrapport!A:A,hlp_leggeruitrapport!F:F)</f>
        <v>3</v>
      </c>
      <c r="V155" s="165">
        <f>_xlfn.XLOOKUP($G155,hpBPaanwas!$C:$C,hpBPaanwas!T:T,".")</f>
        <v>3</v>
      </c>
      <c r="W155" s="75">
        <f t="shared" si="18"/>
        <v>-3.1700000000000004</v>
      </c>
      <c r="X155" s="6">
        <v>-2.97</v>
      </c>
      <c r="Y155" s="6">
        <v>1.75</v>
      </c>
      <c r="Z155" s="6">
        <v>1.52</v>
      </c>
      <c r="AA155" s="6">
        <v>0.08</v>
      </c>
      <c r="AB155" s="6">
        <v>0.25</v>
      </c>
      <c r="AC155" s="6">
        <v>45.6</v>
      </c>
      <c r="AD155" s="6">
        <v>2.4</v>
      </c>
      <c r="AE155" s="6">
        <v>7.5</v>
      </c>
      <c r="AF155" s="6">
        <v>5.6522999999999997E-2</v>
      </c>
      <c r="AG155" s="6" t="s">
        <v>27</v>
      </c>
      <c r="AH155" s="6" t="s">
        <v>32</v>
      </c>
      <c r="AI155" s="6" t="s">
        <v>29</v>
      </c>
      <c r="AJ155" s="6" t="s">
        <v>99</v>
      </c>
      <c r="AK155" s="75">
        <f>_xlfn.XLOOKUP(G155,hlpBPout!C:C,hlpBPout!X:X,".")</f>
        <v>45</v>
      </c>
      <c r="AL155" s="75">
        <f>_xlfn.XLOOKUP($G155,hlpBPout!$C:$C,hlpBPout!AA:AA,".")</f>
        <v>3</v>
      </c>
      <c r="AM155" s="75">
        <f>_xlfn.XLOOKUP(G155,hpBPaanwas!C:C,hpBPaanwas!X:X,".")</f>
        <v>51</v>
      </c>
      <c r="AN155" s="165">
        <f t="shared" si="19"/>
        <v>0.4</v>
      </c>
      <c r="AO155" s="75">
        <f>_xlfn.XLOOKUP($G155,hpBPaanwas!$C:$C,hpBPaanwas!AA:AA,".")</f>
        <v>12</v>
      </c>
      <c r="AP155" s="116"/>
      <c r="AQ155" s="75">
        <f t="shared" si="20"/>
        <v>-0.60000000000000142</v>
      </c>
      <c r="AR155" s="116"/>
      <c r="AS155" s="127"/>
      <c r="AT155" s="127" t="s">
        <v>3795</v>
      </c>
      <c r="AU155" s="128"/>
      <c r="AV155" s="232" t="str">
        <f>_xlfn.XLOOKUP($F155,Monstervakken!$C:$C,Monstervakken!L:L,".",0)</f>
        <v>Klasse industrie</v>
      </c>
      <c r="AW155" s="232" t="str">
        <f>_xlfn.XLOOKUP($F155,Monstervakken!$C:$C,Monstervakken!M:M,".",0)</f>
        <v>Klasse A</v>
      </c>
      <c r="AX155" s="232" t="str">
        <f>_xlfn.XLOOKUP($F155,Monstervakken!$C:$C,Monstervakken!N:N,".",0)</f>
        <v>Verspreidbaar</v>
      </c>
      <c r="AY155" s="232" t="str">
        <f>_xlfn.XLOOKUP($F155,Monstervakken!$C:$C,Monstervakken!O:O,".",0)</f>
        <v>Toepasbaar in GBT</v>
      </c>
      <c r="AZ155" s="232" t="str">
        <f>_xlfn.XLOOKUP($F155,Monstervakken!$C:$C,Monstervakken!P:P,".",0)</f>
        <v>Toepasbaar in GBT</v>
      </c>
      <c r="BA155" s="232" t="str">
        <f>_xlfn.XLOOKUP($F155,Monstervakken!$C:$C,Monstervakken!Q:Q,".",0)</f>
        <v>Geen</v>
      </c>
      <c r="BB155" s="232"/>
      <c r="BC155" s="234" t="str">
        <f>_xlfn.XLOOKUP($F155,Monstervakken!$C:$C,Monstervakken!CM:CM,".",0)</f>
        <v>ja</v>
      </c>
      <c r="BD155" s="234" t="str">
        <f>_xlfn.XLOOKUP($F155,Monstervakken!$C:$C,Monstervakken!CN:CN,".",0)</f>
        <v>ja</v>
      </c>
      <c r="BE155" s="234" t="str">
        <f>_xlfn.XLOOKUP($F155,Monstervakken!$C:$C,Monstervakken!CO:CO,".",0)</f>
        <v>ja</v>
      </c>
      <c r="BF155" s="234" t="str">
        <f>_xlfn.XLOOKUP($F155,Monstervakken!$C:$C,Monstervakken!CP:CP,".",0)</f>
        <v>ja</v>
      </c>
      <c r="BG155" s="234" t="str">
        <f>_xlfn.XLOOKUP($F155,Monstervakken!$C:$C,Monstervakken!CQ:CQ,".",0)</f>
        <v>ja</v>
      </c>
      <c r="BH155" s="234" t="str">
        <f>_xlfn.XLOOKUP($F155,Monstervakken!$C:$C,Monstervakken!CR:CR,".",0)</f>
        <v>ja</v>
      </c>
      <c r="BI155" s="234" t="str">
        <f>_xlfn.XLOOKUP($F155,Monstervakken!$C:$C,Monstervakken!CS:CS,".",0)</f>
        <v>ja</v>
      </c>
      <c r="BJ155" s="234" t="str">
        <f>_xlfn.XLOOKUP($F155,Monstervakken!$C:$C,Monstervakken!CT:CT,".",0)</f>
        <v>ja</v>
      </c>
      <c r="BK155" s="234" t="str">
        <f>_xlfn.XLOOKUP($F155,Monstervakken!$C:$C,Monstervakken!CU:CU,".",0)</f>
        <v>ja</v>
      </c>
      <c r="BL155" s="232" t="str">
        <f t="shared" si="16"/>
        <v>011_147</v>
      </c>
    </row>
    <row r="156" spans="1:64" x14ac:dyDescent="0.2">
      <c r="A156" s="6" t="s">
        <v>1647</v>
      </c>
      <c r="C156" s="135">
        <f>_xlfn.XLOOKUP(F156,Monstervakken!C:C,Monstervakken!B:B)</f>
        <v>3003</v>
      </c>
      <c r="D156" s="6" t="s">
        <v>1635</v>
      </c>
      <c r="E156" s="6" t="s">
        <v>95</v>
      </c>
      <c r="F156" s="75">
        <v>9</v>
      </c>
      <c r="G156" s="115" t="str">
        <f t="shared" si="17"/>
        <v>011_148</v>
      </c>
      <c r="H156" s="135"/>
      <c r="I156" s="75">
        <v>148</v>
      </c>
      <c r="J156" s="6" t="s">
        <v>100</v>
      </c>
      <c r="K156" s="23">
        <v>13</v>
      </c>
      <c r="L156" s="25">
        <v>13.75</v>
      </c>
      <c r="M156" s="6">
        <v>178.75</v>
      </c>
      <c r="N156" s="8">
        <v>43710</v>
      </c>
      <c r="O156" s="6" t="s">
        <v>101</v>
      </c>
      <c r="P156" s="66">
        <v>-2.27</v>
      </c>
      <c r="Q156" s="66">
        <v>-2.2200000000000002</v>
      </c>
      <c r="R156" s="66">
        <f>_xlfn.XLOOKUP(E156,hlp_leggeruitrapport!A:A,hlp_leggeruitrapport!D:D)</f>
        <v>-2.2200000000000002</v>
      </c>
      <c r="S156" s="66">
        <v>0.75</v>
      </c>
      <c r="T156" s="66">
        <f>_xlfn.XLOOKUP(E156,hlp_leggeruitrapport!A:A,hlp_leggeruitrapport!E:E)</f>
        <v>0.75</v>
      </c>
      <c r="U156" s="75">
        <f>_xlfn.XLOOKUP(E156,hlp_leggeruitrapport!A:A,hlp_leggeruitrapport!F:F)</f>
        <v>3</v>
      </c>
      <c r="V156" s="165">
        <f>_xlfn.XLOOKUP($G156,hpBPaanwas!$C:$C,hpBPaanwas!T:T,".")</f>
        <v>3</v>
      </c>
      <c r="W156" s="75">
        <f t="shared" si="18"/>
        <v>-3.1700000000000004</v>
      </c>
      <c r="X156" s="6">
        <v>-2.97</v>
      </c>
      <c r="Y156" s="6">
        <v>9.25</v>
      </c>
      <c r="Z156" s="6">
        <v>3.25</v>
      </c>
      <c r="AA156" s="6">
        <v>0.21</v>
      </c>
      <c r="AB156" s="6">
        <v>0.91</v>
      </c>
      <c r="AC156" s="6">
        <v>42.3</v>
      </c>
      <c r="AD156" s="6">
        <v>2.7</v>
      </c>
      <c r="AE156" s="6">
        <v>11.8</v>
      </c>
      <c r="AF156" s="6">
        <v>3.0048999999999999E-2</v>
      </c>
      <c r="AG156" s="6" t="s">
        <v>27</v>
      </c>
      <c r="AH156" s="6" t="s">
        <v>28</v>
      </c>
      <c r="AI156" s="6" t="s">
        <v>29</v>
      </c>
      <c r="AJ156" s="6" t="s">
        <v>100</v>
      </c>
      <c r="AK156" s="75">
        <f>_xlfn.XLOOKUP(G156,hlpBPout!C:C,hlpBPout!X:X,".")</f>
        <v>42</v>
      </c>
      <c r="AL156" s="75">
        <f>_xlfn.XLOOKUP($G156,hlpBPout!$C:$C,hlpBPout!AA:AA,".")</f>
        <v>3</v>
      </c>
      <c r="AM156" s="75">
        <f>_xlfn.XLOOKUP(G156,hpBPaanwas!C:C,hpBPaanwas!X:X,".")</f>
        <v>47</v>
      </c>
      <c r="AN156" s="165">
        <f t="shared" si="19"/>
        <v>1.3076923076923077</v>
      </c>
      <c r="AO156" s="75">
        <f>_xlfn.XLOOKUP($G156,hpBPaanwas!$C:$C,hpBPaanwas!AA:AA,".")</f>
        <v>17</v>
      </c>
      <c r="AP156" s="116"/>
      <c r="AQ156" s="75">
        <f t="shared" si="20"/>
        <v>-0.29999999999999716</v>
      </c>
      <c r="AR156" s="116"/>
      <c r="AS156" s="127"/>
      <c r="AT156" s="127" t="s">
        <v>3795</v>
      </c>
      <c r="AU156" s="128"/>
      <c r="AV156" s="232" t="str">
        <f>_xlfn.XLOOKUP($F156,Monstervakken!$C:$C,Monstervakken!L:L,".",0)</f>
        <v>Klasse industrie</v>
      </c>
      <c r="AW156" s="232" t="str">
        <f>_xlfn.XLOOKUP($F156,Monstervakken!$C:$C,Monstervakken!M:M,".",0)</f>
        <v>Klasse A</v>
      </c>
      <c r="AX156" s="232" t="str">
        <f>_xlfn.XLOOKUP($F156,Monstervakken!$C:$C,Monstervakken!N:N,".",0)</f>
        <v>Verspreidbaar</v>
      </c>
      <c r="AY156" s="232" t="str">
        <f>_xlfn.XLOOKUP($F156,Monstervakken!$C:$C,Monstervakken!O:O,".",0)</f>
        <v>Toepasbaar in GBT</v>
      </c>
      <c r="AZ156" s="232" t="str">
        <f>_xlfn.XLOOKUP($F156,Monstervakken!$C:$C,Monstervakken!P:P,".",0)</f>
        <v>Toepasbaar in GBT</v>
      </c>
      <c r="BA156" s="232" t="str">
        <f>_xlfn.XLOOKUP($F156,Monstervakken!$C:$C,Monstervakken!Q:Q,".",0)</f>
        <v>Geen</v>
      </c>
      <c r="BB156" s="232"/>
      <c r="BC156" s="234" t="str">
        <f>_xlfn.XLOOKUP($F156,Monstervakken!$C:$C,Monstervakken!CM:CM,".",0)</f>
        <v>ja</v>
      </c>
      <c r="BD156" s="234" t="str">
        <f>_xlfn.XLOOKUP($F156,Monstervakken!$C:$C,Monstervakken!CN:CN,".",0)</f>
        <v>ja</v>
      </c>
      <c r="BE156" s="234" t="str">
        <f>_xlfn.XLOOKUP($F156,Monstervakken!$C:$C,Monstervakken!CO:CO,".",0)</f>
        <v>ja</v>
      </c>
      <c r="BF156" s="234" t="str">
        <f>_xlfn.XLOOKUP($F156,Monstervakken!$C:$C,Monstervakken!CP:CP,".",0)</f>
        <v>ja</v>
      </c>
      <c r="BG156" s="234" t="str">
        <f>_xlfn.XLOOKUP($F156,Monstervakken!$C:$C,Monstervakken!CQ:CQ,".",0)</f>
        <v>ja</v>
      </c>
      <c r="BH156" s="234" t="str">
        <f>_xlfn.XLOOKUP($F156,Monstervakken!$C:$C,Monstervakken!CR:CR,".",0)</f>
        <v>ja</v>
      </c>
      <c r="BI156" s="234" t="str">
        <f>_xlfn.XLOOKUP($F156,Monstervakken!$C:$C,Monstervakken!CS:CS,".",0)</f>
        <v>ja</v>
      </c>
      <c r="BJ156" s="234" t="str">
        <f>_xlfn.XLOOKUP($F156,Monstervakken!$C:$C,Monstervakken!CT:CT,".",0)</f>
        <v>ja</v>
      </c>
      <c r="BK156" s="234" t="str">
        <f>_xlfn.XLOOKUP($F156,Monstervakken!$C:$C,Monstervakken!CU:CU,".",0)</f>
        <v>ja</v>
      </c>
      <c r="BL156" s="232" t="str">
        <f t="shared" si="16"/>
        <v>011_148</v>
      </c>
    </row>
    <row r="157" spans="1:64" x14ac:dyDescent="0.2">
      <c r="A157" s="6" t="s">
        <v>1647</v>
      </c>
      <c r="C157" s="135">
        <f>_xlfn.XLOOKUP(F157,Monstervakken!C:C,Monstervakken!B:B)</f>
        <v>3003</v>
      </c>
      <c r="D157" s="6" t="s">
        <v>1635</v>
      </c>
      <c r="E157" s="6" t="s">
        <v>102</v>
      </c>
      <c r="F157" s="75">
        <v>9</v>
      </c>
      <c r="G157" s="115" t="str">
        <f t="shared" si="17"/>
        <v>011_149</v>
      </c>
      <c r="H157" s="135"/>
      <c r="I157" s="75">
        <v>149</v>
      </c>
      <c r="J157" s="6" t="s">
        <v>558</v>
      </c>
      <c r="K157" s="23">
        <v>31.5</v>
      </c>
      <c r="L157" s="25">
        <v>6.4</v>
      </c>
      <c r="M157" s="6">
        <v>201.6</v>
      </c>
      <c r="N157" s="8">
        <v>43710</v>
      </c>
      <c r="O157" s="6" t="s">
        <v>66</v>
      </c>
      <c r="P157" s="66">
        <v>-2.27</v>
      </c>
      <c r="Q157" s="66">
        <v>-2.2200000000000002</v>
      </c>
      <c r="R157" s="66">
        <f>_xlfn.XLOOKUP(E157,hlp_leggeruitrapport!A:A,hlp_leggeruitrapport!D:D)</f>
        <v>-2.2200000000000002</v>
      </c>
      <c r="S157" s="66">
        <v>0.75</v>
      </c>
      <c r="T157" s="66">
        <f>_xlfn.XLOOKUP(E157,hlp_leggeruitrapport!A:A,hlp_leggeruitrapport!E:E)</f>
        <v>0.75</v>
      </c>
      <c r="U157" s="75">
        <f>_xlfn.XLOOKUP(E157,hlp_leggeruitrapport!A:A,hlp_leggeruitrapport!F:F)</f>
        <v>3</v>
      </c>
      <c r="V157" s="165">
        <f>_xlfn.XLOOKUP($G157,hpBPaanwas!$C:$C,hpBPaanwas!T:T,".")</f>
        <v>3</v>
      </c>
      <c r="W157" s="75">
        <f t="shared" si="18"/>
        <v>-3.1700000000000004</v>
      </c>
      <c r="X157" s="6">
        <v>-2.97</v>
      </c>
      <c r="Y157" s="6">
        <v>1.9</v>
      </c>
      <c r="Z157" s="6">
        <v>1.1499999999999999</v>
      </c>
      <c r="AA157" s="6">
        <v>0.02</v>
      </c>
      <c r="AB157" s="6">
        <v>0.28000000000000003</v>
      </c>
      <c r="AC157" s="6">
        <v>36.200000000000003</v>
      </c>
      <c r="AD157" s="6">
        <v>0.6</v>
      </c>
      <c r="AE157" s="6">
        <v>8.8000000000000007</v>
      </c>
      <c r="AF157" s="6">
        <v>1.3806000000000001E-2</v>
      </c>
      <c r="AG157" s="6" t="s">
        <v>479</v>
      </c>
      <c r="AH157" s="6" t="s">
        <v>32</v>
      </c>
      <c r="AI157" s="6" t="s">
        <v>41</v>
      </c>
      <c r="AJ157" s="6" t="s">
        <v>558</v>
      </c>
      <c r="AK157" s="75">
        <f>_xlfn.XLOOKUP(G157,hlpBPout!C:C,hlpBPout!X:X,".")</f>
        <v>35</v>
      </c>
      <c r="AL157" s="75">
        <f>_xlfn.XLOOKUP($G157,hlpBPout!$C:$C,hlpBPout!AA:AA,".")</f>
        <v>0</v>
      </c>
      <c r="AM157" s="75">
        <f>_xlfn.XLOOKUP(G157,hpBPaanwas!C:C,hpBPaanwas!X:X,".")</f>
        <v>41</v>
      </c>
      <c r="AN157" s="165">
        <f t="shared" si="19"/>
        <v>0.41269841269841268</v>
      </c>
      <c r="AO157" s="75">
        <f>_xlfn.XLOOKUP($G157,hpBPaanwas!$C:$C,hpBPaanwas!AA:AA,".")</f>
        <v>13</v>
      </c>
      <c r="AP157" s="116"/>
      <c r="AQ157" s="75">
        <f t="shared" si="20"/>
        <v>-1.2000000000000028</v>
      </c>
      <c r="AR157" s="116"/>
      <c r="AS157" s="127"/>
      <c r="AT157" s="127" t="s">
        <v>3795</v>
      </c>
      <c r="AU157" s="128"/>
      <c r="AV157" s="232" t="str">
        <f>_xlfn.XLOOKUP($F157,Monstervakken!$C:$C,Monstervakken!L:L,".",0)</f>
        <v>Klasse industrie</v>
      </c>
      <c r="AW157" s="232" t="str">
        <f>_xlfn.XLOOKUP($F157,Monstervakken!$C:$C,Monstervakken!M:M,".",0)</f>
        <v>Klasse A</v>
      </c>
      <c r="AX157" s="232" t="str">
        <f>_xlfn.XLOOKUP($F157,Monstervakken!$C:$C,Monstervakken!N:N,".",0)</f>
        <v>Verspreidbaar</v>
      </c>
      <c r="AY157" s="232" t="str">
        <f>_xlfn.XLOOKUP($F157,Monstervakken!$C:$C,Monstervakken!O:O,".",0)</f>
        <v>Toepasbaar in GBT</v>
      </c>
      <c r="AZ157" s="232" t="str">
        <f>_xlfn.XLOOKUP($F157,Monstervakken!$C:$C,Monstervakken!P:P,".",0)</f>
        <v>Toepasbaar in GBT</v>
      </c>
      <c r="BA157" s="232" t="str">
        <f>_xlfn.XLOOKUP($F157,Monstervakken!$C:$C,Monstervakken!Q:Q,".",0)</f>
        <v>Geen</v>
      </c>
      <c r="BB157" s="232"/>
      <c r="BC157" s="234" t="str">
        <f>_xlfn.XLOOKUP($F157,Monstervakken!$C:$C,Monstervakken!CM:CM,".",0)</f>
        <v>ja</v>
      </c>
      <c r="BD157" s="234" t="str">
        <f>_xlfn.XLOOKUP($F157,Monstervakken!$C:$C,Monstervakken!CN:CN,".",0)</f>
        <v>ja</v>
      </c>
      <c r="BE157" s="234" t="str">
        <f>_xlfn.XLOOKUP($F157,Monstervakken!$C:$C,Monstervakken!CO:CO,".",0)</f>
        <v>ja</v>
      </c>
      <c r="BF157" s="234" t="str">
        <f>_xlfn.XLOOKUP($F157,Monstervakken!$C:$C,Monstervakken!CP:CP,".",0)</f>
        <v>ja</v>
      </c>
      <c r="BG157" s="234" t="str">
        <f>_xlfn.XLOOKUP($F157,Monstervakken!$C:$C,Monstervakken!CQ:CQ,".",0)</f>
        <v>ja</v>
      </c>
      <c r="BH157" s="234" t="str">
        <f>_xlfn.XLOOKUP($F157,Monstervakken!$C:$C,Monstervakken!CR:CR,".",0)</f>
        <v>ja</v>
      </c>
      <c r="BI157" s="234" t="str">
        <f>_xlfn.XLOOKUP($F157,Monstervakken!$C:$C,Monstervakken!CS:CS,".",0)</f>
        <v>ja</v>
      </c>
      <c r="BJ157" s="234" t="str">
        <f>_xlfn.XLOOKUP($F157,Monstervakken!$C:$C,Monstervakken!CT:CT,".",0)</f>
        <v>ja</v>
      </c>
      <c r="BK157" s="234" t="str">
        <f>_xlfn.XLOOKUP($F157,Monstervakken!$C:$C,Monstervakken!CU:CU,".",0)</f>
        <v>ja</v>
      </c>
      <c r="BL157" s="232" t="str">
        <f t="shared" si="16"/>
        <v>011_149</v>
      </c>
    </row>
    <row r="158" spans="1:64" x14ac:dyDescent="0.2">
      <c r="A158" s="6" t="s">
        <v>1647</v>
      </c>
      <c r="C158" s="135">
        <f>_xlfn.XLOOKUP(F158,Monstervakken!C:C,Monstervakken!B:B)</f>
        <v>3003</v>
      </c>
      <c r="D158" s="6" t="s">
        <v>1635</v>
      </c>
      <c r="E158" s="6" t="s">
        <v>102</v>
      </c>
      <c r="F158" s="75">
        <v>9</v>
      </c>
      <c r="G158" s="115" t="str">
        <f t="shared" si="17"/>
        <v>011_150</v>
      </c>
      <c r="H158" s="135"/>
      <c r="I158" s="75">
        <v>150</v>
      </c>
      <c r="J158" s="6" t="s">
        <v>103</v>
      </c>
      <c r="K158" s="23">
        <v>33.5</v>
      </c>
      <c r="L158" s="25">
        <v>6.8</v>
      </c>
      <c r="M158" s="6">
        <v>227.8</v>
      </c>
      <c r="N158" s="8">
        <v>43710</v>
      </c>
      <c r="O158" s="6" t="s">
        <v>66</v>
      </c>
      <c r="P158" s="66">
        <v>-2.27</v>
      </c>
      <c r="Q158" s="66">
        <v>-2.2200000000000002</v>
      </c>
      <c r="R158" s="66">
        <f>_xlfn.XLOOKUP(E158,hlp_leggeruitrapport!A:A,hlp_leggeruitrapport!D:D)</f>
        <v>-2.2200000000000002</v>
      </c>
      <c r="S158" s="66">
        <v>0.75</v>
      </c>
      <c r="T158" s="66">
        <f>_xlfn.XLOOKUP(E158,hlp_leggeruitrapport!A:A,hlp_leggeruitrapport!E:E)</f>
        <v>0.75</v>
      </c>
      <c r="U158" s="75">
        <f>_xlfn.XLOOKUP(E158,hlp_leggeruitrapport!A:A,hlp_leggeruitrapport!F:F)</f>
        <v>3</v>
      </c>
      <c r="V158" s="165">
        <f>_xlfn.XLOOKUP($G158,hpBPaanwas!$C:$C,hpBPaanwas!T:T,".")</f>
        <v>3</v>
      </c>
      <c r="W158" s="75">
        <f t="shared" si="18"/>
        <v>-3.1700000000000004</v>
      </c>
      <c r="X158" s="6">
        <v>-2.97</v>
      </c>
      <c r="Y158" s="6">
        <v>2.2999999999999998</v>
      </c>
      <c r="Z158" s="6">
        <v>1.42</v>
      </c>
      <c r="AA158" s="6">
        <v>0.03</v>
      </c>
      <c r="AB158" s="6">
        <v>0.33</v>
      </c>
      <c r="AC158" s="6">
        <v>47.6</v>
      </c>
      <c r="AD158" s="6">
        <v>1</v>
      </c>
      <c r="AE158" s="6">
        <v>11.1</v>
      </c>
      <c r="AF158" s="6">
        <v>1.7100000000000001E-2</v>
      </c>
      <c r="AG158" s="6" t="s">
        <v>27</v>
      </c>
      <c r="AH158" s="6" t="s">
        <v>32</v>
      </c>
      <c r="AI158" s="6" t="s">
        <v>29</v>
      </c>
      <c r="AJ158" s="6" t="s">
        <v>103</v>
      </c>
      <c r="AK158" s="75">
        <f>_xlfn.XLOOKUP(G158,hlpBPout!C:C,hlpBPout!X:X,".")</f>
        <v>47</v>
      </c>
      <c r="AL158" s="75">
        <f>_xlfn.XLOOKUP($G158,hlpBPout!$C:$C,hlpBPout!AA:AA,".")</f>
        <v>3</v>
      </c>
      <c r="AM158" s="75">
        <f>_xlfn.XLOOKUP(G158,hpBPaanwas!C:C,hpBPaanwas!X:X,".")</f>
        <v>54</v>
      </c>
      <c r="AN158" s="165">
        <f t="shared" si="19"/>
        <v>0.5074626865671642</v>
      </c>
      <c r="AO158" s="75">
        <f>_xlfn.XLOOKUP($G158,hpBPaanwas!$C:$C,hpBPaanwas!AA:AA,".")</f>
        <v>17</v>
      </c>
      <c r="AP158" s="116"/>
      <c r="AQ158" s="75">
        <f t="shared" si="20"/>
        <v>-0.60000000000000142</v>
      </c>
      <c r="AR158" s="116"/>
      <c r="AS158" s="127"/>
      <c r="AT158" s="127" t="s">
        <v>3795</v>
      </c>
      <c r="AU158" s="128"/>
      <c r="AV158" s="232" t="str">
        <f>_xlfn.XLOOKUP($F158,Monstervakken!$C:$C,Monstervakken!L:L,".",0)</f>
        <v>Klasse industrie</v>
      </c>
      <c r="AW158" s="232" t="str">
        <f>_xlfn.XLOOKUP($F158,Monstervakken!$C:$C,Monstervakken!M:M,".",0)</f>
        <v>Klasse A</v>
      </c>
      <c r="AX158" s="232" t="str">
        <f>_xlfn.XLOOKUP($F158,Monstervakken!$C:$C,Monstervakken!N:N,".",0)</f>
        <v>Verspreidbaar</v>
      </c>
      <c r="AY158" s="232" t="str">
        <f>_xlfn.XLOOKUP($F158,Monstervakken!$C:$C,Monstervakken!O:O,".",0)</f>
        <v>Toepasbaar in GBT</v>
      </c>
      <c r="AZ158" s="232" t="str">
        <f>_xlfn.XLOOKUP($F158,Monstervakken!$C:$C,Monstervakken!P:P,".",0)</f>
        <v>Toepasbaar in GBT</v>
      </c>
      <c r="BA158" s="232" t="str">
        <f>_xlfn.XLOOKUP($F158,Monstervakken!$C:$C,Monstervakken!Q:Q,".",0)</f>
        <v>Geen</v>
      </c>
      <c r="BB158" s="232"/>
      <c r="BC158" s="234" t="str">
        <f>_xlfn.XLOOKUP($F158,Monstervakken!$C:$C,Monstervakken!CM:CM,".",0)</f>
        <v>ja</v>
      </c>
      <c r="BD158" s="234" t="str">
        <f>_xlfn.XLOOKUP($F158,Monstervakken!$C:$C,Monstervakken!CN:CN,".",0)</f>
        <v>ja</v>
      </c>
      <c r="BE158" s="234" t="str">
        <f>_xlfn.XLOOKUP($F158,Monstervakken!$C:$C,Monstervakken!CO:CO,".",0)</f>
        <v>ja</v>
      </c>
      <c r="BF158" s="234" t="str">
        <f>_xlfn.XLOOKUP($F158,Monstervakken!$C:$C,Monstervakken!CP:CP,".",0)</f>
        <v>ja</v>
      </c>
      <c r="BG158" s="234" t="str">
        <f>_xlfn.XLOOKUP($F158,Monstervakken!$C:$C,Monstervakken!CQ:CQ,".",0)</f>
        <v>ja</v>
      </c>
      <c r="BH158" s="234" t="str">
        <f>_xlfn.XLOOKUP($F158,Monstervakken!$C:$C,Monstervakken!CR:CR,".",0)</f>
        <v>ja</v>
      </c>
      <c r="BI158" s="234" t="str">
        <f>_xlfn.XLOOKUP($F158,Monstervakken!$C:$C,Monstervakken!CS:CS,".",0)</f>
        <v>ja</v>
      </c>
      <c r="BJ158" s="234" t="str">
        <f>_xlfn.XLOOKUP($F158,Monstervakken!$C:$C,Monstervakken!CT:CT,".",0)</f>
        <v>ja</v>
      </c>
      <c r="BK158" s="234" t="str">
        <f>_xlfn.XLOOKUP($F158,Monstervakken!$C:$C,Monstervakken!CU:CU,".",0)</f>
        <v>ja</v>
      </c>
      <c r="BL158" s="232" t="str">
        <f t="shared" si="16"/>
        <v>011_150</v>
      </c>
    </row>
    <row r="159" spans="1:64" x14ac:dyDescent="0.2">
      <c r="A159" s="6" t="s">
        <v>1647</v>
      </c>
      <c r="C159" s="135">
        <f>_xlfn.XLOOKUP(F159,Monstervakken!C:C,Monstervakken!B:B)</f>
        <v>3003</v>
      </c>
      <c r="D159" s="6" t="s">
        <v>1635</v>
      </c>
      <c r="E159" s="6" t="s">
        <v>102</v>
      </c>
      <c r="F159" s="75">
        <v>9</v>
      </c>
      <c r="G159" s="115" t="str">
        <f t="shared" si="17"/>
        <v>011_151</v>
      </c>
      <c r="H159" s="135"/>
      <c r="I159" s="75">
        <v>151</v>
      </c>
      <c r="J159" s="6" t="s">
        <v>559</v>
      </c>
      <c r="K159" s="23">
        <v>38</v>
      </c>
      <c r="L159" s="25">
        <v>10.65</v>
      </c>
      <c r="M159" s="6">
        <v>404.7</v>
      </c>
      <c r="N159" s="8">
        <v>43710</v>
      </c>
      <c r="O159" s="6" t="s">
        <v>66</v>
      </c>
      <c r="P159" s="66">
        <v>-2.27</v>
      </c>
      <c r="Q159" s="66">
        <v>-2.2200000000000002</v>
      </c>
      <c r="R159" s="66">
        <f>_xlfn.XLOOKUP(E159,hlp_leggeruitrapport!A:A,hlp_leggeruitrapport!D:D)</f>
        <v>-2.2200000000000002</v>
      </c>
      <c r="S159" s="66">
        <v>0.75</v>
      </c>
      <c r="T159" s="66">
        <f>_xlfn.XLOOKUP(E159,hlp_leggeruitrapport!A:A,hlp_leggeruitrapport!E:E)</f>
        <v>0.75</v>
      </c>
      <c r="U159" s="75">
        <f>_xlfn.XLOOKUP(E159,hlp_leggeruitrapport!A:A,hlp_leggeruitrapport!F:F)</f>
        <v>3</v>
      </c>
      <c r="V159" s="165">
        <f>_xlfn.XLOOKUP($G159,hpBPaanwas!$C:$C,hpBPaanwas!T:T,".")</f>
        <v>3</v>
      </c>
      <c r="W159" s="75">
        <f t="shared" si="18"/>
        <v>-3.1700000000000004</v>
      </c>
      <c r="X159" s="6">
        <v>-2.97</v>
      </c>
      <c r="Y159" s="6">
        <v>6.15</v>
      </c>
      <c r="Z159" s="6">
        <v>2.4</v>
      </c>
      <c r="AA159" s="6">
        <v>0.7</v>
      </c>
      <c r="AB159" s="6">
        <v>1.42</v>
      </c>
      <c r="AC159" s="6">
        <v>91.2</v>
      </c>
      <c r="AD159" s="6">
        <v>26.6</v>
      </c>
      <c r="AE159" s="6">
        <v>54</v>
      </c>
      <c r="AF159" s="6">
        <v>0.14377899999999999</v>
      </c>
      <c r="AG159" s="6" t="s">
        <v>479</v>
      </c>
      <c r="AH159" s="6" t="s">
        <v>28</v>
      </c>
      <c r="AI159" s="6" t="s">
        <v>41</v>
      </c>
      <c r="AJ159" s="6" t="s">
        <v>559</v>
      </c>
      <c r="AK159" s="75">
        <f>_xlfn.XLOOKUP(G159,hlpBPout!C:C,hlpBPout!X:X,".")</f>
        <v>91</v>
      </c>
      <c r="AL159" s="75">
        <f>_xlfn.XLOOKUP($G159,hlpBPout!$C:$C,hlpBPout!AA:AA,".")</f>
        <v>30</v>
      </c>
      <c r="AM159" s="75">
        <f>_xlfn.XLOOKUP(G159,hpBPaanwas!C:C,hpBPaanwas!X:X,".")</f>
        <v>99</v>
      </c>
      <c r="AN159" s="165">
        <f t="shared" si="19"/>
        <v>1.7105263157894737</v>
      </c>
      <c r="AO159" s="75">
        <f>_xlfn.XLOOKUP($G159,hpBPaanwas!$C:$C,hpBPaanwas!AA:AA,".")</f>
        <v>65</v>
      </c>
      <c r="AP159" s="116"/>
      <c r="AQ159" s="75">
        <f t="shared" si="20"/>
        <v>-0.20000000000000284</v>
      </c>
      <c r="AR159" s="116"/>
      <c r="AS159" s="127"/>
      <c r="AT159" s="127" t="s">
        <v>3795</v>
      </c>
      <c r="AU159" s="128"/>
      <c r="AV159" s="232" t="str">
        <f>_xlfn.XLOOKUP($F159,Monstervakken!$C:$C,Monstervakken!L:L,".",0)</f>
        <v>Klasse industrie</v>
      </c>
      <c r="AW159" s="232" t="str">
        <f>_xlfn.XLOOKUP($F159,Monstervakken!$C:$C,Monstervakken!M:M,".",0)</f>
        <v>Klasse A</v>
      </c>
      <c r="AX159" s="232" t="str">
        <f>_xlfn.XLOOKUP($F159,Monstervakken!$C:$C,Monstervakken!N:N,".",0)</f>
        <v>Verspreidbaar</v>
      </c>
      <c r="AY159" s="232" t="str">
        <f>_xlfn.XLOOKUP($F159,Monstervakken!$C:$C,Monstervakken!O:O,".",0)</f>
        <v>Toepasbaar in GBT</v>
      </c>
      <c r="AZ159" s="232" t="str">
        <f>_xlfn.XLOOKUP($F159,Monstervakken!$C:$C,Monstervakken!P:P,".",0)</f>
        <v>Toepasbaar in GBT</v>
      </c>
      <c r="BA159" s="232" t="str">
        <f>_xlfn.XLOOKUP($F159,Monstervakken!$C:$C,Monstervakken!Q:Q,".",0)</f>
        <v>Geen</v>
      </c>
      <c r="BB159" s="232"/>
      <c r="BC159" s="234" t="str">
        <f>_xlfn.XLOOKUP($F159,Monstervakken!$C:$C,Monstervakken!CM:CM,".",0)</f>
        <v>ja</v>
      </c>
      <c r="BD159" s="234" t="str">
        <f>_xlfn.XLOOKUP($F159,Monstervakken!$C:$C,Monstervakken!CN:CN,".",0)</f>
        <v>ja</v>
      </c>
      <c r="BE159" s="234" t="str">
        <f>_xlfn.XLOOKUP($F159,Monstervakken!$C:$C,Monstervakken!CO:CO,".",0)</f>
        <v>ja</v>
      </c>
      <c r="BF159" s="234" t="str">
        <f>_xlfn.XLOOKUP($F159,Monstervakken!$C:$C,Monstervakken!CP:CP,".",0)</f>
        <v>ja</v>
      </c>
      <c r="BG159" s="234" t="str">
        <f>_xlfn.XLOOKUP($F159,Monstervakken!$C:$C,Monstervakken!CQ:CQ,".",0)</f>
        <v>ja</v>
      </c>
      <c r="BH159" s="234" t="str">
        <f>_xlfn.XLOOKUP($F159,Monstervakken!$C:$C,Monstervakken!CR:CR,".",0)</f>
        <v>ja</v>
      </c>
      <c r="BI159" s="234" t="str">
        <f>_xlfn.XLOOKUP($F159,Monstervakken!$C:$C,Monstervakken!CS:CS,".",0)</f>
        <v>ja</v>
      </c>
      <c r="BJ159" s="234" t="str">
        <f>_xlfn.XLOOKUP($F159,Monstervakken!$C:$C,Monstervakken!CT:CT,".",0)</f>
        <v>ja</v>
      </c>
      <c r="BK159" s="234" t="str">
        <f>_xlfn.XLOOKUP($F159,Monstervakken!$C:$C,Monstervakken!CU:CU,".",0)</f>
        <v>ja</v>
      </c>
      <c r="BL159" s="232" t="str">
        <f t="shared" si="16"/>
        <v>011_151</v>
      </c>
    </row>
    <row r="160" spans="1:64" x14ac:dyDescent="0.2">
      <c r="A160" s="6" t="s">
        <v>1647</v>
      </c>
      <c r="C160" s="135">
        <f>_xlfn.XLOOKUP(F160,Monstervakken!C:C,Monstervakken!B:B)</f>
        <v>3003</v>
      </c>
      <c r="D160" s="6" t="s">
        <v>1635</v>
      </c>
      <c r="E160" s="6" t="s">
        <v>102</v>
      </c>
      <c r="F160" s="75">
        <v>9</v>
      </c>
      <c r="G160" s="115" t="str">
        <f t="shared" si="17"/>
        <v>011_152</v>
      </c>
      <c r="H160" s="135"/>
      <c r="I160" s="75">
        <v>152</v>
      </c>
      <c r="J160" s="6" t="s">
        <v>560</v>
      </c>
      <c r="K160" s="23">
        <v>45.5</v>
      </c>
      <c r="L160" s="25">
        <v>5.6</v>
      </c>
      <c r="M160" s="6">
        <v>254.8</v>
      </c>
      <c r="N160" s="8">
        <v>43710</v>
      </c>
      <c r="O160" s="6" t="s">
        <v>66</v>
      </c>
      <c r="P160" s="66">
        <v>-2.27</v>
      </c>
      <c r="Q160" s="66">
        <v>-2.2200000000000002</v>
      </c>
      <c r="R160" s="66">
        <f>_xlfn.XLOOKUP(E160,hlp_leggeruitrapport!A:A,hlp_leggeruitrapport!D:D)</f>
        <v>-2.2200000000000002</v>
      </c>
      <c r="S160" s="66">
        <v>0.75</v>
      </c>
      <c r="T160" s="66">
        <f>_xlfn.XLOOKUP(E160,hlp_leggeruitrapport!A:A,hlp_leggeruitrapport!E:E)</f>
        <v>0.75</v>
      </c>
      <c r="U160" s="75">
        <f>_xlfn.XLOOKUP(E160,hlp_leggeruitrapport!A:A,hlp_leggeruitrapport!F:F)</f>
        <v>3</v>
      </c>
      <c r="V160" s="165">
        <f>_xlfn.XLOOKUP($G160,hpBPaanwas!$C:$C,hpBPaanwas!T:T,".")</f>
        <v>2.4900000000000002</v>
      </c>
      <c r="W160" s="75">
        <f t="shared" si="18"/>
        <v>-3.1700000000000004</v>
      </c>
      <c r="X160" s="6">
        <v>-2.97</v>
      </c>
      <c r="Y160" s="6">
        <v>1.8666670000000001</v>
      </c>
      <c r="Z160" s="6">
        <v>0.59</v>
      </c>
      <c r="AA160" s="6">
        <v>0.14000000000000001</v>
      </c>
      <c r="AB160" s="6">
        <v>0.28999999999999998</v>
      </c>
      <c r="AC160" s="6">
        <v>26.8</v>
      </c>
      <c r="AD160" s="6">
        <v>6.4</v>
      </c>
      <c r="AE160" s="6">
        <v>13.2</v>
      </c>
      <c r="AF160" s="6">
        <v>9.0909000000000004E-2</v>
      </c>
      <c r="AG160" s="6" t="s">
        <v>479</v>
      </c>
      <c r="AH160" s="6" t="s">
        <v>28</v>
      </c>
      <c r="AI160" s="6" t="s">
        <v>41</v>
      </c>
      <c r="AJ160" s="6" t="s">
        <v>560</v>
      </c>
      <c r="AK160" s="75">
        <f>_xlfn.XLOOKUP(G160,hlpBPout!C:C,hlpBPout!X:X,".")</f>
        <v>27</v>
      </c>
      <c r="AL160" s="75">
        <f>_xlfn.XLOOKUP($G160,hlpBPout!$C:$C,hlpBPout!AA:AA,".")</f>
        <v>5</v>
      </c>
      <c r="AM160" s="75">
        <f>_xlfn.XLOOKUP(G160,hpBPaanwas!C:C,hpBPaanwas!X:X,".")</f>
        <v>32</v>
      </c>
      <c r="AN160" s="165">
        <f t="shared" si="19"/>
        <v>0.39560439560439559</v>
      </c>
      <c r="AO160" s="75">
        <f>_xlfn.XLOOKUP($G160,hpBPaanwas!$C:$C,hpBPaanwas!AA:AA,".")</f>
        <v>18</v>
      </c>
      <c r="AP160" s="116"/>
      <c r="AQ160" s="75">
        <f t="shared" si="20"/>
        <v>0.19999999999999929</v>
      </c>
      <c r="AR160" s="116"/>
      <c r="AS160" s="127"/>
      <c r="AT160" s="127" t="s">
        <v>3795</v>
      </c>
      <c r="AU160" s="128"/>
      <c r="AV160" s="232" t="str">
        <f>_xlfn.XLOOKUP($F160,Monstervakken!$C:$C,Monstervakken!L:L,".",0)</f>
        <v>Klasse industrie</v>
      </c>
      <c r="AW160" s="232" t="str">
        <f>_xlfn.XLOOKUP($F160,Monstervakken!$C:$C,Monstervakken!M:M,".",0)</f>
        <v>Klasse A</v>
      </c>
      <c r="AX160" s="232" t="str">
        <f>_xlfn.XLOOKUP($F160,Monstervakken!$C:$C,Monstervakken!N:N,".",0)</f>
        <v>Verspreidbaar</v>
      </c>
      <c r="AY160" s="232" t="str">
        <f>_xlfn.XLOOKUP($F160,Monstervakken!$C:$C,Monstervakken!O:O,".",0)</f>
        <v>Toepasbaar in GBT</v>
      </c>
      <c r="AZ160" s="232" t="str">
        <f>_xlfn.XLOOKUP($F160,Monstervakken!$C:$C,Monstervakken!P:P,".",0)</f>
        <v>Toepasbaar in GBT</v>
      </c>
      <c r="BA160" s="232" t="str">
        <f>_xlfn.XLOOKUP($F160,Monstervakken!$C:$C,Monstervakken!Q:Q,".",0)</f>
        <v>Geen</v>
      </c>
      <c r="BB160" s="232"/>
      <c r="BC160" s="234" t="str">
        <f>_xlfn.XLOOKUP($F160,Monstervakken!$C:$C,Monstervakken!CM:CM,".",0)</f>
        <v>ja</v>
      </c>
      <c r="BD160" s="234" t="str">
        <f>_xlfn.XLOOKUP($F160,Monstervakken!$C:$C,Monstervakken!CN:CN,".",0)</f>
        <v>ja</v>
      </c>
      <c r="BE160" s="234" t="str">
        <f>_xlfn.XLOOKUP($F160,Monstervakken!$C:$C,Monstervakken!CO:CO,".",0)</f>
        <v>ja</v>
      </c>
      <c r="BF160" s="234" t="str">
        <f>_xlfn.XLOOKUP($F160,Monstervakken!$C:$C,Monstervakken!CP:CP,".",0)</f>
        <v>ja</v>
      </c>
      <c r="BG160" s="234" t="str">
        <f>_xlfn.XLOOKUP($F160,Monstervakken!$C:$C,Monstervakken!CQ:CQ,".",0)</f>
        <v>ja</v>
      </c>
      <c r="BH160" s="234" t="str">
        <f>_xlfn.XLOOKUP($F160,Monstervakken!$C:$C,Monstervakken!CR:CR,".",0)</f>
        <v>ja</v>
      </c>
      <c r="BI160" s="234" t="str">
        <f>_xlfn.XLOOKUP($F160,Monstervakken!$C:$C,Monstervakken!CS:CS,".",0)</f>
        <v>ja</v>
      </c>
      <c r="BJ160" s="234" t="str">
        <f>_xlfn.XLOOKUP($F160,Monstervakken!$C:$C,Monstervakken!CT:CT,".",0)</f>
        <v>ja</v>
      </c>
      <c r="BK160" s="234" t="str">
        <f>_xlfn.XLOOKUP($F160,Monstervakken!$C:$C,Monstervakken!CU:CU,".",0)</f>
        <v>ja</v>
      </c>
      <c r="BL160" s="232" t="str">
        <f t="shared" si="16"/>
        <v>011_152</v>
      </c>
    </row>
    <row r="161" spans="1:64" x14ac:dyDescent="0.2">
      <c r="A161" s="6" t="s">
        <v>1647</v>
      </c>
      <c r="C161" s="135">
        <f>_xlfn.XLOOKUP(F161,Monstervakken!C:C,Monstervakken!B:B)</f>
        <v>2003</v>
      </c>
      <c r="D161" s="6" t="s">
        <v>1635</v>
      </c>
      <c r="E161" s="6" t="s">
        <v>561</v>
      </c>
      <c r="F161" s="75">
        <v>10</v>
      </c>
      <c r="G161" s="115" t="str">
        <f t="shared" si="17"/>
        <v>011_153</v>
      </c>
      <c r="H161" s="135"/>
      <c r="I161" s="75">
        <v>153</v>
      </c>
      <c r="J161" s="6" t="s">
        <v>562</v>
      </c>
      <c r="K161" s="23">
        <v>26</v>
      </c>
      <c r="L161" s="25">
        <v>3.45</v>
      </c>
      <c r="M161" s="6">
        <v>89.7</v>
      </c>
      <c r="N161" s="8">
        <v>43710</v>
      </c>
      <c r="O161" s="6" t="s">
        <v>150</v>
      </c>
      <c r="P161" s="66">
        <v>-2.27</v>
      </c>
      <c r="Q161" s="66">
        <v>-2.2200000000000002</v>
      </c>
      <c r="R161" s="66">
        <f>_xlfn.XLOOKUP(E161,hlp_leggeruitrapport!A:A,hlp_leggeruitrapport!D:D)</f>
        <v>-2.2200000000000002</v>
      </c>
      <c r="S161" s="66">
        <v>0.5</v>
      </c>
      <c r="T161" s="66">
        <f>_xlfn.XLOOKUP(E161,hlp_leggeruitrapport!A:A,hlp_leggeruitrapport!E:E)</f>
        <v>0.5</v>
      </c>
      <c r="U161" s="75">
        <f>_xlfn.XLOOKUP(E161,hlp_leggeruitrapport!A:A,hlp_leggeruitrapport!F:F)</f>
        <v>3</v>
      </c>
      <c r="V161" s="165">
        <f>_xlfn.XLOOKUP($G161,hpBPaanwas!$C:$C,hpBPaanwas!T:T,".")</f>
        <v>2.4500000000000002</v>
      </c>
      <c r="W161" s="75">
        <f t="shared" si="18"/>
        <v>-2.9200000000000004</v>
      </c>
      <c r="X161" s="6">
        <v>-2.72</v>
      </c>
      <c r="Y161" s="6">
        <v>1</v>
      </c>
      <c r="Z161" s="6">
        <v>0.56000000000000005</v>
      </c>
      <c r="AA161" s="6">
        <v>0.02</v>
      </c>
      <c r="AB161" s="6">
        <v>0.12</v>
      </c>
      <c r="AC161" s="6">
        <v>14.6</v>
      </c>
      <c r="AD161" s="6">
        <v>0.5</v>
      </c>
      <c r="AE161" s="6">
        <v>3.1</v>
      </c>
      <c r="AF161" s="6">
        <v>3.8131999999999999E-2</v>
      </c>
      <c r="AG161" s="6" t="s">
        <v>479</v>
      </c>
      <c r="AH161" s="6" t="s">
        <v>32</v>
      </c>
      <c r="AI161" s="6" t="s">
        <v>41</v>
      </c>
      <c r="AJ161" s="6" t="s">
        <v>562</v>
      </c>
      <c r="AK161" s="75">
        <f>_xlfn.XLOOKUP(G161,hlpBPout!C:C,hlpBPout!X:X,".")</f>
        <v>13</v>
      </c>
      <c r="AL161" s="75">
        <f>_xlfn.XLOOKUP($G161,hlpBPout!$C:$C,hlpBPout!AA:AA,".")</f>
        <v>0</v>
      </c>
      <c r="AM161" s="75">
        <f>_xlfn.XLOOKUP(G161,hpBPaanwas!C:C,hpBPaanwas!X:X,".")</f>
        <v>16</v>
      </c>
      <c r="AN161" s="165">
        <f t="shared" si="19"/>
        <v>0.30769230769230771</v>
      </c>
      <c r="AO161" s="75">
        <f>_xlfn.XLOOKUP($G161,hpBPaanwas!$C:$C,hpBPaanwas!AA:AA,".")</f>
        <v>8</v>
      </c>
      <c r="AP161" s="116"/>
      <c r="AQ161" s="75">
        <f t="shared" si="20"/>
        <v>-1.5999999999999996</v>
      </c>
      <c r="AR161" s="116"/>
      <c r="AS161" s="127"/>
      <c r="AT161" s="127" t="s">
        <v>3795</v>
      </c>
      <c r="AU161" s="128"/>
      <c r="AV161" s="232" t="str">
        <f>_xlfn.XLOOKUP($F161,Monstervakken!$C:$C,Monstervakken!L:L,".",0)</f>
        <v>Altijd toepasbaar</v>
      </c>
      <c r="AW161" s="232" t="str">
        <f>_xlfn.XLOOKUP($F161,Monstervakken!$C:$C,Monstervakken!M:M,".",0)</f>
        <v>Altijd toepasbaar</v>
      </c>
      <c r="AX161" s="232" t="str">
        <f>_xlfn.XLOOKUP($F161,Monstervakken!$C:$C,Monstervakken!N:N,".",0)</f>
        <v>Verspreidbaar</v>
      </c>
      <c r="AY161" s="232" t="str">
        <f>_xlfn.XLOOKUP($F161,Monstervakken!$C:$C,Monstervakken!O:O,".",0)</f>
        <v>Toepasbaar in GBT</v>
      </c>
      <c r="AZ161" s="232" t="str">
        <f>_xlfn.XLOOKUP($F161,Monstervakken!$C:$C,Monstervakken!P:P,".",0)</f>
        <v>Toepasbaar in GBT</v>
      </c>
      <c r="BA161" s="232" t="str">
        <f>_xlfn.XLOOKUP($F161,Monstervakken!$C:$C,Monstervakken!Q:Q,".",0)</f>
        <v>Geen</v>
      </c>
      <c r="BB161" s="232"/>
      <c r="BC161" s="234" t="str">
        <f>_xlfn.XLOOKUP($F161,Monstervakken!$C:$C,Monstervakken!CM:CM,".",0)</f>
        <v>nee</v>
      </c>
      <c r="BD161" s="234" t="str">
        <f>_xlfn.XLOOKUP($F161,Monstervakken!$C:$C,Monstervakken!CN:CN,".",0)</f>
        <v>nee</v>
      </c>
      <c r="BE161" s="234" t="str">
        <f>_xlfn.XLOOKUP($F161,Monstervakken!$C:$C,Monstervakken!CO:CO,".",0)</f>
        <v>nee</v>
      </c>
      <c r="BF161" s="234" t="str">
        <f>_xlfn.XLOOKUP($F161,Monstervakken!$C:$C,Monstervakken!CP:CP,".",0)</f>
        <v>nee</v>
      </c>
      <c r="BG161" s="234" t="str">
        <f>_xlfn.XLOOKUP($F161,Monstervakken!$C:$C,Monstervakken!CQ:CQ,".",0)</f>
        <v>nee</v>
      </c>
      <c r="BH161" s="234" t="str">
        <f>_xlfn.XLOOKUP($F161,Monstervakken!$C:$C,Monstervakken!CR:CR,".",0)</f>
        <v>ja</v>
      </c>
      <c r="BI161" s="234" t="str">
        <f>_xlfn.XLOOKUP($F161,Monstervakken!$C:$C,Monstervakken!CS:CS,".",0)</f>
        <v>nee</v>
      </c>
      <c r="BJ161" s="234" t="str">
        <f>_xlfn.XLOOKUP($F161,Monstervakken!$C:$C,Monstervakken!CT:CT,".",0)</f>
        <v>ja</v>
      </c>
      <c r="BK161" s="234" t="str">
        <f>_xlfn.XLOOKUP($F161,Monstervakken!$C:$C,Monstervakken!CU:CU,".",0)</f>
        <v>nee</v>
      </c>
      <c r="BL161" s="232" t="str">
        <f t="shared" si="16"/>
        <v>011_153</v>
      </c>
    </row>
    <row r="162" spans="1:64" x14ac:dyDescent="0.2">
      <c r="A162" s="6" t="s">
        <v>1647</v>
      </c>
      <c r="C162" s="135">
        <f>_xlfn.XLOOKUP(F162,Monstervakken!C:C,Monstervakken!B:B)</f>
        <v>4004</v>
      </c>
      <c r="D162" s="6" t="s">
        <v>1635</v>
      </c>
      <c r="E162" s="6" t="s">
        <v>104</v>
      </c>
      <c r="F162" s="75">
        <v>22</v>
      </c>
      <c r="G162" s="115" t="str">
        <f t="shared" si="17"/>
        <v>011_154</v>
      </c>
      <c r="H162" s="135"/>
      <c r="I162" s="75">
        <v>154</v>
      </c>
      <c r="J162" s="6" t="s">
        <v>105</v>
      </c>
      <c r="K162" s="23">
        <v>36</v>
      </c>
      <c r="L162" s="25">
        <v>9.15</v>
      </c>
      <c r="M162" s="6">
        <v>329.4</v>
      </c>
      <c r="N162" s="8">
        <v>43728</v>
      </c>
      <c r="O162" s="6" t="s">
        <v>26</v>
      </c>
      <c r="P162" s="66">
        <v>-2.2000000000000002</v>
      </c>
      <c r="Q162" s="66">
        <v>-2.2200000000000002</v>
      </c>
      <c r="R162" s="66">
        <f>_xlfn.XLOOKUP(E162,hlp_leggeruitrapport!A:A,hlp_leggeruitrapport!D:D)</f>
        <v>-2.2200000000000002</v>
      </c>
      <c r="S162" s="66">
        <v>0.5</v>
      </c>
      <c r="T162" s="66">
        <f>_xlfn.XLOOKUP(E162,hlp_leggeruitrapport!A:A,hlp_leggeruitrapport!E:E)</f>
        <v>0.5</v>
      </c>
      <c r="U162" s="75">
        <f>_xlfn.XLOOKUP(E162,hlp_leggeruitrapport!A:A,hlp_leggeruitrapport!F:F)</f>
        <v>3</v>
      </c>
      <c r="V162" s="165">
        <f>_xlfn.XLOOKUP($G162,hpBPaanwas!$C:$C,hpBPaanwas!T:T,".")</f>
        <v>3</v>
      </c>
      <c r="W162" s="75">
        <f t="shared" si="18"/>
        <v>-2.9200000000000004</v>
      </c>
      <c r="X162" s="6">
        <v>-2.72</v>
      </c>
      <c r="Y162" s="6">
        <v>6.15</v>
      </c>
      <c r="Z162" s="6">
        <v>7.22</v>
      </c>
      <c r="AA162" s="6">
        <v>0.41</v>
      </c>
      <c r="AB162" s="6">
        <v>1.1000000000000001</v>
      </c>
      <c r="AC162" s="6">
        <v>259.89999999999998</v>
      </c>
      <c r="AD162" s="6">
        <v>14.8</v>
      </c>
      <c r="AE162" s="6">
        <v>39.6</v>
      </c>
      <c r="AF162" s="6">
        <v>0.129134</v>
      </c>
      <c r="AG162" s="6" t="s">
        <v>27</v>
      </c>
      <c r="AH162" s="6" t="s">
        <v>32</v>
      </c>
      <c r="AI162" s="6" t="s">
        <v>29</v>
      </c>
      <c r="AJ162" s="6" t="s">
        <v>105</v>
      </c>
      <c r="AK162" s="75">
        <f>_xlfn.XLOOKUP(G162,hlpBPout!C:C,hlpBPout!X:X,".")</f>
        <v>259</v>
      </c>
      <c r="AL162" s="75">
        <f>_xlfn.XLOOKUP($G162,hlpBPout!$C:$C,hlpBPout!AA:AA,".")</f>
        <v>14</v>
      </c>
      <c r="AM162" s="75">
        <f>_xlfn.XLOOKUP(G162,hpBPaanwas!C:C,hpBPaanwas!X:X,".")</f>
        <v>266</v>
      </c>
      <c r="AN162" s="165">
        <f t="shared" si="19"/>
        <v>1.1944444444444444</v>
      </c>
      <c r="AO162" s="75">
        <f>_xlfn.XLOOKUP($G162,hpBPaanwas!$C:$C,hpBPaanwas!AA:AA,".")</f>
        <v>43</v>
      </c>
      <c r="AP162" s="116"/>
      <c r="AQ162" s="75">
        <f t="shared" si="20"/>
        <v>-0.89999999999997726</v>
      </c>
      <c r="AR162" s="116"/>
      <c r="AS162" s="127"/>
      <c r="AT162" s="127" t="s">
        <v>3795</v>
      </c>
      <c r="AU162" s="128"/>
      <c r="AV162" s="232" t="str">
        <f>_xlfn.XLOOKUP($F162,Monstervakken!$C:$C,Monstervakken!L:L,".",0)</f>
        <v>Klasse industrie</v>
      </c>
      <c r="AW162" s="232" t="str">
        <f>_xlfn.XLOOKUP($F162,Monstervakken!$C:$C,Monstervakken!M:M,".",0)</f>
        <v>Klasse B</v>
      </c>
      <c r="AX162" s="232" t="str">
        <f>_xlfn.XLOOKUP($F162,Monstervakken!$C:$C,Monstervakken!N:N,".",0)</f>
        <v>Verspreidbaar</v>
      </c>
      <c r="AY162" s="232" t="str">
        <f>_xlfn.XLOOKUP($F162,Monstervakken!$C:$C,Monstervakken!O:O,".",0)</f>
        <v>Toepasbaar in GBT</v>
      </c>
      <c r="AZ162" s="232" t="str">
        <f>_xlfn.XLOOKUP($F162,Monstervakken!$C:$C,Monstervakken!P:P,".",0)</f>
        <v>Toepasbaar in GBT</v>
      </c>
      <c r="BA162" s="232" t="str">
        <f>_xlfn.XLOOKUP($F162,Monstervakken!$C:$C,Monstervakken!Q:Q,".",0)</f>
        <v>Geen</v>
      </c>
      <c r="BB162" s="232"/>
      <c r="BC162" s="234" t="str">
        <f>_xlfn.XLOOKUP($F162,Monstervakken!$C:$C,Monstervakken!CM:CM,".",0)</f>
        <v>ja</v>
      </c>
      <c r="BD162" s="234" t="str">
        <f>_xlfn.XLOOKUP($F162,Monstervakken!$C:$C,Monstervakken!CN:CN,".",0)</f>
        <v>ja</v>
      </c>
      <c r="BE162" s="234" t="str">
        <f>_xlfn.XLOOKUP($F162,Monstervakken!$C:$C,Monstervakken!CO:CO,".",0)</f>
        <v>ja</v>
      </c>
      <c r="BF162" s="234" t="str">
        <f>_xlfn.XLOOKUP($F162,Monstervakken!$C:$C,Monstervakken!CP:CP,".",0)</f>
        <v>ja</v>
      </c>
      <c r="BG162" s="234" t="str">
        <f>_xlfn.XLOOKUP($F162,Monstervakken!$C:$C,Monstervakken!CQ:CQ,".",0)</f>
        <v>ja</v>
      </c>
      <c r="BH162" s="234" t="str">
        <f>_xlfn.XLOOKUP($F162,Monstervakken!$C:$C,Monstervakken!CR:CR,".",0)</f>
        <v>ja</v>
      </c>
      <c r="BI162" s="234" t="str">
        <f>_xlfn.XLOOKUP($F162,Monstervakken!$C:$C,Monstervakken!CS:CS,".",0)</f>
        <v>ja</v>
      </c>
      <c r="BJ162" s="234" t="str">
        <f>_xlfn.XLOOKUP($F162,Monstervakken!$C:$C,Monstervakken!CT:CT,".",0)</f>
        <v>ja</v>
      </c>
      <c r="BK162" s="234" t="str">
        <f>_xlfn.XLOOKUP($F162,Monstervakken!$C:$C,Monstervakken!CU:CU,".",0)</f>
        <v>ja</v>
      </c>
      <c r="BL162" s="232" t="str">
        <f t="shared" si="16"/>
        <v>011_154</v>
      </c>
    </row>
    <row r="163" spans="1:64" x14ac:dyDescent="0.2">
      <c r="A163" s="6" t="s">
        <v>1647</v>
      </c>
      <c r="C163" s="135">
        <f>_xlfn.XLOOKUP(F163,Monstervakken!C:C,Monstervakken!B:B)</f>
        <v>4004</v>
      </c>
      <c r="D163" s="6" t="s">
        <v>1635</v>
      </c>
      <c r="E163" s="6" t="s">
        <v>104</v>
      </c>
      <c r="F163" s="75">
        <v>22</v>
      </c>
      <c r="G163" s="115" t="str">
        <f t="shared" si="17"/>
        <v>011_155</v>
      </c>
      <c r="H163" s="135"/>
      <c r="I163" s="75">
        <v>155</v>
      </c>
      <c r="J163" s="6" t="s">
        <v>563</v>
      </c>
      <c r="K163" s="23">
        <v>54.5</v>
      </c>
      <c r="L163" s="25">
        <v>5.75</v>
      </c>
      <c r="M163" s="6">
        <v>313.375</v>
      </c>
      <c r="N163" s="8">
        <v>43728</v>
      </c>
      <c r="O163" s="6" t="s">
        <v>26</v>
      </c>
      <c r="P163" s="66">
        <v>-2.2000000000000002</v>
      </c>
      <c r="Q163" s="66">
        <v>-2.2200000000000002</v>
      </c>
      <c r="R163" s="66">
        <f>_xlfn.XLOOKUP(E163,hlp_leggeruitrapport!A:A,hlp_leggeruitrapport!D:D)</f>
        <v>-2.2200000000000002</v>
      </c>
      <c r="S163" s="66">
        <v>0.5</v>
      </c>
      <c r="T163" s="66">
        <f>_xlfn.XLOOKUP(E163,hlp_leggeruitrapport!A:A,hlp_leggeruitrapport!E:E)</f>
        <v>0.5</v>
      </c>
      <c r="U163" s="75">
        <f>_xlfn.XLOOKUP(E163,hlp_leggeruitrapport!A:A,hlp_leggeruitrapport!F:F)</f>
        <v>3</v>
      </c>
      <c r="V163" s="165">
        <f>_xlfn.XLOOKUP($G163,hpBPaanwas!$C:$C,hpBPaanwas!T:T,".")</f>
        <v>3</v>
      </c>
      <c r="W163" s="75">
        <f t="shared" si="18"/>
        <v>-2.9200000000000004</v>
      </c>
      <c r="X163" s="6">
        <v>-2.72</v>
      </c>
      <c r="Y163" s="6">
        <v>2.75</v>
      </c>
      <c r="Z163" s="6">
        <v>4.0199999999999996</v>
      </c>
      <c r="AA163" s="6">
        <v>0.13</v>
      </c>
      <c r="AB163" s="6">
        <v>0.45</v>
      </c>
      <c r="AC163" s="6">
        <v>219.1</v>
      </c>
      <c r="AD163" s="6">
        <v>7.1</v>
      </c>
      <c r="AE163" s="6">
        <v>24.5</v>
      </c>
      <c r="AF163" s="6">
        <v>8.9909000000000003E-2</v>
      </c>
      <c r="AG163" s="6" t="s">
        <v>479</v>
      </c>
      <c r="AH163" s="6" t="s">
        <v>32</v>
      </c>
      <c r="AI163" s="6" t="s">
        <v>41</v>
      </c>
      <c r="AJ163" s="6" t="s">
        <v>563</v>
      </c>
      <c r="AK163" s="75">
        <f>_xlfn.XLOOKUP(G163,hlpBPout!C:C,hlpBPout!X:X,".")</f>
        <v>218</v>
      </c>
      <c r="AL163" s="75">
        <f>_xlfn.XLOOKUP($G163,hlpBPout!$C:$C,hlpBPout!AA:AA,".")</f>
        <v>5</v>
      </c>
      <c r="AM163" s="75">
        <f>_xlfn.XLOOKUP(G163,hpBPaanwas!C:C,hpBPaanwas!X:X,".")</f>
        <v>223</v>
      </c>
      <c r="AN163" s="165">
        <f t="shared" si="19"/>
        <v>0.49541284403669728</v>
      </c>
      <c r="AO163" s="75">
        <f>_xlfn.XLOOKUP($G163,hpBPaanwas!$C:$C,hpBPaanwas!AA:AA,".")</f>
        <v>27</v>
      </c>
      <c r="AP163" s="116"/>
      <c r="AQ163" s="75">
        <f t="shared" si="20"/>
        <v>-1.0999999999999943</v>
      </c>
      <c r="AR163" s="116"/>
      <c r="AS163" s="127"/>
      <c r="AT163" s="127" t="s">
        <v>3795</v>
      </c>
      <c r="AU163" s="128"/>
      <c r="AV163" s="232" t="str">
        <f>_xlfn.XLOOKUP($F163,Monstervakken!$C:$C,Monstervakken!L:L,".",0)</f>
        <v>Klasse industrie</v>
      </c>
      <c r="AW163" s="232" t="str">
        <f>_xlfn.XLOOKUP($F163,Monstervakken!$C:$C,Monstervakken!M:M,".",0)</f>
        <v>Klasse B</v>
      </c>
      <c r="AX163" s="232" t="str">
        <f>_xlfn.XLOOKUP($F163,Monstervakken!$C:$C,Monstervakken!N:N,".",0)</f>
        <v>Verspreidbaar</v>
      </c>
      <c r="AY163" s="232" t="str">
        <f>_xlfn.XLOOKUP($F163,Monstervakken!$C:$C,Monstervakken!O:O,".",0)</f>
        <v>Toepasbaar in GBT</v>
      </c>
      <c r="AZ163" s="232" t="str">
        <f>_xlfn.XLOOKUP($F163,Monstervakken!$C:$C,Monstervakken!P:P,".",0)</f>
        <v>Toepasbaar in GBT</v>
      </c>
      <c r="BA163" s="232" t="str">
        <f>_xlfn.XLOOKUP($F163,Monstervakken!$C:$C,Monstervakken!Q:Q,".",0)</f>
        <v>Geen</v>
      </c>
      <c r="BB163" s="232"/>
      <c r="BC163" s="234" t="str">
        <f>_xlfn.XLOOKUP($F163,Monstervakken!$C:$C,Monstervakken!CM:CM,".",0)</f>
        <v>ja</v>
      </c>
      <c r="BD163" s="234" t="str">
        <f>_xlfn.XLOOKUP($F163,Monstervakken!$C:$C,Monstervakken!CN:CN,".",0)</f>
        <v>ja</v>
      </c>
      <c r="BE163" s="234" t="str">
        <f>_xlfn.XLOOKUP($F163,Monstervakken!$C:$C,Monstervakken!CO:CO,".",0)</f>
        <v>ja</v>
      </c>
      <c r="BF163" s="234" t="str">
        <f>_xlfn.XLOOKUP($F163,Monstervakken!$C:$C,Monstervakken!CP:CP,".",0)</f>
        <v>ja</v>
      </c>
      <c r="BG163" s="234" t="str">
        <f>_xlfn.XLOOKUP($F163,Monstervakken!$C:$C,Monstervakken!CQ:CQ,".",0)</f>
        <v>ja</v>
      </c>
      <c r="BH163" s="234" t="str">
        <f>_xlfn.XLOOKUP($F163,Monstervakken!$C:$C,Monstervakken!CR:CR,".",0)</f>
        <v>ja</v>
      </c>
      <c r="BI163" s="234" t="str">
        <f>_xlfn.XLOOKUP($F163,Monstervakken!$C:$C,Monstervakken!CS:CS,".",0)</f>
        <v>ja</v>
      </c>
      <c r="BJ163" s="234" t="str">
        <f>_xlfn.XLOOKUP($F163,Monstervakken!$C:$C,Monstervakken!CT:CT,".",0)</f>
        <v>ja</v>
      </c>
      <c r="BK163" s="234" t="str">
        <f>_xlfn.XLOOKUP($F163,Monstervakken!$C:$C,Monstervakken!CU:CU,".",0)</f>
        <v>ja</v>
      </c>
      <c r="BL163" s="232" t="str">
        <f t="shared" si="16"/>
        <v>011_155</v>
      </c>
    </row>
    <row r="164" spans="1:64" x14ac:dyDescent="0.2">
      <c r="A164" s="6" t="s">
        <v>1647</v>
      </c>
      <c r="C164" s="135">
        <f>_xlfn.XLOOKUP(F164,Monstervakken!C:C,Monstervakken!B:B)</f>
        <v>4004</v>
      </c>
      <c r="D164" s="6" t="s">
        <v>1635</v>
      </c>
      <c r="E164" s="6" t="s">
        <v>104</v>
      </c>
      <c r="F164" s="75">
        <v>22</v>
      </c>
      <c r="G164" s="115" t="str">
        <f t="shared" si="17"/>
        <v>011_156</v>
      </c>
      <c r="H164" s="135"/>
      <c r="I164" s="75">
        <v>156</v>
      </c>
      <c r="J164" s="6" t="s">
        <v>970</v>
      </c>
      <c r="K164" s="23">
        <v>50</v>
      </c>
      <c r="L164" s="25">
        <v>5.65</v>
      </c>
      <c r="M164" s="6">
        <v>282.5</v>
      </c>
      <c r="N164" s="8">
        <v>43728</v>
      </c>
      <c r="O164" s="6" t="s">
        <v>26</v>
      </c>
      <c r="P164" s="66">
        <v>-2.2000000000000002</v>
      </c>
      <c r="Q164" s="66">
        <v>-2.2200000000000002</v>
      </c>
      <c r="R164" s="66">
        <f>_xlfn.XLOOKUP(E164,hlp_leggeruitrapport!A:A,hlp_leggeruitrapport!D:D)</f>
        <v>-2.2200000000000002</v>
      </c>
      <c r="S164" s="66">
        <v>0.5</v>
      </c>
      <c r="T164" s="66">
        <f>_xlfn.XLOOKUP(E164,hlp_leggeruitrapport!A:A,hlp_leggeruitrapport!E:E)</f>
        <v>0.5</v>
      </c>
      <c r="U164" s="75">
        <f>_xlfn.XLOOKUP(E164,hlp_leggeruitrapport!A:A,hlp_leggeruitrapport!F:F)</f>
        <v>3</v>
      </c>
      <c r="V164" s="165">
        <f>_xlfn.XLOOKUP($G164,hpBPaanwas!$C:$C,hpBPaanwas!T:T,".")</f>
        <v>3</v>
      </c>
      <c r="W164" s="75">
        <f t="shared" si="18"/>
        <v>-2.9200000000000004</v>
      </c>
      <c r="X164" s="6">
        <v>-2.72</v>
      </c>
      <c r="Y164" s="6">
        <v>2.65</v>
      </c>
      <c r="Z164" s="6">
        <v>3.76</v>
      </c>
      <c r="AA164" s="6">
        <v>1.05</v>
      </c>
      <c r="AB164" s="6">
        <v>1.46</v>
      </c>
      <c r="AC164" s="6">
        <v>188</v>
      </c>
      <c r="AD164" s="6">
        <v>52.5</v>
      </c>
      <c r="AE164" s="6">
        <v>73</v>
      </c>
      <c r="AF164" s="6">
        <v>0.54706299999999997</v>
      </c>
      <c r="AG164" s="6" t="s">
        <v>921</v>
      </c>
      <c r="AH164" s="6" t="s">
        <v>32</v>
      </c>
      <c r="AI164" s="6" t="s">
        <v>41</v>
      </c>
      <c r="AJ164" s="6" t="s">
        <v>970</v>
      </c>
      <c r="AK164" s="75">
        <f>_xlfn.XLOOKUP(G164,hlpBPout!C:C,hlpBPout!X:X,".")</f>
        <v>185</v>
      </c>
      <c r="AL164" s="75">
        <f>_xlfn.XLOOKUP($G164,hlpBPout!$C:$C,hlpBPout!AA:AA,".")</f>
        <v>50</v>
      </c>
      <c r="AM164" s="75">
        <f>_xlfn.XLOOKUP(G164,hpBPaanwas!C:C,hpBPaanwas!X:X,".")</f>
        <v>195</v>
      </c>
      <c r="AN164" s="165">
        <f t="shared" si="19"/>
        <v>1.5</v>
      </c>
      <c r="AO164" s="75">
        <f>_xlfn.XLOOKUP($G164,hpBPaanwas!$C:$C,hpBPaanwas!AA:AA,".")</f>
        <v>75</v>
      </c>
      <c r="AP164" s="116"/>
      <c r="AQ164" s="75">
        <f t="shared" si="20"/>
        <v>-3</v>
      </c>
      <c r="AR164" s="116"/>
      <c r="AS164" s="127"/>
      <c r="AT164" s="127" t="s">
        <v>3795</v>
      </c>
      <c r="AU164" s="128"/>
      <c r="AV164" s="232" t="str">
        <f>_xlfn.XLOOKUP($F164,Monstervakken!$C:$C,Monstervakken!L:L,".",0)</f>
        <v>Klasse industrie</v>
      </c>
      <c r="AW164" s="232" t="str">
        <f>_xlfn.XLOOKUP($F164,Monstervakken!$C:$C,Monstervakken!M:M,".",0)</f>
        <v>Klasse B</v>
      </c>
      <c r="AX164" s="232" t="str">
        <f>_xlfn.XLOOKUP($F164,Monstervakken!$C:$C,Monstervakken!N:N,".",0)</f>
        <v>Verspreidbaar</v>
      </c>
      <c r="AY164" s="232" t="str">
        <f>_xlfn.XLOOKUP($F164,Monstervakken!$C:$C,Monstervakken!O:O,".",0)</f>
        <v>Toepasbaar in GBT</v>
      </c>
      <c r="AZ164" s="232" t="str">
        <f>_xlfn.XLOOKUP($F164,Monstervakken!$C:$C,Monstervakken!P:P,".",0)</f>
        <v>Toepasbaar in GBT</v>
      </c>
      <c r="BA164" s="232" t="str">
        <f>_xlfn.XLOOKUP($F164,Monstervakken!$C:$C,Monstervakken!Q:Q,".",0)</f>
        <v>Geen</v>
      </c>
      <c r="BB164" s="232"/>
      <c r="BC164" s="234" t="str">
        <f>_xlfn.XLOOKUP($F164,Monstervakken!$C:$C,Monstervakken!CM:CM,".",0)</f>
        <v>ja</v>
      </c>
      <c r="BD164" s="234" t="str">
        <f>_xlfn.XLOOKUP($F164,Monstervakken!$C:$C,Monstervakken!CN:CN,".",0)</f>
        <v>ja</v>
      </c>
      <c r="BE164" s="234" t="str">
        <f>_xlfn.XLOOKUP($F164,Monstervakken!$C:$C,Monstervakken!CO:CO,".",0)</f>
        <v>ja</v>
      </c>
      <c r="BF164" s="234" t="str">
        <f>_xlfn.XLOOKUP($F164,Monstervakken!$C:$C,Monstervakken!CP:CP,".",0)</f>
        <v>ja</v>
      </c>
      <c r="BG164" s="234" t="str">
        <f>_xlfn.XLOOKUP($F164,Monstervakken!$C:$C,Monstervakken!CQ:CQ,".",0)</f>
        <v>ja</v>
      </c>
      <c r="BH164" s="234" t="str">
        <f>_xlfn.XLOOKUP($F164,Monstervakken!$C:$C,Monstervakken!CR:CR,".",0)</f>
        <v>ja</v>
      </c>
      <c r="BI164" s="234" t="str">
        <f>_xlfn.XLOOKUP($F164,Monstervakken!$C:$C,Monstervakken!CS:CS,".",0)</f>
        <v>ja</v>
      </c>
      <c r="BJ164" s="234" t="str">
        <f>_xlfn.XLOOKUP($F164,Monstervakken!$C:$C,Monstervakken!CT:CT,".",0)</f>
        <v>ja</v>
      </c>
      <c r="BK164" s="234" t="str">
        <f>_xlfn.XLOOKUP($F164,Monstervakken!$C:$C,Monstervakken!CU:CU,".",0)</f>
        <v>ja</v>
      </c>
      <c r="BL164" s="232" t="str">
        <f t="shared" si="16"/>
        <v>011_156</v>
      </c>
    </row>
    <row r="165" spans="1:64" x14ac:dyDescent="0.2">
      <c r="A165" s="6" t="s">
        <v>1647</v>
      </c>
      <c r="C165" s="135">
        <f>_xlfn.XLOOKUP(F165,Monstervakken!C:C,Monstervakken!B:B)</f>
        <v>4004</v>
      </c>
      <c r="D165" s="6" t="s">
        <v>1635</v>
      </c>
      <c r="E165" s="6" t="s">
        <v>104</v>
      </c>
      <c r="F165" s="75">
        <v>22</v>
      </c>
      <c r="G165" s="115" t="str">
        <f t="shared" si="17"/>
        <v>011_157</v>
      </c>
      <c r="H165" s="135"/>
      <c r="I165" s="75">
        <v>157</v>
      </c>
      <c r="J165" s="6" t="s">
        <v>971</v>
      </c>
      <c r="K165" s="23">
        <v>47.5</v>
      </c>
      <c r="L165" s="25">
        <v>5.7</v>
      </c>
      <c r="M165" s="6">
        <v>270.75</v>
      </c>
      <c r="N165" s="8">
        <v>43728</v>
      </c>
      <c r="O165" s="6" t="s">
        <v>26</v>
      </c>
      <c r="P165" s="66">
        <v>-2.2000000000000002</v>
      </c>
      <c r="Q165" s="66">
        <v>-2.2200000000000002</v>
      </c>
      <c r="R165" s="66">
        <f>_xlfn.XLOOKUP(E165,hlp_leggeruitrapport!A:A,hlp_leggeruitrapport!D:D)</f>
        <v>-2.2200000000000002</v>
      </c>
      <c r="S165" s="66">
        <v>0.5</v>
      </c>
      <c r="T165" s="66">
        <f>_xlfn.XLOOKUP(E165,hlp_leggeruitrapport!A:A,hlp_leggeruitrapport!E:E)</f>
        <v>0.5</v>
      </c>
      <c r="U165" s="75">
        <f>_xlfn.XLOOKUP(E165,hlp_leggeruitrapport!A:A,hlp_leggeruitrapport!F:F)</f>
        <v>3</v>
      </c>
      <c r="V165" s="165">
        <f>_xlfn.XLOOKUP($G165,hpBPaanwas!$C:$C,hpBPaanwas!T:T,".")</f>
        <v>3</v>
      </c>
      <c r="W165" s="75">
        <f t="shared" si="18"/>
        <v>-2.9200000000000004</v>
      </c>
      <c r="X165" s="6">
        <v>-2.72</v>
      </c>
      <c r="Y165" s="6">
        <v>2.7</v>
      </c>
      <c r="Z165" s="6">
        <v>2.6</v>
      </c>
      <c r="AA165" s="6">
        <v>0.56000000000000005</v>
      </c>
      <c r="AB165" s="6">
        <v>0.98</v>
      </c>
      <c r="AC165" s="6">
        <v>123.5</v>
      </c>
      <c r="AD165" s="6">
        <v>26.6</v>
      </c>
      <c r="AE165" s="6">
        <v>46.6</v>
      </c>
      <c r="AF165" s="6">
        <v>0.33712399999999998</v>
      </c>
      <c r="AG165" s="6" t="s">
        <v>921</v>
      </c>
      <c r="AH165" s="6" t="s">
        <v>28</v>
      </c>
      <c r="AI165" s="6" t="s">
        <v>41</v>
      </c>
      <c r="AJ165" s="6" t="s">
        <v>971</v>
      </c>
      <c r="AK165" s="75">
        <f>_xlfn.XLOOKUP(G165,hlpBPout!C:C,hlpBPout!X:X,".")</f>
        <v>124</v>
      </c>
      <c r="AL165" s="75">
        <f>_xlfn.XLOOKUP($G165,hlpBPout!$C:$C,hlpBPout!AA:AA,".")</f>
        <v>24</v>
      </c>
      <c r="AM165" s="75">
        <f>_xlfn.XLOOKUP(G165,hpBPaanwas!C:C,hpBPaanwas!X:X,".")</f>
        <v>128</v>
      </c>
      <c r="AN165" s="165">
        <f t="shared" si="19"/>
        <v>1.0105263157894737</v>
      </c>
      <c r="AO165" s="75">
        <f>_xlfn.XLOOKUP($G165,hpBPaanwas!$C:$C,hpBPaanwas!AA:AA,".")</f>
        <v>48</v>
      </c>
      <c r="AP165" s="116"/>
      <c r="AQ165" s="75">
        <f t="shared" si="20"/>
        <v>0.5</v>
      </c>
      <c r="AR165" s="116"/>
      <c r="AS165" s="127"/>
      <c r="AT165" s="127" t="s">
        <v>3795</v>
      </c>
      <c r="AU165" s="128"/>
      <c r="AV165" s="232" t="str">
        <f>_xlfn.XLOOKUP($F165,Monstervakken!$C:$C,Monstervakken!L:L,".",0)</f>
        <v>Klasse industrie</v>
      </c>
      <c r="AW165" s="232" t="str">
        <f>_xlfn.XLOOKUP($F165,Monstervakken!$C:$C,Monstervakken!M:M,".",0)</f>
        <v>Klasse B</v>
      </c>
      <c r="AX165" s="232" t="str">
        <f>_xlfn.XLOOKUP($F165,Monstervakken!$C:$C,Monstervakken!N:N,".",0)</f>
        <v>Verspreidbaar</v>
      </c>
      <c r="AY165" s="232" t="str">
        <f>_xlfn.XLOOKUP($F165,Monstervakken!$C:$C,Monstervakken!O:O,".",0)</f>
        <v>Toepasbaar in GBT</v>
      </c>
      <c r="AZ165" s="232" t="str">
        <f>_xlfn.XLOOKUP($F165,Monstervakken!$C:$C,Monstervakken!P:P,".",0)</f>
        <v>Toepasbaar in GBT</v>
      </c>
      <c r="BA165" s="232" t="str">
        <f>_xlfn.XLOOKUP($F165,Monstervakken!$C:$C,Monstervakken!Q:Q,".",0)</f>
        <v>Geen</v>
      </c>
      <c r="BB165" s="232"/>
      <c r="BC165" s="234" t="str">
        <f>_xlfn.XLOOKUP($F165,Monstervakken!$C:$C,Monstervakken!CM:CM,".",0)</f>
        <v>ja</v>
      </c>
      <c r="BD165" s="234" t="str">
        <f>_xlfn.XLOOKUP($F165,Monstervakken!$C:$C,Monstervakken!CN:CN,".",0)</f>
        <v>ja</v>
      </c>
      <c r="BE165" s="234" t="str">
        <f>_xlfn.XLOOKUP($F165,Monstervakken!$C:$C,Monstervakken!CO:CO,".",0)</f>
        <v>ja</v>
      </c>
      <c r="BF165" s="234" t="str">
        <f>_xlfn.XLOOKUP($F165,Monstervakken!$C:$C,Monstervakken!CP:CP,".",0)</f>
        <v>ja</v>
      </c>
      <c r="BG165" s="234" t="str">
        <f>_xlfn.XLOOKUP($F165,Monstervakken!$C:$C,Monstervakken!CQ:CQ,".",0)</f>
        <v>ja</v>
      </c>
      <c r="BH165" s="234" t="str">
        <f>_xlfn.XLOOKUP($F165,Monstervakken!$C:$C,Monstervakken!CR:CR,".",0)</f>
        <v>ja</v>
      </c>
      <c r="BI165" s="234" t="str">
        <f>_xlfn.XLOOKUP($F165,Monstervakken!$C:$C,Monstervakken!CS:CS,".",0)</f>
        <v>ja</v>
      </c>
      <c r="BJ165" s="234" t="str">
        <f>_xlfn.XLOOKUP($F165,Monstervakken!$C:$C,Monstervakken!CT:CT,".",0)</f>
        <v>ja</v>
      </c>
      <c r="BK165" s="234" t="str">
        <f>_xlfn.XLOOKUP($F165,Monstervakken!$C:$C,Monstervakken!CU:CU,".",0)</f>
        <v>ja</v>
      </c>
      <c r="BL165" s="232" t="str">
        <f t="shared" si="16"/>
        <v>011_157</v>
      </c>
    </row>
    <row r="166" spans="1:64" x14ac:dyDescent="0.2">
      <c r="A166" s="6" t="s">
        <v>1647</v>
      </c>
      <c r="C166" s="135">
        <f>_xlfn.XLOOKUP(F166,Monstervakken!C:C,Monstervakken!B:B)</f>
        <v>4004</v>
      </c>
      <c r="D166" s="6" t="s">
        <v>1635</v>
      </c>
      <c r="E166" s="6" t="s">
        <v>104</v>
      </c>
      <c r="F166" s="75">
        <v>22</v>
      </c>
      <c r="G166" s="115" t="str">
        <f t="shared" si="17"/>
        <v>011_158</v>
      </c>
      <c r="H166" s="135"/>
      <c r="I166" s="75">
        <v>158</v>
      </c>
      <c r="J166" s="6" t="s">
        <v>106</v>
      </c>
      <c r="K166" s="23">
        <v>50</v>
      </c>
      <c r="L166" s="25">
        <v>8</v>
      </c>
      <c r="M166" s="6">
        <v>400</v>
      </c>
      <c r="N166" s="8">
        <v>43728</v>
      </c>
      <c r="O166" s="6" t="s">
        <v>26</v>
      </c>
      <c r="P166" s="66">
        <v>-2.2000000000000002</v>
      </c>
      <c r="Q166" s="66">
        <v>-2.2200000000000002</v>
      </c>
      <c r="R166" s="66">
        <f>_xlfn.XLOOKUP(E166,hlp_leggeruitrapport!A:A,hlp_leggeruitrapport!D:D)</f>
        <v>-2.2200000000000002</v>
      </c>
      <c r="S166" s="66">
        <v>0.5</v>
      </c>
      <c r="T166" s="66">
        <f>_xlfn.XLOOKUP(E166,hlp_leggeruitrapport!A:A,hlp_leggeruitrapport!E:E)</f>
        <v>0.5</v>
      </c>
      <c r="U166" s="75">
        <f>_xlfn.XLOOKUP(E166,hlp_leggeruitrapport!A:A,hlp_leggeruitrapport!F:F)</f>
        <v>3</v>
      </c>
      <c r="V166" s="165">
        <f>_xlfn.XLOOKUP($G166,hpBPaanwas!$C:$C,hpBPaanwas!T:T,".")</f>
        <v>3</v>
      </c>
      <c r="W166" s="75">
        <f t="shared" si="18"/>
        <v>-2.9200000000000004</v>
      </c>
      <c r="X166" s="6">
        <v>-2.72</v>
      </c>
      <c r="Y166" s="6">
        <v>5</v>
      </c>
      <c r="Z166" s="6">
        <v>3.21</v>
      </c>
      <c r="AA166" s="6">
        <v>0.45</v>
      </c>
      <c r="AB166" s="6">
        <v>0.83</v>
      </c>
      <c r="AC166" s="6">
        <v>160.5</v>
      </c>
      <c r="AD166" s="6">
        <v>22.5</v>
      </c>
      <c r="AE166" s="6">
        <v>41.5</v>
      </c>
      <c r="AF166" s="6">
        <v>0.17077800000000001</v>
      </c>
      <c r="AG166" s="6" t="s">
        <v>27</v>
      </c>
      <c r="AH166" s="6" t="s">
        <v>28</v>
      </c>
      <c r="AI166" s="6" t="s">
        <v>29</v>
      </c>
      <c r="AJ166" s="6" t="s">
        <v>106</v>
      </c>
      <c r="AK166" s="75">
        <f>_xlfn.XLOOKUP(G166,hlpBPout!C:C,hlpBPout!X:X,".")</f>
        <v>160</v>
      </c>
      <c r="AL166" s="75">
        <f>_xlfn.XLOOKUP($G166,hlpBPout!$C:$C,hlpBPout!AA:AA,".")</f>
        <v>20</v>
      </c>
      <c r="AM166" s="75">
        <f>_xlfn.XLOOKUP(G166,hpBPaanwas!C:C,hpBPaanwas!X:X,".")</f>
        <v>170</v>
      </c>
      <c r="AN166" s="165">
        <f t="shared" si="19"/>
        <v>1</v>
      </c>
      <c r="AO166" s="75">
        <f>_xlfn.XLOOKUP($G166,hpBPaanwas!$C:$C,hpBPaanwas!AA:AA,".")</f>
        <v>50</v>
      </c>
      <c r="AP166" s="116"/>
      <c r="AQ166" s="75">
        <f t="shared" si="20"/>
        <v>-0.5</v>
      </c>
      <c r="AR166" s="116"/>
      <c r="AS166" s="127"/>
      <c r="AT166" s="127" t="s">
        <v>3795</v>
      </c>
      <c r="AU166" s="128"/>
      <c r="AV166" s="232" t="str">
        <f>_xlfn.XLOOKUP($F166,Monstervakken!$C:$C,Monstervakken!L:L,".",0)</f>
        <v>Klasse industrie</v>
      </c>
      <c r="AW166" s="232" t="str">
        <f>_xlfn.XLOOKUP($F166,Monstervakken!$C:$C,Monstervakken!M:M,".",0)</f>
        <v>Klasse B</v>
      </c>
      <c r="AX166" s="232" t="str">
        <f>_xlfn.XLOOKUP($F166,Monstervakken!$C:$C,Monstervakken!N:N,".",0)</f>
        <v>Verspreidbaar</v>
      </c>
      <c r="AY166" s="232" t="str">
        <f>_xlfn.XLOOKUP($F166,Monstervakken!$C:$C,Monstervakken!O:O,".",0)</f>
        <v>Toepasbaar in GBT</v>
      </c>
      <c r="AZ166" s="232" t="str">
        <f>_xlfn.XLOOKUP($F166,Monstervakken!$C:$C,Monstervakken!P:P,".",0)</f>
        <v>Toepasbaar in GBT</v>
      </c>
      <c r="BA166" s="232" t="str">
        <f>_xlfn.XLOOKUP($F166,Monstervakken!$C:$C,Monstervakken!Q:Q,".",0)</f>
        <v>Geen</v>
      </c>
      <c r="BB166" s="232"/>
      <c r="BC166" s="234" t="str">
        <f>_xlfn.XLOOKUP($F166,Monstervakken!$C:$C,Monstervakken!CM:CM,".",0)</f>
        <v>ja</v>
      </c>
      <c r="BD166" s="234" t="str">
        <f>_xlfn.XLOOKUP($F166,Monstervakken!$C:$C,Monstervakken!CN:CN,".",0)</f>
        <v>ja</v>
      </c>
      <c r="BE166" s="234" t="str">
        <f>_xlfn.XLOOKUP($F166,Monstervakken!$C:$C,Monstervakken!CO:CO,".",0)</f>
        <v>ja</v>
      </c>
      <c r="BF166" s="234" t="str">
        <f>_xlfn.XLOOKUP($F166,Monstervakken!$C:$C,Monstervakken!CP:CP,".",0)</f>
        <v>ja</v>
      </c>
      <c r="BG166" s="234" t="str">
        <f>_xlfn.XLOOKUP($F166,Monstervakken!$C:$C,Monstervakken!CQ:CQ,".",0)</f>
        <v>ja</v>
      </c>
      <c r="BH166" s="234" t="str">
        <f>_xlfn.XLOOKUP($F166,Monstervakken!$C:$C,Monstervakken!CR:CR,".",0)</f>
        <v>ja</v>
      </c>
      <c r="BI166" s="234" t="str">
        <f>_xlfn.XLOOKUP($F166,Monstervakken!$C:$C,Monstervakken!CS:CS,".",0)</f>
        <v>ja</v>
      </c>
      <c r="BJ166" s="234" t="str">
        <f>_xlfn.XLOOKUP($F166,Monstervakken!$C:$C,Monstervakken!CT:CT,".",0)</f>
        <v>ja</v>
      </c>
      <c r="BK166" s="234" t="str">
        <f>_xlfn.XLOOKUP($F166,Monstervakken!$C:$C,Monstervakken!CU:CU,".",0)</f>
        <v>ja</v>
      </c>
      <c r="BL166" s="232" t="str">
        <f t="shared" si="16"/>
        <v>011_158</v>
      </c>
    </row>
    <row r="167" spans="1:64" x14ac:dyDescent="0.2">
      <c r="A167" s="6" t="s">
        <v>1647</v>
      </c>
      <c r="C167" s="135">
        <f>_xlfn.XLOOKUP(F167,Monstervakken!C:C,Monstervakken!B:B)</f>
        <v>4004</v>
      </c>
      <c r="D167" s="6" t="s">
        <v>1635</v>
      </c>
      <c r="E167" s="6" t="s">
        <v>104</v>
      </c>
      <c r="F167" s="75">
        <v>22</v>
      </c>
      <c r="G167" s="115" t="str">
        <f t="shared" si="17"/>
        <v>011_159</v>
      </c>
      <c r="H167" s="135"/>
      <c r="I167" s="75">
        <v>159</v>
      </c>
      <c r="J167" s="6" t="s">
        <v>107</v>
      </c>
      <c r="K167" s="23">
        <v>50</v>
      </c>
      <c r="L167" s="25">
        <v>6</v>
      </c>
      <c r="M167" s="6">
        <v>300</v>
      </c>
      <c r="N167" s="8">
        <v>43728</v>
      </c>
      <c r="O167" s="6" t="s">
        <v>26</v>
      </c>
      <c r="P167" s="66">
        <v>-2.2000000000000002</v>
      </c>
      <c r="Q167" s="66">
        <v>-2.2200000000000002</v>
      </c>
      <c r="R167" s="66">
        <f>_xlfn.XLOOKUP(E167,hlp_leggeruitrapport!A:A,hlp_leggeruitrapport!D:D)</f>
        <v>-2.2200000000000002</v>
      </c>
      <c r="S167" s="66">
        <v>0.5</v>
      </c>
      <c r="T167" s="66">
        <f>_xlfn.XLOOKUP(E167,hlp_leggeruitrapport!A:A,hlp_leggeruitrapport!E:E)</f>
        <v>0.5</v>
      </c>
      <c r="U167" s="75">
        <f>_xlfn.XLOOKUP(E167,hlp_leggeruitrapport!A:A,hlp_leggeruitrapport!F:F)</f>
        <v>3</v>
      </c>
      <c r="V167" s="165">
        <f>_xlfn.XLOOKUP($G167,hpBPaanwas!$C:$C,hpBPaanwas!T:T,".")</f>
        <v>3</v>
      </c>
      <c r="W167" s="75">
        <f t="shared" si="18"/>
        <v>-2.9200000000000004</v>
      </c>
      <c r="X167" s="6">
        <v>-2.72</v>
      </c>
      <c r="Y167" s="6">
        <v>3</v>
      </c>
      <c r="Z167" s="6">
        <v>3.08</v>
      </c>
      <c r="AA167" s="6">
        <v>0.28000000000000003</v>
      </c>
      <c r="AB167" s="6">
        <v>0.42</v>
      </c>
      <c r="AC167" s="6">
        <v>154</v>
      </c>
      <c r="AD167" s="6">
        <v>14</v>
      </c>
      <c r="AE167" s="6">
        <v>21</v>
      </c>
      <c r="AF167" s="6">
        <v>0.17073199999999999</v>
      </c>
      <c r="AG167" s="6" t="s">
        <v>27</v>
      </c>
      <c r="AH167" s="6" t="s">
        <v>32</v>
      </c>
      <c r="AI167" s="6" t="s">
        <v>29</v>
      </c>
      <c r="AJ167" s="6" t="s">
        <v>107</v>
      </c>
      <c r="AK167" s="75">
        <f>_xlfn.XLOOKUP(G167,hlpBPout!C:C,hlpBPout!X:X,".")</f>
        <v>155</v>
      </c>
      <c r="AL167" s="75">
        <f>_xlfn.XLOOKUP($G167,hlpBPout!$C:$C,hlpBPout!AA:AA,".")</f>
        <v>10</v>
      </c>
      <c r="AM167" s="75">
        <f>_xlfn.XLOOKUP(G167,hpBPaanwas!C:C,hpBPaanwas!X:X,".")</f>
        <v>160</v>
      </c>
      <c r="AN167" s="165">
        <f t="shared" si="19"/>
        <v>0.5</v>
      </c>
      <c r="AO167" s="75">
        <f>_xlfn.XLOOKUP($G167,hpBPaanwas!$C:$C,hpBPaanwas!AA:AA,".")</f>
        <v>25</v>
      </c>
      <c r="AP167" s="116"/>
      <c r="AQ167" s="75">
        <f t="shared" si="20"/>
        <v>1</v>
      </c>
      <c r="AR167" s="116"/>
      <c r="AS167" s="127"/>
      <c r="AT167" s="127" t="s">
        <v>3795</v>
      </c>
      <c r="AU167" s="128"/>
      <c r="AV167" s="232" t="str">
        <f>_xlfn.XLOOKUP($F167,Monstervakken!$C:$C,Monstervakken!L:L,".",0)</f>
        <v>Klasse industrie</v>
      </c>
      <c r="AW167" s="232" t="str">
        <f>_xlfn.XLOOKUP($F167,Monstervakken!$C:$C,Monstervakken!M:M,".",0)</f>
        <v>Klasse B</v>
      </c>
      <c r="AX167" s="232" t="str">
        <f>_xlfn.XLOOKUP($F167,Monstervakken!$C:$C,Monstervakken!N:N,".",0)</f>
        <v>Verspreidbaar</v>
      </c>
      <c r="AY167" s="232" t="str">
        <f>_xlfn.XLOOKUP($F167,Monstervakken!$C:$C,Monstervakken!O:O,".",0)</f>
        <v>Toepasbaar in GBT</v>
      </c>
      <c r="AZ167" s="232" t="str">
        <f>_xlfn.XLOOKUP($F167,Monstervakken!$C:$C,Monstervakken!P:P,".",0)</f>
        <v>Toepasbaar in GBT</v>
      </c>
      <c r="BA167" s="232" t="str">
        <f>_xlfn.XLOOKUP($F167,Monstervakken!$C:$C,Monstervakken!Q:Q,".",0)</f>
        <v>Geen</v>
      </c>
      <c r="BB167" s="232"/>
      <c r="BC167" s="234" t="str">
        <f>_xlfn.XLOOKUP($F167,Monstervakken!$C:$C,Monstervakken!CM:CM,".",0)</f>
        <v>ja</v>
      </c>
      <c r="BD167" s="234" t="str">
        <f>_xlfn.XLOOKUP($F167,Monstervakken!$C:$C,Monstervakken!CN:CN,".",0)</f>
        <v>ja</v>
      </c>
      <c r="BE167" s="234" t="str">
        <f>_xlfn.XLOOKUP($F167,Monstervakken!$C:$C,Monstervakken!CO:CO,".",0)</f>
        <v>ja</v>
      </c>
      <c r="BF167" s="234" t="str">
        <f>_xlfn.XLOOKUP($F167,Monstervakken!$C:$C,Monstervakken!CP:CP,".",0)</f>
        <v>ja</v>
      </c>
      <c r="BG167" s="234" t="str">
        <f>_xlfn.XLOOKUP($F167,Monstervakken!$C:$C,Monstervakken!CQ:CQ,".",0)</f>
        <v>ja</v>
      </c>
      <c r="BH167" s="234" t="str">
        <f>_xlfn.XLOOKUP($F167,Monstervakken!$C:$C,Monstervakken!CR:CR,".",0)</f>
        <v>ja</v>
      </c>
      <c r="BI167" s="234" t="str">
        <f>_xlfn.XLOOKUP($F167,Monstervakken!$C:$C,Monstervakken!CS:CS,".",0)</f>
        <v>ja</v>
      </c>
      <c r="BJ167" s="234" t="str">
        <f>_xlfn.XLOOKUP($F167,Monstervakken!$C:$C,Monstervakken!CT:CT,".",0)</f>
        <v>ja</v>
      </c>
      <c r="BK167" s="234" t="str">
        <f>_xlfn.XLOOKUP($F167,Monstervakken!$C:$C,Monstervakken!CU:CU,".",0)</f>
        <v>ja</v>
      </c>
      <c r="BL167" s="232" t="str">
        <f t="shared" si="16"/>
        <v>011_159</v>
      </c>
    </row>
    <row r="168" spans="1:64" x14ac:dyDescent="0.2">
      <c r="A168" s="6" t="s">
        <v>1647</v>
      </c>
      <c r="C168" s="135">
        <f>_xlfn.XLOOKUP(F168,Monstervakken!C:C,Monstervakken!B:B)</f>
        <v>4004</v>
      </c>
      <c r="D168" s="6" t="s">
        <v>1635</v>
      </c>
      <c r="E168" s="6" t="s">
        <v>104</v>
      </c>
      <c r="F168" s="75">
        <v>22</v>
      </c>
      <c r="G168" s="115" t="str">
        <f t="shared" si="17"/>
        <v>011_160</v>
      </c>
      <c r="H168" s="135"/>
      <c r="I168" s="75">
        <v>160</v>
      </c>
      <c r="J168" s="6" t="s">
        <v>108</v>
      </c>
      <c r="K168" s="23">
        <v>48</v>
      </c>
      <c r="L168" s="25">
        <v>6.75</v>
      </c>
      <c r="M168" s="6">
        <v>324</v>
      </c>
      <c r="N168" s="8">
        <v>43728</v>
      </c>
      <c r="O168" s="6" t="s">
        <v>26</v>
      </c>
      <c r="P168" s="66">
        <v>-2.2000000000000002</v>
      </c>
      <c r="Q168" s="66">
        <v>-2.2200000000000002</v>
      </c>
      <c r="R168" s="66">
        <f>_xlfn.XLOOKUP(E168,hlp_leggeruitrapport!A:A,hlp_leggeruitrapport!D:D)</f>
        <v>-2.2200000000000002</v>
      </c>
      <c r="S168" s="66">
        <v>0.5</v>
      </c>
      <c r="T168" s="66">
        <f>_xlfn.XLOOKUP(E168,hlp_leggeruitrapport!A:A,hlp_leggeruitrapport!E:E)</f>
        <v>0.5</v>
      </c>
      <c r="U168" s="75">
        <f>_xlfn.XLOOKUP(E168,hlp_leggeruitrapport!A:A,hlp_leggeruitrapport!F:F)</f>
        <v>3</v>
      </c>
      <c r="V168" s="165">
        <f>_xlfn.XLOOKUP($G168,hpBPaanwas!$C:$C,hpBPaanwas!T:T,".")</f>
        <v>3</v>
      </c>
      <c r="W168" s="75">
        <f t="shared" si="18"/>
        <v>-2.9200000000000004</v>
      </c>
      <c r="X168" s="6">
        <v>-2.72</v>
      </c>
      <c r="Y168" s="6">
        <v>3.75</v>
      </c>
      <c r="Z168" s="6">
        <v>3.23</v>
      </c>
      <c r="AA168" s="6">
        <v>0.13</v>
      </c>
      <c r="AB168" s="6">
        <v>0.23</v>
      </c>
      <c r="AC168" s="6">
        <v>155</v>
      </c>
      <c r="AD168" s="6">
        <v>6.2</v>
      </c>
      <c r="AE168" s="6">
        <v>11</v>
      </c>
      <c r="AF168" s="6">
        <v>6.7461999999999994E-2</v>
      </c>
      <c r="AG168" s="6" t="s">
        <v>27</v>
      </c>
      <c r="AH168" s="6" t="s">
        <v>32</v>
      </c>
      <c r="AI168" s="6" t="s">
        <v>29</v>
      </c>
      <c r="AJ168" s="6" t="s">
        <v>108</v>
      </c>
      <c r="AK168" s="75">
        <f>_xlfn.XLOOKUP(G168,hlpBPout!C:C,hlpBPout!X:X,".")</f>
        <v>154</v>
      </c>
      <c r="AL168" s="75">
        <f>_xlfn.XLOOKUP($G168,hlpBPout!$C:$C,hlpBPout!AA:AA,".")</f>
        <v>5</v>
      </c>
      <c r="AM168" s="75">
        <f>_xlfn.XLOOKUP(G168,hpBPaanwas!C:C,hpBPaanwas!X:X,".")</f>
        <v>163</v>
      </c>
      <c r="AN168" s="165">
        <f t="shared" si="19"/>
        <v>0.29166666666666669</v>
      </c>
      <c r="AO168" s="75">
        <f>_xlfn.XLOOKUP($G168,hpBPaanwas!$C:$C,hpBPaanwas!AA:AA,".")</f>
        <v>14</v>
      </c>
      <c r="AP168" s="116"/>
      <c r="AQ168" s="75">
        <f t="shared" si="20"/>
        <v>-1</v>
      </c>
      <c r="AR168" s="116"/>
      <c r="AS168" s="127"/>
      <c r="AT168" s="127" t="s">
        <v>3795</v>
      </c>
      <c r="AU168" s="128"/>
      <c r="AV168" s="232" t="str">
        <f>_xlfn.XLOOKUP($F168,Monstervakken!$C:$C,Monstervakken!L:L,".",0)</f>
        <v>Klasse industrie</v>
      </c>
      <c r="AW168" s="232" t="str">
        <f>_xlfn.XLOOKUP($F168,Monstervakken!$C:$C,Monstervakken!M:M,".",0)</f>
        <v>Klasse B</v>
      </c>
      <c r="AX168" s="232" t="str">
        <f>_xlfn.XLOOKUP($F168,Monstervakken!$C:$C,Monstervakken!N:N,".",0)</f>
        <v>Verspreidbaar</v>
      </c>
      <c r="AY168" s="232" t="str">
        <f>_xlfn.XLOOKUP($F168,Monstervakken!$C:$C,Monstervakken!O:O,".",0)</f>
        <v>Toepasbaar in GBT</v>
      </c>
      <c r="AZ168" s="232" t="str">
        <f>_xlfn.XLOOKUP($F168,Monstervakken!$C:$C,Monstervakken!P:P,".",0)</f>
        <v>Toepasbaar in GBT</v>
      </c>
      <c r="BA168" s="232" t="str">
        <f>_xlfn.XLOOKUP($F168,Monstervakken!$C:$C,Monstervakken!Q:Q,".",0)</f>
        <v>Geen</v>
      </c>
      <c r="BB168" s="232"/>
      <c r="BC168" s="234" t="str">
        <f>_xlfn.XLOOKUP($F168,Monstervakken!$C:$C,Monstervakken!CM:CM,".",0)</f>
        <v>ja</v>
      </c>
      <c r="BD168" s="234" t="str">
        <f>_xlfn.XLOOKUP($F168,Monstervakken!$C:$C,Monstervakken!CN:CN,".",0)</f>
        <v>ja</v>
      </c>
      <c r="BE168" s="234" t="str">
        <f>_xlfn.XLOOKUP($F168,Monstervakken!$C:$C,Monstervakken!CO:CO,".",0)</f>
        <v>ja</v>
      </c>
      <c r="BF168" s="234" t="str">
        <f>_xlfn.XLOOKUP($F168,Monstervakken!$C:$C,Monstervakken!CP:CP,".",0)</f>
        <v>ja</v>
      </c>
      <c r="BG168" s="234" t="str">
        <f>_xlfn.XLOOKUP($F168,Monstervakken!$C:$C,Monstervakken!CQ:CQ,".",0)</f>
        <v>ja</v>
      </c>
      <c r="BH168" s="234" t="str">
        <f>_xlfn.XLOOKUP($F168,Monstervakken!$C:$C,Monstervakken!CR:CR,".",0)</f>
        <v>ja</v>
      </c>
      <c r="BI168" s="234" t="str">
        <f>_xlfn.XLOOKUP($F168,Monstervakken!$C:$C,Monstervakken!CS:CS,".",0)</f>
        <v>ja</v>
      </c>
      <c r="BJ168" s="234" t="str">
        <f>_xlfn.XLOOKUP($F168,Monstervakken!$C:$C,Monstervakken!CT:CT,".",0)</f>
        <v>ja</v>
      </c>
      <c r="BK168" s="234" t="str">
        <f>_xlfn.XLOOKUP($F168,Monstervakken!$C:$C,Monstervakken!CU:CU,".",0)</f>
        <v>ja</v>
      </c>
      <c r="BL168" s="232" t="str">
        <f t="shared" si="16"/>
        <v>011_160</v>
      </c>
    </row>
    <row r="169" spans="1:64" x14ac:dyDescent="0.2">
      <c r="A169" s="6" t="s">
        <v>1647</v>
      </c>
      <c r="C169" s="135">
        <f>_xlfn.XLOOKUP(F169,Monstervakken!C:C,Monstervakken!B:B)</f>
        <v>4004</v>
      </c>
      <c r="D169" s="6" t="s">
        <v>1635</v>
      </c>
      <c r="E169" s="6" t="s">
        <v>104</v>
      </c>
      <c r="F169" s="75">
        <v>22</v>
      </c>
      <c r="G169" s="115" t="str">
        <f t="shared" si="17"/>
        <v>011_161</v>
      </c>
      <c r="H169" s="135"/>
      <c r="I169" s="75">
        <v>161</v>
      </c>
      <c r="J169" s="6" t="s">
        <v>109</v>
      </c>
      <c r="K169" s="23">
        <v>50</v>
      </c>
      <c r="L169" s="25">
        <v>6.7</v>
      </c>
      <c r="M169" s="6">
        <v>335</v>
      </c>
      <c r="N169" s="8">
        <v>43728</v>
      </c>
      <c r="O169" s="6" t="s">
        <v>26</v>
      </c>
      <c r="P169" s="66">
        <v>-2.2000000000000002</v>
      </c>
      <c r="Q169" s="66">
        <v>-2.2200000000000002</v>
      </c>
      <c r="R169" s="66">
        <f>_xlfn.XLOOKUP(E169,hlp_leggeruitrapport!A:A,hlp_leggeruitrapport!D:D)</f>
        <v>-2.2200000000000002</v>
      </c>
      <c r="S169" s="66">
        <v>0.5</v>
      </c>
      <c r="T169" s="66">
        <f>_xlfn.XLOOKUP(E169,hlp_leggeruitrapport!A:A,hlp_leggeruitrapport!E:E)</f>
        <v>0.5</v>
      </c>
      <c r="U169" s="75">
        <f>_xlfn.XLOOKUP(E169,hlp_leggeruitrapport!A:A,hlp_leggeruitrapport!F:F)</f>
        <v>3</v>
      </c>
      <c r="V169" s="165">
        <f>_xlfn.XLOOKUP($G169,hpBPaanwas!$C:$C,hpBPaanwas!T:T,".")</f>
        <v>3</v>
      </c>
      <c r="W169" s="75">
        <f t="shared" si="18"/>
        <v>-2.9200000000000004</v>
      </c>
      <c r="X169" s="6">
        <v>-2.72</v>
      </c>
      <c r="Y169" s="6">
        <v>3.7</v>
      </c>
      <c r="Z169" s="6">
        <v>3.43</v>
      </c>
      <c r="AA169" s="6">
        <v>0.3</v>
      </c>
      <c r="AB169" s="6">
        <v>0.53</v>
      </c>
      <c r="AC169" s="6">
        <v>171.5</v>
      </c>
      <c r="AD169" s="6">
        <v>15</v>
      </c>
      <c r="AE169" s="6">
        <v>26.5</v>
      </c>
      <c r="AF169" s="6">
        <v>0.15215899999999999</v>
      </c>
      <c r="AG169" s="6" t="s">
        <v>27</v>
      </c>
      <c r="AH169" s="6" t="s">
        <v>32</v>
      </c>
      <c r="AI169" s="6" t="s">
        <v>29</v>
      </c>
      <c r="AJ169" s="6" t="s">
        <v>109</v>
      </c>
      <c r="AK169" s="75">
        <f>_xlfn.XLOOKUP(G169,hlpBPout!C:C,hlpBPout!X:X,".")</f>
        <v>170</v>
      </c>
      <c r="AL169" s="75">
        <f>_xlfn.XLOOKUP($G169,hlpBPout!$C:$C,hlpBPout!AA:AA,".")</f>
        <v>10</v>
      </c>
      <c r="AM169" s="75">
        <f>_xlfn.XLOOKUP(G169,hpBPaanwas!C:C,hpBPaanwas!X:X,".")</f>
        <v>180</v>
      </c>
      <c r="AN169" s="165">
        <f t="shared" si="19"/>
        <v>0.6</v>
      </c>
      <c r="AO169" s="75">
        <f>_xlfn.XLOOKUP($G169,hpBPaanwas!$C:$C,hpBPaanwas!AA:AA,".")</f>
        <v>30</v>
      </c>
      <c r="AP169" s="116"/>
      <c r="AQ169" s="75">
        <f t="shared" si="20"/>
        <v>-1.5</v>
      </c>
      <c r="AR169" s="116"/>
      <c r="AS169" s="127"/>
      <c r="AT169" s="127" t="s">
        <v>3795</v>
      </c>
      <c r="AU169" s="128"/>
      <c r="AV169" s="232" t="str">
        <f>_xlfn.XLOOKUP($F169,Monstervakken!$C:$C,Monstervakken!L:L,".",0)</f>
        <v>Klasse industrie</v>
      </c>
      <c r="AW169" s="232" t="str">
        <f>_xlfn.XLOOKUP($F169,Monstervakken!$C:$C,Monstervakken!M:M,".",0)</f>
        <v>Klasse B</v>
      </c>
      <c r="AX169" s="232" t="str">
        <f>_xlfn.XLOOKUP($F169,Monstervakken!$C:$C,Monstervakken!N:N,".",0)</f>
        <v>Verspreidbaar</v>
      </c>
      <c r="AY169" s="232" t="str">
        <f>_xlfn.XLOOKUP($F169,Monstervakken!$C:$C,Monstervakken!O:O,".",0)</f>
        <v>Toepasbaar in GBT</v>
      </c>
      <c r="AZ169" s="232" t="str">
        <f>_xlfn.XLOOKUP($F169,Monstervakken!$C:$C,Monstervakken!P:P,".",0)</f>
        <v>Toepasbaar in GBT</v>
      </c>
      <c r="BA169" s="232" t="str">
        <f>_xlfn.XLOOKUP($F169,Monstervakken!$C:$C,Monstervakken!Q:Q,".",0)</f>
        <v>Geen</v>
      </c>
      <c r="BB169" s="232"/>
      <c r="BC169" s="234" t="str">
        <f>_xlfn.XLOOKUP($F169,Monstervakken!$C:$C,Monstervakken!CM:CM,".",0)</f>
        <v>ja</v>
      </c>
      <c r="BD169" s="234" t="str">
        <f>_xlfn.XLOOKUP($F169,Monstervakken!$C:$C,Monstervakken!CN:CN,".",0)</f>
        <v>ja</v>
      </c>
      <c r="BE169" s="234" t="str">
        <f>_xlfn.XLOOKUP($F169,Monstervakken!$C:$C,Monstervakken!CO:CO,".",0)</f>
        <v>ja</v>
      </c>
      <c r="BF169" s="234" t="str">
        <f>_xlfn.XLOOKUP($F169,Monstervakken!$C:$C,Monstervakken!CP:CP,".",0)</f>
        <v>ja</v>
      </c>
      <c r="BG169" s="234" t="str">
        <f>_xlfn.XLOOKUP($F169,Monstervakken!$C:$C,Monstervakken!CQ:CQ,".",0)</f>
        <v>ja</v>
      </c>
      <c r="BH169" s="234" t="str">
        <f>_xlfn.XLOOKUP($F169,Monstervakken!$C:$C,Monstervakken!CR:CR,".",0)</f>
        <v>ja</v>
      </c>
      <c r="BI169" s="234" t="str">
        <f>_xlfn.XLOOKUP($F169,Monstervakken!$C:$C,Monstervakken!CS:CS,".",0)</f>
        <v>ja</v>
      </c>
      <c r="BJ169" s="234" t="str">
        <f>_xlfn.XLOOKUP($F169,Monstervakken!$C:$C,Monstervakken!CT:CT,".",0)</f>
        <v>ja</v>
      </c>
      <c r="BK169" s="234" t="str">
        <f>_xlfn.XLOOKUP($F169,Monstervakken!$C:$C,Monstervakken!CU:CU,".",0)</f>
        <v>ja</v>
      </c>
      <c r="BL169" s="232" t="str">
        <f t="shared" si="16"/>
        <v>011_161</v>
      </c>
    </row>
    <row r="170" spans="1:64" x14ac:dyDescent="0.2">
      <c r="A170" s="6" t="s">
        <v>1647</v>
      </c>
      <c r="C170" s="135">
        <f>_xlfn.XLOOKUP(F170,Monstervakken!C:C,Monstervakken!B:B)</f>
        <v>4004</v>
      </c>
      <c r="D170" s="6" t="s">
        <v>1635</v>
      </c>
      <c r="E170" s="6" t="s">
        <v>104</v>
      </c>
      <c r="F170" s="75">
        <v>22</v>
      </c>
      <c r="G170" s="115" t="str">
        <f t="shared" si="17"/>
        <v>011_162</v>
      </c>
      <c r="H170" s="135"/>
      <c r="I170" s="75">
        <v>162</v>
      </c>
      <c r="J170" s="6" t="s">
        <v>110</v>
      </c>
      <c r="K170" s="23">
        <v>52</v>
      </c>
      <c r="L170" s="25">
        <v>6.7</v>
      </c>
      <c r="M170" s="6">
        <v>348.4</v>
      </c>
      <c r="N170" s="8">
        <v>43728</v>
      </c>
      <c r="O170" s="6" t="s">
        <v>26</v>
      </c>
      <c r="P170" s="66">
        <v>-2.2000000000000002</v>
      </c>
      <c r="Q170" s="66">
        <v>-2.2200000000000002</v>
      </c>
      <c r="R170" s="66">
        <f>_xlfn.XLOOKUP(E170,hlp_leggeruitrapport!A:A,hlp_leggeruitrapport!D:D)</f>
        <v>-2.2200000000000002</v>
      </c>
      <c r="S170" s="66">
        <v>0.5</v>
      </c>
      <c r="T170" s="66">
        <f>_xlfn.XLOOKUP(E170,hlp_leggeruitrapport!A:A,hlp_leggeruitrapport!E:E)</f>
        <v>0.5</v>
      </c>
      <c r="U170" s="75">
        <f>_xlfn.XLOOKUP(E170,hlp_leggeruitrapport!A:A,hlp_leggeruitrapport!F:F)</f>
        <v>3</v>
      </c>
      <c r="V170" s="165">
        <f>_xlfn.XLOOKUP($G170,hpBPaanwas!$C:$C,hpBPaanwas!T:T,".")</f>
        <v>3</v>
      </c>
      <c r="W170" s="75">
        <f t="shared" si="18"/>
        <v>-2.9200000000000004</v>
      </c>
      <c r="X170" s="6">
        <v>-2.72</v>
      </c>
      <c r="Y170" s="6">
        <v>3.7</v>
      </c>
      <c r="Z170" s="6">
        <v>3.26</v>
      </c>
      <c r="AA170" s="6">
        <v>0.26</v>
      </c>
      <c r="AB170" s="6">
        <v>0.56000000000000005</v>
      </c>
      <c r="AC170" s="6">
        <v>169.5</v>
      </c>
      <c r="AD170" s="6">
        <v>13.5</v>
      </c>
      <c r="AE170" s="6">
        <v>29.1</v>
      </c>
      <c r="AF170" s="6">
        <v>0.132965</v>
      </c>
      <c r="AG170" s="6" t="s">
        <v>27</v>
      </c>
      <c r="AH170" s="6" t="s">
        <v>32</v>
      </c>
      <c r="AI170" s="6" t="s">
        <v>29</v>
      </c>
      <c r="AJ170" s="6" t="s">
        <v>110</v>
      </c>
      <c r="AK170" s="75">
        <f>_xlfn.XLOOKUP(G170,hlpBPout!C:C,hlpBPout!X:X,".")</f>
        <v>166</v>
      </c>
      <c r="AL170" s="75">
        <f>_xlfn.XLOOKUP($G170,hlpBPout!$C:$C,hlpBPout!AA:AA,".")</f>
        <v>10</v>
      </c>
      <c r="AM170" s="75">
        <f>_xlfn.XLOOKUP(G170,hpBPaanwas!C:C,hpBPaanwas!X:X,".")</f>
        <v>177</v>
      </c>
      <c r="AN170" s="165">
        <f t="shared" si="19"/>
        <v>0.69230769230769229</v>
      </c>
      <c r="AO170" s="75">
        <f>_xlfn.XLOOKUP($G170,hpBPaanwas!$C:$C,hpBPaanwas!AA:AA,".")</f>
        <v>36</v>
      </c>
      <c r="AP170" s="116"/>
      <c r="AQ170" s="75">
        <f t="shared" si="20"/>
        <v>-3.5</v>
      </c>
      <c r="AR170" s="116"/>
      <c r="AS170" s="127"/>
      <c r="AT170" s="127" t="s">
        <v>3795</v>
      </c>
      <c r="AU170" s="128"/>
      <c r="AV170" s="232" t="str">
        <f>_xlfn.XLOOKUP($F170,Monstervakken!$C:$C,Monstervakken!L:L,".",0)</f>
        <v>Klasse industrie</v>
      </c>
      <c r="AW170" s="232" t="str">
        <f>_xlfn.XLOOKUP($F170,Monstervakken!$C:$C,Monstervakken!M:M,".",0)</f>
        <v>Klasse B</v>
      </c>
      <c r="AX170" s="232" t="str">
        <f>_xlfn.XLOOKUP($F170,Monstervakken!$C:$C,Monstervakken!N:N,".",0)</f>
        <v>Verspreidbaar</v>
      </c>
      <c r="AY170" s="232" t="str">
        <f>_xlfn.XLOOKUP($F170,Monstervakken!$C:$C,Monstervakken!O:O,".",0)</f>
        <v>Toepasbaar in GBT</v>
      </c>
      <c r="AZ170" s="232" t="str">
        <f>_xlfn.XLOOKUP($F170,Monstervakken!$C:$C,Monstervakken!P:P,".",0)</f>
        <v>Toepasbaar in GBT</v>
      </c>
      <c r="BA170" s="232" t="str">
        <f>_xlfn.XLOOKUP($F170,Monstervakken!$C:$C,Monstervakken!Q:Q,".",0)</f>
        <v>Geen</v>
      </c>
      <c r="BB170" s="232"/>
      <c r="BC170" s="234" t="str">
        <f>_xlfn.XLOOKUP($F170,Monstervakken!$C:$C,Monstervakken!CM:CM,".",0)</f>
        <v>ja</v>
      </c>
      <c r="BD170" s="234" t="str">
        <f>_xlfn.XLOOKUP($F170,Monstervakken!$C:$C,Monstervakken!CN:CN,".",0)</f>
        <v>ja</v>
      </c>
      <c r="BE170" s="234" t="str">
        <f>_xlfn.XLOOKUP($F170,Monstervakken!$C:$C,Monstervakken!CO:CO,".",0)</f>
        <v>ja</v>
      </c>
      <c r="BF170" s="234" t="str">
        <f>_xlfn.XLOOKUP($F170,Monstervakken!$C:$C,Monstervakken!CP:CP,".",0)</f>
        <v>ja</v>
      </c>
      <c r="BG170" s="234" t="str">
        <f>_xlfn.XLOOKUP($F170,Monstervakken!$C:$C,Monstervakken!CQ:CQ,".",0)</f>
        <v>ja</v>
      </c>
      <c r="BH170" s="234" t="str">
        <f>_xlfn.XLOOKUP($F170,Monstervakken!$C:$C,Monstervakken!CR:CR,".",0)</f>
        <v>ja</v>
      </c>
      <c r="BI170" s="234" t="str">
        <f>_xlfn.XLOOKUP($F170,Monstervakken!$C:$C,Monstervakken!CS:CS,".",0)</f>
        <v>ja</v>
      </c>
      <c r="BJ170" s="234" t="str">
        <f>_xlfn.XLOOKUP($F170,Monstervakken!$C:$C,Monstervakken!CT:CT,".",0)</f>
        <v>ja</v>
      </c>
      <c r="BK170" s="234" t="str">
        <f>_xlfn.XLOOKUP($F170,Monstervakken!$C:$C,Monstervakken!CU:CU,".",0)</f>
        <v>ja</v>
      </c>
      <c r="BL170" s="232" t="str">
        <f t="shared" si="16"/>
        <v>011_162</v>
      </c>
    </row>
    <row r="171" spans="1:64" x14ac:dyDescent="0.2">
      <c r="A171" s="6" t="s">
        <v>1647</v>
      </c>
      <c r="C171" s="135">
        <f>_xlfn.XLOOKUP(F171,Monstervakken!C:C,Monstervakken!B:B)</f>
        <v>4004</v>
      </c>
      <c r="D171" s="6" t="s">
        <v>1635</v>
      </c>
      <c r="E171" s="6" t="s">
        <v>104</v>
      </c>
      <c r="F171" s="75">
        <v>22</v>
      </c>
      <c r="G171" s="115" t="str">
        <f t="shared" si="17"/>
        <v>011_163</v>
      </c>
      <c r="H171" s="135"/>
      <c r="I171" s="75">
        <v>163</v>
      </c>
      <c r="J171" s="6" t="s">
        <v>111</v>
      </c>
      <c r="K171" s="23">
        <v>50</v>
      </c>
      <c r="L171" s="25">
        <v>6.45</v>
      </c>
      <c r="M171" s="6">
        <v>322.5</v>
      </c>
      <c r="N171" s="8">
        <v>43728</v>
      </c>
      <c r="O171" s="6" t="s">
        <v>26</v>
      </c>
      <c r="P171" s="66">
        <v>-2.2000000000000002</v>
      </c>
      <c r="Q171" s="66">
        <v>-2.2200000000000002</v>
      </c>
      <c r="R171" s="66">
        <f>_xlfn.XLOOKUP(E171,hlp_leggeruitrapport!A:A,hlp_leggeruitrapport!D:D)</f>
        <v>-2.2200000000000002</v>
      </c>
      <c r="S171" s="66">
        <v>0.5</v>
      </c>
      <c r="T171" s="66">
        <f>_xlfn.XLOOKUP(E171,hlp_leggeruitrapport!A:A,hlp_leggeruitrapport!E:E)</f>
        <v>0.5</v>
      </c>
      <c r="U171" s="75">
        <f>_xlfn.XLOOKUP(E171,hlp_leggeruitrapport!A:A,hlp_leggeruitrapport!F:F)</f>
        <v>3</v>
      </c>
      <c r="V171" s="165">
        <f>_xlfn.XLOOKUP($G171,hpBPaanwas!$C:$C,hpBPaanwas!T:T,".")</f>
        <v>3</v>
      </c>
      <c r="W171" s="75">
        <f t="shared" si="18"/>
        <v>-2.9200000000000004</v>
      </c>
      <c r="X171" s="6">
        <v>-2.72</v>
      </c>
      <c r="Y171" s="6">
        <v>3.45</v>
      </c>
      <c r="Z171" s="6">
        <v>2.66</v>
      </c>
      <c r="AA171" s="6">
        <v>0.12</v>
      </c>
      <c r="AB171" s="6">
        <v>0.34</v>
      </c>
      <c r="AC171" s="6">
        <v>133</v>
      </c>
      <c r="AD171" s="6">
        <v>6</v>
      </c>
      <c r="AE171" s="6">
        <v>17</v>
      </c>
      <c r="AF171" s="6">
        <v>6.7523E-2</v>
      </c>
      <c r="AG171" s="6" t="s">
        <v>27</v>
      </c>
      <c r="AH171" s="6" t="s">
        <v>32</v>
      </c>
      <c r="AI171" s="6" t="s">
        <v>29</v>
      </c>
      <c r="AJ171" s="6" t="s">
        <v>111</v>
      </c>
      <c r="AK171" s="75">
        <f>_xlfn.XLOOKUP(G171,hlpBPout!C:C,hlpBPout!X:X,".")</f>
        <v>135</v>
      </c>
      <c r="AL171" s="75">
        <f>_xlfn.XLOOKUP($G171,hlpBPout!$C:$C,hlpBPout!AA:AA,".")</f>
        <v>5</v>
      </c>
      <c r="AM171" s="75">
        <f>_xlfn.XLOOKUP(G171,hpBPaanwas!C:C,hpBPaanwas!X:X,".")</f>
        <v>140</v>
      </c>
      <c r="AN171" s="165">
        <f t="shared" si="19"/>
        <v>0.4</v>
      </c>
      <c r="AO171" s="75">
        <f>_xlfn.XLOOKUP($G171,hpBPaanwas!$C:$C,hpBPaanwas!AA:AA,".")</f>
        <v>20</v>
      </c>
      <c r="AP171" s="116"/>
      <c r="AQ171" s="75">
        <f t="shared" si="20"/>
        <v>2</v>
      </c>
      <c r="AR171" s="116"/>
      <c r="AS171" s="127"/>
      <c r="AT171" s="127" t="s">
        <v>3795</v>
      </c>
      <c r="AU171" s="128"/>
      <c r="AV171" s="232" t="str">
        <f>_xlfn.XLOOKUP($F171,Monstervakken!$C:$C,Monstervakken!L:L,".",0)</f>
        <v>Klasse industrie</v>
      </c>
      <c r="AW171" s="232" t="str">
        <f>_xlfn.XLOOKUP($F171,Monstervakken!$C:$C,Monstervakken!M:M,".",0)</f>
        <v>Klasse B</v>
      </c>
      <c r="AX171" s="232" t="str">
        <f>_xlfn.XLOOKUP($F171,Monstervakken!$C:$C,Monstervakken!N:N,".",0)</f>
        <v>Verspreidbaar</v>
      </c>
      <c r="AY171" s="232" t="str">
        <f>_xlfn.XLOOKUP($F171,Monstervakken!$C:$C,Monstervakken!O:O,".",0)</f>
        <v>Toepasbaar in GBT</v>
      </c>
      <c r="AZ171" s="232" t="str">
        <f>_xlfn.XLOOKUP($F171,Monstervakken!$C:$C,Monstervakken!P:P,".",0)</f>
        <v>Toepasbaar in GBT</v>
      </c>
      <c r="BA171" s="232" t="str">
        <f>_xlfn.XLOOKUP($F171,Monstervakken!$C:$C,Monstervakken!Q:Q,".",0)</f>
        <v>Geen</v>
      </c>
      <c r="BB171" s="232"/>
      <c r="BC171" s="234" t="str">
        <f>_xlfn.XLOOKUP($F171,Monstervakken!$C:$C,Monstervakken!CM:CM,".",0)</f>
        <v>ja</v>
      </c>
      <c r="BD171" s="234" t="str">
        <f>_xlfn.XLOOKUP($F171,Monstervakken!$C:$C,Monstervakken!CN:CN,".",0)</f>
        <v>ja</v>
      </c>
      <c r="BE171" s="234" t="str">
        <f>_xlfn.XLOOKUP($F171,Monstervakken!$C:$C,Monstervakken!CO:CO,".",0)</f>
        <v>ja</v>
      </c>
      <c r="BF171" s="234" t="str">
        <f>_xlfn.XLOOKUP($F171,Monstervakken!$C:$C,Monstervakken!CP:CP,".",0)</f>
        <v>ja</v>
      </c>
      <c r="BG171" s="234" t="str">
        <f>_xlfn.XLOOKUP($F171,Monstervakken!$C:$C,Monstervakken!CQ:CQ,".",0)</f>
        <v>ja</v>
      </c>
      <c r="BH171" s="234" t="str">
        <f>_xlfn.XLOOKUP($F171,Monstervakken!$C:$C,Monstervakken!CR:CR,".",0)</f>
        <v>ja</v>
      </c>
      <c r="BI171" s="234" t="str">
        <f>_xlfn.XLOOKUP($F171,Monstervakken!$C:$C,Monstervakken!CS:CS,".",0)</f>
        <v>ja</v>
      </c>
      <c r="BJ171" s="234" t="str">
        <f>_xlfn.XLOOKUP($F171,Monstervakken!$C:$C,Monstervakken!CT:CT,".",0)</f>
        <v>ja</v>
      </c>
      <c r="BK171" s="234" t="str">
        <f>_xlfn.XLOOKUP($F171,Monstervakken!$C:$C,Monstervakken!CU:CU,".",0)</f>
        <v>ja</v>
      </c>
      <c r="BL171" s="232" t="str">
        <f t="shared" si="16"/>
        <v>011_163</v>
      </c>
    </row>
    <row r="172" spans="1:64" x14ac:dyDescent="0.2">
      <c r="A172" s="6" t="s">
        <v>1647</v>
      </c>
      <c r="C172" s="135">
        <f>_xlfn.XLOOKUP(F172,Monstervakken!C:C,Monstervakken!B:B)</f>
        <v>4004</v>
      </c>
      <c r="D172" s="6" t="s">
        <v>1635</v>
      </c>
      <c r="E172" s="6" t="s">
        <v>104</v>
      </c>
      <c r="F172" s="75">
        <v>22</v>
      </c>
      <c r="G172" s="115" t="str">
        <f t="shared" si="17"/>
        <v>011_163A</v>
      </c>
      <c r="H172" s="136" t="s">
        <v>2522</v>
      </c>
      <c r="I172" s="75" t="s">
        <v>972</v>
      </c>
      <c r="J172" s="6" t="s">
        <v>973</v>
      </c>
      <c r="K172" s="23">
        <v>50</v>
      </c>
      <c r="L172" s="25">
        <v>7</v>
      </c>
      <c r="M172" s="6">
        <v>350</v>
      </c>
      <c r="N172" s="8">
        <v>43728</v>
      </c>
      <c r="O172" s="6" t="s">
        <v>26</v>
      </c>
      <c r="P172" s="66">
        <v>-2.2000000000000002</v>
      </c>
      <c r="Q172" s="66">
        <v>-2.2200000000000002</v>
      </c>
      <c r="R172" s="66">
        <f>_xlfn.XLOOKUP(E172,hlp_leggeruitrapport!A:A,hlp_leggeruitrapport!D:D)</f>
        <v>-2.2200000000000002</v>
      </c>
      <c r="S172" s="66">
        <v>0.5</v>
      </c>
      <c r="T172" s="66">
        <f>_xlfn.XLOOKUP(E172,hlp_leggeruitrapport!A:A,hlp_leggeruitrapport!E:E)</f>
        <v>0.5</v>
      </c>
      <c r="U172" s="75">
        <f>_xlfn.XLOOKUP(E172,hlp_leggeruitrapport!A:A,hlp_leggeruitrapport!F:F)</f>
        <v>3</v>
      </c>
      <c r="V172" s="165">
        <f>_xlfn.XLOOKUP($G172,hpBPaanwas!$C:$C,hpBPaanwas!T:T,".")</f>
        <v>3</v>
      </c>
      <c r="W172" s="75">
        <f t="shared" si="18"/>
        <v>-2.9200000000000004</v>
      </c>
      <c r="X172" s="6">
        <v>-2.72</v>
      </c>
      <c r="Y172" s="6">
        <v>4</v>
      </c>
      <c r="Z172" s="6">
        <v>2.9</v>
      </c>
      <c r="AA172" s="6">
        <v>0.86</v>
      </c>
      <c r="AB172" s="6">
        <v>1.45</v>
      </c>
      <c r="AC172" s="6">
        <v>145</v>
      </c>
      <c r="AD172" s="6">
        <v>43</v>
      </c>
      <c r="AE172" s="6">
        <v>72.5</v>
      </c>
      <c r="AF172" s="6">
        <v>0.37029099999999998</v>
      </c>
      <c r="AG172" s="6" t="s">
        <v>921</v>
      </c>
      <c r="AH172" s="6" t="s">
        <v>28</v>
      </c>
      <c r="AI172" s="6" t="s">
        <v>41</v>
      </c>
      <c r="AJ172" s="6" t="s">
        <v>973</v>
      </c>
      <c r="AK172" s="75">
        <f>_xlfn.XLOOKUP(G172,hlpBPout!C:C,hlpBPout!X:X,".")</f>
        <v>0</v>
      </c>
      <c r="AL172" s="75" t="str">
        <f>_xlfn.XLOOKUP($G172,hlpBPout!$C:$C,hlpBPout!AA:AA,".")</f>
        <v>!</v>
      </c>
      <c r="AM172" s="75">
        <f>_xlfn.XLOOKUP(G172,hpBPaanwas!C:C,hpBPaanwas!X:X,".")</f>
        <v>155</v>
      </c>
      <c r="AN172" s="165">
        <f t="shared" si="19"/>
        <v>1.6</v>
      </c>
      <c r="AO172" s="75">
        <f>_xlfn.XLOOKUP($G172,hpBPaanwas!$C:$C,hpBPaanwas!AA:AA,".")</f>
        <v>80</v>
      </c>
      <c r="AP172" s="116"/>
      <c r="AQ172" s="75">
        <f t="shared" si="20"/>
        <v>-145</v>
      </c>
      <c r="AR172" s="116"/>
      <c r="AS172" s="127"/>
      <c r="AT172" s="127" t="s">
        <v>3795</v>
      </c>
      <c r="AU172" s="128"/>
      <c r="AV172" s="232" t="str">
        <f>_xlfn.XLOOKUP($F172,Monstervakken!$C:$C,Monstervakken!L:L,".",0)</f>
        <v>Klasse industrie</v>
      </c>
      <c r="AW172" s="232" t="str">
        <f>_xlfn.XLOOKUP($F172,Monstervakken!$C:$C,Monstervakken!M:M,".",0)</f>
        <v>Klasse B</v>
      </c>
      <c r="AX172" s="232" t="str">
        <f>_xlfn.XLOOKUP($F172,Monstervakken!$C:$C,Monstervakken!N:N,".",0)</f>
        <v>Verspreidbaar</v>
      </c>
      <c r="AY172" s="232" t="str">
        <f>_xlfn.XLOOKUP($F172,Monstervakken!$C:$C,Monstervakken!O:O,".",0)</f>
        <v>Toepasbaar in GBT</v>
      </c>
      <c r="AZ172" s="232" t="str">
        <f>_xlfn.XLOOKUP($F172,Monstervakken!$C:$C,Monstervakken!P:P,".",0)</f>
        <v>Toepasbaar in GBT</v>
      </c>
      <c r="BA172" s="232" t="str">
        <f>_xlfn.XLOOKUP($F172,Monstervakken!$C:$C,Monstervakken!Q:Q,".",0)</f>
        <v>Geen</v>
      </c>
      <c r="BB172" s="232"/>
      <c r="BC172" s="234" t="str">
        <f>_xlfn.XLOOKUP($F172,Monstervakken!$C:$C,Monstervakken!CM:CM,".",0)</f>
        <v>ja</v>
      </c>
      <c r="BD172" s="234" t="str">
        <f>_xlfn.XLOOKUP($F172,Monstervakken!$C:$C,Monstervakken!CN:CN,".",0)</f>
        <v>ja</v>
      </c>
      <c r="BE172" s="234" t="str">
        <f>_xlfn.XLOOKUP($F172,Monstervakken!$C:$C,Monstervakken!CO:CO,".",0)</f>
        <v>ja</v>
      </c>
      <c r="BF172" s="234" t="str">
        <f>_xlfn.XLOOKUP($F172,Monstervakken!$C:$C,Monstervakken!CP:CP,".",0)</f>
        <v>ja</v>
      </c>
      <c r="BG172" s="234" t="str">
        <f>_xlfn.XLOOKUP($F172,Monstervakken!$C:$C,Monstervakken!CQ:CQ,".",0)</f>
        <v>ja</v>
      </c>
      <c r="BH172" s="234" t="str">
        <f>_xlfn.XLOOKUP($F172,Monstervakken!$C:$C,Monstervakken!CR:CR,".",0)</f>
        <v>ja</v>
      </c>
      <c r="BI172" s="234" t="str">
        <f>_xlfn.XLOOKUP($F172,Monstervakken!$C:$C,Monstervakken!CS:CS,".",0)</f>
        <v>ja</v>
      </c>
      <c r="BJ172" s="234" t="str">
        <f>_xlfn.XLOOKUP($F172,Monstervakken!$C:$C,Monstervakken!CT:CT,".",0)</f>
        <v>ja</v>
      </c>
      <c r="BK172" s="234" t="str">
        <f>_xlfn.XLOOKUP($F172,Monstervakken!$C:$C,Monstervakken!CU:CU,".",0)</f>
        <v>ja</v>
      </c>
      <c r="BL172" s="232" t="str">
        <f t="shared" si="16"/>
        <v>011_163A</v>
      </c>
    </row>
    <row r="173" spans="1:64" x14ac:dyDescent="0.2">
      <c r="A173" s="6" t="s">
        <v>1647</v>
      </c>
      <c r="C173" s="135">
        <f>_xlfn.XLOOKUP(F173,Monstervakken!C:C,Monstervakken!B:B)</f>
        <v>4004</v>
      </c>
      <c r="D173" s="6" t="s">
        <v>1635</v>
      </c>
      <c r="E173" s="6" t="s">
        <v>104</v>
      </c>
      <c r="F173" s="75">
        <v>22</v>
      </c>
      <c r="G173" s="115" t="str">
        <f t="shared" si="17"/>
        <v>011_164</v>
      </c>
      <c r="H173" s="135"/>
      <c r="I173" s="75">
        <v>164</v>
      </c>
      <c r="J173" s="6" t="s">
        <v>112</v>
      </c>
      <c r="K173" s="23">
        <v>38</v>
      </c>
      <c r="L173" s="25">
        <v>7.5</v>
      </c>
      <c r="M173" s="6">
        <v>285</v>
      </c>
      <c r="N173" s="8">
        <v>43728</v>
      </c>
      <c r="O173" s="6" t="s">
        <v>26</v>
      </c>
      <c r="P173" s="66">
        <v>-2.2000000000000002</v>
      </c>
      <c r="Q173" s="66">
        <v>-2.2200000000000002</v>
      </c>
      <c r="R173" s="66">
        <f>_xlfn.XLOOKUP(E173,hlp_leggeruitrapport!A:A,hlp_leggeruitrapport!D:D)</f>
        <v>-2.2200000000000002</v>
      </c>
      <c r="S173" s="66">
        <v>0.5</v>
      </c>
      <c r="T173" s="66">
        <f>_xlfn.XLOOKUP(E173,hlp_leggeruitrapport!A:A,hlp_leggeruitrapport!E:E)</f>
        <v>0.5</v>
      </c>
      <c r="U173" s="75">
        <f>_xlfn.XLOOKUP(E173,hlp_leggeruitrapport!A:A,hlp_leggeruitrapport!F:F)</f>
        <v>3</v>
      </c>
      <c r="V173" s="165">
        <f>_xlfn.XLOOKUP($G173,hpBPaanwas!$C:$C,hpBPaanwas!T:T,".")</f>
        <v>3</v>
      </c>
      <c r="W173" s="75">
        <f t="shared" si="18"/>
        <v>-2.9200000000000004</v>
      </c>
      <c r="X173" s="6">
        <v>-2.72</v>
      </c>
      <c r="Y173" s="6">
        <v>4.5</v>
      </c>
      <c r="Z173" s="6">
        <v>3.53</v>
      </c>
      <c r="AA173" s="6">
        <v>0.37</v>
      </c>
      <c r="AB173" s="6">
        <v>0.75</v>
      </c>
      <c r="AC173" s="6">
        <v>134.1</v>
      </c>
      <c r="AD173" s="6">
        <v>14.1</v>
      </c>
      <c r="AE173" s="6">
        <v>28.5</v>
      </c>
      <c r="AF173" s="6">
        <v>0.15589900000000001</v>
      </c>
      <c r="AG173" s="6" t="s">
        <v>27</v>
      </c>
      <c r="AH173" s="6" t="s">
        <v>28</v>
      </c>
      <c r="AI173" s="6" t="s">
        <v>29</v>
      </c>
      <c r="AJ173" s="6" t="s">
        <v>112</v>
      </c>
      <c r="AK173" s="75">
        <f>_xlfn.XLOOKUP(G173,hlpBPout!C:C,hlpBPout!X:X,".")</f>
        <v>133</v>
      </c>
      <c r="AL173" s="75">
        <f>_xlfn.XLOOKUP($G173,hlpBPout!$C:$C,hlpBPout!AA:AA,".")</f>
        <v>11</v>
      </c>
      <c r="AM173" s="75">
        <f>_xlfn.XLOOKUP(G173,hpBPaanwas!C:C,hpBPaanwas!X:X,".")</f>
        <v>141</v>
      </c>
      <c r="AN173" s="165">
        <f t="shared" si="19"/>
        <v>0.89473684210526316</v>
      </c>
      <c r="AO173" s="75">
        <f>_xlfn.XLOOKUP($G173,hpBPaanwas!$C:$C,hpBPaanwas!AA:AA,".")</f>
        <v>34</v>
      </c>
      <c r="AP173" s="116"/>
      <c r="AQ173" s="75">
        <f t="shared" si="20"/>
        <v>-1.0999999999999943</v>
      </c>
      <c r="AR173" s="116"/>
      <c r="AS173" s="127"/>
      <c r="AT173" s="127" t="s">
        <v>3795</v>
      </c>
      <c r="AU173" s="128"/>
      <c r="AV173" s="232" t="str">
        <f>_xlfn.XLOOKUP($F173,Monstervakken!$C:$C,Monstervakken!L:L,".",0)</f>
        <v>Klasse industrie</v>
      </c>
      <c r="AW173" s="232" t="str">
        <f>_xlfn.XLOOKUP($F173,Monstervakken!$C:$C,Monstervakken!M:M,".",0)</f>
        <v>Klasse B</v>
      </c>
      <c r="AX173" s="232" t="str">
        <f>_xlfn.XLOOKUP($F173,Monstervakken!$C:$C,Monstervakken!N:N,".",0)</f>
        <v>Verspreidbaar</v>
      </c>
      <c r="AY173" s="232" t="str">
        <f>_xlfn.XLOOKUP($F173,Monstervakken!$C:$C,Monstervakken!O:O,".",0)</f>
        <v>Toepasbaar in GBT</v>
      </c>
      <c r="AZ173" s="232" t="str">
        <f>_xlfn.XLOOKUP($F173,Monstervakken!$C:$C,Monstervakken!P:P,".",0)</f>
        <v>Toepasbaar in GBT</v>
      </c>
      <c r="BA173" s="232" t="str">
        <f>_xlfn.XLOOKUP($F173,Monstervakken!$C:$C,Monstervakken!Q:Q,".",0)</f>
        <v>Geen</v>
      </c>
      <c r="BB173" s="232"/>
      <c r="BC173" s="234" t="str">
        <f>_xlfn.XLOOKUP($F173,Monstervakken!$C:$C,Monstervakken!CM:CM,".",0)</f>
        <v>ja</v>
      </c>
      <c r="BD173" s="234" t="str">
        <f>_xlfn.XLOOKUP($F173,Monstervakken!$C:$C,Monstervakken!CN:CN,".",0)</f>
        <v>ja</v>
      </c>
      <c r="BE173" s="234" t="str">
        <f>_xlfn.XLOOKUP($F173,Monstervakken!$C:$C,Monstervakken!CO:CO,".",0)</f>
        <v>ja</v>
      </c>
      <c r="BF173" s="234" t="str">
        <f>_xlfn.XLOOKUP($F173,Monstervakken!$C:$C,Monstervakken!CP:CP,".",0)</f>
        <v>ja</v>
      </c>
      <c r="BG173" s="234" t="str">
        <f>_xlfn.XLOOKUP($F173,Monstervakken!$C:$C,Monstervakken!CQ:CQ,".",0)</f>
        <v>ja</v>
      </c>
      <c r="BH173" s="234" t="str">
        <f>_xlfn.XLOOKUP($F173,Monstervakken!$C:$C,Monstervakken!CR:CR,".",0)</f>
        <v>ja</v>
      </c>
      <c r="BI173" s="234" t="str">
        <f>_xlfn.XLOOKUP($F173,Monstervakken!$C:$C,Monstervakken!CS:CS,".",0)</f>
        <v>ja</v>
      </c>
      <c r="BJ173" s="234" t="str">
        <f>_xlfn.XLOOKUP($F173,Monstervakken!$C:$C,Monstervakken!CT:CT,".",0)</f>
        <v>ja</v>
      </c>
      <c r="BK173" s="234" t="str">
        <f>_xlfn.XLOOKUP($F173,Monstervakken!$C:$C,Monstervakken!CU:CU,".",0)</f>
        <v>ja</v>
      </c>
      <c r="BL173" s="232" t="str">
        <f t="shared" si="16"/>
        <v>011_164</v>
      </c>
    </row>
    <row r="174" spans="1:64" x14ac:dyDescent="0.2">
      <c r="A174" s="6" t="s">
        <v>1647</v>
      </c>
      <c r="C174" s="135">
        <f>_xlfn.XLOOKUP(F174,Monstervakken!C:C,Monstervakken!B:B)</f>
        <v>4004</v>
      </c>
      <c r="D174" s="6" t="s">
        <v>1635</v>
      </c>
      <c r="E174" s="6" t="s">
        <v>564</v>
      </c>
      <c r="F174" s="75">
        <v>22</v>
      </c>
      <c r="G174" s="115" t="str">
        <f t="shared" si="17"/>
        <v>011_165</v>
      </c>
      <c r="H174" s="135"/>
      <c r="I174" s="75">
        <v>165</v>
      </c>
      <c r="J174" s="6" t="s">
        <v>565</v>
      </c>
      <c r="K174" s="23">
        <v>37</v>
      </c>
      <c r="L174" s="25">
        <v>6.9</v>
      </c>
      <c r="M174" s="6">
        <v>255.3</v>
      </c>
      <c r="N174" s="8">
        <v>43728</v>
      </c>
      <c r="O174" s="6" t="s">
        <v>26</v>
      </c>
      <c r="P174" s="66">
        <v>-2.2000000000000002</v>
      </c>
      <c r="Q174" s="66">
        <v>-2.2200000000000002</v>
      </c>
      <c r="R174" s="66">
        <f>_xlfn.XLOOKUP(E174,hlp_leggeruitrapport!A:A,hlp_leggeruitrapport!D:D)</f>
        <v>-2.2200000000000002</v>
      </c>
      <c r="S174" s="66">
        <v>0.5</v>
      </c>
      <c r="T174" s="66">
        <f>_xlfn.XLOOKUP(E174,hlp_leggeruitrapport!A:A,hlp_leggeruitrapport!E:E)</f>
        <v>0.5</v>
      </c>
      <c r="U174" s="75">
        <f>_xlfn.XLOOKUP(E174,hlp_leggeruitrapport!A:A,hlp_leggeruitrapport!F:F)</f>
        <v>3</v>
      </c>
      <c r="V174" s="165">
        <f>_xlfn.XLOOKUP($G174,hpBPaanwas!$C:$C,hpBPaanwas!T:T,".")</f>
        <v>3</v>
      </c>
      <c r="W174" s="75">
        <f t="shared" si="18"/>
        <v>-2.9200000000000004</v>
      </c>
      <c r="X174" s="6">
        <v>-2.72</v>
      </c>
      <c r="Y174" s="6">
        <v>3.9</v>
      </c>
      <c r="Z174" s="6">
        <v>4.18</v>
      </c>
      <c r="AA174" s="6">
        <v>0.7</v>
      </c>
      <c r="AB174" s="6">
        <v>1.35</v>
      </c>
      <c r="AC174" s="6">
        <v>154.69999999999999</v>
      </c>
      <c r="AD174" s="6">
        <v>25.9</v>
      </c>
      <c r="AE174" s="6">
        <v>50</v>
      </c>
      <c r="AF174" s="6">
        <v>0.31542500000000001</v>
      </c>
      <c r="AG174" s="6" t="s">
        <v>479</v>
      </c>
      <c r="AH174" s="6" t="s">
        <v>32</v>
      </c>
      <c r="AI174" s="6" t="s">
        <v>41</v>
      </c>
      <c r="AJ174" s="6" t="s">
        <v>565</v>
      </c>
      <c r="AK174" s="75">
        <f>_xlfn.XLOOKUP(G174,hlpBPout!C:C,hlpBPout!X:X,".")</f>
        <v>155</v>
      </c>
      <c r="AL174" s="75">
        <f>_xlfn.XLOOKUP($G174,hlpBPout!$C:$C,hlpBPout!AA:AA,".")</f>
        <v>22</v>
      </c>
      <c r="AM174" s="75">
        <f>_xlfn.XLOOKUP(G174,hpBPaanwas!C:C,hpBPaanwas!X:X,".")</f>
        <v>159</v>
      </c>
      <c r="AN174" s="165">
        <f t="shared" si="19"/>
        <v>1.4054054054054055</v>
      </c>
      <c r="AO174" s="75">
        <f>_xlfn.XLOOKUP($G174,hpBPaanwas!$C:$C,hpBPaanwas!AA:AA,".")</f>
        <v>52</v>
      </c>
      <c r="AP174" s="116"/>
      <c r="AQ174" s="75">
        <f t="shared" si="20"/>
        <v>0.30000000000001137</v>
      </c>
      <c r="AR174" s="116"/>
      <c r="AS174" s="127"/>
      <c r="AT174" s="127" t="s">
        <v>3795</v>
      </c>
      <c r="AU174" s="128"/>
      <c r="AV174" s="232" t="str">
        <f>_xlfn.XLOOKUP($F174,Monstervakken!$C:$C,Monstervakken!L:L,".",0)</f>
        <v>Klasse industrie</v>
      </c>
      <c r="AW174" s="232" t="str">
        <f>_xlfn.XLOOKUP($F174,Monstervakken!$C:$C,Monstervakken!M:M,".",0)</f>
        <v>Klasse B</v>
      </c>
      <c r="AX174" s="232" t="str">
        <f>_xlfn.XLOOKUP($F174,Monstervakken!$C:$C,Monstervakken!N:N,".",0)</f>
        <v>Verspreidbaar</v>
      </c>
      <c r="AY174" s="232" t="str">
        <f>_xlfn.XLOOKUP($F174,Monstervakken!$C:$C,Monstervakken!O:O,".",0)</f>
        <v>Toepasbaar in GBT</v>
      </c>
      <c r="AZ174" s="232" t="str">
        <f>_xlfn.XLOOKUP($F174,Monstervakken!$C:$C,Monstervakken!P:P,".",0)</f>
        <v>Toepasbaar in GBT</v>
      </c>
      <c r="BA174" s="232" t="str">
        <f>_xlfn.XLOOKUP($F174,Monstervakken!$C:$C,Monstervakken!Q:Q,".",0)</f>
        <v>Geen</v>
      </c>
      <c r="BB174" s="232"/>
      <c r="BC174" s="234" t="str">
        <f>_xlfn.XLOOKUP($F174,Monstervakken!$C:$C,Monstervakken!CM:CM,".",0)</f>
        <v>ja</v>
      </c>
      <c r="BD174" s="234" t="str">
        <f>_xlfn.XLOOKUP($F174,Monstervakken!$C:$C,Monstervakken!CN:CN,".",0)</f>
        <v>ja</v>
      </c>
      <c r="BE174" s="234" t="str">
        <f>_xlfn.XLOOKUP($F174,Monstervakken!$C:$C,Monstervakken!CO:CO,".",0)</f>
        <v>ja</v>
      </c>
      <c r="BF174" s="234" t="str">
        <f>_xlfn.XLOOKUP($F174,Monstervakken!$C:$C,Monstervakken!CP:CP,".",0)</f>
        <v>ja</v>
      </c>
      <c r="BG174" s="234" t="str">
        <f>_xlfn.XLOOKUP($F174,Monstervakken!$C:$C,Monstervakken!CQ:CQ,".",0)</f>
        <v>ja</v>
      </c>
      <c r="BH174" s="234" t="str">
        <f>_xlfn.XLOOKUP($F174,Monstervakken!$C:$C,Monstervakken!CR:CR,".",0)</f>
        <v>ja</v>
      </c>
      <c r="BI174" s="234" t="str">
        <f>_xlfn.XLOOKUP($F174,Monstervakken!$C:$C,Monstervakken!CS:CS,".",0)</f>
        <v>ja</v>
      </c>
      <c r="BJ174" s="234" t="str">
        <f>_xlfn.XLOOKUP($F174,Monstervakken!$C:$C,Monstervakken!CT:CT,".",0)</f>
        <v>ja</v>
      </c>
      <c r="BK174" s="234" t="str">
        <f>_xlfn.XLOOKUP($F174,Monstervakken!$C:$C,Monstervakken!CU:CU,".",0)</f>
        <v>ja</v>
      </c>
      <c r="BL174" s="232" t="str">
        <f t="shared" si="16"/>
        <v>011_165</v>
      </c>
    </row>
    <row r="175" spans="1:64" x14ac:dyDescent="0.2">
      <c r="A175" s="6" t="s">
        <v>1647</v>
      </c>
      <c r="C175" s="135">
        <f>_xlfn.XLOOKUP(F175,Monstervakken!C:C,Monstervakken!B:B)</f>
        <v>4004</v>
      </c>
      <c r="D175" s="6" t="s">
        <v>1635</v>
      </c>
      <c r="E175" s="6" t="s">
        <v>564</v>
      </c>
      <c r="F175" s="75">
        <v>22</v>
      </c>
      <c r="G175" s="115" t="str">
        <f t="shared" si="17"/>
        <v>011_166</v>
      </c>
      <c r="H175" s="135"/>
      <c r="I175" s="75">
        <v>166</v>
      </c>
      <c r="J175" s="6" t="s">
        <v>974</v>
      </c>
      <c r="K175" s="23">
        <v>50</v>
      </c>
      <c r="L175" s="25">
        <v>6</v>
      </c>
      <c r="M175" s="6">
        <v>300</v>
      </c>
      <c r="N175" s="8">
        <v>43728</v>
      </c>
      <c r="O175" s="6" t="s">
        <v>26</v>
      </c>
      <c r="P175" s="66">
        <v>-2.2000000000000002</v>
      </c>
      <c r="Q175" s="66">
        <v>-2.2200000000000002</v>
      </c>
      <c r="R175" s="66">
        <f>_xlfn.XLOOKUP(E175,hlp_leggeruitrapport!A:A,hlp_leggeruitrapport!D:D)</f>
        <v>-2.2200000000000002</v>
      </c>
      <c r="S175" s="66">
        <v>0.5</v>
      </c>
      <c r="T175" s="66">
        <f>_xlfn.XLOOKUP(E175,hlp_leggeruitrapport!A:A,hlp_leggeruitrapport!E:E)</f>
        <v>0.5</v>
      </c>
      <c r="U175" s="75">
        <f>_xlfn.XLOOKUP(E175,hlp_leggeruitrapport!A:A,hlp_leggeruitrapport!F:F)</f>
        <v>3</v>
      </c>
      <c r="V175" s="165">
        <f>_xlfn.XLOOKUP($G175,hpBPaanwas!$C:$C,hpBPaanwas!T:T,".")</f>
        <v>3</v>
      </c>
      <c r="W175" s="75">
        <f t="shared" si="18"/>
        <v>-2.9200000000000004</v>
      </c>
      <c r="X175" s="6">
        <v>-2.72</v>
      </c>
      <c r="Y175" s="6">
        <v>3</v>
      </c>
      <c r="Z175" s="6">
        <v>3.33</v>
      </c>
      <c r="AA175" s="6">
        <v>1.1599999999999999</v>
      </c>
      <c r="AB175" s="6">
        <v>1.64</v>
      </c>
      <c r="AC175" s="6">
        <v>166.5</v>
      </c>
      <c r="AD175" s="6">
        <v>58</v>
      </c>
      <c r="AE175" s="6">
        <v>82</v>
      </c>
      <c r="AF175" s="6">
        <v>0.55769199999999997</v>
      </c>
      <c r="AG175" s="6" t="s">
        <v>921</v>
      </c>
      <c r="AH175" s="6" t="s">
        <v>32</v>
      </c>
      <c r="AI175" s="6" t="s">
        <v>41</v>
      </c>
      <c r="AJ175" s="6" t="s">
        <v>974</v>
      </c>
      <c r="AK175" s="75">
        <f>_xlfn.XLOOKUP(G175,hlpBPout!C:C,hlpBPout!X:X,".")</f>
        <v>165</v>
      </c>
      <c r="AL175" s="75">
        <f>_xlfn.XLOOKUP($G175,hlpBPout!$C:$C,hlpBPout!AA:AA,".")</f>
        <v>55</v>
      </c>
      <c r="AM175" s="75">
        <f>_xlfn.XLOOKUP(G175,hpBPaanwas!C:C,hpBPaanwas!X:X,".")</f>
        <v>175</v>
      </c>
      <c r="AN175" s="165">
        <f t="shared" si="19"/>
        <v>1.7</v>
      </c>
      <c r="AO175" s="75">
        <f>_xlfn.XLOOKUP($G175,hpBPaanwas!$C:$C,hpBPaanwas!AA:AA,".")</f>
        <v>85</v>
      </c>
      <c r="AP175" s="116"/>
      <c r="AQ175" s="75">
        <f t="shared" si="20"/>
        <v>-1.5</v>
      </c>
      <c r="AR175" s="116"/>
      <c r="AS175" s="127"/>
      <c r="AT175" s="127" t="s">
        <v>3795</v>
      </c>
      <c r="AU175" s="128"/>
      <c r="AV175" s="232" t="str">
        <f>_xlfn.XLOOKUP($F175,Monstervakken!$C:$C,Monstervakken!L:L,".",0)</f>
        <v>Klasse industrie</v>
      </c>
      <c r="AW175" s="232" t="str">
        <f>_xlfn.XLOOKUP($F175,Monstervakken!$C:$C,Monstervakken!M:M,".",0)</f>
        <v>Klasse B</v>
      </c>
      <c r="AX175" s="232" t="str">
        <f>_xlfn.XLOOKUP($F175,Monstervakken!$C:$C,Monstervakken!N:N,".",0)</f>
        <v>Verspreidbaar</v>
      </c>
      <c r="AY175" s="232" t="str">
        <f>_xlfn.XLOOKUP($F175,Monstervakken!$C:$C,Monstervakken!O:O,".",0)</f>
        <v>Toepasbaar in GBT</v>
      </c>
      <c r="AZ175" s="232" t="str">
        <f>_xlfn.XLOOKUP($F175,Monstervakken!$C:$C,Monstervakken!P:P,".",0)</f>
        <v>Toepasbaar in GBT</v>
      </c>
      <c r="BA175" s="232" t="str">
        <f>_xlfn.XLOOKUP($F175,Monstervakken!$C:$C,Monstervakken!Q:Q,".",0)</f>
        <v>Geen</v>
      </c>
      <c r="BB175" s="232"/>
      <c r="BC175" s="234" t="str">
        <f>_xlfn.XLOOKUP($F175,Monstervakken!$C:$C,Monstervakken!CM:CM,".",0)</f>
        <v>ja</v>
      </c>
      <c r="BD175" s="234" t="str">
        <f>_xlfn.XLOOKUP($F175,Monstervakken!$C:$C,Monstervakken!CN:CN,".",0)</f>
        <v>ja</v>
      </c>
      <c r="BE175" s="234" t="str">
        <f>_xlfn.XLOOKUP($F175,Monstervakken!$C:$C,Monstervakken!CO:CO,".",0)</f>
        <v>ja</v>
      </c>
      <c r="BF175" s="234" t="str">
        <f>_xlfn.XLOOKUP($F175,Monstervakken!$C:$C,Monstervakken!CP:CP,".",0)</f>
        <v>ja</v>
      </c>
      <c r="BG175" s="234" t="str">
        <f>_xlfn.XLOOKUP($F175,Monstervakken!$C:$C,Monstervakken!CQ:CQ,".",0)</f>
        <v>ja</v>
      </c>
      <c r="BH175" s="234" t="str">
        <f>_xlfn.XLOOKUP($F175,Monstervakken!$C:$C,Monstervakken!CR:CR,".",0)</f>
        <v>ja</v>
      </c>
      <c r="BI175" s="234" t="str">
        <f>_xlfn.XLOOKUP($F175,Monstervakken!$C:$C,Monstervakken!CS:CS,".",0)</f>
        <v>ja</v>
      </c>
      <c r="BJ175" s="234" t="str">
        <f>_xlfn.XLOOKUP($F175,Monstervakken!$C:$C,Monstervakken!CT:CT,".",0)</f>
        <v>ja</v>
      </c>
      <c r="BK175" s="234" t="str">
        <f>_xlfn.XLOOKUP($F175,Monstervakken!$C:$C,Monstervakken!CU:CU,".",0)</f>
        <v>ja</v>
      </c>
      <c r="BL175" s="232" t="str">
        <f t="shared" si="16"/>
        <v>011_166</v>
      </c>
    </row>
    <row r="176" spans="1:64" x14ac:dyDescent="0.2">
      <c r="A176" s="6" t="s">
        <v>1647</v>
      </c>
      <c r="C176" s="135">
        <f>_xlfn.XLOOKUP(F176,Monstervakken!C:C,Monstervakken!B:B)</f>
        <v>4004</v>
      </c>
      <c r="D176" s="6" t="s">
        <v>1635</v>
      </c>
      <c r="E176" s="6" t="s">
        <v>564</v>
      </c>
      <c r="F176" s="75">
        <v>22</v>
      </c>
      <c r="G176" s="115" t="str">
        <f t="shared" si="17"/>
        <v>011_167</v>
      </c>
      <c r="H176" s="135"/>
      <c r="I176" s="75">
        <v>167</v>
      </c>
      <c r="J176" s="6" t="s">
        <v>975</v>
      </c>
      <c r="K176" s="23">
        <v>50</v>
      </c>
      <c r="L176" s="25">
        <v>6.4</v>
      </c>
      <c r="M176" s="6">
        <v>320</v>
      </c>
      <c r="N176" s="8">
        <v>43728</v>
      </c>
      <c r="O176" s="6" t="s">
        <v>26</v>
      </c>
      <c r="P176" s="66">
        <v>-2.2000000000000002</v>
      </c>
      <c r="Q176" s="66">
        <v>-2.2200000000000002</v>
      </c>
      <c r="R176" s="66">
        <f>_xlfn.XLOOKUP(E176,hlp_leggeruitrapport!A:A,hlp_leggeruitrapport!D:D)</f>
        <v>-2.2200000000000002</v>
      </c>
      <c r="S176" s="66">
        <v>0.5</v>
      </c>
      <c r="T176" s="66">
        <f>_xlfn.XLOOKUP(E176,hlp_leggeruitrapport!A:A,hlp_leggeruitrapport!E:E)</f>
        <v>0.5</v>
      </c>
      <c r="U176" s="75">
        <f>_xlfn.XLOOKUP(E176,hlp_leggeruitrapport!A:A,hlp_leggeruitrapport!F:F)</f>
        <v>3</v>
      </c>
      <c r="V176" s="165">
        <f>_xlfn.XLOOKUP($G176,hpBPaanwas!$C:$C,hpBPaanwas!T:T,".")</f>
        <v>3</v>
      </c>
      <c r="W176" s="75">
        <f t="shared" si="18"/>
        <v>-2.9200000000000004</v>
      </c>
      <c r="X176" s="6">
        <v>-2.72</v>
      </c>
      <c r="Y176" s="6">
        <v>3.4</v>
      </c>
      <c r="Z176" s="6">
        <v>3.35</v>
      </c>
      <c r="AA176" s="6">
        <v>0.83</v>
      </c>
      <c r="AB176" s="6">
        <v>1.39</v>
      </c>
      <c r="AC176" s="6">
        <v>167.5</v>
      </c>
      <c r="AD176" s="6">
        <v>41.5</v>
      </c>
      <c r="AE176" s="6">
        <v>69.5</v>
      </c>
      <c r="AF176" s="6">
        <v>0.40170800000000001</v>
      </c>
      <c r="AG176" s="6" t="s">
        <v>921</v>
      </c>
      <c r="AH176" s="6" t="s">
        <v>28</v>
      </c>
      <c r="AI176" s="6" t="s">
        <v>41</v>
      </c>
      <c r="AJ176" s="6" t="s">
        <v>975</v>
      </c>
      <c r="AK176" s="75">
        <f>_xlfn.XLOOKUP(G176,hlpBPout!C:C,hlpBPout!X:X,".")</f>
        <v>165</v>
      </c>
      <c r="AL176" s="75">
        <f>_xlfn.XLOOKUP($G176,hlpBPout!$C:$C,hlpBPout!AA:AA,".")</f>
        <v>40</v>
      </c>
      <c r="AM176" s="75">
        <f>_xlfn.XLOOKUP(G176,hpBPaanwas!C:C,hpBPaanwas!X:X,".")</f>
        <v>175</v>
      </c>
      <c r="AN176" s="165">
        <f t="shared" si="19"/>
        <v>1.5</v>
      </c>
      <c r="AO176" s="75">
        <f>_xlfn.XLOOKUP($G176,hpBPaanwas!$C:$C,hpBPaanwas!AA:AA,".")</f>
        <v>75</v>
      </c>
      <c r="AP176" s="116"/>
      <c r="AQ176" s="75">
        <f t="shared" si="20"/>
        <v>-2.5</v>
      </c>
      <c r="AR176" s="116"/>
      <c r="AS176" s="127"/>
      <c r="AT176" s="127" t="s">
        <v>3795</v>
      </c>
      <c r="AU176" s="128"/>
      <c r="AV176" s="232" t="str">
        <f>_xlfn.XLOOKUP($F176,Monstervakken!$C:$C,Monstervakken!L:L,".",0)</f>
        <v>Klasse industrie</v>
      </c>
      <c r="AW176" s="232" t="str">
        <f>_xlfn.XLOOKUP($F176,Monstervakken!$C:$C,Monstervakken!M:M,".",0)</f>
        <v>Klasse B</v>
      </c>
      <c r="AX176" s="232" t="str">
        <f>_xlfn.XLOOKUP($F176,Monstervakken!$C:$C,Monstervakken!N:N,".",0)</f>
        <v>Verspreidbaar</v>
      </c>
      <c r="AY176" s="232" t="str">
        <f>_xlfn.XLOOKUP($F176,Monstervakken!$C:$C,Monstervakken!O:O,".",0)</f>
        <v>Toepasbaar in GBT</v>
      </c>
      <c r="AZ176" s="232" t="str">
        <f>_xlfn.XLOOKUP($F176,Monstervakken!$C:$C,Monstervakken!P:P,".",0)</f>
        <v>Toepasbaar in GBT</v>
      </c>
      <c r="BA176" s="232" t="str">
        <f>_xlfn.XLOOKUP($F176,Monstervakken!$C:$C,Monstervakken!Q:Q,".",0)</f>
        <v>Geen</v>
      </c>
      <c r="BB176" s="232"/>
      <c r="BC176" s="234" t="str">
        <f>_xlfn.XLOOKUP($F176,Monstervakken!$C:$C,Monstervakken!CM:CM,".",0)</f>
        <v>ja</v>
      </c>
      <c r="BD176" s="234" t="str">
        <f>_xlfn.XLOOKUP($F176,Monstervakken!$C:$C,Monstervakken!CN:CN,".",0)</f>
        <v>ja</v>
      </c>
      <c r="BE176" s="234" t="str">
        <f>_xlfn.XLOOKUP($F176,Monstervakken!$C:$C,Monstervakken!CO:CO,".",0)</f>
        <v>ja</v>
      </c>
      <c r="BF176" s="234" t="str">
        <f>_xlfn.XLOOKUP($F176,Monstervakken!$C:$C,Monstervakken!CP:CP,".",0)</f>
        <v>ja</v>
      </c>
      <c r="BG176" s="234" t="str">
        <f>_xlfn.XLOOKUP($F176,Monstervakken!$C:$C,Monstervakken!CQ:CQ,".",0)</f>
        <v>ja</v>
      </c>
      <c r="BH176" s="234" t="str">
        <f>_xlfn.XLOOKUP($F176,Monstervakken!$C:$C,Monstervakken!CR:CR,".",0)</f>
        <v>ja</v>
      </c>
      <c r="BI176" s="234" t="str">
        <f>_xlfn.XLOOKUP($F176,Monstervakken!$C:$C,Monstervakken!CS:CS,".",0)</f>
        <v>ja</v>
      </c>
      <c r="BJ176" s="234" t="str">
        <f>_xlfn.XLOOKUP($F176,Monstervakken!$C:$C,Monstervakken!CT:CT,".",0)</f>
        <v>ja</v>
      </c>
      <c r="BK176" s="234" t="str">
        <f>_xlfn.XLOOKUP($F176,Monstervakken!$C:$C,Monstervakken!CU:CU,".",0)</f>
        <v>ja</v>
      </c>
      <c r="BL176" s="232" t="str">
        <f t="shared" si="16"/>
        <v>011_167</v>
      </c>
    </row>
    <row r="177" spans="1:64" x14ac:dyDescent="0.2">
      <c r="A177" s="6" t="s">
        <v>1647</v>
      </c>
      <c r="C177" s="135">
        <f>_xlfn.XLOOKUP(F177,Monstervakken!C:C,Monstervakken!B:B)</f>
        <v>4004</v>
      </c>
      <c r="D177" s="6" t="s">
        <v>1635</v>
      </c>
      <c r="E177" s="6" t="s">
        <v>564</v>
      </c>
      <c r="F177" s="75">
        <v>22</v>
      </c>
      <c r="G177" s="115" t="str">
        <f t="shared" si="17"/>
        <v>011_168</v>
      </c>
      <c r="H177" s="135"/>
      <c r="I177" s="75">
        <v>168</v>
      </c>
      <c r="J177" s="6" t="s">
        <v>976</v>
      </c>
      <c r="K177" s="23">
        <v>37</v>
      </c>
      <c r="L177" s="25">
        <v>6.75</v>
      </c>
      <c r="M177" s="6">
        <v>249.75</v>
      </c>
      <c r="N177" s="8">
        <v>43728</v>
      </c>
      <c r="O177" s="6" t="s">
        <v>26</v>
      </c>
      <c r="P177" s="66">
        <v>-2.2000000000000002</v>
      </c>
      <c r="Q177" s="66">
        <v>-2.2200000000000002</v>
      </c>
      <c r="R177" s="66">
        <f>_xlfn.XLOOKUP(E177,hlp_leggeruitrapport!A:A,hlp_leggeruitrapport!D:D)</f>
        <v>-2.2200000000000002</v>
      </c>
      <c r="S177" s="66">
        <v>0.5</v>
      </c>
      <c r="T177" s="66">
        <f>_xlfn.XLOOKUP(E177,hlp_leggeruitrapport!A:A,hlp_leggeruitrapport!E:E)</f>
        <v>0.5</v>
      </c>
      <c r="U177" s="75">
        <f>_xlfn.XLOOKUP(E177,hlp_leggeruitrapport!A:A,hlp_leggeruitrapport!F:F)</f>
        <v>3</v>
      </c>
      <c r="V177" s="165">
        <f>_xlfn.XLOOKUP($G177,hpBPaanwas!$C:$C,hpBPaanwas!T:T,".")</f>
        <v>3</v>
      </c>
      <c r="W177" s="75">
        <f t="shared" si="18"/>
        <v>-2.9200000000000004</v>
      </c>
      <c r="X177" s="6">
        <v>-2.72</v>
      </c>
      <c r="Y177" s="6">
        <v>3.75</v>
      </c>
      <c r="Z177" s="6">
        <v>4.6399999999999997</v>
      </c>
      <c r="AA177" s="6">
        <v>0.97</v>
      </c>
      <c r="AB177" s="6">
        <v>1.6</v>
      </c>
      <c r="AC177" s="6">
        <v>171.7</v>
      </c>
      <c r="AD177" s="6">
        <v>35.9</v>
      </c>
      <c r="AE177" s="6">
        <v>59.2</v>
      </c>
      <c r="AF177" s="6">
        <v>0.42863499999999999</v>
      </c>
      <c r="AG177" s="6" t="s">
        <v>921</v>
      </c>
      <c r="AH177" s="6" t="s">
        <v>32</v>
      </c>
      <c r="AI177" s="6" t="s">
        <v>41</v>
      </c>
      <c r="AJ177" s="6" t="s">
        <v>976</v>
      </c>
      <c r="AK177" s="75">
        <f>_xlfn.XLOOKUP(G177,hlpBPout!C:C,hlpBPout!X:X,".")</f>
        <v>170</v>
      </c>
      <c r="AL177" s="75">
        <f>_xlfn.XLOOKUP($G177,hlpBPout!$C:$C,hlpBPout!AA:AA,".")</f>
        <v>33</v>
      </c>
      <c r="AM177" s="75">
        <f>_xlfn.XLOOKUP(G177,hpBPaanwas!C:C,hpBPaanwas!X:X,".")</f>
        <v>178</v>
      </c>
      <c r="AN177" s="165">
        <f t="shared" si="19"/>
        <v>1.7027027027027026</v>
      </c>
      <c r="AO177" s="75">
        <f>_xlfn.XLOOKUP($G177,hpBPaanwas!$C:$C,hpBPaanwas!AA:AA,".")</f>
        <v>63</v>
      </c>
      <c r="AP177" s="116"/>
      <c r="AQ177" s="75">
        <f t="shared" si="20"/>
        <v>-1.6999999999999886</v>
      </c>
      <c r="AR177" s="116"/>
      <c r="AS177" s="127"/>
      <c r="AT177" s="127" t="s">
        <v>3795</v>
      </c>
      <c r="AU177" s="128"/>
      <c r="AV177" s="232" t="str">
        <f>_xlfn.XLOOKUP($F177,Monstervakken!$C:$C,Monstervakken!L:L,".",0)</f>
        <v>Klasse industrie</v>
      </c>
      <c r="AW177" s="232" t="str">
        <f>_xlfn.XLOOKUP($F177,Monstervakken!$C:$C,Monstervakken!M:M,".",0)</f>
        <v>Klasse B</v>
      </c>
      <c r="AX177" s="232" t="str">
        <f>_xlfn.XLOOKUP($F177,Monstervakken!$C:$C,Monstervakken!N:N,".",0)</f>
        <v>Verspreidbaar</v>
      </c>
      <c r="AY177" s="232" t="str">
        <f>_xlfn.XLOOKUP($F177,Monstervakken!$C:$C,Monstervakken!O:O,".",0)</f>
        <v>Toepasbaar in GBT</v>
      </c>
      <c r="AZ177" s="232" t="str">
        <f>_xlfn.XLOOKUP($F177,Monstervakken!$C:$C,Monstervakken!P:P,".",0)</f>
        <v>Toepasbaar in GBT</v>
      </c>
      <c r="BA177" s="232" t="str">
        <f>_xlfn.XLOOKUP($F177,Monstervakken!$C:$C,Monstervakken!Q:Q,".",0)</f>
        <v>Geen</v>
      </c>
      <c r="BB177" s="232"/>
      <c r="BC177" s="234" t="str">
        <f>_xlfn.XLOOKUP($F177,Monstervakken!$C:$C,Monstervakken!CM:CM,".",0)</f>
        <v>ja</v>
      </c>
      <c r="BD177" s="234" t="str">
        <f>_xlfn.XLOOKUP($F177,Monstervakken!$C:$C,Monstervakken!CN:CN,".",0)</f>
        <v>ja</v>
      </c>
      <c r="BE177" s="234" t="str">
        <f>_xlfn.XLOOKUP($F177,Monstervakken!$C:$C,Monstervakken!CO:CO,".",0)</f>
        <v>ja</v>
      </c>
      <c r="BF177" s="234" t="str">
        <f>_xlfn.XLOOKUP($F177,Monstervakken!$C:$C,Monstervakken!CP:CP,".",0)</f>
        <v>ja</v>
      </c>
      <c r="BG177" s="234" t="str">
        <f>_xlfn.XLOOKUP($F177,Monstervakken!$C:$C,Monstervakken!CQ:CQ,".",0)</f>
        <v>ja</v>
      </c>
      <c r="BH177" s="234" t="str">
        <f>_xlfn.XLOOKUP($F177,Monstervakken!$C:$C,Monstervakken!CR:CR,".",0)</f>
        <v>ja</v>
      </c>
      <c r="BI177" s="234" t="str">
        <f>_xlfn.XLOOKUP($F177,Monstervakken!$C:$C,Monstervakken!CS:CS,".",0)</f>
        <v>ja</v>
      </c>
      <c r="BJ177" s="234" t="str">
        <f>_xlfn.XLOOKUP($F177,Monstervakken!$C:$C,Monstervakken!CT:CT,".",0)</f>
        <v>ja</v>
      </c>
      <c r="BK177" s="234" t="str">
        <f>_xlfn.XLOOKUP($F177,Monstervakken!$C:$C,Monstervakken!CU:CU,".",0)</f>
        <v>ja</v>
      </c>
      <c r="BL177" s="232" t="str">
        <f t="shared" si="16"/>
        <v>011_168</v>
      </c>
    </row>
    <row r="178" spans="1:64" x14ac:dyDescent="0.2">
      <c r="A178" s="6" t="s">
        <v>1647</v>
      </c>
      <c r="C178" s="135">
        <f>_xlfn.XLOOKUP(F178,Monstervakken!C:C,Monstervakken!B:B)</f>
        <v>4004</v>
      </c>
      <c r="D178" s="6" t="s">
        <v>1635</v>
      </c>
      <c r="E178" s="6" t="s">
        <v>977</v>
      </c>
      <c r="F178" s="75">
        <v>22</v>
      </c>
      <c r="G178" s="115" t="str">
        <f t="shared" si="17"/>
        <v>011_169</v>
      </c>
      <c r="H178" s="135"/>
      <c r="I178" s="75">
        <v>169</v>
      </c>
      <c r="J178" s="6" t="s">
        <v>978</v>
      </c>
      <c r="K178" s="23">
        <v>12.5</v>
      </c>
      <c r="L178" s="25">
        <v>7.75</v>
      </c>
      <c r="M178" s="6">
        <v>96.875</v>
      </c>
      <c r="N178" s="8">
        <v>43728</v>
      </c>
      <c r="O178" s="6" t="s">
        <v>74</v>
      </c>
      <c r="P178" s="66">
        <v>-2.2000000000000002</v>
      </c>
      <c r="Q178" s="66">
        <v>-2.2200000000000002</v>
      </c>
      <c r="R178" s="66">
        <f>_xlfn.XLOOKUP(E178,hlp_leggeruitrapport!A:A,hlp_leggeruitrapport!D:D)</f>
        <v>-2.2200000000000002</v>
      </c>
      <c r="S178" s="66">
        <v>0.5</v>
      </c>
      <c r="T178" s="66">
        <f>_xlfn.XLOOKUP(E178,hlp_leggeruitrapport!A:A,hlp_leggeruitrapport!E:E)</f>
        <v>0.5</v>
      </c>
      <c r="U178" s="75">
        <f>_xlfn.XLOOKUP(E178,hlp_leggeruitrapport!A:A,hlp_leggeruitrapport!F:F)</f>
        <v>3</v>
      </c>
      <c r="V178" s="165">
        <f>_xlfn.XLOOKUP($G178,hpBPaanwas!$C:$C,hpBPaanwas!T:T,".")</f>
        <v>3</v>
      </c>
      <c r="W178" s="75">
        <f t="shared" si="18"/>
        <v>-2.9200000000000004</v>
      </c>
      <c r="X178" s="6">
        <v>-2.72</v>
      </c>
      <c r="Y178" s="6">
        <v>4.75</v>
      </c>
      <c r="Z178" s="6">
        <v>4.1100000000000003</v>
      </c>
      <c r="AA178" s="6">
        <v>0.92</v>
      </c>
      <c r="AB178" s="6">
        <v>1.75</v>
      </c>
      <c r="AC178" s="6">
        <v>51.4</v>
      </c>
      <c r="AD178" s="6">
        <v>11.5</v>
      </c>
      <c r="AE178" s="6">
        <v>21.9</v>
      </c>
      <c r="AF178" s="6">
        <v>0.34514800000000001</v>
      </c>
      <c r="AG178" s="6" t="s">
        <v>921</v>
      </c>
      <c r="AH178" s="6" t="s">
        <v>32</v>
      </c>
      <c r="AI178" s="6" t="s">
        <v>41</v>
      </c>
      <c r="AJ178" s="6" t="s">
        <v>978</v>
      </c>
      <c r="AK178" s="75">
        <f>_xlfn.XLOOKUP(G178,hlpBPout!C:C,hlpBPout!X:X,".")</f>
        <v>51</v>
      </c>
      <c r="AL178" s="75">
        <f>_xlfn.XLOOKUP($G178,hlpBPout!$C:$C,hlpBPout!AA:AA,".")</f>
        <v>11</v>
      </c>
      <c r="AM178" s="75">
        <f>_xlfn.XLOOKUP(G178,hpBPaanwas!C:C,hpBPaanwas!X:X,".")</f>
        <v>54</v>
      </c>
      <c r="AN178" s="165">
        <f t="shared" si="19"/>
        <v>1.92</v>
      </c>
      <c r="AO178" s="75">
        <f>_xlfn.XLOOKUP($G178,hpBPaanwas!$C:$C,hpBPaanwas!AA:AA,".")</f>
        <v>24</v>
      </c>
      <c r="AP178" s="116"/>
      <c r="AQ178" s="75">
        <f t="shared" si="20"/>
        <v>-0.39999999999999858</v>
      </c>
      <c r="AR178" s="116"/>
      <c r="AS178" s="127"/>
      <c r="AT178" s="127" t="s">
        <v>3795</v>
      </c>
      <c r="AU178" s="128"/>
      <c r="AV178" s="232" t="str">
        <f>_xlfn.XLOOKUP($F178,Monstervakken!$C:$C,Monstervakken!L:L,".",0)</f>
        <v>Klasse industrie</v>
      </c>
      <c r="AW178" s="232" t="str">
        <f>_xlfn.XLOOKUP($F178,Monstervakken!$C:$C,Monstervakken!M:M,".",0)</f>
        <v>Klasse B</v>
      </c>
      <c r="AX178" s="232" t="str">
        <f>_xlfn.XLOOKUP($F178,Monstervakken!$C:$C,Monstervakken!N:N,".",0)</f>
        <v>Verspreidbaar</v>
      </c>
      <c r="AY178" s="232" t="str">
        <f>_xlfn.XLOOKUP($F178,Monstervakken!$C:$C,Monstervakken!O:O,".",0)</f>
        <v>Toepasbaar in GBT</v>
      </c>
      <c r="AZ178" s="232" t="str">
        <f>_xlfn.XLOOKUP($F178,Monstervakken!$C:$C,Monstervakken!P:P,".",0)</f>
        <v>Toepasbaar in GBT</v>
      </c>
      <c r="BA178" s="232" t="str">
        <f>_xlfn.XLOOKUP($F178,Monstervakken!$C:$C,Monstervakken!Q:Q,".",0)</f>
        <v>Geen</v>
      </c>
      <c r="BB178" s="232"/>
      <c r="BC178" s="234" t="str">
        <f>_xlfn.XLOOKUP($F178,Monstervakken!$C:$C,Monstervakken!CM:CM,".",0)</f>
        <v>ja</v>
      </c>
      <c r="BD178" s="234" t="str">
        <f>_xlfn.XLOOKUP($F178,Monstervakken!$C:$C,Monstervakken!CN:CN,".",0)</f>
        <v>ja</v>
      </c>
      <c r="BE178" s="234" t="str">
        <f>_xlfn.XLOOKUP($F178,Monstervakken!$C:$C,Monstervakken!CO:CO,".",0)</f>
        <v>ja</v>
      </c>
      <c r="BF178" s="234" t="str">
        <f>_xlfn.XLOOKUP($F178,Monstervakken!$C:$C,Monstervakken!CP:CP,".",0)</f>
        <v>ja</v>
      </c>
      <c r="BG178" s="234" t="str">
        <f>_xlfn.XLOOKUP($F178,Monstervakken!$C:$C,Monstervakken!CQ:CQ,".",0)</f>
        <v>ja</v>
      </c>
      <c r="BH178" s="234" t="str">
        <f>_xlfn.XLOOKUP($F178,Monstervakken!$C:$C,Monstervakken!CR:CR,".",0)</f>
        <v>ja</v>
      </c>
      <c r="BI178" s="234" t="str">
        <f>_xlfn.XLOOKUP($F178,Monstervakken!$C:$C,Monstervakken!CS:CS,".",0)</f>
        <v>ja</v>
      </c>
      <c r="BJ178" s="234" t="str">
        <f>_xlfn.XLOOKUP($F178,Monstervakken!$C:$C,Monstervakken!CT:CT,".",0)</f>
        <v>ja</v>
      </c>
      <c r="BK178" s="234" t="str">
        <f>_xlfn.XLOOKUP($F178,Monstervakken!$C:$C,Monstervakken!CU:CU,".",0)</f>
        <v>ja</v>
      </c>
      <c r="BL178" s="232" t="str">
        <f t="shared" si="16"/>
        <v>011_169</v>
      </c>
    </row>
    <row r="179" spans="1:64" x14ac:dyDescent="0.2">
      <c r="A179" s="6" t="s">
        <v>1647</v>
      </c>
      <c r="C179" s="135">
        <f>_xlfn.XLOOKUP(F179,Monstervakken!C:C,Monstervakken!B:B)</f>
        <v>4006</v>
      </c>
      <c r="D179" s="6" t="s">
        <v>1635</v>
      </c>
      <c r="E179" s="6" t="s">
        <v>113</v>
      </c>
      <c r="F179" s="75">
        <v>25</v>
      </c>
      <c r="G179" s="115" t="str">
        <f t="shared" si="17"/>
        <v>011_170</v>
      </c>
      <c r="H179" s="135"/>
      <c r="I179" s="75">
        <v>170</v>
      </c>
      <c r="J179" s="6" t="s">
        <v>114</v>
      </c>
      <c r="K179" s="23">
        <v>31.5</v>
      </c>
      <c r="L179" s="25">
        <v>8.75</v>
      </c>
      <c r="M179" s="6">
        <v>275.625</v>
      </c>
      <c r="N179" s="8">
        <v>43742</v>
      </c>
      <c r="O179" s="6" t="s">
        <v>101</v>
      </c>
      <c r="P179" s="66">
        <v>-2.2200000000000002</v>
      </c>
      <c r="Q179" s="66">
        <v>-2.2200000000000002</v>
      </c>
      <c r="R179" s="66">
        <f>_xlfn.XLOOKUP(E179,hlp_leggeruitrapport!A:A,hlp_leggeruitrapport!D:D)</f>
        <v>-2.2200000000000002</v>
      </c>
      <c r="S179" s="66">
        <v>0.75</v>
      </c>
      <c r="T179" s="66">
        <f>_xlfn.XLOOKUP(E179,hlp_leggeruitrapport!A:A,hlp_leggeruitrapport!E:E)</f>
        <v>0.75</v>
      </c>
      <c r="U179" s="75">
        <f>_xlfn.XLOOKUP(E179,hlp_leggeruitrapport!A:A,hlp_leggeruitrapport!F:F)</f>
        <v>3</v>
      </c>
      <c r="V179" s="165">
        <f>_xlfn.XLOOKUP($G179,hpBPaanwas!$C:$C,hpBPaanwas!T:T,".")</f>
        <v>3</v>
      </c>
      <c r="W179" s="75">
        <f t="shared" si="18"/>
        <v>-3.1700000000000004</v>
      </c>
      <c r="X179" s="6">
        <v>-2.97</v>
      </c>
      <c r="Y179" s="6">
        <v>4.25</v>
      </c>
      <c r="Z179" s="6">
        <v>5.13</v>
      </c>
      <c r="AA179" s="6">
        <v>0.21</v>
      </c>
      <c r="AB179" s="6">
        <v>0.7</v>
      </c>
      <c r="AC179" s="6">
        <v>161.6</v>
      </c>
      <c r="AD179" s="6">
        <v>6.6</v>
      </c>
      <c r="AE179" s="6">
        <v>22.1</v>
      </c>
      <c r="AF179" s="6">
        <v>6.3661999999999996E-2</v>
      </c>
      <c r="AG179" s="6" t="s">
        <v>27</v>
      </c>
      <c r="AH179" s="6" t="s">
        <v>32</v>
      </c>
      <c r="AI179" s="6" t="s">
        <v>29</v>
      </c>
      <c r="AJ179" s="6" t="s">
        <v>114</v>
      </c>
      <c r="AK179" s="75">
        <f>_xlfn.XLOOKUP(G179,hlpBPout!C:C,hlpBPout!X:X,".")</f>
        <v>161</v>
      </c>
      <c r="AL179" s="75">
        <f>_xlfn.XLOOKUP($G179,hlpBPout!$C:$C,hlpBPout!AA:AA,".")</f>
        <v>6</v>
      </c>
      <c r="AM179" s="75">
        <f>_xlfn.XLOOKUP(G179,hpBPaanwas!C:C,hpBPaanwas!X:X,".")</f>
        <v>167</v>
      </c>
      <c r="AN179" s="165">
        <f t="shared" si="19"/>
        <v>0.88888888888888884</v>
      </c>
      <c r="AO179" s="75">
        <f>_xlfn.XLOOKUP($G179,hpBPaanwas!$C:$C,hpBPaanwas!AA:AA,".")</f>
        <v>28</v>
      </c>
      <c r="AP179" s="116"/>
      <c r="AQ179" s="75">
        <f t="shared" si="20"/>
        <v>-0.59999999999999432</v>
      </c>
      <c r="AR179" s="116"/>
      <c r="AS179" s="127"/>
      <c r="AT179" s="127" t="s">
        <v>3795</v>
      </c>
      <c r="AU179" s="128"/>
      <c r="AV179" s="232" t="str">
        <f>_xlfn.XLOOKUP($F179,Monstervakken!$C:$C,Monstervakken!L:L,".",0)</f>
        <v>Klasse industrie</v>
      </c>
      <c r="AW179" s="232" t="str">
        <f>_xlfn.XLOOKUP($F179,Monstervakken!$C:$C,Monstervakken!M:M,".",0)</f>
        <v>Klasse B</v>
      </c>
      <c r="AX179" s="232" t="str">
        <f>_xlfn.XLOOKUP($F179,Monstervakken!$C:$C,Monstervakken!N:N,".",0)</f>
        <v>Verspreidbaar</v>
      </c>
      <c r="AY179" s="232" t="str">
        <f>_xlfn.XLOOKUP($F179,Monstervakken!$C:$C,Monstervakken!O:O,".",0)</f>
        <v>Toepasbaar in GBT</v>
      </c>
      <c r="AZ179" s="232" t="str">
        <f>_xlfn.XLOOKUP($F179,Monstervakken!$C:$C,Monstervakken!P:P,".",0)</f>
        <v>Toepasbaar in GBT</v>
      </c>
      <c r="BA179" s="232" t="str">
        <f>_xlfn.XLOOKUP($F179,Monstervakken!$C:$C,Monstervakken!Q:Q,".",0)</f>
        <v>Geen</v>
      </c>
      <c r="BB179" s="232"/>
      <c r="BC179" s="234" t="str">
        <f>_xlfn.XLOOKUP($F179,Monstervakken!$C:$C,Monstervakken!CM:CM,".",0)</f>
        <v>ja</v>
      </c>
      <c r="BD179" s="234" t="str">
        <f>_xlfn.XLOOKUP($F179,Monstervakken!$C:$C,Monstervakken!CN:CN,".",0)</f>
        <v>ja</v>
      </c>
      <c r="BE179" s="234" t="str">
        <f>_xlfn.XLOOKUP($F179,Monstervakken!$C:$C,Monstervakken!CO:CO,".",0)</f>
        <v>ja</v>
      </c>
      <c r="BF179" s="234" t="str">
        <f>_xlfn.XLOOKUP($F179,Monstervakken!$C:$C,Monstervakken!CP:CP,".",0)</f>
        <v>ja</v>
      </c>
      <c r="BG179" s="234" t="str">
        <f>_xlfn.XLOOKUP($F179,Monstervakken!$C:$C,Monstervakken!CQ:CQ,".",0)</f>
        <v>ja</v>
      </c>
      <c r="BH179" s="234" t="str">
        <f>_xlfn.XLOOKUP($F179,Monstervakken!$C:$C,Monstervakken!CR:CR,".",0)</f>
        <v>ja</v>
      </c>
      <c r="BI179" s="234" t="str">
        <f>_xlfn.XLOOKUP($F179,Monstervakken!$C:$C,Monstervakken!CS:CS,".",0)</f>
        <v>ja</v>
      </c>
      <c r="BJ179" s="234" t="str">
        <f>_xlfn.XLOOKUP($F179,Monstervakken!$C:$C,Monstervakken!CT:CT,".",0)</f>
        <v>ja</v>
      </c>
      <c r="BK179" s="234" t="str">
        <f>_xlfn.XLOOKUP($F179,Monstervakken!$C:$C,Monstervakken!CU:CU,".",0)</f>
        <v>ja</v>
      </c>
      <c r="BL179" s="232" t="str">
        <f t="shared" si="16"/>
        <v>011_170</v>
      </c>
    </row>
    <row r="180" spans="1:64" x14ac:dyDescent="0.2">
      <c r="A180" s="6" t="s">
        <v>1647</v>
      </c>
      <c r="C180" s="135">
        <f>_xlfn.XLOOKUP(F180,Monstervakken!C:C,Monstervakken!B:B)</f>
        <v>4006</v>
      </c>
      <c r="D180" s="6" t="s">
        <v>1635</v>
      </c>
      <c r="E180" s="6" t="s">
        <v>113</v>
      </c>
      <c r="F180" s="75">
        <v>25</v>
      </c>
      <c r="G180" s="115" t="str">
        <f t="shared" si="17"/>
        <v>011_171</v>
      </c>
      <c r="H180" s="135"/>
      <c r="I180" s="75">
        <v>171</v>
      </c>
      <c r="J180" s="6" t="s">
        <v>979</v>
      </c>
      <c r="K180" s="23">
        <v>24.5</v>
      </c>
      <c r="L180" s="25">
        <v>5.65</v>
      </c>
      <c r="M180" s="6">
        <v>138.42500000000001</v>
      </c>
      <c r="N180" s="8">
        <v>43742</v>
      </c>
      <c r="O180" s="6" t="s">
        <v>101</v>
      </c>
      <c r="P180" s="66">
        <v>-2.2200000000000002</v>
      </c>
      <c r="Q180" s="66">
        <v>-2.2200000000000002</v>
      </c>
      <c r="R180" s="66">
        <f>_xlfn.XLOOKUP(E180,hlp_leggeruitrapport!A:A,hlp_leggeruitrapport!D:D)</f>
        <v>-2.2200000000000002</v>
      </c>
      <c r="S180" s="66">
        <v>0.75</v>
      </c>
      <c r="T180" s="66">
        <f>_xlfn.XLOOKUP(E180,hlp_leggeruitrapport!A:A,hlp_leggeruitrapport!E:E)</f>
        <v>0.75</v>
      </c>
      <c r="U180" s="75">
        <f>_xlfn.XLOOKUP(E180,hlp_leggeruitrapport!A:A,hlp_leggeruitrapport!F:F)</f>
        <v>3</v>
      </c>
      <c r="V180" s="165">
        <f>_xlfn.XLOOKUP($G180,hpBPaanwas!$C:$C,hpBPaanwas!T:T,".")</f>
        <v>2.5099999999999998</v>
      </c>
      <c r="W180" s="75">
        <f t="shared" si="18"/>
        <v>-3.1700000000000004</v>
      </c>
      <c r="X180" s="6">
        <v>-2.97</v>
      </c>
      <c r="Y180" s="6">
        <v>1.8833329999999999</v>
      </c>
      <c r="Z180" s="6">
        <v>2.72</v>
      </c>
      <c r="AA180" s="6">
        <v>0.71</v>
      </c>
      <c r="AB180" s="6">
        <v>0.99</v>
      </c>
      <c r="AC180" s="6">
        <v>66.599999999999994</v>
      </c>
      <c r="AD180" s="6">
        <v>17.399999999999999</v>
      </c>
      <c r="AE180" s="6">
        <v>24.3</v>
      </c>
      <c r="AF180" s="6">
        <v>0.334511</v>
      </c>
      <c r="AG180" s="6" t="s">
        <v>921</v>
      </c>
      <c r="AH180" s="6" t="s">
        <v>32</v>
      </c>
      <c r="AI180" s="6" t="s">
        <v>41</v>
      </c>
      <c r="AJ180" s="6" t="s">
        <v>979</v>
      </c>
      <c r="AK180" s="75">
        <f>_xlfn.XLOOKUP(G180,hlpBPout!C:C,hlpBPout!X:X,".")</f>
        <v>66</v>
      </c>
      <c r="AL180" s="75">
        <f>_xlfn.XLOOKUP($G180,hlpBPout!$C:$C,hlpBPout!AA:AA,".")</f>
        <v>12</v>
      </c>
      <c r="AM180" s="75">
        <f>_xlfn.XLOOKUP(G180,hpBPaanwas!C:C,hpBPaanwas!X:X,".")</f>
        <v>69</v>
      </c>
      <c r="AN180" s="165">
        <f t="shared" si="19"/>
        <v>1.1020408163265305</v>
      </c>
      <c r="AO180" s="75">
        <f>_xlfn.XLOOKUP($G180,hpBPaanwas!$C:$C,hpBPaanwas!AA:AA,".")</f>
        <v>27</v>
      </c>
      <c r="AP180" s="116"/>
      <c r="AQ180" s="75">
        <f t="shared" si="20"/>
        <v>-0.59999999999999432</v>
      </c>
      <c r="AR180" s="116"/>
      <c r="AS180" s="127"/>
      <c r="AT180" s="127" t="s">
        <v>3795</v>
      </c>
      <c r="AU180" s="128"/>
      <c r="AV180" s="232" t="str">
        <f>_xlfn.XLOOKUP($F180,Monstervakken!$C:$C,Monstervakken!L:L,".",0)</f>
        <v>Klasse industrie</v>
      </c>
      <c r="AW180" s="232" t="str">
        <f>_xlfn.XLOOKUP($F180,Monstervakken!$C:$C,Monstervakken!M:M,".",0)</f>
        <v>Klasse B</v>
      </c>
      <c r="AX180" s="232" t="str">
        <f>_xlfn.XLOOKUP($F180,Monstervakken!$C:$C,Monstervakken!N:N,".",0)</f>
        <v>Verspreidbaar</v>
      </c>
      <c r="AY180" s="232" t="str">
        <f>_xlfn.XLOOKUP($F180,Monstervakken!$C:$C,Monstervakken!O:O,".",0)</f>
        <v>Toepasbaar in GBT</v>
      </c>
      <c r="AZ180" s="232" t="str">
        <f>_xlfn.XLOOKUP($F180,Monstervakken!$C:$C,Monstervakken!P:P,".",0)</f>
        <v>Toepasbaar in GBT</v>
      </c>
      <c r="BA180" s="232" t="str">
        <f>_xlfn.XLOOKUP($F180,Monstervakken!$C:$C,Monstervakken!Q:Q,".",0)</f>
        <v>Geen</v>
      </c>
      <c r="BB180" s="232"/>
      <c r="BC180" s="234" t="str">
        <f>_xlfn.XLOOKUP($F180,Monstervakken!$C:$C,Monstervakken!CM:CM,".",0)</f>
        <v>ja</v>
      </c>
      <c r="BD180" s="234" t="str">
        <f>_xlfn.XLOOKUP($F180,Monstervakken!$C:$C,Monstervakken!CN:CN,".",0)</f>
        <v>ja</v>
      </c>
      <c r="BE180" s="234" t="str">
        <f>_xlfn.XLOOKUP($F180,Monstervakken!$C:$C,Monstervakken!CO:CO,".",0)</f>
        <v>ja</v>
      </c>
      <c r="BF180" s="234" t="str">
        <f>_xlfn.XLOOKUP($F180,Monstervakken!$C:$C,Monstervakken!CP:CP,".",0)</f>
        <v>ja</v>
      </c>
      <c r="BG180" s="234" t="str">
        <f>_xlfn.XLOOKUP($F180,Monstervakken!$C:$C,Monstervakken!CQ:CQ,".",0)</f>
        <v>ja</v>
      </c>
      <c r="BH180" s="234" t="str">
        <f>_xlfn.XLOOKUP($F180,Monstervakken!$C:$C,Monstervakken!CR:CR,".",0)</f>
        <v>ja</v>
      </c>
      <c r="BI180" s="234" t="str">
        <f>_xlfn.XLOOKUP($F180,Monstervakken!$C:$C,Monstervakken!CS:CS,".",0)</f>
        <v>ja</v>
      </c>
      <c r="BJ180" s="234" t="str">
        <f>_xlfn.XLOOKUP($F180,Monstervakken!$C:$C,Monstervakken!CT:CT,".",0)</f>
        <v>ja</v>
      </c>
      <c r="BK180" s="234" t="str">
        <f>_xlfn.XLOOKUP($F180,Monstervakken!$C:$C,Monstervakken!CU:CU,".",0)</f>
        <v>ja</v>
      </c>
      <c r="BL180" s="232" t="str">
        <f t="shared" si="16"/>
        <v>011_171</v>
      </c>
    </row>
    <row r="181" spans="1:64" x14ac:dyDescent="0.2">
      <c r="A181" s="6" t="s">
        <v>1647</v>
      </c>
      <c r="C181" s="135">
        <f>_xlfn.XLOOKUP(F181,Monstervakken!C:C,Monstervakken!B:B)</f>
        <v>4006</v>
      </c>
      <c r="D181" s="6" t="s">
        <v>1635</v>
      </c>
      <c r="E181" s="6" t="s">
        <v>115</v>
      </c>
      <c r="F181" s="75">
        <v>25</v>
      </c>
      <c r="G181" s="115" t="str">
        <f t="shared" si="17"/>
        <v>011_172</v>
      </c>
      <c r="H181" s="135"/>
      <c r="I181" s="75">
        <v>172</v>
      </c>
      <c r="J181" s="6" t="s">
        <v>116</v>
      </c>
      <c r="K181" s="23">
        <v>26</v>
      </c>
      <c r="L181" s="25">
        <v>5.0999999999999996</v>
      </c>
      <c r="M181" s="6">
        <v>132.6</v>
      </c>
      <c r="N181" s="8">
        <v>43742</v>
      </c>
      <c r="O181" s="6" t="s">
        <v>101</v>
      </c>
      <c r="P181" s="66">
        <v>-2.2200000000000002</v>
      </c>
      <c r="Q181" s="66">
        <v>-2.2200000000000002</v>
      </c>
      <c r="R181" s="66">
        <f>_xlfn.XLOOKUP(E181,hlp_leggeruitrapport!A:A,hlp_leggeruitrapport!D:D)</f>
        <v>-2.2200000000000002</v>
      </c>
      <c r="S181" s="66">
        <v>0.5</v>
      </c>
      <c r="T181" s="66">
        <f>_xlfn.XLOOKUP(E181,hlp_leggeruitrapport!A:A,hlp_leggeruitrapport!E:E)</f>
        <v>0.5</v>
      </c>
      <c r="U181" s="75">
        <f>_xlfn.XLOOKUP(E181,hlp_leggeruitrapport!A:A,hlp_leggeruitrapport!F:F)</f>
        <v>3</v>
      </c>
      <c r="V181" s="165">
        <f>_xlfn.XLOOKUP($G181,hpBPaanwas!$C:$C,hpBPaanwas!T:T,".")</f>
        <v>3</v>
      </c>
      <c r="W181" s="75">
        <f t="shared" si="18"/>
        <v>-2.9200000000000004</v>
      </c>
      <c r="X181" s="6">
        <v>-2.72</v>
      </c>
      <c r="Y181" s="6">
        <v>2.1</v>
      </c>
      <c r="Z181" s="6">
        <v>1.54</v>
      </c>
      <c r="AA181" s="6">
        <v>0.02</v>
      </c>
      <c r="AB181" s="6">
        <v>0.03</v>
      </c>
      <c r="AC181" s="6">
        <v>40</v>
      </c>
      <c r="AD181" s="6">
        <v>0.5</v>
      </c>
      <c r="AE181" s="6">
        <v>0.8</v>
      </c>
      <c r="AF181" s="6">
        <v>1.8792E-2</v>
      </c>
      <c r="AG181" s="6" t="s">
        <v>27</v>
      </c>
      <c r="AH181" s="6" t="s">
        <v>32</v>
      </c>
      <c r="AI181" s="6" t="s">
        <v>29</v>
      </c>
      <c r="AJ181" s="6" t="s">
        <v>116</v>
      </c>
      <c r="AK181" s="75">
        <f>_xlfn.XLOOKUP(G181,hlpBPout!C:C,hlpBPout!X:X,".")</f>
        <v>39</v>
      </c>
      <c r="AL181" s="75">
        <f>_xlfn.XLOOKUP($G181,hlpBPout!$C:$C,hlpBPout!AA:AA,".")</f>
        <v>0</v>
      </c>
      <c r="AM181" s="75">
        <f>_xlfn.XLOOKUP(G181,hpBPaanwas!C:C,hpBPaanwas!X:X,".")</f>
        <v>42</v>
      </c>
      <c r="AN181" s="165">
        <f t="shared" ref="AN181:AN194" si="21">AO181/K181</f>
        <v>0.11538461538461539</v>
      </c>
      <c r="AO181" s="75">
        <f>_xlfn.XLOOKUP($G181,hpBPaanwas!$C:$C,hpBPaanwas!AA:AA,".")</f>
        <v>3</v>
      </c>
      <c r="AP181" s="116"/>
      <c r="AQ181" s="75">
        <f t="shared" ref="AQ181:AQ194" si="22">AK181-AC181</f>
        <v>-1</v>
      </c>
      <c r="AR181" s="116"/>
      <c r="AS181" s="127"/>
      <c r="AT181" s="127" t="s">
        <v>3795</v>
      </c>
      <c r="AU181" s="128"/>
      <c r="AV181" s="232" t="str">
        <f>_xlfn.XLOOKUP($F181,Monstervakken!$C:$C,Monstervakken!L:L,".",0)</f>
        <v>Klasse industrie</v>
      </c>
      <c r="AW181" s="232" t="str">
        <f>_xlfn.XLOOKUP($F181,Monstervakken!$C:$C,Monstervakken!M:M,".",0)</f>
        <v>Klasse B</v>
      </c>
      <c r="AX181" s="232" t="str">
        <f>_xlfn.XLOOKUP($F181,Monstervakken!$C:$C,Monstervakken!N:N,".",0)</f>
        <v>Verspreidbaar</v>
      </c>
      <c r="AY181" s="232" t="str">
        <f>_xlfn.XLOOKUP($F181,Monstervakken!$C:$C,Monstervakken!O:O,".",0)</f>
        <v>Toepasbaar in GBT</v>
      </c>
      <c r="AZ181" s="232" t="str">
        <f>_xlfn.XLOOKUP($F181,Monstervakken!$C:$C,Monstervakken!P:P,".",0)</f>
        <v>Toepasbaar in GBT</v>
      </c>
      <c r="BA181" s="232" t="str">
        <f>_xlfn.XLOOKUP($F181,Monstervakken!$C:$C,Monstervakken!Q:Q,".",0)</f>
        <v>Geen</v>
      </c>
      <c r="BB181" s="232"/>
      <c r="BC181" s="234" t="str">
        <f>_xlfn.XLOOKUP($F181,Monstervakken!$C:$C,Monstervakken!CM:CM,".",0)</f>
        <v>ja</v>
      </c>
      <c r="BD181" s="234" t="str">
        <f>_xlfn.XLOOKUP($F181,Monstervakken!$C:$C,Monstervakken!CN:CN,".",0)</f>
        <v>ja</v>
      </c>
      <c r="BE181" s="234" t="str">
        <f>_xlfn.XLOOKUP($F181,Monstervakken!$C:$C,Monstervakken!CO:CO,".",0)</f>
        <v>ja</v>
      </c>
      <c r="BF181" s="234" t="str">
        <f>_xlfn.XLOOKUP($F181,Monstervakken!$C:$C,Monstervakken!CP:CP,".",0)</f>
        <v>ja</v>
      </c>
      <c r="BG181" s="234" t="str">
        <f>_xlfn.XLOOKUP($F181,Monstervakken!$C:$C,Monstervakken!CQ:CQ,".",0)</f>
        <v>ja</v>
      </c>
      <c r="BH181" s="234" t="str">
        <f>_xlfn.XLOOKUP($F181,Monstervakken!$C:$C,Monstervakken!CR:CR,".",0)</f>
        <v>ja</v>
      </c>
      <c r="BI181" s="234" t="str">
        <f>_xlfn.XLOOKUP($F181,Monstervakken!$C:$C,Monstervakken!CS:CS,".",0)</f>
        <v>ja</v>
      </c>
      <c r="BJ181" s="234" t="str">
        <f>_xlfn.XLOOKUP($F181,Monstervakken!$C:$C,Monstervakken!CT:CT,".",0)</f>
        <v>ja</v>
      </c>
      <c r="BK181" s="234" t="str">
        <f>_xlfn.XLOOKUP($F181,Monstervakken!$C:$C,Monstervakken!CU:CU,".",0)</f>
        <v>ja</v>
      </c>
      <c r="BL181" s="232" t="str">
        <f t="shared" si="16"/>
        <v>011_172</v>
      </c>
    </row>
    <row r="182" spans="1:64" x14ac:dyDescent="0.2">
      <c r="A182" s="6" t="s">
        <v>1647</v>
      </c>
      <c r="C182" s="135">
        <f>_xlfn.XLOOKUP(F182,Monstervakken!C:C,Monstervakken!B:B)</f>
        <v>4006</v>
      </c>
      <c r="D182" s="6" t="s">
        <v>1635</v>
      </c>
      <c r="E182" s="6" t="s">
        <v>117</v>
      </c>
      <c r="F182" s="75">
        <v>25</v>
      </c>
      <c r="G182" s="115" t="str">
        <f t="shared" si="17"/>
        <v>011_173</v>
      </c>
      <c r="H182" s="135"/>
      <c r="I182" s="75">
        <v>173</v>
      </c>
      <c r="J182" s="6" t="s">
        <v>118</v>
      </c>
      <c r="K182" s="23">
        <v>50.5</v>
      </c>
      <c r="L182" s="25">
        <v>4.75</v>
      </c>
      <c r="M182" s="6">
        <v>239.875</v>
      </c>
      <c r="N182" s="8">
        <v>43742</v>
      </c>
      <c r="O182" s="6" t="s">
        <v>74</v>
      </c>
      <c r="P182" s="66">
        <v>-2.2200000000000002</v>
      </c>
      <c r="Q182" s="66">
        <v>-2.2200000000000002</v>
      </c>
      <c r="R182" s="66">
        <f>_xlfn.XLOOKUP(E182,hlp_leggeruitrapport!A:A,hlp_leggeruitrapport!D:D)</f>
        <v>-2.2200000000000002</v>
      </c>
      <c r="S182" s="66">
        <v>0.5</v>
      </c>
      <c r="T182" s="66">
        <f>_xlfn.XLOOKUP(E182,hlp_leggeruitrapport!A:A,hlp_leggeruitrapport!E:E)</f>
        <v>0.5</v>
      </c>
      <c r="U182" s="75">
        <f>_xlfn.XLOOKUP(E182,hlp_leggeruitrapport!A:A,hlp_leggeruitrapport!F:F)</f>
        <v>3</v>
      </c>
      <c r="V182" s="165">
        <f>_xlfn.XLOOKUP($G182,hpBPaanwas!$C:$C,hpBPaanwas!T:T,".")</f>
        <v>3</v>
      </c>
      <c r="W182" s="75">
        <f t="shared" si="18"/>
        <v>-2.9200000000000004</v>
      </c>
      <c r="X182" s="6">
        <v>-2.72</v>
      </c>
      <c r="Y182" s="6">
        <v>1.75</v>
      </c>
      <c r="Z182" s="6">
        <v>1.42</v>
      </c>
      <c r="AA182" s="6">
        <v>0.05</v>
      </c>
      <c r="AB182" s="6">
        <v>0.1</v>
      </c>
      <c r="AC182" s="6">
        <v>71.7</v>
      </c>
      <c r="AD182" s="6">
        <v>2.5</v>
      </c>
      <c r="AE182" s="6">
        <v>5.0999999999999996</v>
      </c>
      <c r="AF182" s="6">
        <v>5.4475000000000003E-2</v>
      </c>
      <c r="AG182" s="6" t="s">
        <v>27</v>
      </c>
      <c r="AH182" s="6" t="s">
        <v>32</v>
      </c>
      <c r="AI182" s="6" t="s">
        <v>29</v>
      </c>
      <c r="AJ182" s="6" t="s">
        <v>118</v>
      </c>
      <c r="AK182" s="75">
        <f>_xlfn.XLOOKUP(G182,hlpBPout!C:C,hlpBPout!X:X,".")</f>
        <v>71</v>
      </c>
      <c r="AL182" s="75">
        <f>_xlfn.XLOOKUP($G182,hlpBPout!$C:$C,hlpBPout!AA:AA,".")</f>
        <v>0</v>
      </c>
      <c r="AM182" s="75">
        <f>_xlfn.XLOOKUP(G182,hpBPaanwas!C:C,hpBPaanwas!X:X,".")</f>
        <v>76</v>
      </c>
      <c r="AN182" s="165">
        <f t="shared" si="21"/>
        <v>0.19801980198019803</v>
      </c>
      <c r="AO182" s="75">
        <f>_xlfn.XLOOKUP($G182,hpBPaanwas!$C:$C,hpBPaanwas!AA:AA,".")</f>
        <v>10</v>
      </c>
      <c r="AP182" s="116"/>
      <c r="AQ182" s="75">
        <f t="shared" si="22"/>
        <v>-0.70000000000000284</v>
      </c>
      <c r="AR182" s="116"/>
      <c r="AS182" s="127"/>
      <c r="AT182" s="127" t="s">
        <v>3795</v>
      </c>
      <c r="AU182" s="128"/>
      <c r="AV182" s="232" t="str">
        <f>_xlfn.XLOOKUP($F182,Monstervakken!$C:$C,Monstervakken!L:L,".",0)</f>
        <v>Klasse industrie</v>
      </c>
      <c r="AW182" s="232" t="str">
        <f>_xlfn.XLOOKUP($F182,Monstervakken!$C:$C,Monstervakken!M:M,".",0)</f>
        <v>Klasse B</v>
      </c>
      <c r="AX182" s="232" t="str">
        <f>_xlfn.XLOOKUP($F182,Monstervakken!$C:$C,Monstervakken!N:N,".",0)</f>
        <v>Verspreidbaar</v>
      </c>
      <c r="AY182" s="232" t="str">
        <f>_xlfn.XLOOKUP($F182,Monstervakken!$C:$C,Monstervakken!O:O,".",0)</f>
        <v>Toepasbaar in GBT</v>
      </c>
      <c r="AZ182" s="232" t="str">
        <f>_xlfn.XLOOKUP($F182,Monstervakken!$C:$C,Monstervakken!P:P,".",0)</f>
        <v>Toepasbaar in GBT</v>
      </c>
      <c r="BA182" s="232" t="str">
        <f>_xlfn.XLOOKUP($F182,Monstervakken!$C:$C,Monstervakken!Q:Q,".",0)</f>
        <v>Geen</v>
      </c>
      <c r="BB182" s="232"/>
      <c r="BC182" s="234" t="str">
        <f>_xlfn.XLOOKUP($F182,Monstervakken!$C:$C,Monstervakken!CM:CM,".",0)</f>
        <v>ja</v>
      </c>
      <c r="BD182" s="234" t="str">
        <f>_xlfn.XLOOKUP($F182,Monstervakken!$C:$C,Monstervakken!CN:CN,".",0)</f>
        <v>ja</v>
      </c>
      <c r="BE182" s="234" t="str">
        <f>_xlfn.XLOOKUP($F182,Monstervakken!$C:$C,Monstervakken!CO:CO,".",0)</f>
        <v>ja</v>
      </c>
      <c r="BF182" s="234" t="str">
        <f>_xlfn.XLOOKUP($F182,Monstervakken!$C:$C,Monstervakken!CP:CP,".",0)</f>
        <v>ja</v>
      </c>
      <c r="BG182" s="234" t="str">
        <f>_xlfn.XLOOKUP($F182,Monstervakken!$C:$C,Monstervakken!CQ:CQ,".",0)</f>
        <v>ja</v>
      </c>
      <c r="BH182" s="234" t="str">
        <f>_xlfn.XLOOKUP($F182,Monstervakken!$C:$C,Monstervakken!CR:CR,".",0)</f>
        <v>ja</v>
      </c>
      <c r="BI182" s="234" t="str">
        <f>_xlfn.XLOOKUP($F182,Monstervakken!$C:$C,Monstervakken!CS:CS,".",0)</f>
        <v>ja</v>
      </c>
      <c r="BJ182" s="234" t="str">
        <f>_xlfn.XLOOKUP($F182,Monstervakken!$C:$C,Monstervakken!CT:CT,".",0)</f>
        <v>ja</v>
      </c>
      <c r="BK182" s="234" t="str">
        <f>_xlfn.XLOOKUP($F182,Monstervakken!$C:$C,Monstervakken!CU:CU,".",0)</f>
        <v>ja</v>
      </c>
      <c r="BL182" s="232" t="str">
        <f t="shared" si="16"/>
        <v>011_173</v>
      </c>
    </row>
    <row r="183" spans="1:64" x14ac:dyDescent="0.2">
      <c r="A183" s="6" t="s">
        <v>1647</v>
      </c>
      <c r="C183" s="135">
        <f>_xlfn.XLOOKUP(F183,Monstervakken!C:C,Monstervakken!B:B)</f>
        <v>4006</v>
      </c>
      <c r="D183" s="6" t="s">
        <v>1635</v>
      </c>
      <c r="E183" s="6" t="s">
        <v>119</v>
      </c>
      <c r="F183" s="75">
        <v>25</v>
      </c>
      <c r="G183" s="115" t="str">
        <f t="shared" si="17"/>
        <v>011_174</v>
      </c>
      <c r="H183" s="135"/>
      <c r="I183" s="75">
        <v>174</v>
      </c>
      <c r="J183" s="6" t="s">
        <v>120</v>
      </c>
      <c r="K183" s="23">
        <v>4</v>
      </c>
      <c r="L183" s="25">
        <v>16.600000000000001</v>
      </c>
      <c r="M183" s="6">
        <v>66.400000000000006</v>
      </c>
      <c r="N183" s="8">
        <v>43742</v>
      </c>
      <c r="O183" s="6" t="s">
        <v>47</v>
      </c>
      <c r="P183" s="66">
        <v>-2.2200000000000002</v>
      </c>
      <c r="Q183" s="66">
        <v>-2.2200000000000002</v>
      </c>
      <c r="R183" s="66">
        <f>_xlfn.XLOOKUP(E183,hlp_leggeruitrapport!A:A,hlp_leggeruitrapport!D:D)</f>
        <v>-2.2200000000000002</v>
      </c>
      <c r="S183" s="66">
        <v>0.75</v>
      </c>
      <c r="T183" s="66">
        <f>_xlfn.XLOOKUP(E183,hlp_leggeruitrapport!A:A,hlp_leggeruitrapport!E:E)</f>
        <v>0.75</v>
      </c>
      <c r="U183" s="75">
        <f>_xlfn.XLOOKUP(E183,hlp_leggeruitrapport!A:A,hlp_leggeruitrapport!F:F)</f>
        <v>3</v>
      </c>
      <c r="V183" s="165">
        <f>_xlfn.XLOOKUP($G183,hpBPaanwas!$C:$C,hpBPaanwas!T:T,".")</f>
        <v>3</v>
      </c>
      <c r="W183" s="75">
        <f t="shared" si="18"/>
        <v>-3.1700000000000004</v>
      </c>
      <c r="X183" s="6">
        <v>-2.97</v>
      </c>
      <c r="Y183" s="6">
        <v>12.1</v>
      </c>
      <c r="Z183" s="6">
        <v>8.74</v>
      </c>
      <c r="AA183" s="6">
        <v>0.34</v>
      </c>
      <c r="AB183" s="6">
        <v>0.92</v>
      </c>
      <c r="AC183" s="6">
        <v>35</v>
      </c>
      <c r="AD183" s="6">
        <v>1.4</v>
      </c>
      <c r="AE183" s="6">
        <v>3.7</v>
      </c>
      <c r="AF183" s="6">
        <v>3.7206000000000003E-2</v>
      </c>
      <c r="AG183" s="6" t="s">
        <v>27</v>
      </c>
      <c r="AH183" s="6" t="s">
        <v>28</v>
      </c>
      <c r="AI183" s="6" t="s">
        <v>29</v>
      </c>
      <c r="AJ183" s="6" t="s">
        <v>120</v>
      </c>
      <c r="AK183" s="75">
        <f>_xlfn.XLOOKUP(G183,hlpBPout!C:C,hlpBPout!X:X,".")</f>
        <v>35</v>
      </c>
      <c r="AL183" s="75">
        <f>_xlfn.XLOOKUP($G183,hlpBPout!$C:$C,hlpBPout!AA:AA,".")</f>
        <v>1</v>
      </c>
      <c r="AM183" s="75">
        <f>_xlfn.XLOOKUP(G183,hpBPaanwas!C:C,hpBPaanwas!X:X,".")</f>
        <v>37</v>
      </c>
      <c r="AN183" s="165">
        <f t="shared" si="21"/>
        <v>1.25</v>
      </c>
      <c r="AO183" s="75">
        <f>_xlfn.XLOOKUP($G183,hpBPaanwas!$C:$C,hpBPaanwas!AA:AA,".")</f>
        <v>5</v>
      </c>
      <c r="AP183" s="116"/>
      <c r="AQ183" s="75">
        <f t="shared" si="22"/>
        <v>0</v>
      </c>
      <c r="AR183" s="116"/>
      <c r="AS183" s="127"/>
      <c r="AT183" s="127" t="s">
        <v>3795</v>
      </c>
      <c r="AU183" s="128"/>
      <c r="AV183" s="232" t="str">
        <f>_xlfn.XLOOKUP($F183,Monstervakken!$C:$C,Monstervakken!L:L,".",0)</f>
        <v>Klasse industrie</v>
      </c>
      <c r="AW183" s="232" t="str">
        <f>_xlfn.XLOOKUP($F183,Monstervakken!$C:$C,Monstervakken!M:M,".",0)</f>
        <v>Klasse B</v>
      </c>
      <c r="AX183" s="232" t="str">
        <f>_xlfn.XLOOKUP($F183,Monstervakken!$C:$C,Monstervakken!N:N,".",0)</f>
        <v>Verspreidbaar</v>
      </c>
      <c r="AY183" s="232" t="str">
        <f>_xlfn.XLOOKUP($F183,Monstervakken!$C:$C,Monstervakken!O:O,".",0)</f>
        <v>Toepasbaar in GBT</v>
      </c>
      <c r="AZ183" s="232" t="str">
        <f>_xlfn.XLOOKUP($F183,Monstervakken!$C:$C,Monstervakken!P:P,".",0)</f>
        <v>Toepasbaar in GBT</v>
      </c>
      <c r="BA183" s="232" t="str">
        <f>_xlfn.XLOOKUP($F183,Monstervakken!$C:$C,Monstervakken!Q:Q,".",0)</f>
        <v>Geen</v>
      </c>
      <c r="BB183" s="232"/>
      <c r="BC183" s="234" t="str">
        <f>_xlfn.XLOOKUP($F183,Monstervakken!$C:$C,Monstervakken!CM:CM,".",0)</f>
        <v>ja</v>
      </c>
      <c r="BD183" s="234" t="str">
        <f>_xlfn.XLOOKUP($F183,Monstervakken!$C:$C,Monstervakken!CN:CN,".",0)</f>
        <v>ja</v>
      </c>
      <c r="BE183" s="234" t="str">
        <f>_xlfn.XLOOKUP($F183,Monstervakken!$C:$C,Monstervakken!CO:CO,".",0)</f>
        <v>ja</v>
      </c>
      <c r="BF183" s="234" t="str">
        <f>_xlfn.XLOOKUP($F183,Monstervakken!$C:$C,Monstervakken!CP:CP,".",0)</f>
        <v>ja</v>
      </c>
      <c r="BG183" s="234" t="str">
        <f>_xlfn.XLOOKUP($F183,Monstervakken!$C:$C,Monstervakken!CQ:CQ,".",0)</f>
        <v>ja</v>
      </c>
      <c r="BH183" s="234" t="str">
        <f>_xlfn.XLOOKUP($F183,Monstervakken!$C:$C,Monstervakken!CR:CR,".",0)</f>
        <v>ja</v>
      </c>
      <c r="BI183" s="234" t="str">
        <f>_xlfn.XLOOKUP($F183,Monstervakken!$C:$C,Monstervakken!CS:CS,".",0)</f>
        <v>ja</v>
      </c>
      <c r="BJ183" s="234" t="str">
        <f>_xlfn.XLOOKUP($F183,Monstervakken!$C:$C,Monstervakken!CT:CT,".",0)</f>
        <v>ja</v>
      </c>
      <c r="BK183" s="234" t="str">
        <f>_xlfn.XLOOKUP($F183,Monstervakken!$C:$C,Monstervakken!CU:CU,".",0)</f>
        <v>ja</v>
      </c>
      <c r="BL183" s="232" t="str">
        <f t="shared" si="16"/>
        <v>011_174</v>
      </c>
    </row>
    <row r="184" spans="1:64" x14ac:dyDescent="0.2">
      <c r="A184" s="6" t="s">
        <v>1647</v>
      </c>
      <c r="C184" s="135">
        <f>_xlfn.XLOOKUP(F184,Monstervakken!C:C,Monstervakken!B:B)</f>
        <v>4006</v>
      </c>
      <c r="D184" s="6" t="s">
        <v>1635</v>
      </c>
      <c r="E184" s="6" t="s">
        <v>121</v>
      </c>
      <c r="F184" s="75">
        <v>25</v>
      </c>
      <c r="G184" s="115" t="str">
        <f t="shared" si="17"/>
        <v>011_175</v>
      </c>
      <c r="H184" s="135"/>
      <c r="I184" s="75">
        <v>175</v>
      </c>
      <c r="J184" s="6" t="s">
        <v>122</v>
      </c>
      <c r="K184" s="23">
        <v>18</v>
      </c>
      <c r="L184" s="25">
        <v>13.4</v>
      </c>
      <c r="M184" s="6">
        <v>241.2</v>
      </c>
      <c r="N184" s="8">
        <v>43742</v>
      </c>
      <c r="O184" s="6" t="s">
        <v>47</v>
      </c>
      <c r="P184" s="66">
        <v>-2.2200000000000002</v>
      </c>
      <c r="Q184" s="66">
        <v>-2.2200000000000002</v>
      </c>
      <c r="R184" s="66">
        <f>_xlfn.XLOOKUP(E184,hlp_leggeruitrapport!A:A,hlp_leggeruitrapport!D:D)</f>
        <v>-2.2200000000000002</v>
      </c>
      <c r="S184" s="66">
        <v>0.75</v>
      </c>
      <c r="T184" s="66">
        <f>_xlfn.XLOOKUP(E184,hlp_leggeruitrapport!A:A,hlp_leggeruitrapport!E:E)</f>
        <v>0.75</v>
      </c>
      <c r="U184" s="75">
        <f>_xlfn.XLOOKUP(E184,hlp_leggeruitrapport!A:A,hlp_leggeruitrapport!F:F)</f>
        <v>3</v>
      </c>
      <c r="V184" s="165">
        <f>_xlfn.XLOOKUP($G184,hpBPaanwas!$C:$C,hpBPaanwas!T:T,".")</f>
        <v>3</v>
      </c>
      <c r="W184" s="75">
        <f t="shared" si="18"/>
        <v>-3.1700000000000004</v>
      </c>
      <c r="X184" s="6">
        <v>-2.97</v>
      </c>
      <c r="Y184" s="6">
        <v>8.9</v>
      </c>
      <c r="Z184" s="6">
        <v>7.96</v>
      </c>
      <c r="AA184" s="6">
        <v>0.38</v>
      </c>
      <c r="AB184" s="6">
        <v>0.74</v>
      </c>
      <c r="AC184" s="6">
        <v>143.30000000000001</v>
      </c>
      <c r="AD184" s="6">
        <v>6.8</v>
      </c>
      <c r="AE184" s="6">
        <v>13.3</v>
      </c>
      <c r="AF184" s="6">
        <v>5.6120999999999997E-2</v>
      </c>
      <c r="AG184" s="6" t="s">
        <v>27</v>
      </c>
      <c r="AH184" s="6" t="s">
        <v>28</v>
      </c>
      <c r="AI184" s="6" t="s">
        <v>29</v>
      </c>
      <c r="AJ184" s="6" t="s">
        <v>122</v>
      </c>
      <c r="AK184" s="75">
        <f>_xlfn.XLOOKUP(G184,hlpBPout!C:C,hlpBPout!X:X,".")</f>
        <v>142</v>
      </c>
      <c r="AL184" s="75">
        <f>_xlfn.XLOOKUP($G184,hlpBPout!$C:$C,hlpBPout!AA:AA,".")</f>
        <v>7</v>
      </c>
      <c r="AM184" s="75">
        <f>_xlfn.XLOOKUP(G184,hpBPaanwas!C:C,hpBPaanwas!X:X,".")</f>
        <v>149</v>
      </c>
      <c r="AN184" s="165">
        <f t="shared" si="21"/>
        <v>0.88888888888888884</v>
      </c>
      <c r="AO184" s="75">
        <f>_xlfn.XLOOKUP($G184,hpBPaanwas!$C:$C,hpBPaanwas!AA:AA,".")</f>
        <v>16</v>
      </c>
      <c r="AP184" s="116"/>
      <c r="AQ184" s="75">
        <f t="shared" si="22"/>
        <v>-1.3000000000000114</v>
      </c>
      <c r="AR184" s="116"/>
      <c r="AS184" s="127"/>
      <c r="AT184" s="127" t="s">
        <v>3795</v>
      </c>
      <c r="AU184" s="128"/>
      <c r="AV184" s="232" t="str">
        <f>_xlfn.XLOOKUP($F184,Monstervakken!$C:$C,Monstervakken!L:L,".",0)</f>
        <v>Klasse industrie</v>
      </c>
      <c r="AW184" s="232" t="str">
        <f>_xlfn.XLOOKUP($F184,Monstervakken!$C:$C,Monstervakken!M:M,".",0)</f>
        <v>Klasse B</v>
      </c>
      <c r="AX184" s="232" t="str">
        <f>_xlfn.XLOOKUP($F184,Monstervakken!$C:$C,Monstervakken!N:N,".",0)</f>
        <v>Verspreidbaar</v>
      </c>
      <c r="AY184" s="232" t="str">
        <f>_xlfn.XLOOKUP($F184,Monstervakken!$C:$C,Monstervakken!O:O,".",0)</f>
        <v>Toepasbaar in GBT</v>
      </c>
      <c r="AZ184" s="232" t="str">
        <f>_xlfn.XLOOKUP($F184,Monstervakken!$C:$C,Monstervakken!P:P,".",0)</f>
        <v>Toepasbaar in GBT</v>
      </c>
      <c r="BA184" s="232" t="str">
        <f>_xlfn.XLOOKUP($F184,Monstervakken!$C:$C,Monstervakken!Q:Q,".",0)</f>
        <v>Geen</v>
      </c>
      <c r="BB184" s="232"/>
      <c r="BC184" s="234" t="str">
        <f>_xlfn.XLOOKUP($F184,Monstervakken!$C:$C,Monstervakken!CM:CM,".",0)</f>
        <v>ja</v>
      </c>
      <c r="BD184" s="234" t="str">
        <f>_xlfn.XLOOKUP($F184,Monstervakken!$C:$C,Monstervakken!CN:CN,".",0)</f>
        <v>ja</v>
      </c>
      <c r="BE184" s="234" t="str">
        <f>_xlfn.XLOOKUP($F184,Monstervakken!$C:$C,Monstervakken!CO:CO,".",0)</f>
        <v>ja</v>
      </c>
      <c r="BF184" s="234" t="str">
        <f>_xlfn.XLOOKUP($F184,Monstervakken!$C:$C,Monstervakken!CP:CP,".",0)</f>
        <v>ja</v>
      </c>
      <c r="BG184" s="234" t="str">
        <f>_xlfn.XLOOKUP($F184,Monstervakken!$C:$C,Monstervakken!CQ:CQ,".",0)</f>
        <v>ja</v>
      </c>
      <c r="BH184" s="234" t="str">
        <f>_xlfn.XLOOKUP($F184,Monstervakken!$C:$C,Monstervakken!CR:CR,".",0)</f>
        <v>ja</v>
      </c>
      <c r="BI184" s="234" t="str">
        <f>_xlfn.XLOOKUP($F184,Monstervakken!$C:$C,Monstervakken!CS:CS,".",0)</f>
        <v>ja</v>
      </c>
      <c r="BJ184" s="234" t="str">
        <f>_xlfn.XLOOKUP($F184,Monstervakken!$C:$C,Monstervakken!CT:CT,".",0)</f>
        <v>ja</v>
      </c>
      <c r="BK184" s="234" t="str">
        <f>_xlfn.XLOOKUP($F184,Monstervakken!$C:$C,Monstervakken!CU:CU,".",0)</f>
        <v>ja</v>
      </c>
      <c r="BL184" s="232" t="str">
        <f t="shared" si="16"/>
        <v>011_175</v>
      </c>
    </row>
    <row r="185" spans="1:64" x14ac:dyDescent="0.2">
      <c r="A185" s="6" t="s">
        <v>1647</v>
      </c>
      <c r="C185" s="135">
        <f>_xlfn.XLOOKUP(F185,Monstervakken!C:C,Monstervakken!B:B)</f>
        <v>4006</v>
      </c>
      <c r="D185" s="6" t="s">
        <v>1635</v>
      </c>
      <c r="E185" s="6" t="s">
        <v>123</v>
      </c>
      <c r="F185" s="75">
        <v>25</v>
      </c>
      <c r="G185" s="115" t="str">
        <f t="shared" si="17"/>
        <v>011_176</v>
      </c>
      <c r="H185" s="135"/>
      <c r="I185" s="75">
        <v>176</v>
      </c>
      <c r="J185" s="6" t="s">
        <v>124</v>
      </c>
      <c r="K185" s="23">
        <v>34</v>
      </c>
      <c r="L185" s="25">
        <v>12.55</v>
      </c>
      <c r="M185" s="6">
        <v>426.7</v>
      </c>
      <c r="N185" s="8">
        <v>43742</v>
      </c>
      <c r="O185" s="6" t="s">
        <v>47</v>
      </c>
      <c r="P185" s="66">
        <v>-2.2200000000000002</v>
      </c>
      <c r="Q185" s="66">
        <v>-2.2200000000000002</v>
      </c>
      <c r="R185" s="66">
        <f>_xlfn.XLOOKUP(E185,hlp_leggeruitrapport!A:A,hlp_leggeruitrapport!D:D)</f>
        <v>-2.2200000000000002</v>
      </c>
      <c r="S185" s="66">
        <v>0.75</v>
      </c>
      <c r="T185" s="66">
        <f>_xlfn.XLOOKUP(E185,hlp_leggeruitrapport!A:A,hlp_leggeruitrapport!E:E)</f>
        <v>0.75</v>
      </c>
      <c r="U185" s="75">
        <f>_xlfn.XLOOKUP(E185,hlp_leggeruitrapport!A:A,hlp_leggeruitrapport!F:F)</f>
        <v>3</v>
      </c>
      <c r="V185" s="165">
        <f>_xlfn.XLOOKUP($G185,hpBPaanwas!$C:$C,hpBPaanwas!T:T,".")</f>
        <v>3</v>
      </c>
      <c r="W185" s="75">
        <f t="shared" si="18"/>
        <v>-3.1700000000000004</v>
      </c>
      <c r="X185" s="6">
        <v>-2.97</v>
      </c>
      <c r="Y185" s="6">
        <v>8.0500000000000007</v>
      </c>
      <c r="Z185" s="6">
        <v>5.92</v>
      </c>
      <c r="AA185" s="6">
        <v>0.34</v>
      </c>
      <c r="AB185" s="6">
        <v>0.91</v>
      </c>
      <c r="AC185" s="6">
        <v>201.3</v>
      </c>
      <c r="AD185" s="6">
        <v>11.6</v>
      </c>
      <c r="AE185" s="6">
        <v>30.9</v>
      </c>
      <c r="AF185" s="6">
        <v>5.5441999999999998E-2</v>
      </c>
      <c r="AG185" s="6" t="s">
        <v>27</v>
      </c>
      <c r="AH185" s="6" t="s">
        <v>32</v>
      </c>
      <c r="AI185" s="6" t="s">
        <v>29</v>
      </c>
      <c r="AJ185" s="6" t="s">
        <v>124</v>
      </c>
      <c r="AK185" s="75">
        <f>_xlfn.XLOOKUP(G185,hlpBPout!C:C,hlpBPout!X:X,".")</f>
        <v>201</v>
      </c>
      <c r="AL185" s="75">
        <f>_xlfn.XLOOKUP($G185,hlpBPout!$C:$C,hlpBPout!AA:AA,".")</f>
        <v>10</v>
      </c>
      <c r="AM185" s="75">
        <f>_xlfn.XLOOKUP(G185,hpBPaanwas!C:C,hpBPaanwas!X:X,".")</f>
        <v>211</v>
      </c>
      <c r="AN185" s="165">
        <f t="shared" si="21"/>
        <v>1.2058823529411764</v>
      </c>
      <c r="AO185" s="75">
        <f>_xlfn.XLOOKUP($G185,hpBPaanwas!$C:$C,hpBPaanwas!AA:AA,".")</f>
        <v>41</v>
      </c>
      <c r="AP185" s="116"/>
      <c r="AQ185" s="75">
        <f t="shared" si="22"/>
        <v>-0.30000000000001137</v>
      </c>
      <c r="AR185" s="116"/>
      <c r="AS185" s="127"/>
      <c r="AT185" s="127" t="s">
        <v>3795</v>
      </c>
      <c r="AU185" s="128"/>
      <c r="AV185" s="232" t="str">
        <f>_xlfn.XLOOKUP($F185,Monstervakken!$C:$C,Monstervakken!L:L,".",0)</f>
        <v>Klasse industrie</v>
      </c>
      <c r="AW185" s="232" t="str">
        <f>_xlfn.XLOOKUP($F185,Monstervakken!$C:$C,Monstervakken!M:M,".",0)</f>
        <v>Klasse B</v>
      </c>
      <c r="AX185" s="232" t="str">
        <f>_xlfn.XLOOKUP($F185,Monstervakken!$C:$C,Monstervakken!N:N,".",0)</f>
        <v>Verspreidbaar</v>
      </c>
      <c r="AY185" s="232" t="str">
        <f>_xlfn.XLOOKUP($F185,Monstervakken!$C:$C,Monstervakken!O:O,".",0)</f>
        <v>Toepasbaar in GBT</v>
      </c>
      <c r="AZ185" s="232" t="str">
        <f>_xlfn.XLOOKUP($F185,Monstervakken!$C:$C,Monstervakken!P:P,".",0)</f>
        <v>Toepasbaar in GBT</v>
      </c>
      <c r="BA185" s="232" t="str">
        <f>_xlfn.XLOOKUP($F185,Monstervakken!$C:$C,Monstervakken!Q:Q,".",0)</f>
        <v>Geen</v>
      </c>
      <c r="BB185" s="232"/>
      <c r="BC185" s="234" t="str">
        <f>_xlfn.XLOOKUP($F185,Monstervakken!$C:$C,Monstervakken!CM:CM,".",0)</f>
        <v>ja</v>
      </c>
      <c r="BD185" s="234" t="str">
        <f>_xlfn.XLOOKUP($F185,Monstervakken!$C:$C,Monstervakken!CN:CN,".",0)</f>
        <v>ja</v>
      </c>
      <c r="BE185" s="234" t="str">
        <f>_xlfn.XLOOKUP($F185,Monstervakken!$C:$C,Monstervakken!CO:CO,".",0)</f>
        <v>ja</v>
      </c>
      <c r="BF185" s="234" t="str">
        <f>_xlfn.XLOOKUP($F185,Monstervakken!$C:$C,Monstervakken!CP:CP,".",0)</f>
        <v>ja</v>
      </c>
      <c r="BG185" s="234" t="str">
        <f>_xlfn.XLOOKUP($F185,Monstervakken!$C:$C,Monstervakken!CQ:CQ,".",0)</f>
        <v>ja</v>
      </c>
      <c r="BH185" s="234" t="str">
        <f>_xlfn.XLOOKUP($F185,Monstervakken!$C:$C,Monstervakken!CR:CR,".",0)</f>
        <v>ja</v>
      </c>
      <c r="BI185" s="234" t="str">
        <f>_xlfn.XLOOKUP($F185,Monstervakken!$C:$C,Monstervakken!CS:CS,".",0)</f>
        <v>ja</v>
      </c>
      <c r="BJ185" s="234" t="str">
        <f>_xlfn.XLOOKUP($F185,Monstervakken!$C:$C,Monstervakken!CT:CT,".",0)</f>
        <v>ja</v>
      </c>
      <c r="BK185" s="234" t="str">
        <f>_xlfn.XLOOKUP($F185,Monstervakken!$C:$C,Monstervakken!CU:CU,".",0)</f>
        <v>ja</v>
      </c>
      <c r="BL185" s="232" t="str">
        <f t="shared" si="16"/>
        <v>011_176</v>
      </c>
    </row>
    <row r="186" spans="1:64" x14ac:dyDescent="0.2">
      <c r="A186" s="6" t="s">
        <v>1647</v>
      </c>
      <c r="C186" s="135">
        <f>_xlfn.XLOOKUP(F186,Monstervakken!C:C,Monstervakken!B:B)</f>
        <v>4006</v>
      </c>
      <c r="D186" s="6" t="s">
        <v>1635</v>
      </c>
      <c r="E186" s="6" t="s">
        <v>566</v>
      </c>
      <c r="F186" s="75">
        <v>25</v>
      </c>
      <c r="G186" s="115" t="str">
        <f t="shared" si="17"/>
        <v>011_177</v>
      </c>
      <c r="H186" s="135"/>
      <c r="I186" s="75">
        <v>177</v>
      </c>
      <c r="J186" s="6" t="s">
        <v>567</v>
      </c>
      <c r="K186" s="23">
        <v>29</v>
      </c>
      <c r="L186" s="25">
        <v>4</v>
      </c>
      <c r="M186" s="6">
        <v>116</v>
      </c>
      <c r="N186" s="8">
        <v>43742</v>
      </c>
      <c r="O186" s="6" t="s">
        <v>26</v>
      </c>
      <c r="P186" s="66">
        <v>-2.2200000000000002</v>
      </c>
      <c r="Q186" s="66">
        <v>-2.2200000000000002</v>
      </c>
      <c r="R186" s="66">
        <f>_xlfn.XLOOKUP(E186,hlp_leggeruitrapport!A:A,hlp_leggeruitrapport!D:D)</f>
        <v>-2.2200000000000002</v>
      </c>
      <c r="S186" s="66">
        <v>0.5</v>
      </c>
      <c r="T186" s="66">
        <f>_xlfn.XLOOKUP(E186,hlp_leggeruitrapport!A:A,hlp_leggeruitrapport!E:E)</f>
        <v>0.5</v>
      </c>
      <c r="U186" s="75">
        <f>_xlfn.XLOOKUP(E186,hlp_leggeruitrapport!A:A,hlp_leggeruitrapport!F:F)</f>
        <v>3</v>
      </c>
      <c r="V186" s="165">
        <f>_xlfn.XLOOKUP($G186,hpBPaanwas!$C:$C,hpBPaanwas!T:T,".")</f>
        <v>2.67</v>
      </c>
      <c r="W186" s="75">
        <f t="shared" si="18"/>
        <v>-2.9200000000000004</v>
      </c>
      <c r="X186" s="6">
        <v>-2.72</v>
      </c>
      <c r="Y186" s="6">
        <v>1.3333330000000001</v>
      </c>
      <c r="Z186" s="6">
        <v>1.02</v>
      </c>
      <c r="AA186" s="6">
        <v>0.12</v>
      </c>
      <c r="AB186" s="6">
        <v>0.25</v>
      </c>
      <c r="AC186" s="6">
        <v>29.6</v>
      </c>
      <c r="AD186" s="6">
        <v>3.5</v>
      </c>
      <c r="AE186" s="6">
        <v>7.3</v>
      </c>
      <c r="AF186" s="6">
        <v>0.15254200000000001</v>
      </c>
      <c r="AG186" s="6" t="s">
        <v>479</v>
      </c>
      <c r="AH186" s="6" t="s">
        <v>32</v>
      </c>
      <c r="AI186" s="6" t="s">
        <v>41</v>
      </c>
      <c r="AJ186" s="6" t="s">
        <v>567</v>
      </c>
      <c r="AK186" s="75">
        <f>_xlfn.XLOOKUP(G186,hlpBPout!C:C,hlpBPout!X:X,".")</f>
        <v>29</v>
      </c>
      <c r="AL186" s="75">
        <f>_xlfn.XLOOKUP($G186,hlpBPout!$C:$C,hlpBPout!AA:AA,".")</f>
        <v>3</v>
      </c>
      <c r="AM186" s="75">
        <f>_xlfn.XLOOKUP(G186,hpBPaanwas!C:C,hpBPaanwas!X:X,".")</f>
        <v>32</v>
      </c>
      <c r="AN186" s="165">
        <f t="shared" si="21"/>
        <v>0.31034482758620691</v>
      </c>
      <c r="AO186" s="75">
        <f>_xlfn.XLOOKUP($G186,hpBPaanwas!$C:$C,hpBPaanwas!AA:AA,".")</f>
        <v>9</v>
      </c>
      <c r="AP186" s="116"/>
      <c r="AQ186" s="75">
        <f t="shared" si="22"/>
        <v>-0.60000000000000142</v>
      </c>
      <c r="AR186" s="116"/>
      <c r="AS186" s="127"/>
      <c r="AT186" s="127" t="s">
        <v>3795</v>
      </c>
      <c r="AU186" s="128"/>
      <c r="AV186" s="232" t="str">
        <f>_xlfn.XLOOKUP($F186,Monstervakken!$C:$C,Monstervakken!L:L,".",0)</f>
        <v>Klasse industrie</v>
      </c>
      <c r="AW186" s="232" t="str">
        <f>_xlfn.XLOOKUP($F186,Monstervakken!$C:$C,Monstervakken!M:M,".",0)</f>
        <v>Klasse B</v>
      </c>
      <c r="AX186" s="232" t="str">
        <f>_xlfn.XLOOKUP($F186,Monstervakken!$C:$C,Monstervakken!N:N,".",0)</f>
        <v>Verspreidbaar</v>
      </c>
      <c r="AY186" s="232" t="str">
        <f>_xlfn.XLOOKUP($F186,Monstervakken!$C:$C,Monstervakken!O:O,".",0)</f>
        <v>Toepasbaar in GBT</v>
      </c>
      <c r="AZ186" s="232" t="str">
        <f>_xlfn.XLOOKUP($F186,Monstervakken!$C:$C,Monstervakken!P:P,".",0)</f>
        <v>Toepasbaar in GBT</v>
      </c>
      <c r="BA186" s="232" t="str">
        <f>_xlfn.XLOOKUP($F186,Monstervakken!$C:$C,Monstervakken!Q:Q,".",0)</f>
        <v>Geen</v>
      </c>
      <c r="BB186" s="232"/>
      <c r="BC186" s="234" t="str">
        <f>_xlfn.XLOOKUP($F186,Monstervakken!$C:$C,Monstervakken!CM:CM,".",0)</f>
        <v>ja</v>
      </c>
      <c r="BD186" s="234" t="str">
        <f>_xlfn.XLOOKUP($F186,Monstervakken!$C:$C,Monstervakken!CN:CN,".",0)</f>
        <v>ja</v>
      </c>
      <c r="BE186" s="234" t="str">
        <f>_xlfn.XLOOKUP($F186,Monstervakken!$C:$C,Monstervakken!CO:CO,".",0)</f>
        <v>ja</v>
      </c>
      <c r="BF186" s="234" t="str">
        <f>_xlfn.XLOOKUP($F186,Monstervakken!$C:$C,Monstervakken!CP:CP,".",0)</f>
        <v>ja</v>
      </c>
      <c r="BG186" s="234" t="str">
        <f>_xlfn.XLOOKUP($F186,Monstervakken!$C:$C,Monstervakken!CQ:CQ,".",0)</f>
        <v>ja</v>
      </c>
      <c r="BH186" s="234" t="str">
        <f>_xlfn.XLOOKUP($F186,Monstervakken!$C:$C,Monstervakken!CR:CR,".",0)</f>
        <v>ja</v>
      </c>
      <c r="BI186" s="234" t="str">
        <f>_xlfn.XLOOKUP($F186,Monstervakken!$C:$C,Monstervakken!CS:CS,".",0)</f>
        <v>ja</v>
      </c>
      <c r="BJ186" s="234" t="str">
        <f>_xlfn.XLOOKUP($F186,Monstervakken!$C:$C,Monstervakken!CT:CT,".",0)</f>
        <v>ja</v>
      </c>
      <c r="BK186" s="234" t="str">
        <f>_xlfn.XLOOKUP($F186,Monstervakken!$C:$C,Monstervakken!CU:CU,".",0)</f>
        <v>ja</v>
      </c>
      <c r="BL186" s="232" t="str">
        <f t="shared" si="16"/>
        <v>011_177</v>
      </c>
    </row>
    <row r="187" spans="1:64" x14ac:dyDescent="0.2">
      <c r="A187" s="6" t="s">
        <v>1647</v>
      </c>
      <c r="C187" s="135">
        <f>_xlfn.XLOOKUP(F187,Monstervakken!C:C,Monstervakken!B:B)</f>
        <v>4015</v>
      </c>
      <c r="D187" s="6" t="s">
        <v>1635</v>
      </c>
      <c r="E187" s="6" t="s">
        <v>568</v>
      </c>
      <c r="F187" s="75">
        <v>46</v>
      </c>
      <c r="G187" s="115" t="str">
        <f t="shared" si="17"/>
        <v>011_178</v>
      </c>
      <c r="H187" s="135"/>
      <c r="I187" s="75">
        <v>178</v>
      </c>
      <c r="J187" s="6" t="s">
        <v>569</v>
      </c>
      <c r="K187" s="23">
        <v>36.5</v>
      </c>
      <c r="L187" s="25">
        <v>6.5</v>
      </c>
      <c r="M187" s="6">
        <v>237.25</v>
      </c>
      <c r="N187" s="8">
        <v>43742</v>
      </c>
      <c r="O187" s="6" t="s">
        <v>74</v>
      </c>
      <c r="P187" s="66">
        <v>-2.2200000000000002</v>
      </c>
      <c r="Q187" s="66">
        <v>-2.2200000000000002</v>
      </c>
      <c r="R187" s="66">
        <f>_xlfn.XLOOKUP(E187,hlp_leggeruitrapport!A:A,hlp_leggeruitrapport!D:D)</f>
        <v>-2.2200000000000002</v>
      </c>
      <c r="S187" s="66">
        <v>0.75</v>
      </c>
      <c r="T187" s="66">
        <f>_xlfn.XLOOKUP(E187,hlp_leggeruitrapport!A:A,hlp_leggeruitrapport!E:E)</f>
        <v>0.75</v>
      </c>
      <c r="U187" s="75">
        <f>_xlfn.XLOOKUP(E187,hlp_leggeruitrapport!A:A,hlp_leggeruitrapport!F:F)</f>
        <v>3</v>
      </c>
      <c r="V187" s="165">
        <f>_xlfn.XLOOKUP($G187,hpBPaanwas!$C:$C,hpBPaanwas!T:T,".")</f>
        <v>3</v>
      </c>
      <c r="W187" s="75">
        <f t="shared" si="18"/>
        <v>-3.1700000000000004</v>
      </c>
      <c r="X187" s="6">
        <v>-2.97</v>
      </c>
      <c r="Y187" s="6">
        <v>2</v>
      </c>
      <c r="Z187" s="6">
        <v>1.67</v>
      </c>
      <c r="AA187" s="6">
        <v>0.31</v>
      </c>
      <c r="AB187" s="6">
        <v>0.59</v>
      </c>
      <c r="AC187" s="6">
        <v>61</v>
      </c>
      <c r="AD187" s="6">
        <v>11.3</v>
      </c>
      <c r="AE187" s="6">
        <v>21.5</v>
      </c>
      <c r="AF187" s="6">
        <v>0.167681</v>
      </c>
      <c r="AG187" s="6" t="s">
        <v>479</v>
      </c>
      <c r="AH187" s="6" t="s">
        <v>32</v>
      </c>
      <c r="AI187" s="6" t="s">
        <v>41</v>
      </c>
      <c r="AJ187" s="6" t="s">
        <v>569</v>
      </c>
      <c r="AK187" s="75">
        <f>_xlfn.XLOOKUP(G187,hlpBPout!C:C,hlpBPout!X:X,".")</f>
        <v>62</v>
      </c>
      <c r="AL187" s="75">
        <f>_xlfn.XLOOKUP($G187,hlpBPout!$C:$C,hlpBPout!AA:AA,".")</f>
        <v>11</v>
      </c>
      <c r="AM187" s="75">
        <f>_xlfn.XLOOKUP(G187,hpBPaanwas!C:C,hpBPaanwas!X:X,".")</f>
        <v>66</v>
      </c>
      <c r="AN187" s="165">
        <f t="shared" si="21"/>
        <v>0.71232876712328763</v>
      </c>
      <c r="AO187" s="75">
        <f>_xlfn.XLOOKUP($G187,hpBPaanwas!$C:$C,hpBPaanwas!AA:AA,".")</f>
        <v>26</v>
      </c>
      <c r="AP187" s="116"/>
      <c r="AQ187" s="75">
        <f t="shared" si="22"/>
        <v>1</v>
      </c>
      <c r="AR187" s="116"/>
      <c r="AS187" s="127"/>
      <c r="AT187" s="127" t="s">
        <v>3795</v>
      </c>
      <c r="AU187" s="128"/>
      <c r="AV187" s="232" t="str">
        <f>_xlfn.XLOOKUP($F187,Monstervakken!$C:$C,Monstervakken!L:L,".",0)</f>
        <v>Klasse industrie</v>
      </c>
      <c r="AW187" s="232" t="str">
        <f>_xlfn.XLOOKUP($F187,Monstervakken!$C:$C,Monstervakken!M:M,".",0)</f>
        <v>Klasse B</v>
      </c>
      <c r="AX187" s="232" t="str">
        <f>_xlfn.XLOOKUP($F187,Monstervakken!$C:$C,Monstervakken!N:N,".",0)</f>
        <v>Verspreidbaar</v>
      </c>
      <c r="AY187" s="232" t="str">
        <f>_xlfn.XLOOKUP($F187,Monstervakken!$C:$C,Monstervakken!O:O,".",0)</f>
        <v>Toepasbaar in GBT</v>
      </c>
      <c r="AZ187" s="232" t="str">
        <f>_xlfn.XLOOKUP($F187,Monstervakken!$C:$C,Monstervakken!P:P,".",0)</f>
        <v>Toepasbaar in GBT</v>
      </c>
      <c r="BA187" s="232" t="str">
        <f>_xlfn.XLOOKUP($F187,Monstervakken!$C:$C,Monstervakken!Q:Q,".",0)</f>
        <v>Geen</v>
      </c>
      <c r="BB187" s="232"/>
      <c r="BC187" s="234" t="str">
        <f>_xlfn.XLOOKUP($F187,Monstervakken!$C:$C,Monstervakken!CM:CM,".",0)</f>
        <v>nee</v>
      </c>
      <c r="BD187" s="234" t="str">
        <f>_xlfn.XLOOKUP($F187,Monstervakken!$C:$C,Monstervakken!CN:CN,".",0)</f>
        <v>ja</v>
      </c>
      <c r="BE187" s="234" t="str">
        <f>_xlfn.XLOOKUP($F187,Monstervakken!$C:$C,Monstervakken!CO:CO,".",0)</f>
        <v>ja</v>
      </c>
      <c r="BF187" s="234" t="str">
        <f>_xlfn.XLOOKUP($F187,Monstervakken!$C:$C,Monstervakken!CP:CP,".",0)</f>
        <v>ja</v>
      </c>
      <c r="BG187" s="234" t="str">
        <f>_xlfn.XLOOKUP($F187,Monstervakken!$C:$C,Monstervakken!CQ:CQ,".",0)</f>
        <v>nee</v>
      </c>
      <c r="BH187" s="234" t="str">
        <f>_xlfn.XLOOKUP($F187,Monstervakken!$C:$C,Monstervakken!CR:CR,".",0)</f>
        <v>ja</v>
      </c>
      <c r="BI187" s="234" t="str">
        <f>_xlfn.XLOOKUP($F187,Monstervakken!$C:$C,Monstervakken!CS:CS,".",0)</f>
        <v>nee</v>
      </c>
      <c r="BJ187" s="234" t="str">
        <f>_xlfn.XLOOKUP($F187,Monstervakken!$C:$C,Monstervakken!CT:CT,".",0)</f>
        <v>ja</v>
      </c>
      <c r="BK187" s="234" t="str">
        <f>_xlfn.XLOOKUP($F187,Monstervakken!$C:$C,Monstervakken!CU:CU,".",0)</f>
        <v>nee</v>
      </c>
      <c r="BL187" s="232" t="str">
        <f t="shared" si="16"/>
        <v>011_178</v>
      </c>
    </row>
    <row r="188" spans="1:64" x14ac:dyDescent="0.2">
      <c r="A188" s="6" t="s">
        <v>1647</v>
      </c>
      <c r="C188" s="135">
        <f>_xlfn.XLOOKUP(F188,Monstervakken!C:C,Monstervakken!B:B)</f>
        <v>4015</v>
      </c>
      <c r="D188" s="6" t="s">
        <v>1635</v>
      </c>
      <c r="E188" s="6" t="s">
        <v>980</v>
      </c>
      <c r="F188" s="75">
        <v>46</v>
      </c>
      <c r="G188" s="115" t="str">
        <f t="shared" si="17"/>
        <v>011_179</v>
      </c>
      <c r="H188" s="135"/>
      <c r="I188" s="75">
        <v>179</v>
      </c>
      <c r="J188" s="6" t="s">
        <v>981</v>
      </c>
      <c r="K188" s="23">
        <v>25</v>
      </c>
      <c r="L188" s="25">
        <v>15.5</v>
      </c>
      <c r="M188" s="6">
        <v>387.5</v>
      </c>
      <c r="N188" s="8">
        <v>43742</v>
      </c>
      <c r="O188" s="6" t="s">
        <v>74</v>
      </c>
      <c r="P188" s="66">
        <v>-2.2200000000000002</v>
      </c>
      <c r="Q188" s="66">
        <v>-2.2200000000000002</v>
      </c>
      <c r="R188" s="66">
        <f>_xlfn.XLOOKUP(E188,hlp_leggeruitrapport!A:A,hlp_leggeruitrapport!D:D)</f>
        <v>-2.2200000000000002</v>
      </c>
      <c r="S188" s="66">
        <v>0.75</v>
      </c>
      <c r="T188" s="66">
        <f>_xlfn.XLOOKUP(E188,hlp_leggeruitrapport!A:A,hlp_leggeruitrapport!E:E)</f>
        <v>0.75</v>
      </c>
      <c r="U188" s="75">
        <f>_xlfn.XLOOKUP(E188,hlp_leggeruitrapport!A:A,hlp_leggeruitrapport!F:F)</f>
        <v>3</v>
      </c>
      <c r="V188" s="165">
        <f>_xlfn.XLOOKUP($G188,hpBPaanwas!$C:$C,hpBPaanwas!T:T,".")</f>
        <v>3</v>
      </c>
      <c r="W188" s="75">
        <f t="shared" si="18"/>
        <v>-3.1700000000000004</v>
      </c>
      <c r="X188" s="6">
        <v>-2.97</v>
      </c>
      <c r="Y188" s="6">
        <v>11</v>
      </c>
      <c r="Z188" s="6">
        <v>1.74</v>
      </c>
      <c r="AA188" s="6">
        <v>1.58</v>
      </c>
      <c r="AB188" s="6">
        <v>1.63</v>
      </c>
      <c r="AC188" s="6">
        <v>43.5</v>
      </c>
      <c r="AD188" s="6">
        <v>39.5</v>
      </c>
      <c r="AE188" s="6">
        <v>40.799999999999997</v>
      </c>
      <c r="AF188" s="6">
        <v>0.18429599999999999</v>
      </c>
      <c r="AG188" s="6" t="s">
        <v>921</v>
      </c>
      <c r="AH188" s="6" t="s">
        <v>28</v>
      </c>
      <c r="AI188" s="6" t="s">
        <v>41</v>
      </c>
      <c r="AJ188" s="6" t="s">
        <v>981</v>
      </c>
      <c r="AK188" s="75">
        <f>_xlfn.XLOOKUP(G188,hlpBPout!C:C,hlpBPout!X:X,".")</f>
        <v>43</v>
      </c>
      <c r="AL188" s="75">
        <f>_xlfn.XLOOKUP($G188,hlpBPout!$C:$C,hlpBPout!AA:AA,".")</f>
        <v>40</v>
      </c>
      <c r="AM188" s="75">
        <f>_xlfn.XLOOKUP(G188,hpBPaanwas!C:C,hpBPaanwas!X:X,".")</f>
        <v>53</v>
      </c>
      <c r="AN188" s="165">
        <f t="shared" si="21"/>
        <v>2</v>
      </c>
      <c r="AO188" s="75">
        <f>_xlfn.XLOOKUP($G188,hpBPaanwas!$C:$C,hpBPaanwas!AA:AA,".")</f>
        <v>50</v>
      </c>
      <c r="AP188" s="116"/>
      <c r="AQ188" s="75">
        <f t="shared" si="22"/>
        <v>-0.5</v>
      </c>
      <c r="AR188" s="116"/>
      <c r="AS188" s="127"/>
      <c r="AT188" s="127" t="s">
        <v>3795</v>
      </c>
      <c r="AU188" s="128"/>
      <c r="AV188" s="232" t="str">
        <f>_xlfn.XLOOKUP($F188,Monstervakken!$C:$C,Monstervakken!L:L,".",0)</f>
        <v>Klasse industrie</v>
      </c>
      <c r="AW188" s="232" t="str">
        <f>_xlfn.XLOOKUP($F188,Monstervakken!$C:$C,Monstervakken!M:M,".",0)</f>
        <v>Klasse B</v>
      </c>
      <c r="AX188" s="232" t="str">
        <f>_xlfn.XLOOKUP($F188,Monstervakken!$C:$C,Monstervakken!N:N,".",0)</f>
        <v>Verspreidbaar</v>
      </c>
      <c r="AY188" s="232" t="str">
        <f>_xlfn.XLOOKUP($F188,Monstervakken!$C:$C,Monstervakken!O:O,".",0)</f>
        <v>Toepasbaar in GBT</v>
      </c>
      <c r="AZ188" s="232" t="str">
        <f>_xlfn.XLOOKUP($F188,Monstervakken!$C:$C,Monstervakken!P:P,".",0)</f>
        <v>Toepasbaar in GBT</v>
      </c>
      <c r="BA188" s="232" t="str">
        <f>_xlfn.XLOOKUP($F188,Monstervakken!$C:$C,Monstervakken!Q:Q,".",0)</f>
        <v>Geen</v>
      </c>
      <c r="BB188" s="232"/>
      <c r="BC188" s="234" t="str">
        <f>_xlfn.XLOOKUP($F188,Monstervakken!$C:$C,Monstervakken!CM:CM,".",0)</f>
        <v>nee</v>
      </c>
      <c r="BD188" s="234" t="str">
        <f>_xlfn.XLOOKUP($F188,Monstervakken!$C:$C,Monstervakken!CN:CN,".",0)</f>
        <v>ja</v>
      </c>
      <c r="BE188" s="234" t="str">
        <f>_xlfn.XLOOKUP($F188,Monstervakken!$C:$C,Monstervakken!CO:CO,".",0)</f>
        <v>ja</v>
      </c>
      <c r="BF188" s="234" t="str">
        <f>_xlfn.XLOOKUP($F188,Monstervakken!$C:$C,Monstervakken!CP:CP,".",0)</f>
        <v>ja</v>
      </c>
      <c r="BG188" s="234" t="str">
        <f>_xlfn.XLOOKUP($F188,Monstervakken!$C:$C,Monstervakken!CQ:CQ,".",0)</f>
        <v>nee</v>
      </c>
      <c r="BH188" s="234" t="str">
        <f>_xlfn.XLOOKUP($F188,Monstervakken!$C:$C,Monstervakken!CR:CR,".",0)</f>
        <v>ja</v>
      </c>
      <c r="BI188" s="234" t="str">
        <f>_xlfn.XLOOKUP($F188,Monstervakken!$C:$C,Monstervakken!CS:CS,".",0)</f>
        <v>nee</v>
      </c>
      <c r="BJ188" s="234" t="str">
        <f>_xlfn.XLOOKUP($F188,Monstervakken!$C:$C,Monstervakken!CT:CT,".",0)</f>
        <v>ja</v>
      </c>
      <c r="BK188" s="234" t="str">
        <f>_xlfn.XLOOKUP($F188,Monstervakken!$C:$C,Monstervakken!CU:CU,".",0)</f>
        <v>nee</v>
      </c>
      <c r="BL188" s="232" t="str">
        <f t="shared" si="16"/>
        <v>011_179</v>
      </c>
    </row>
    <row r="189" spans="1:64" s="118" customFormat="1" x14ac:dyDescent="0.2">
      <c r="A189" s="122" t="s">
        <v>1647</v>
      </c>
      <c r="C189" s="135">
        <f>_xlfn.XLOOKUP(F189,Monstervakken!C:C,Monstervakken!B:B)</f>
        <v>4015</v>
      </c>
      <c r="D189" s="122" t="s">
        <v>1635</v>
      </c>
      <c r="E189" s="122" t="s">
        <v>570</v>
      </c>
      <c r="F189" s="75">
        <v>46</v>
      </c>
      <c r="G189" s="123" t="str">
        <f t="shared" si="17"/>
        <v>011_179A</v>
      </c>
      <c r="H189" s="136" t="s">
        <v>2522</v>
      </c>
      <c r="I189" s="75" t="s">
        <v>571</v>
      </c>
      <c r="J189" s="6" t="s">
        <v>572</v>
      </c>
      <c r="K189" s="124">
        <v>41</v>
      </c>
      <c r="L189" s="125">
        <v>22.3</v>
      </c>
      <c r="M189" s="6">
        <v>914.3</v>
      </c>
      <c r="N189" s="126">
        <v>43742</v>
      </c>
      <c r="O189" s="122" t="s">
        <v>74</v>
      </c>
      <c r="P189" s="78">
        <v>-2.2200000000000002</v>
      </c>
      <c r="Q189" s="78">
        <v>-2.2200000000000002</v>
      </c>
      <c r="R189" s="78">
        <f>_xlfn.XLOOKUP(E189,hlp_leggeruitrapport!A:A,hlp_leggeruitrapport!D:D)</f>
        <v>-2.2200000000000002</v>
      </c>
      <c r="S189" s="78">
        <v>0.75</v>
      </c>
      <c r="T189" s="78">
        <f>_xlfn.XLOOKUP(E189,hlp_leggeruitrapport!A:A,hlp_leggeruitrapport!E:E)</f>
        <v>0.75</v>
      </c>
      <c r="U189" s="127">
        <f>_xlfn.XLOOKUP(E189,hlp_leggeruitrapport!A:A,hlp_leggeruitrapport!F:F)</f>
        <v>3</v>
      </c>
      <c r="V189" s="165">
        <f>_xlfn.XLOOKUP($G189,hpBPaanwas!$C:$C,hpBPaanwas!T:T,".")</f>
        <v>3</v>
      </c>
      <c r="W189" s="75">
        <f t="shared" si="18"/>
        <v>-3.1700000000000004</v>
      </c>
      <c r="X189" s="122">
        <v>-2.97</v>
      </c>
      <c r="Y189" s="6">
        <v>17.8</v>
      </c>
      <c r="Z189" s="6">
        <v>3.81</v>
      </c>
      <c r="AA189" s="6">
        <v>1.89</v>
      </c>
      <c r="AB189" s="6">
        <v>3.14</v>
      </c>
      <c r="AC189" s="6">
        <v>156.19999999999999</v>
      </c>
      <c r="AD189" s="6">
        <v>77.5</v>
      </c>
      <c r="AE189" s="6">
        <v>128.69999999999999</v>
      </c>
      <c r="AF189" s="6">
        <v>0.13908400000000001</v>
      </c>
      <c r="AG189" s="122" t="s">
        <v>479</v>
      </c>
      <c r="AH189" s="122" t="s">
        <v>28</v>
      </c>
      <c r="AI189" s="122" t="s">
        <v>41</v>
      </c>
      <c r="AJ189" s="6" t="s">
        <v>572</v>
      </c>
      <c r="AK189" s="127">
        <f>_xlfn.XLOOKUP(G189,hlpBPout!C:C,hlpBPout!X:X,".")</f>
        <v>0</v>
      </c>
      <c r="AL189" s="127" t="str">
        <f>_xlfn.XLOOKUP($G189,hlpBPout!$C:$C,hlpBPout!AA:AA,".")</f>
        <v>!</v>
      </c>
      <c r="AM189" s="127">
        <f>_xlfn.XLOOKUP(G189,hpBPaanwas!C:C,hpBPaanwas!X:X,".")</f>
        <v>180</v>
      </c>
      <c r="AN189" s="165">
        <f t="shared" si="21"/>
        <v>3.7073170731707319</v>
      </c>
      <c r="AO189" s="127">
        <f>_xlfn.XLOOKUP($G189,hpBPaanwas!$C:$C,hpBPaanwas!AA:AA,".")</f>
        <v>152</v>
      </c>
      <c r="AP189" s="128"/>
      <c r="AQ189" s="127">
        <f t="shared" si="22"/>
        <v>-156.19999999999999</v>
      </c>
      <c r="AR189" s="128"/>
      <c r="AS189" s="127"/>
      <c r="AT189" s="127" t="s">
        <v>3795</v>
      </c>
      <c r="AU189" s="128"/>
      <c r="AV189" s="232" t="str">
        <f>_xlfn.XLOOKUP($F189,Monstervakken!$C:$C,Monstervakken!L:L,".",0)</f>
        <v>Klasse industrie</v>
      </c>
      <c r="AW189" s="232" t="str">
        <f>_xlfn.XLOOKUP($F189,Monstervakken!$C:$C,Monstervakken!M:M,".",0)</f>
        <v>Klasse B</v>
      </c>
      <c r="AX189" s="232" t="str">
        <f>_xlfn.XLOOKUP($F189,Monstervakken!$C:$C,Monstervakken!N:N,".",0)</f>
        <v>Verspreidbaar</v>
      </c>
      <c r="AY189" s="232" t="str">
        <f>_xlfn.XLOOKUP($F189,Monstervakken!$C:$C,Monstervakken!O:O,".",0)</f>
        <v>Toepasbaar in GBT</v>
      </c>
      <c r="AZ189" s="232" t="str">
        <f>_xlfn.XLOOKUP($F189,Monstervakken!$C:$C,Monstervakken!P:P,".",0)</f>
        <v>Toepasbaar in GBT</v>
      </c>
      <c r="BA189" s="232" t="str">
        <f>_xlfn.XLOOKUP($F189,Monstervakken!$C:$C,Monstervakken!Q:Q,".",0)</f>
        <v>Geen</v>
      </c>
      <c r="BB189" s="232"/>
      <c r="BC189" s="234" t="str">
        <f>_xlfn.XLOOKUP($F189,Monstervakken!$C:$C,Monstervakken!CM:CM,".",0)</f>
        <v>nee</v>
      </c>
      <c r="BD189" s="234" t="str">
        <f>_xlfn.XLOOKUP($F189,Monstervakken!$C:$C,Monstervakken!CN:CN,".",0)</f>
        <v>ja</v>
      </c>
      <c r="BE189" s="234" t="str">
        <f>_xlfn.XLOOKUP($F189,Monstervakken!$C:$C,Monstervakken!CO:CO,".",0)</f>
        <v>ja</v>
      </c>
      <c r="BF189" s="234" t="str">
        <f>_xlfn.XLOOKUP($F189,Monstervakken!$C:$C,Monstervakken!CP:CP,".",0)</f>
        <v>ja</v>
      </c>
      <c r="BG189" s="234" t="str">
        <f>_xlfn.XLOOKUP($F189,Monstervakken!$C:$C,Monstervakken!CQ:CQ,".",0)</f>
        <v>nee</v>
      </c>
      <c r="BH189" s="234" t="str">
        <f>_xlfn.XLOOKUP($F189,Monstervakken!$C:$C,Monstervakken!CR:CR,".",0)</f>
        <v>ja</v>
      </c>
      <c r="BI189" s="234" t="str">
        <f>_xlfn.XLOOKUP($F189,Monstervakken!$C:$C,Monstervakken!CS:CS,".",0)</f>
        <v>nee</v>
      </c>
      <c r="BJ189" s="234" t="str">
        <f>_xlfn.XLOOKUP($F189,Monstervakken!$C:$C,Monstervakken!CT:CT,".",0)</f>
        <v>ja</v>
      </c>
      <c r="BK189" s="234" t="str">
        <f>_xlfn.XLOOKUP($F189,Monstervakken!$C:$C,Monstervakken!CU:CU,".",0)</f>
        <v>nee</v>
      </c>
      <c r="BL189" s="232" t="str">
        <f t="shared" si="16"/>
        <v>011_179A</v>
      </c>
    </row>
    <row r="190" spans="1:64" x14ac:dyDescent="0.2">
      <c r="A190" s="6" t="s">
        <v>1647</v>
      </c>
      <c r="C190" s="135">
        <f>_xlfn.XLOOKUP(F190,Monstervakken!C:C,Monstervakken!B:B)</f>
        <v>4016</v>
      </c>
      <c r="D190" s="6" t="s">
        <v>1635</v>
      </c>
      <c r="E190" s="6" t="s">
        <v>125</v>
      </c>
      <c r="F190" s="75">
        <v>47</v>
      </c>
      <c r="G190" s="115" t="str">
        <f t="shared" si="17"/>
        <v>011_180</v>
      </c>
      <c r="H190" s="135"/>
      <c r="I190" s="75">
        <v>180</v>
      </c>
      <c r="J190" s="6" t="s">
        <v>126</v>
      </c>
      <c r="K190" s="23">
        <v>31</v>
      </c>
      <c r="L190" s="25">
        <v>18.7</v>
      </c>
      <c r="M190" s="6">
        <v>579.70000000000005</v>
      </c>
      <c r="N190" s="8">
        <v>43742</v>
      </c>
      <c r="O190" s="6" t="s">
        <v>74</v>
      </c>
      <c r="P190" s="66">
        <v>-2.2200000000000002</v>
      </c>
      <c r="Q190" s="66">
        <v>-2.2200000000000002</v>
      </c>
      <c r="R190" s="66">
        <f>_xlfn.XLOOKUP(E190,hlp_leggeruitrapport!A:A,hlp_leggeruitrapport!D:D)</f>
        <v>-2.2200000000000002</v>
      </c>
      <c r="S190" s="66">
        <v>0.75</v>
      </c>
      <c r="T190" s="66">
        <f>_xlfn.XLOOKUP(E190,hlp_leggeruitrapport!A:A,hlp_leggeruitrapport!E:E)</f>
        <v>0.75</v>
      </c>
      <c r="U190" s="75">
        <f>_xlfn.XLOOKUP(E190,hlp_leggeruitrapport!A:A,hlp_leggeruitrapport!F:F)</f>
        <v>3</v>
      </c>
      <c r="V190" s="165">
        <f>_xlfn.XLOOKUP($G190,hpBPaanwas!$C:$C,hpBPaanwas!T:T,".")</f>
        <v>3</v>
      </c>
      <c r="W190" s="75">
        <f t="shared" si="18"/>
        <v>-3.1700000000000004</v>
      </c>
      <c r="X190" s="6">
        <v>-2.97</v>
      </c>
      <c r="Y190" s="6">
        <v>14.2</v>
      </c>
      <c r="Z190" s="6">
        <v>7.02</v>
      </c>
      <c r="AA190" s="6">
        <v>0.33</v>
      </c>
      <c r="AB190" s="6">
        <v>2.39</v>
      </c>
      <c r="AC190" s="6">
        <v>217.6</v>
      </c>
      <c r="AD190" s="6">
        <v>10.199999999999999</v>
      </c>
      <c r="AE190" s="6">
        <v>74.099999999999994</v>
      </c>
      <c r="AF190" s="6">
        <v>3.0835000000000001E-2</v>
      </c>
      <c r="AG190" s="6" t="s">
        <v>27</v>
      </c>
      <c r="AH190" s="6" t="s">
        <v>32</v>
      </c>
      <c r="AI190" s="6" t="s">
        <v>29</v>
      </c>
      <c r="AJ190" s="6" t="s">
        <v>126</v>
      </c>
      <c r="AK190" s="75">
        <f>_xlfn.XLOOKUP(G190,hlpBPout!C:C,hlpBPout!X:X,".")</f>
        <v>217</v>
      </c>
      <c r="AL190" s="75">
        <f>_xlfn.XLOOKUP($G190,hlpBPout!$C:$C,hlpBPout!AA:AA,".")</f>
        <v>9</v>
      </c>
      <c r="AM190" s="75">
        <f>_xlfn.XLOOKUP(G190,hpBPaanwas!C:C,hpBPaanwas!X:X,".")</f>
        <v>233</v>
      </c>
      <c r="AN190" s="165">
        <f t="shared" si="21"/>
        <v>2.806451612903226</v>
      </c>
      <c r="AO190" s="75">
        <f>_xlfn.XLOOKUP($G190,hpBPaanwas!$C:$C,hpBPaanwas!AA:AA,".")</f>
        <v>87</v>
      </c>
      <c r="AP190" s="116"/>
      <c r="AQ190" s="75">
        <f t="shared" si="22"/>
        <v>-0.59999999999999432</v>
      </c>
      <c r="AR190" s="116"/>
      <c r="AS190" s="127"/>
      <c r="AT190" s="127" t="s">
        <v>3795</v>
      </c>
      <c r="AU190" s="128"/>
      <c r="AV190" s="232" t="str">
        <f>_xlfn.XLOOKUP($F190,Monstervakken!$C:$C,Monstervakken!L:L,".",0)</f>
        <v>Klasse industrie</v>
      </c>
      <c r="AW190" s="232" t="str">
        <f>_xlfn.XLOOKUP($F190,Monstervakken!$C:$C,Monstervakken!M:M,".",0)</f>
        <v>Klasse B</v>
      </c>
      <c r="AX190" s="232" t="str">
        <f>_xlfn.XLOOKUP($F190,Monstervakken!$C:$C,Monstervakken!N:N,".",0)</f>
        <v>Niet verspreidbaar</v>
      </c>
      <c r="AY190" s="232" t="str">
        <f>_xlfn.XLOOKUP($F190,Monstervakken!$C:$C,Monstervakken!O:O,".",0)</f>
        <v>Toepasbaar GBT</v>
      </c>
      <c r="AZ190" s="232" t="str">
        <f>_xlfn.XLOOKUP($F190,Monstervakken!$C:$C,Monstervakken!P:P,".",0)</f>
        <v>Toepasbaar GBT</v>
      </c>
      <c r="BA190" s="232" t="str">
        <f>_xlfn.XLOOKUP($F190,Monstervakken!$C:$C,Monstervakken!Q:Q,".",0)</f>
        <v>Geen</v>
      </c>
      <c r="BB190" s="232"/>
      <c r="BC190" s="234" t="str">
        <f>_xlfn.XLOOKUP($F190,Monstervakken!$C:$C,Monstervakken!CM:CM,".",0)</f>
        <v>ja</v>
      </c>
      <c r="BD190" s="234" t="str">
        <f>_xlfn.XLOOKUP($F190,Monstervakken!$C:$C,Monstervakken!CN:CN,".",0)</f>
        <v>ja</v>
      </c>
      <c r="BE190" s="234" t="str">
        <f>_xlfn.XLOOKUP($F190,Monstervakken!$C:$C,Monstervakken!CO:CO,".",0)</f>
        <v>ja</v>
      </c>
      <c r="BF190" s="234" t="str">
        <f>_xlfn.XLOOKUP($F190,Monstervakken!$C:$C,Monstervakken!CP:CP,".",0)</f>
        <v>ja</v>
      </c>
      <c r="BG190" s="234" t="str">
        <f>_xlfn.XLOOKUP($F190,Monstervakken!$C:$C,Monstervakken!CQ:CQ,".",0)</f>
        <v>ja</v>
      </c>
      <c r="BH190" s="234" t="str">
        <f>_xlfn.XLOOKUP($F190,Monstervakken!$C:$C,Monstervakken!CR:CR,".",0)</f>
        <v>ja</v>
      </c>
      <c r="BI190" s="234" t="str">
        <f>_xlfn.XLOOKUP($F190,Monstervakken!$C:$C,Monstervakken!CS:CS,".",0)</f>
        <v>ja</v>
      </c>
      <c r="BJ190" s="234" t="str">
        <f>_xlfn.XLOOKUP($F190,Monstervakken!$C:$C,Monstervakken!CT:CT,".",0)</f>
        <v>ja</v>
      </c>
      <c r="BK190" s="234" t="str">
        <f>_xlfn.XLOOKUP($F190,Monstervakken!$C:$C,Monstervakken!CU:CU,".",0)</f>
        <v>ja</v>
      </c>
      <c r="BL190" s="232" t="str">
        <f t="shared" si="16"/>
        <v>011_180</v>
      </c>
    </row>
    <row r="191" spans="1:64" x14ac:dyDescent="0.2">
      <c r="A191" s="6" t="s">
        <v>1647</v>
      </c>
      <c r="C191" s="135">
        <f>_xlfn.XLOOKUP(F191,Monstervakken!C:C,Monstervakken!B:B)</f>
        <v>4016</v>
      </c>
      <c r="D191" s="6" t="s">
        <v>1635</v>
      </c>
      <c r="E191" s="6" t="s">
        <v>125</v>
      </c>
      <c r="F191" s="75">
        <v>47</v>
      </c>
      <c r="G191" s="115" t="str">
        <f t="shared" si="17"/>
        <v>011_181</v>
      </c>
      <c r="H191" s="135"/>
      <c r="I191" s="75">
        <v>181</v>
      </c>
      <c r="J191" s="6" t="s">
        <v>127</v>
      </c>
      <c r="K191" s="23">
        <v>34</v>
      </c>
      <c r="L191" s="25">
        <v>11</v>
      </c>
      <c r="M191" s="6">
        <v>374</v>
      </c>
      <c r="N191" s="8">
        <v>43742</v>
      </c>
      <c r="O191" s="6" t="s">
        <v>74</v>
      </c>
      <c r="P191" s="66">
        <v>-2.2200000000000002</v>
      </c>
      <c r="Q191" s="66">
        <v>-2.2200000000000002</v>
      </c>
      <c r="R191" s="66">
        <f>_xlfn.XLOOKUP(E191,hlp_leggeruitrapport!A:A,hlp_leggeruitrapport!D:D)</f>
        <v>-2.2200000000000002</v>
      </c>
      <c r="S191" s="66">
        <v>0.75</v>
      </c>
      <c r="T191" s="66">
        <f>_xlfn.XLOOKUP(E191,hlp_leggeruitrapport!A:A,hlp_leggeruitrapport!E:E)</f>
        <v>0.75</v>
      </c>
      <c r="U191" s="75">
        <f>_xlfn.XLOOKUP(E191,hlp_leggeruitrapport!A:A,hlp_leggeruitrapport!F:F)</f>
        <v>3</v>
      </c>
      <c r="V191" s="165">
        <f>_xlfn.XLOOKUP($G191,hpBPaanwas!$C:$C,hpBPaanwas!T:T,".")</f>
        <v>3</v>
      </c>
      <c r="W191" s="75">
        <f t="shared" si="18"/>
        <v>-3.1700000000000004</v>
      </c>
      <c r="X191" s="6">
        <v>-2.97</v>
      </c>
      <c r="Y191" s="6">
        <v>6.5</v>
      </c>
      <c r="Z191" s="6">
        <v>2.94</v>
      </c>
      <c r="AA191" s="6">
        <v>0.03</v>
      </c>
      <c r="AB191" s="6">
        <v>0.8</v>
      </c>
      <c r="AC191" s="6">
        <v>100</v>
      </c>
      <c r="AD191" s="6">
        <v>1</v>
      </c>
      <c r="AE191" s="6">
        <v>27.2</v>
      </c>
      <c r="AF191" s="6">
        <v>6.1409999999999998E-3</v>
      </c>
      <c r="AG191" s="6" t="s">
        <v>27</v>
      </c>
      <c r="AH191" s="6" t="s">
        <v>32</v>
      </c>
      <c r="AI191" s="6" t="s">
        <v>29</v>
      </c>
      <c r="AJ191" s="6" t="s">
        <v>127</v>
      </c>
      <c r="AK191" s="75">
        <f>_xlfn.XLOOKUP(G191,hlpBPout!C:C,hlpBPout!X:X,".")</f>
        <v>99</v>
      </c>
      <c r="AL191" s="75">
        <f>_xlfn.XLOOKUP($G191,hlpBPout!$C:$C,hlpBPout!AA:AA,".")</f>
        <v>0</v>
      </c>
      <c r="AM191" s="75">
        <f>_xlfn.XLOOKUP(G191,hpBPaanwas!C:C,hpBPaanwas!X:X,".")</f>
        <v>109</v>
      </c>
      <c r="AN191" s="165">
        <f t="shared" si="21"/>
        <v>1</v>
      </c>
      <c r="AO191" s="75">
        <f>_xlfn.XLOOKUP($G191,hpBPaanwas!$C:$C,hpBPaanwas!AA:AA,".")</f>
        <v>34</v>
      </c>
      <c r="AP191" s="116"/>
      <c r="AQ191" s="75">
        <f t="shared" si="22"/>
        <v>-1</v>
      </c>
      <c r="AR191" s="116"/>
      <c r="AS191" s="127"/>
      <c r="AT191" s="127" t="s">
        <v>3795</v>
      </c>
      <c r="AU191" s="128"/>
      <c r="AV191" s="232" t="str">
        <f>_xlfn.XLOOKUP($F191,Monstervakken!$C:$C,Monstervakken!L:L,".",0)</f>
        <v>Klasse industrie</v>
      </c>
      <c r="AW191" s="232" t="str">
        <f>_xlfn.XLOOKUP($F191,Monstervakken!$C:$C,Monstervakken!M:M,".",0)</f>
        <v>Klasse B</v>
      </c>
      <c r="AX191" s="232" t="str">
        <f>_xlfn.XLOOKUP($F191,Monstervakken!$C:$C,Monstervakken!N:N,".",0)</f>
        <v>Niet verspreidbaar</v>
      </c>
      <c r="AY191" s="232" t="str">
        <f>_xlfn.XLOOKUP($F191,Monstervakken!$C:$C,Monstervakken!O:O,".",0)</f>
        <v>Toepasbaar GBT</v>
      </c>
      <c r="AZ191" s="232" t="str">
        <f>_xlfn.XLOOKUP($F191,Monstervakken!$C:$C,Monstervakken!P:P,".",0)</f>
        <v>Toepasbaar GBT</v>
      </c>
      <c r="BA191" s="232" t="str">
        <f>_xlfn.XLOOKUP($F191,Monstervakken!$C:$C,Monstervakken!Q:Q,".",0)</f>
        <v>Geen</v>
      </c>
      <c r="BB191" s="232"/>
      <c r="BC191" s="234" t="str">
        <f>_xlfn.XLOOKUP($F191,Monstervakken!$C:$C,Monstervakken!CM:CM,".",0)</f>
        <v>ja</v>
      </c>
      <c r="BD191" s="234" t="str">
        <f>_xlfn.XLOOKUP($F191,Monstervakken!$C:$C,Monstervakken!CN:CN,".",0)</f>
        <v>ja</v>
      </c>
      <c r="BE191" s="234" t="str">
        <f>_xlfn.XLOOKUP($F191,Monstervakken!$C:$C,Monstervakken!CO:CO,".",0)</f>
        <v>ja</v>
      </c>
      <c r="BF191" s="234" t="str">
        <f>_xlfn.XLOOKUP($F191,Monstervakken!$C:$C,Monstervakken!CP:CP,".",0)</f>
        <v>ja</v>
      </c>
      <c r="BG191" s="234" t="str">
        <f>_xlfn.XLOOKUP($F191,Monstervakken!$C:$C,Monstervakken!CQ:CQ,".",0)</f>
        <v>ja</v>
      </c>
      <c r="BH191" s="234" t="str">
        <f>_xlfn.XLOOKUP($F191,Monstervakken!$C:$C,Monstervakken!CR:CR,".",0)</f>
        <v>ja</v>
      </c>
      <c r="BI191" s="234" t="str">
        <f>_xlfn.XLOOKUP($F191,Monstervakken!$C:$C,Monstervakken!CS:CS,".",0)</f>
        <v>ja</v>
      </c>
      <c r="BJ191" s="234" t="str">
        <f>_xlfn.XLOOKUP($F191,Monstervakken!$C:$C,Monstervakken!CT:CT,".",0)</f>
        <v>ja</v>
      </c>
      <c r="BK191" s="234" t="str">
        <f>_xlfn.XLOOKUP($F191,Monstervakken!$C:$C,Monstervakken!CU:CU,".",0)</f>
        <v>ja</v>
      </c>
      <c r="BL191" s="232" t="str">
        <f t="shared" si="16"/>
        <v>011_181</v>
      </c>
    </row>
    <row r="192" spans="1:64" x14ac:dyDescent="0.2">
      <c r="A192" s="6" t="s">
        <v>1647</v>
      </c>
      <c r="C192" s="135">
        <f>_xlfn.XLOOKUP(F192,Monstervakken!C:C,Monstervakken!B:B)</f>
        <v>5000</v>
      </c>
      <c r="D192" s="6" t="s">
        <v>1635</v>
      </c>
      <c r="E192" s="6" t="s">
        <v>573</v>
      </c>
      <c r="F192" s="75">
        <v>45</v>
      </c>
      <c r="G192" s="115" t="str">
        <f t="shared" si="17"/>
        <v>011_182</v>
      </c>
      <c r="H192" s="135"/>
      <c r="I192" s="75">
        <v>182</v>
      </c>
      <c r="J192" s="6" t="s">
        <v>982</v>
      </c>
      <c r="K192" s="23">
        <v>33.5</v>
      </c>
      <c r="L192" s="25">
        <v>4.4000000000000004</v>
      </c>
      <c r="M192" s="6">
        <v>147.4</v>
      </c>
      <c r="N192" s="8">
        <v>43741</v>
      </c>
      <c r="O192" s="6" t="s">
        <v>26</v>
      </c>
      <c r="P192" s="66">
        <v>-2.23</v>
      </c>
      <c r="Q192" s="66">
        <v>-2.2200000000000002</v>
      </c>
      <c r="R192" s="66">
        <f>_xlfn.XLOOKUP(E192,hlp_leggeruitrapport!A:A,hlp_leggeruitrapport!D:D)</f>
        <v>-2.2200000000000002</v>
      </c>
      <c r="S192" s="66">
        <v>0.75</v>
      </c>
      <c r="T192" s="66">
        <f>_xlfn.XLOOKUP(E192,hlp_leggeruitrapport!A:A,hlp_leggeruitrapport!E:E)</f>
        <v>0.75</v>
      </c>
      <c r="U192" s="75">
        <f>_xlfn.XLOOKUP(E192,hlp_leggeruitrapport!A:A,hlp_leggeruitrapport!F:F)</f>
        <v>3</v>
      </c>
      <c r="V192" s="165">
        <f>_xlfn.XLOOKUP($G192,hpBPaanwas!$C:$C,hpBPaanwas!T:T,".")</f>
        <v>1.96</v>
      </c>
      <c r="W192" s="75">
        <f t="shared" si="18"/>
        <v>-3.1700000000000004</v>
      </c>
      <c r="X192" s="6">
        <v>-2.97</v>
      </c>
      <c r="Y192" s="6">
        <v>1.466666</v>
      </c>
      <c r="Z192" s="6">
        <v>1.5</v>
      </c>
      <c r="AA192" s="6">
        <v>0.78</v>
      </c>
      <c r="AB192" s="6">
        <v>1</v>
      </c>
      <c r="AC192" s="6">
        <v>50.3</v>
      </c>
      <c r="AD192" s="6">
        <v>26.1</v>
      </c>
      <c r="AE192" s="6">
        <v>33.5</v>
      </c>
      <c r="AF192" s="6">
        <v>0.41489399999999999</v>
      </c>
      <c r="AG192" s="6" t="s">
        <v>921</v>
      </c>
      <c r="AH192" s="6" t="s">
        <v>32</v>
      </c>
      <c r="AI192" s="6" t="s">
        <v>41</v>
      </c>
      <c r="AJ192" s="6" t="s">
        <v>982</v>
      </c>
      <c r="AK192" s="75">
        <f>_xlfn.XLOOKUP(G192,hlpBPout!C:C,hlpBPout!X:X,".")</f>
        <v>50</v>
      </c>
      <c r="AL192" s="75" t="str">
        <f>_xlfn.XLOOKUP($G192,hlpBPout!$C:$C,hlpBPout!AA:AA,".")</f>
        <v>!</v>
      </c>
      <c r="AM192" s="75">
        <f>_xlfn.XLOOKUP(G192,hpBPaanwas!C:C,hpBPaanwas!X:X,".")</f>
        <v>54</v>
      </c>
      <c r="AN192" s="165">
        <f t="shared" si="21"/>
        <v>1.1044776119402986</v>
      </c>
      <c r="AO192" s="75">
        <f>_xlfn.XLOOKUP($G192,hpBPaanwas!$C:$C,hpBPaanwas!AA:AA,".")</f>
        <v>37</v>
      </c>
      <c r="AP192" s="116"/>
      <c r="AQ192" s="75">
        <f t="shared" si="22"/>
        <v>-0.29999999999999716</v>
      </c>
      <c r="AR192" s="116"/>
      <c r="AS192" s="127"/>
      <c r="AT192" s="127" t="s">
        <v>3795</v>
      </c>
      <c r="AU192" s="128"/>
      <c r="AV192" s="232" t="str">
        <f>_xlfn.XLOOKUP($F192,Monstervakken!$C:$C,Monstervakken!L:L,".",0)</f>
        <v>Niet Toepasbaar &gt; Interventiewaarde</v>
      </c>
      <c r="AW192" s="232" t="str">
        <f>_xlfn.XLOOKUP($F192,Monstervakken!$C:$C,Monstervakken!M:M,".",0)</f>
        <v>Nooit toepasbaar</v>
      </c>
      <c r="AX192" s="232" t="str">
        <f>_xlfn.XLOOKUP($F192,Monstervakken!$C:$C,Monstervakken!N:N,".",0)</f>
        <v>Nooit verspreidbaar</v>
      </c>
      <c r="AY192" s="232" t="str">
        <f>_xlfn.XLOOKUP($F192,Monstervakken!$C:$C,Monstervakken!O:O,".",0)</f>
        <v>Niet Toepasbaar &gt; Interventiewaarde</v>
      </c>
      <c r="AZ192" s="232" t="str">
        <f>_xlfn.XLOOKUP($F192,Monstervakken!$C:$C,Monstervakken!P:P,".",0)</f>
        <v>Nooit Toepasbaar &gt; B</v>
      </c>
      <c r="BA192" s="232" t="str">
        <f>_xlfn.XLOOKUP($F192,Monstervakken!$C:$C,Monstervakken!Q:Q,".",0)</f>
        <v>Oranje niet vluchtig</v>
      </c>
      <c r="BB192" s="232"/>
      <c r="BC192" s="234" t="str">
        <f>_xlfn.XLOOKUP($F192,Monstervakken!$C:$C,Monstervakken!CM:CM,".",0)</f>
        <v>ja</v>
      </c>
      <c r="BD192" s="234" t="str">
        <f>_xlfn.XLOOKUP($F192,Monstervakken!$C:$C,Monstervakken!CN:CN,".",0)</f>
        <v>ja</v>
      </c>
      <c r="BE192" s="234" t="str">
        <f>_xlfn.XLOOKUP($F192,Monstervakken!$C:$C,Monstervakken!CO:CO,".",0)</f>
        <v>ja</v>
      </c>
      <c r="BF192" s="234" t="str">
        <f>_xlfn.XLOOKUP($F192,Monstervakken!$C:$C,Monstervakken!CP:CP,".",0)</f>
        <v>ja</v>
      </c>
      <c r="BG192" s="234" t="str">
        <f>_xlfn.XLOOKUP($F192,Monstervakken!$C:$C,Monstervakken!CQ:CQ,".",0)</f>
        <v>ja</v>
      </c>
      <c r="BH192" s="234" t="str">
        <f>_xlfn.XLOOKUP($F192,Monstervakken!$C:$C,Monstervakken!CR:CR,".",0)</f>
        <v>ja</v>
      </c>
      <c r="BI192" s="234" t="str">
        <f>_xlfn.XLOOKUP($F192,Monstervakken!$C:$C,Monstervakken!CS:CS,".",0)</f>
        <v>ja</v>
      </c>
      <c r="BJ192" s="234" t="str">
        <f>_xlfn.XLOOKUP($F192,Monstervakken!$C:$C,Monstervakken!CT:CT,".",0)</f>
        <v>ja</v>
      </c>
      <c r="BK192" s="234" t="str">
        <f>_xlfn.XLOOKUP($F192,Monstervakken!$C:$C,Monstervakken!CU:CU,".",0)</f>
        <v>ja</v>
      </c>
      <c r="BL192" s="232" t="str">
        <f t="shared" si="16"/>
        <v>011_182</v>
      </c>
    </row>
    <row r="193" spans="1:64" x14ac:dyDescent="0.2">
      <c r="A193" s="6" t="s">
        <v>1647</v>
      </c>
      <c r="C193" s="135">
        <f>_xlfn.XLOOKUP(F193,Monstervakken!C:C,Monstervakken!B:B)</f>
        <v>5000</v>
      </c>
      <c r="D193" s="6" t="s">
        <v>1635</v>
      </c>
      <c r="E193" s="6" t="s">
        <v>573</v>
      </c>
      <c r="F193" s="75">
        <v>45</v>
      </c>
      <c r="G193" s="115" t="str">
        <f t="shared" si="17"/>
        <v>011_183</v>
      </c>
      <c r="H193" s="135"/>
      <c r="I193" s="75">
        <v>183</v>
      </c>
      <c r="J193" s="6" t="s">
        <v>574</v>
      </c>
      <c r="K193" s="23">
        <v>50</v>
      </c>
      <c r="L193" s="25">
        <v>6.75</v>
      </c>
      <c r="M193" s="6">
        <v>337.5</v>
      </c>
      <c r="N193" s="8">
        <v>43741</v>
      </c>
      <c r="O193" s="6" t="s">
        <v>26</v>
      </c>
      <c r="P193" s="66">
        <v>-2.23</v>
      </c>
      <c r="Q193" s="66">
        <v>-2.2200000000000002</v>
      </c>
      <c r="R193" s="66">
        <f>_xlfn.XLOOKUP(E193,hlp_leggeruitrapport!A:A,hlp_leggeruitrapport!D:D)</f>
        <v>-2.2200000000000002</v>
      </c>
      <c r="S193" s="66">
        <v>0.75</v>
      </c>
      <c r="T193" s="66">
        <f>_xlfn.XLOOKUP(E193,hlp_leggeruitrapport!A:A,hlp_leggeruitrapport!E:E)</f>
        <v>0.75</v>
      </c>
      <c r="U193" s="75">
        <f>_xlfn.XLOOKUP(E193,hlp_leggeruitrapport!A:A,hlp_leggeruitrapport!F:F)</f>
        <v>3</v>
      </c>
      <c r="V193" s="165">
        <f>_xlfn.XLOOKUP($G193,hpBPaanwas!$C:$C,hpBPaanwas!T:T,".")</f>
        <v>3</v>
      </c>
      <c r="W193" s="75">
        <f t="shared" si="18"/>
        <v>-3.1700000000000004</v>
      </c>
      <c r="X193" s="6">
        <v>-2.97</v>
      </c>
      <c r="Y193" s="6">
        <v>2.25</v>
      </c>
      <c r="Z193" s="6">
        <v>1.92</v>
      </c>
      <c r="AA193" s="6">
        <v>0.35</v>
      </c>
      <c r="AB193" s="6">
        <v>0.68</v>
      </c>
      <c r="AC193" s="6">
        <v>96</v>
      </c>
      <c r="AD193" s="6">
        <v>17.5</v>
      </c>
      <c r="AE193" s="6">
        <v>34</v>
      </c>
      <c r="AF193" s="6">
        <v>0.17177899999999999</v>
      </c>
      <c r="AG193" s="6" t="s">
        <v>479</v>
      </c>
      <c r="AH193" s="6" t="s">
        <v>32</v>
      </c>
      <c r="AI193" s="6" t="s">
        <v>41</v>
      </c>
      <c r="AJ193" s="6" t="s">
        <v>574</v>
      </c>
      <c r="AK193" s="75">
        <f>_xlfn.XLOOKUP(G193,hlpBPout!C:C,hlpBPout!X:X,".")</f>
        <v>95</v>
      </c>
      <c r="AL193" s="75">
        <f>_xlfn.XLOOKUP($G193,hlpBPout!$C:$C,hlpBPout!AA:AA,".")</f>
        <v>20</v>
      </c>
      <c r="AM193" s="75">
        <f>_xlfn.XLOOKUP(G193,hpBPaanwas!C:C,hpBPaanwas!X:X,".")</f>
        <v>105</v>
      </c>
      <c r="AN193" s="165">
        <f t="shared" si="21"/>
        <v>0.8</v>
      </c>
      <c r="AO193" s="75">
        <f>_xlfn.XLOOKUP($G193,hpBPaanwas!$C:$C,hpBPaanwas!AA:AA,".")</f>
        <v>40</v>
      </c>
      <c r="AP193" s="116"/>
      <c r="AQ193" s="75">
        <f t="shared" si="22"/>
        <v>-1</v>
      </c>
      <c r="AR193" s="116"/>
      <c r="AS193" s="127"/>
      <c r="AT193" s="127" t="s">
        <v>3795</v>
      </c>
      <c r="AU193" s="128"/>
      <c r="AV193" s="232" t="str">
        <f>_xlfn.XLOOKUP($F193,Monstervakken!$C:$C,Monstervakken!L:L,".",0)</f>
        <v>Niet Toepasbaar &gt; Interventiewaarde</v>
      </c>
      <c r="AW193" s="232" t="str">
        <f>_xlfn.XLOOKUP($F193,Monstervakken!$C:$C,Monstervakken!M:M,".",0)</f>
        <v>Nooit toepasbaar</v>
      </c>
      <c r="AX193" s="232" t="str">
        <f>_xlfn.XLOOKUP($F193,Monstervakken!$C:$C,Monstervakken!N:N,".",0)</f>
        <v>Nooit verspreidbaar</v>
      </c>
      <c r="AY193" s="232" t="str">
        <f>_xlfn.XLOOKUP($F193,Monstervakken!$C:$C,Monstervakken!O:O,".",0)</f>
        <v>Niet Toepasbaar &gt; Interventiewaarde</v>
      </c>
      <c r="AZ193" s="232" t="str">
        <f>_xlfn.XLOOKUP($F193,Monstervakken!$C:$C,Monstervakken!P:P,".",0)</f>
        <v>Nooit Toepasbaar &gt; B</v>
      </c>
      <c r="BA193" s="232" t="str">
        <f>_xlfn.XLOOKUP($F193,Monstervakken!$C:$C,Monstervakken!Q:Q,".",0)</f>
        <v>Oranje niet vluchtig</v>
      </c>
      <c r="BB193" s="232"/>
      <c r="BC193" s="234" t="str">
        <f>_xlfn.XLOOKUP($F193,Monstervakken!$C:$C,Monstervakken!CM:CM,".",0)</f>
        <v>ja</v>
      </c>
      <c r="BD193" s="234" t="str">
        <f>_xlfn.XLOOKUP($F193,Monstervakken!$C:$C,Monstervakken!CN:CN,".",0)</f>
        <v>ja</v>
      </c>
      <c r="BE193" s="234" t="str">
        <f>_xlfn.XLOOKUP($F193,Monstervakken!$C:$C,Monstervakken!CO:CO,".",0)</f>
        <v>ja</v>
      </c>
      <c r="BF193" s="234" t="str">
        <f>_xlfn.XLOOKUP($F193,Monstervakken!$C:$C,Monstervakken!CP:CP,".",0)</f>
        <v>ja</v>
      </c>
      <c r="BG193" s="234" t="str">
        <f>_xlfn.XLOOKUP($F193,Monstervakken!$C:$C,Monstervakken!CQ:CQ,".",0)</f>
        <v>ja</v>
      </c>
      <c r="BH193" s="234" t="str">
        <f>_xlfn.XLOOKUP($F193,Monstervakken!$C:$C,Monstervakken!CR:CR,".",0)</f>
        <v>ja</v>
      </c>
      <c r="BI193" s="234" t="str">
        <f>_xlfn.XLOOKUP($F193,Monstervakken!$C:$C,Monstervakken!CS:CS,".",0)</f>
        <v>ja</v>
      </c>
      <c r="BJ193" s="234" t="str">
        <f>_xlfn.XLOOKUP($F193,Monstervakken!$C:$C,Monstervakken!CT:CT,".",0)</f>
        <v>ja</v>
      </c>
      <c r="BK193" s="234" t="str">
        <f>_xlfn.XLOOKUP($F193,Monstervakken!$C:$C,Monstervakken!CU:CU,".",0)</f>
        <v>ja</v>
      </c>
      <c r="BL193" s="232" t="str">
        <f t="shared" si="16"/>
        <v>011_183</v>
      </c>
    </row>
    <row r="194" spans="1:64" x14ac:dyDescent="0.2">
      <c r="A194" s="6" t="s">
        <v>1647</v>
      </c>
      <c r="C194" s="135">
        <f>_xlfn.XLOOKUP(F194,Monstervakken!C:C,Monstervakken!B:B)</f>
        <v>5000</v>
      </c>
      <c r="D194" s="6" t="s">
        <v>1635</v>
      </c>
      <c r="E194" s="6" t="s">
        <v>573</v>
      </c>
      <c r="F194" s="75">
        <v>45</v>
      </c>
      <c r="G194" s="115" t="str">
        <f t="shared" si="17"/>
        <v>011_184</v>
      </c>
      <c r="H194" s="135"/>
      <c r="I194" s="75">
        <v>184</v>
      </c>
      <c r="J194" s="6" t="s">
        <v>575</v>
      </c>
      <c r="K194" s="23">
        <v>33.5</v>
      </c>
      <c r="L194" s="25">
        <v>9.6</v>
      </c>
      <c r="M194" s="6">
        <v>321.60000000000002</v>
      </c>
      <c r="N194" s="8">
        <v>43741</v>
      </c>
      <c r="O194" s="6" t="s">
        <v>26</v>
      </c>
      <c r="P194" s="66">
        <v>-2.23</v>
      </c>
      <c r="Q194" s="66">
        <v>-2.2200000000000002</v>
      </c>
      <c r="R194" s="66">
        <f>_xlfn.XLOOKUP(E194,hlp_leggeruitrapport!A:A,hlp_leggeruitrapport!D:D)</f>
        <v>-2.2200000000000002</v>
      </c>
      <c r="S194" s="66">
        <v>0.75</v>
      </c>
      <c r="T194" s="66">
        <f>_xlfn.XLOOKUP(E194,hlp_leggeruitrapport!A:A,hlp_leggeruitrapport!E:E)</f>
        <v>0.75</v>
      </c>
      <c r="U194" s="75">
        <f>_xlfn.XLOOKUP(E194,hlp_leggeruitrapport!A:A,hlp_leggeruitrapport!F:F)</f>
        <v>3</v>
      </c>
      <c r="V194" s="165">
        <f>_xlfn.XLOOKUP($G194,hpBPaanwas!$C:$C,hpBPaanwas!T:T,".")</f>
        <v>3</v>
      </c>
      <c r="W194" s="75">
        <f t="shared" si="18"/>
        <v>-3.1700000000000004</v>
      </c>
      <c r="X194" s="6">
        <v>-2.97</v>
      </c>
      <c r="Y194" s="6">
        <v>5.0999999999999996</v>
      </c>
      <c r="Z194" s="6">
        <v>3.08</v>
      </c>
      <c r="AA194" s="6">
        <v>0.59</v>
      </c>
      <c r="AB194" s="6">
        <v>1.34</v>
      </c>
      <c r="AC194" s="6">
        <v>103.2</v>
      </c>
      <c r="AD194" s="6">
        <v>19.8</v>
      </c>
      <c r="AE194" s="6">
        <v>44.9</v>
      </c>
      <c r="AF194" s="6">
        <v>0.14441999999999999</v>
      </c>
      <c r="AG194" s="6" t="s">
        <v>479</v>
      </c>
      <c r="AH194" s="6" t="s">
        <v>28</v>
      </c>
      <c r="AI194" s="6" t="s">
        <v>41</v>
      </c>
      <c r="AJ194" s="6" t="s">
        <v>575</v>
      </c>
      <c r="AK194" s="75">
        <f>_xlfn.XLOOKUP(G194,hlpBPout!C:C,hlpBPout!X:X,".")</f>
        <v>104</v>
      </c>
      <c r="AL194" s="75">
        <f>_xlfn.XLOOKUP($G194,hlpBPout!$C:$C,hlpBPout!AA:AA,".")</f>
        <v>20</v>
      </c>
      <c r="AM194" s="75">
        <f>_xlfn.XLOOKUP(G194,hpBPaanwas!C:C,hpBPaanwas!X:X,".")</f>
        <v>111</v>
      </c>
      <c r="AN194" s="165">
        <f t="shared" si="21"/>
        <v>1.4925373134328359</v>
      </c>
      <c r="AO194" s="75">
        <f>_xlfn.XLOOKUP($G194,hpBPaanwas!$C:$C,hpBPaanwas!AA:AA,".")</f>
        <v>50</v>
      </c>
      <c r="AP194" s="116"/>
      <c r="AQ194" s="75">
        <f t="shared" si="22"/>
        <v>0.79999999999999716</v>
      </c>
      <c r="AR194" s="116"/>
      <c r="AS194" s="127"/>
      <c r="AT194" s="127" t="s">
        <v>3795</v>
      </c>
      <c r="AU194" s="128"/>
      <c r="AV194" s="232" t="str">
        <f>_xlfn.XLOOKUP($F194,Monstervakken!$C:$C,Monstervakken!L:L,".",0)</f>
        <v>Niet Toepasbaar &gt; Interventiewaarde</v>
      </c>
      <c r="AW194" s="232" t="str">
        <f>_xlfn.XLOOKUP($F194,Monstervakken!$C:$C,Monstervakken!M:M,".",0)</f>
        <v>Nooit toepasbaar</v>
      </c>
      <c r="AX194" s="232" t="str">
        <f>_xlfn.XLOOKUP($F194,Monstervakken!$C:$C,Monstervakken!N:N,".",0)</f>
        <v>Nooit verspreidbaar</v>
      </c>
      <c r="AY194" s="232" t="str">
        <f>_xlfn.XLOOKUP($F194,Monstervakken!$C:$C,Monstervakken!O:O,".",0)</f>
        <v>Niet Toepasbaar &gt; Interventiewaarde</v>
      </c>
      <c r="AZ194" s="232" t="str">
        <f>_xlfn.XLOOKUP($F194,Monstervakken!$C:$C,Monstervakken!P:P,".",0)</f>
        <v>Nooit Toepasbaar &gt; B</v>
      </c>
      <c r="BA194" s="232" t="str">
        <f>_xlfn.XLOOKUP($F194,Monstervakken!$C:$C,Monstervakken!Q:Q,".",0)</f>
        <v>Oranje niet vluchtig</v>
      </c>
      <c r="BB194" s="232"/>
      <c r="BC194" s="234" t="str">
        <f>_xlfn.XLOOKUP($F194,Monstervakken!$C:$C,Monstervakken!CM:CM,".",0)</f>
        <v>ja</v>
      </c>
      <c r="BD194" s="234" t="str">
        <f>_xlfn.XLOOKUP($F194,Monstervakken!$C:$C,Monstervakken!CN:CN,".",0)</f>
        <v>ja</v>
      </c>
      <c r="BE194" s="234" t="str">
        <f>_xlfn.XLOOKUP($F194,Monstervakken!$C:$C,Monstervakken!CO:CO,".",0)</f>
        <v>ja</v>
      </c>
      <c r="BF194" s="234" t="str">
        <f>_xlfn.XLOOKUP($F194,Monstervakken!$C:$C,Monstervakken!CP:CP,".",0)</f>
        <v>ja</v>
      </c>
      <c r="BG194" s="234" t="str">
        <f>_xlfn.XLOOKUP($F194,Monstervakken!$C:$C,Monstervakken!CQ:CQ,".",0)</f>
        <v>ja</v>
      </c>
      <c r="BH194" s="234" t="str">
        <f>_xlfn.XLOOKUP($F194,Monstervakken!$C:$C,Monstervakken!CR:CR,".",0)</f>
        <v>ja</v>
      </c>
      <c r="BI194" s="234" t="str">
        <f>_xlfn.XLOOKUP($F194,Monstervakken!$C:$C,Monstervakken!CS:CS,".",0)</f>
        <v>ja</v>
      </c>
      <c r="BJ194" s="234" t="str">
        <f>_xlfn.XLOOKUP($F194,Monstervakken!$C:$C,Monstervakken!CT:CT,".",0)</f>
        <v>ja</v>
      </c>
      <c r="BK194" s="234" t="str">
        <f>_xlfn.XLOOKUP($F194,Monstervakken!$C:$C,Monstervakken!CU:CU,".",0)</f>
        <v>ja</v>
      </c>
      <c r="BL194" s="232" t="str">
        <f t="shared" si="16"/>
        <v>011_184</v>
      </c>
    </row>
    <row r="195" spans="1:64" hidden="1" x14ac:dyDescent="0.2">
      <c r="A195" s="6" t="s">
        <v>1229</v>
      </c>
      <c r="C195" s="6"/>
      <c r="D195" s="6" t="s">
        <v>1635</v>
      </c>
      <c r="E195" s="6" t="s">
        <v>1202</v>
      </c>
      <c r="F195" s="75">
        <v>0</v>
      </c>
      <c r="G195" s="75" t="str">
        <f t="shared" si="17"/>
        <v>011_185</v>
      </c>
      <c r="H195" s="75"/>
      <c r="I195" s="6">
        <v>185</v>
      </c>
      <c r="J195" s="6" t="s">
        <v>1203</v>
      </c>
      <c r="K195" s="23">
        <v>7.5</v>
      </c>
      <c r="L195" s="25">
        <v>0</v>
      </c>
      <c r="M195" s="6">
        <v>0</v>
      </c>
      <c r="N195" s="6" t="s">
        <v>41</v>
      </c>
      <c r="O195" s="6" t="s">
        <v>41</v>
      </c>
      <c r="P195" s="66">
        <v>0</v>
      </c>
      <c r="Q195" s="67">
        <v>0</v>
      </c>
      <c r="R195" s="67">
        <f>_xlfn.XLOOKUP(E195,hlp_leggeruitrapport!A:A,hlp_leggeruitrapport!D:D)</f>
        <v>-2.2200000000000002</v>
      </c>
      <c r="S195" s="67">
        <v>0</v>
      </c>
      <c r="T195" s="67">
        <f>_xlfn.XLOOKUP(E195,hlp_leggeruitrapport!A:A,hlp_leggeruitrapport!E:E)</f>
        <v>0.5</v>
      </c>
      <c r="U195" s="63"/>
      <c r="V195" s="165" t="str">
        <f>_xlfn.XLOOKUP($G195,hpBPaanwas!$C:$C,hpBPaanwas!T:T,".")</f>
        <v>.</v>
      </c>
      <c r="W195" s="75">
        <f t="shared" si="18"/>
        <v>-0.2</v>
      </c>
      <c r="X195" s="6">
        <v>0</v>
      </c>
      <c r="Y195" s="6">
        <v>0</v>
      </c>
      <c r="Z195" s="6">
        <v>0</v>
      </c>
      <c r="AA195" s="6">
        <v>0</v>
      </c>
      <c r="AB195" s="6">
        <v>0</v>
      </c>
      <c r="AC195" s="6">
        <v>0</v>
      </c>
      <c r="AD195" s="6">
        <v>0</v>
      </c>
      <c r="AE195" s="6">
        <v>0</v>
      </c>
      <c r="AF195" s="6">
        <v>0</v>
      </c>
      <c r="AG195" s="6" t="s">
        <v>1199</v>
      </c>
      <c r="AH195" s="6" t="s">
        <v>41</v>
      </c>
      <c r="AI195" s="6" t="s">
        <v>41</v>
      </c>
      <c r="AJ195" s="6" t="s">
        <v>1203</v>
      </c>
      <c r="AK195" s="75" t="str">
        <f>_xlfn.XLOOKUP(G195,hlpBPout!C:C,hlpBPout!X:X,".")</f>
        <v>.</v>
      </c>
      <c r="AL195" s="75" t="str">
        <f>_xlfn.XLOOKUP($G195,hlpBPout!$C:$C,hlpBPout!AA:AA,".")</f>
        <v>.</v>
      </c>
      <c r="AM195" s="75" t="str">
        <f>_xlfn.XLOOKUP(G195,hpBPaanwas!C:C,hpBPaanwas!X:X,".")</f>
        <v>.</v>
      </c>
      <c r="AN195" s="75"/>
      <c r="AO195" s="75" t="str">
        <f>_xlfn.XLOOKUP($G195,hpBPaanwas!$C:$C,hpBPaanwas!AA:AA,".")</f>
        <v>.</v>
      </c>
      <c r="AP195" s="116"/>
      <c r="AQ195" s="75"/>
      <c r="AR195" s="116"/>
      <c r="AS195" s="127"/>
      <c r="AT195" s="127"/>
      <c r="AU195" s="128"/>
      <c r="BC195" s="2"/>
      <c r="BD195" s="2"/>
      <c r="BE195" s="2"/>
      <c r="BF195" s="2"/>
      <c r="BG195" s="2"/>
      <c r="BH195" s="2"/>
      <c r="BI195" s="2"/>
      <c r="BJ195" s="2"/>
      <c r="BK195" s="2"/>
      <c r="BL195" s="232" t="str">
        <f t="shared" si="16"/>
        <v>011_185</v>
      </c>
    </row>
    <row r="196" spans="1:64" x14ac:dyDescent="0.2">
      <c r="A196" s="6" t="s">
        <v>1647</v>
      </c>
      <c r="C196" s="135">
        <f>_xlfn.XLOOKUP(F196,Monstervakken!C:C,Monstervakken!B:B)</f>
        <v>5000</v>
      </c>
      <c r="D196" s="6" t="s">
        <v>1635</v>
      </c>
      <c r="E196" s="6" t="s">
        <v>983</v>
      </c>
      <c r="F196" s="75">
        <v>45</v>
      </c>
      <c r="G196" s="115" t="str">
        <f t="shared" si="17"/>
        <v>011_186</v>
      </c>
      <c r="H196" s="135"/>
      <c r="I196" s="75">
        <v>186</v>
      </c>
      <c r="J196" s="6" t="s">
        <v>984</v>
      </c>
      <c r="K196" s="23">
        <v>7</v>
      </c>
      <c r="L196" s="25">
        <v>6.75</v>
      </c>
      <c r="M196" s="6">
        <v>47.25</v>
      </c>
      <c r="N196" s="8">
        <v>43741</v>
      </c>
      <c r="O196" s="6" t="s">
        <v>101</v>
      </c>
      <c r="P196" s="66">
        <v>-2.23</v>
      </c>
      <c r="Q196" s="66">
        <v>-2.2200000000000002</v>
      </c>
      <c r="R196" s="66">
        <f>_xlfn.XLOOKUP(E196,hlp_leggeruitrapport!A:A,hlp_leggeruitrapport!D:D)</f>
        <v>-2.2200000000000002</v>
      </c>
      <c r="S196" s="66">
        <v>0.75</v>
      </c>
      <c r="T196" s="66">
        <f>_xlfn.XLOOKUP(E196,hlp_leggeruitrapport!A:A,hlp_leggeruitrapport!E:E)</f>
        <v>0.75</v>
      </c>
      <c r="U196" s="75">
        <f>_xlfn.XLOOKUP(E196,hlp_leggeruitrapport!A:A,hlp_leggeruitrapport!F:F)</f>
        <v>3</v>
      </c>
      <c r="V196" s="165">
        <f>_xlfn.XLOOKUP($G196,hpBPaanwas!$C:$C,hpBPaanwas!T:T,".")</f>
        <v>3</v>
      </c>
      <c r="W196" s="75">
        <f t="shared" si="18"/>
        <v>-3.1700000000000004</v>
      </c>
      <c r="X196" s="6">
        <v>-2.97</v>
      </c>
      <c r="Y196" s="6">
        <v>2.25</v>
      </c>
      <c r="Z196" s="6">
        <v>1.82</v>
      </c>
      <c r="AA196" s="6">
        <v>1.02</v>
      </c>
      <c r="AB196" s="6">
        <v>1.1499999999999999</v>
      </c>
      <c r="AC196" s="6">
        <v>12.7</v>
      </c>
      <c r="AD196" s="6">
        <v>7.1</v>
      </c>
      <c r="AE196" s="6">
        <v>8.1</v>
      </c>
      <c r="AF196" s="6">
        <v>0.37673099999999998</v>
      </c>
      <c r="AG196" s="6" t="s">
        <v>921</v>
      </c>
      <c r="AH196" s="6" t="s">
        <v>28</v>
      </c>
      <c r="AI196" s="6" t="s">
        <v>41</v>
      </c>
      <c r="AJ196" s="6" t="s">
        <v>984</v>
      </c>
      <c r="AK196" s="75">
        <f>_xlfn.XLOOKUP(G196,hlpBPout!C:C,hlpBPout!X:X,".")</f>
        <v>13</v>
      </c>
      <c r="AL196" s="75">
        <f>_xlfn.XLOOKUP($G196,hlpBPout!$C:$C,hlpBPout!AA:AA,".")</f>
        <v>8</v>
      </c>
      <c r="AM196" s="75">
        <f>_xlfn.XLOOKUP(G196,hpBPaanwas!C:C,hpBPaanwas!X:X,".")</f>
        <v>14</v>
      </c>
      <c r="AN196" s="165">
        <f>AO196/K196</f>
        <v>1.2857142857142858</v>
      </c>
      <c r="AO196" s="75">
        <f>_xlfn.XLOOKUP($G196,hpBPaanwas!$C:$C,hpBPaanwas!AA:AA,".")</f>
        <v>9</v>
      </c>
      <c r="AP196" s="116"/>
      <c r="AQ196" s="75">
        <f>AK196-AC196</f>
        <v>0.30000000000000071</v>
      </c>
      <c r="AR196" s="116"/>
      <c r="AS196" s="127"/>
      <c r="AT196" s="127" t="s">
        <v>3795</v>
      </c>
      <c r="AU196" s="128"/>
      <c r="AV196" s="232" t="str">
        <f>_xlfn.XLOOKUP($F196,Monstervakken!$C:$C,Monstervakken!L:L,".",0)</f>
        <v>Niet Toepasbaar &gt; Interventiewaarde</v>
      </c>
      <c r="AW196" s="232" t="str">
        <f>_xlfn.XLOOKUP($F196,Monstervakken!$C:$C,Monstervakken!M:M,".",0)</f>
        <v>Nooit toepasbaar</v>
      </c>
      <c r="AX196" s="232" t="str">
        <f>_xlfn.XLOOKUP($F196,Monstervakken!$C:$C,Monstervakken!N:N,".",0)</f>
        <v>Nooit verspreidbaar</v>
      </c>
      <c r="AY196" s="232" t="str">
        <f>_xlfn.XLOOKUP($F196,Monstervakken!$C:$C,Monstervakken!O:O,".",0)</f>
        <v>Niet Toepasbaar &gt; Interventiewaarde</v>
      </c>
      <c r="AZ196" s="232" t="str">
        <f>_xlfn.XLOOKUP($F196,Monstervakken!$C:$C,Monstervakken!P:P,".",0)</f>
        <v>Nooit Toepasbaar &gt; B</v>
      </c>
      <c r="BA196" s="232" t="str">
        <f>_xlfn.XLOOKUP($F196,Monstervakken!$C:$C,Monstervakken!Q:Q,".",0)</f>
        <v>Oranje niet vluchtig</v>
      </c>
      <c r="BB196" s="232"/>
      <c r="BC196" s="234" t="str">
        <f>_xlfn.XLOOKUP($F196,Monstervakken!$C:$C,Monstervakken!CM:CM,".",0)</f>
        <v>ja</v>
      </c>
      <c r="BD196" s="234" t="str">
        <f>_xlfn.XLOOKUP($F196,Monstervakken!$C:$C,Monstervakken!CN:CN,".",0)</f>
        <v>ja</v>
      </c>
      <c r="BE196" s="234" t="str">
        <f>_xlfn.XLOOKUP($F196,Monstervakken!$C:$C,Monstervakken!CO:CO,".",0)</f>
        <v>ja</v>
      </c>
      <c r="BF196" s="234" t="str">
        <f>_xlfn.XLOOKUP($F196,Monstervakken!$C:$C,Monstervakken!CP:CP,".",0)</f>
        <v>ja</v>
      </c>
      <c r="BG196" s="234" t="str">
        <f>_xlfn.XLOOKUP($F196,Monstervakken!$C:$C,Monstervakken!CQ:CQ,".",0)</f>
        <v>ja</v>
      </c>
      <c r="BH196" s="234" t="str">
        <f>_xlfn.XLOOKUP($F196,Monstervakken!$C:$C,Monstervakken!CR:CR,".",0)</f>
        <v>ja</v>
      </c>
      <c r="BI196" s="234" t="str">
        <f>_xlfn.XLOOKUP($F196,Monstervakken!$C:$C,Monstervakken!CS:CS,".",0)</f>
        <v>ja</v>
      </c>
      <c r="BJ196" s="234" t="str">
        <f>_xlfn.XLOOKUP($F196,Monstervakken!$C:$C,Monstervakken!CT:CT,".",0)</f>
        <v>ja</v>
      </c>
      <c r="BK196" s="234" t="str">
        <f>_xlfn.XLOOKUP($F196,Monstervakken!$C:$C,Monstervakken!CU:CU,".",0)</f>
        <v>ja</v>
      </c>
      <c r="BL196" s="232" t="str">
        <f t="shared" si="16"/>
        <v>011_186</v>
      </c>
    </row>
    <row r="197" spans="1:64" x14ac:dyDescent="0.2">
      <c r="A197" s="6" t="s">
        <v>1647</v>
      </c>
      <c r="C197" s="135">
        <f>_xlfn.XLOOKUP(F197,Monstervakken!C:C,Monstervakken!B:B)</f>
        <v>5000</v>
      </c>
      <c r="D197" s="6" t="s">
        <v>1635</v>
      </c>
      <c r="E197" s="6" t="s">
        <v>576</v>
      </c>
      <c r="F197" s="75">
        <v>45</v>
      </c>
      <c r="G197" s="115" t="str">
        <f t="shared" si="17"/>
        <v>011_187</v>
      </c>
      <c r="H197" s="135"/>
      <c r="I197" s="75">
        <v>187</v>
      </c>
      <c r="J197" s="6" t="s">
        <v>985</v>
      </c>
      <c r="K197" s="23">
        <v>52</v>
      </c>
      <c r="L197" s="25">
        <v>6.75</v>
      </c>
      <c r="M197" s="6">
        <v>351</v>
      </c>
      <c r="N197" s="8">
        <v>43741</v>
      </c>
      <c r="O197" s="6" t="s">
        <v>26</v>
      </c>
      <c r="P197" s="66">
        <v>-2.23</v>
      </c>
      <c r="Q197" s="66">
        <v>-2.2200000000000002</v>
      </c>
      <c r="R197" s="66">
        <f>_xlfn.XLOOKUP(E197,hlp_leggeruitrapport!A:A,hlp_leggeruitrapport!D:D)</f>
        <v>-2.2200000000000002</v>
      </c>
      <c r="S197" s="66">
        <v>0.75</v>
      </c>
      <c r="T197" s="66">
        <f>_xlfn.XLOOKUP(E197,hlp_leggeruitrapport!A:A,hlp_leggeruitrapport!E:E)</f>
        <v>0.75</v>
      </c>
      <c r="U197" s="75">
        <f>_xlfn.XLOOKUP(E197,hlp_leggeruitrapport!A:A,hlp_leggeruitrapport!F:F)</f>
        <v>3</v>
      </c>
      <c r="V197" s="165">
        <f>_xlfn.XLOOKUP($G197,hpBPaanwas!$C:$C,hpBPaanwas!T:T,".")</f>
        <v>3</v>
      </c>
      <c r="W197" s="75">
        <f t="shared" si="18"/>
        <v>-3.1700000000000004</v>
      </c>
      <c r="X197" s="6">
        <v>-2.97</v>
      </c>
      <c r="Y197" s="6">
        <v>2.25</v>
      </c>
      <c r="Z197" s="6">
        <v>1.58</v>
      </c>
      <c r="AA197" s="6">
        <v>0.64</v>
      </c>
      <c r="AB197" s="6">
        <v>0.97</v>
      </c>
      <c r="AC197" s="6">
        <v>82.2</v>
      </c>
      <c r="AD197" s="6">
        <v>33.299999999999997</v>
      </c>
      <c r="AE197" s="6">
        <v>50.4</v>
      </c>
      <c r="AF197" s="6">
        <v>0.27497300000000002</v>
      </c>
      <c r="AG197" s="6" t="s">
        <v>921</v>
      </c>
      <c r="AH197" s="6" t="s">
        <v>32</v>
      </c>
      <c r="AI197" s="6" t="s">
        <v>41</v>
      </c>
      <c r="AJ197" s="6" t="s">
        <v>985</v>
      </c>
      <c r="AK197" s="75">
        <f>_xlfn.XLOOKUP(G197,hlpBPout!C:C,hlpBPout!X:X,".")</f>
        <v>83</v>
      </c>
      <c r="AL197" s="75">
        <f>_xlfn.XLOOKUP($G197,hlpBPout!$C:$C,hlpBPout!AA:AA,".")</f>
        <v>36</v>
      </c>
      <c r="AM197" s="75">
        <f>_xlfn.XLOOKUP(G197,hpBPaanwas!C:C,hpBPaanwas!X:X,".")</f>
        <v>88</v>
      </c>
      <c r="AN197" s="165">
        <f>AO197/K197</f>
        <v>1.1923076923076923</v>
      </c>
      <c r="AO197" s="75">
        <f>_xlfn.XLOOKUP($G197,hpBPaanwas!$C:$C,hpBPaanwas!AA:AA,".")</f>
        <v>62</v>
      </c>
      <c r="AP197" s="116"/>
      <c r="AQ197" s="75">
        <f>AK197-AC197</f>
        <v>0.79999999999999716</v>
      </c>
      <c r="AR197" s="116"/>
      <c r="AS197" s="127"/>
      <c r="AT197" s="127" t="s">
        <v>3795</v>
      </c>
      <c r="AU197" s="128"/>
      <c r="AV197" s="232" t="str">
        <f>_xlfn.XLOOKUP($F197,Monstervakken!$C:$C,Monstervakken!L:L,".",0)</f>
        <v>Niet Toepasbaar &gt; Interventiewaarde</v>
      </c>
      <c r="AW197" s="232" t="str">
        <f>_xlfn.XLOOKUP($F197,Monstervakken!$C:$C,Monstervakken!M:M,".",0)</f>
        <v>Nooit toepasbaar</v>
      </c>
      <c r="AX197" s="232" t="str">
        <f>_xlfn.XLOOKUP($F197,Monstervakken!$C:$C,Monstervakken!N:N,".",0)</f>
        <v>Nooit verspreidbaar</v>
      </c>
      <c r="AY197" s="232" t="str">
        <f>_xlfn.XLOOKUP($F197,Monstervakken!$C:$C,Monstervakken!O:O,".",0)</f>
        <v>Niet Toepasbaar &gt; Interventiewaarde</v>
      </c>
      <c r="AZ197" s="232" t="str">
        <f>_xlfn.XLOOKUP($F197,Monstervakken!$C:$C,Monstervakken!P:P,".",0)</f>
        <v>Nooit Toepasbaar &gt; B</v>
      </c>
      <c r="BA197" s="232" t="str">
        <f>_xlfn.XLOOKUP($F197,Monstervakken!$C:$C,Monstervakken!Q:Q,".",0)</f>
        <v>Oranje niet vluchtig</v>
      </c>
      <c r="BB197" s="232"/>
      <c r="BC197" s="234" t="str">
        <f>_xlfn.XLOOKUP($F197,Monstervakken!$C:$C,Monstervakken!CM:CM,".",0)</f>
        <v>ja</v>
      </c>
      <c r="BD197" s="234" t="str">
        <f>_xlfn.XLOOKUP($F197,Monstervakken!$C:$C,Monstervakken!CN:CN,".",0)</f>
        <v>ja</v>
      </c>
      <c r="BE197" s="234" t="str">
        <f>_xlfn.XLOOKUP($F197,Monstervakken!$C:$C,Monstervakken!CO:CO,".",0)</f>
        <v>ja</v>
      </c>
      <c r="BF197" s="234" t="str">
        <f>_xlfn.XLOOKUP($F197,Monstervakken!$C:$C,Monstervakken!CP:CP,".",0)</f>
        <v>ja</v>
      </c>
      <c r="BG197" s="234" t="str">
        <f>_xlfn.XLOOKUP($F197,Monstervakken!$C:$C,Monstervakken!CQ:CQ,".",0)</f>
        <v>ja</v>
      </c>
      <c r="BH197" s="234" t="str">
        <f>_xlfn.XLOOKUP($F197,Monstervakken!$C:$C,Monstervakken!CR:CR,".",0)</f>
        <v>ja</v>
      </c>
      <c r="BI197" s="234" t="str">
        <f>_xlfn.XLOOKUP($F197,Monstervakken!$C:$C,Monstervakken!CS:CS,".",0)</f>
        <v>ja</v>
      </c>
      <c r="BJ197" s="234" t="str">
        <f>_xlfn.XLOOKUP($F197,Monstervakken!$C:$C,Monstervakken!CT:CT,".",0)</f>
        <v>ja</v>
      </c>
      <c r="BK197" s="234" t="str">
        <f>_xlfn.XLOOKUP($F197,Monstervakken!$C:$C,Monstervakken!CU:CU,".",0)</f>
        <v>ja</v>
      </c>
      <c r="BL197" s="232" t="str">
        <f t="shared" si="16"/>
        <v>011_187</v>
      </c>
    </row>
    <row r="198" spans="1:64" x14ac:dyDescent="0.2">
      <c r="A198" s="6" t="s">
        <v>1647</v>
      </c>
      <c r="C198" s="135">
        <f>_xlfn.XLOOKUP(F198,Monstervakken!C:C,Monstervakken!B:B)</f>
        <v>5000</v>
      </c>
      <c r="D198" s="6" t="s">
        <v>1635</v>
      </c>
      <c r="E198" s="6" t="s">
        <v>576</v>
      </c>
      <c r="F198" s="75">
        <v>45</v>
      </c>
      <c r="G198" s="115" t="str">
        <f t="shared" si="17"/>
        <v>011_188</v>
      </c>
      <c r="H198" s="135"/>
      <c r="I198" s="75">
        <v>188</v>
      </c>
      <c r="J198" s="6" t="s">
        <v>986</v>
      </c>
      <c r="K198" s="23">
        <v>51</v>
      </c>
      <c r="L198" s="25">
        <v>5.5</v>
      </c>
      <c r="M198" s="6">
        <v>280.5</v>
      </c>
      <c r="N198" s="8">
        <v>43741</v>
      </c>
      <c r="O198" s="6" t="s">
        <v>26</v>
      </c>
      <c r="P198" s="66">
        <v>-2.23</v>
      </c>
      <c r="Q198" s="66">
        <v>-2.2200000000000002</v>
      </c>
      <c r="R198" s="66">
        <f>_xlfn.XLOOKUP(E198,hlp_leggeruitrapport!A:A,hlp_leggeruitrapport!D:D)</f>
        <v>-2.2200000000000002</v>
      </c>
      <c r="S198" s="66">
        <v>0.75</v>
      </c>
      <c r="T198" s="66">
        <f>_xlfn.XLOOKUP(E198,hlp_leggeruitrapport!A:A,hlp_leggeruitrapport!E:E)</f>
        <v>0.75</v>
      </c>
      <c r="U198" s="75">
        <f>_xlfn.XLOOKUP(E198,hlp_leggeruitrapport!A:A,hlp_leggeruitrapport!F:F)</f>
        <v>3</v>
      </c>
      <c r="V198" s="165">
        <f>_xlfn.XLOOKUP($G198,hpBPaanwas!$C:$C,hpBPaanwas!T:T,".")</f>
        <v>2.44</v>
      </c>
      <c r="W198" s="75">
        <f t="shared" si="18"/>
        <v>-3.1700000000000004</v>
      </c>
      <c r="X198" s="6">
        <v>-2.97</v>
      </c>
      <c r="Y198" s="6">
        <v>1.8333330000000001</v>
      </c>
      <c r="Z198" s="6">
        <v>1.93</v>
      </c>
      <c r="AA198" s="6">
        <v>0.62</v>
      </c>
      <c r="AB198" s="6">
        <v>0.89</v>
      </c>
      <c r="AC198" s="6">
        <v>98.4</v>
      </c>
      <c r="AD198" s="6">
        <v>31.6</v>
      </c>
      <c r="AE198" s="6">
        <v>45.4</v>
      </c>
      <c r="AF198" s="6">
        <v>0.31077700000000003</v>
      </c>
      <c r="AG198" s="6" t="s">
        <v>921</v>
      </c>
      <c r="AH198" s="6" t="s">
        <v>32</v>
      </c>
      <c r="AI198" s="6" t="s">
        <v>41</v>
      </c>
      <c r="AJ198" s="6" t="s">
        <v>986</v>
      </c>
      <c r="AK198" s="75">
        <f>_xlfn.XLOOKUP(G198,hlpBPout!C:C,hlpBPout!X:X,".")</f>
        <v>97</v>
      </c>
      <c r="AL198" s="75">
        <f>_xlfn.XLOOKUP($G198,hlpBPout!$C:$C,hlpBPout!AA:AA,".")</f>
        <v>20</v>
      </c>
      <c r="AM198" s="75">
        <f>_xlfn.XLOOKUP(G198,hpBPaanwas!C:C,hpBPaanwas!X:X,".")</f>
        <v>107</v>
      </c>
      <c r="AN198" s="165">
        <f>AO198/K198</f>
        <v>1</v>
      </c>
      <c r="AO198" s="75">
        <f>_xlfn.XLOOKUP($G198,hpBPaanwas!$C:$C,hpBPaanwas!AA:AA,".")</f>
        <v>51</v>
      </c>
      <c r="AP198" s="116"/>
      <c r="AQ198" s="75">
        <f>AK198-AC198</f>
        <v>-1.4000000000000057</v>
      </c>
      <c r="AR198" s="116"/>
      <c r="AS198" s="127"/>
      <c r="AT198" s="127" t="s">
        <v>3795</v>
      </c>
      <c r="AU198" s="128"/>
      <c r="AV198" s="232" t="str">
        <f>_xlfn.XLOOKUP($F198,Monstervakken!$C:$C,Monstervakken!L:L,".",0)</f>
        <v>Niet Toepasbaar &gt; Interventiewaarde</v>
      </c>
      <c r="AW198" s="232" t="str">
        <f>_xlfn.XLOOKUP($F198,Monstervakken!$C:$C,Monstervakken!M:M,".",0)</f>
        <v>Nooit toepasbaar</v>
      </c>
      <c r="AX198" s="232" t="str">
        <f>_xlfn.XLOOKUP($F198,Monstervakken!$C:$C,Monstervakken!N:N,".",0)</f>
        <v>Nooit verspreidbaar</v>
      </c>
      <c r="AY198" s="232" t="str">
        <f>_xlfn.XLOOKUP($F198,Monstervakken!$C:$C,Monstervakken!O:O,".",0)</f>
        <v>Niet Toepasbaar &gt; Interventiewaarde</v>
      </c>
      <c r="AZ198" s="232" t="str">
        <f>_xlfn.XLOOKUP($F198,Monstervakken!$C:$C,Monstervakken!P:P,".",0)</f>
        <v>Nooit Toepasbaar &gt; B</v>
      </c>
      <c r="BA198" s="232" t="str">
        <f>_xlfn.XLOOKUP($F198,Monstervakken!$C:$C,Monstervakken!Q:Q,".",0)</f>
        <v>Oranje niet vluchtig</v>
      </c>
      <c r="BB198" s="232"/>
      <c r="BC198" s="234" t="str">
        <f>_xlfn.XLOOKUP($F198,Monstervakken!$C:$C,Monstervakken!CM:CM,".",0)</f>
        <v>ja</v>
      </c>
      <c r="BD198" s="234" t="str">
        <f>_xlfn.XLOOKUP($F198,Monstervakken!$C:$C,Monstervakken!CN:CN,".",0)</f>
        <v>ja</v>
      </c>
      <c r="BE198" s="234" t="str">
        <f>_xlfn.XLOOKUP($F198,Monstervakken!$C:$C,Monstervakken!CO:CO,".",0)</f>
        <v>ja</v>
      </c>
      <c r="BF198" s="234" t="str">
        <f>_xlfn.XLOOKUP($F198,Monstervakken!$C:$C,Monstervakken!CP:CP,".",0)</f>
        <v>ja</v>
      </c>
      <c r="BG198" s="234" t="str">
        <f>_xlfn.XLOOKUP($F198,Monstervakken!$C:$C,Monstervakken!CQ:CQ,".",0)</f>
        <v>ja</v>
      </c>
      <c r="BH198" s="234" t="str">
        <f>_xlfn.XLOOKUP($F198,Monstervakken!$C:$C,Monstervakken!CR:CR,".",0)</f>
        <v>ja</v>
      </c>
      <c r="BI198" s="234" t="str">
        <f>_xlfn.XLOOKUP($F198,Monstervakken!$C:$C,Monstervakken!CS:CS,".",0)</f>
        <v>ja</v>
      </c>
      <c r="BJ198" s="234" t="str">
        <f>_xlfn.XLOOKUP($F198,Monstervakken!$C:$C,Monstervakken!CT:CT,".",0)</f>
        <v>ja</v>
      </c>
      <c r="BK198" s="234" t="str">
        <f>_xlfn.XLOOKUP($F198,Monstervakken!$C:$C,Monstervakken!CU:CU,".",0)</f>
        <v>ja</v>
      </c>
      <c r="BL198" s="232" t="str">
        <f t="shared" si="16"/>
        <v>011_188</v>
      </c>
    </row>
    <row r="199" spans="1:64" x14ac:dyDescent="0.2">
      <c r="A199" s="6" t="s">
        <v>1647</v>
      </c>
      <c r="C199" s="135">
        <f>_xlfn.XLOOKUP(F199,Monstervakken!C:C,Monstervakken!B:B)</f>
        <v>5000</v>
      </c>
      <c r="D199" s="6" t="s">
        <v>1635</v>
      </c>
      <c r="E199" s="6" t="s">
        <v>576</v>
      </c>
      <c r="F199" s="75">
        <v>45</v>
      </c>
      <c r="G199" s="115" t="str">
        <f t="shared" si="17"/>
        <v>011_189</v>
      </c>
      <c r="H199" s="135"/>
      <c r="I199" s="75">
        <v>189</v>
      </c>
      <c r="J199" s="6" t="s">
        <v>577</v>
      </c>
      <c r="K199" s="23">
        <v>51</v>
      </c>
      <c r="L199" s="25">
        <v>6.45</v>
      </c>
      <c r="M199" s="6">
        <v>328.95</v>
      </c>
      <c r="N199" s="8">
        <v>43741</v>
      </c>
      <c r="O199" s="6" t="s">
        <v>26</v>
      </c>
      <c r="P199" s="66">
        <v>-2.23</v>
      </c>
      <c r="Q199" s="66">
        <v>-2.2200000000000002</v>
      </c>
      <c r="R199" s="66">
        <f>_xlfn.XLOOKUP(E199,hlp_leggeruitrapport!A:A,hlp_leggeruitrapport!D:D)</f>
        <v>-2.2200000000000002</v>
      </c>
      <c r="S199" s="66">
        <v>0.75</v>
      </c>
      <c r="T199" s="66">
        <f>_xlfn.XLOOKUP(E199,hlp_leggeruitrapport!A:A,hlp_leggeruitrapport!E:E)</f>
        <v>0.75</v>
      </c>
      <c r="U199" s="75">
        <f>_xlfn.XLOOKUP(E199,hlp_leggeruitrapport!A:A,hlp_leggeruitrapport!F:F)</f>
        <v>3</v>
      </c>
      <c r="V199" s="165">
        <f>_xlfn.XLOOKUP($G199,hpBPaanwas!$C:$C,hpBPaanwas!T:T,".")</f>
        <v>3</v>
      </c>
      <c r="W199" s="75">
        <f t="shared" si="18"/>
        <v>-3.1700000000000004</v>
      </c>
      <c r="X199" s="6">
        <v>-2.97</v>
      </c>
      <c r="Y199" s="6">
        <v>1.95</v>
      </c>
      <c r="Z199" s="6">
        <v>1.61</v>
      </c>
      <c r="AA199" s="6">
        <v>0.2</v>
      </c>
      <c r="AB199" s="6">
        <v>0.47</v>
      </c>
      <c r="AC199" s="6">
        <v>82.1</v>
      </c>
      <c r="AD199" s="6">
        <v>10.199999999999999</v>
      </c>
      <c r="AE199" s="6">
        <v>24</v>
      </c>
      <c r="AF199" s="6">
        <v>0.118115</v>
      </c>
      <c r="AG199" s="6" t="s">
        <v>479</v>
      </c>
      <c r="AH199" s="6" t="s">
        <v>32</v>
      </c>
      <c r="AI199" s="6" t="s">
        <v>41</v>
      </c>
      <c r="AJ199" s="6" t="s">
        <v>577</v>
      </c>
      <c r="AK199" s="75">
        <f>_xlfn.XLOOKUP(G199,hlpBPout!C:C,hlpBPout!X:X,".")</f>
        <v>82</v>
      </c>
      <c r="AL199" s="75">
        <f>_xlfn.XLOOKUP($G199,hlpBPout!$C:$C,hlpBPout!AA:AA,".")</f>
        <v>10</v>
      </c>
      <c r="AM199" s="75">
        <f>_xlfn.XLOOKUP(G199,hpBPaanwas!C:C,hpBPaanwas!X:X,".")</f>
        <v>92</v>
      </c>
      <c r="AN199" s="165">
        <f>AO199/K199</f>
        <v>0.60784313725490191</v>
      </c>
      <c r="AO199" s="75">
        <f>_xlfn.XLOOKUP($G199,hpBPaanwas!$C:$C,hpBPaanwas!AA:AA,".")</f>
        <v>31</v>
      </c>
      <c r="AP199" s="116"/>
      <c r="AQ199" s="75">
        <f>AK199-AC199</f>
        <v>-9.9999999999994316E-2</v>
      </c>
      <c r="AR199" s="116"/>
      <c r="AS199" s="127"/>
      <c r="AT199" s="127" t="s">
        <v>3795</v>
      </c>
      <c r="AU199" s="128"/>
      <c r="AV199" s="232" t="str">
        <f>_xlfn.XLOOKUP($F199,Monstervakken!$C:$C,Monstervakken!L:L,".",0)</f>
        <v>Niet Toepasbaar &gt; Interventiewaarde</v>
      </c>
      <c r="AW199" s="232" t="str">
        <f>_xlfn.XLOOKUP($F199,Monstervakken!$C:$C,Monstervakken!M:M,".",0)</f>
        <v>Nooit toepasbaar</v>
      </c>
      <c r="AX199" s="232" t="str">
        <f>_xlfn.XLOOKUP($F199,Monstervakken!$C:$C,Monstervakken!N:N,".",0)</f>
        <v>Nooit verspreidbaar</v>
      </c>
      <c r="AY199" s="232" t="str">
        <f>_xlfn.XLOOKUP($F199,Monstervakken!$C:$C,Monstervakken!O:O,".",0)</f>
        <v>Niet Toepasbaar &gt; Interventiewaarde</v>
      </c>
      <c r="AZ199" s="232" t="str">
        <f>_xlfn.XLOOKUP($F199,Monstervakken!$C:$C,Monstervakken!P:P,".",0)</f>
        <v>Nooit Toepasbaar &gt; B</v>
      </c>
      <c r="BA199" s="232" t="str">
        <f>_xlfn.XLOOKUP($F199,Monstervakken!$C:$C,Monstervakken!Q:Q,".",0)</f>
        <v>Oranje niet vluchtig</v>
      </c>
      <c r="BB199" s="232"/>
      <c r="BC199" s="234" t="str">
        <f>_xlfn.XLOOKUP($F199,Monstervakken!$C:$C,Monstervakken!CM:CM,".",0)</f>
        <v>ja</v>
      </c>
      <c r="BD199" s="234" t="str">
        <f>_xlfn.XLOOKUP($F199,Monstervakken!$C:$C,Monstervakken!CN:CN,".",0)</f>
        <v>ja</v>
      </c>
      <c r="BE199" s="234" t="str">
        <f>_xlfn.XLOOKUP($F199,Monstervakken!$C:$C,Monstervakken!CO:CO,".",0)</f>
        <v>ja</v>
      </c>
      <c r="BF199" s="234" t="str">
        <f>_xlfn.XLOOKUP($F199,Monstervakken!$C:$C,Monstervakken!CP:CP,".",0)</f>
        <v>ja</v>
      </c>
      <c r="BG199" s="234" t="str">
        <f>_xlfn.XLOOKUP($F199,Monstervakken!$C:$C,Monstervakken!CQ:CQ,".",0)</f>
        <v>ja</v>
      </c>
      <c r="BH199" s="234" t="str">
        <f>_xlfn.XLOOKUP($F199,Monstervakken!$C:$C,Monstervakken!CR:CR,".",0)</f>
        <v>ja</v>
      </c>
      <c r="BI199" s="234" t="str">
        <f>_xlfn.XLOOKUP($F199,Monstervakken!$C:$C,Monstervakken!CS:CS,".",0)</f>
        <v>ja</v>
      </c>
      <c r="BJ199" s="234" t="str">
        <f>_xlfn.XLOOKUP($F199,Monstervakken!$C:$C,Monstervakken!CT:CT,".",0)</f>
        <v>ja</v>
      </c>
      <c r="BK199" s="234" t="str">
        <f>_xlfn.XLOOKUP($F199,Monstervakken!$C:$C,Monstervakken!CU:CU,".",0)</f>
        <v>ja</v>
      </c>
      <c r="BL199" s="232" t="str">
        <f t="shared" si="16"/>
        <v>011_189</v>
      </c>
    </row>
    <row r="200" spans="1:64" x14ac:dyDescent="0.2">
      <c r="A200" s="6" t="s">
        <v>1647</v>
      </c>
      <c r="C200" s="135">
        <f>_xlfn.XLOOKUP(F200,Monstervakken!C:C,Monstervakken!B:B)</f>
        <v>5000</v>
      </c>
      <c r="D200" s="6" t="s">
        <v>1635</v>
      </c>
      <c r="E200" s="6" t="s">
        <v>576</v>
      </c>
      <c r="F200" s="75">
        <v>45</v>
      </c>
      <c r="G200" s="115" t="str">
        <f t="shared" si="17"/>
        <v>011_190</v>
      </c>
      <c r="H200" s="135"/>
      <c r="I200" s="75">
        <v>190</v>
      </c>
      <c r="J200" s="6" t="s">
        <v>987</v>
      </c>
      <c r="K200" s="23">
        <v>2.5</v>
      </c>
      <c r="L200" s="25">
        <v>5.9</v>
      </c>
      <c r="M200" s="6">
        <v>14.75</v>
      </c>
      <c r="N200" s="8">
        <v>43741</v>
      </c>
      <c r="O200" s="6" t="s">
        <v>26</v>
      </c>
      <c r="P200" s="66">
        <v>-2.23</v>
      </c>
      <c r="Q200" s="66">
        <v>-2.2200000000000002</v>
      </c>
      <c r="R200" s="66">
        <f>_xlfn.XLOOKUP(E200,hlp_leggeruitrapport!A:A,hlp_leggeruitrapport!D:D)</f>
        <v>-2.2200000000000002</v>
      </c>
      <c r="S200" s="66">
        <v>0.75</v>
      </c>
      <c r="T200" s="66">
        <f>_xlfn.XLOOKUP(E200,hlp_leggeruitrapport!A:A,hlp_leggeruitrapport!E:E)</f>
        <v>0.75</v>
      </c>
      <c r="U200" s="75">
        <f>_xlfn.XLOOKUP(E200,hlp_leggeruitrapport!A:A,hlp_leggeruitrapport!F:F)</f>
        <v>3</v>
      </c>
      <c r="V200" s="165">
        <f>_xlfn.XLOOKUP($G200,hpBPaanwas!$C:$C,hpBPaanwas!T:T,".")</f>
        <v>2.62</v>
      </c>
      <c r="W200" s="75">
        <f t="shared" si="18"/>
        <v>-3.1700000000000004</v>
      </c>
      <c r="X200" s="6">
        <v>-2.97</v>
      </c>
      <c r="Y200" s="6">
        <v>1.966666</v>
      </c>
      <c r="Z200" s="6">
        <v>1.65</v>
      </c>
      <c r="AA200" s="6">
        <v>0.82</v>
      </c>
      <c r="AB200" s="6">
        <v>0.94</v>
      </c>
      <c r="AC200" s="6">
        <v>4.0999999999999996</v>
      </c>
      <c r="AD200" s="6">
        <v>2.1</v>
      </c>
      <c r="AE200" s="6">
        <v>2.4</v>
      </c>
      <c r="AF200" s="6">
        <v>0.357298</v>
      </c>
      <c r="AG200" s="6" t="s">
        <v>921</v>
      </c>
      <c r="AH200" s="6" t="s">
        <v>28</v>
      </c>
      <c r="AI200" s="6" t="s">
        <v>41</v>
      </c>
      <c r="AJ200" s="6" t="s">
        <v>987</v>
      </c>
      <c r="AK200" s="75">
        <f>_xlfn.XLOOKUP(G200,hlpBPout!C:C,hlpBPout!X:X,".")</f>
        <v>4</v>
      </c>
      <c r="AL200" s="75">
        <f>_xlfn.XLOOKUP($G200,hlpBPout!$C:$C,hlpBPout!AA:AA,".")</f>
        <v>2</v>
      </c>
      <c r="AM200" s="75">
        <f>_xlfn.XLOOKUP(G200,hpBPaanwas!C:C,hpBPaanwas!X:X,".")</f>
        <v>5</v>
      </c>
      <c r="AN200" s="165">
        <f>AO200/K200</f>
        <v>1.2</v>
      </c>
      <c r="AO200" s="75">
        <f>_xlfn.XLOOKUP($G200,hpBPaanwas!$C:$C,hpBPaanwas!AA:AA,".")</f>
        <v>3</v>
      </c>
      <c r="AP200" s="116"/>
      <c r="AQ200" s="75">
        <f>AK200-AC200</f>
        <v>-9.9999999999999645E-2</v>
      </c>
      <c r="AR200" s="116"/>
      <c r="AS200" s="127"/>
      <c r="AT200" s="127" t="s">
        <v>3795</v>
      </c>
      <c r="AU200" s="128"/>
      <c r="AV200" s="232" t="str">
        <f>_xlfn.XLOOKUP($F200,Monstervakken!$C:$C,Monstervakken!L:L,".",0)</f>
        <v>Niet Toepasbaar &gt; Interventiewaarde</v>
      </c>
      <c r="AW200" s="232" t="str">
        <f>_xlfn.XLOOKUP($F200,Monstervakken!$C:$C,Monstervakken!M:M,".",0)</f>
        <v>Nooit toepasbaar</v>
      </c>
      <c r="AX200" s="232" t="str">
        <f>_xlfn.XLOOKUP($F200,Monstervakken!$C:$C,Monstervakken!N:N,".",0)</f>
        <v>Nooit verspreidbaar</v>
      </c>
      <c r="AY200" s="232" t="str">
        <f>_xlfn.XLOOKUP($F200,Monstervakken!$C:$C,Monstervakken!O:O,".",0)</f>
        <v>Niet Toepasbaar &gt; Interventiewaarde</v>
      </c>
      <c r="AZ200" s="232" t="str">
        <f>_xlfn.XLOOKUP($F200,Monstervakken!$C:$C,Monstervakken!P:P,".",0)</f>
        <v>Nooit Toepasbaar &gt; B</v>
      </c>
      <c r="BA200" s="232" t="str">
        <f>_xlfn.XLOOKUP($F200,Monstervakken!$C:$C,Monstervakken!Q:Q,".",0)</f>
        <v>Oranje niet vluchtig</v>
      </c>
      <c r="BB200" s="232"/>
      <c r="BC200" s="234" t="str">
        <f>_xlfn.XLOOKUP($F200,Monstervakken!$C:$C,Monstervakken!CM:CM,".",0)</f>
        <v>ja</v>
      </c>
      <c r="BD200" s="234" t="str">
        <f>_xlfn.XLOOKUP($F200,Monstervakken!$C:$C,Monstervakken!CN:CN,".",0)</f>
        <v>ja</v>
      </c>
      <c r="BE200" s="234" t="str">
        <f>_xlfn.XLOOKUP($F200,Monstervakken!$C:$C,Monstervakken!CO:CO,".",0)</f>
        <v>ja</v>
      </c>
      <c r="BF200" s="234" t="str">
        <f>_xlfn.XLOOKUP($F200,Monstervakken!$C:$C,Monstervakken!CP:CP,".",0)</f>
        <v>ja</v>
      </c>
      <c r="BG200" s="234" t="str">
        <f>_xlfn.XLOOKUP($F200,Monstervakken!$C:$C,Monstervakken!CQ:CQ,".",0)</f>
        <v>ja</v>
      </c>
      <c r="BH200" s="234" t="str">
        <f>_xlfn.XLOOKUP($F200,Monstervakken!$C:$C,Monstervakken!CR:CR,".",0)</f>
        <v>ja</v>
      </c>
      <c r="BI200" s="234" t="str">
        <f>_xlfn.XLOOKUP($F200,Monstervakken!$C:$C,Monstervakken!CS:CS,".",0)</f>
        <v>ja</v>
      </c>
      <c r="BJ200" s="234" t="str">
        <f>_xlfn.XLOOKUP($F200,Monstervakken!$C:$C,Monstervakken!CT:CT,".",0)</f>
        <v>ja</v>
      </c>
      <c r="BK200" s="234" t="str">
        <f>_xlfn.XLOOKUP($F200,Monstervakken!$C:$C,Monstervakken!CU:CU,".",0)</f>
        <v>ja</v>
      </c>
      <c r="BL200" s="232" t="str">
        <f t="shared" si="16"/>
        <v>011_190</v>
      </c>
    </row>
    <row r="201" spans="1:64" hidden="1" x14ac:dyDescent="0.2">
      <c r="A201" s="6" t="s">
        <v>1229</v>
      </c>
      <c r="C201" s="6"/>
      <c r="D201" s="6" t="s">
        <v>1635</v>
      </c>
      <c r="E201" s="6" t="s">
        <v>1204</v>
      </c>
      <c r="F201" s="75">
        <v>0</v>
      </c>
      <c r="G201" s="75" t="str">
        <f t="shared" si="17"/>
        <v>011_191</v>
      </c>
      <c r="H201" s="75"/>
      <c r="I201" s="6">
        <v>191</v>
      </c>
      <c r="J201" s="6" t="s">
        <v>1205</v>
      </c>
      <c r="K201" s="23">
        <v>11.5</v>
      </c>
      <c r="L201" s="25">
        <v>0</v>
      </c>
      <c r="M201" s="6">
        <v>0</v>
      </c>
      <c r="N201" s="6" t="s">
        <v>41</v>
      </c>
      <c r="O201" s="6" t="s">
        <v>41</v>
      </c>
      <c r="P201" s="66">
        <v>0</v>
      </c>
      <c r="Q201" s="67">
        <v>0</v>
      </c>
      <c r="R201" s="67">
        <f>_xlfn.XLOOKUP(E201,hlp_leggeruitrapport!A:A,hlp_leggeruitrapport!D:D)</f>
        <v>-2.2200000000000002</v>
      </c>
      <c r="S201" s="67">
        <v>0</v>
      </c>
      <c r="T201" s="67">
        <f>_xlfn.XLOOKUP(E201,hlp_leggeruitrapport!A:A,hlp_leggeruitrapport!E:E)</f>
        <v>0.75</v>
      </c>
      <c r="U201" s="63"/>
      <c r="V201" s="165" t="str">
        <f>_xlfn.XLOOKUP($G201,hpBPaanwas!$C:$C,hpBPaanwas!T:T,".")</f>
        <v>.</v>
      </c>
      <c r="W201" s="75">
        <f t="shared" si="18"/>
        <v>-0.2</v>
      </c>
      <c r="X201" s="6">
        <v>0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0</v>
      </c>
      <c r="AG201" s="6" t="s">
        <v>1199</v>
      </c>
      <c r="AH201" s="6" t="s">
        <v>41</v>
      </c>
      <c r="AI201" s="6" t="s">
        <v>41</v>
      </c>
      <c r="AJ201" s="6" t="s">
        <v>1205</v>
      </c>
      <c r="AK201" s="75" t="str">
        <f>_xlfn.XLOOKUP(G201,hlpBPout!C:C,hlpBPout!X:X,".")</f>
        <v>.</v>
      </c>
      <c r="AL201" s="75" t="str">
        <f>_xlfn.XLOOKUP($G201,hlpBPout!$C:$C,hlpBPout!AA:AA,".")</f>
        <v>.</v>
      </c>
      <c r="AM201" s="75" t="str">
        <f>_xlfn.XLOOKUP(G201,hpBPaanwas!C:C,hpBPaanwas!X:X,".")</f>
        <v>.</v>
      </c>
      <c r="AN201" s="75"/>
      <c r="AO201" s="75" t="str">
        <f>_xlfn.XLOOKUP($G201,hpBPaanwas!$C:$C,hpBPaanwas!AA:AA,".")</f>
        <v>.</v>
      </c>
      <c r="AP201" s="116"/>
      <c r="AQ201" s="75"/>
      <c r="AR201" s="116"/>
      <c r="AS201" s="127"/>
      <c r="AT201" s="127"/>
      <c r="AU201" s="128"/>
      <c r="BC201" s="2"/>
      <c r="BD201" s="2"/>
      <c r="BE201" s="2"/>
      <c r="BF201" s="2"/>
      <c r="BG201" s="2"/>
      <c r="BH201" s="2"/>
      <c r="BI201" s="2"/>
      <c r="BJ201" s="2"/>
      <c r="BK201" s="2"/>
      <c r="BL201" s="232" t="str">
        <f t="shared" si="16"/>
        <v>011_191</v>
      </c>
    </row>
    <row r="202" spans="1:64" x14ac:dyDescent="0.2">
      <c r="A202" s="6" t="s">
        <v>1647</v>
      </c>
      <c r="C202" s="135">
        <f>_xlfn.XLOOKUP(F202,Monstervakken!C:C,Monstervakken!B:B)</f>
        <v>5000</v>
      </c>
      <c r="D202" s="6" t="s">
        <v>1635</v>
      </c>
      <c r="E202" s="6" t="s">
        <v>578</v>
      </c>
      <c r="F202" s="75">
        <v>45</v>
      </c>
      <c r="G202" s="115" t="str">
        <f t="shared" si="17"/>
        <v>011_192</v>
      </c>
      <c r="H202" s="135"/>
      <c r="I202" s="75">
        <v>192</v>
      </c>
      <c r="J202" s="6" t="s">
        <v>579</v>
      </c>
      <c r="K202" s="23">
        <v>13</v>
      </c>
      <c r="L202" s="25">
        <v>6.6</v>
      </c>
      <c r="M202" s="6">
        <v>85.8</v>
      </c>
      <c r="N202" s="8">
        <v>43741</v>
      </c>
      <c r="O202" s="6" t="s">
        <v>26</v>
      </c>
      <c r="P202" s="66">
        <v>-2.23</v>
      </c>
      <c r="Q202" s="66">
        <v>-2.2200000000000002</v>
      </c>
      <c r="R202" s="66">
        <f>_xlfn.XLOOKUP(E202,hlp_leggeruitrapport!A:A,hlp_leggeruitrapport!D:D)</f>
        <v>-2.2200000000000002</v>
      </c>
      <c r="S202" s="66">
        <v>0.75</v>
      </c>
      <c r="T202" s="66">
        <f>_xlfn.XLOOKUP(E202,hlp_leggeruitrapport!A:A,hlp_leggeruitrapport!E:E)</f>
        <v>0.75</v>
      </c>
      <c r="U202" s="75">
        <f>_xlfn.XLOOKUP(E202,hlp_leggeruitrapport!A:A,hlp_leggeruitrapport!F:F)</f>
        <v>3</v>
      </c>
      <c r="V202" s="165">
        <f>_xlfn.XLOOKUP($G202,hpBPaanwas!$C:$C,hpBPaanwas!T:T,".")</f>
        <v>3</v>
      </c>
      <c r="W202" s="75">
        <f t="shared" si="18"/>
        <v>-3.1700000000000004</v>
      </c>
      <c r="X202" s="6">
        <v>-2.97</v>
      </c>
      <c r="Y202" s="6">
        <v>2.1</v>
      </c>
      <c r="Z202" s="6">
        <v>1.6</v>
      </c>
      <c r="AA202" s="6">
        <v>0.21</v>
      </c>
      <c r="AB202" s="6">
        <v>0.51</v>
      </c>
      <c r="AC202" s="6">
        <v>20.8</v>
      </c>
      <c r="AD202" s="6">
        <v>2.7</v>
      </c>
      <c r="AE202" s="6">
        <v>6.6</v>
      </c>
      <c r="AF202" s="6">
        <v>0.11666700000000001</v>
      </c>
      <c r="AG202" s="6" t="s">
        <v>479</v>
      </c>
      <c r="AH202" s="6" t="s">
        <v>32</v>
      </c>
      <c r="AI202" s="6" t="s">
        <v>41</v>
      </c>
      <c r="AJ202" s="6" t="s">
        <v>579</v>
      </c>
      <c r="AK202" s="75">
        <f>_xlfn.XLOOKUP(G202,hlpBPout!C:C,hlpBPout!X:X,".")</f>
        <v>21</v>
      </c>
      <c r="AL202" s="75">
        <f>_xlfn.XLOOKUP($G202,hlpBPout!$C:$C,hlpBPout!AA:AA,".")</f>
        <v>3</v>
      </c>
      <c r="AM202" s="75">
        <f>_xlfn.XLOOKUP(G202,hpBPaanwas!C:C,hpBPaanwas!X:X,".")</f>
        <v>23</v>
      </c>
      <c r="AN202" s="165">
        <f t="shared" ref="AN202:AN233" si="23">AO202/K202</f>
        <v>0.69230769230769229</v>
      </c>
      <c r="AO202" s="75">
        <f>_xlfn.XLOOKUP($G202,hpBPaanwas!$C:$C,hpBPaanwas!AA:AA,".")</f>
        <v>9</v>
      </c>
      <c r="AP202" s="116"/>
      <c r="AQ202" s="75">
        <f t="shared" ref="AQ202:AQ233" si="24">AK202-AC202</f>
        <v>0.19999999999999929</v>
      </c>
      <c r="AR202" s="116"/>
      <c r="AS202" s="127"/>
      <c r="AT202" s="127" t="s">
        <v>3795</v>
      </c>
      <c r="AU202" s="128"/>
      <c r="AV202" s="232" t="str">
        <f>_xlfn.XLOOKUP($F202,Monstervakken!$C:$C,Monstervakken!L:L,".",0)</f>
        <v>Niet Toepasbaar &gt; Interventiewaarde</v>
      </c>
      <c r="AW202" s="232" t="str">
        <f>_xlfn.XLOOKUP($F202,Monstervakken!$C:$C,Monstervakken!M:M,".",0)</f>
        <v>Nooit toepasbaar</v>
      </c>
      <c r="AX202" s="232" t="str">
        <f>_xlfn.XLOOKUP($F202,Monstervakken!$C:$C,Monstervakken!N:N,".",0)</f>
        <v>Nooit verspreidbaar</v>
      </c>
      <c r="AY202" s="232" t="str">
        <f>_xlfn.XLOOKUP($F202,Monstervakken!$C:$C,Monstervakken!O:O,".",0)</f>
        <v>Niet Toepasbaar &gt; Interventiewaarde</v>
      </c>
      <c r="AZ202" s="232" t="str">
        <f>_xlfn.XLOOKUP($F202,Monstervakken!$C:$C,Monstervakken!P:P,".",0)</f>
        <v>Nooit Toepasbaar &gt; B</v>
      </c>
      <c r="BA202" s="232" t="str">
        <f>_xlfn.XLOOKUP($F202,Monstervakken!$C:$C,Monstervakken!Q:Q,".",0)</f>
        <v>Oranje niet vluchtig</v>
      </c>
      <c r="BB202" s="232"/>
      <c r="BC202" s="234" t="str">
        <f>_xlfn.XLOOKUP($F202,Monstervakken!$C:$C,Monstervakken!CM:CM,".",0)</f>
        <v>ja</v>
      </c>
      <c r="BD202" s="234" t="str">
        <f>_xlfn.XLOOKUP($F202,Monstervakken!$C:$C,Monstervakken!CN:CN,".",0)</f>
        <v>ja</v>
      </c>
      <c r="BE202" s="234" t="str">
        <f>_xlfn.XLOOKUP($F202,Monstervakken!$C:$C,Monstervakken!CO:CO,".",0)</f>
        <v>ja</v>
      </c>
      <c r="BF202" s="234" t="str">
        <f>_xlfn.XLOOKUP($F202,Monstervakken!$C:$C,Monstervakken!CP:CP,".",0)</f>
        <v>ja</v>
      </c>
      <c r="BG202" s="234" t="str">
        <f>_xlfn.XLOOKUP($F202,Monstervakken!$C:$C,Monstervakken!CQ:CQ,".",0)</f>
        <v>ja</v>
      </c>
      <c r="BH202" s="234" t="str">
        <f>_xlfn.XLOOKUP($F202,Monstervakken!$C:$C,Monstervakken!CR:CR,".",0)</f>
        <v>ja</v>
      </c>
      <c r="BI202" s="234" t="str">
        <f>_xlfn.XLOOKUP($F202,Monstervakken!$C:$C,Monstervakken!CS:CS,".",0)</f>
        <v>ja</v>
      </c>
      <c r="BJ202" s="234" t="str">
        <f>_xlfn.XLOOKUP($F202,Monstervakken!$C:$C,Monstervakken!CT:CT,".",0)</f>
        <v>ja</v>
      </c>
      <c r="BK202" s="234" t="str">
        <f>_xlfn.XLOOKUP($F202,Monstervakken!$C:$C,Monstervakken!CU:CU,".",0)</f>
        <v>ja</v>
      </c>
      <c r="BL202" s="232" t="str">
        <f t="shared" ref="BL202:BL265" si="25">G202</f>
        <v>011_192</v>
      </c>
    </row>
    <row r="203" spans="1:64" x14ac:dyDescent="0.2">
      <c r="A203" s="6" t="s">
        <v>1647</v>
      </c>
      <c r="C203" s="135">
        <f>_xlfn.XLOOKUP(F203,Monstervakken!C:C,Monstervakken!B:B)</f>
        <v>5000</v>
      </c>
      <c r="D203" s="6" t="s">
        <v>1635</v>
      </c>
      <c r="E203" s="6" t="s">
        <v>580</v>
      </c>
      <c r="F203" s="75">
        <v>45</v>
      </c>
      <c r="G203" s="115" t="str">
        <f t="shared" si="17"/>
        <v>011_193</v>
      </c>
      <c r="H203" s="135"/>
      <c r="I203" s="75">
        <v>193</v>
      </c>
      <c r="J203" s="6" t="s">
        <v>581</v>
      </c>
      <c r="K203" s="23">
        <v>12</v>
      </c>
      <c r="L203" s="25">
        <v>9.9</v>
      </c>
      <c r="M203" s="6">
        <v>118.8</v>
      </c>
      <c r="N203" s="8">
        <v>43741</v>
      </c>
      <c r="O203" s="6" t="s">
        <v>101</v>
      </c>
      <c r="P203" s="66">
        <v>-2.23</v>
      </c>
      <c r="Q203" s="66">
        <v>-2.2200000000000002</v>
      </c>
      <c r="R203" s="66">
        <f>_xlfn.XLOOKUP(E203,hlp_leggeruitrapport!A:A,hlp_leggeruitrapport!D:D)</f>
        <v>-2.2200000000000002</v>
      </c>
      <c r="S203" s="66">
        <v>0.75</v>
      </c>
      <c r="T203" s="66">
        <f>_xlfn.XLOOKUP(E203,hlp_leggeruitrapport!A:A,hlp_leggeruitrapport!E:E)</f>
        <v>0.75</v>
      </c>
      <c r="U203" s="75">
        <f>_xlfn.XLOOKUP(E203,hlp_leggeruitrapport!A:A,hlp_leggeruitrapport!F:F)</f>
        <v>3</v>
      </c>
      <c r="V203" s="165">
        <f>_xlfn.XLOOKUP($G203,hpBPaanwas!$C:$C,hpBPaanwas!T:T,".")</f>
        <v>3</v>
      </c>
      <c r="W203" s="75">
        <f t="shared" si="18"/>
        <v>-3.1700000000000004</v>
      </c>
      <c r="X203" s="6">
        <v>-2.97</v>
      </c>
      <c r="Y203" s="6">
        <v>5.4</v>
      </c>
      <c r="Z203" s="6">
        <v>2.3199999999999998</v>
      </c>
      <c r="AA203" s="6">
        <v>0.88</v>
      </c>
      <c r="AB203" s="6">
        <v>1.51</v>
      </c>
      <c r="AC203" s="6">
        <v>27.8</v>
      </c>
      <c r="AD203" s="6">
        <v>10.6</v>
      </c>
      <c r="AE203" s="6">
        <v>18.100000000000001</v>
      </c>
      <c r="AF203" s="6">
        <v>0.19924500000000001</v>
      </c>
      <c r="AG203" s="6" t="s">
        <v>479</v>
      </c>
      <c r="AH203" s="6" t="s">
        <v>32</v>
      </c>
      <c r="AI203" s="6" t="s">
        <v>41</v>
      </c>
      <c r="AJ203" s="6" t="s">
        <v>581</v>
      </c>
      <c r="AK203" s="75">
        <f>_xlfn.XLOOKUP(G203,hlpBPout!C:C,hlpBPout!X:X,".")</f>
        <v>28</v>
      </c>
      <c r="AL203" s="75">
        <f>_xlfn.XLOOKUP($G203,hlpBPout!$C:$C,hlpBPout!AA:AA,".")</f>
        <v>11</v>
      </c>
      <c r="AM203" s="75">
        <f>_xlfn.XLOOKUP(G203,hpBPaanwas!C:C,hpBPaanwas!X:X,".")</f>
        <v>30</v>
      </c>
      <c r="AN203" s="165">
        <f t="shared" si="23"/>
        <v>1.8333333333333333</v>
      </c>
      <c r="AO203" s="75">
        <f>_xlfn.XLOOKUP($G203,hpBPaanwas!$C:$C,hpBPaanwas!AA:AA,".")</f>
        <v>22</v>
      </c>
      <c r="AP203" s="116"/>
      <c r="AQ203" s="75">
        <f t="shared" si="24"/>
        <v>0.19999999999999929</v>
      </c>
      <c r="AR203" s="116"/>
      <c r="AS203" s="127"/>
      <c r="AT203" s="127" t="s">
        <v>3795</v>
      </c>
      <c r="AU203" s="128"/>
      <c r="AV203" s="232" t="str">
        <f>_xlfn.XLOOKUP($F203,Monstervakken!$C:$C,Monstervakken!L:L,".",0)</f>
        <v>Niet Toepasbaar &gt; Interventiewaarde</v>
      </c>
      <c r="AW203" s="232" t="str">
        <f>_xlfn.XLOOKUP($F203,Monstervakken!$C:$C,Monstervakken!M:M,".",0)</f>
        <v>Nooit toepasbaar</v>
      </c>
      <c r="AX203" s="232" t="str">
        <f>_xlfn.XLOOKUP($F203,Monstervakken!$C:$C,Monstervakken!N:N,".",0)</f>
        <v>Nooit verspreidbaar</v>
      </c>
      <c r="AY203" s="232" t="str">
        <f>_xlfn.XLOOKUP($F203,Monstervakken!$C:$C,Monstervakken!O:O,".",0)</f>
        <v>Niet Toepasbaar &gt; Interventiewaarde</v>
      </c>
      <c r="AZ203" s="232" t="str">
        <f>_xlfn.XLOOKUP($F203,Monstervakken!$C:$C,Monstervakken!P:P,".",0)</f>
        <v>Nooit Toepasbaar &gt; B</v>
      </c>
      <c r="BA203" s="232" t="str">
        <f>_xlfn.XLOOKUP($F203,Monstervakken!$C:$C,Monstervakken!Q:Q,".",0)</f>
        <v>Oranje niet vluchtig</v>
      </c>
      <c r="BB203" s="232"/>
      <c r="BC203" s="234" t="str">
        <f>_xlfn.XLOOKUP($F203,Monstervakken!$C:$C,Monstervakken!CM:CM,".",0)</f>
        <v>ja</v>
      </c>
      <c r="BD203" s="234" t="str">
        <f>_xlfn.XLOOKUP($F203,Monstervakken!$C:$C,Monstervakken!CN:CN,".",0)</f>
        <v>ja</v>
      </c>
      <c r="BE203" s="234" t="str">
        <f>_xlfn.XLOOKUP($F203,Monstervakken!$C:$C,Monstervakken!CO:CO,".",0)</f>
        <v>ja</v>
      </c>
      <c r="BF203" s="234" t="str">
        <f>_xlfn.XLOOKUP($F203,Monstervakken!$C:$C,Monstervakken!CP:CP,".",0)</f>
        <v>ja</v>
      </c>
      <c r="BG203" s="234" t="str">
        <f>_xlfn.XLOOKUP($F203,Monstervakken!$C:$C,Monstervakken!CQ:CQ,".",0)</f>
        <v>ja</v>
      </c>
      <c r="BH203" s="234" t="str">
        <f>_xlfn.XLOOKUP($F203,Monstervakken!$C:$C,Monstervakken!CR:CR,".",0)</f>
        <v>ja</v>
      </c>
      <c r="BI203" s="234" t="str">
        <f>_xlfn.XLOOKUP($F203,Monstervakken!$C:$C,Monstervakken!CS:CS,".",0)</f>
        <v>ja</v>
      </c>
      <c r="BJ203" s="234" t="str">
        <f>_xlfn.XLOOKUP($F203,Monstervakken!$C:$C,Monstervakken!CT:CT,".",0)</f>
        <v>ja</v>
      </c>
      <c r="BK203" s="234" t="str">
        <f>_xlfn.XLOOKUP($F203,Monstervakken!$C:$C,Monstervakken!CU:CU,".",0)</f>
        <v>ja</v>
      </c>
      <c r="BL203" s="232" t="str">
        <f t="shared" si="25"/>
        <v>011_193</v>
      </c>
    </row>
    <row r="204" spans="1:64" x14ac:dyDescent="0.2">
      <c r="A204" s="6" t="s">
        <v>1647</v>
      </c>
      <c r="C204" s="135">
        <f>_xlfn.XLOOKUP(F204,Monstervakken!C:C,Monstervakken!B:B)</f>
        <v>5000</v>
      </c>
      <c r="D204" s="6" t="s">
        <v>1635</v>
      </c>
      <c r="E204" s="6" t="s">
        <v>582</v>
      </c>
      <c r="F204" s="75">
        <v>45</v>
      </c>
      <c r="G204" s="115" t="str">
        <f t="shared" si="17"/>
        <v>011_194</v>
      </c>
      <c r="H204" s="135"/>
      <c r="I204" s="75">
        <v>194</v>
      </c>
      <c r="J204" s="6" t="s">
        <v>583</v>
      </c>
      <c r="K204" s="23">
        <v>53.5</v>
      </c>
      <c r="L204" s="25">
        <v>7.05</v>
      </c>
      <c r="M204" s="6">
        <v>377.17500000000001</v>
      </c>
      <c r="N204" s="8">
        <v>43741</v>
      </c>
      <c r="O204" s="6" t="s">
        <v>26</v>
      </c>
      <c r="P204" s="66">
        <v>-2.23</v>
      </c>
      <c r="Q204" s="66">
        <v>-2.2200000000000002</v>
      </c>
      <c r="R204" s="66">
        <f>_xlfn.XLOOKUP(E204,hlp_leggeruitrapport!A:A,hlp_leggeruitrapport!D:D)</f>
        <v>-2.2200000000000002</v>
      </c>
      <c r="S204" s="66">
        <v>0.75</v>
      </c>
      <c r="T204" s="66">
        <f>_xlfn.XLOOKUP(E204,hlp_leggeruitrapport!A:A,hlp_leggeruitrapport!E:E)</f>
        <v>0.75</v>
      </c>
      <c r="U204" s="75">
        <f>_xlfn.XLOOKUP(E204,hlp_leggeruitrapport!A:A,hlp_leggeruitrapport!F:F)</f>
        <v>3</v>
      </c>
      <c r="V204" s="165">
        <f>_xlfn.XLOOKUP($G204,hpBPaanwas!$C:$C,hpBPaanwas!T:T,".")</f>
        <v>3</v>
      </c>
      <c r="W204" s="75">
        <f t="shared" si="18"/>
        <v>-3.1700000000000004</v>
      </c>
      <c r="X204" s="6">
        <v>-2.97</v>
      </c>
      <c r="Y204" s="6">
        <v>2.5499999999999998</v>
      </c>
      <c r="Z204" s="6">
        <v>2.25</v>
      </c>
      <c r="AA204" s="6">
        <v>0.16</v>
      </c>
      <c r="AB204" s="6">
        <v>0.55000000000000004</v>
      </c>
      <c r="AC204" s="6">
        <v>120.4</v>
      </c>
      <c r="AD204" s="6">
        <v>8.6</v>
      </c>
      <c r="AE204" s="6">
        <v>29.4</v>
      </c>
      <c r="AF204" s="6">
        <v>7.7909000000000006E-2</v>
      </c>
      <c r="AG204" s="6" t="s">
        <v>479</v>
      </c>
      <c r="AH204" s="6" t="s">
        <v>32</v>
      </c>
      <c r="AI204" s="6" t="s">
        <v>41</v>
      </c>
      <c r="AJ204" s="6" t="s">
        <v>583</v>
      </c>
      <c r="AK204" s="75">
        <f>_xlfn.XLOOKUP(G204,hlpBPout!C:C,hlpBPout!X:X,".")</f>
        <v>118</v>
      </c>
      <c r="AL204" s="75">
        <f>_xlfn.XLOOKUP($G204,hlpBPout!$C:$C,hlpBPout!AA:AA,".")</f>
        <v>11</v>
      </c>
      <c r="AM204" s="75">
        <f>_xlfn.XLOOKUP(G204,hpBPaanwas!C:C,hpBPaanwas!X:X,".")</f>
        <v>128</v>
      </c>
      <c r="AN204" s="165">
        <f t="shared" si="23"/>
        <v>0.69158878504672894</v>
      </c>
      <c r="AO204" s="75">
        <f>_xlfn.XLOOKUP($G204,hpBPaanwas!$C:$C,hpBPaanwas!AA:AA,".")</f>
        <v>37</v>
      </c>
      <c r="AP204" s="116"/>
      <c r="AQ204" s="75">
        <f t="shared" si="24"/>
        <v>-2.4000000000000057</v>
      </c>
      <c r="AR204" s="116"/>
      <c r="AS204" s="127"/>
      <c r="AT204" s="127" t="s">
        <v>3795</v>
      </c>
      <c r="AU204" s="128"/>
      <c r="AV204" s="232" t="str">
        <f>_xlfn.XLOOKUP($F204,Monstervakken!$C:$C,Monstervakken!L:L,".",0)</f>
        <v>Niet Toepasbaar &gt; Interventiewaarde</v>
      </c>
      <c r="AW204" s="232" t="str">
        <f>_xlfn.XLOOKUP($F204,Monstervakken!$C:$C,Monstervakken!M:M,".",0)</f>
        <v>Nooit toepasbaar</v>
      </c>
      <c r="AX204" s="232" t="str">
        <f>_xlfn.XLOOKUP($F204,Monstervakken!$C:$C,Monstervakken!N:N,".",0)</f>
        <v>Nooit verspreidbaar</v>
      </c>
      <c r="AY204" s="232" t="str">
        <f>_xlfn.XLOOKUP($F204,Monstervakken!$C:$C,Monstervakken!O:O,".",0)</f>
        <v>Niet Toepasbaar &gt; Interventiewaarde</v>
      </c>
      <c r="AZ204" s="232" t="str">
        <f>_xlfn.XLOOKUP($F204,Monstervakken!$C:$C,Monstervakken!P:P,".",0)</f>
        <v>Nooit Toepasbaar &gt; B</v>
      </c>
      <c r="BA204" s="232" t="str">
        <f>_xlfn.XLOOKUP($F204,Monstervakken!$C:$C,Monstervakken!Q:Q,".",0)</f>
        <v>Oranje niet vluchtig</v>
      </c>
      <c r="BB204" s="232"/>
      <c r="BC204" s="234" t="str">
        <f>_xlfn.XLOOKUP($F204,Monstervakken!$C:$C,Monstervakken!CM:CM,".",0)</f>
        <v>ja</v>
      </c>
      <c r="BD204" s="234" t="str">
        <f>_xlfn.XLOOKUP($F204,Monstervakken!$C:$C,Monstervakken!CN:CN,".",0)</f>
        <v>ja</v>
      </c>
      <c r="BE204" s="234" t="str">
        <f>_xlfn.XLOOKUP($F204,Monstervakken!$C:$C,Monstervakken!CO:CO,".",0)</f>
        <v>ja</v>
      </c>
      <c r="BF204" s="234" t="str">
        <f>_xlfn.XLOOKUP($F204,Monstervakken!$C:$C,Monstervakken!CP:CP,".",0)</f>
        <v>ja</v>
      </c>
      <c r="BG204" s="234" t="str">
        <f>_xlfn.XLOOKUP($F204,Monstervakken!$C:$C,Monstervakken!CQ:CQ,".",0)</f>
        <v>ja</v>
      </c>
      <c r="BH204" s="234" t="str">
        <f>_xlfn.XLOOKUP($F204,Monstervakken!$C:$C,Monstervakken!CR:CR,".",0)</f>
        <v>ja</v>
      </c>
      <c r="BI204" s="234" t="str">
        <f>_xlfn.XLOOKUP($F204,Monstervakken!$C:$C,Monstervakken!CS:CS,".",0)</f>
        <v>ja</v>
      </c>
      <c r="BJ204" s="234" t="str">
        <f>_xlfn.XLOOKUP($F204,Monstervakken!$C:$C,Monstervakken!CT:CT,".",0)</f>
        <v>ja</v>
      </c>
      <c r="BK204" s="234" t="str">
        <f>_xlfn.XLOOKUP($F204,Monstervakken!$C:$C,Monstervakken!CU:CU,".",0)</f>
        <v>ja</v>
      </c>
      <c r="BL204" s="232" t="str">
        <f t="shared" si="25"/>
        <v>011_194</v>
      </c>
    </row>
    <row r="205" spans="1:64" x14ac:dyDescent="0.2">
      <c r="A205" s="6" t="s">
        <v>1647</v>
      </c>
      <c r="C205" s="135">
        <f>_xlfn.XLOOKUP(F205,Monstervakken!C:C,Monstervakken!B:B)</f>
        <v>5000</v>
      </c>
      <c r="D205" s="6" t="s">
        <v>1635</v>
      </c>
      <c r="E205" s="6" t="s">
        <v>582</v>
      </c>
      <c r="F205" s="75">
        <v>45</v>
      </c>
      <c r="G205" s="115" t="str">
        <f t="shared" si="17"/>
        <v>011_195</v>
      </c>
      <c r="H205" s="135"/>
      <c r="I205" s="75">
        <v>195</v>
      </c>
      <c r="J205" s="6" t="s">
        <v>584</v>
      </c>
      <c r="K205" s="23">
        <v>49</v>
      </c>
      <c r="L205" s="25">
        <v>13</v>
      </c>
      <c r="M205" s="6">
        <v>637</v>
      </c>
      <c r="N205" s="8">
        <v>43741</v>
      </c>
      <c r="O205" s="6" t="s">
        <v>26</v>
      </c>
      <c r="P205" s="66">
        <v>-2.23</v>
      </c>
      <c r="Q205" s="66">
        <v>-2.2200000000000002</v>
      </c>
      <c r="R205" s="66">
        <f>_xlfn.XLOOKUP(E205,hlp_leggeruitrapport!A:A,hlp_leggeruitrapport!D:D)</f>
        <v>-2.2200000000000002</v>
      </c>
      <c r="S205" s="66">
        <v>0.75</v>
      </c>
      <c r="T205" s="66">
        <f>_xlfn.XLOOKUP(E205,hlp_leggeruitrapport!A:A,hlp_leggeruitrapport!E:E)</f>
        <v>0.75</v>
      </c>
      <c r="U205" s="75">
        <f>_xlfn.XLOOKUP(E205,hlp_leggeruitrapport!A:A,hlp_leggeruitrapport!F:F)</f>
        <v>3</v>
      </c>
      <c r="V205" s="165">
        <f>_xlfn.XLOOKUP($G205,hpBPaanwas!$C:$C,hpBPaanwas!T:T,".")</f>
        <v>3</v>
      </c>
      <c r="W205" s="75">
        <f t="shared" si="18"/>
        <v>-3.1700000000000004</v>
      </c>
      <c r="X205" s="6">
        <v>-2.97</v>
      </c>
      <c r="Y205" s="6">
        <v>8.5</v>
      </c>
      <c r="Z205" s="6">
        <v>4.1500000000000004</v>
      </c>
      <c r="AA205" s="6">
        <v>1.52</v>
      </c>
      <c r="AB205" s="6">
        <v>2.76</v>
      </c>
      <c r="AC205" s="6">
        <v>203.4</v>
      </c>
      <c r="AD205" s="6">
        <v>74.5</v>
      </c>
      <c r="AE205" s="6">
        <v>135.19999999999999</v>
      </c>
      <c r="AF205" s="6">
        <v>0.224276</v>
      </c>
      <c r="AG205" s="6" t="s">
        <v>479</v>
      </c>
      <c r="AH205" s="6" t="s">
        <v>28</v>
      </c>
      <c r="AI205" s="6" t="s">
        <v>41</v>
      </c>
      <c r="AJ205" s="6" t="s">
        <v>584</v>
      </c>
      <c r="AK205" s="75">
        <f>_xlfn.XLOOKUP(G205,hlpBPout!C:C,hlpBPout!X:X,".")</f>
        <v>201</v>
      </c>
      <c r="AL205" s="75">
        <f>_xlfn.XLOOKUP($G205,hlpBPout!$C:$C,hlpBPout!AA:AA,".")</f>
        <v>78</v>
      </c>
      <c r="AM205" s="75">
        <f>_xlfn.XLOOKUP(G205,hpBPaanwas!C:C,hpBPaanwas!X:X,".")</f>
        <v>221</v>
      </c>
      <c r="AN205" s="165">
        <f t="shared" si="23"/>
        <v>3.1020408163265305</v>
      </c>
      <c r="AO205" s="75">
        <f>_xlfn.XLOOKUP($G205,hpBPaanwas!$C:$C,hpBPaanwas!AA:AA,".")</f>
        <v>152</v>
      </c>
      <c r="AP205" s="116"/>
      <c r="AQ205" s="75">
        <f t="shared" si="24"/>
        <v>-2.4000000000000057</v>
      </c>
      <c r="AR205" s="116"/>
      <c r="AS205" s="127"/>
      <c r="AT205" s="127" t="s">
        <v>3795</v>
      </c>
      <c r="AU205" s="128"/>
      <c r="AV205" s="232" t="str">
        <f>_xlfn.XLOOKUP($F205,Monstervakken!$C:$C,Monstervakken!L:L,".",0)</f>
        <v>Niet Toepasbaar &gt; Interventiewaarde</v>
      </c>
      <c r="AW205" s="232" t="str">
        <f>_xlfn.XLOOKUP($F205,Monstervakken!$C:$C,Monstervakken!M:M,".",0)</f>
        <v>Nooit toepasbaar</v>
      </c>
      <c r="AX205" s="232" t="str">
        <f>_xlfn.XLOOKUP($F205,Monstervakken!$C:$C,Monstervakken!N:N,".",0)</f>
        <v>Nooit verspreidbaar</v>
      </c>
      <c r="AY205" s="232" t="str">
        <f>_xlfn.XLOOKUP($F205,Monstervakken!$C:$C,Monstervakken!O:O,".",0)</f>
        <v>Niet Toepasbaar &gt; Interventiewaarde</v>
      </c>
      <c r="AZ205" s="232" t="str">
        <f>_xlfn.XLOOKUP($F205,Monstervakken!$C:$C,Monstervakken!P:P,".",0)</f>
        <v>Nooit Toepasbaar &gt; B</v>
      </c>
      <c r="BA205" s="232" t="str">
        <f>_xlfn.XLOOKUP($F205,Monstervakken!$C:$C,Monstervakken!Q:Q,".",0)</f>
        <v>Oranje niet vluchtig</v>
      </c>
      <c r="BB205" s="232"/>
      <c r="BC205" s="234" t="str">
        <f>_xlfn.XLOOKUP($F205,Monstervakken!$C:$C,Monstervakken!CM:CM,".",0)</f>
        <v>ja</v>
      </c>
      <c r="BD205" s="234" t="str">
        <f>_xlfn.XLOOKUP($F205,Monstervakken!$C:$C,Monstervakken!CN:CN,".",0)</f>
        <v>ja</v>
      </c>
      <c r="BE205" s="234" t="str">
        <f>_xlfn.XLOOKUP($F205,Monstervakken!$C:$C,Monstervakken!CO:CO,".",0)</f>
        <v>ja</v>
      </c>
      <c r="BF205" s="234" t="str">
        <f>_xlfn.XLOOKUP($F205,Monstervakken!$C:$C,Monstervakken!CP:CP,".",0)</f>
        <v>ja</v>
      </c>
      <c r="BG205" s="234" t="str">
        <f>_xlfn.XLOOKUP($F205,Monstervakken!$C:$C,Monstervakken!CQ:CQ,".",0)</f>
        <v>ja</v>
      </c>
      <c r="BH205" s="234" t="str">
        <f>_xlfn.XLOOKUP($F205,Monstervakken!$C:$C,Monstervakken!CR:CR,".",0)</f>
        <v>ja</v>
      </c>
      <c r="BI205" s="234" t="str">
        <f>_xlfn.XLOOKUP($F205,Monstervakken!$C:$C,Monstervakken!CS:CS,".",0)</f>
        <v>ja</v>
      </c>
      <c r="BJ205" s="234" t="str">
        <f>_xlfn.XLOOKUP($F205,Monstervakken!$C:$C,Monstervakken!CT:CT,".",0)</f>
        <v>ja</v>
      </c>
      <c r="BK205" s="234" t="str">
        <f>_xlfn.XLOOKUP($F205,Monstervakken!$C:$C,Monstervakken!CU:CU,".",0)</f>
        <v>ja</v>
      </c>
      <c r="BL205" s="232" t="str">
        <f t="shared" si="25"/>
        <v>011_195</v>
      </c>
    </row>
    <row r="206" spans="1:64" x14ac:dyDescent="0.2">
      <c r="A206" s="6" t="s">
        <v>1647</v>
      </c>
      <c r="C206" s="135">
        <f>_xlfn.XLOOKUP(F206,Monstervakken!C:C,Monstervakken!B:B)</f>
        <v>3014</v>
      </c>
      <c r="D206" s="6" t="s">
        <v>1635</v>
      </c>
      <c r="E206" s="6" t="s">
        <v>779</v>
      </c>
      <c r="F206" s="75">
        <v>44</v>
      </c>
      <c r="G206" s="115" t="str">
        <f t="shared" ref="G206:G269" si="26">D206&amp;"_"&amp;TEXT(I206,"000")</f>
        <v>011_196</v>
      </c>
      <c r="H206" s="135"/>
      <c r="I206" s="75">
        <v>196</v>
      </c>
      <c r="J206" s="6" t="s">
        <v>780</v>
      </c>
      <c r="K206" s="23">
        <v>28.5</v>
      </c>
      <c r="L206" s="25">
        <v>7.15</v>
      </c>
      <c r="M206" s="6">
        <v>203.77500000000001</v>
      </c>
      <c r="N206" s="8">
        <v>43741</v>
      </c>
      <c r="O206" s="6" t="s">
        <v>74</v>
      </c>
      <c r="P206" s="66">
        <v>-2.23</v>
      </c>
      <c r="Q206" s="66">
        <v>-2.2200000000000002</v>
      </c>
      <c r="R206" s="66">
        <f>_xlfn.XLOOKUP(E206,hlp_leggeruitrapport!A:A,hlp_leggeruitrapport!D:D)</f>
        <v>-2.2200000000000002</v>
      </c>
      <c r="S206" s="66">
        <v>0.75</v>
      </c>
      <c r="T206" s="66">
        <f>_xlfn.XLOOKUP(E206,hlp_leggeruitrapport!A:A,hlp_leggeruitrapport!E:E)</f>
        <v>0.75</v>
      </c>
      <c r="U206" s="75">
        <f>_xlfn.XLOOKUP(E206,hlp_leggeruitrapport!A:A,hlp_leggeruitrapport!F:F)</f>
        <v>3</v>
      </c>
      <c r="V206" s="165">
        <f>_xlfn.XLOOKUP($G206,hpBPaanwas!$C:$C,hpBPaanwas!T:T,".")</f>
        <v>3</v>
      </c>
      <c r="W206" s="75">
        <f t="shared" ref="W206:W269" si="27">X206-0.2</f>
        <v>-3.1700000000000004</v>
      </c>
      <c r="X206" s="6">
        <v>-2.97</v>
      </c>
      <c r="Y206" s="6">
        <v>2.65</v>
      </c>
      <c r="Z206" s="6">
        <v>3.15</v>
      </c>
      <c r="AA206" s="6">
        <v>0.35</v>
      </c>
      <c r="AB206" s="6">
        <v>0.76</v>
      </c>
      <c r="AC206" s="6">
        <v>89.8</v>
      </c>
      <c r="AD206" s="6">
        <v>10</v>
      </c>
      <c r="AE206" s="6">
        <v>21.7</v>
      </c>
      <c r="AF206" s="6">
        <v>0.153195</v>
      </c>
      <c r="AG206" s="6" t="s">
        <v>479</v>
      </c>
      <c r="AH206" s="6" t="s">
        <v>32</v>
      </c>
      <c r="AI206" s="6" t="s">
        <v>41</v>
      </c>
      <c r="AJ206" s="6" t="s">
        <v>780</v>
      </c>
      <c r="AK206" s="75">
        <f>_xlfn.XLOOKUP(G206,hlpBPout!C:C,hlpBPout!X:X,".")</f>
        <v>88</v>
      </c>
      <c r="AL206" s="75">
        <f>_xlfn.XLOOKUP($G206,hlpBPout!$C:$C,hlpBPout!AA:AA,".")</f>
        <v>11</v>
      </c>
      <c r="AM206" s="75">
        <f>_xlfn.XLOOKUP(G206,hpBPaanwas!C:C,hpBPaanwas!X:X,".")</f>
        <v>94</v>
      </c>
      <c r="AN206" s="165">
        <f t="shared" si="23"/>
        <v>0.91228070175438591</v>
      </c>
      <c r="AO206" s="75">
        <f>_xlfn.XLOOKUP($G206,hpBPaanwas!$C:$C,hpBPaanwas!AA:AA,".")</f>
        <v>26</v>
      </c>
      <c r="AP206" s="116"/>
      <c r="AQ206" s="75">
        <f t="shared" si="24"/>
        <v>-1.7999999999999972</v>
      </c>
      <c r="AR206" s="116"/>
      <c r="AS206" s="127"/>
      <c r="AT206" s="127" t="s">
        <v>3795</v>
      </c>
      <c r="AU206" s="128"/>
      <c r="AV206" s="232" t="str">
        <f>_xlfn.XLOOKUP($F206,Monstervakken!$C:$C,Monstervakken!L:L,".",0)</f>
        <v>Klasse industrie</v>
      </c>
      <c r="AW206" s="232" t="str">
        <f>_xlfn.XLOOKUP($F206,Monstervakken!$C:$C,Monstervakken!M:M,".",0)</f>
        <v>Klasse A</v>
      </c>
      <c r="AX206" s="232" t="str">
        <f>_xlfn.XLOOKUP($F206,Monstervakken!$C:$C,Monstervakken!N:N,".",0)</f>
        <v>Verspreidbaar</v>
      </c>
      <c r="AY206" s="232" t="str">
        <f>_xlfn.XLOOKUP($F206,Monstervakken!$C:$C,Monstervakken!O:O,".",0)</f>
        <v>Toepasbaar in GBT</v>
      </c>
      <c r="AZ206" s="232" t="str">
        <f>_xlfn.XLOOKUP($F206,Monstervakken!$C:$C,Monstervakken!P:P,".",0)</f>
        <v>Toepasbaar in GBT</v>
      </c>
      <c r="BA206" s="232" t="str">
        <f>_xlfn.XLOOKUP($F206,Monstervakken!$C:$C,Monstervakken!Q:Q,".",0)</f>
        <v>Geen</v>
      </c>
      <c r="BB206" s="232"/>
      <c r="BC206" s="234" t="str">
        <f>_xlfn.XLOOKUP($F206,Monstervakken!$C:$C,Monstervakken!CM:CM,".",0)</f>
        <v>ja</v>
      </c>
      <c r="BD206" s="234" t="str">
        <f>_xlfn.XLOOKUP($F206,Monstervakken!$C:$C,Monstervakken!CN:CN,".",0)</f>
        <v>ja</v>
      </c>
      <c r="BE206" s="234" t="str">
        <f>_xlfn.XLOOKUP($F206,Monstervakken!$C:$C,Monstervakken!CO:CO,".",0)</f>
        <v>ja</v>
      </c>
      <c r="BF206" s="234" t="str">
        <f>_xlfn.XLOOKUP($F206,Monstervakken!$C:$C,Monstervakken!CP:CP,".",0)</f>
        <v>ja</v>
      </c>
      <c r="BG206" s="234" t="str">
        <f>_xlfn.XLOOKUP($F206,Monstervakken!$C:$C,Monstervakken!CQ:CQ,".",0)</f>
        <v>ja</v>
      </c>
      <c r="BH206" s="234" t="str">
        <f>_xlfn.XLOOKUP($F206,Monstervakken!$C:$C,Monstervakken!CR:CR,".",0)</f>
        <v>ja</v>
      </c>
      <c r="BI206" s="234" t="str">
        <f>_xlfn.XLOOKUP($F206,Monstervakken!$C:$C,Monstervakken!CS:CS,".",0)</f>
        <v>ja</v>
      </c>
      <c r="BJ206" s="234" t="str">
        <f>_xlfn.XLOOKUP($F206,Monstervakken!$C:$C,Monstervakken!CT:CT,".",0)</f>
        <v>ja</v>
      </c>
      <c r="BK206" s="234" t="str">
        <f>_xlfn.XLOOKUP($F206,Monstervakken!$C:$C,Monstervakken!CU:CU,".",0)</f>
        <v>ja</v>
      </c>
      <c r="BL206" s="232" t="str">
        <f t="shared" si="25"/>
        <v>011_196</v>
      </c>
    </row>
    <row r="207" spans="1:64" x14ac:dyDescent="0.2">
      <c r="A207" s="6" t="s">
        <v>1647</v>
      </c>
      <c r="C207" s="135">
        <f>_xlfn.XLOOKUP(F207,Monstervakken!C:C,Monstervakken!B:B)</f>
        <v>4014</v>
      </c>
      <c r="D207" s="6" t="s">
        <v>1635</v>
      </c>
      <c r="E207" s="6" t="s">
        <v>312</v>
      </c>
      <c r="F207" s="75">
        <v>43</v>
      </c>
      <c r="G207" s="115" t="str">
        <f t="shared" si="26"/>
        <v>011_197</v>
      </c>
      <c r="H207" s="135"/>
      <c r="I207" s="75">
        <v>197</v>
      </c>
      <c r="J207" s="6" t="s">
        <v>313</v>
      </c>
      <c r="K207" s="23">
        <v>31.5</v>
      </c>
      <c r="L207" s="25">
        <v>10</v>
      </c>
      <c r="M207" s="6">
        <v>315</v>
      </c>
      <c r="N207" s="8">
        <v>43741</v>
      </c>
      <c r="O207" s="6" t="s">
        <v>47</v>
      </c>
      <c r="P207" s="66">
        <v>-2.23</v>
      </c>
      <c r="Q207" s="66">
        <v>-2.2200000000000002</v>
      </c>
      <c r="R207" s="66">
        <f>_xlfn.XLOOKUP(E207,hlp_leggeruitrapport!A:A,hlp_leggeruitrapport!D:D)</f>
        <v>-2.2200000000000002</v>
      </c>
      <c r="S207" s="66">
        <v>0.75</v>
      </c>
      <c r="T207" s="66">
        <f>_xlfn.XLOOKUP(E207,hlp_leggeruitrapport!A:A,hlp_leggeruitrapport!E:E)</f>
        <v>0.75</v>
      </c>
      <c r="U207" s="75">
        <f>_xlfn.XLOOKUP(E207,hlp_leggeruitrapport!A:A,hlp_leggeruitrapport!F:F)</f>
        <v>3</v>
      </c>
      <c r="V207" s="165">
        <f>_xlfn.XLOOKUP($G207,hpBPaanwas!$C:$C,hpBPaanwas!T:T,".")</f>
        <v>3</v>
      </c>
      <c r="W207" s="75">
        <f t="shared" si="27"/>
        <v>-3.1700000000000004</v>
      </c>
      <c r="X207" s="6">
        <v>-2.97</v>
      </c>
      <c r="Y207" s="6">
        <v>5.5</v>
      </c>
      <c r="Z207" s="6">
        <v>1.51</v>
      </c>
      <c r="AA207" s="6">
        <v>0.08</v>
      </c>
      <c r="AB207" s="6">
        <v>0.3</v>
      </c>
      <c r="AC207" s="6">
        <v>47.6</v>
      </c>
      <c r="AD207" s="6">
        <v>2.5</v>
      </c>
      <c r="AE207" s="6">
        <v>9.5</v>
      </c>
      <c r="AF207" s="6">
        <v>1.9241000000000001E-2</v>
      </c>
      <c r="AG207" s="6" t="s">
        <v>27</v>
      </c>
      <c r="AH207" s="6" t="s">
        <v>28</v>
      </c>
      <c r="AI207" s="6" t="s">
        <v>29</v>
      </c>
      <c r="AJ207" s="6" t="s">
        <v>313</v>
      </c>
      <c r="AK207" s="75">
        <f>_xlfn.XLOOKUP(G207,hlpBPout!C:C,hlpBPout!X:X,".")</f>
        <v>47</v>
      </c>
      <c r="AL207" s="75">
        <f>_xlfn.XLOOKUP($G207,hlpBPout!$C:$C,hlpBPout!AA:AA,".")</f>
        <v>3</v>
      </c>
      <c r="AM207" s="75">
        <f>_xlfn.XLOOKUP(G207,hpBPaanwas!C:C,hpBPaanwas!X:X,".")</f>
        <v>57</v>
      </c>
      <c r="AN207" s="165">
        <f t="shared" si="23"/>
        <v>0.50793650793650791</v>
      </c>
      <c r="AO207" s="75">
        <f>_xlfn.XLOOKUP($G207,hpBPaanwas!$C:$C,hpBPaanwas!AA:AA,".")</f>
        <v>16</v>
      </c>
      <c r="AP207" s="116"/>
      <c r="AQ207" s="75">
        <f t="shared" si="24"/>
        <v>-0.60000000000000142</v>
      </c>
      <c r="AR207" s="116"/>
      <c r="AS207" s="127"/>
      <c r="AT207" s="127" t="s">
        <v>3795</v>
      </c>
      <c r="AU207" s="128"/>
      <c r="AV207" s="232" t="str">
        <f>_xlfn.XLOOKUP($F207,Monstervakken!$C:$C,Monstervakken!L:L,".",0)</f>
        <v>Klasse industrie</v>
      </c>
      <c r="AW207" s="232" t="str">
        <f>_xlfn.XLOOKUP($F207,Monstervakken!$C:$C,Monstervakken!M:M,".",0)</f>
        <v>Klasse B</v>
      </c>
      <c r="AX207" s="232" t="str">
        <f>_xlfn.XLOOKUP($F207,Monstervakken!$C:$C,Monstervakken!N:N,".",0)</f>
        <v>Verspreidbaar</v>
      </c>
      <c r="AY207" s="232" t="str">
        <f>_xlfn.XLOOKUP($F207,Monstervakken!$C:$C,Monstervakken!O:O,".",0)</f>
        <v>Toepasbaar in GBT</v>
      </c>
      <c r="AZ207" s="232" t="str">
        <f>_xlfn.XLOOKUP($F207,Monstervakken!$C:$C,Monstervakken!P:P,".",0)</f>
        <v>Toepasbaar in GBT</v>
      </c>
      <c r="BA207" s="232" t="str">
        <f>_xlfn.XLOOKUP($F207,Monstervakken!$C:$C,Monstervakken!Q:Q,".",0)</f>
        <v>Geen</v>
      </c>
      <c r="BB207" s="232"/>
      <c r="BC207" s="234" t="str">
        <f>_xlfn.XLOOKUP($F207,Monstervakken!$C:$C,Monstervakken!CM:CM,".",0)</f>
        <v>ja</v>
      </c>
      <c r="BD207" s="234" t="str">
        <f>_xlfn.XLOOKUP($F207,Monstervakken!$C:$C,Monstervakken!CN:CN,".",0)</f>
        <v>ja</v>
      </c>
      <c r="BE207" s="234" t="str">
        <f>_xlfn.XLOOKUP($F207,Monstervakken!$C:$C,Monstervakken!CO:CO,".",0)</f>
        <v>ja</v>
      </c>
      <c r="BF207" s="234" t="str">
        <f>_xlfn.XLOOKUP($F207,Monstervakken!$C:$C,Monstervakken!CP:CP,".",0)</f>
        <v>ja</v>
      </c>
      <c r="BG207" s="234" t="str">
        <f>_xlfn.XLOOKUP($F207,Monstervakken!$C:$C,Monstervakken!CQ:CQ,".",0)</f>
        <v>ja</v>
      </c>
      <c r="BH207" s="234" t="str">
        <f>_xlfn.XLOOKUP($F207,Monstervakken!$C:$C,Monstervakken!CR:CR,".",0)</f>
        <v>ja</v>
      </c>
      <c r="BI207" s="234" t="str">
        <f>_xlfn.XLOOKUP($F207,Monstervakken!$C:$C,Monstervakken!CS:CS,".",0)</f>
        <v>ja</v>
      </c>
      <c r="BJ207" s="234" t="str">
        <f>_xlfn.XLOOKUP($F207,Monstervakken!$C:$C,Monstervakken!CT:CT,".",0)</f>
        <v>ja</v>
      </c>
      <c r="BK207" s="234" t="str">
        <f>_xlfn.XLOOKUP($F207,Monstervakken!$C:$C,Monstervakken!CU:CU,".",0)</f>
        <v>ja</v>
      </c>
      <c r="BL207" s="232" t="str">
        <f t="shared" si="25"/>
        <v>011_197</v>
      </c>
    </row>
    <row r="208" spans="1:64" x14ac:dyDescent="0.2">
      <c r="A208" s="6" t="s">
        <v>1647</v>
      </c>
      <c r="C208" s="135">
        <f>_xlfn.XLOOKUP(F208,Monstervakken!C:C,Monstervakken!B:B)</f>
        <v>4014</v>
      </c>
      <c r="D208" s="6" t="s">
        <v>1635</v>
      </c>
      <c r="E208" s="6" t="s">
        <v>312</v>
      </c>
      <c r="F208" s="75">
        <v>43</v>
      </c>
      <c r="G208" s="115" t="str">
        <f t="shared" si="26"/>
        <v>011_198</v>
      </c>
      <c r="H208" s="135"/>
      <c r="I208" s="75">
        <v>198</v>
      </c>
      <c r="J208" s="6" t="s">
        <v>314</v>
      </c>
      <c r="K208" s="23">
        <v>28.5</v>
      </c>
      <c r="L208" s="25">
        <v>10</v>
      </c>
      <c r="M208" s="6">
        <v>285</v>
      </c>
      <c r="N208" s="8">
        <v>43741</v>
      </c>
      <c r="O208" s="6" t="s">
        <v>47</v>
      </c>
      <c r="P208" s="66">
        <v>-2.23</v>
      </c>
      <c r="Q208" s="66">
        <v>-2.2200000000000002</v>
      </c>
      <c r="R208" s="66">
        <f>_xlfn.XLOOKUP(E208,hlp_leggeruitrapport!A:A,hlp_leggeruitrapport!D:D)</f>
        <v>-2.2200000000000002</v>
      </c>
      <c r="S208" s="66">
        <v>0.75</v>
      </c>
      <c r="T208" s="66">
        <f>_xlfn.XLOOKUP(E208,hlp_leggeruitrapport!A:A,hlp_leggeruitrapport!E:E)</f>
        <v>0.75</v>
      </c>
      <c r="U208" s="75">
        <f>_xlfn.XLOOKUP(E208,hlp_leggeruitrapport!A:A,hlp_leggeruitrapport!F:F)</f>
        <v>3</v>
      </c>
      <c r="V208" s="165">
        <f>_xlfn.XLOOKUP($G208,hpBPaanwas!$C:$C,hpBPaanwas!T:T,".")</f>
        <v>3</v>
      </c>
      <c r="W208" s="75">
        <f t="shared" si="27"/>
        <v>-3.1700000000000004</v>
      </c>
      <c r="X208" s="6">
        <v>-2.97</v>
      </c>
      <c r="Y208" s="6">
        <v>5.5</v>
      </c>
      <c r="Z208" s="6">
        <v>2.58</v>
      </c>
      <c r="AA208" s="6">
        <v>0.04</v>
      </c>
      <c r="AB208" s="6">
        <v>0.35</v>
      </c>
      <c r="AC208" s="6">
        <v>73.5</v>
      </c>
      <c r="AD208" s="6">
        <v>1.1000000000000001</v>
      </c>
      <c r="AE208" s="6">
        <v>10</v>
      </c>
      <c r="AF208" s="6">
        <v>9.6589999999999992E-3</v>
      </c>
      <c r="AG208" s="6" t="s">
        <v>27</v>
      </c>
      <c r="AH208" s="6" t="s">
        <v>28</v>
      </c>
      <c r="AI208" s="6" t="s">
        <v>29</v>
      </c>
      <c r="AJ208" s="6" t="s">
        <v>314</v>
      </c>
      <c r="AK208" s="75">
        <f>_xlfn.XLOOKUP(G208,hlpBPout!C:C,hlpBPout!X:X,".")</f>
        <v>74</v>
      </c>
      <c r="AL208" s="75">
        <f>_xlfn.XLOOKUP($G208,hlpBPout!$C:$C,hlpBPout!AA:AA,".")</f>
        <v>0</v>
      </c>
      <c r="AM208" s="75">
        <f>_xlfn.XLOOKUP(G208,hpBPaanwas!C:C,hpBPaanwas!X:X,".")</f>
        <v>80</v>
      </c>
      <c r="AN208" s="165">
        <f t="shared" si="23"/>
        <v>0.49122807017543857</v>
      </c>
      <c r="AO208" s="75">
        <f>_xlfn.XLOOKUP($G208,hpBPaanwas!$C:$C,hpBPaanwas!AA:AA,".")</f>
        <v>14</v>
      </c>
      <c r="AP208" s="116"/>
      <c r="AQ208" s="75">
        <f t="shared" si="24"/>
        <v>0.5</v>
      </c>
      <c r="AR208" s="116"/>
      <c r="AS208" s="127"/>
      <c r="AT208" s="127" t="s">
        <v>3795</v>
      </c>
      <c r="AU208" s="128"/>
      <c r="AV208" s="232" t="str">
        <f>_xlfn.XLOOKUP($F208,Monstervakken!$C:$C,Monstervakken!L:L,".",0)</f>
        <v>Klasse industrie</v>
      </c>
      <c r="AW208" s="232" t="str">
        <f>_xlfn.XLOOKUP($F208,Monstervakken!$C:$C,Monstervakken!M:M,".",0)</f>
        <v>Klasse B</v>
      </c>
      <c r="AX208" s="232" t="str">
        <f>_xlfn.XLOOKUP($F208,Monstervakken!$C:$C,Monstervakken!N:N,".",0)</f>
        <v>Verspreidbaar</v>
      </c>
      <c r="AY208" s="232" t="str">
        <f>_xlfn.XLOOKUP($F208,Monstervakken!$C:$C,Monstervakken!O:O,".",0)</f>
        <v>Toepasbaar in GBT</v>
      </c>
      <c r="AZ208" s="232" t="str">
        <f>_xlfn.XLOOKUP($F208,Monstervakken!$C:$C,Monstervakken!P:P,".",0)</f>
        <v>Toepasbaar in GBT</v>
      </c>
      <c r="BA208" s="232" t="str">
        <f>_xlfn.XLOOKUP($F208,Monstervakken!$C:$C,Monstervakken!Q:Q,".",0)</f>
        <v>Geen</v>
      </c>
      <c r="BB208" s="232"/>
      <c r="BC208" s="234" t="str">
        <f>_xlfn.XLOOKUP($F208,Monstervakken!$C:$C,Monstervakken!CM:CM,".",0)</f>
        <v>ja</v>
      </c>
      <c r="BD208" s="234" t="str">
        <f>_xlfn.XLOOKUP($F208,Monstervakken!$C:$C,Monstervakken!CN:CN,".",0)</f>
        <v>ja</v>
      </c>
      <c r="BE208" s="234" t="str">
        <f>_xlfn.XLOOKUP($F208,Monstervakken!$C:$C,Monstervakken!CO:CO,".",0)</f>
        <v>ja</v>
      </c>
      <c r="BF208" s="234" t="str">
        <f>_xlfn.XLOOKUP($F208,Monstervakken!$C:$C,Monstervakken!CP:CP,".",0)</f>
        <v>ja</v>
      </c>
      <c r="BG208" s="234" t="str">
        <f>_xlfn.XLOOKUP($F208,Monstervakken!$C:$C,Monstervakken!CQ:CQ,".",0)</f>
        <v>ja</v>
      </c>
      <c r="BH208" s="234" t="str">
        <f>_xlfn.XLOOKUP($F208,Monstervakken!$C:$C,Monstervakken!CR:CR,".",0)</f>
        <v>ja</v>
      </c>
      <c r="BI208" s="234" t="str">
        <f>_xlfn.XLOOKUP($F208,Monstervakken!$C:$C,Monstervakken!CS:CS,".",0)</f>
        <v>ja</v>
      </c>
      <c r="BJ208" s="234" t="str">
        <f>_xlfn.XLOOKUP($F208,Monstervakken!$C:$C,Monstervakken!CT:CT,".",0)</f>
        <v>ja</v>
      </c>
      <c r="BK208" s="234" t="str">
        <f>_xlfn.XLOOKUP($F208,Monstervakken!$C:$C,Monstervakken!CU:CU,".",0)</f>
        <v>ja</v>
      </c>
      <c r="BL208" s="232" t="str">
        <f t="shared" si="25"/>
        <v>011_198</v>
      </c>
    </row>
    <row r="209" spans="1:64" x14ac:dyDescent="0.2">
      <c r="A209" s="6" t="s">
        <v>1647</v>
      </c>
      <c r="C209" s="135">
        <f>_xlfn.XLOOKUP(F209,Monstervakken!C:C,Monstervakken!B:B)</f>
        <v>4014</v>
      </c>
      <c r="D209" s="6" t="s">
        <v>1635</v>
      </c>
      <c r="E209" s="6" t="s">
        <v>315</v>
      </c>
      <c r="F209" s="75">
        <v>43</v>
      </c>
      <c r="G209" s="115" t="str">
        <f t="shared" si="26"/>
        <v>011_199</v>
      </c>
      <c r="H209" s="135"/>
      <c r="I209" s="75">
        <v>199</v>
      </c>
      <c r="J209" s="6" t="s">
        <v>316</v>
      </c>
      <c r="K209" s="23">
        <v>42.5</v>
      </c>
      <c r="L209" s="25">
        <v>20</v>
      </c>
      <c r="M209" s="6">
        <v>850</v>
      </c>
      <c r="N209" s="8">
        <v>43741</v>
      </c>
      <c r="O209" s="6" t="s">
        <v>47</v>
      </c>
      <c r="P209" s="66">
        <v>-2.23</v>
      </c>
      <c r="Q209" s="66">
        <v>-2.2200000000000002</v>
      </c>
      <c r="R209" s="66">
        <f>_xlfn.XLOOKUP(E209,hlp_leggeruitrapport!A:A,hlp_leggeruitrapport!D:D)</f>
        <v>-2.2200000000000002</v>
      </c>
      <c r="S209" s="66">
        <v>0.75</v>
      </c>
      <c r="T209" s="66">
        <f>_xlfn.XLOOKUP(E209,hlp_leggeruitrapport!A:A,hlp_leggeruitrapport!E:E)</f>
        <v>0.75</v>
      </c>
      <c r="U209" s="75">
        <f>_xlfn.XLOOKUP(E209,hlp_leggeruitrapport!A:A,hlp_leggeruitrapport!F:F)</f>
        <v>3</v>
      </c>
      <c r="V209" s="165">
        <f>_xlfn.XLOOKUP($G209,hpBPaanwas!$C:$C,hpBPaanwas!T:T,".")</f>
        <v>3</v>
      </c>
      <c r="W209" s="75">
        <f t="shared" si="27"/>
        <v>-3.1700000000000004</v>
      </c>
      <c r="X209" s="6">
        <v>-2.97</v>
      </c>
      <c r="Y209" s="6">
        <v>15.5</v>
      </c>
      <c r="Z209" s="6">
        <v>4.38</v>
      </c>
      <c r="AA209" s="6">
        <v>0.2</v>
      </c>
      <c r="AB209" s="6">
        <v>0.88</v>
      </c>
      <c r="AC209" s="6">
        <v>186.2</v>
      </c>
      <c r="AD209" s="6">
        <v>8.5</v>
      </c>
      <c r="AE209" s="6">
        <v>37.4</v>
      </c>
      <c r="AF209" s="6">
        <v>1.7160999999999999E-2</v>
      </c>
      <c r="AG209" s="6" t="s">
        <v>27</v>
      </c>
      <c r="AH209" s="6" t="s">
        <v>28</v>
      </c>
      <c r="AI209" s="6" t="s">
        <v>29</v>
      </c>
      <c r="AJ209" s="6" t="s">
        <v>316</v>
      </c>
      <c r="AK209" s="75">
        <f>_xlfn.XLOOKUP(G209,hlpBPout!C:C,hlpBPout!X:X,".")</f>
        <v>187</v>
      </c>
      <c r="AL209" s="75">
        <f>_xlfn.XLOOKUP($G209,hlpBPout!$C:$C,hlpBPout!AA:AA,".")</f>
        <v>9</v>
      </c>
      <c r="AM209" s="75">
        <f>_xlfn.XLOOKUP(G209,hpBPaanwas!C:C,hpBPaanwas!X:X,".")</f>
        <v>208</v>
      </c>
      <c r="AN209" s="165">
        <f t="shared" si="23"/>
        <v>1.2</v>
      </c>
      <c r="AO209" s="75">
        <f>_xlfn.XLOOKUP($G209,hpBPaanwas!$C:$C,hpBPaanwas!AA:AA,".")</f>
        <v>51</v>
      </c>
      <c r="AP209" s="116"/>
      <c r="AQ209" s="75">
        <f t="shared" si="24"/>
        <v>0.80000000000001137</v>
      </c>
      <c r="AR209" s="116"/>
      <c r="AS209" s="127"/>
      <c r="AT209" s="127" t="s">
        <v>3795</v>
      </c>
      <c r="AU209" s="128"/>
      <c r="AV209" s="232" t="str">
        <f>_xlfn.XLOOKUP($F209,Monstervakken!$C:$C,Monstervakken!L:L,".",0)</f>
        <v>Klasse industrie</v>
      </c>
      <c r="AW209" s="232" t="str">
        <f>_xlfn.XLOOKUP($F209,Monstervakken!$C:$C,Monstervakken!M:M,".",0)</f>
        <v>Klasse B</v>
      </c>
      <c r="AX209" s="232" t="str">
        <f>_xlfn.XLOOKUP($F209,Monstervakken!$C:$C,Monstervakken!N:N,".",0)</f>
        <v>Verspreidbaar</v>
      </c>
      <c r="AY209" s="232" t="str">
        <f>_xlfn.XLOOKUP($F209,Monstervakken!$C:$C,Monstervakken!O:O,".",0)</f>
        <v>Toepasbaar in GBT</v>
      </c>
      <c r="AZ209" s="232" t="str">
        <f>_xlfn.XLOOKUP($F209,Monstervakken!$C:$C,Monstervakken!P:P,".",0)</f>
        <v>Toepasbaar in GBT</v>
      </c>
      <c r="BA209" s="232" t="str">
        <f>_xlfn.XLOOKUP($F209,Monstervakken!$C:$C,Monstervakken!Q:Q,".",0)</f>
        <v>Geen</v>
      </c>
      <c r="BB209" s="232"/>
      <c r="BC209" s="234" t="str">
        <f>_xlfn.XLOOKUP($F209,Monstervakken!$C:$C,Monstervakken!CM:CM,".",0)</f>
        <v>ja</v>
      </c>
      <c r="BD209" s="234" t="str">
        <f>_xlfn.XLOOKUP($F209,Monstervakken!$C:$C,Monstervakken!CN:CN,".",0)</f>
        <v>ja</v>
      </c>
      <c r="BE209" s="234" t="str">
        <f>_xlfn.XLOOKUP($F209,Monstervakken!$C:$C,Monstervakken!CO:CO,".",0)</f>
        <v>ja</v>
      </c>
      <c r="BF209" s="234" t="str">
        <f>_xlfn.XLOOKUP($F209,Monstervakken!$C:$C,Monstervakken!CP:CP,".",0)</f>
        <v>ja</v>
      </c>
      <c r="BG209" s="234" t="str">
        <f>_xlfn.XLOOKUP($F209,Monstervakken!$C:$C,Monstervakken!CQ:CQ,".",0)</f>
        <v>ja</v>
      </c>
      <c r="BH209" s="234" t="str">
        <f>_xlfn.XLOOKUP($F209,Monstervakken!$C:$C,Monstervakken!CR:CR,".",0)</f>
        <v>ja</v>
      </c>
      <c r="BI209" s="234" t="str">
        <f>_xlfn.XLOOKUP($F209,Monstervakken!$C:$C,Monstervakken!CS:CS,".",0)</f>
        <v>ja</v>
      </c>
      <c r="BJ209" s="234" t="str">
        <f>_xlfn.XLOOKUP($F209,Monstervakken!$C:$C,Monstervakken!CT:CT,".",0)</f>
        <v>ja</v>
      </c>
      <c r="BK209" s="234" t="str">
        <f>_xlfn.XLOOKUP($F209,Monstervakken!$C:$C,Monstervakken!CU:CU,".",0)</f>
        <v>ja</v>
      </c>
      <c r="BL209" s="232" t="str">
        <f t="shared" si="25"/>
        <v>011_199</v>
      </c>
    </row>
    <row r="210" spans="1:64" x14ac:dyDescent="0.2">
      <c r="A210" s="6" t="s">
        <v>1647</v>
      </c>
      <c r="C210" s="135">
        <f>_xlfn.XLOOKUP(F210,Monstervakken!C:C,Monstervakken!B:B)</f>
        <v>2004</v>
      </c>
      <c r="D210" s="6" t="s">
        <v>1635</v>
      </c>
      <c r="E210" s="6" t="s">
        <v>533</v>
      </c>
      <c r="F210" s="75">
        <v>14</v>
      </c>
      <c r="G210" s="115" t="str">
        <f t="shared" si="26"/>
        <v>011_100</v>
      </c>
      <c r="H210" s="135"/>
      <c r="I210" s="75">
        <v>100</v>
      </c>
      <c r="J210" s="6" t="s">
        <v>534</v>
      </c>
      <c r="K210" s="23">
        <v>25</v>
      </c>
      <c r="L210" s="25">
        <v>14.3</v>
      </c>
      <c r="M210" s="6">
        <v>357.5</v>
      </c>
      <c r="N210" s="8">
        <v>43748</v>
      </c>
      <c r="O210" s="6" t="s">
        <v>101</v>
      </c>
      <c r="P210" s="66">
        <v>-2.2200000000000002</v>
      </c>
      <c r="Q210" s="66">
        <v>-2.2200000000000002</v>
      </c>
      <c r="R210" s="66">
        <f>_xlfn.XLOOKUP(E210,hlp_leggeruitrapport!A:A,hlp_leggeruitrapport!D:D)</f>
        <v>-2.2200000000000002</v>
      </c>
      <c r="S210" s="66">
        <v>0.75</v>
      </c>
      <c r="T210" s="66">
        <f>_xlfn.XLOOKUP(E210,hlp_leggeruitrapport!A:A,hlp_leggeruitrapport!E:E)</f>
        <v>0.75</v>
      </c>
      <c r="U210" s="75">
        <f>_xlfn.XLOOKUP(E210,hlp_leggeruitrapport!A:A,hlp_leggeruitrapport!F:F)</f>
        <v>3</v>
      </c>
      <c r="V210" s="165">
        <f>_xlfn.XLOOKUP($G210,hpBPaanwas!$C:$C,hpBPaanwas!T:T,".")</f>
        <v>3</v>
      </c>
      <c r="W210" s="75">
        <f t="shared" si="27"/>
        <v>-3.1700000000000004</v>
      </c>
      <c r="X210" s="6">
        <v>-2.97</v>
      </c>
      <c r="Y210" s="6">
        <v>9.8000000000000007</v>
      </c>
      <c r="Z210" s="6">
        <v>3.23</v>
      </c>
      <c r="AA210" s="6">
        <v>1</v>
      </c>
      <c r="AB210" s="6">
        <v>2.58</v>
      </c>
      <c r="AC210" s="6">
        <v>80.8</v>
      </c>
      <c r="AD210" s="6">
        <v>25</v>
      </c>
      <c r="AE210" s="6">
        <v>64.5</v>
      </c>
      <c r="AF210" s="6">
        <v>0.13193299999999999</v>
      </c>
      <c r="AG210" s="6" t="s">
        <v>479</v>
      </c>
      <c r="AH210" s="6" t="s">
        <v>28</v>
      </c>
      <c r="AI210" s="6" t="s">
        <v>41</v>
      </c>
      <c r="AJ210" s="6" t="s">
        <v>534</v>
      </c>
      <c r="AK210" s="75">
        <f>_xlfn.XLOOKUP(G210,hlpBPout!C:C,hlpBPout!X:X,".")</f>
        <v>80</v>
      </c>
      <c r="AL210" s="75">
        <f>_xlfn.XLOOKUP($G210,hlpBPout!$C:$C,hlpBPout!AA:AA,".")</f>
        <v>25</v>
      </c>
      <c r="AM210" s="75">
        <f>_xlfn.XLOOKUP(G210,hpBPaanwas!C:C,hpBPaanwas!X:X,".")</f>
        <v>90</v>
      </c>
      <c r="AN210" s="165">
        <f t="shared" si="23"/>
        <v>2.92</v>
      </c>
      <c r="AO210" s="75">
        <f>_xlfn.XLOOKUP($G210,hpBPaanwas!$C:$C,hpBPaanwas!AA:AA,".")</f>
        <v>73</v>
      </c>
      <c r="AP210" s="116"/>
      <c r="AQ210" s="75">
        <f t="shared" si="24"/>
        <v>-0.79999999999999716</v>
      </c>
      <c r="AR210" s="116"/>
      <c r="AS210" s="127"/>
      <c r="AT210" s="127" t="s">
        <v>3795</v>
      </c>
      <c r="AU210" s="128"/>
      <c r="AV210" s="232" t="str">
        <f>_xlfn.XLOOKUP($F210,Monstervakken!$C:$C,Monstervakken!L:L,".",0)</f>
        <v>Altijd toepasbaar</v>
      </c>
      <c r="AW210" s="232" t="str">
        <f>_xlfn.XLOOKUP($F210,Monstervakken!$C:$C,Monstervakken!M:M,".",0)</f>
        <v>Altijd toepasbaar</v>
      </c>
      <c r="AX210" s="232" t="str">
        <f>_xlfn.XLOOKUP($F210,Monstervakken!$C:$C,Monstervakken!N:N,".",0)</f>
        <v>Verspreidbaar</v>
      </c>
      <c r="AY210" s="232" t="str">
        <f>_xlfn.XLOOKUP($F210,Monstervakken!$C:$C,Monstervakken!O:O,".",0)</f>
        <v>Toepasbaar in GBT</v>
      </c>
      <c r="AZ210" s="232" t="str">
        <f>_xlfn.XLOOKUP($F210,Monstervakken!$C:$C,Monstervakken!P:P,".",0)</f>
        <v>Toepasbaar in GBT</v>
      </c>
      <c r="BA210" s="232" t="str">
        <f>_xlfn.XLOOKUP($F210,Monstervakken!$C:$C,Monstervakken!Q:Q,".",0)</f>
        <v>Geen</v>
      </c>
      <c r="BB210" s="232"/>
      <c r="BC210" s="234" t="str">
        <f>_xlfn.XLOOKUP($F210,Monstervakken!$C:$C,Monstervakken!CM:CM,".",0)</f>
        <v>ja</v>
      </c>
      <c r="BD210" s="234" t="str">
        <f>_xlfn.XLOOKUP($F210,Monstervakken!$C:$C,Monstervakken!CN:CN,".",0)</f>
        <v>ja</v>
      </c>
      <c r="BE210" s="234" t="str">
        <f>_xlfn.XLOOKUP($F210,Monstervakken!$C:$C,Monstervakken!CO:CO,".",0)</f>
        <v>ja</v>
      </c>
      <c r="BF210" s="234" t="str">
        <f>_xlfn.XLOOKUP($F210,Monstervakken!$C:$C,Monstervakken!CP:CP,".",0)</f>
        <v>ja</v>
      </c>
      <c r="BG210" s="234" t="str">
        <f>_xlfn.XLOOKUP($F210,Monstervakken!$C:$C,Monstervakken!CQ:CQ,".",0)</f>
        <v>ja</v>
      </c>
      <c r="BH210" s="234" t="str">
        <f>_xlfn.XLOOKUP($F210,Monstervakken!$C:$C,Monstervakken!CR:CR,".",0)</f>
        <v>ja</v>
      </c>
      <c r="BI210" s="234" t="str">
        <f>_xlfn.XLOOKUP($F210,Monstervakken!$C:$C,Monstervakken!CS:CS,".",0)</f>
        <v>ja</v>
      </c>
      <c r="BJ210" s="234" t="str">
        <f>_xlfn.XLOOKUP($F210,Monstervakken!$C:$C,Monstervakken!CT:CT,".",0)</f>
        <v>ja</v>
      </c>
      <c r="BK210" s="234" t="str">
        <f>_xlfn.XLOOKUP($F210,Monstervakken!$C:$C,Monstervakken!CU:CU,".",0)</f>
        <v>ja</v>
      </c>
      <c r="BL210" s="232" t="str">
        <f t="shared" si="25"/>
        <v>011_100</v>
      </c>
    </row>
    <row r="211" spans="1:64" x14ac:dyDescent="0.2">
      <c r="A211" s="6" t="s">
        <v>1647</v>
      </c>
      <c r="C211" s="135">
        <f>_xlfn.XLOOKUP(F211,Monstervakken!C:C,Monstervakken!B:B)</f>
        <v>2004</v>
      </c>
      <c r="D211" s="6" t="s">
        <v>1635</v>
      </c>
      <c r="E211" s="6" t="s">
        <v>533</v>
      </c>
      <c r="F211" s="75">
        <v>14</v>
      </c>
      <c r="G211" s="115" t="str">
        <f t="shared" si="26"/>
        <v>011_101</v>
      </c>
      <c r="H211" s="135"/>
      <c r="I211" s="75">
        <v>101</v>
      </c>
      <c r="J211" s="6" t="s">
        <v>947</v>
      </c>
      <c r="K211" s="23">
        <v>25</v>
      </c>
      <c r="L211" s="25">
        <v>7</v>
      </c>
      <c r="M211" s="6">
        <v>175</v>
      </c>
      <c r="N211" s="8">
        <v>43748</v>
      </c>
      <c r="O211" s="6" t="s">
        <v>101</v>
      </c>
      <c r="P211" s="66">
        <v>-2.2200000000000002</v>
      </c>
      <c r="Q211" s="66">
        <v>-2.2200000000000002</v>
      </c>
      <c r="R211" s="66">
        <f>_xlfn.XLOOKUP(E211,hlp_leggeruitrapport!A:A,hlp_leggeruitrapport!D:D)</f>
        <v>-2.2200000000000002</v>
      </c>
      <c r="S211" s="66">
        <v>0.75</v>
      </c>
      <c r="T211" s="66">
        <f>_xlfn.XLOOKUP(E211,hlp_leggeruitrapport!A:A,hlp_leggeruitrapport!E:E)</f>
        <v>0.75</v>
      </c>
      <c r="U211" s="75">
        <f>_xlfn.XLOOKUP(E211,hlp_leggeruitrapport!A:A,hlp_leggeruitrapport!F:F)</f>
        <v>3</v>
      </c>
      <c r="V211" s="165">
        <f>_xlfn.XLOOKUP($G211,hpBPaanwas!$C:$C,hpBPaanwas!T:T,".")</f>
        <v>3</v>
      </c>
      <c r="W211" s="75">
        <f t="shared" si="27"/>
        <v>-3.1700000000000004</v>
      </c>
      <c r="X211" s="6">
        <v>-2.97</v>
      </c>
      <c r="Y211" s="6">
        <v>2.5</v>
      </c>
      <c r="Z211" s="6">
        <v>2.09</v>
      </c>
      <c r="AA211" s="6">
        <v>0.62</v>
      </c>
      <c r="AB211" s="6">
        <v>1</v>
      </c>
      <c r="AC211" s="6">
        <v>52.3</v>
      </c>
      <c r="AD211" s="6">
        <v>15.5</v>
      </c>
      <c r="AE211" s="6">
        <v>25</v>
      </c>
      <c r="AF211" s="6">
        <v>0.25482900000000003</v>
      </c>
      <c r="AG211" s="6" t="s">
        <v>921</v>
      </c>
      <c r="AH211" s="6" t="s">
        <v>32</v>
      </c>
      <c r="AI211" s="6" t="s">
        <v>41</v>
      </c>
      <c r="AJ211" s="6" t="s">
        <v>947</v>
      </c>
      <c r="AK211" s="75">
        <f>_xlfn.XLOOKUP(G211,hlpBPout!C:C,hlpBPout!X:X,".")</f>
        <v>53</v>
      </c>
      <c r="AL211" s="75">
        <f>_xlfn.XLOOKUP($G211,hlpBPout!$C:$C,hlpBPout!AA:AA,".")</f>
        <v>15</v>
      </c>
      <c r="AM211" s="75">
        <f>_xlfn.XLOOKUP(G211,hpBPaanwas!C:C,hpBPaanwas!X:X,".")</f>
        <v>58</v>
      </c>
      <c r="AN211" s="165">
        <f t="shared" si="23"/>
        <v>1.1200000000000001</v>
      </c>
      <c r="AO211" s="75">
        <f>_xlfn.XLOOKUP($G211,hpBPaanwas!$C:$C,hpBPaanwas!AA:AA,".")</f>
        <v>28</v>
      </c>
      <c r="AP211" s="116"/>
      <c r="AQ211" s="75">
        <f t="shared" si="24"/>
        <v>0.70000000000000284</v>
      </c>
      <c r="AR211" s="116"/>
      <c r="AS211" s="127"/>
      <c r="AT211" s="127" t="s">
        <v>3795</v>
      </c>
      <c r="AU211" s="128"/>
      <c r="AV211" s="232" t="str">
        <f>_xlfn.XLOOKUP($F211,Monstervakken!$C:$C,Monstervakken!L:L,".",0)</f>
        <v>Altijd toepasbaar</v>
      </c>
      <c r="AW211" s="232" t="str">
        <f>_xlfn.XLOOKUP($F211,Monstervakken!$C:$C,Monstervakken!M:M,".",0)</f>
        <v>Altijd toepasbaar</v>
      </c>
      <c r="AX211" s="232" t="str">
        <f>_xlfn.XLOOKUP($F211,Monstervakken!$C:$C,Monstervakken!N:N,".",0)</f>
        <v>Verspreidbaar</v>
      </c>
      <c r="AY211" s="232" t="str">
        <f>_xlfn.XLOOKUP($F211,Monstervakken!$C:$C,Monstervakken!O:O,".",0)</f>
        <v>Toepasbaar in GBT</v>
      </c>
      <c r="AZ211" s="232" t="str">
        <f>_xlfn.XLOOKUP($F211,Monstervakken!$C:$C,Monstervakken!P:P,".",0)</f>
        <v>Toepasbaar in GBT</v>
      </c>
      <c r="BA211" s="232" t="str">
        <f>_xlfn.XLOOKUP($F211,Monstervakken!$C:$C,Monstervakken!Q:Q,".",0)</f>
        <v>Geen</v>
      </c>
      <c r="BB211" s="232"/>
      <c r="BC211" s="234" t="str">
        <f>_xlfn.XLOOKUP($F211,Monstervakken!$C:$C,Monstervakken!CM:CM,".",0)</f>
        <v>ja</v>
      </c>
      <c r="BD211" s="234" t="str">
        <f>_xlfn.XLOOKUP($F211,Monstervakken!$C:$C,Monstervakken!CN:CN,".",0)</f>
        <v>ja</v>
      </c>
      <c r="BE211" s="234" t="str">
        <f>_xlfn.XLOOKUP($F211,Monstervakken!$C:$C,Monstervakken!CO:CO,".",0)</f>
        <v>ja</v>
      </c>
      <c r="BF211" s="234" t="str">
        <f>_xlfn.XLOOKUP($F211,Monstervakken!$C:$C,Monstervakken!CP:CP,".",0)</f>
        <v>ja</v>
      </c>
      <c r="BG211" s="234" t="str">
        <f>_xlfn.XLOOKUP($F211,Monstervakken!$C:$C,Monstervakken!CQ:CQ,".",0)</f>
        <v>ja</v>
      </c>
      <c r="BH211" s="234" t="str">
        <f>_xlfn.XLOOKUP($F211,Monstervakken!$C:$C,Monstervakken!CR:CR,".",0)</f>
        <v>ja</v>
      </c>
      <c r="BI211" s="234" t="str">
        <f>_xlfn.XLOOKUP($F211,Monstervakken!$C:$C,Monstervakken!CS:CS,".",0)</f>
        <v>ja</v>
      </c>
      <c r="BJ211" s="234" t="str">
        <f>_xlfn.XLOOKUP($F211,Monstervakken!$C:$C,Monstervakken!CT:CT,".",0)</f>
        <v>ja</v>
      </c>
      <c r="BK211" s="234" t="str">
        <f>_xlfn.XLOOKUP($F211,Monstervakken!$C:$C,Monstervakken!CU:CU,".",0)</f>
        <v>ja</v>
      </c>
      <c r="BL211" s="232" t="str">
        <f t="shared" si="25"/>
        <v>011_101</v>
      </c>
    </row>
    <row r="212" spans="1:64" x14ac:dyDescent="0.2">
      <c r="A212" s="6" t="s">
        <v>1647</v>
      </c>
      <c r="C212" s="135">
        <f>_xlfn.XLOOKUP(F212,Monstervakken!C:C,Monstervakken!B:B)</f>
        <v>2004</v>
      </c>
      <c r="D212" s="6" t="s">
        <v>1635</v>
      </c>
      <c r="E212" s="6" t="s">
        <v>533</v>
      </c>
      <c r="F212" s="75">
        <v>14</v>
      </c>
      <c r="G212" s="115" t="str">
        <f t="shared" si="26"/>
        <v>011_102</v>
      </c>
      <c r="H212" s="135"/>
      <c r="I212" s="75">
        <v>102</v>
      </c>
      <c r="J212" s="6" t="s">
        <v>948</v>
      </c>
      <c r="K212" s="23">
        <v>25</v>
      </c>
      <c r="L212" s="25">
        <v>8.4</v>
      </c>
      <c r="M212" s="6">
        <v>210</v>
      </c>
      <c r="N212" s="8">
        <v>43748</v>
      </c>
      <c r="O212" s="6" t="s">
        <v>101</v>
      </c>
      <c r="P212" s="66">
        <v>-2.2200000000000002</v>
      </c>
      <c r="Q212" s="66">
        <v>-2.2200000000000002</v>
      </c>
      <c r="R212" s="66">
        <f>_xlfn.XLOOKUP(E212,hlp_leggeruitrapport!A:A,hlp_leggeruitrapport!D:D)</f>
        <v>-2.2200000000000002</v>
      </c>
      <c r="S212" s="66">
        <v>0.75</v>
      </c>
      <c r="T212" s="66">
        <f>_xlfn.XLOOKUP(E212,hlp_leggeruitrapport!A:A,hlp_leggeruitrapport!E:E)</f>
        <v>0.75</v>
      </c>
      <c r="U212" s="75">
        <f>_xlfn.XLOOKUP(E212,hlp_leggeruitrapport!A:A,hlp_leggeruitrapport!F:F)</f>
        <v>3</v>
      </c>
      <c r="V212" s="165">
        <f>_xlfn.XLOOKUP($G212,hpBPaanwas!$C:$C,hpBPaanwas!T:T,".")</f>
        <v>3</v>
      </c>
      <c r="W212" s="75">
        <f t="shared" si="27"/>
        <v>-3.1700000000000004</v>
      </c>
      <c r="X212" s="6">
        <v>-2.97</v>
      </c>
      <c r="Y212" s="6">
        <v>3.9</v>
      </c>
      <c r="Z212" s="6">
        <v>2.38</v>
      </c>
      <c r="AA212" s="6">
        <v>0.97</v>
      </c>
      <c r="AB212" s="6">
        <v>1.61</v>
      </c>
      <c r="AC212" s="6">
        <v>59.5</v>
      </c>
      <c r="AD212" s="6">
        <v>24.3</v>
      </c>
      <c r="AE212" s="6">
        <v>40.299999999999997</v>
      </c>
      <c r="AF212" s="6">
        <v>0.278366</v>
      </c>
      <c r="AG212" s="6" t="s">
        <v>921</v>
      </c>
      <c r="AH212" s="6" t="s">
        <v>32</v>
      </c>
      <c r="AI212" s="6" t="s">
        <v>41</v>
      </c>
      <c r="AJ212" s="6" t="s">
        <v>948</v>
      </c>
      <c r="AK212" s="75">
        <f>_xlfn.XLOOKUP(G212,hlpBPout!C:C,hlpBPout!X:X,".")</f>
        <v>60</v>
      </c>
      <c r="AL212" s="75">
        <f>_xlfn.XLOOKUP($G212,hlpBPout!$C:$C,hlpBPout!AA:AA,".")</f>
        <v>25</v>
      </c>
      <c r="AM212" s="75">
        <f>_xlfn.XLOOKUP(G212,hpBPaanwas!C:C,hpBPaanwas!X:X,".")</f>
        <v>65</v>
      </c>
      <c r="AN212" s="165">
        <f t="shared" si="23"/>
        <v>1.8</v>
      </c>
      <c r="AO212" s="75">
        <f>_xlfn.XLOOKUP($G212,hpBPaanwas!$C:$C,hpBPaanwas!AA:AA,".")</f>
        <v>45</v>
      </c>
      <c r="AP212" s="116"/>
      <c r="AQ212" s="75">
        <f t="shared" si="24"/>
        <v>0.5</v>
      </c>
      <c r="AR212" s="116"/>
      <c r="AS212" s="127"/>
      <c r="AT212" s="127" t="s">
        <v>3795</v>
      </c>
      <c r="AU212" s="128"/>
      <c r="AV212" s="232" t="str">
        <f>_xlfn.XLOOKUP($F212,Monstervakken!$C:$C,Monstervakken!L:L,".",0)</f>
        <v>Altijd toepasbaar</v>
      </c>
      <c r="AW212" s="232" t="str">
        <f>_xlfn.XLOOKUP($F212,Monstervakken!$C:$C,Monstervakken!M:M,".",0)</f>
        <v>Altijd toepasbaar</v>
      </c>
      <c r="AX212" s="232" t="str">
        <f>_xlfn.XLOOKUP($F212,Monstervakken!$C:$C,Monstervakken!N:N,".",0)</f>
        <v>Verspreidbaar</v>
      </c>
      <c r="AY212" s="232" t="str">
        <f>_xlfn.XLOOKUP($F212,Monstervakken!$C:$C,Monstervakken!O:O,".",0)</f>
        <v>Toepasbaar in GBT</v>
      </c>
      <c r="AZ212" s="232" t="str">
        <f>_xlfn.XLOOKUP($F212,Monstervakken!$C:$C,Monstervakken!P:P,".",0)</f>
        <v>Toepasbaar in GBT</v>
      </c>
      <c r="BA212" s="232" t="str">
        <f>_xlfn.XLOOKUP($F212,Monstervakken!$C:$C,Monstervakken!Q:Q,".",0)</f>
        <v>Geen</v>
      </c>
      <c r="BB212" s="232"/>
      <c r="BC212" s="234" t="str">
        <f>_xlfn.XLOOKUP($F212,Monstervakken!$C:$C,Monstervakken!CM:CM,".",0)</f>
        <v>ja</v>
      </c>
      <c r="BD212" s="234" t="str">
        <f>_xlfn.XLOOKUP($F212,Monstervakken!$C:$C,Monstervakken!CN:CN,".",0)</f>
        <v>ja</v>
      </c>
      <c r="BE212" s="234" t="str">
        <f>_xlfn.XLOOKUP($F212,Monstervakken!$C:$C,Monstervakken!CO:CO,".",0)</f>
        <v>ja</v>
      </c>
      <c r="BF212" s="234" t="str">
        <f>_xlfn.XLOOKUP($F212,Monstervakken!$C:$C,Monstervakken!CP:CP,".",0)</f>
        <v>ja</v>
      </c>
      <c r="BG212" s="234" t="str">
        <f>_xlfn.XLOOKUP($F212,Monstervakken!$C:$C,Monstervakken!CQ:CQ,".",0)</f>
        <v>ja</v>
      </c>
      <c r="BH212" s="234" t="str">
        <f>_xlfn.XLOOKUP($F212,Monstervakken!$C:$C,Monstervakken!CR:CR,".",0)</f>
        <v>ja</v>
      </c>
      <c r="BI212" s="234" t="str">
        <f>_xlfn.XLOOKUP($F212,Monstervakken!$C:$C,Monstervakken!CS:CS,".",0)</f>
        <v>ja</v>
      </c>
      <c r="BJ212" s="234" t="str">
        <f>_xlfn.XLOOKUP($F212,Monstervakken!$C:$C,Monstervakken!CT:CT,".",0)</f>
        <v>ja</v>
      </c>
      <c r="BK212" s="234" t="str">
        <f>_xlfn.XLOOKUP($F212,Monstervakken!$C:$C,Monstervakken!CU:CU,".",0)</f>
        <v>ja</v>
      </c>
      <c r="BL212" s="232" t="str">
        <f t="shared" si="25"/>
        <v>011_102</v>
      </c>
    </row>
    <row r="213" spans="1:64" x14ac:dyDescent="0.2">
      <c r="A213" s="6" t="s">
        <v>1647</v>
      </c>
      <c r="C213" s="135">
        <f>_xlfn.XLOOKUP(F213,Monstervakken!C:C,Monstervakken!B:B)</f>
        <v>2004</v>
      </c>
      <c r="D213" s="6" t="s">
        <v>1635</v>
      </c>
      <c r="E213" s="6" t="s">
        <v>533</v>
      </c>
      <c r="F213" s="75">
        <v>14</v>
      </c>
      <c r="G213" s="115" t="str">
        <f t="shared" si="26"/>
        <v>011_103</v>
      </c>
      <c r="H213" s="135"/>
      <c r="I213" s="75">
        <v>103</v>
      </c>
      <c r="J213" s="6" t="s">
        <v>535</v>
      </c>
      <c r="K213" s="23">
        <v>22.5</v>
      </c>
      <c r="L213" s="25">
        <v>7.35</v>
      </c>
      <c r="M213" s="6">
        <v>165.375</v>
      </c>
      <c r="N213" s="8">
        <v>43748</v>
      </c>
      <c r="O213" s="6" t="s">
        <v>101</v>
      </c>
      <c r="P213" s="66">
        <v>-2.2200000000000002</v>
      </c>
      <c r="Q213" s="66">
        <v>-2.2200000000000002</v>
      </c>
      <c r="R213" s="66">
        <f>_xlfn.XLOOKUP(E213,hlp_leggeruitrapport!A:A,hlp_leggeruitrapport!D:D)</f>
        <v>-2.2200000000000002</v>
      </c>
      <c r="S213" s="66">
        <v>0.75</v>
      </c>
      <c r="T213" s="66">
        <f>_xlfn.XLOOKUP(E213,hlp_leggeruitrapport!A:A,hlp_leggeruitrapport!E:E)</f>
        <v>0.75</v>
      </c>
      <c r="U213" s="75">
        <f>_xlfn.XLOOKUP(E213,hlp_leggeruitrapport!A:A,hlp_leggeruitrapport!F:F)</f>
        <v>3</v>
      </c>
      <c r="V213" s="165">
        <f>_xlfn.XLOOKUP($G213,hpBPaanwas!$C:$C,hpBPaanwas!T:T,".")</f>
        <v>3</v>
      </c>
      <c r="W213" s="75">
        <f t="shared" si="27"/>
        <v>-3.1700000000000004</v>
      </c>
      <c r="X213" s="6">
        <v>-2.97</v>
      </c>
      <c r="Y213" s="6">
        <v>2.85</v>
      </c>
      <c r="Z213" s="6">
        <v>1.38</v>
      </c>
      <c r="AA213" s="6">
        <v>0.57999999999999996</v>
      </c>
      <c r="AB213" s="6">
        <v>1.01</v>
      </c>
      <c r="AC213" s="6">
        <v>31.1</v>
      </c>
      <c r="AD213" s="6">
        <v>13.1</v>
      </c>
      <c r="AE213" s="6">
        <v>22.7</v>
      </c>
      <c r="AF213" s="6">
        <v>0.223473</v>
      </c>
      <c r="AG213" s="6" t="s">
        <v>479</v>
      </c>
      <c r="AH213" s="6" t="s">
        <v>32</v>
      </c>
      <c r="AI213" s="6" t="s">
        <v>41</v>
      </c>
      <c r="AJ213" s="6" t="s">
        <v>535</v>
      </c>
      <c r="AK213" s="75">
        <f>_xlfn.XLOOKUP(G213,hlpBPout!C:C,hlpBPout!X:X,".")</f>
        <v>32</v>
      </c>
      <c r="AL213" s="75">
        <f>_xlfn.XLOOKUP($G213,hlpBPout!$C:$C,hlpBPout!AA:AA,".")</f>
        <v>14</v>
      </c>
      <c r="AM213" s="75">
        <f>_xlfn.XLOOKUP(G213,hpBPaanwas!C:C,hpBPaanwas!X:X,".")</f>
        <v>36</v>
      </c>
      <c r="AN213" s="165">
        <f t="shared" si="23"/>
        <v>1.1111111111111112</v>
      </c>
      <c r="AO213" s="75">
        <f>_xlfn.XLOOKUP($G213,hpBPaanwas!$C:$C,hpBPaanwas!AA:AA,".")</f>
        <v>25</v>
      </c>
      <c r="AP213" s="116"/>
      <c r="AQ213" s="75">
        <f t="shared" si="24"/>
        <v>0.89999999999999858</v>
      </c>
      <c r="AR213" s="116"/>
      <c r="AS213" s="127"/>
      <c r="AT213" s="127" t="s">
        <v>3795</v>
      </c>
      <c r="AU213" s="128"/>
      <c r="AV213" s="232" t="str">
        <f>_xlfn.XLOOKUP($F213,Monstervakken!$C:$C,Monstervakken!L:L,".",0)</f>
        <v>Altijd toepasbaar</v>
      </c>
      <c r="AW213" s="232" t="str">
        <f>_xlfn.XLOOKUP($F213,Monstervakken!$C:$C,Monstervakken!M:M,".",0)</f>
        <v>Altijd toepasbaar</v>
      </c>
      <c r="AX213" s="232" t="str">
        <f>_xlfn.XLOOKUP($F213,Monstervakken!$C:$C,Monstervakken!N:N,".",0)</f>
        <v>Verspreidbaar</v>
      </c>
      <c r="AY213" s="232" t="str">
        <f>_xlfn.XLOOKUP($F213,Monstervakken!$C:$C,Monstervakken!O:O,".",0)</f>
        <v>Toepasbaar in GBT</v>
      </c>
      <c r="AZ213" s="232" t="str">
        <f>_xlfn.XLOOKUP($F213,Monstervakken!$C:$C,Monstervakken!P:P,".",0)</f>
        <v>Toepasbaar in GBT</v>
      </c>
      <c r="BA213" s="232" t="str">
        <f>_xlfn.XLOOKUP($F213,Monstervakken!$C:$C,Monstervakken!Q:Q,".",0)</f>
        <v>Geen</v>
      </c>
      <c r="BB213" s="232"/>
      <c r="BC213" s="234" t="str">
        <f>_xlfn.XLOOKUP($F213,Monstervakken!$C:$C,Monstervakken!CM:CM,".",0)</f>
        <v>ja</v>
      </c>
      <c r="BD213" s="234" t="str">
        <f>_xlfn.XLOOKUP($F213,Monstervakken!$C:$C,Monstervakken!CN:CN,".",0)</f>
        <v>ja</v>
      </c>
      <c r="BE213" s="234" t="str">
        <f>_xlfn.XLOOKUP($F213,Monstervakken!$C:$C,Monstervakken!CO:CO,".",0)</f>
        <v>ja</v>
      </c>
      <c r="BF213" s="234" t="str">
        <f>_xlfn.XLOOKUP($F213,Monstervakken!$C:$C,Monstervakken!CP:CP,".",0)</f>
        <v>ja</v>
      </c>
      <c r="BG213" s="234" t="str">
        <f>_xlfn.XLOOKUP($F213,Monstervakken!$C:$C,Monstervakken!CQ:CQ,".",0)</f>
        <v>ja</v>
      </c>
      <c r="BH213" s="234" t="str">
        <f>_xlfn.XLOOKUP($F213,Monstervakken!$C:$C,Monstervakken!CR:CR,".",0)</f>
        <v>ja</v>
      </c>
      <c r="BI213" s="234" t="str">
        <f>_xlfn.XLOOKUP($F213,Monstervakken!$C:$C,Monstervakken!CS:CS,".",0)</f>
        <v>ja</v>
      </c>
      <c r="BJ213" s="234" t="str">
        <f>_xlfn.XLOOKUP($F213,Monstervakken!$C:$C,Monstervakken!CT:CT,".",0)</f>
        <v>ja</v>
      </c>
      <c r="BK213" s="234" t="str">
        <f>_xlfn.XLOOKUP($F213,Monstervakken!$C:$C,Monstervakken!CU:CU,".",0)</f>
        <v>ja</v>
      </c>
      <c r="BL213" s="232" t="str">
        <f t="shared" si="25"/>
        <v>011_103</v>
      </c>
    </row>
    <row r="214" spans="1:64" x14ac:dyDescent="0.2">
      <c r="A214" s="6" t="s">
        <v>1647</v>
      </c>
      <c r="C214" s="135">
        <f>_xlfn.XLOOKUP(F214,Monstervakken!C:C,Monstervakken!B:B)</f>
        <v>2004</v>
      </c>
      <c r="D214" s="6" t="s">
        <v>1635</v>
      </c>
      <c r="E214" s="6" t="s">
        <v>533</v>
      </c>
      <c r="F214" s="75">
        <v>14</v>
      </c>
      <c r="G214" s="115" t="str">
        <f t="shared" si="26"/>
        <v>011_104</v>
      </c>
      <c r="H214" s="135"/>
      <c r="I214" s="75">
        <v>104</v>
      </c>
      <c r="J214" s="6" t="s">
        <v>536</v>
      </c>
      <c r="K214" s="23">
        <v>19.5</v>
      </c>
      <c r="L214" s="25">
        <v>9.75</v>
      </c>
      <c r="M214" s="6">
        <v>190.125</v>
      </c>
      <c r="N214" s="8">
        <v>43748</v>
      </c>
      <c r="O214" s="6" t="s">
        <v>101</v>
      </c>
      <c r="P214" s="66">
        <v>-2.2200000000000002</v>
      </c>
      <c r="Q214" s="66">
        <v>-2.2200000000000002</v>
      </c>
      <c r="R214" s="66">
        <f>_xlfn.XLOOKUP(E214,hlp_leggeruitrapport!A:A,hlp_leggeruitrapport!D:D)</f>
        <v>-2.2200000000000002</v>
      </c>
      <c r="S214" s="66">
        <v>0.75</v>
      </c>
      <c r="T214" s="66">
        <f>_xlfn.XLOOKUP(E214,hlp_leggeruitrapport!A:A,hlp_leggeruitrapport!E:E)</f>
        <v>0.75</v>
      </c>
      <c r="U214" s="75">
        <f>_xlfn.XLOOKUP(E214,hlp_leggeruitrapport!A:A,hlp_leggeruitrapport!F:F)</f>
        <v>3</v>
      </c>
      <c r="V214" s="165">
        <f>_xlfn.XLOOKUP($G214,hpBPaanwas!$C:$C,hpBPaanwas!T:T,".")</f>
        <v>3</v>
      </c>
      <c r="W214" s="75">
        <f t="shared" si="27"/>
        <v>-3.1700000000000004</v>
      </c>
      <c r="X214" s="6">
        <v>-2.97</v>
      </c>
      <c r="Y214" s="6">
        <v>5.25</v>
      </c>
      <c r="Z214" s="6">
        <v>1.77</v>
      </c>
      <c r="AA214" s="6">
        <v>1.03</v>
      </c>
      <c r="AB214" s="6">
        <v>1.64</v>
      </c>
      <c r="AC214" s="6">
        <v>34.5</v>
      </c>
      <c r="AD214" s="6">
        <v>20.100000000000001</v>
      </c>
      <c r="AE214" s="6">
        <v>32</v>
      </c>
      <c r="AF214" s="6">
        <v>0.23521700000000001</v>
      </c>
      <c r="AG214" s="6" t="s">
        <v>479</v>
      </c>
      <c r="AH214" s="6" t="s">
        <v>28</v>
      </c>
      <c r="AI214" s="6" t="s">
        <v>41</v>
      </c>
      <c r="AJ214" s="6" t="s">
        <v>536</v>
      </c>
      <c r="AK214" s="75">
        <f>_xlfn.XLOOKUP(G214,hlpBPout!C:C,hlpBPout!X:X,".")</f>
        <v>35</v>
      </c>
      <c r="AL214" s="75">
        <f>_xlfn.XLOOKUP($G214,hlpBPout!$C:$C,hlpBPout!AA:AA,".")</f>
        <v>20</v>
      </c>
      <c r="AM214" s="75">
        <f>_xlfn.XLOOKUP(G214,hpBPaanwas!C:C,hpBPaanwas!X:X,".")</f>
        <v>39</v>
      </c>
      <c r="AN214" s="165">
        <f t="shared" si="23"/>
        <v>1.8974358974358974</v>
      </c>
      <c r="AO214" s="75">
        <f>_xlfn.XLOOKUP($G214,hpBPaanwas!$C:$C,hpBPaanwas!AA:AA,".")</f>
        <v>37</v>
      </c>
      <c r="AP214" s="116"/>
      <c r="AQ214" s="75">
        <f t="shared" si="24"/>
        <v>0.5</v>
      </c>
      <c r="AR214" s="116"/>
      <c r="AS214" s="127"/>
      <c r="AT214" s="127" t="s">
        <v>3795</v>
      </c>
      <c r="AU214" s="128"/>
      <c r="AV214" s="232" t="str">
        <f>_xlfn.XLOOKUP($F214,Monstervakken!$C:$C,Monstervakken!L:L,".",0)</f>
        <v>Altijd toepasbaar</v>
      </c>
      <c r="AW214" s="232" t="str">
        <f>_xlfn.XLOOKUP($F214,Monstervakken!$C:$C,Monstervakken!M:M,".",0)</f>
        <v>Altijd toepasbaar</v>
      </c>
      <c r="AX214" s="232" t="str">
        <f>_xlfn.XLOOKUP($F214,Monstervakken!$C:$C,Monstervakken!N:N,".",0)</f>
        <v>Verspreidbaar</v>
      </c>
      <c r="AY214" s="232" t="str">
        <f>_xlfn.XLOOKUP($F214,Monstervakken!$C:$C,Monstervakken!O:O,".",0)</f>
        <v>Toepasbaar in GBT</v>
      </c>
      <c r="AZ214" s="232" t="str">
        <f>_xlfn.XLOOKUP($F214,Monstervakken!$C:$C,Monstervakken!P:P,".",0)</f>
        <v>Toepasbaar in GBT</v>
      </c>
      <c r="BA214" s="232" t="str">
        <f>_xlfn.XLOOKUP($F214,Monstervakken!$C:$C,Monstervakken!Q:Q,".",0)</f>
        <v>Geen</v>
      </c>
      <c r="BB214" s="232"/>
      <c r="BC214" s="234" t="str">
        <f>_xlfn.XLOOKUP($F214,Monstervakken!$C:$C,Monstervakken!CM:CM,".",0)</f>
        <v>ja</v>
      </c>
      <c r="BD214" s="234" t="str">
        <f>_xlfn.XLOOKUP($F214,Monstervakken!$C:$C,Monstervakken!CN:CN,".",0)</f>
        <v>ja</v>
      </c>
      <c r="BE214" s="234" t="str">
        <f>_xlfn.XLOOKUP($F214,Monstervakken!$C:$C,Monstervakken!CO:CO,".",0)</f>
        <v>ja</v>
      </c>
      <c r="BF214" s="234" t="str">
        <f>_xlfn.XLOOKUP($F214,Monstervakken!$C:$C,Monstervakken!CP:CP,".",0)</f>
        <v>ja</v>
      </c>
      <c r="BG214" s="234" t="str">
        <f>_xlfn.XLOOKUP($F214,Monstervakken!$C:$C,Monstervakken!CQ:CQ,".",0)</f>
        <v>ja</v>
      </c>
      <c r="BH214" s="234" t="str">
        <f>_xlfn.XLOOKUP($F214,Monstervakken!$C:$C,Monstervakken!CR:CR,".",0)</f>
        <v>ja</v>
      </c>
      <c r="BI214" s="234" t="str">
        <f>_xlfn.XLOOKUP($F214,Monstervakken!$C:$C,Monstervakken!CS:CS,".",0)</f>
        <v>ja</v>
      </c>
      <c r="BJ214" s="234" t="str">
        <f>_xlfn.XLOOKUP($F214,Monstervakken!$C:$C,Monstervakken!CT:CT,".",0)</f>
        <v>ja</v>
      </c>
      <c r="BK214" s="234" t="str">
        <f>_xlfn.XLOOKUP($F214,Monstervakken!$C:$C,Monstervakken!CU:CU,".",0)</f>
        <v>ja</v>
      </c>
      <c r="BL214" s="232" t="str">
        <f t="shared" si="25"/>
        <v>011_104</v>
      </c>
    </row>
    <row r="215" spans="1:64" x14ac:dyDescent="0.2">
      <c r="A215" s="6" t="s">
        <v>1647</v>
      </c>
      <c r="C215" s="135">
        <f>_xlfn.XLOOKUP(F215,Monstervakken!C:C,Monstervakken!B:B)</f>
        <v>2004</v>
      </c>
      <c r="D215" s="6" t="s">
        <v>1635</v>
      </c>
      <c r="E215" s="6" t="s">
        <v>533</v>
      </c>
      <c r="F215" s="75">
        <v>14</v>
      </c>
      <c r="G215" s="115" t="str">
        <f t="shared" si="26"/>
        <v>011_105</v>
      </c>
      <c r="H215" s="135"/>
      <c r="I215" s="75">
        <v>105</v>
      </c>
      <c r="J215" s="6" t="s">
        <v>537</v>
      </c>
      <c r="K215" s="23">
        <v>18</v>
      </c>
      <c r="L215" s="25">
        <v>9.5</v>
      </c>
      <c r="M215" s="6">
        <v>171</v>
      </c>
      <c r="N215" s="8">
        <v>43748</v>
      </c>
      <c r="O215" s="6" t="s">
        <v>101</v>
      </c>
      <c r="P215" s="66">
        <v>-2.2200000000000002</v>
      </c>
      <c r="Q215" s="66">
        <v>-2.2200000000000002</v>
      </c>
      <c r="R215" s="66">
        <f>_xlfn.XLOOKUP(E215,hlp_leggeruitrapport!A:A,hlp_leggeruitrapport!D:D)</f>
        <v>-2.2200000000000002</v>
      </c>
      <c r="S215" s="66">
        <v>0.75</v>
      </c>
      <c r="T215" s="66">
        <f>_xlfn.XLOOKUP(E215,hlp_leggeruitrapport!A:A,hlp_leggeruitrapport!E:E)</f>
        <v>0.75</v>
      </c>
      <c r="U215" s="75">
        <f>_xlfn.XLOOKUP(E215,hlp_leggeruitrapport!A:A,hlp_leggeruitrapport!F:F)</f>
        <v>3</v>
      </c>
      <c r="V215" s="165">
        <f>_xlfn.XLOOKUP($G215,hpBPaanwas!$C:$C,hpBPaanwas!T:T,".")</f>
        <v>3</v>
      </c>
      <c r="W215" s="75">
        <f t="shared" si="27"/>
        <v>-3.1700000000000004</v>
      </c>
      <c r="X215" s="6">
        <v>-2.97</v>
      </c>
      <c r="Y215" s="6">
        <v>5</v>
      </c>
      <c r="Z215" s="6">
        <v>2.4300000000000002</v>
      </c>
      <c r="AA215" s="6">
        <v>0.9</v>
      </c>
      <c r="AB215" s="6">
        <v>1.65</v>
      </c>
      <c r="AC215" s="6">
        <v>43.7</v>
      </c>
      <c r="AD215" s="6">
        <v>16.2</v>
      </c>
      <c r="AE215" s="6">
        <v>29.7</v>
      </c>
      <c r="AF215" s="6">
        <v>0.21660699999999999</v>
      </c>
      <c r="AG215" s="6" t="s">
        <v>479</v>
      </c>
      <c r="AH215" s="6" t="s">
        <v>28</v>
      </c>
      <c r="AI215" s="6" t="s">
        <v>41</v>
      </c>
      <c r="AJ215" s="6" t="s">
        <v>537</v>
      </c>
      <c r="AK215" s="75">
        <f>_xlfn.XLOOKUP(G215,hlpBPout!C:C,hlpBPout!X:X,".")</f>
        <v>43</v>
      </c>
      <c r="AL215" s="75">
        <f>_xlfn.XLOOKUP($G215,hlpBPout!$C:$C,hlpBPout!AA:AA,".")</f>
        <v>16</v>
      </c>
      <c r="AM215" s="75">
        <f>_xlfn.XLOOKUP(G215,hpBPaanwas!C:C,hpBPaanwas!X:X,".")</f>
        <v>49</v>
      </c>
      <c r="AN215" s="165">
        <f t="shared" si="23"/>
        <v>1.8888888888888888</v>
      </c>
      <c r="AO215" s="75">
        <f>_xlfn.XLOOKUP($G215,hpBPaanwas!$C:$C,hpBPaanwas!AA:AA,".")</f>
        <v>34</v>
      </c>
      <c r="AP215" s="116"/>
      <c r="AQ215" s="75">
        <f t="shared" si="24"/>
        <v>-0.70000000000000284</v>
      </c>
      <c r="AR215" s="116"/>
      <c r="AS215" s="127"/>
      <c r="AT215" s="127" t="s">
        <v>3795</v>
      </c>
      <c r="AU215" s="128"/>
      <c r="AV215" s="232" t="str">
        <f>_xlfn.XLOOKUP($F215,Monstervakken!$C:$C,Monstervakken!L:L,".",0)</f>
        <v>Altijd toepasbaar</v>
      </c>
      <c r="AW215" s="232" t="str">
        <f>_xlfn.XLOOKUP($F215,Monstervakken!$C:$C,Monstervakken!M:M,".",0)</f>
        <v>Altijd toepasbaar</v>
      </c>
      <c r="AX215" s="232" t="str">
        <f>_xlfn.XLOOKUP($F215,Monstervakken!$C:$C,Monstervakken!N:N,".",0)</f>
        <v>Verspreidbaar</v>
      </c>
      <c r="AY215" s="232" t="str">
        <f>_xlfn.XLOOKUP($F215,Monstervakken!$C:$C,Monstervakken!O:O,".",0)</f>
        <v>Toepasbaar in GBT</v>
      </c>
      <c r="AZ215" s="232" t="str">
        <f>_xlfn.XLOOKUP($F215,Monstervakken!$C:$C,Monstervakken!P:P,".",0)</f>
        <v>Toepasbaar in GBT</v>
      </c>
      <c r="BA215" s="232" t="str">
        <f>_xlfn.XLOOKUP($F215,Monstervakken!$C:$C,Monstervakken!Q:Q,".",0)</f>
        <v>Geen</v>
      </c>
      <c r="BB215" s="232"/>
      <c r="BC215" s="234" t="str">
        <f>_xlfn.XLOOKUP($F215,Monstervakken!$C:$C,Monstervakken!CM:CM,".",0)</f>
        <v>ja</v>
      </c>
      <c r="BD215" s="234" t="str">
        <f>_xlfn.XLOOKUP($F215,Monstervakken!$C:$C,Monstervakken!CN:CN,".",0)</f>
        <v>ja</v>
      </c>
      <c r="BE215" s="234" t="str">
        <f>_xlfn.XLOOKUP($F215,Monstervakken!$C:$C,Monstervakken!CO:CO,".",0)</f>
        <v>ja</v>
      </c>
      <c r="BF215" s="234" t="str">
        <f>_xlfn.XLOOKUP($F215,Monstervakken!$C:$C,Monstervakken!CP:CP,".",0)</f>
        <v>ja</v>
      </c>
      <c r="BG215" s="234" t="str">
        <f>_xlfn.XLOOKUP($F215,Monstervakken!$C:$C,Monstervakken!CQ:CQ,".",0)</f>
        <v>ja</v>
      </c>
      <c r="BH215" s="234" t="str">
        <f>_xlfn.XLOOKUP($F215,Monstervakken!$C:$C,Monstervakken!CR:CR,".",0)</f>
        <v>ja</v>
      </c>
      <c r="BI215" s="234" t="str">
        <f>_xlfn.XLOOKUP($F215,Monstervakken!$C:$C,Monstervakken!CS:CS,".",0)</f>
        <v>ja</v>
      </c>
      <c r="BJ215" s="234" t="str">
        <f>_xlfn.XLOOKUP($F215,Monstervakken!$C:$C,Monstervakken!CT:CT,".",0)</f>
        <v>ja</v>
      </c>
      <c r="BK215" s="234" t="str">
        <f>_xlfn.XLOOKUP($F215,Monstervakken!$C:$C,Monstervakken!CU:CU,".",0)</f>
        <v>ja</v>
      </c>
      <c r="BL215" s="232" t="str">
        <f t="shared" si="25"/>
        <v>011_105</v>
      </c>
    </row>
    <row r="216" spans="1:64" x14ac:dyDescent="0.2">
      <c r="A216" s="6" t="s">
        <v>1647</v>
      </c>
      <c r="C216" s="135">
        <f>_xlfn.XLOOKUP(F216,Monstervakken!C:C,Monstervakken!B:B)</f>
        <v>2004</v>
      </c>
      <c r="D216" s="6" t="s">
        <v>1635</v>
      </c>
      <c r="E216" s="6" t="s">
        <v>533</v>
      </c>
      <c r="F216" s="75">
        <v>14</v>
      </c>
      <c r="G216" s="115" t="str">
        <f t="shared" si="26"/>
        <v>011_106</v>
      </c>
      <c r="H216" s="135"/>
      <c r="I216" s="75">
        <v>106</v>
      </c>
      <c r="J216" s="6" t="s">
        <v>538</v>
      </c>
      <c r="K216" s="23">
        <v>21</v>
      </c>
      <c r="L216" s="25">
        <v>11.7</v>
      </c>
      <c r="M216" s="6">
        <v>245.7</v>
      </c>
      <c r="N216" s="8">
        <v>43748</v>
      </c>
      <c r="O216" s="6" t="s">
        <v>150</v>
      </c>
      <c r="P216" s="66">
        <v>-2.2200000000000002</v>
      </c>
      <c r="Q216" s="66">
        <v>-2.2200000000000002</v>
      </c>
      <c r="R216" s="66">
        <f>_xlfn.XLOOKUP(E216,hlp_leggeruitrapport!A:A,hlp_leggeruitrapport!D:D)</f>
        <v>-2.2200000000000002</v>
      </c>
      <c r="S216" s="66">
        <v>0.75</v>
      </c>
      <c r="T216" s="66">
        <f>_xlfn.XLOOKUP(E216,hlp_leggeruitrapport!A:A,hlp_leggeruitrapport!E:E)</f>
        <v>0.75</v>
      </c>
      <c r="U216" s="75">
        <f>_xlfn.XLOOKUP(E216,hlp_leggeruitrapport!A:A,hlp_leggeruitrapport!F:F)</f>
        <v>3</v>
      </c>
      <c r="V216" s="165">
        <f>_xlfn.XLOOKUP($G216,hpBPaanwas!$C:$C,hpBPaanwas!T:T,".")</f>
        <v>3</v>
      </c>
      <c r="W216" s="75">
        <f t="shared" si="27"/>
        <v>-3.1700000000000004</v>
      </c>
      <c r="X216" s="6">
        <v>-2.97</v>
      </c>
      <c r="Y216" s="6">
        <v>7.2</v>
      </c>
      <c r="Z216" s="6">
        <v>2.25</v>
      </c>
      <c r="AA216" s="6">
        <v>0.81</v>
      </c>
      <c r="AB216" s="6">
        <v>1.65</v>
      </c>
      <c r="AC216" s="6">
        <v>47.3</v>
      </c>
      <c r="AD216" s="6">
        <v>17</v>
      </c>
      <c r="AE216" s="6">
        <v>34.700000000000003</v>
      </c>
      <c r="AF216" s="6">
        <v>0.14328399999999999</v>
      </c>
      <c r="AG216" s="6" t="s">
        <v>479</v>
      </c>
      <c r="AH216" s="6" t="s">
        <v>28</v>
      </c>
      <c r="AI216" s="6" t="s">
        <v>41</v>
      </c>
      <c r="AJ216" s="6" t="s">
        <v>538</v>
      </c>
      <c r="AK216" s="75">
        <f>_xlfn.XLOOKUP(G216,hlpBPout!C:C,hlpBPout!X:X,".")</f>
        <v>46</v>
      </c>
      <c r="AL216" s="75">
        <f>_xlfn.XLOOKUP($G216,hlpBPout!$C:$C,hlpBPout!AA:AA,".")</f>
        <v>17</v>
      </c>
      <c r="AM216" s="75">
        <f>_xlfn.XLOOKUP(G216,hpBPaanwas!C:C,hpBPaanwas!X:X,".")</f>
        <v>53</v>
      </c>
      <c r="AN216" s="165">
        <f t="shared" si="23"/>
        <v>1.9047619047619047</v>
      </c>
      <c r="AO216" s="75">
        <f>_xlfn.XLOOKUP($G216,hpBPaanwas!$C:$C,hpBPaanwas!AA:AA,".")</f>
        <v>40</v>
      </c>
      <c r="AP216" s="116"/>
      <c r="AQ216" s="75">
        <f t="shared" si="24"/>
        <v>-1.2999999999999972</v>
      </c>
      <c r="AR216" s="116"/>
      <c r="AS216" s="127"/>
      <c r="AT216" s="127" t="s">
        <v>3795</v>
      </c>
      <c r="AU216" s="128"/>
      <c r="AV216" s="232" t="str">
        <f>_xlfn.XLOOKUP($F216,Monstervakken!$C:$C,Monstervakken!L:L,".",0)</f>
        <v>Altijd toepasbaar</v>
      </c>
      <c r="AW216" s="232" t="str">
        <f>_xlfn.XLOOKUP($F216,Monstervakken!$C:$C,Monstervakken!M:M,".",0)</f>
        <v>Altijd toepasbaar</v>
      </c>
      <c r="AX216" s="232" t="str">
        <f>_xlfn.XLOOKUP($F216,Monstervakken!$C:$C,Monstervakken!N:N,".",0)</f>
        <v>Verspreidbaar</v>
      </c>
      <c r="AY216" s="232" t="str">
        <f>_xlfn.XLOOKUP($F216,Monstervakken!$C:$C,Monstervakken!O:O,".",0)</f>
        <v>Toepasbaar in GBT</v>
      </c>
      <c r="AZ216" s="232" t="str">
        <f>_xlfn.XLOOKUP($F216,Monstervakken!$C:$C,Monstervakken!P:P,".",0)</f>
        <v>Toepasbaar in GBT</v>
      </c>
      <c r="BA216" s="232" t="str">
        <f>_xlfn.XLOOKUP($F216,Monstervakken!$C:$C,Monstervakken!Q:Q,".",0)</f>
        <v>Geen</v>
      </c>
      <c r="BB216" s="232"/>
      <c r="BC216" s="234" t="str">
        <f>_xlfn.XLOOKUP($F216,Monstervakken!$C:$C,Monstervakken!CM:CM,".",0)</f>
        <v>ja</v>
      </c>
      <c r="BD216" s="234" t="str">
        <f>_xlfn.XLOOKUP($F216,Monstervakken!$C:$C,Monstervakken!CN:CN,".",0)</f>
        <v>ja</v>
      </c>
      <c r="BE216" s="234" t="str">
        <f>_xlfn.XLOOKUP($F216,Monstervakken!$C:$C,Monstervakken!CO:CO,".",0)</f>
        <v>ja</v>
      </c>
      <c r="BF216" s="234" t="str">
        <f>_xlfn.XLOOKUP($F216,Monstervakken!$C:$C,Monstervakken!CP:CP,".",0)</f>
        <v>ja</v>
      </c>
      <c r="BG216" s="234" t="str">
        <f>_xlfn.XLOOKUP($F216,Monstervakken!$C:$C,Monstervakken!CQ:CQ,".",0)</f>
        <v>ja</v>
      </c>
      <c r="BH216" s="234" t="str">
        <f>_xlfn.XLOOKUP($F216,Monstervakken!$C:$C,Monstervakken!CR:CR,".",0)</f>
        <v>ja</v>
      </c>
      <c r="BI216" s="234" t="str">
        <f>_xlfn.XLOOKUP($F216,Monstervakken!$C:$C,Monstervakken!CS:CS,".",0)</f>
        <v>ja</v>
      </c>
      <c r="BJ216" s="234" t="str">
        <f>_xlfn.XLOOKUP($F216,Monstervakken!$C:$C,Monstervakken!CT:CT,".",0)</f>
        <v>ja</v>
      </c>
      <c r="BK216" s="234" t="str">
        <f>_xlfn.XLOOKUP($F216,Monstervakken!$C:$C,Monstervakken!CU:CU,".",0)</f>
        <v>ja</v>
      </c>
      <c r="BL216" s="232" t="str">
        <f t="shared" si="25"/>
        <v>011_106</v>
      </c>
    </row>
    <row r="217" spans="1:64" x14ac:dyDescent="0.2">
      <c r="A217" s="6" t="s">
        <v>1647</v>
      </c>
      <c r="C217" s="135">
        <f>_xlfn.XLOOKUP(F217,Monstervakken!C:C,Monstervakken!B:B)</f>
        <v>3013</v>
      </c>
      <c r="D217" s="6" t="s">
        <v>1635</v>
      </c>
      <c r="E217" s="6" t="s">
        <v>326</v>
      </c>
      <c r="F217" s="75">
        <v>41</v>
      </c>
      <c r="G217" s="115" t="str">
        <f t="shared" si="26"/>
        <v>011_207</v>
      </c>
      <c r="H217" s="135"/>
      <c r="I217" s="75">
        <v>207</v>
      </c>
      <c r="J217" s="6" t="s">
        <v>327</v>
      </c>
      <c r="K217" s="23">
        <v>35</v>
      </c>
      <c r="L217" s="25">
        <v>10.8</v>
      </c>
      <c r="M217" s="6">
        <v>378</v>
      </c>
      <c r="N217" s="8">
        <v>43741</v>
      </c>
      <c r="O217" s="6" t="s">
        <v>66</v>
      </c>
      <c r="P217" s="66">
        <v>-2.23</v>
      </c>
      <c r="Q217" s="66">
        <v>-2.2200000000000002</v>
      </c>
      <c r="R217" s="66">
        <f>_xlfn.XLOOKUP(E217,hlp_leggeruitrapport!A:A,hlp_leggeruitrapport!D:D)</f>
        <v>-2.2200000000000002</v>
      </c>
      <c r="S217" s="66">
        <v>0.75</v>
      </c>
      <c r="T217" s="66">
        <f>_xlfn.XLOOKUP(E217,hlp_leggeruitrapport!A:A,hlp_leggeruitrapport!E:E)</f>
        <v>0.75</v>
      </c>
      <c r="U217" s="75">
        <f>_xlfn.XLOOKUP(E217,hlp_leggeruitrapport!A:A,hlp_leggeruitrapport!F:F)</f>
        <v>3</v>
      </c>
      <c r="V217" s="165">
        <f>_xlfn.XLOOKUP($G217,hpBPaanwas!$C:$C,hpBPaanwas!T:T,".")</f>
        <v>3</v>
      </c>
      <c r="W217" s="75">
        <f t="shared" si="27"/>
        <v>-3.1700000000000004</v>
      </c>
      <c r="X217" s="6">
        <v>-2.97</v>
      </c>
      <c r="Y217" s="6">
        <v>6.3</v>
      </c>
      <c r="Z217" s="6">
        <v>2.37</v>
      </c>
      <c r="AA217" s="6">
        <v>0.37</v>
      </c>
      <c r="AB217" s="6">
        <v>1.1399999999999999</v>
      </c>
      <c r="AC217" s="6">
        <v>83</v>
      </c>
      <c r="AD217" s="6">
        <v>13</v>
      </c>
      <c r="AE217" s="6">
        <v>39.9</v>
      </c>
      <c r="AF217" s="6">
        <v>7.6175999999999994E-2</v>
      </c>
      <c r="AG217" s="6" t="s">
        <v>27</v>
      </c>
      <c r="AH217" s="6" t="s">
        <v>32</v>
      </c>
      <c r="AI217" s="6" t="s">
        <v>29</v>
      </c>
      <c r="AJ217" s="6" t="s">
        <v>327</v>
      </c>
      <c r="AK217" s="75">
        <f>_xlfn.XLOOKUP(G217,hlpBPout!C:C,hlpBPout!X:X,".")</f>
        <v>84</v>
      </c>
      <c r="AL217" s="75">
        <f>_xlfn.XLOOKUP($G217,hlpBPout!$C:$C,hlpBPout!AA:AA,".")</f>
        <v>14</v>
      </c>
      <c r="AM217" s="75">
        <f>_xlfn.XLOOKUP(G217,hpBPaanwas!C:C,hpBPaanwas!X:X,".")</f>
        <v>91</v>
      </c>
      <c r="AN217" s="165">
        <f t="shared" si="23"/>
        <v>1.4</v>
      </c>
      <c r="AO217" s="75">
        <f>_xlfn.XLOOKUP($G217,hpBPaanwas!$C:$C,hpBPaanwas!AA:AA,".")</f>
        <v>49</v>
      </c>
      <c r="AP217" s="116"/>
      <c r="AQ217" s="75">
        <f t="shared" si="24"/>
        <v>1</v>
      </c>
      <c r="AR217" s="116"/>
      <c r="AS217" s="127"/>
      <c r="AT217" s="127" t="s">
        <v>3795</v>
      </c>
      <c r="AU217" s="128"/>
      <c r="AV217" s="232" t="str">
        <f>_xlfn.XLOOKUP($F217,Monstervakken!$C:$C,Monstervakken!L:L,".",0)</f>
        <v>Klasse industrie</v>
      </c>
      <c r="AW217" s="232" t="str">
        <f>_xlfn.XLOOKUP($F217,Monstervakken!$C:$C,Monstervakken!M:M,".",0)</f>
        <v>Klasse A</v>
      </c>
      <c r="AX217" s="232" t="str">
        <f>_xlfn.XLOOKUP($F217,Monstervakken!$C:$C,Monstervakken!N:N,".",0)</f>
        <v>Verspreidbaar</v>
      </c>
      <c r="AY217" s="232" t="str">
        <f>_xlfn.XLOOKUP($F217,Monstervakken!$C:$C,Monstervakken!O:O,".",0)</f>
        <v>Toepasbaar in GBT</v>
      </c>
      <c r="AZ217" s="232" t="str">
        <f>_xlfn.XLOOKUP($F217,Monstervakken!$C:$C,Monstervakken!P:P,".",0)</f>
        <v>Toepasbaar in GBT</v>
      </c>
      <c r="BA217" s="232" t="str">
        <f>_xlfn.XLOOKUP($F217,Monstervakken!$C:$C,Monstervakken!Q:Q,".",0)</f>
        <v>Geen</v>
      </c>
      <c r="BB217" s="232"/>
      <c r="BC217" s="234" t="str">
        <f>_xlfn.XLOOKUP($F217,Monstervakken!$C:$C,Monstervakken!CM:CM,".",0)</f>
        <v>ja</v>
      </c>
      <c r="BD217" s="234" t="str">
        <f>_xlfn.XLOOKUP($F217,Monstervakken!$C:$C,Monstervakken!CN:CN,".",0)</f>
        <v>ja</v>
      </c>
      <c r="BE217" s="234" t="str">
        <f>_xlfn.XLOOKUP($F217,Monstervakken!$C:$C,Monstervakken!CO:CO,".",0)</f>
        <v>ja</v>
      </c>
      <c r="BF217" s="234" t="str">
        <f>_xlfn.XLOOKUP($F217,Monstervakken!$C:$C,Monstervakken!CP:CP,".",0)</f>
        <v>ja</v>
      </c>
      <c r="BG217" s="234" t="str">
        <f>_xlfn.XLOOKUP($F217,Monstervakken!$C:$C,Monstervakken!CQ:CQ,".",0)</f>
        <v>ja</v>
      </c>
      <c r="BH217" s="234" t="str">
        <f>_xlfn.XLOOKUP($F217,Monstervakken!$C:$C,Monstervakken!CR:CR,".",0)</f>
        <v>ja</v>
      </c>
      <c r="BI217" s="234" t="str">
        <f>_xlfn.XLOOKUP($F217,Monstervakken!$C:$C,Monstervakken!CS:CS,".",0)</f>
        <v>ja</v>
      </c>
      <c r="BJ217" s="234" t="str">
        <f>_xlfn.XLOOKUP($F217,Monstervakken!$C:$C,Monstervakken!CT:CT,".",0)</f>
        <v>ja</v>
      </c>
      <c r="BK217" s="234" t="str">
        <f>_xlfn.XLOOKUP($F217,Monstervakken!$C:$C,Monstervakken!CU:CU,".",0)</f>
        <v>ja</v>
      </c>
      <c r="BL217" s="232" t="str">
        <f t="shared" si="25"/>
        <v>011_207</v>
      </c>
    </row>
    <row r="218" spans="1:64" x14ac:dyDescent="0.2">
      <c r="A218" s="6" t="s">
        <v>1647</v>
      </c>
      <c r="C218" s="135">
        <f>_xlfn.XLOOKUP(F218,Monstervakken!C:C,Monstervakken!B:B)</f>
        <v>3013</v>
      </c>
      <c r="D218" s="6" t="s">
        <v>1635</v>
      </c>
      <c r="E218" s="6" t="s">
        <v>326</v>
      </c>
      <c r="F218" s="75">
        <v>41</v>
      </c>
      <c r="G218" s="115" t="str">
        <f t="shared" si="26"/>
        <v>011_208</v>
      </c>
      <c r="H218" s="135"/>
      <c r="I218" s="75">
        <v>208</v>
      </c>
      <c r="J218" s="6" t="s">
        <v>328</v>
      </c>
      <c r="K218" s="23">
        <v>30.5</v>
      </c>
      <c r="L218" s="25">
        <v>10.5</v>
      </c>
      <c r="M218" s="6">
        <v>320.25</v>
      </c>
      <c r="N218" s="8">
        <v>43741</v>
      </c>
      <c r="O218" s="6" t="s">
        <v>66</v>
      </c>
      <c r="P218" s="66">
        <v>-2.23</v>
      </c>
      <c r="Q218" s="66">
        <v>-2.2200000000000002</v>
      </c>
      <c r="R218" s="66">
        <f>_xlfn.XLOOKUP(E218,hlp_leggeruitrapport!A:A,hlp_leggeruitrapport!D:D)</f>
        <v>-2.2200000000000002</v>
      </c>
      <c r="S218" s="66">
        <v>0.75</v>
      </c>
      <c r="T218" s="66">
        <f>_xlfn.XLOOKUP(E218,hlp_leggeruitrapport!A:A,hlp_leggeruitrapport!E:E)</f>
        <v>0.75</v>
      </c>
      <c r="U218" s="75">
        <f>_xlfn.XLOOKUP(E218,hlp_leggeruitrapport!A:A,hlp_leggeruitrapport!F:F)</f>
        <v>3</v>
      </c>
      <c r="V218" s="165">
        <f>_xlfn.XLOOKUP($G218,hpBPaanwas!$C:$C,hpBPaanwas!T:T,".")</f>
        <v>3</v>
      </c>
      <c r="W218" s="75">
        <f t="shared" si="27"/>
        <v>-3.1700000000000004</v>
      </c>
      <c r="X218" s="6">
        <v>-2.97</v>
      </c>
      <c r="Y218" s="6">
        <v>6</v>
      </c>
      <c r="Z218" s="6">
        <v>2.5299999999999998</v>
      </c>
      <c r="AA218" s="6">
        <v>0.04</v>
      </c>
      <c r="AB218" s="6">
        <v>0.56999999999999995</v>
      </c>
      <c r="AC218" s="6">
        <v>77.2</v>
      </c>
      <c r="AD218" s="6">
        <v>1.2</v>
      </c>
      <c r="AE218" s="6">
        <v>17.399999999999999</v>
      </c>
      <c r="AF218" s="6">
        <v>8.8590000000000006E-3</v>
      </c>
      <c r="AG218" s="6" t="s">
        <v>27</v>
      </c>
      <c r="AH218" s="6" t="s">
        <v>32</v>
      </c>
      <c r="AI218" s="6" t="s">
        <v>29</v>
      </c>
      <c r="AJ218" s="6" t="s">
        <v>328</v>
      </c>
      <c r="AK218" s="75">
        <f>_xlfn.XLOOKUP(G218,hlpBPout!C:C,hlpBPout!X:X,".")</f>
        <v>76</v>
      </c>
      <c r="AL218" s="75">
        <f>_xlfn.XLOOKUP($G218,hlpBPout!$C:$C,hlpBPout!AA:AA,".")</f>
        <v>0</v>
      </c>
      <c r="AM218" s="75">
        <f>_xlfn.XLOOKUP(G218,hpBPaanwas!C:C,hpBPaanwas!X:X,".")</f>
        <v>85</v>
      </c>
      <c r="AN218" s="165">
        <f t="shared" si="23"/>
        <v>0.68852459016393441</v>
      </c>
      <c r="AO218" s="75">
        <f>_xlfn.XLOOKUP($G218,hpBPaanwas!$C:$C,hpBPaanwas!AA:AA,".")</f>
        <v>21</v>
      </c>
      <c r="AP218" s="116"/>
      <c r="AQ218" s="75">
        <f t="shared" si="24"/>
        <v>-1.2000000000000028</v>
      </c>
      <c r="AR218" s="116"/>
      <c r="AS218" s="127"/>
      <c r="AT218" s="127" t="s">
        <v>3795</v>
      </c>
      <c r="AU218" s="128"/>
      <c r="AV218" s="232" t="str">
        <f>_xlfn.XLOOKUP($F218,Monstervakken!$C:$C,Monstervakken!L:L,".",0)</f>
        <v>Klasse industrie</v>
      </c>
      <c r="AW218" s="232" t="str">
        <f>_xlfn.XLOOKUP($F218,Monstervakken!$C:$C,Monstervakken!M:M,".",0)</f>
        <v>Klasse A</v>
      </c>
      <c r="AX218" s="232" t="str">
        <f>_xlfn.XLOOKUP($F218,Monstervakken!$C:$C,Monstervakken!N:N,".",0)</f>
        <v>Verspreidbaar</v>
      </c>
      <c r="AY218" s="232" t="str">
        <f>_xlfn.XLOOKUP($F218,Monstervakken!$C:$C,Monstervakken!O:O,".",0)</f>
        <v>Toepasbaar in GBT</v>
      </c>
      <c r="AZ218" s="232" t="str">
        <f>_xlfn.XLOOKUP($F218,Monstervakken!$C:$C,Monstervakken!P:P,".",0)</f>
        <v>Toepasbaar in GBT</v>
      </c>
      <c r="BA218" s="232" t="str">
        <f>_xlfn.XLOOKUP($F218,Monstervakken!$C:$C,Monstervakken!Q:Q,".",0)</f>
        <v>Geen</v>
      </c>
      <c r="BB218" s="232"/>
      <c r="BC218" s="234" t="str">
        <f>_xlfn.XLOOKUP($F218,Monstervakken!$C:$C,Monstervakken!CM:CM,".",0)</f>
        <v>ja</v>
      </c>
      <c r="BD218" s="234" t="str">
        <f>_xlfn.XLOOKUP($F218,Monstervakken!$C:$C,Monstervakken!CN:CN,".",0)</f>
        <v>ja</v>
      </c>
      <c r="BE218" s="234" t="str">
        <f>_xlfn.XLOOKUP($F218,Monstervakken!$C:$C,Monstervakken!CO:CO,".",0)</f>
        <v>ja</v>
      </c>
      <c r="BF218" s="234" t="str">
        <f>_xlfn.XLOOKUP($F218,Monstervakken!$C:$C,Monstervakken!CP:CP,".",0)</f>
        <v>ja</v>
      </c>
      <c r="BG218" s="234" t="str">
        <f>_xlfn.XLOOKUP($F218,Monstervakken!$C:$C,Monstervakken!CQ:CQ,".",0)</f>
        <v>ja</v>
      </c>
      <c r="BH218" s="234" t="str">
        <f>_xlfn.XLOOKUP($F218,Monstervakken!$C:$C,Monstervakken!CR:CR,".",0)</f>
        <v>ja</v>
      </c>
      <c r="BI218" s="234" t="str">
        <f>_xlfn.XLOOKUP($F218,Monstervakken!$C:$C,Monstervakken!CS:CS,".",0)</f>
        <v>ja</v>
      </c>
      <c r="BJ218" s="234" t="str">
        <f>_xlfn.XLOOKUP($F218,Monstervakken!$C:$C,Monstervakken!CT:CT,".",0)</f>
        <v>ja</v>
      </c>
      <c r="BK218" s="234" t="str">
        <f>_xlfn.XLOOKUP($F218,Monstervakken!$C:$C,Monstervakken!CU:CU,".",0)</f>
        <v>ja</v>
      </c>
      <c r="BL218" s="232" t="str">
        <f t="shared" si="25"/>
        <v>011_208</v>
      </c>
    </row>
    <row r="219" spans="1:64" x14ac:dyDescent="0.2">
      <c r="A219" s="6" t="s">
        <v>1647</v>
      </c>
      <c r="C219" s="135">
        <f>_xlfn.XLOOKUP(F219,Monstervakken!C:C,Monstervakken!B:B)</f>
        <v>3013</v>
      </c>
      <c r="D219" s="6" t="s">
        <v>1635</v>
      </c>
      <c r="E219" s="6" t="s">
        <v>329</v>
      </c>
      <c r="F219" s="75">
        <v>41</v>
      </c>
      <c r="G219" s="115" t="str">
        <f t="shared" si="26"/>
        <v>011_209</v>
      </c>
      <c r="H219" s="135"/>
      <c r="I219" s="75">
        <v>209</v>
      </c>
      <c r="J219" s="6" t="s">
        <v>330</v>
      </c>
      <c r="K219" s="23">
        <v>55</v>
      </c>
      <c r="L219" s="25">
        <v>10.25</v>
      </c>
      <c r="M219" s="6">
        <v>563.75</v>
      </c>
      <c r="N219" s="8">
        <v>43741</v>
      </c>
      <c r="O219" s="6" t="s">
        <v>66</v>
      </c>
      <c r="P219" s="66">
        <v>-2.23</v>
      </c>
      <c r="Q219" s="66">
        <v>-2.2200000000000002</v>
      </c>
      <c r="R219" s="66">
        <f>_xlfn.XLOOKUP(E219,hlp_leggeruitrapport!A:A,hlp_leggeruitrapport!D:D)</f>
        <v>-2.2200000000000002</v>
      </c>
      <c r="S219" s="66">
        <v>0.75</v>
      </c>
      <c r="T219" s="66">
        <f>_xlfn.XLOOKUP(E219,hlp_leggeruitrapport!A:A,hlp_leggeruitrapport!E:E)</f>
        <v>0.75</v>
      </c>
      <c r="U219" s="75">
        <f>_xlfn.XLOOKUP(E219,hlp_leggeruitrapport!A:A,hlp_leggeruitrapport!F:F)</f>
        <v>3</v>
      </c>
      <c r="V219" s="165">
        <f>_xlfn.XLOOKUP($G219,hpBPaanwas!$C:$C,hpBPaanwas!T:T,".")</f>
        <v>3</v>
      </c>
      <c r="W219" s="75">
        <f t="shared" si="27"/>
        <v>-3.1700000000000004</v>
      </c>
      <c r="X219" s="6">
        <v>-2.97</v>
      </c>
      <c r="Y219" s="6">
        <v>5.75</v>
      </c>
      <c r="Z219" s="6">
        <v>3.04</v>
      </c>
      <c r="AA219" s="6">
        <v>0.17</v>
      </c>
      <c r="AB219" s="6">
        <v>0.89</v>
      </c>
      <c r="AC219" s="6">
        <v>167.2</v>
      </c>
      <c r="AD219" s="6">
        <v>9.4</v>
      </c>
      <c r="AE219" s="6">
        <v>49</v>
      </c>
      <c r="AF219" s="6">
        <v>3.8821000000000001E-2</v>
      </c>
      <c r="AG219" s="6" t="s">
        <v>27</v>
      </c>
      <c r="AH219" s="6" t="s">
        <v>32</v>
      </c>
      <c r="AI219" s="6" t="s">
        <v>29</v>
      </c>
      <c r="AJ219" s="6" t="s">
        <v>330</v>
      </c>
      <c r="AK219" s="75">
        <f>_xlfn.XLOOKUP(G219,hlpBPout!C:C,hlpBPout!X:X,".")</f>
        <v>165</v>
      </c>
      <c r="AL219" s="75">
        <f>_xlfn.XLOOKUP($G219,hlpBPout!$C:$C,hlpBPout!AA:AA,".")</f>
        <v>11</v>
      </c>
      <c r="AM219" s="75">
        <f>_xlfn.XLOOKUP(G219,hpBPaanwas!C:C,hpBPaanwas!X:X,".")</f>
        <v>182</v>
      </c>
      <c r="AN219" s="165">
        <f t="shared" si="23"/>
        <v>1.1090909090909091</v>
      </c>
      <c r="AO219" s="75">
        <f>_xlfn.XLOOKUP($G219,hpBPaanwas!$C:$C,hpBPaanwas!AA:AA,".")</f>
        <v>61</v>
      </c>
      <c r="AP219" s="116"/>
      <c r="AQ219" s="75">
        <f t="shared" si="24"/>
        <v>-2.1999999999999886</v>
      </c>
      <c r="AR219" s="116"/>
      <c r="AS219" s="127"/>
      <c r="AT219" s="127" t="s">
        <v>3795</v>
      </c>
      <c r="AU219" s="128"/>
      <c r="AV219" s="232" t="str">
        <f>_xlfn.XLOOKUP($F219,Monstervakken!$C:$C,Monstervakken!L:L,".",0)</f>
        <v>Klasse industrie</v>
      </c>
      <c r="AW219" s="232" t="str">
        <f>_xlfn.XLOOKUP($F219,Monstervakken!$C:$C,Monstervakken!M:M,".",0)</f>
        <v>Klasse A</v>
      </c>
      <c r="AX219" s="232" t="str">
        <f>_xlfn.XLOOKUP($F219,Monstervakken!$C:$C,Monstervakken!N:N,".",0)</f>
        <v>Verspreidbaar</v>
      </c>
      <c r="AY219" s="232" t="str">
        <f>_xlfn.XLOOKUP($F219,Monstervakken!$C:$C,Monstervakken!O:O,".",0)</f>
        <v>Toepasbaar in GBT</v>
      </c>
      <c r="AZ219" s="232" t="str">
        <f>_xlfn.XLOOKUP($F219,Monstervakken!$C:$C,Monstervakken!P:P,".",0)</f>
        <v>Toepasbaar in GBT</v>
      </c>
      <c r="BA219" s="232" t="str">
        <f>_xlfn.XLOOKUP($F219,Monstervakken!$C:$C,Monstervakken!Q:Q,".",0)</f>
        <v>Geen</v>
      </c>
      <c r="BB219" s="232"/>
      <c r="BC219" s="234" t="str">
        <f>_xlfn.XLOOKUP($F219,Monstervakken!$C:$C,Monstervakken!CM:CM,".",0)</f>
        <v>ja</v>
      </c>
      <c r="BD219" s="234" t="str">
        <f>_xlfn.XLOOKUP($F219,Monstervakken!$C:$C,Monstervakken!CN:CN,".",0)</f>
        <v>ja</v>
      </c>
      <c r="BE219" s="234" t="str">
        <f>_xlfn.XLOOKUP($F219,Monstervakken!$C:$C,Monstervakken!CO:CO,".",0)</f>
        <v>ja</v>
      </c>
      <c r="BF219" s="234" t="str">
        <f>_xlfn.XLOOKUP($F219,Monstervakken!$C:$C,Monstervakken!CP:CP,".",0)</f>
        <v>ja</v>
      </c>
      <c r="BG219" s="234" t="str">
        <f>_xlfn.XLOOKUP($F219,Monstervakken!$C:$C,Monstervakken!CQ:CQ,".",0)</f>
        <v>ja</v>
      </c>
      <c r="BH219" s="234" t="str">
        <f>_xlfn.XLOOKUP($F219,Monstervakken!$C:$C,Monstervakken!CR:CR,".",0)</f>
        <v>ja</v>
      </c>
      <c r="BI219" s="234" t="str">
        <f>_xlfn.XLOOKUP($F219,Monstervakken!$C:$C,Monstervakken!CS:CS,".",0)</f>
        <v>ja</v>
      </c>
      <c r="BJ219" s="234" t="str">
        <f>_xlfn.XLOOKUP($F219,Monstervakken!$C:$C,Monstervakken!CT:CT,".",0)</f>
        <v>ja</v>
      </c>
      <c r="BK219" s="234" t="str">
        <f>_xlfn.XLOOKUP($F219,Monstervakken!$C:$C,Monstervakken!CU:CU,".",0)</f>
        <v>ja</v>
      </c>
      <c r="BL219" s="232" t="str">
        <f t="shared" si="25"/>
        <v>011_209</v>
      </c>
    </row>
    <row r="220" spans="1:64" x14ac:dyDescent="0.2">
      <c r="A220" s="6" t="s">
        <v>1647</v>
      </c>
      <c r="C220" s="135">
        <f>_xlfn.XLOOKUP(F220,Monstervakken!C:C,Monstervakken!B:B)</f>
        <v>3013</v>
      </c>
      <c r="D220" s="6" t="s">
        <v>1635</v>
      </c>
      <c r="E220" s="6" t="s">
        <v>329</v>
      </c>
      <c r="F220" s="75">
        <v>41</v>
      </c>
      <c r="G220" s="115" t="str">
        <f t="shared" si="26"/>
        <v>011_210</v>
      </c>
      <c r="H220" s="135"/>
      <c r="I220" s="75">
        <v>210</v>
      </c>
      <c r="J220" s="6" t="s">
        <v>783</v>
      </c>
      <c r="K220" s="23">
        <v>52</v>
      </c>
      <c r="L220" s="25">
        <v>15.65</v>
      </c>
      <c r="M220" s="6">
        <v>813.8</v>
      </c>
      <c r="N220" s="8">
        <v>43741</v>
      </c>
      <c r="O220" s="6" t="s">
        <v>101</v>
      </c>
      <c r="P220" s="66">
        <v>-2.23</v>
      </c>
      <c r="Q220" s="66">
        <v>-2.2200000000000002</v>
      </c>
      <c r="R220" s="66">
        <f>_xlfn.XLOOKUP(E220,hlp_leggeruitrapport!A:A,hlp_leggeruitrapport!D:D)</f>
        <v>-2.2200000000000002</v>
      </c>
      <c r="S220" s="66">
        <v>0.75</v>
      </c>
      <c r="T220" s="66">
        <f>_xlfn.XLOOKUP(E220,hlp_leggeruitrapport!A:A,hlp_leggeruitrapport!E:E)</f>
        <v>0.75</v>
      </c>
      <c r="U220" s="75">
        <f>_xlfn.XLOOKUP(E220,hlp_leggeruitrapport!A:A,hlp_leggeruitrapport!F:F)</f>
        <v>3</v>
      </c>
      <c r="V220" s="165">
        <f>_xlfn.XLOOKUP($G220,hpBPaanwas!$C:$C,hpBPaanwas!T:T,".")</f>
        <v>3</v>
      </c>
      <c r="W220" s="75">
        <f t="shared" si="27"/>
        <v>-3.1700000000000004</v>
      </c>
      <c r="X220" s="6">
        <v>-2.97</v>
      </c>
      <c r="Y220" s="6">
        <v>11.15</v>
      </c>
      <c r="Z220" s="6">
        <v>4.8</v>
      </c>
      <c r="AA220" s="6">
        <v>0.78</v>
      </c>
      <c r="AB220" s="6">
        <v>2.58</v>
      </c>
      <c r="AC220" s="6">
        <v>249.6</v>
      </c>
      <c r="AD220" s="6">
        <v>40.6</v>
      </c>
      <c r="AE220" s="6">
        <v>134.19999999999999</v>
      </c>
      <c r="AF220" s="6">
        <v>9.1550000000000006E-2</v>
      </c>
      <c r="AG220" s="6" t="s">
        <v>479</v>
      </c>
      <c r="AH220" s="6" t="s">
        <v>28</v>
      </c>
      <c r="AI220" s="6" t="s">
        <v>41</v>
      </c>
      <c r="AJ220" s="6" t="s">
        <v>783</v>
      </c>
      <c r="AK220" s="75">
        <f>_xlfn.XLOOKUP(G220,hlpBPout!C:C,hlpBPout!X:X,".")</f>
        <v>250</v>
      </c>
      <c r="AL220" s="75">
        <f>_xlfn.XLOOKUP($G220,hlpBPout!$C:$C,hlpBPout!AA:AA,".")</f>
        <v>42</v>
      </c>
      <c r="AM220" s="75">
        <f>_xlfn.XLOOKUP(G220,hpBPaanwas!C:C,hpBPaanwas!X:X,".")</f>
        <v>270</v>
      </c>
      <c r="AN220" s="165">
        <f t="shared" si="23"/>
        <v>2.9038461538461537</v>
      </c>
      <c r="AO220" s="75">
        <f>_xlfn.XLOOKUP($G220,hpBPaanwas!$C:$C,hpBPaanwas!AA:AA,".")</f>
        <v>151</v>
      </c>
      <c r="AP220" s="116"/>
      <c r="AQ220" s="75">
        <f t="shared" si="24"/>
        <v>0.40000000000000568</v>
      </c>
      <c r="AR220" s="116"/>
      <c r="AS220" s="127"/>
      <c r="AT220" s="127" t="s">
        <v>3795</v>
      </c>
      <c r="AU220" s="128"/>
      <c r="AV220" s="232" t="str">
        <f>_xlfn.XLOOKUP($F220,Monstervakken!$C:$C,Monstervakken!L:L,".",0)</f>
        <v>Klasse industrie</v>
      </c>
      <c r="AW220" s="232" t="str">
        <f>_xlfn.XLOOKUP($F220,Monstervakken!$C:$C,Monstervakken!M:M,".",0)</f>
        <v>Klasse A</v>
      </c>
      <c r="AX220" s="232" t="str">
        <f>_xlfn.XLOOKUP($F220,Monstervakken!$C:$C,Monstervakken!N:N,".",0)</f>
        <v>Verspreidbaar</v>
      </c>
      <c r="AY220" s="232" t="str">
        <f>_xlfn.XLOOKUP($F220,Monstervakken!$C:$C,Monstervakken!O:O,".",0)</f>
        <v>Toepasbaar in GBT</v>
      </c>
      <c r="AZ220" s="232" t="str">
        <f>_xlfn.XLOOKUP($F220,Monstervakken!$C:$C,Monstervakken!P:P,".",0)</f>
        <v>Toepasbaar in GBT</v>
      </c>
      <c r="BA220" s="232" t="str">
        <f>_xlfn.XLOOKUP($F220,Monstervakken!$C:$C,Monstervakken!Q:Q,".",0)</f>
        <v>Geen</v>
      </c>
      <c r="BB220" s="232"/>
      <c r="BC220" s="234" t="str">
        <f>_xlfn.XLOOKUP($F220,Monstervakken!$C:$C,Monstervakken!CM:CM,".",0)</f>
        <v>ja</v>
      </c>
      <c r="BD220" s="234" t="str">
        <f>_xlfn.XLOOKUP($F220,Monstervakken!$C:$C,Monstervakken!CN:CN,".",0)</f>
        <v>ja</v>
      </c>
      <c r="BE220" s="234" t="str">
        <f>_xlfn.XLOOKUP($F220,Monstervakken!$C:$C,Monstervakken!CO:CO,".",0)</f>
        <v>ja</v>
      </c>
      <c r="BF220" s="234" t="str">
        <f>_xlfn.XLOOKUP($F220,Monstervakken!$C:$C,Monstervakken!CP:CP,".",0)</f>
        <v>ja</v>
      </c>
      <c r="BG220" s="234" t="str">
        <f>_xlfn.XLOOKUP($F220,Monstervakken!$C:$C,Monstervakken!CQ:CQ,".",0)</f>
        <v>ja</v>
      </c>
      <c r="BH220" s="234" t="str">
        <f>_xlfn.XLOOKUP($F220,Monstervakken!$C:$C,Monstervakken!CR:CR,".",0)</f>
        <v>ja</v>
      </c>
      <c r="BI220" s="234" t="str">
        <f>_xlfn.XLOOKUP($F220,Monstervakken!$C:$C,Monstervakken!CS:CS,".",0)</f>
        <v>ja</v>
      </c>
      <c r="BJ220" s="234" t="str">
        <f>_xlfn.XLOOKUP($F220,Monstervakken!$C:$C,Monstervakken!CT:CT,".",0)</f>
        <v>ja</v>
      </c>
      <c r="BK220" s="234" t="str">
        <f>_xlfn.XLOOKUP($F220,Monstervakken!$C:$C,Monstervakken!CU:CU,".",0)</f>
        <v>ja</v>
      </c>
      <c r="BL220" s="232" t="str">
        <f t="shared" si="25"/>
        <v>011_210</v>
      </c>
    </row>
    <row r="221" spans="1:64" x14ac:dyDescent="0.2">
      <c r="A221" s="6" t="s">
        <v>1647</v>
      </c>
      <c r="C221" s="135">
        <f>_xlfn.XLOOKUP(F221,Monstervakken!C:C,Monstervakken!B:B)</f>
        <v>3013</v>
      </c>
      <c r="D221" s="6" t="s">
        <v>1635</v>
      </c>
      <c r="E221" s="6" t="s">
        <v>329</v>
      </c>
      <c r="F221" s="75">
        <v>41</v>
      </c>
      <c r="G221" s="115" t="str">
        <f t="shared" si="26"/>
        <v>011_211</v>
      </c>
      <c r="H221" s="135"/>
      <c r="I221" s="75">
        <v>211</v>
      </c>
      <c r="J221" s="6" t="s">
        <v>331</v>
      </c>
      <c r="K221" s="23">
        <v>50</v>
      </c>
      <c r="L221" s="25">
        <v>15.1</v>
      </c>
      <c r="M221" s="6">
        <v>755</v>
      </c>
      <c r="N221" s="8">
        <v>43741</v>
      </c>
      <c r="O221" s="6" t="s">
        <v>101</v>
      </c>
      <c r="P221" s="66">
        <v>-2.23</v>
      </c>
      <c r="Q221" s="66">
        <v>-2.2200000000000002</v>
      </c>
      <c r="R221" s="66">
        <f>_xlfn.XLOOKUP(E221,hlp_leggeruitrapport!A:A,hlp_leggeruitrapport!D:D)</f>
        <v>-2.2200000000000002</v>
      </c>
      <c r="S221" s="66">
        <v>0.75</v>
      </c>
      <c r="T221" s="66">
        <f>_xlfn.XLOOKUP(E221,hlp_leggeruitrapport!A:A,hlp_leggeruitrapport!E:E)</f>
        <v>0.75</v>
      </c>
      <c r="U221" s="75">
        <f>_xlfn.XLOOKUP(E221,hlp_leggeruitrapport!A:A,hlp_leggeruitrapport!F:F)</f>
        <v>3</v>
      </c>
      <c r="V221" s="165">
        <f>_xlfn.XLOOKUP($G221,hpBPaanwas!$C:$C,hpBPaanwas!T:T,".")</f>
        <v>3</v>
      </c>
      <c r="W221" s="75">
        <f t="shared" si="27"/>
        <v>-3.1700000000000004</v>
      </c>
      <c r="X221" s="6">
        <v>-2.97</v>
      </c>
      <c r="Y221" s="6">
        <v>10.6</v>
      </c>
      <c r="Z221" s="6">
        <v>3.21</v>
      </c>
      <c r="AA221" s="6">
        <v>0.13</v>
      </c>
      <c r="AB221" s="6">
        <v>1.17</v>
      </c>
      <c r="AC221" s="6">
        <v>160.5</v>
      </c>
      <c r="AD221" s="6">
        <v>6.5</v>
      </c>
      <c r="AE221" s="6">
        <v>58.5</v>
      </c>
      <c r="AF221" s="6">
        <v>1.6296000000000001E-2</v>
      </c>
      <c r="AG221" s="6" t="s">
        <v>27</v>
      </c>
      <c r="AH221" s="6" t="s">
        <v>28</v>
      </c>
      <c r="AI221" s="6" t="s">
        <v>29</v>
      </c>
      <c r="AJ221" s="6" t="s">
        <v>331</v>
      </c>
      <c r="AK221" s="75">
        <f>_xlfn.XLOOKUP(G221,hlpBPout!C:C,hlpBPout!X:X,".")</f>
        <v>160</v>
      </c>
      <c r="AL221" s="75">
        <f>_xlfn.XLOOKUP($G221,hlpBPout!$C:$C,hlpBPout!AA:AA,".")</f>
        <v>5</v>
      </c>
      <c r="AM221" s="75">
        <f>_xlfn.XLOOKUP(G221,hpBPaanwas!C:C,hpBPaanwas!X:X,".")</f>
        <v>180</v>
      </c>
      <c r="AN221" s="165">
        <f t="shared" si="23"/>
        <v>1.5</v>
      </c>
      <c r="AO221" s="75">
        <f>_xlfn.XLOOKUP($G221,hpBPaanwas!$C:$C,hpBPaanwas!AA:AA,".")</f>
        <v>75</v>
      </c>
      <c r="AP221" s="116"/>
      <c r="AQ221" s="75">
        <f t="shared" si="24"/>
        <v>-0.5</v>
      </c>
      <c r="AR221" s="116"/>
      <c r="AS221" s="127"/>
      <c r="AT221" s="127" t="s">
        <v>3795</v>
      </c>
      <c r="AU221" s="128"/>
      <c r="AV221" s="232" t="str">
        <f>_xlfn.XLOOKUP($F221,Monstervakken!$C:$C,Monstervakken!L:L,".",0)</f>
        <v>Klasse industrie</v>
      </c>
      <c r="AW221" s="232" t="str">
        <f>_xlfn.XLOOKUP($F221,Monstervakken!$C:$C,Monstervakken!M:M,".",0)</f>
        <v>Klasse A</v>
      </c>
      <c r="AX221" s="232" t="str">
        <f>_xlfn.XLOOKUP($F221,Monstervakken!$C:$C,Monstervakken!N:N,".",0)</f>
        <v>Verspreidbaar</v>
      </c>
      <c r="AY221" s="232" t="str">
        <f>_xlfn.XLOOKUP($F221,Monstervakken!$C:$C,Monstervakken!O:O,".",0)</f>
        <v>Toepasbaar in GBT</v>
      </c>
      <c r="AZ221" s="232" t="str">
        <f>_xlfn.XLOOKUP($F221,Monstervakken!$C:$C,Monstervakken!P:P,".",0)</f>
        <v>Toepasbaar in GBT</v>
      </c>
      <c r="BA221" s="232" t="str">
        <f>_xlfn.XLOOKUP($F221,Monstervakken!$C:$C,Monstervakken!Q:Q,".",0)</f>
        <v>Geen</v>
      </c>
      <c r="BB221" s="232"/>
      <c r="BC221" s="234" t="str">
        <f>_xlfn.XLOOKUP($F221,Monstervakken!$C:$C,Monstervakken!CM:CM,".",0)</f>
        <v>ja</v>
      </c>
      <c r="BD221" s="234" t="str">
        <f>_xlfn.XLOOKUP($F221,Monstervakken!$C:$C,Monstervakken!CN:CN,".",0)</f>
        <v>ja</v>
      </c>
      <c r="BE221" s="234" t="str">
        <f>_xlfn.XLOOKUP($F221,Monstervakken!$C:$C,Monstervakken!CO:CO,".",0)</f>
        <v>ja</v>
      </c>
      <c r="BF221" s="234" t="str">
        <f>_xlfn.XLOOKUP($F221,Monstervakken!$C:$C,Monstervakken!CP:CP,".",0)</f>
        <v>ja</v>
      </c>
      <c r="BG221" s="234" t="str">
        <f>_xlfn.XLOOKUP($F221,Monstervakken!$C:$C,Monstervakken!CQ:CQ,".",0)</f>
        <v>ja</v>
      </c>
      <c r="BH221" s="234" t="str">
        <f>_xlfn.XLOOKUP($F221,Monstervakken!$C:$C,Monstervakken!CR:CR,".",0)</f>
        <v>ja</v>
      </c>
      <c r="BI221" s="234" t="str">
        <f>_xlfn.XLOOKUP($F221,Monstervakken!$C:$C,Monstervakken!CS:CS,".",0)</f>
        <v>ja</v>
      </c>
      <c r="BJ221" s="234" t="str">
        <f>_xlfn.XLOOKUP($F221,Monstervakken!$C:$C,Monstervakken!CT:CT,".",0)</f>
        <v>ja</v>
      </c>
      <c r="BK221" s="234" t="str">
        <f>_xlfn.XLOOKUP($F221,Monstervakken!$C:$C,Monstervakken!CU:CU,".",0)</f>
        <v>ja</v>
      </c>
      <c r="BL221" s="232" t="str">
        <f t="shared" si="25"/>
        <v>011_211</v>
      </c>
    </row>
    <row r="222" spans="1:64" x14ac:dyDescent="0.2">
      <c r="A222" s="6" t="s">
        <v>1647</v>
      </c>
      <c r="C222" s="135">
        <f>_xlfn.XLOOKUP(F222,Monstervakken!C:C,Monstervakken!B:B)</f>
        <v>3013</v>
      </c>
      <c r="D222" s="6" t="s">
        <v>1635</v>
      </c>
      <c r="E222" s="6" t="s">
        <v>329</v>
      </c>
      <c r="F222" s="75">
        <v>41</v>
      </c>
      <c r="G222" s="115" t="str">
        <f t="shared" si="26"/>
        <v>011_212</v>
      </c>
      <c r="H222" s="135"/>
      <c r="I222" s="75">
        <v>212</v>
      </c>
      <c r="J222" s="6" t="s">
        <v>332</v>
      </c>
      <c r="K222" s="23">
        <v>42.5</v>
      </c>
      <c r="L222" s="25">
        <v>14.55</v>
      </c>
      <c r="M222" s="6">
        <v>618.375</v>
      </c>
      <c r="N222" s="8">
        <v>43741</v>
      </c>
      <c r="O222" s="6" t="s">
        <v>101</v>
      </c>
      <c r="P222" s="66">
        <v>-2.23</v>
      </c>
      <c r="Q222" s="66">
        <v>-2.2200000000000002</v>
      </c>
      <c r="R222" s="66">
        <f>_xlfn.XLOOKUP(E222,hlp_leggeruitrapport!A:A,hlp_leggeruitrapport!D:D)</f>
        <v>-2.2200000000000002</v>
      </c>
      <c r="S222" s="66">
        <v>0.75</v>
      </c>
      <c r="T222" s="66">
        <f>_xlfn.XLOOKUP(E222,hlp_leggeruitrapport!A:A,hlp_leggeruitrapport!E:E)</f>
        <v>0.75</v>
      </c>
      <c r="U222" s="75">
        <f>_xlfn.XLOOKUP(E222,hlp_leggeruitrapport!A:A,hlp_leggeruitrapport!F:F)</f>
        <v>3</v>
      </c>
      <c r="V222" s="165">
        <f>_xlfn.XLOOKUP($G222,hpBPaanwas!$C:$C,hpBPaanwas!T:T,".")</f>
        <v>3</v>
      </c>
      <c r="W222" s="75">
        <f t="shared" si="27"/>
        <v>-3.1700000000000004</v>
      </c>
      <c r="X222" s="6">
        <v>-2.97</v>
      </c>
      <c r="Y222" s="6">
        <v>10.050000000000001</v>
      </c>
      <c r="Z222" s="6">
        <v>4.95</v>
      </c>
      <c r="AA222" s="6">
        <v>0.32</v>
      </c>
      <c r="AB222" s="6">
        <v>1.62</v>
      </c>
      <c r="AC222" s="6">
        <v>210.4</v>
      </c>
      <c r="AD222" s="6">
        <v>13.6</v>
      </c>
      <c r="AE222" s="6">
        <v>68.900000000000006</v>
      </c>
      <c r="AF222" s="6">
        <v>4.2055000000000002E-2</v>
      </c>
      <c r="AG222" s="6" t="s">
        <v>27</v>
      </c>
      <c r="AH222" s="6" t="s">
        <v>32</v>
      </c>
      <c r="AI222" s="6" t="s">
        <v>29</v>
      </c>
      <c r="AJ222" s="6" t="s">
        <v>332</v>
      </c>
      <c r="AK222" s="75">
        <f>_xlfn.XLOOKUP(G222,hlpBPout!C:C,hlpBPout!X:X,".")</f>
        <v>208</v>
      </c>
      <c r="AL222" s="75">
        <f>_xlfn.XLOOKUP($G222,hlpBPout!$C:$C,hlpBPout!AA:AA,".")</f>
        <v>13</v>
      </c>
      <c r="AM222" s="75">
        <f>_xlfn.XLOOKUP(G222,hpBPaanwas!C:C,hpBPaanwas!X:X,".")</f>
        <v>225</v>
      </c>
      <c r="AN222" s="165">
        <f t="shared" si="23"/>
        <v>1.9058823529411764</v>
      </c>
      <c r="AO222" s="75">
        <f>_xlfn.XLOOKUP($G222,hpBPaanwas!$C:$C,hpBPaanwas!AA:AA,".")</f>
        <v>81</v>
      </c>
      <c r="AP222" s="116"/>
      <c r="AQ222" s="75">
        <f t="shared" si="24"/>
        <v>-2.4000000000000057</v>
      </c>
      <c r="AR222" s="116"/>
      <c r="AS222" s="127"/>
      <c r="AT222" s="127" t="s">
        <v>3795</v>
      </c>
      <c r="AU222" s="128"/>
      <c r="AV222" s="232" t="str">
        <f>_xlfn.XLOOKUP($F222,Monstervakken!$C:$C,Monstervakken!L:L,".",0)</f>
        <v>Klasse industrie</v>
      </c>
      <c r="AW222" s="232" t="str">
        <f>_xlfn.XLOOKUP($F222,Monstervakken!$C:$C,Monstervakken!M:M,".",0)</f>
        <v>Klasse A</v>
      </c>
      <c r="AX222" s="232" t="str">
        <f>_xlfn.XLOOKUP($F222,Monstervakken!$C:$C,Monstervakken!N:N,".",0)</f>
        <v>Verspreidbaar</v>
      </c>
      <c r="AY222" s="232" t="str">
        <f>_xlfn.XLOOKUP($F222,Monstervakken!$C:$C,Monstervakken!O:O,".",0)</f>
        <v>Toepasbaar in GBT</v>
      </c>
      <c r="AZ222" s="232" t="str">
        <f>_xlfn.XLOOKUP($F222,Monstervakken!$C:$C,Monstervakken!P:P,".",0)</f>
        <v>Toepasbaar in GBT</v>
      </c>
      <c r="BA222" s="232" t="str">
        <f>_xlfn.XLOOKUP($F222,Monstervakken!$C:$C,Monstervakken!Q:Q,".",0)</f>
        <v>Geen</v>
      </c>
      <c r="BB222" s="232"/>
      <c r="BC222" s="234" t="str">
        <f>_xlfn.XLOOKUP($F222,Monstervakken!$C:$C,Monstervakken!CM:CM,".",0)</f>
        <v>ja</v>
      </c>
      <c r="BD222" s="234" t="str">
        <f>_xlfn.XLOOKUP($F222,Monstervakken!$C:$C,Monstervakken!CN:CN,".",0)</f>
        <v>ja</v>
      </c>
      <c r="BE222" s="234" t="str">
        <f>_xlfn.XLOOKUP($F222,Monstervakken!$C:$C,Monstervakken!CO:CO,".",0)</f>
        <v>ja</v>
      </c>
      <c r="BF222" s="234" t="str">
        <f>_xlfn.XLOOKUP($F222,Monstervakken!$C:$C,Monstervakken!CP:CP,".",0)</f>
        <v>ja</v>
      </c>
      <c r="BG222" s="234" t="str">
        <f>_xlfn.XLOOKUP($F222,Monstervakken!$C:$C,Monstervakken!CQ:CQ,".",0)</f>
        <v>ja</v>
      </c>
      <c r="BH222" s="234" t="str">
        <f>_xlfn.XLOOKUP($F222,Monstervakken!$C:$C,Monstervakken!CR:CR,".",0)</f>
        <v>ja</v>
      </c>
      <c r="BI222" s="234" t="str">
        <f>_xlfn.XLOOKUP($F222,Monstervakken!$C:$C,Monstervakken!CS:CS,".",0)</f>
        <v>ja</v>
      </c>
      <c r="BJ222" s="234" t="str">
        <f>_xlfn.XLOOKUP($F222,Monstervakken!$C:$C,Monstervakken!CT:CT,".",0)</f>
        <v>ja</v>
      </c>
      <c r="BK222" s="234" t="str">
        <f>_xlfn.XLOOKUP($F222,Monstervakken!$C:$C,Monstervakken!CU:CU,".",0)</f>
        <v>ja</v>
      </c>
      <c r="BL222" s="232" t="str">
        <f t="shared" si="25"/>
        <v>011_212</v>
      </c>
    </row>
    <row r="223" spans="1:64" x14ac:dyDescent="0.2">
      <c r="A223" s="6" t="s">
        <v>1647</v>
      </c>
      <c r="C223" s="135">
        <f>_xlfn.XLOOKUP(F223,Monstervakken!C:C,Monstervakken!B:B)</f>
        <v>2004</v>
      </c>
      <c r="D223" s="6" t="s">
        <v>1635</v>
      </c>
      <c r="E223" s="6" t="s">
        <v>533</v>
      </c>
      <c r="F223" s="75">
        <v>14</v>
      </c>
      <c r="G223" s="115" t="str">
        <f t="shared" si="26"/>
        <v>011_107</v>
      </c>
      <c r="H223" s="135"/>
      <c r="I223" s="75">
        <v>107</v>
      </c>
      <c r="J223" s="6" t="s">
        <v>539</v>
      </c>
      <c r="K223" s="23">
        <v>25</v>
      </c>
      <c r="L223" s="25">
        <v>7.4</v>
      </c>
      <c r="M223" s="6">
        <v>185</v>
      </c>
      <c r="N223" s="8">
        <v>43748</v>
      </c>
      <c r="O223" s="6" t="s">
        <v>150</v>
      </c>
      <c r="P223" s="66">
        <v>-2.2200000000000002</v>
      </c>
      <c r="Q223" s="66">
        <v>-2.2200000000000002</v>
      </c>
      <c r="R223" s="66">
        <f>_xlfn.XLOOKUP(E223,hlp_leggeruitrapport!A:A,hlp_leggeruitrapport!D:D)</f>
        <v>-2.2200000000000002</v>
      </c>
      <c r="S223" s="66">
        <v>0.75</v>
      </c>
      <c r="T223" s="66">
        <f>_xlfn.XLOOKUP(E223,hlp_leggeruitrapport!A:A,hlp_leggeruitrapport!E:E)</f>
        <v>0.75</v>
      </c>
      <c r="U223" s="75">
        <f>_xlfn.XLOOKUP(E223,hlp_leggeruitrapport!A:A,hlp_leggeruitrapport!F:F)</f>
        <v>3</v>
      </c>
      <c r="V223" s="165">
        <f>_xlfn.XLOOKUP($G223,hpBPaanwas!$C:$C,hpBPaanwas!T:T,".")</f>
        <v>3</v>
      </c>
      <c r="W223" s="75">
        <f t="shared" si="27"/>
        <v>-3.1700000000000004</v>
      </c>
      <c r="X223" s="6">
        <v>-2.97</v>
      </c>
      <c r="Y223" s="6">
        <v>2.9</v>
      </c>
      <c r="Z223" s="6">
        <v>1.2</v>
      </c>
      <c r="AA223" s="6">
        <v>0.11</v>
      </c>
      <c r="AB223" s="6">
        <v>0.55000000000000004</v>
      </c>
      <c r="AC223" s="6">
        <v>30</v>
      </c>
      <c r="AD223" s="6">
        <v>2.8</v>
      </c>
      <c r="AE223" s="6">
        <v>13.8</v>
      </c>
      <c r="AF223" s="6">
        <v>4.8665E-2</v>
      </c>
      <c r="AG223" s="6" t="s">
        <v>479</v>
      </c>
      <c r="AH223" s="6" t="s">
        <v>32</v>
      </c>
      <c r="AI223" s="6" t="s">
        <v>41</v>
      </c>
      <c r="AJ223" s="6" t="s">
        <v>539</v>
      </c>
      <c r="AK223" s="75">
        <f>_xlfn.XLOOKUP(G223,hlpBPout!C:C,hlpBPout!X:X,".")</f>
        <v>30</v>
      </c>
      <c r="AL223" s="75">
        <f>_xlfn.XLOOKUP($G223,hlpBPout!$C:$C,hlpBPout!AA:AA,".")</f>
        <v>3</v>
      </c>
      <c r="AM223" s="75">
        <f>_xlfn.XLOOKUP(G223,hpBPaanwas!C:C,hpBPaanwas!X:X,".")</f>
        <v>35</v>
      </c>
      <c r="AN223" s="165">
        <f t="shared" si="23"/>
        <v>0.72</v>
      </c>
      <c r="AO223" s="75">
        <f>_xlfn.XLOOKUP($G223,hpBPaanwas!$C:$C,hpBPaanwas!AA:AA,".")</f>
        <v>18</v>
      </c>
      <c r="AP223" s="116"/>
      <c r="AQ223" s="75">
        <f t="shared" si="24"/>
        <v>0</v>
      </c>
      <c r="AR223" s="116"/>
      <c r="AS223" s="127"/>
      <c r="AT223" s="127" t="s">
        <v>3795</v>
      </c>
      <c r="AU223" s="128"/>
      <c r="AV223" s="232" t="str">
        <f>_xlfn.XLOOKUP($F223,Monstervakken!$C:$C,Monstervakken!L:L,".",0)</f>
        <v>Altijd toepasbaar</v>
      </c>
      <c r="AW223" s="232" t="str">
        <f>_xlfn.XLOOKUP($F223,Monstervakken!$C:$C,Monstervakken!M:M,".",0)</f>
        <v>Altijd toepasbaar</v>
      </c>
      <c r="AX223" s="232" t="str">
        <f>_xlfn.XLOOKUP($F223,Monstervakken!$C:$C,Monstervakken!N:N,".",0)</f>
        <v>Verspreidbaar</v>
      </c>
      <c r="AY223" s="232" t="str">
        <f>_xlfn.XLOOKUP($F223,Monstervakken!$C:$C,Monstervakken!O:O,".",0)</f>
        <v>Toepasbaar in GBT</v>
      </c>
      <c r="AZ223" s="232" t="str">
        <f>_xlfn.XLOOKUP($F223,Monstervakken!$C:$C,Monstervakken!P:P,".",0)</f>
        <v>Toepasbaar in GBT</v>
      </c>
      <c r="BA223" s="232" t="str">
        <f>_xlfn.XLOOKUP($F223,Monstervakken!$C:$C,Monstervakken!Q:Q,".",0)</f>
        <v>Geen</v>
      </c>
      <c r="BB223" s="232"/>
      <c r="BC223" s="234" t="str">
        <f>_xlfn.XLOOKUP($F223,Monstervakken!$C:$C,Monstervakken!CM:CM,".",0)</f>
        <v>ja</v>
      </c>
      <c r="BD223" s="234" t="str">
        <f>_xlfn.XLOOKUP($F223,Monstervakken!$C:$C,Monstervakken!CN:CN,".",0)</f>
        <v>ja</v>
      </c>
      <c r="BE223" s="234" t="str">
        <f>_xlfn.XLOOKUP($F223,Monstervakken!$C:$C,Monstervakken!CO:CO,".",0)</f>
        <v>ja</v>
      </c>
      <c r="BF223" s="234" t="str">
        <f>_xlfn.XLOOKUP($F223,Monstervakken!$C:$C,Monstervakken!CP:CP,".",0)</f>
        <v>ja</v>
      </c>
      <c r="BG223" s="234" t="str">
        <f>_xlfn.XLOOKUP($F223,Monstervakken!$C:$C,Monstervakken!CQ:CQ,".",0)</f>
        <v>ja</v>
      </c>
      <c r="BH223" s="234" t="str">
        <f>_xlfn.XLOOKUP($F223,Monstervakken!$C:$C,Monstervakken!CR:CR,".",0)</f>
        <v>ja</v>
      </c>
      <c r="BI223" s="234" t="str">
        <f>_xlfn.XLOOKUP($F223,Monstervakken!$C:$C,Monstervakken!CS:CS,".",0)</f>
        <v>ja</v>
      </c>
      <c r="BJ223" s="234" t="str">
        <f>_xlfn.XLOOKUP($F223,Monstervakken!$C:$C,Monstervakken!CT:CT,".",0)</f>
        <v>ja</v>
      </c>
      <c r="BK223" s="234" t="str">
        <f>_xlfn.XLOOKUP($F223,Monstervakken!$C:$C,Monstervakken!CU:CU,".",0)</f>
        <v>ja</v>
      </c>
      <c r="BL223" s="232" t="str">
        <f t="shared" si="25"/>
        <v>011_107</v>
      </c>
    </row>
    <row r="224" spans="1:64" x14ac:dyDescent="0.2">
      <c r="A224" s="6" t="s">
        <v>1647</v>
      </c>
      <c r="C224" s="135">
        <f>_xlfn.XLOOKUP(F224,Monstervakken!C:C,Monstervakken!B:B)</f>
        <v>2004</v>
      </c>
      <c r="D224" s="6" t="s">
        <v>1635</v>
      </c>
      <c r="E224" s="6" t="s">
        <v>949</v>
      </c>
      <c r="F224" s="75">
        <v>14</v>
      </c>
      <c r="G224" s="115" t="str">
        <f t="shared" si="26"/>
        <v>011_108</v>
      </c>
      <c r="H224" s="135"/>
      <c r="I224" s="75">
        <v>108</v>
      </c>
      <c r="J224" s="6" t="s">
        <v>950</v>
      </c>
      <c r="K224" s="23">
        <v>28</v>
      </c>
      <c r="L224" s="25">
        <v>4.4000000000000004</v>
      </c>
      <c r="M224" s="6">
        <v>123.2</v>
      </c>
      <c r="N224" s="8">
        <v>43748</v>
      </c>
      <c r="O224" s="6" t="s">
        <v>55</v>
      </c>
      <c r="P224" s="66">
        <v>-2.2200000000000002</v>
      </c>
      <c r="Q224" s="66">
        <v>-2.2200000000000002</v>
      </c>
      <c r="R224" s="66">
        <f>_xlfn.XLOOKUP(E224,hlp_leggeruitrapport!A:A,hlp_leggeruitrapport!D:D)</f>
        <v>-2.2200000000000002</v>
      </c>
      <c r="S224" s="66">
        <v>0.75</v>
      </c>
      <c r="T224" s="66">
        <f>_xlfn.XLOOKUP(E224,hlp_leggeruitrapport!A:A,hlp_leggeruitrapport!E:E)</f>
        <v>0.75</v>
      </c>
      <c r="U224" s="75">
        <f>_xlfn.XLOOKUP(E224,hlp_leggeruitrapport!A:A,hlp_leggeruitrapport!F:F)</f>
        <v>3</v>
      </c>
      <c r="V224" s="165">
        <f>_xlfn.XLOOKUP($G224,hpBPaanwas!$C:$C,hpBPaanwas!T:T,".")</f>
        <v>1.96</v>
      </c>
      <c r="W224" s="75">
        <f t="shared" si="27"/>
        <v>-3.1700000000000004</v>
      </c>
      <c r="X224" s="6">
        <v>-2.97</v>
      </c>
      <c r="Y224" s="6">
        <v>1.466666</v>
      </c>
      <c r="Z224" s="6">
        <v>1.1200000000000001</v>
      </c>
      <c r="AA224" s="6">
        <v>0.62</v>
      </c>
      <c r="AB224" s="6">
        <v>0.64</v>
      </c>
      <c r="AC224" s="6">
        <v>31.4</v>
      </c>
      <c r="AD224" s="6">
        <v>17.399999999999999</v>
      </c>
      <c r="AE224" s="6">
        <v>17.899999999999999</v>
      </c>
      <c r="AF224" s="6">
        <v>0.36046499999999998</v>
      </c>
      <c r="AG224" s="6" t="s">
        <v>921</v>
      </c>
      <c r="AH224" s="6" t="s">
        <v>28</v>
      </c>
      <c r="AI224" s="6" t="s">
        <v>41</v>
      </c>
      <c r="AJ224" s="6" t="s">
        <v>950</v>
      </c>
      <c r="AK224" s="75">
        <f>_xlfn.XLOOKUP(G224,hlpBPout!C:C,hlpBPout!X:X,".")</f>
        <v>31</v>
      </c>
      <c r="AL224" s="75" t="str">
        <f>_xlfn.XLOOKUP($G224,hlpBPout!$C:$C,hlpBPout!AA:AA,".")</f>
        <v>!</v>
      </c>
      <c r="AM224" s="75">
        <f>_xlfn.XLOOKUP(G224,hpBPaanwas!C:C,hpBPaanwas!X:X,".")</f>
        <v>34</v>
      </c>
      <c r="AN224" s="165">
        <f t="shared" si="23"/>
        <v>0.7142857142857143</v>
      </c>
      <c r="AO224" s="75">
        <f>_xlfn.XLOOKUP($G224,hpBPaanwas!$C:$C,hpBPaanwas!AA:AA,".")</f>
        <v>20</v>
      </c>
      <c r="AP224" s="116"/>
      <c r="AQ224" s="75">
        <f t="shared" si="24"/>
        <v>-0.39999999999999858</v>
      </c>
      <c r="AR224" s="116"/>
      <c r="AS224" s="127"/>
      <c r="AT224" s="127" t="s">
        <v>3795</v>
      </c>
      <c r="AU224" s="128"/>
      <c r="AV224" s="232" t="str">
        <f>_xlfn.XLOOKUP($F224,Monstervakken!$C:$C,Monstervakken!L:L,".",0)</f>
        <v>Altijd toepasbaar</v>
      </c>
      <c r="AW224" s="232" t="str">
        <f>_xlfn.XLOOKUP($F224,Monstervakken!$C:$C,Monstervakken!M:M,".",0)</f>
        <v>Altijd toepasbaar</v>
      </c>
      <c r="AX224" s="232" t="str">
        <f>_xlfn.XLOOKUP($F224,Monstervakken!$C:$C,Monstervakken!N:N,".",0)</f>
        <v>Verspreidbaar</v>
      </c>
      <c r="AY224" s="232" t="str">
        <f>_xlfn.XLOOKUP($F224,Monstervakken!$C:$C,Monstervakken!O:O,".",0)</f>
        <v>Toepasbaar in GBT</v>
      </c>
      <c r="AZ224" s="232" t="str">
        <f>_xlfn.XLOOKUP($F224,Monstervakken!$C:$C,Monstervakken!P:P,".",0)</f>
        <v>Toepasbaar in GBT</v>
      </c>
      <c r="BA224" s="232" t="str">
        <f>_xlfn.XLOOKUP($F224,Monstervakken!$C:$C,Monstervakken!Q:Q,".",0)</f>
        <v>Geen</v>
      </c>
      <c r="BB224" s="232"/>
      <c r="BC224" s="234" t="str">
        <f>_xlfn.XLOOKUP($F224,Monstervakken!$C:$C,Monstervakken!CM:CM,".",0)</f>
        <v>ja</v>
      </c>
      <c r="BD224" s="234" t="str">
        <f>_xlfn.XLOOKUP($F224,Monstervakken!$C:$C,Monstervakken!CN:CN,".",0)</f>
        <v>ja</v>
      </c>
      <c r="BE224" s="234" t="str">
        <f>_xlfn.XLOOKUP($F224,Monstervakken!$C:$C,Monstervakken!CO:CO,".",0)</f>
        <v>ja</v>
      </c>
      <c r="BF224" s="234" t="str">
        <f>_xlfn.XLOOKUP($F224,Monstervakken!$C:$C,Monstervakken!CP:CP,".",0)</f>
        <v>ja</v>
      </c>
      <c r="BG224" s="234" t="str">
        <f>_xlfn.XLOOKUP($F224,Monstervakken!$C:$C,Monstervakken!CQ:CQ,".",0)</f>
        <v>ja</v>
      </c>
      <c r="BH224" s="234" t="str">
        <f>_xlfn.XLOOKUP($F224,Monstervakken!$C:$C,Monstervakken!CR:CR,".",0)</f>
        <v>ja</v>
      </c>
      <c r="BI224" s="234" t="str">
        <f>_xlfn.XLOOKUP($F224,Monstervakken!$C:$C,Monstervakken!CS:CS,".",0)</f>
        <v>ja</v>
      </c>
      <c r="BJ224" s="234" t="str">
        <f>_xlfn.XLOOKUP($F224,Monstervakken!$C:$C,Monstervakken!CT:CT,".",0)</f>
        <v>ja</v>
      </c>
      <c r="BK224" s="234" t="str">
        <f>_xlfn.XLOOKUP($F224,Monstervakken!$C:$C,Monstervakken!CU:CU,".",0)</f>
        <v>ja</v>
      </c>
      <c r="BL224" s="232" t="str">
        <f t="shared" si="25"/>
        <v>011_108</v>
      </c>
    </row>
    <row r="225" spans="1:64" x14ac:dyDescent="0.2">
      <c r="A225" s="6" t="s">
        <v>1647</v>
      </c>
      <c r="C225" s="135">
        <f>_xlfn.XLOOKUP(F225,Monstervakken!C:C,Monstervakken!B:B)</f>
        <v>2005</v>
      </c>
      <c r="D225" s="6" t="s">
        <v>1635</v>
      </c>
      <c r="E225" s="6" t="s">
        <v>514</v>
      </c>
      <c r="F225" s="75">
        <v>30</v>
      </c>
      <c r="G225" s="115" t="str">
        <f t="shared" si="26"/>
        <v>011_070</v>
      </c>
      <c r="H225" s="135"/>
      <c r="I225" s="75">
        <v>70</v>
      </c>
      <c r="J225" s="6" t="s">
        <v>515</v>
      </c>
      <c r="K225" s="23">
        <v>31.5</v>
      </c>
      <c r="L225" s="25">
        <v>5.8</v>
      </c>
      <c r="M225" s="6">
        <v>182.7</v>
      </c>
      <c r="N225" s="8">
        <v>43721</v>
      </c>
      <c r="O225" s="6" t="s">
        <v>47</v>
      </c>
      <c r="P225" s="66">
        <v>-2.21</v>
      </c>
      <c r="Q225" s="66">
        <v>-2.2200000000000002</v>
      </c>
      <c r="R225" s="66">
        <f>_xlfn.XLOOKUP(E225,hlp_leggeruitrapport!A:A,hlp_leggeruitrapport!D:D)</f>
        <v>-2.2200000000000002</v>
      </c>
      <c r="S225" s="66">
        <v>0.75</v>
      </c>
      <c r="T225" s="66">
        <f>_xlfn.XLOOKUP(E225,hlp_leggeruitrapport!A:A,hlp_leggeruitrapport!E:E)</f>
        <v>0.75</v>
      </c>
      <c r="U225" s="75">
        <f>_xlfn.XLOOKUP(E225,hlp_leggeruitrapport!A:A,hlp_leggeruitrapport!F:F)</f>
        <v>3</v>
      </c>
      <c r="V225" s="165">
        <f>_xlfn.XLOOKUP($G225,hpBPaanwas!$C:$C,hpBPaanwas!T:T,".")</f>
        <v>2.58</v>
      </c>
      <c r="W225" s="75">
        <f t="shared" si="27"/>
        <v>-3.1700000000000004</v>
      </c>
      <c r="X225" s="6">
        <v>-2.97</v>
      </c>
      <c r="Y225" s="6">
        <v>1.933333</v>
      </c>
      <c r="Z225" s="6">
        <v>0.9</v>
      </c>
      <c r="AA225" s="6">
        <v>0.18</v>
      </c>
      <c r="AB225" s="6">
        <v>0.43</v>
      </c>
      <c r="AC225" s="6">
        <v>28.4</v>
      </c>
      <c r="AD225" s="6">
        <v>5.7</v>
      </c>
      <c r="AE225" s="6">
        <v>13.5</v>
      </c>
      <c r="AF225" s="6">
        <v>0.110429</v>
      </c>
      <c r="AG225" s="6" t="s">
        <v>479</v>
      </c>
      <c r="AH225" s="6" t="s">
        <v>32</v>
      </c>
      <c r="AI225" s="6" t="s">
        <v>41</v>
      </c>
      <c r="AJ225" s="6" t="s">
        <v>515</v>
      </c>
      <c r="AK225" s="75">
        <f>_xlfn.XLOOKUP(G225,hlpBPout!C:C,hlpBPout!X:X,".")</f>
        <v>28</v>
      </c>
      <c r="AL225" s="75">
        <f>_xlfn.XLOOKUP($G225,hlpBPout!$C:$C,hlpBPout!AA:AA,".")</f>
        <v>3</v>
      </c>
      <c r="AM225" s="75">
        <f>_xlfn.XLOOKUP(G225,hpBPaanwas!C:C,hpBPaanwas!X:X,".")</f>
        <v>32</v>
      </c>
      <c r="AN225" s="165">
        <f t="shared" si="23"/>
        <v>0.50793650793650791</v>
      </c>
      <c r="AO225" s="75">
        <f>_xlfn.XLOOKUP($G225,hpBPaanwas!$C:$C,hpBPaanwas!AA:AA,".")</f>
        <v>16</v>
      </c>
      <c r="AP225" s="116"/>
      <c r="AQ225" s="75">
        <f t="shared" si="24"/>
        <v>-0.39999999999999858</v>
      </c>
      <c r="AR225" s="116"/>
      <c r="AS225" s="127"/>
      <c r="AT225" s="127" t="s">
        <v>3795</v>
      </c>
      <c r="AU225" s="128"/>
      <c r="AV225" s="232" t="str">
        <f>_xlfn.XLOOKUP($F225,Monstervakken!$C:$C,Monstervakken!L:L,".",0)</f>
        <v>Altijd toepasbaar</v>
      </c>
      <c r="AW225" s="232" t="str">
        <f>_xlfn.XLOOKUP($F225,Monstervakken!$C:$C,Monstervakken!M:M,".",0)</f>
        <v>Altijd toepasbaar</v>
      </c>
      <c r="AX225" s="232" t="str">
        <f>_xlfn.XLOOKUP($F225,Monstervakken!$C:$C,Monstervakken!N:N,".",0)</f>
        <v>Verspreidbaar</v>
      </c>
      <c r="AY225" s="232" t="str">
        <f>_xlfn.XLOOKUP($F225,Monstervakken!$C:$C,Monstervakken!O:O,".",0)</f>
        <v>Toepasbaar in GBT</v>
      </c>
      <c r="AZ225" s="232" t="str">
        <f>_xlfn.XLOOKUP($F225,Monstervakken!$C:$C,Monstervakken!P:P,".",0)</f>
        <v>Toepasbaar in GBT</v>
      </c>
      <c r="BA225" s="232" t="str">
        <f>_xlfn.XLOOKUP($F225,Monstervakken!$C:$C,Monstervakken!Q:Q,".",0)</f>
        <v>Geen</v>
      </c>
      <c r="BB225" s="232"/>
      <c r="BC225" s="234" t="str">
        <f>_xlfn.XLOOKUP($F225,Monstervakken!$C:$C,Monstervakken!CM:CM,".",0)</f>
        <v>ja</v>
      </c>
      <c r="BD225" s="234" t="str">
        <f>_xlfn.XLOOKUP($F225,Monstervakken!$C:$C,Monstervakken!CN:CN,".",0)</f>
        <v>ja</v>
      </c>
      <c r="BE225" s="234" t="str">
        <f>_xlfn.XLOOKUP($F225,Monstervakken!$C:$C,Monstervakken!CO:CO,".",0)</f>
        <v>ja</v>
      </c>
      <c r="BF225" s="234" t="str">
        <f>_xlfn.XLOOKUP($F225,Monstervakken!$C:$C,Monstervakken!CP:CP,".",0)</f>
        <v>ja</v>
      </c>
      <c r="BG225" s="234" t="str">
        <f>_xlfn.XLOOKUP($F225,Monstervakken!$C:$C,Monstervakken!CQ:CQ,".",0)</f>
        <v>ja</v>
      </c>
      <c r="BH225" s="234" t="str">
        <f>_xlfn.XLOOKUP($F225,Monstervakken!$C:$C,Monstervakken!CR:CR,".",0)</f>
        <v>ja</v>
      </c>
      <c r="BI225" s="234" t="str">
        <f>_xlfn.XLOOKUP($F225,Monstervakken!$C:$C,Monstervakken!CS:CS,".",0)</f>
        <v>ja</v>
      </c>
      <c r="BJ225" s="234" t="str">
        <f>_xlfn.XLOOKUP($F225,Monstervakken!$C:$C,Monstervakken!CT:CT,".",0)</f>
        <v>ja</v>
      </c>
      <c r="BK225" s="234" t="str">
        <f>_xlfn.XLOOKUP($F225,Monstervakken!$C:$C,Monstervakken!CU:CU,".",0)</f>
        <v>ja</v>
      </c>
      <c r="BL225" s="232" t="str">
        <f t="shared" si="25"/>
        <v>011_070</v>
      </c>
    </row>
    <row r="226" spans="1:64" x14ac:dyDescent="0.2">
      <c r="A226" s="6" t="s">
        <v>1647</v>
      </c>
      <c r="C226" s="135">
        <f>_xlfn.XLOOKUP(F226,Monstervakken!C:C,Monstervakken!B:B)</f>
        <v>2005</v>
      </c>
      <c r="D226" s="6" t="s">
        <v>1635</v>
      </c>
      <c r="E226" s="6" t="s">
        <v>514</v>
      </c>
      <c r="F226" s="75">
        <v>30</v>
      </c>
      <c r="G226" s="115" t="str">
        <f t="shared" si="26"/>
        <v>011_071</v>
      </c>
      <c r="H226" s="135"/>
      <c r="I226" s="75">
        <v>71</v>
      </c>
      <c r="J226" s="6" t="s">
        <v>941</v>
      </c>
      <c r="K226" s="23">
        <v>31.5</v>
      </c>
      <c r="L226" s="25">
        <v>5.65</v>
      </c>
      <c r="M226" s="6">
        <v>177.97499999999999</v>
      </c>
      <c r="N226" s="8">
        <v>43721</v>
      </c>
      <c r="O226" s="6" t="s">
        <v>47</v>
      </c>
      <c r="P226" s="66">
        <v>-2.21</v>
      </c>
      <c r="Q226" s="66">
        <v>-2.2200000000000002</v>
      </c>
      <c r="R226" s="66">
        <f>_xlfn.XLOOKUP(E226,hlp_leggeruitrapport!A:A,hlp_leggeruitrapport!D:D)</f>
        <v>-2.2200000000000002</v>
      </c>
      <c r="S226" s="66">
        <v>0.75</v>
      </c>
      <c r="T226" s="66">
        <f>_xlfn.XLOOKUP(E226,hlp_leggeruitrapport!A:A,hlp_leggeruitrapport!E:E)</f>
        <v>0.75</v>
      </c>
      <c r="U226" s="75">
        <f>_xlfn.XLOOKUP(E226,hlp_leggeruitrapport!A:A,hlp_leggeruitrapport!F:F)</f>
        <v>3</v>
      </c>
      <c r="V226" s="165">
        <f>_xlfn.XLOOKUP($G226,hpBPaanwas!$C:$C,hpBPaanwas!T:T,".")</f>
        <v>2.5099999999999998</v>
      </c>
      <c r="W226" s="75">
        <f t="shared" si="27"/>
        <v>-3.1700000000000004</v>
      </c>
      <c r="X226" s="6">
        <v>-2.97</v>
      </c>
      <c r="Y226" s="6">
        <v>1.8833329999999999</v>
      </c>
      <c r="Z226" s="6">
        <v>1.39</v>
      </c>
      <c r="AA226" s="6">
        <v>0.52</v>
      </c>
      <c r="AB226" s="6">
        <v>0.79</v>
      </c>
      <c r="AC226" s="6">
        <v>43.8</v>
      </c>
      <c r="AD226" s="6">
        <v>16.399999999999999</v>
      </c>
      <c r="AE226" s="6">
        <v>24.9</v>
      </c>
      <c r="AF226" s="6">
        <v>0.26908100000000001</v>
      </c>
      <c r="AG226" s="6" t="s">
        <v>921</v>
      </c>
      <c r="AH226" s="6" t="s">
        <v>32</v>
      </c>
      <c r="AI226" s="6" t="s">
        <v>41</v>
      </c>
      <c r="AJ226" s="6" t="s">
        <v>941</v>
      </c>
      <c r="AK226" s="76">
        <f>_xlfn.XLOOKUP(G226,hlpBPout!C:C,hlpBPout!X:X,".")</f>
        <v>44</v>
      </c>
      <c r="AL226" s="75">
        <f>_xlfn.XLOOKUP($G226,hlpBPout!$C:$C,hlpBPout!AA:AA,".")</f>
        <v>9</v>
      </c>
      <c r="AM226" s="75">
        <f>_xlfn.XLOOKUP(G226,hpBPaanwas!C:C,hpBPaanwas!X:X,".")</f>
        <v>47</v>
      </c>
      <c r="AN226" s="165">
        <f t="shared" si="23"/>
        <v>0.88888888888888884</v>
      </c>
      <c r="AO226" s="75">
        <f>_xlfn.XLOOKUP($G226,hpBPaanwas!$C:$C,hpBPaanwas!AA:AA,".")</f>
        <v>28</v>
      </c>
      <c r="AP226" s="116"/>
      <c r="AQ226" s="76">
        <f t="shared" si="24"/>
        <v>0.20000000000000284</v>
      </c>
      <c r="AR226" s="257"/>
      <c r="AS226" s="127"/>
      <c r="AT226" s="127" t="s">
        <v>3795</v>
      </c>
      <c r="AU226" s="128"/>
      <c r="AV226" s="232" t="str">
        <f>_xlfn.XLOOKUP($F226,Monstervakken!$C:$C,Monstervakken!L:L,".",0)</f>
        <v>Altijd toepasbaar</v>
      </c>
      <c r="AW226" s="232" t="str">
        <f>_xlfn.XLOOKUP($F226,Monstervakken!$C:$C,Monstervakken!M:M,".",0)</f>
        <v>Altijd toepasbaar</v>
      </c>
      <c r="AX226" s="232" t="str">
        <f>_xlfn.XLOOKUP($F226,Monstervakken!$C:$C,Monstervakken!N:N,".",0)</f>
        <v>Verspreidbaar</v>
      </c>
      <c r="AY226" s="232" t="str">
        <f>_xlfn.XLOOKUP($F226,Monstervakken!$C:$C,Monstervakken!O:O,".",0)</f>
        <v>Toepasbaar in GBT</v>
      </c>
      <c r="AZ226" s="232" t="str">
        <f>_xlfn.XLOOKUP($F226,Monstervakken!$C:$C,Monstervakken!P:P,".",0)</f>
        <v>Toepasbaar in GBT</v>
      </c>
      <c r="BA226" s="232" t="str">
        <f>_xlfn.XLOOKUP($F226,Monstervakken!$C:$C,Monstervakken!Q:Q,".",0)</f>
        <v>Geen</v>
      </c>
      <c r="BB226" s="232"/>
      <c r="BC226" s="234" t="str">
        <f>_xlfn.XLOOKUP($F226,Monstervakken!$C:$C,Monstervakken!CM:CM,".",0)</f>
        <v>ja</v>
      </c>
      <c r="BD226" s="234" t="str">
        <f>_xlfn.XLOOKUP($F226,Monstervakken!$C:$C,Monstervakken!CN:CN,".",0)</f>
        <v>ja</v>
      </c>
      <c r="BE226" s="234" t="str">
        <f>_xlfn.XLOOKUP($F226,Monstervakken!$C:$C,Monstervakken!CO:CO,".",0)</f>
        <v>ja</v>
      </c>
      <c r="BF226" s="234" t="str">
        <f>_xlfn.XLOOKUP($F226,Monstervakken!$C:$C,Monstervakken!CP:CP,".",0)</f>
        <v>ja</v>
      </c>
      <c r="BG226" s="234" t="str">
        <f>_xlfn.XLOOKUP($F226,Monstervakken!$C:$C,Monstervakken!CQ:CQ,".",0)</f>
        <v>ja</v>
      </c>
      <c r="BH226" s="234" t="str">
        <f>_xlfn.XLOOKUP($F226,Monstervakken!$C:$C,Monstervakken!CR:CR,".",0)</f>
        <v>ja</v>
      </c>
      <c r="BI226" s="234" t="str">
        <f>_xlfn.XLOOKUP($F226,Monstervakken!$C:$C,Monstervakken!CS:CS,".",0)</f>
        <v>ja</v>
      </c>
      <c r="BJ226" s="234" t="str">
        <f>_xlfn.XLOOKUP($F226,Monstervakken!$C:$C,Monstervakken!CT:CT,".",0)</f>
        <v>ja</v>
      </c>
      <c r="BK226" s="234" t="str">
        <f>_xlfn.XLOOKUP($F226,Monstervakken!$C:$C,Monstervakken!CU:CU,".",0)</f>
        <v>ja</v>
      </c>
      <c r="BL226" s="232" t="str">
        <f t="shared" si="25"/>
        <v>011_071</v>
      </c>
    </row>
    <row r="227" spans="1:64" x14ac:dyDescent="0.2">
      <c r="A227" s="6" t="s">
        <v>1647</v>
      </c>
      <c r="C227" s="135">
        <f>_xlfn.XLOOKUP(F227,Monstervakken!C:C,Monstervakken!B:B)</f>
        <v>2006</v>
      </c>
      <c r="D227" s="6" t="s">
        <v>1635</v>
      </c>
      <c r="E227" s="6" t="s">
        <v>1132</v>
      </c>
      <c r="F227" s="75">
        <v>33</v>
      </c>
      <c r="G227" s="115" t="str">
        <f t="shared" si="26"/>
        <v>011_256</v>
      </c>
      <c r="H227" s="135"/>
      <c r="I227" s="75">
        <v>256</v>
      </c>
      <c r="J227" s="6" t="s">
        <v>1133</v>
      </c>
      <c r="K227" s="23">
        <v>52</v>
      </c>
      <c r="L227" s="25">
        <v>6.05</v>
      </c>
      <c r="M227" s="6">
        <v>314.60000000000002</v>
      </c>
      <c r="N227" s="8">
        <v>43720</v>
      </c>
      <c r="O227" s="6" t="s">
        <v>38</v>
      </c>
      <c r="P227" s="66">
        <v>-2.19</v>
      </c>
      <c r="Q227" s="66">
        <v>-2.2200000000000002</v>
      </c>
      <c r="R227" s="66">
        <f>_xlfn.XLOOKUP(E227,hlp_leggeruitrapport!A:A,hlp_leggeruitrapport!D:D)</f>
        <v>-2.2200000000000002</v>
      </c>
      <c r="S227" s="66">
        <v>0.75</v>
      </c>
      <c r="T227" s="66">
        <f>_xlfn.XLOOKUP(E227,hlp_leggeruitrapport!A:A,hlp_leggeruitrapport!E:E)</f>
        <v>0.75</v>
      </c>
      <c r="U227" s="75">
        <f>_xlfn.XLOOKUP(E227,hlp_leggeruitrapport!A:A,hlp_leggeruitrapport!F:F)</f>
        <v>3</v>
      </c>
      <c r="V227" s="165">
        <f>_xlfn.XLOOKUP($G227,hpBPaanwas!$C:$C,hpBPaanwas!T:T,".")</f>
        <v>3</v>
      </c>
      <c r="W227" s="75">
        <f t="shared" si="27"/>
        <v>-3.1700000000000004</v>
      </c>
      <c r="X227" s="6">
        <v>-2.97</v>
      </c>
      <c r="Y227" s="6">
        <v>1.55</v>
      </c>
      <c r="Z227" s="6">
        <v>0.62</v>
      </c>
      <c r="AA227" s="6">
        <v>0.42</v>
      </c>
      <c r="AB227" s="6">
        <v>0.42</v>
      </c>
      <c r="AC227" s="6">
        <v>32.200000000000003</v>
      </c>
      <c r="AD227" s="6">
        <v>21.8</v>
      </c>
      <c r="AE227" s="6">
        <v>21.8</v>
      </c>
      <c r="AF227" s="6">
        <v>0.23699700000000001</v>
      </c>
      <c r="AG227" s="6" t="s">
        <v>921</v>
      </c>
      <c r="AH227" s="6" t="s">
        <v>28</v>
      </c>
      <c r="AI227" s="6" t="s">
        <v>41</v>
      </c>
      <c r="AJ227" s="6" t="s">
        <v>1133</v>
      </c>
      <c r="AK227" s="75">
        <f>_xlfn.XLOOKUP(G227,hlpBPout!C:C,hlpBPout!X:X,".")</f>
        <v>31</v>
      </c>
      <c r="AL227" s="75">
        <f>_xlfn.XLOOKUP($G227,hlpBPout!$C:$C,hlpBPout!AA:AA,".")</f>
        <v>21</v>
      </c>
      <c r="AM227" s="75">
        <f>_xlfn.XLOOKUP(G227,hpBPaanwas!C:C,hpBPaanwas!X:X,".")</f>
        <v>42</v>
      </c>
      <c r="AN227" s="165">
        <f t="shared" si="23"/>
        <v>0.5</v>
      </c>
      <c r="AO227" s="75">
        <f>_xlfn.XLOOKUP($G227,hpBPaanwas!$C:$C,hpBPaanwas!AA:AA,".")</f>
        <v>26</v>
      </c>
      <c r="AP227" s="116"/>
      <c r="AQ227" s="75">
        <f t="shared" si="24"/>
        <v>-1.2000000000000028</v>
      </c>
      <c r="AR227" s="116"/>
      <c r="AS227" s="127"/>
      <c r="AT227" s="127" t="s">
        <v>3795</v>
      </c>
      <c r="AU227" s="128"/>
      <c r="AV227" s="232" t="str">
        <f>_xlfn.XLOOKUP($F227,Monstervakken!$C:$C,Monstervakken!L:L,".",0)</f>
        <v>Altijd toepasbaar</v>
      </c>
      <c r="AW227" s="232" t="str">
        <f>_xlfn.XLOOKUP($F227,Monstervakken!$C:$C,Monstervakken!M:M,".",0)</f>
        <v>Altijd toepasbaar</v>
      </c>
      <c r="AX227" s="232" t="str">
        <f>_xlfn.XLOOKUP($F227,Monstervakken!$C:$C,Monstervakken!N:N,".",0)</f>
        <v>Verspreidbaar</v>
      </c>
      <c r="AY227" s="232" t="str">
        <f>_xlfn.XLOOKUP($F227,Monstervakken!$C:$C,Monstervakken!O:O,".",0)</f>
        <v>Toepasbaar in GBT</v>
      </c>
      <c r="AZ227" s="232" t="str">
        <f>_xlfn.XLOOKUP($F227,Monstervakken!$C:$C,Monstervakken!P:P,".",0)</f>
        <v>Toepasbaar in GBT</v>
      </c>
      <c r="BA227" s="232" t="str">
        <f>_xlfn.XLOOKUP($F227,Monstervakken!$C:$C,Monstervakken!Q:Q,".",0)</f>
        <v>Geen</v>
      </c>
      <c r="BB227" s="232"/>
      <c r="BC227" s="234" t="str">
        <f>_xlfn.XLOOKUP($F227,Monstervakken!$C:$C,Monstervakken!CM:CM,".",0)</f>
        <v>ja</v>
      </c>
      <c r="BD227" s="234" t="str">
        <f>_xlfn.XLOOKUP($F227,Monstervakken!$C:$C,Monstervakken!CN:CN,".",0)</f>
        <v>ja</v>
      </c>
      <c r="BE227" s="234" t="str">
        <f>_xlfn.XLOOKUP($F227,Monstervakken!$C:$C,Monstervakken!CO:CO,".",0)</f>
        <v>ja</v>
      </c>
      <c r="BF227" s="234" t="str">
        <f>_xlfn.XLOOKUP($F227,Monstervakken!$C:$C,Monstervakken!CP:CP,".",0)</f>
        <v>ja</v>
      </c>
      <c r="BG227" s="234" t="str">
        <f>_xlfn.XLOOKUP($F227,Monstervakken!$C:$C,Monstervakken!CQ:CQ,".",0)</f>
        <v>ja</v>
      </c>
      <c r="BH227" s="234" t="str">
        <f>_xlfn.XLOOKUP($F227,Monstervakken!$C:$C,Monstervakken!CR:CR,".",0)</f>
        <v>ja</v>
      </c>
      <c r="BI227" s="234" t="str">
        <f>_xlfn.XLOOKUP($F227,Monstervakken!$C:$C,Monstervakken!CS:CS,".",0)</f>
        <v>ja</v>
      </c>
      <c r="BJ227" s="234" t="str">
        <f>_xlfn.XLOOKUP($F227,Monstervakken!$C:$C,Monstervakken!CT:CT,".",0)</f>
        <v>ja</v>
      </c>
      <c r="BK227" s="234" t="str">
        <f>_xlfn.XLOOKUP($F227,Monstervakken!$C:$C,Monstervakken!CU:CU,".",0)</f>
        <v>ja</v>
      </c>
      <c r="BL227" s="232" t="str">
        <f t="shared" si="25"/>
        <v>011_256</v>
      </c>
    </row>
    <row r="228" spans="1:64" x14ac:dyDescent="0.2">
      <c r="A228" s="6" t="s">
        <v>1647</v>
      </c>
      <c r="C228" s="135">
        <f>_xlfn.XLOOKUP(F228,Monstervakken!C:C,Monstervakken!B:B)</f>
        <v>2006</v>
      </c>
      <c r="D228" s="6" t="s">
        <v>1635</v>
      </c>
      <c r="E228" s="6" t="s">
        <v>807</v>
      </c>
      <c r="F228" s="75">
        <v>33</v>
      </c>
      <c r="G228" s="115" t="str">
        <f t="shared" si="26"/>
        <v>011_257</v>
      </c>
      <c r="H228" s="135"/>
      <c r="I228" s="75">
        <v>257</v>
      </c>
      <c r="J228" s="6" t="s">
        <v>808</v>
      </c>
      <c r="K228" s="23">
        <v>29</v>
      </c>
      <c r="L228" s="25">
        <v>5.85</v>
      </c>
      <c r="M228" s="6">
        <v>169.65</v>
      </c>
      <c r="N228" s="8">
        <v>43720</v>
      </c>
      <c r="O228" s="6" t="s">
        <v>74</v>
      </c>
      <c r="P228" s="66">
        <v>-2.19</v>
      </c>
      <c r="Q228" s="66">
        <v>-2.2200000000000002</v>
      </c>
      <c r="R228" s="66">
        <f>_xlfn.XLOOKUP(E228,hlp_leggeruitrapport!A:A,hlp_leggeruitrapport!D:D)</f>
        <v>-2.2200000000000002</v>
      </c>
      <c r="S228" s="66">
        <v>0.75</v>
      </c>
      <c r="T228" s="66">
        <f>_xlfn.XLOOKUP(E228,hlp_leggeruitrapport!A:A,hlp_leggeruitrapport!E:E)</f>
        <v>0.75</v>
      </c>
      <c r="U228" s="75">
        <f>_xlfn.XLOOKUP(E228,hlp_leggeruitrapport!A:A,hlp_leggeruitrapport!F:F)</f>
        <v>3</v>
      </c>
      <c r="V228" s="165">
        <f>_xlfn.XLOOKUP($G228,hpBPaanwas!$C:$C,hpBPaanwas!T:T,".")</f>
        <v>2.6</v>
      </c>
      <c r="W228" s="75">
        <f t="shared" si="27"/>
        <v>-3.1700000000000004</v>
      </c>
      <c r="X228" s="6">
        <v>-2.97</v>
      </c>
      <c r="Y228" s="6">
        <v>1.95</v>
      </c>
      <c r="Z228" s="6">
        <v>0.57999999999999996</v>
      </c>
      <c r="AA228" s="6">
        <v>0.28000000000000003</v>
      </c>
      <c r="AB228" s="6">
        <v>0.3</v>
      </c>
      <c r="AC228" s="6">
        <v>16.8</v>
      </c>
      <c r="AD228" s="6">
        <v>8.1</v>
      </c>
      <c r="AE228" s="6">
        <v>8.6999999999999993</v>
      </c>
      <c r="AF228" s="6">
        <v>0.160689</v>
      </c>
      <c r="AG228" s="6" t="s">
        <v>479</v>
      </c>
      <c r="AH228" s="6" t="s">
        <v>28</v>
      </c>
      <c r="AI228" s="6" t="s">
        <v>41</v>
      </c>
      <c r="AJ228" s="6" t="s">
        <v>808</v>
      </c>
      <c r="AK228" s="75">
        <f>_xlfn.XLOOKUP(G228,hlpBPout!C:C,hlpBPout!X:X,".")</f>
        <v>17</v>
      </c>
      <c r="AL228" s="75">
        <f>_xlfn.XLOOKUP($G228,hlpBPout!$C:$C,hlpBPout!AA:AA,".")</f>
        <v>3</v>
      </c>
      <c r="AM228" s="75">
        <f>_xlfn.XLOOKUP(G228,hpBPaanwas!C:C,hpBPaanwas!X:X,".")</f>
        <v>20</v>
      </c>
      <c r="AN228" s="165">
        <f t="shared" si="23"/>
        <v>0.41379310344827586</v>
      </c>
      <c r="AO228" s="75">
        <f>_xlfn.XLOOKUP($G228,hpBPaanwas!$C:$C,hpBPaanwas!AA:AA,".")</f>
        <v>12</v>
      </c>
      <c r="AP228" s="116"/>
      <c r="AQ228" s="75">
        <f t="shared" si="24"/>
        <v>0.19999999999999929</v>
      </c>
      <c r="AR228" s="116"/>
      <c r="AS228" s="127"/>
      <c r="AT228" s="127" t="s">
        <v>3795</v>
      </c>
      <c r="AU228" s="128"/>
      <c r="AV228" s="232" t="str">
        <f>_xlfn.XLOOKUP($F228,Monstervakken!$C:$C,Monstervakken!L:L,".",0)</f>
        <v>Altijd toepasbaar</v>
      </c>
      <c r="AW228" s="232" t="str">
        <f>_xlfn.XLOOKUP($F228,Monstervakken!$C:$C,Monstervakken!M:M,".",0)</f>
        <v>Altijd toepasbaar</v>
      </c>
      <c r="AX228" s="232" t="str">
        <f>_xlfn.XLOOKUP($F228,Monstervakken!$C:$C,Monstervakken!N:N,".",0)</f>
        <v>Verspreidbaar</v>
      </c>
      <c r="AY228" s="232" t="str">
        <f>_xlfn.XLOOKUP($F228,Monstervakken!$C:$C,Monstervakken!O:O,".",0)</f>
        <v>Toepasbaar in GBT</v>
      </c>
      <c r="AZ228" s="232" t="str">
        <f>_xlfn.XLOOKUP($F228,Monstervakken!$C:$C,Monstervakken!P:P,".",0)</f>
        <v>Toepasbaar in GBT</v>
      </c>
      <c r="BA228" s="232" t="str">
        <f>_xlfn.XLOOKUP($F228,Monstervakken!$C:$C,Monstervakken!Q:Q,".",0)</f>
        <v>Geen</v>
      </c>
      <c r="BB228" s="232"/>
      <c r="BC228" s="234" t="str">
        <f>_xlfn.XLOOKUP($F228,Monstervakken!$C:$C,Monstervakken!CM:CM,".",0)</f>
        <v>ja</v>
      </c>
      <c r="BD228" s="234" t="str">
        <f>_xlfn.XLOOKUP($F228,Monstervakken!$C:$C,Monstervakken!CN:CN,".",0)</f>
        <v>ja</v>
      </c>
      <c r="BE228" s="234" t="str">
        <f>_xlfn.XLOOKUP($F228,Monstervakken!$C:$C,Monstervakken!CO:CO,".",0)</f>
        <v>ja</v>
      </c>
      <c r="BF228" s="234" t="str">
        <f>_xlfn.XLOOKUP($F228,Monstervakken!$C:$C,Monstervakken!CP:CP,".",0)</f>
        <v>ja</v>
      </c>
      <c r="BG228" s="234" t="str">
        <f>_xlfn.XLOOKUP($F228,Monstervakken!$C:$C,Monstervakken!CQ:CQ,".",0)</f>
        <v>ja</v>
      </c>
      <c r="BH228" s="234" t="str">
        <f>_xlfn.XLOOKUP($F228,Monstervakken!$C:$C,Monstervakken!CR:CR,".",0)</f>
        <v>ja</v>
      </c>
      <c r="BI228" s="234" t="str">
        <f>_xlfn.XLOOKUP($F228,Monstervakken!$C:$C,Monstervakken!CS:CS,".",0)</f>
        <v>ja</v>
      </c>
      <c r="BJ228" s="234" t="str">
        <f>_xlfn.XLOOKUP($F228,Monstervakken!$C:$C,Monstervakken!CT:CT,".",0)</f>
        <v>ja</v>
      </c>
      <c r="BK228" s="234" t="str">
        <f>_xlfn.XLOOKUP($F228,Monstervakken!$C:$C,Monstervakken!CU:CU,".",0)</f>
        <v>ja</v>
      </c>
      <c r="BL228" s="232" t="str">
        <f t="shared" si="25"/>
        <v>011_257</v>
      </c>
    </row>
    <row r="229" spans="1:64" x14ac:dyDescent="0.2">
      <c r="A229" s="6" t="s">
        <v>1647</v>
      </c>
      <c r="C229" s="135">
        <f>_xlfn.XLOOKUP(F229,Monstervakken!C:C,Monstervakken!B:B)</f>
        <v>2006</v>
      </c>
      <c r="D229" s="6" t="s">
        <v>1635</v>
      </c>
      <c r="E229" s="6" t="s">
        <v>809</v>
      </c>
      <c r="F229" s="75">
        <v>33</v>
      </c>
      <c r="G229" s="115" t="str">
        <f t="shared" si="26"/>
        <v>011_258</v>
      </c>
      <c r="H229" s="135"/>
      <c r="I229" s="75">
        <v>258</v>
      </c>
      <c r="J229" s="6" t="s">
        <v>810</v>
      </c>
      <c r="K229" s="23">
        <v>14</v>
      </c>
      <c r="L229" s="25">
        <v>18</v>
      </c>
      <c r="M229" s="6">
        <v>252</v>
      </c>
      <c r="N229" s="8">
        <v>43720</v>
      </c>
      <c r="O229" s="6" t="s">
        <v>74</v>
      </c>
      <c r="P229" s="66">
        <v>-2.19</v>
      </c>
      <c r="Q229" s="66">
        <v>-2.2200000000000002</v>
      </c>
      <c r="R229" s="66">
        <f>_xlfn.XLOOKUP(E229,hlp_leggeruitrapport!A:A,hlp_leggeruitrapport!D:D)</f>
        <v>-2.2200000000000002</v>
      </c>
      <c r="S229" s="66">
        <v>0.75</v>
      </c>
      <c r="T229" s="66">
        <f>_xlfn.XLOOKUP(E229,hlp_leggeruitrapport!A:A,hlp_leggeruitrapport!E:E)</f>
        <v>0.75</v>
      </c>
      <c r="U229" s="75">
        <f>_xlfn.XLOOKUP(E229,hlp_leggeruitrapport!A:A,hlp_leggeruitrapport!F:F)</f>
        <v>3</v>
      </c>
      <c r="V229" s="165">
        <f>_xlfn.XLOOKUP($G229,hpBPaanwas!$C:$C,hpBPaanwas!T:T,".")</f>
        <v>3</v>
      </c>
      <c r="W229" s="75">
        <f t="shared" si="27"/>
        <v>-3.1700000000000004</v>
      </c>
      <c r="X229" s="6">
        <v>-2.97</v>
      </c>
      <c r="Y229" s="6">
        <v>13.5</v>
      </c>
      <c r="Z229" s="6">
        <v>2.08</v>
      </c>
      <c r="AA229" s="6">
        <v>1.1299999999999999</v>
      </c>
      <c r="AB229" s="6">
        <v>1.79</v>
      </c>
      <c r="AC229" s="6">
        <v>29.1</v>
      </c>
      <c r="AD229" s="6">
        <v>15.8</v>
      </c>
      <c r="AE229" s="6">
        <v>25.1</v>
      </c>
      <c r="AF229" s="6">
        <v>0.109567</v>
      </c>
      <c r="AG229" s="6" t="s">
        <v>479</v>
      </c>
      <c r="AH229" s="6" t="s">
        <v>28</v>
      </c>
      <c r="AI229" s="6" t="s">
        <v>41</v>
      </c>
      <c r="AJ229" s="6" t="s">
        <v>810</v>
      </c>
      <c r="AK229" s="75">
        <f>_xlfn.XLOOKUP(G229,hlpBPout!C:C,hlpBPout!X:X,".")</f>
        <v>29</v>
      </c>
      <c r="AL229" s="75">
        <f>_xlfn.XLOOKUP($G229,hlpBPout!$C:$C,hlpBPout!AA:AA,".")</f>
        <v>15</v>
      </c>
      <c r="AM229" s="75">
        <f>_xlfn.XLOOKUP(G229,hpBPaanwas!C:C,hpBPaanwas!X:X,".")</f>
        <v>35</v>
      </c>
      <c r="AN229" s="165">
        <f t="shared" si="23"/>
        <v>2.0714285714285716</v>
      </c>
      <c r="AO229" s="75">
        <f>_xlfn.XLOOKUP($G229,hpBPaanwas!$C:$C,hpBPaanwas!AA:AA,".")</f>
        <v>29</v>
      </c>
      <c r="AP229" s="116"/>
      <c r="AQ229" s="75">
        <f t="shared" si="24"/>
        <v>-0.10000000000000142</v>
      </c>
      <c r="AR229" s="116"/>
      <c r="AS229" s="127"/>
      <c r="AT229" s="127" t="s">
        <v>3795</v>
      </c>
      <c r="AU229" s="128"/>
      <c r="AV229" s="232" t="str">
        <f>_xlfn.XLOOKUP($F229,Monstervakken!$C:$C,Monstervakken!L:L,".",0)</f>
        <v>Altijd toepasbaar</v>
      </c>
      <c r="AW229" s="232" t="str">
        <f>_xlfn.XLOOKUP($F229,Monstervakken!$C:$C,Monstervakken!M:M,".",0)</f>
        <v>Altijd toepasbaar</v>
      </c>
      <c r="AX229" s="232" t="str">
        <f>_xlfn.XLOOKUP($F229,Monstervakken!$C:$C,Monstervakken!N:N,".",0)</f>
        <v>Verspreidbaar</v>
      </c>
      <c r="AY229" s="232" t="str">
        <f>_xlfn.XLOOKUP($F229,Monstervakken!$C:$C,Monstervakken!O:O,".",0)</f>
        <v>Toepasbaar in GBT</v>
      </c>
      <c r="AZ229" s="232" t="str">
        <f>_xlfn.XLOOKUP($F229,Monstervakken!$C:$C,Monstervakken!P:P,".",0)</f>
        <v>Toepasbaar in GBT</v>
      </c>
      <c r="BA229" s="232" t="str">
        <f>_xlfn.XLOOKUP($F229,Monstervakken!$C:$C,Monstervakken!Q:Q,".",0)</f>
        <v>Geen</v>
      </c>
      <c r="BB229" s="232"/>
      <c r="BC229" s="234" t="str">
        <f>_xlfn.XLOOKUP($F229,Monstervakken!$C:$C,Monstervakken!CM:CM,".",0)</f>
        <v>ja</v>
      </c>
      <c r="BD229" s="234" t="str">
        <f>_xlfn.XLOOKUP($F229,Monstervakken!$C:$C,Monstervakken!CN:CN,".",0)</f>
        <v>ja</v>
      </c>
      <c r="BE229" s="234" t="str">
        <f>_xlfn.XLOOKUP($F229,Monstervakken!$C:$C,Monstervakken!CO:CO,".",0)</f>
        <v>ja</v>
      </c>
      <c r="BF229" s="234" t="str">
        <f>_xlfn.XLOOKUP($F229,Monstervakken!$C:$C,Monstervakken!CP:CP,".",0)</f>
        <v>ja</v>
      </c>
      <c r="BG229" s="234" t="str">
        <f>_xlfn.XLOOKUP($F229,Monstervakken!$C:$C,Monstervakken!CQ:CQ,".",0)</f>
        <v>ja</v>
      </c>
      <c r="BH229" s="234" t="str">
        <f>_xlfn.XLOOKUP($F229,Monstervakken!$C:$C,Monstervakken!CR:CR,".",0)</f>
        <v>ja</v>
      </c>
      <c r="BI229" s="234" t="str">
        <f>_xlfn.XLOOKUP($F229,Monstervakken!$C:$C,Monstervakken!CS:CS,".",0)</f>
        <v>ja</v>
      </c>
      <c r="BJ229" s="234" t="str">
        <f>_xlfn.XLOOKUP($F229,Monstervakken!$C:$C,Monstervakken!CT:CT,".",0)</f>
        <v>ja</v>
      </c>
      <c r="BK229" s="234" t="str">
        <f>_xlfn.XLOOKUP($F229,Monstervakken!$C:$C,Monstervakken!CU:CU,".",0)</f>
        <v>ja</v>
      </c>
      <c r="BL229" s="232" t="str">
        <f t="shared" si="25"/>
        <v>011_258</v>
      </c>
    </row>
    <row r="230" spans="1:64" x14ac:dyDescent="0.2">
      <c r="A230" s="6" t="s">
        <v>1647</v>
      </c>
      <c r="C230" s="135">
        <f>_xlfn.XLOOKUP(F230,Monstervakken!C:C,Monstervakken!B:B)</f>
        <v>2006</v>
      </c>
      <c r="D230" s="6" t="s">
        <v>1635</v>
      </c>
      <c r="E230" s="6" t="s">
        <v>809</v>
      </c>
      <c r="F230" s="75">
        <v>33</v>
      </c>
      <c r="G230" s="115" t="str">
        <f t="shared" si="26"/>
        <v>011_259</v>
      </c>
      <c r="H230" s="135"/>
      <c r="I230" s="75">
        <v>259</v>
      </c>
      <c r="J230" s="6" t="s">
        <v>811</v>
      </c>
      <c r="K230" s="23">
        <v>38</v>
      </c>
      <c r="L230" s="25">
        <v>8</v>
      </c>
      <c r="M230" s="6">
        <v>304</v>
      </c>
      <c r="N230" s="8">
        <v>43720</v>
      </c>
      <c r="O230" s="6" t="s">
        <v>74</v>
      </c>
      <c r="P230" s="66">
        <v>-2.19</v>
      </c>
      <c r="Q230" s="66">
        <v>-2.2200000000000002</v>
      </c>
      <c r="R230" s="66">
        <f>_xlfn.XLOOKUP(E230,hlp_leggeruitrapport!A:A,hlp_leggeruitrapport!D:D)</f>
        <v>-2.2200000000000002</v>
      </c>
      <c r="S230" s="66">
        <v>0.75</v>
      </c>
      <c r="T230" s="66">
        <f>_xlfn.XLOOKUP(E230,hlp_leggeruitrapport!A:A,hlp_leggeruitrapport!E:E)</f>
        <v>0.75</v>
      </c>
      <c r="U230" s="75">
        <f>_xlfn.XLOOKUP(E230,hlp_leggeruitrapport!A:A,hlp_leggeruitrapport!F:F)</f>
        <v>3</v>
      </c>
      <c r="V230" s="165">
        <f>_xlfn.XLOOKUP($G230,hpBPaanwas!$C:$C,hpBPaanwas!T:T,".")</f>
        <v>3</v>
      </c>
      <c r="W230" s="75">
        <f t="shared" si="27"/>
        <v>-3.1700000000000004</v>
      </c>
      <c r="X230" s="6">
        <v>-2.97</v>
      </c>
      <c r="Y230" s="6">
        <v>3.5</v>
      </c>
      <c r="Z230" s="6">
        <v>1.78</v>
      </c>
      <c r="AA230" s="6">
        <v>0.6</v>
      </c>
      <c r="AB230" s="6">
        <v>1.1200000000000001</v>
      </c>
      <c r="AC230" s="6">
        <v>67.599999999999994</v>
      </c>
      <c r="AD230" s="6">
        <v>22.8</v>
      </c>
      <c r="AE230" s="6">
        <v>42.6</v>
      </c>
      <c r="AF230" s="6">
        <v>0.19928799999999999</v>
      </c>
      <c r="AG230" s="6" t="s">
        <v>479</v>
      </c>
      <c r="AH230" s="6" t="s">
        <v>28</v>
      </c>
      <c r="AI230" s="6" t="s">
        <v>41</v>
      </c>
      <c r="AJ230" s="6" t="s">
        <v>811</v>
      </c>
      <c r="AK230" s="75">
        <f>_xlfn.XLOOKUP(G230,hlpBPout!C:C,hlpBPout!X:X,".")</f>
        <v>68</v>
      </c>
      <c r="AL230" s="75">
        <f>_xlfn.XLOOKUP($G230,hlpBPout!$C:$C,hlpBPout!AA:AA,".")</f>
        <v>19</v>
      </c>
      <c r="AM230" s="75">
        <f>_xlfn.XLOOKUP(G230,hpBPaanwas!C:C,hpBPaanwas!X:X,".")</f>
        <v>76</v>
      </c>
      <c r="AN230" s="165">
        <f t="shared" si="23"/>
        <v>1.2105263157894737</v>
      </c>
      <c r="AO230" s="75">
        <f>_xlfn.XLOOKUP($G230,hpBPaanwas!$C:$C,hpBPaanwas!AA:AA,".")</f>
        <v>46</v>
      </c>
      <c r="AP230" s="116"/>
      <c r="AQ230" s="75">
        <f t="shared" si="24"/>
        <v>0.40000000000000568</v>
      </c>
      <c r="AR230" s="116"/>
      <c r="AS230" s="127"/>
      <c r="AT230" s="127" t="s">
        <v>3795</v>
      </c>
      <c r="AU230" s="128"/>
      <c r="AV230" s="232" t="str">
        <f>_xlfn.XLOOKUP($F230,Monstervakken!$C:$C,Monstervakken!L:L,".",0)</f>
        <v>Altijd toepasbaar</v>
      </c>
      <c r="AW230" s="232" t="str">
        <f>_xlfn.XLOOKUP($F230,Monstervakken!$C:$C,Monstervakken!M:M,".",0)</f>
        <v>Altijd toepasbaar</v>
      </c>
      <c r="AX230" s="232" t="str">
        <f>_xlfn.XLOOKUP($F230,Monstervakken!$C:$C,Monstervakken!N:N,".",0)</f>
        <v>Verspreidbaar</v>
      </c>
      <c r="AY230" s="232" t="str">
        <f>_xlfn.XLOOKUP($F230,Monstervakken!$C:$C,Monstervakken!O:O,".",0)</f>
        <v>Toepasbaar in GBT</v>
      </c>
      <c r="AZ230" s="232" t="str">
        <f>_xlfn.XLOOKUP($F230,Monstervakken!$C:$C,Monstervakken!P:P,".",0)</f>
        <v>Toepasbaar in GBT</v>
      </c>
      <c r="BA230" s="232" t="str">
        <f>_xlfn.XLOOKUP($F230,Monstervakken!$C:$C,Monstervakken!Q:Q,".",0)</f>
        <v>Geen</v>
      </c>
      <c r="BB230" s="232"/>
      <c r="BC230" s="234" t="str">
        <f>_xlfn.XLOOKUP($F230,Monstervakken!$C:$C,Monstervakken!CM:CM,".",0)</f>
        <v>ja</v>
      </c>
      <c r="BD230" s="234" t="str">
        <f>_xlfn.XLOOKUP($F230,Monstervakken!$C:$C,Monstervakken!CN:CN,".",0)</f>
        <v>ja</v>
      </c>
      <c r="BE230" s="234" t="str">
        <f>_xlfn.XLOOKUP($F230,Monstervakken!$C:$C,Monstervakken!CO:CO,".",0)</f>
        <v>ja</v>
      </c>
      <c r="BF230" s="234" t="str">
        <f>_xlfn.XLOOKUP($F230,Monstervakken!$C:$C,Monstervakken!CP:CP,".",0)</f>
        <v>ja</v>
      </c>
      <c r="BG230" s="234" t="str">
        <f>_xlfn.XLOOKUP($F230,Monstervakken!$C:$C,Monstervakken!CQ:CQ,".",0)</f>
        <v>ja</v>
      </c>
      <c r="BH230" s="234" t="str">
        <f>_xlfn.XLOOKUP($F230,Monstervakken!$C:$C,Monstervakken!CR:CR,".",0)</f>
        <v>ja</v>
      </c>
      <c r="BI230" s="234" t="str">
        <f>_xlfn.XLOOKUP($F230,Monstervakken!$C:$C,Monstervakken!CS:CS,".",0)</f>
        <v>ja</v>
      </c>
      <c r="BJ230" s="234" t="str">
        <f>_xlfn.XLOOKUP($F230,Monstervakken!$C:$C,Monstervakken!CT:CT,".",0)</f>
        <v>ja</v>
      </c>
      <c r="BK230" s="234" t="str">
        <f>_xlfn.XLOOKUP($F230,Monstervakken!$C:$C,Monstervakken!CU:CU,".",0)</f>
        <v>ja</v>
      </c>
      <c r="BL230" s="232" t="str">
        <f t="shared" si="25"/>
        <v>011_259</v>
      </c>
    </row>
    <row r="231" spans="1:64" x14ac:dyDescent="0.2">
      <c r="A231" s="6" t="s">
        <v>1647</v>
      </c>
      <c r="C231" s="135">
        <f>_xlfn.XLOOKUP(F231,Monstervakken!C:C,Monstervakken!B:B)</f>
        <v>2006</v>
      </c>
      <c r="D231" s="6" t="s">
        <v>1635</v>
      </c>
      <c r="E231" s="6" t="s">
        <v>809</v>
      </c>
      <c r="F231" s="75">
        <v>33</v>
      </c>
      <c r="G231" s="115" t="str">
        <f t="shared" si="26"/>
        <v>011_260</v>
      </c>
      <c r="H231" s="135"/>
      <c r="I231" s="75">
        <v>260</v>
      </c>
      <c r="J231" s="6" t="s">
        <v>1134</v>
      </c>
      <c r="K231" s="23">
        <v>27</v>
      </c>
      <c r="L231" s="25">
        <v>5.75</v>
      </c>
      <c r="M231" s="6">
        <v>155.25</v>
      </c>
      <c r="N231" s="8">
        <v>43720</v>
      </c>
      <c r="O231" s="6" t="s">
        <v>74</v>
      </c>
      <c r="P231" s="66">
        <v>-2.19</v>
      </c>
      <c r="Q231" s="66">
        <v>-2.2200000000000002</v>
      </c>
      <c r="R231" s="66">
        <f>_xlfn.XLOOKUP(E231,hlp_leggeruitrapport!A:A,hlp_leggeruitrapport!D:D)</f>
        <v>-2.2200000000000002</v>
      </c>
      <c r="S231" s="66">
        <v>0.75</v>
      </c>
      <c r="T231" s="66">
        <f>_xlfn.XLOOKUP(E231,hlp_leggeruitrapport!A:A,hlp_leggeruitrapport!E:E)</f>
        <v>0.75</v>
      </c>
      <c r="U231" s="75">
        <f>_xlfn.XLOOKUP(E231,hlp_leggeruitrapport!A:A,hlp_leggeruitrapport!F:F)</f>
        <v>3</v>
      </c>
      <c r="V231" s="165">
        <f>_xlfn.XLOOKUP($G231,hpBPaanwas!$C:$C,hpBPaanwas!T:T,".")</f>
        <v>2.56</v>
      </c>
      <c r="W231" s="75">
        <f t="shared" si="27"/>
        <v>-3.1700000000000004</v>
      </c>
      <c r="X231" s="6">
        <v>-2.97</v>
      </c>
      <c r="Y231" s="6">
        <v>1.916666</v>
      </c>
      <c r="Z231" s="6">
        <v>0.64</v>
      </c>
      <c r="AA231" s="6">
        <v>0.4</v>
      </c>
      <c r="AB231" s="6">
        <v>0.4</v>
      </c>
      <c r="AC231" s="6">
        <v>17.3</v>
      </c>
      <c r="AD231" s="6">
        <v>10.8</v>
      </c>
      <c r="AE231" s="6">
        <v>10.8</v>
      </c>
      <c r="AF231" s="6">
        <v>0.21768699999999999</v>
      </c>
      <c r="AG231" s="6" t="s">
        <v>921</v>
      </c>
      <c r="AH231" s="6" t="s">
        <v>28</v>
      </c>
      <c r="AI231" s="6" t="s">
        <v>41</v>
      </c>
      <c r="AJ231" s="6" t="s">
        <v>1134</v>
      </c>
      <c r="AK231" s="75">
        <f>_xlfn.XLOOKUP(G231,hlpBPout!C:C,hlpBPout!X:X,".")</f>
        <v>16</v>
      </c>
      <c r="AL231" s="75">
        <f>_xlfn.XLOOKUP($G231,hlpBPout!$C:$C,hlpBPout!AA:AA,".")</f>
        <v>8</v>
      </c>
      <c r="AM231" s="75">
        <f>_xlfn.XLOOKUP(G231,hpBPaanwas!C:C,hpBPaanwas!X:X,".")</f>
        <v>22</v>
      </c>
      <c r="AN231" s="165">
        <f t="shared" si="23"/>
        <v>0.51851851851851849</v>
      </c>
      <c r="AO231" s="75">
        <f>_xlfn.XLOOKUP($G231,hpBPaanwas!$C:$C,hpBPaanwas!AA:AA,".")</f>
        <v>14</v>
      </c>
      <c r="AP231" s="116"/>
      <c r="AQ231" s="75">
        <f t="shared" si="24"/>
        <v>-1.3000000000000007</v>
      </c>
      <c r="AR231" s="116"/>
      <c r="AS231" s="127"/>
      <c r="AT231" s="127" t="s">
        <v>3795</v>
      </c>
      <c r="AU231" s="128"/>
      <c r="AV231" s="232" t="str">
        <f>_xlfn.XLOOKUP($F231,Monstervakken!$C:$C,Monstervakken!L:L,".",0)</f>
        <v>Altijd toepasbaar</v>
      </c>
      <c r="AW231" s="232" t="str">
        <f>_xlfn.XLOOKUP($F231,Monstervakken!$C:$C,Monstervakken!M:M,".",0)</f>
        <v>Altijd toepasbaar</v>
      </c>
      <c r="AX231" s="232" t="str">
        <f>_xlfn.XLOOKUP($F231,Monstervakken!$C:$C,Monstervakken!N:N,".",0)</f>
        <v>Verspreidbaar</v>
      </c>
      <c r="AY231" s="232" t="str">
        <f>_xlfn.XLOOKUP($F231,Monstervakken!$C:$C,Monstervakken!O:O,".",0)</f>
        <v>Toepasbaar in GBT</v>
      </c>
      <c r="AZ231" s="232" t="str">
        <f>_xlfn.XLOOKUP($F231,Monstervakken!$C:$C,Monstervakken!P:P,".",0)</f>
        <v>Toepasbaar in GBT</v>
      </c>
      <c r="BA231" s="232" t="str">
        <f>_xlfn.XLOOKUP($F231,Monstervakken!$C:$C,Monstervakken!Q:Q,".",0)</f>
        <v>Geen</v>
      </c>
      <c r="BB231" s="232"/>
      <c r="BC231" s="234" t="str">
        <f>_xlfn.XLOOKUP($F231,Monstervakken!$C:$C,Monstervakken!CM:CM,".",0)</f>
        <v>ja</v>
      </c>
      <c r="BD231" s="234" t="str">
        <f>_xlfn.XLOOKUP($F231,Monstervakken!$C:$C,Monstervakken!CN:CN,".",0)</f>
        <v>ja</v>
      </c>
      <c r="BE231" s="234" t="str">
        <f>_xlfn.XLOOKUP($F231,Monstervakken!$C:$C,Monstervakken!CO:CO,".",0)</f>
        <v>ja</v>
      </c>
      <c r="BF231" s="234" t="str">
        <f>_xlfn.XLOOKUP($F231,Monstervakken!$C:$C,Monstervakken!CP:CP,".",0)</f>
        <v>ja</v>
      </c>
      <c r="BG231" s="234" t="str">
        <f>_xlfn.XLOOKUP($F231,Monstervakken!$C:$C,Monstervakken!CQ:CQ,".",0)</f>
        <v>ja</v>
      </c>
      <c r="BH231" s="234" t="str">
        <f>_xlfn.XLOOKUP($F231,Monstervakken!$C:$C,Monstervakken!CR:CR,".",0)</f>
        <v>ja</v>
      </c>
      <c r="BI231" s="234" t="str">
        <f>_xlfn.XLOOKUP($F231,Monstervakken!$C:$C,Monstervakken!CS:CS,".",0)</f>
        <v>ja</v>
      </c>
      <c r="BJ231" s="234" t="str">
        <f>_xlfn.XLOOKUP($F231,Monstervakken!$C:$C,Monstervakken!CT:CT,".",0)</f>
        <v>ja</v>
      </c>
      <c r="BK231" s="234" t="str">
        <f>_xlfn.XLOOKUP($F231,Monstervakken!$C:$C,Monstervakken!CU:CU,".",0)</f>
        <v>ja</v>
      </c>
      <c r="BL231" s="232" t="str">
        <f t="shared" si="25"/>
        <v>011_260</v>
      </c>
    </row>
    <row r="232" spans="1:64" x14ac:dyDescent="0.2">
      <c r="A232" s="6" t="s">
        <v>1647</v>
      </c>
      <c r="C232" s="135">
        <f>_xlfn.XLOOKUP(F232,Monstervakken!C:C,Monstervakken!B:B)</f>
        <v>2007</v>
      </c>
      <c r="D232" s="6" t="s">
        <v>1635</v>
      </c>
      <c r="E232" s="6" t="s">
        <v>359</v>
      </c>
      <c r="F232" s="75">
        <v>35</v>
      </c>
      <c r="G232" s="115" t="str">
        <f t="shared" si="26"/>
        <v>011_241</v>
      </c>
      <c r="H232" s="135"/>
      <c r="I232" s="75">
        <v>241</v>
      </c>
      <c r="J232" s="6" t="s">
        <v>802</v>
      </c>
      <c r="K232" s="23">
        <v>23.5</v>
      </c>
      <c r="L232" s="25">
        <v>5.85</v>
      </c>
      <c r="M232" s="6">
        <v>137.47499999999999</v>
      </c>
      <c r="N232" s="8">
        <v>43720</v>
      </c>
      <c r="O232" s="6" t="s">
        <v>38</v>
      </c>
      <c r="P232" s="66">
        <v>-2.19</v>
      </c>
      <c r="Q232" s="66">
        <v>-2.2200000000000002</v>
      </c>
      <c r="R232" s="66">
        <f>_xlfn.XLOOKUP(E232,hlp_leggeruitrapport!A:A,hlp_leggeruitrapport!D:D)</f>
        <v>-2.2200000000000002</v>
      </c>
      <c r="S232" s="66">
        <v>0.75</v>
      </c>
      <c r="T232" s="66">
        <f>_xlfn.XLOOKUP(E232,hlp_leggeruitrapport!A:A,hlp_leggeruitrapport!E:E)</f>
        <v>0.75</v>
      </c>
      <c r="U232" s="75">
        <f>_xlfn.XLOOKUP(E232,hlp_leggeruitrapport!A:A,hlp_leggeruitrapport!F:F)</f>
        <v>3</v>
      </c>
      <c r="V232" s="165">
        <f>_xlfn.XLOOKUP($G232,hpBPaanwas!$C:$C,hpBPaanwas!T:T,".")</f>
        <v>2.6</v>
      </c>
      <c r="W232" s="75">
        <f t="shared" si="27"/>
        <v>-3.1700000000000004</v>
      </c>
      <c r="X232" s="6">
        <v>-2.97</v>
      </c>
      <c r="Y232" s="6">
        <v>1.95</v>
      </c>
      <c r="Z232" s="6">
        <v>1.07</v>
      </c>
      <c r="AA232" s="6">
        <v>0.02</v>
      </c>
      <c r="AB232" s="6">
        <v>0.3</v>
      </c>
      <c r="AC232" s="6">
        <v>25.1</v>
      </c>
      <c r="AD232" s="6">
        <v>0.5</v>
      </c>
      <c r="AE232" s="6">
        <v>7.1</v>
      </c>
      <c r="AF232" s="6">
        <v>1.3491E-2</v>
      </c>
      <c r="AG232" s="6" t="s">
        <v>479</v>
      </c>
      <c r="AH232" s="6" t="s">
        <v>32</v>
      </c>
      <c r="AI232" s="6" t="s">
        <v>41</v>
      </c>
      <c r="AJ232" s="6" t="s">
        <v>802</v>
      </c>
      <c r="AK232" s="75">
        <f>_xlfn.XLOOKUP(G232,hlpBPout!C:C,hlpBPout!X:X,".")</f>
        <v>26</v>
      </c>
      <c r="AL232" s="75">
        <f>_xlfn.XLOOKUP($G232,hlpBPout!$C:$C,hlpBPout!AA:AA,".")</f>
        <v>0</v>
      </c>
      <c r="AM232" s="75">
        <f>_xlfn.XLOOKUP(G232,hpBPaanwas!C:C,hpBPaanwas!X:X,".")</f>
        <v>28</v>
      </c>
      <c r="AN232" s="165">
        <f t="shared" si="23"/>
        <v>0.2978723404255319</v>
      </c>
      <c r="AO232" s="75">
        <f>_xlfn.XLOOKUP($G232,hpBPaanwas!$C:$C,hpBPaanwas!AA:AA,".")</f>
        <v>7</v>
      </c>
      <c r="AP232" s="116"/>
      <c r="AQ232" s="75">
        <f t="shared" si="24"/>
        <v>0.89999999999999858</v>
      </c>
      <c r="AR232" s="116"/>
      <c r="AS232" s="127"/>
      <c r="AT232" s="127" t="s">
        <v>3795</v>
      </c>
      <c r="AU232" s="128"/>
      <c r="AV232" s="232" t="str">
        <f>_xlfn.XLOOKUP($F232,Monstervakken!$C:$C,Monstervakken!L:L,".",0)</f>
        <v>Altijd toepasbaar</v>
      </c>
      <c r="AW232" s="232" t="str">
        <f>_xlfn.XLOOKUP($F232,Monstervakken!$C:$C,Monstervakken!M:M,".",0)</f>
        <v>Altijd toepasbaar</v>
      </c>
      <c r="AX232" s="232" t="str">
        <f>_xlfn.XLOOKUP($F232,Monstervakken!$C:$C,Monstervakken!N:N,".",0)</f>
        <v>Verspreidbaar</v>
      </c>
      <c r="AY232" s="232" t="str">
        <f>_xlfn.XLOOKUP($F232,Monstervakken!$C:$C,Monstervakken!O:O,".",0)</f>
        <v>Toepasbaar in GBT</v>
      </c>
      <c r="AZ232" s="232" t="str">
        <f>_xlfn.XLOOKUP($F232,Monstervakken!$C:$C,Monstervakken!P:P,".",0)</f>
        <v>Toepasbaar in GBT</v>
      </c>
      <c r="BA232" s="232" t="str">
        <f>_xlfn.XLOOKUP($F232,Monstervakken!$C:$C,Monstervakken!Q:Q,".",0)</f>
        <v>Geen</v>
      </c>
      <c r="BB232" s="232"/>
      <c r="BC232" s="234" t="str">
        <f>_xlfn.XLOOKUP($F232,Monstervakken!$C:$C,Monstervakken!CM:CM,".",0)</f>
        <v>ja</v>
      </c>
      <c r="BD232" s="234" t="str">
        <f>_xlfn.XLOOKUP($F232,Monstervakken!$C:$C,Monstervakken!CN:CN,".",0)</f>
        <v>ja</v>
      </c>
      <c r="BE232" s="234" t="str">
        <f>_xlfn.XLOOKUP($F232,Monstervakken!$C:$C,Monstervakken!CO:CO,".",0)</f>
        <v>ja</v>
      </c>
      <c r="BF232" s="234" t="str">
        <f>_xlfn.XLOOKUP($F232,Monstervakken!$C:$C,Monstervakken!CP:CP,".",0)</f>
        <v>ja</v>
      </c>
      <c r="BG232" s="234" t="str">
        <f>_xlfn.XLOOKUP($F232,Monstervakken!$C:$C,Monstervakken!CQ:CQ,".",0)</f>
        <v>ja</v>
      </c>
      <c r="BH232" s="234" t="str">
        <f>_xlfn.XLOOKUP($F232,Monstervakken!$C:$C,Monstervakken!CR:CR,".",0)</f>
        <v>ja</v>
      </c>
      <c r="BI232" s="234" t="str">
        <f>_xlfn.XLOOKUP($F232,Monstervakken!$C:$C,Monstervakken!CS:CS,".",0)</f>
        <v>ja</v>
      </c>
      <c r="BJ232" s="234" t="str">
        <f>_xlfn.XLOOKUP($F232,Monstervakken!$C:$C,Monstervakken!CT:CT,".",0)</f>
        <v>ja</v>
      </c>
      <c r="BK232" s="234" t="str">
        <f>_xlfn.XLOOKUP($F232,Monstervakken!$C:$C,Monstervakken!CU:CU,".",0)</f>
        <v>ja</v>
      </c>
      <c r="BL232" s="232" t="str">
        <f t="shared" si="25"/>
        <v>011_241</v>
      </c>
    </row>
    <row r="233" spans="1:64" x14ac:dyDescent="0.2">
      <c r="A233" s="6" t="s">
        <v>1647</v>
      </c>
      <c r="C233" s="135">
        <f>_xlfn.XLOOKUP(F233,Monstervakken!C:C,Monstervakken!B:B)</f>
        <v>2007</v>
      </c>
      <c r="D233" s="6" t="s">
        <v>1635</v>
      </c>
      <c r="E233" s="6" t="s">
        <v>359</v>
      </c>
      <c r="F233" s="75">
        <v>35</v>
      </c>
      <c r="G233" s="115" t="str">
        <f t="shared" si="26"/>
        <v>011_242</v>
      </c>
      <c r="H233" s="135"/>
      <c r="I233" s="75">
        <v>242</v>
      </c>
      <c r="J233" s="6" t="s">
        <v>803</v>
      </c>
      <c r="K233" s="23">
        <v>23.5</v>
      </c>
      <c r="L233" s="25">
        <v>8.4499999999999993</v>
      </c>
      <c r="M233" s="6">
        <v>198.57499999999999</v>
      </c>
      <c r="N233" s="8">
        <v>43720</v>
      </c>
      <c r="O233" s="6" t="s">
        <v>47</v>
      </c>
      <c r="P233" s="66">
        <v>-2.19</v>
      </c>
      <c r="Q233" s="66">
        <v>-2.2200000000000002</v>
      </c>
      <c r="R233" s="66">
        <f>_xlfn.XLOOKUP(E233,hlp_leggeruitrapport!A:A,hlp_leggeruitrapport!D:D)</f>
        <v>-2.2200000000000002</v>
      </c>
      <c r="S233" s="66">
        <v>0.75</v>
      </c>
      <c r="T233" s="66">
        <f>_xlfn.XLOOKUP(E233,hlp_leggeruitrapport!A:A,hlp_leggeruitrapport!E:E)</f>
        <v>0.75</v>
      </c>
      <c r="U233" s="75">
        <f>_xlfn.XLOOKUP(E233,hlp_leggeruitrapport!A:A,hlp_leggeruitrapport!F:F)</f>
        <v>3</v>
      </c>
      <c r="V233" s="165">
        <f>_xlfn.XLOOKUP($G233,hpBPaanwas!$C:$C,hpBPaanwas!T:T,".")</f>
        <v>3</v>
      </c>
      <c r="W233" s="75">
        <f t="shared" si="27"/>
        <v>-3.1700000000000004</v>
      </c>
      <c r="X233" s="6">
        <v>-2.97</v>
      </c>
      <c r="Y233" s="6">
        <v>3.95</v>
      </c>
      <c r="Z233" s="6">
        <v>1.69</v>
      </c>
      <c r="AA233" s="6">
        <v>0.26</v>
      </c>
      <c r="AB233" s="6">
        <v>0.93</v>
      </c>
      <c r="AC233" s="6">
        <v>39.700000000000003</v>
      </c>
      <c r="AD233" s="6">
        <v>6.1</v>
      </c>
      <c r="AE233" s="6">
        <v>21.9</v>
      </c>
      <c r="AF233" s="6">
        <v>8.3585000000000007E-2</v>
      </c>
      <c r="AG233" s="6" t="s">
        <v>479</v>
      </c>
      <c r="AH233" s="6" t="s">
        <v>32</v>
      </c>
      <c r="AI233" s="6" t="s">
        <v>41</v>
      </c>
      <c r="AJ233" s="6" t="s">
        <v>803</v>
      </c>
      <c r="AK233" s="76">
        <f>_xlfn.XLOOKUP(G233,hlpBPout!C:C,hlpBPout!X:X,".")</f>
        <v>40</v>
      </c>
      <c r="AL233" s="75">
        <f>_xlfn.XLOOKUP($G233,hlpBPout!$C:$C,hlpBPout!AA:AA,".")</f>
        <v>5</v>
      </c>
      <c r="AM233" s="75">
        <f>_xlfn.XLOOKUP(G233,hpBPaanwas!C:C,hpBPaanwas!X:X,".")</f>
        <v>45</v>
      </c>
      <c r="AN233" s="165">
        <f t="shared" si="23"/>
        <v>1.0212765957446808</v>
      </c>
      <c r="AO233" s="75">
        <f>_xlfn.XLOOKUP($G233,hpBPaanwas!$C:$C,hpBPaanwas!AA:AA,".")</f>
        <v>24</v>
      </c>
      <c r="AP233" s="116"/>
      <c r="AQ233" s="76">
        <f t="shared" si="24"/>
        <v>0.29999999999999716</v>
      </c>
      <c r="AR233" s="257"/>
      <c r="AS233" s="127"/>
      <c r="AT233" s="127" t="s">
        <v>3795</v>
      </c>
      <c r="AU233" s="128"/>
      <c r="AV233" s="232" t="str">
        <f>_xlfn.XLOOKUP($F233,Monstervakken!$C:$C,Monstervakken!L:L,".",0)</f>
        <v>Altijd toepasbaar</v>
      </c>
      <c r="AW233" s="232" t="str">
        <f>_xlfn.XLOOKUP($F233,Monstervakken!$C:$C,Monstervakken!M:M,".",0)</f>
        <v>Altijd toepasbaar</v>
      </c>
      <c r="AX233" s="232" t="str">
        <f>_xlfn.XLOOKUP($F233,Monstervakken!$C:$C,Monstervakken!N:N,".",0)</f>
        <v>Verspreidbaar</v>
      </c>
      <c r="AY233" s="232" t="str">
        <f>_xlfn.XLOOKUP($F233,Monstervakken!$C:$C,Monstervakken!O:O,".",0)</f>
        <v>Toepasbaar in GBT</v>
      </c>
      <c r="AZ233" s="232" t="str">
        <f>_xlfn.XLOOKUP($F233,Monstervakken!$C:$C,Monstervakken!P:P,".",0)</f>
        <v>Toepasbaar in GBT</v>
      </c>
      <c r="BA233" s="232" t="str">
        <f>_xlfn.XLOOKUP($F233,Monstervakken!$C:$C,Monstervakken!Q:Q,".",0)</f>
        <v>Geen</v>
      </c>
      <c r="BB233" s="232"/>
      <c r="BC233" s="234" t="str">
        <f>_xlfn.XLOOKUP($F233,Monstervakken!$C:$C,Monstervakken!CM:CM,".",0)</f>
        <v>ja</v>
      </c>
      <c r="BD233" s="234" t="str">
        <f>_xlfn.XLOOKUP($F233,Monstervakken!$C:$C,Monstervakken!CN:CN,".",0)</f>
        <v>ja</v>
      </c>
      <c r="BE233" s="234" t="str">
        <f>_xlfn.XLOOKUP($F233,Monstervakken!$C:$C,Monstervakken!CO:CO,".",0)</f>
        <v>ja</v>
      </c>
      <c r="BF233" s="234" t="str">
        <f>_xlfn.XLOOKUP($F233,Monstervakken!$C:$C,Monstervakken!CP:CP,".",0)</f>
        <v>ja</v>
      </c>
      <c r="BG233" s="234" t="str">
        <f>_xlfn.XLOOKUP($F233,Monstervakken!$C:$C,Monstervakken!CQ:CQ,".",0)</f>
        <v>ja</v>
      </c>
      <c r="BH233" s="234" t="str">
        <f>_xlfn.XLOOKUP($F233,Monstervakken!$C:$C,Monstervakken!CR:CR,".",0)</f>
        <v>ja</v>
      </c>
      <c r="BI233" s="234" t="str">
        <f>_xlfn.XLOOKUP($F233,Monstervakken!$C:$C,Monstervakken!CS:CS,".",0)</f>
        <v>ja</v>
      </c>
      <c r="BJ233" s="234" t="str">
        <f>_xlfn.XLOOKUP($F233,Monstervakken!$C:$C,Monstervakken!CT:CT,".",0)</f>
        <v>ja</v>
      </c>
      <c r="BK233" s="234" t="str">
        <f>_xlfn.XLOOKUP($F233,Monstervakken!$C:$C,Monstervakken!CU:CU,".",0)</f>
        <v>ja</v>
      </c>
      <c r="BL233" s="232" t="str">
        <f t="shared" si="25"/>
        <v>011_242</v>
      </c>
    </row>
    <row r="234" spans="1:64" x14ac:dyDescent="0.2">
      <c r="A234" s="6" t="s">
        <v>1647</v>
      </c>
      <c r="C234" s="135">
        <f>_xlfn.XLOOKUP(F234,Monstervakken!C:C,Monstervakken!B:B)</f>
        <v>3012</v>
      </c>
      <c r="D234" s="6" t="s">
        <v>1635</v>
      </c>
      <c r="E234" s="6" t="s">
        <v>339</v>
      </c>
      <c r="F234" s="75">
        <v>39</v>
      </c>
      <c r="G234" s="115" t="str">
        <f t="shared" si="26"/>
        <v>011_224</v>
      </c>
      <c r="H234" s="135"/>
      <c r="I234" s="75">
        <v>224</v>
      </c>
      <c r="J234" s="6" t="s">
        <v>792</v>
      </c>
      <c r="K234" s="23">
        <v>22</v>
      </c>
      <c r="L234" s="25">
        <v>10.7</v>
      </c>
      <c r="M234" s="6">
        <v>235.4</v>
      </c>
      <c r="N234" s="8">
        <v>43714</v>
      </c>
      <c r="O234" s="6" t="s">
        <v>26</v>
      </c>
      <c r="P234" s="66">
        <v>-2.2000000000000002</v>
      </c>
      <c r="Q234" s="66">
        <v>-2.2200000000000002</v>
      </c>
      <c r="R234" s="66">
        <f>_xlfn.XLOOKUP(E234,hlp_leggeruitrapport!A:A,hlp_leggeruitrapport!D:D)</f>
        <v>-2.2200000000000002</v>
      </c>
      <c r="S234" s="66">
        <v>0.75</v>
      </c>
      <c r="T234" s="66">
        <f>_xlfn.XLOOKUP(E234,hlp_leggeruitrapport!A:A,hlp_leggeruitrapport!E:E)</f>
        <v>0.75</v>
      </c>
      <c r="U234" s="75">
        <f>_xlfn.XLOOKUP(E234,hlp_leggeruitrapport!A:A,hlp_leggeruitrapport!F:F)</f>
        <v>3</v>
      </c>
      <c r="V234" s="165">
        <f>_xlfn.XLOOKUP($G234,hpBPaanwas!$C:$C,hpBPaanwas!T:T,".")</f>
        <v>3</v>
      </c>
      <c r="W234" s="75">
        <f t="shared" si="27"/>
        <v>-3.1700000000000004</v>
      </c>
      <c r="X234" s="6">
        <v>-2.97</v>
      </c>
      <c r="Y234" s="6">
        <v>6.2</v>
      </c>
      <c r="Z234" s="6">
        <v>2.33</v>
      </c>
      <c r="AA234" s="6">
        <v>0.52</v>
      </c>
      <c r="AB234" s="6">
        <v>1.41</v>
      </c>
      <c r="AC234" s="6">
        <v>51.3</v>
      </c>
      <c r="AD234" s="6">
        <v>11.4</v>
      </c>
      <c r="AE234" s="6">
        <v>31</v>
      </c>
      <c r="AF234" s="6">
        <v>0.10746699999999999</v>
      </c>
      <c r="AG234" s="6" t="s">
        <v>479</v>
      </c>
      <c r="AH234" s="6" t="s">
        <v>28</v>
      </c>
      <c r="AI234" s="6" t="s">
        <v>41</v>
      </c>
      <c r="AJ234" s="6" t="s">
        <v>792</v>
      </c>
      <c r="AK234" s="75">
        <f>_xlfn.XLOOKUP(G234,hlpBPout!C:C,hlpBPout!X:X,".")</f>
        <v>51</v>
      </c>
      <c r="AL234" s="75">
        <f>_xlfn.XLOOKUP($G234,hlpBPout!$C:$C,hlpBPout!AA:AA,".")</f>
        <v>11</v>
      </c>
      <c r="AM234" s="75">
        <f>_xlfn.XLOOKUP(G234,hpBPaanwas!C:C,hpBPaanwas!X:X,".")</f>
        <v>57</v>
      </c>
      <c r="AN234" s="165">
        <f t="shared" ref="AN234:AN265" si="28">AO234/K234</f>
        <v>1.5909090909090908</v>
      </c>
      <c r="AO234" s="75">
        <f>_xlfn.XLOOKUP($G234,hpBPaanwas!$C:$C,hpBPaanwas!AA:AA,".")</f>
        <v>35</v>
      </c>
      <c r="AP234" s="116"/>
      <c r="AQ234" s="75">
        <f t="shared" ref="AQ234:AQ265" si="29">AK234-AC234</f>
        <v>-0.29999999999999716</v>
      </c>
      <c r="AR234" s="116"/>
      <c r="AS234" s="127"/>
      <c r="AT234" s="127" t="s">
        <v>3795</v>
      </c>
      <c r="AU234" s="128"/>
      <c r="AV234" s="232" t="str">
        <f>_xlfn.XLOOKUP($F234,Monstervakken!$C:$C,Monstervakken!L:L,".",0)</f>
        <v>Klasse industrie</v>
      </c>
      <c r="AW234" s="232" t="str">
        <f>_xlfn.XLOOKUP($F234,Monstervakken!$C:$C,Monstervakken!M:M,".",0)</f>
        <v>Klasse A</v>
      </c>
      <c r="AX234" s="232" t="str">
        <f>_xlfn.XLOOKUP($F234,Monstervakken!$C:$C,Monstervakken!N:N,".",0)</f>
        <v>Verspreidbaar</v>
      </c>
      <c r="AY234" s="232" t="str">
        <f>_xlfn.XLOOKUP($F234,Monstervakken!$C:$C,Monstervakken!O:O,".",0)</f>
        <v>Toepasbaar in GBT</v>
      </c>
      <c r="AZ234" s="232" t="str">
        <f>_xlfn.XLOOKUP($F234,Monstervakken!$C:$C,Monstervakken!P:P,".",0)</f>
        <v>Toepasbaar in GBT</v>
      </c>
      <c r="BA234" s="232" t="str">
        <f>_xlfn.XLOOKUP($F234,Monstervakken!$C:$C,Monstervakken!Q:Q,".",0)</f>
        <v>Geen</v>
      </c>
      <c r="BB234" s="232"/>
      <c r="BC234" s="234" t="str">
        <f>_xlfn.XLOOKUP($F234,Monstervakken!$C:$C,Monstervakken!CM:CM,".",0)</f>
        <v>ja</v>
      </c>
      <c r="BD234" s="234" t="str">
        <f>_xlfn.XLOOKUP($F234,Monstervakken!$C:$C,Monstervakken!CN:CN,".",0)</f>
        <v>ja</v>
      </c>
      <c r="BE234" s="234" t="str">
        <f>_xlfn.XLOOKUP($F234,Monstervakken!$C:$C,Monstervakken!CO:CO,".",0)</f>
        <v>ja</v>
      </c>
      <c r="BF234" s="234" t="str">
        <f>_xlfn.XLOOKUP($F234,Monstervakken!$C:$C,Monstervakken!CP:CP,".",0)</f>
        <v>ja</v>
      </c>
      <c r="BG234" s="234" t="str">
        <f>_xlfn.XLOOKUP($F234,Monstervakken!$C:$C,Monstervakken!CQ:CQ,".",0)</f>
        <v>ja</v>
      </c>
      <c r="BH234" s="234" t="str">
        <f>_xlfn.XLOOKUP($F234,Monstervakken!$C:$C,Monstervakken!CR:CR,".",0)</f>
        <v>ja</v>
      </c>
      <c r="BI234" s="234" t="str">
        <f>_xlfn.XLOOKUP($F234,Monstervakken!$C:$C,Monstervakken!CS:CS,".",0)</f>
        <v>ja</v>
      </c>
      <c r="BJ234" s="234" t="str">
        <f>_xlfn.XLOOKUP($F234,Monstervakken!$C:$C,Monstervakken!CT:CT,".",0)</f>
        <v>ja</v>
      </c>
      <c r="BK234" s="234" t="str">
        <f>_xlfn.XLOOKUP($F234,Monstervakken!$C:$C,Monstervakken!CU:CU,".",0)</f>
        <v>ja</v>
      </c>
      <c r="BL234" s="232" t="str">
        <f t="shared" si="25"/>
        <v>011_224</v>
      </c>
    </row>
    <row r="235" spans="1:64" x14ac:dyDescent="0.2">
      <c r="A235" s="6" t="s">
        <v>1647</v>
      </c>
      <c r="C235" s="135">
        <f>_xlfn.XLOOKUP(F235,Monstervakken!C:C,Monstervakken!B:B)</f>
        <v>2007</v>
      </c>
      <c r="D235" s="6" t="s">
        <v>1635</v>
      </c>
      <c r="E235" s="6" t="s">
        <v>359</v>
      </c>
      <c r="F235" s="75">
        <v>35</v>
      </c>
      <c r="G235" s="115" t="str">
        <f t="shared" si="26"/>
        <v>011_243</v>
      </c>
      <c r="H235" s="135"/>
      <c r="I235" s="75">
        <v>243</v>
      </c>
      <c r="J235" s="6" t="s">
        <v>1123</v>
      </c>
      <c r="K235" s="23">
        <v>18.5</v>
      </c>
      <c r="L235" s="25">
        <v>7.45</v>
      </c>
      <c r="M235" s="6">
        <v>137.82499999999999</v>
      </c>
      <c r="N235" s="8">
        <v>43720</v>
      </c>
      <c r="O235" s="6" t="s">
        <v>38</v>
      </c>
      <c r="P235" s="66">
        <v>-2.19</v>
      </c>
      <c r="Q235" s="66">
        <v>-2.2200000000000002</v>
      </c>
      <c r="R235" s="66">
        <f>_xlfn.XLOOKUP(E235,hlp_leggeruitrapport!A:A,hlp_leggeruitrapport!D:D)</f>
        <v>-2.2200000000000002</v>
      </c>
      <c r="S235" s="66">
        <v>0.75</v>
      </c>
      <c r="T235" s="66">
        <f>_xlfn.XLOOKUP(E235,hlp_leggeruitrapport!A:A,hlp_leggeruitrapport!E:E)</f>
        <v>0.75</v>
      </c>
      <c r="U235" s="75">
        <f>_xlfn.XLOOKUP(E235,hlp_leggeruitrapport!A:A,hlp_leggeruitrapport!F:F)</f>
        <v>3</v>
      </c>
      <c r="V235" s="165">
        <f>_xlfn.XLOOKUP($G235,hpBPaanwas!$C:$C,hpBPaanwas!T:T,".")</f>
        <v>3</v>
      </c>
      <c r="W235" s="75">
        <f t="shared" si="27"/>
        <v>-3.1700000000000004</v>
      </c>
      <c r="X235" s="6">
        <v>-2.97</v>
      </c>
      <c r="Y235" s="6">
        <v>2.95</v>
      </c>
      <c r="Z235" s="6">
        <v>1.17</v>
      </c>
      <c r="AA235" s="6">
        <v>0.77</v>
      </c>
      <c r="AB235" s="6">
        <v>0.91</v>
      </c>
      <c r="AC235" s="6">
        <v>21.6</v>
      </c>
      <c r="AD235" s="6">
        <v>14.2</v>
      </c>
      <c r="AE235" s="6">
        <v>16.8</v>
      </c>
      <c r="AF235" s="6">
        <v>0.27502100000000002</v>
      </c>
      <c r="AG235" s="6" t="s">
        <v>921</v>
      </c>
      <c r="AH235" s="6" t="s">
        <v>28</v>
      </c>
      <c r="AI235" s="6" t="s">
        <v>41</v>
      </c>
      <c r="AJ235" s="6" t="s">
        <v>1123</v>
      </c>
      <c r="AK235" s="76">
        <f>_xlfn.XLOOKUP(G235,hlpBPout!C:C,hlpBPout!X:X,".")</f>
        <v>22</v>
      </c>
      <c r="AL235" s="75">
        <f>_xlfn.XLOOKUP($G235,hlpBPout!$C:$C,hlpBPout!AA:AA,".")</f>
        <v>13</v>
      </c>
      <c r="AM235" s="75">
        <f>_xlfn.XLOOKUP(G235,hpBPaanwas!C:C,hpBPaanwas!X:X,".")</f>
        <v>26</v>
      </c>
      <c r="AN235" s="165">
        <f t="shared" si="28"/>
        <v>1.027027027027027</v>
      </c>
      <c r="AO235" s="75">
        <f>_xlfn.XLOOKUP($G235,hpBPaanwas!$C:$C,hpBPaanwas!AA:AA,".")</f>
        <v>19</v>
      </c>
      <c r="AP235" s="116"/>
      <c r="AQ235" s="76">
        <f t="shared" si="29"/>
        <v>0.39999999999999858</v>
      </c>
      <c r="AR235" s="257"/>
      <c r="AS235" s="127"/>
      <c r="AT235" s="127" t="s">
        <v>3795</v>
      </c>
      <c r="AU235" s="128"/>
      <c r="AV235" s="232" t="str">
        <f>_xlfn.XLOOKUP($F235,Monstervakken!$C:$C,Monstervakken!L:L,".",0)</f>
        <v>Altijd toepasbaar</v>
      </c>
      <c r="AW235" s="232" t="str">
        <f>_xlfn.XLOOKUP($F235,Monstervakken!$C:$C,Monstervakken!M:M,".",0)</f>
        <v>Altijd toepasbaar</v>
      </c>
      <c r="AX235" s="232" t="str">
        <f>_xlfn.XLOOKUP($F235,Monstervakken!$C:$C,Monstervakken!N:N,".",0)</f>
        <v>Verspreidbaar</v>
      </c>
      <c r="AY235" s="232" t="str">
        <f>_xlfn.XLOOKUP($F235,Monstervakken!$C:$C,Monstervakken!O:O,".",0)</f>
        <v>Toepasbaar in GBT</v>
      </c>
      <c r="AZ235" s="232" t="str">
        <f>_xlfn.XLOOKUP($F235,Monstervakken!$C:$C,Monstervakken!P:P,".",0)</f>
        <v>Toepasbaar in GBT</v>
      </c>
      <c r="BA235" s="232" t="str">
        <f>_xlfn.XLOOKUP($F235,Monstervakken!$C:$C,Monstervakken!Q:Q,".",0)</f>
        <v>Geen</v>
      </c>
      <c r="BB235" s="232"/>
      <c r="BC235" s="234" t="str">
        <f>_xlfn.XLOOKUP($F235,Monstervakken!$C:$C,Monstervakken!CM:CM,".",0)</f>
        <v>ja</v>
      </c>
      <c r="BD235" s="234" t="str">
        <f>_xlfn.XLOOKUP($F235,Monstervakken!$C:$C,Monstervakken!CN:CN,".",0)</f>
        <v>ja</v>
      </c>
      <c r="BE235" s="234" t="str">
        <f>_xlfn.XLOOKUP($F235,Monstervakken!$C:$C,Monstervakken!CO:CO,".",0)</f>
        <v>ja</v>
      </c>
      <c r="BF235" s="234" t="str">
        <f>_xlfn.XLOOKUP($F235,Monstervakken!$C:$C,Monstervakken!CP:CP,".",0)</f>
        <v>ja</v>
      </c>
      <c r="BG235" s="234" t="str">
        <f>_xlfn.XLOOKUP($F235,Monstervakken!$C:$C,Monstervakken!CQ:CQ,".",0)</f>
        <v>ja</v>
      </c>
      <c r="BH235" s="234" t="str">
        <f>_xlfn.XLOOKUP($F235,Monstervakken!$C:$C,Monstervakken!CR:CR,".",0)</f>
        <v>ja</v>
      </c>
      <c r="BI235" s="234" t="str">
        <f>_xlfn.XLOOKUP($F235,Monstervakken!$C:$C,Monstervakken!CS:CS,".",0)</f>
        <v>ja</v>
      </c>
      <c r="BJ235" s="234" t="str">
        <f>_xlfn.XLOOKUP($F235,Monstervakken!$C:$C,Monstervakken!CT:CT,".",0)</f>
        <v>ja</v>
      </c>
      <c r="BK235" s="234" t="str">
        <f>_xlfn.XLOOKUP($F235,Monstervakken!$C:$C,Monstervakken!CU:CU,".",0)</f>
        <v>ja</v>
      </c>
      <c r="BL235" s="232" t="str">
        <f t="shared" si="25"/>
        <v>011_243</v>
      </c>
    </row>
    <row r="236" spans="1:64" x14ac:dyDescent="0.2">
      <c r="A236" s="6" t="s">
        <v>1647</v>
      </c>
      <c r="C236" s="135">
        <f>_xlfn.XLOOKUP(F236,Monstervakken!C:C,Monstervakken!B:B)</f>
        <v>3012</v>
      </c>
      <c r="D236" s="6" t="s">
        <v>1635</v>
      </c>
      <c r="E236" s="6" t="s">
        <v>795</v>
      </c>
      <c r="F236" s="75">
        <v>39</v>
      </c>
      <c r="G236" s="115" t="str">
        <f t="shared" si="26"/>
        <v>011_226</v>
      </c>
      <c r="H236" s="135"/>
      <c r="I236" s="75">
        <v>226</v>
      </c>
      <c r="J236" s="6" t="s">
        <v>796</v>
      </c>
      <c r="K236" s="23">
        <v>35</v>
      </c>
      <c r="L236" s="25">
        <v>7</v>
      </c>
      <c r="M236" s="6">
        <v>245</v>
      </c>
      <c r="N236" s="8">
        <v>43714</v>
      </c>
      <c r="O236" s="6" t="s">
        <v>101</v>
      </c>
      <c r="P236" s="66">
        <v>-2.2000000000000002</v>
      </c>
      <c r="Q236" s="66">
        <v>-2.2200000000000002</v>
      </c>
      <c r="R236" s="66">
        <f>_xlfn.XLOOKUP(E236,hlp_leggeruitrapport!A:A,hlp_leggeruitrapport!D:D)</f>
        <v>-2.2200000000000002</v>
      </c>
      <c r="S236" s="66">
        <v>0.75</v>
      </c>
      <c r="T236" s="66">
        <f>_xlfn.XLOOKUP(E236,hlp_leggeruitrapport!A:A,hlp_leggeruitrapport!E:E)</f>
        <v>0.75</v>
      </c>
      <c r="U236" s="75">
        <f>_xlfn.XLOOKUP(E236,hlp_leggeruitrapport!A:A,hlp_leggeruitrapport!F:F)</f>
        <v>3</v>
      </c>
      <c r="V236" s="165">
        <f>_xlfn.XLOOKUP($G236,hpBPaanwas!$C:$C,hpBPaanwas!T:T,".")</f>
        <v>3</v>
      </c>
      <c r="W236" s="75">
        <f t="shared" si="27"/>
        <v>-3.1700000000000004</v>
      </c>
      <c r="X236" s="6">
        <v>-2.97</v>
      </c>
      <c r="Y236" s="6">
        <v>2.5</v>
      </c>
      <c r="Z236" s="6">
        <v>1.05</v>
      </c>
      <c r="AA236" s="6">
        <v>0.22</v>
      </c>
      <c r="AB236" s="6">
        <v>0.51</v>
      </c>
      <c r="AC236" s="6">
        <v>36.799999999999997</v>
      </c>
      <c r="AD236" s="6">
        <v>7.7</v>
      </c>
      <c r="AE236" s="6">
        <v>17.899999999999999</v>
      </c>
      <c r="AF236" s="6">
        <v>0.106126</v>
      </c>
      <c r="AG236" s="6" t="s">
        <v>479</v>
      </c>
      <c r="AH236" s="6" t="s">
        <v>32</v>
      </c>
      <c r="AI236" s="6" t="s">
        <v>41</v>
      </c>
      <c r="AJ236" s="6" t="s">
        <v>796</v>
      </c>
      <c r="AK236" s="75">
        <f>_xlfn.XLOOKUP(G236,hlpBPout!C:C,hlpBPout!X:X,".")</f>
        <v>35</v>
      </c>
      <c r="AL236" s="75">
        <f>_xlfn.XLOOKUP($G236,hlpBPout!$C:$C,hlpBPout!AA:AA,".")</f>
        <v>7</v>
      </c>
      <c r="AM236" s="75">
        <f>_xlfn.XLOOKUP(G236,hpBPaanwas!C:C,hpBPaanwas!X:X,".")</f>
        <v>42</v>
      </c>
      <c r="AN236" s="165">
        <f t="shared" si="28"/>
        <v>0.6</v>
      </c>
      <c r="AO236" s="75">
        <f>_xlfn.XLOOKUP($G236,hpBPaanwas!$C:$C,hpBPaanwas!AA:AA,".")</f>
        <v>21</v>
      </c>
      <c r="AP236" s="116"/>
      <c r="AQ236" s="75">
        <f t="shared" si="29"/>
        <v>-1.7999999999999972</v>
      </c>
      <c r="AR236" s="116"/>
      <c r="AS236" s="127"/>
      <c r="AT236" s="127" t="s">
        <v>3795</v>
      </c>
      <c r="AU236" s="128"/>
      <c r="AV236" s="232" t="str">
        <f>_xlfn.XLOOKUP($F236,Monstervakken!$C:$C,Monstervakken!L:L,".",0)</f>
        <v>Klasse industrie</v>
      </c>
      <c r="AW236" s="232" t="str">
        <f>_xlfn.XLOOKUP($F236,Monstervakken!$C:$C,Monstervakken!M:M,".",0)</f>
        <v>Klasse A</v>
      </c>
      <c r="AX236" s="232" t="str">
        <f>_xlfn.XLOOKUP($F236,Monstervakken!$C:$C,Monstervakken!N:N,".",0)</f>
        <v>Verspreidbaar</v>
      </c>
      <c r="AY236" s="232" t="str">
        <f>_xlfn.XLOOKUP($F236,Monstervakken!$C:$C,Monstervakken!O:O,".",0)</f>
        <v>Toepasbaar in GBT</v>
      </c>
      <c r="AZ236" s="232" t="str">
        <f>_xlfn.XLOOKUP($F236,Monstervakken!$C:$C,Monstervakken!P:P,".",0)</f>
        <v>Toepasbaar in GBT</v>
      </c>
      <c r="BA236" s="232" t="str">
        <f>_xlfn.XLOOKUP($F236,Monstervakken!$C:$C,Monstervakken!Q:Q,".",0)</f>
        <v>Geen</v>
      </c>
      <c r="BB236" s="232"/>
      <c r="BC236" s="234" t="str">
        <f>_xlfn.XLOOKUP($F236,Monstervakken!$C:$C,Monstervakken!CM:CM,".",0)</f>
        <v>ja</v>
      </c>
      <c r="BD236" s="234" t="str">
        <f>_xlfn.XLOOKUP($F236,Monstervakken!$C:$C,Monstervakken!CN:CN,".",0)</f>
        <v>ja</v>
      </c>
      <c r="BE236" s="234" t="str">
        <f>_xlfn.XLOOKUP($F236,Monstervakken!$C:$C,Monstervakken!CO:CO,".",0)</f>
        <v>ja</v>
      </c>
      <c r="BF236" s="234" t="str">
        <f>_xlfn.XLOOKUP($F236,Monstervakken!$C:$C,Monstervakken!CP:CP,".",0)</f>
        <v>ja</v>
      </c>
      <c r="BG236" s="234" t="str">
        <f>_xlfn.XLOOKUP($F236,Monstervakken!$C:$C,Monstervakken!CQ:CQ,".",0)</f>
        <v>ja</v>
      </c>
      <c r="BH236" s="234" t="str">
        <f>_xlfn.XLOOKUP($F236,Monstervakken!$C:$C,Monstervakken!CR:CR,".",0)</f>
        <v>ja</v>
      </c>
      <c r="BI236" s="234" t="str">
        <f>_xlfn.XLOOKUP($F236,Monstervakken!$C:$C,Monstervakken!CS:CS,".",0)</f>
        <v>ja</v>
      </c>
      <c r="BJ236" s="234" t="str">
        <f>_xlfn.XLOOKUP($F236,Monstervakken!$C:$C,Monstervakken!CT:CT,".",0)</f>
        <v>ja</v>
      </c>
      <c r="BK236" s="234" t="str">
        <f>_xlfn.XLOOKUP($F236,Monstervakken!$C:$C,Monstervakken!CU:CU,".",0)</f>
        <v>ja</v>
      </c>
      <c r="BL236" s="232" t="str">
        <f t="shared" si="25"/>
        <v>011_226</v>
      </c>
    </row>
    <row r="237" spans="1:64" x14ac:dyDescent="0.2">
      <c r="A237" s="6" t="s">
        <v>1647</v>
      </c>
      <c r="C237" s="135">
        <f>_xlfn.XLOOKUP(F237,Monstervakken!C:C,Monstervakken!B:B)</f>
        <v>3012</v>
      </c>
      <c r="D237" s="6" t="s">
        <v>1635</v>
      </c>
      <c r="E237" s="6" t="s">
        <v>342</v>
      </c>
      <c r="F237" s="75">
        <v>39</v>
      </c>
      <c r="G237" s="115" t="str">
        <f t="shared" si="26"/>
        <v>011_227</v>
      </c>
      <c r="H237" s="135"/>
      <c r="I237" s="75">
        <v>227</v>
      </c>
      <c r="J237" s="6" t="s">
        <v>343</v>
      </c>
      <c r="K237" s="23">
        <v>25</v>
      </c>
      <c r="L237" s="25">
        <v>8.4</v>
      </c>
      <c r="M237" s="6">
        <v>210</v>
      </c>
      <c r="N237" s="8">
        <v>43714</v>
      </c>
      <c r="O237" s="6" t="s">
        <v>74</v>
      </c>
      <c r="P237" s="66">
        <v>-2.2000000000000002</v>
      </c>
      <c r="Q237" s="66">
        <v>-2.2200000000000002</v>
      </c>
      <c r="R237" s="66">
        <f>_xlfn.XLOOKUP(E237,hlp_leggeruitrapport!A:A,hlp_leggeruitrapport!D:D)</f>
        <v>-2.2200000000000002</v>
      </c>
      <c r="S237" s="66">
        <v>0.75</v>
      </c>
      <c r="T237" s="66">
        <f>_xlfn.XLOOKUP(E237,hlp_leggeruitrapport!A:A,hlp_leggeruitrapport!E:E)</f>
        <v>0.75</v>
      </c>
      <c r="U237" s="75">
        <f>_xlfn.XLOOKUP(E237,hlp_leggeruitrapport!A:A,hlp_leggeruitrapport!F:F)</f>
        <v>3</v>
      </c>
      <c r="V237" s="165">
        <f>_xlfn.XLOOKUP($G237,hpBPaanwas!$C:$C,hpBPaanwas!T:T,".")</f>
        <v>3</v>
      </c>
      <c r="W237" s="75">
        <f t="shared" si="27"/>
        <v>-3.1700000000000004</v>
      </c>
      <c r="X237" s="6">
        <v>-2.97</v>
      </c>
      <c r="Y237" s="6">
        <v>3.9</v>
      </c>
      <c r="Z237" s="6">
        <v>1.37</v>
      </c>
      <c r="AA237" s="6">
        <v>0.09</v>
      </c>
      <c r="AB237" s="6">
        <v>0.33</v>
      </c>
      <c r="AC237" s="6">
        <v>34.299999999999997</v>
      </c>
      <c r="AD237" s="6">
        <v>2.2999999999999998</v>
      </c>
      <c r="AE237" s="6">
        <v>8.3000000000000007</v>
      </c>
      <c r="AF237" s="6">
        <v>3.0232999999999999E-2</v>
      </c>
      <c r="AG237" s="6" t="s">
        <v>27</v>
      </c>
      <c r="AH237" s="6" t="s">
        <v>32</v>
      </c>
      <c r="AI237" s="6" t="s">
        <v>29</v>
      </c>
      <c r="AJ237" s="6" t="s">
        <v>343</v>
      </c>
      <c r="AK237" s="75">
        <f>_xlfn.XLOOKUP(G237,hlpBPout!C:C,hlpBPout!X:X,".")</f>
        <v>35</v>
      </c>
      <c r="AL237" s="75">
        <f>_xlfn.XLOOKUP($G237,hlpBPout!$C:$C,hlpBPout!AA:AA,".")</f>
        <v>3</v>
      </c>
      <c r="AM237" s="75">
        <f>_xlfn.XLOOKUP(G237,hpBPaanwas!C:C,hpBPaanwas!X:X,".")</f>
        <v>40</v>
      </c>
      <c r="AN237" s="165">
        <f t="shared" si="28"/>
        <v>0.4</v>
      </c>
      <c r="AO237" s="75">
        <f>_xlfn.XLOOKUP($G237,hpBPaanwas!$C:$C,hpBPaanwas!AA:AA,".")</f>
        <v>10</v>
      </c>
      <c r="AP237" s="116"/>
      <c r="AQ237" s="75">
        <f t="shared" si="29"/>
        <v>0.70000000000000284</v>
      </c>
      <c r="AR237" s="116"/>
      <c r="AS237" s="127"/>
      <c r="AT237" s="127" t="s">
        <v>3795</v>
      </c>
      <c r="AU237" s="128"/>
      <c r="AV237" s="232" t="str">
        <f>_xlfn.XLOOKUP($F237,Monstervakken!$C:$C,Monstervakken!L:L,".",0)</f>
        <v>Klasse industrie</v>
      </c>
      <c r="AW237" s="232" t="str">
        <f>_xlfn.XLOOKUP($F237,Monstervakken!$C:$C,Monstervakken!M:M,".",0)</f>
        <v>Klasse A</v>
      </c>
      <c r="AX237" s="232" t="str">
        <f>_xlfn.XLOOKUP($F237,Monstervakken!$C:$C,Monstervakken!N:N,".",0)</f>
        <v>Verspreidbaar</v>
      </c>
      <c r="AY237" s="232" t="str">
        <f>_xlfn.XLOOKUP($F237,Monstervakken!$C:$C,Monstervakken!O:O,".",0)</f>
        <v>Toepasbaar in GBT</v>
      </c>
      <c r="AZ237" s="232" t="str">
        <f>_xlfn.XLOOKUP($F237,Monstervakken!$C:$C,Monstervakken!P:P,".",0)</f>
        <v>Toepasbaar in GBT</v>
      </c>
      <c r="BA237" s="232" t="str">
        <f>_xlfn.XLOOKUP($F237,Monstervakken!$C:$C,Monstervakken!Q:Q,".",0)</f>
        <v>Geen</v>
      </c>
      <c r="BB237" s="232"/>
      <c r="BC237" s="234" t="str">
        <f>_xlfn.XLOOKUP($F237,Monstervakken!$C:$C,Monstervakken!CM:CM,".",0)</f>
        <v>ja</v>
      </c>
      <c r="BD237" s="234" t="str">
        <f>_xlfn.XLOOKUP($F237,Monstervakken!$C:$C,Monstervakken!CN:CN,".",0)</f>
        <v>ja</v>
      </c>
      <c r="BE237" s="234" t="str">
        <f>_xlfn.XLOOKUP($F237,Monstervakken!$C:$C,Monstervakken!CO:CO,".",0)</f>
        <v>ja</v>
      </c>
      <c r="BF237" s="234" t="str">
        <f>_xlfn.XLOOKUP($F237,Monstervakken!$C:$C,Monstervakken!CP:CP,".",0)</f>
        <v>ja</v>
      </c>
      <c r="BG237" s="234" t="str">
        <f>_xlfn.XLOOKUP($F237,Monstervakken!$C:$C,Monstervakken!CQ:CQ,".",0)</f>
        <v>ja</v>
      </c>
      <c r="BH237" s="234" t="str">
        <f>_xlfn.XLOOKUP($F237,Monstervakken!$C:$C,Monstervakken!CR:CR,".",0)</f>
        <v>ja</v>
      </c>
      <c r="BI237" s="234" t="str">
        <f>_xlfn.XLOOKUP($F237,Monstervakken!$C:$C,Monstervakken!CS:CS,".",0)</f>
        <v>ja</v>
      </c>
      <c r="BJ237" s="234" t="str">
        <f>_xlfn.XLOOKUP($F237,Monstervakken!$C:$C,Monstervakken!CT:CT,".",0)</f>
        <v>ja</v>
      </c>
      <c r="BK237" s="234" t="str">
        <f>_xlfn.XLOOKUP($F237,Monstervakken!$C:$C,Monstervakken!CU:CU,".",0)</f>
        <v>ja</v>
      </c>
      <c r="BL237" s="232" t="str">
        <f t="shared" si="25"/>
        <v>011_227</v>
      </c>
    </row>
    <row r="238" spans="1:64" x14ac:dyDescent="0.2">
      <c r="A238" s="6" t="s">
        <v>1647</v>
      </c>
      <c r="C238" s="135">
        <f>_xlfn.XLOOKUP(F238,Monstervakken!C:C,Monstervakken!B:B)</f>
        <v>3012</v>
      </c>
      <c r="D238" s="6" t="s">
        <v>1635</v>
      </c>
      <c r="E238" s="6" t="s">
        <v>344</v>
      </c>
      <c r="F238" s="75">
        <v>39</v>
      </c>
      <c r="G238" s="115" t="str">
        <f t="shared" si="26"/>
        <v>011_228</v>
      </c>
      <c r="H238" s="135"/>
      <c r="I238" s="75">
        <v>228</v>
      </c>
      <c r="J238" s="6" t="s">
        <v>345</v>
      </c>
      <c r="K238" s="23">
        <v>25</v>
      </c>
      <c r="L238" s="25">
        <v>5.4</v>
      </c>
      <c r="M238" s="6">
        <v>135</v>
      </c>
      <c r="N238" s="8">
        <v>43714</v>
      </c>
      <c r="O238" s="6" t="s">
        <v>101</v>
      </c>
      <c r="P238" s="66">
        <v>-2.2000000000000002</v>
      </c>
      <c r="Q238" s="66">
        <v>-2.2200000000000002</v>
      </c>
      <c r="R238" s="66">
        <f>_xlfn.XLOOKUP(E238,hlp_leggeruitrapport!A:A,hlp_leggeruitrapport!D:D)</f>
        <v>-2.2200000000000002</v>
      </c>
      <c r="S238" s="66">
        <v>0.5</v>
      </c>
      <c r="T238" s="66">
        <f>_xlfn.XLOOKUP(E238,hlp_leggeruitrapport!A:A,hlp_leggeruitrapport!E:E)</f>
        <v>0.5</v>
      </c>
      <c r="U238" s="75">
        <f>_xlfn.XLOOKUP(E238,hlp_leggeruitrapport!A:A,hlp_leggeruitrapport!F:F)</f>
        <v>3</v>
      </c>
      <c r="V238" s="165">
        <f>_xlfn.XLOOKUP($G238,hpBPaanwas!$C:$C,hpBPaanwas!T:T,".")</f>
        <v>3</v>
      </c>
      <c r="W238" s="75">
        <f t="shared" si="27"/>
        <v>-2.9200000000000004</v>
      </c>
      <c r="X238" s="6">
        <v>-2.72</v>
      </c>
      <c r="Y238" s="6">
        <v>2.4</v>
      </c>
      <c r="Z238" s="6">
        <v>0.96</v>
      </c>
      <c r="AA238" s="6">
        <v>0.09</v>
      </c>
      <c r="AB238" s="6">
        <v>0.26</v>
      </c>
      <c r="AC238" s="6">
        <v>24</v>
      </c>
      <c r="AD238" s="6">
        <v>2.2999999999999998</v>
      </c>
      <c r="AE238" s="6">
        <v>6.5</v>
      </c>
      <c r="AF238" s="6">
        <v>7.1641999999999997E-2</v>
      </c>
      <c r="AG238" s="6" t="s">
        <v>27</v>
      </c>
      <c r="AH238" s="6" t="s">
        <v>32</v>
      </c>
      <c r="AI238" s="6" t="s">
        <v>29</v>
      </c>
      <c r="AJ238" s="6" t="s">
        <v>345</v>
      </c>
      <c r="AK238" s="75">
        <f>_xlfn.XLOOKUP(G238,hlpBPout!C:C,hlpBPout!X:X,".")</f>
        <v>25</v>
      </c>
      <c r="AL238" s="75">
        <f>_xlfn.XLOOKUP($G238,hlpBPout!$C:$C,hlpBPout!AA:AA,".")</f>
        <v>3</v>
      </c>
      <c r="AM238" s="75">
        <f>_xlfn.XLOOKUP(G238,hpBPaanwas!C:C,hpBPaanwas!X:X,".")</f>
        <v>28</v>
      </c>
      <c r="AN238" s="165">
        <f t="shared" si="28"/>
        <v>0.32</v>
      </c>
      <c r="AO238" s="75">
        <f>_xlfn.XLOOKUP($G238,hpBPaanwas!$C:$C,hpBPaanwas!AA:AA,".")</f>
        <v>8</v>
      </c>
      <c r="AP238" s="116"/>
      <c r="AQ238" s="75">
        <f t="shared" si="29"/>
        <v>1</v>
      </c>
      <c r="AR238" s="116"/>
      <c r="AS238" s="127"/>
      <c r="AT238" s="127" t="s">
        <v>3795</v>
      </c>
      <c r="AU238" s="128"/>
      <c r="AV238" s="232" t="str">
        <f>_xlfn.XLOOKUP($F238,Monstervakken!$C:$C,Monstervakken!L:L,".",0)</f>
        <v>Klasse industrie</v>
      </c>
      <c r="AW238" s="232" t="str">
        <f>_xlfn.XLOOKUP($F238,Monstervakken!$C:$C,Monstervakken!M:M,".",0)</f>
        <v>Klasse A</v>
      </c>
      <c r="AX238" s="232" t="str">
        <f>_xlfn.XLOOKUP($F238,Monstervakken!$C:$C,Monstervakken!N:N,".",0)</f>
        <v>Verspreidbaar</v>
      </c>
      <c r="AY238" s="232" t="str">
        <f>_xlfn.XLOOKUP($F238,Monstervakken!$C:$C,Monstervakken!O:O,".",0)</f>
        <v>Toepasbaar in GBT</v>
      </c>
      <c r="AZ238" s="232" t="str">
        <f>_xlfn.XLOOKUP($F238,Monstervakken!$C:$C,Monstervakken!P:P,".",0)</f>
        <v>Toepasbaar in GBT</v>
      </c>
      <c r="BA238" s="232" t="str">
        <f>_xlfn.XLOOKUP($F238,Monstervakken!$C:$C,Monstervakken!Q:Q,".",0)</f>
        <v>Geen</v>
      </c>
      <c r="BB238" s="232"/>
      <c r="BC238" s="234" t="str">
        <f>_xlfn.XLOOKUP($F238,Monstervakken!$C:$C,Monstervakken!CM:CM,".",0)</f>
        <v>ja</v>
      </c>
      <c r="BD238" s="234" t="str">
        <f>_xlfn.XLOOKUP($F238,Monstervakken!$C:$C,Monstervakken!CN:CN,".",0)</f>
        <v>ja</v>
      </c>
      <c r="BE238" s="234" t="str">
        <f>_xlfn.XLOOKUP($F238,Monstervakken!$C:$C,Monstervakken!CO:CO,".",0)</f>
        <v>ja</v>
      </c>
      <c r="BF238" s="234" t="str">
        <f>_xlfn.XLOOKUP($F238,Monstervakken!$C:$C,Monstervakken!CP:CP,".",0)</f>
        <v>ja</v>
      </c>
      <c r="BG238" s="234" t="str">
        <f>_xlfn.XLOOKUP($F238,Monstervakken!$C:$C,Monstervakken!CQ:CQ,".",0)</f>
        <v>ja</v>
      </c>
      <c r="BH238" s="234" t="str">
        <f>_xlfn.XLOOKUP($F238,Monstervakken!$C:$C,Monstervakken!CR:CR,".",0)</f>
        <v>ja</v>
      </c>
      <c r="BI238" s="234" t="str">
        <f>_xlfn.XLOOKUP($F238,Monstervakken!$C:$C,Monstervakken!CS:CS,".",0)</f>
        <v>ja</v>
      </c>
      <c r="BJ238" s="234" t="str">
        <f>_xlfn.XLOOKUP($F238,Monstervakken!$C:$C,Monstervakken!CT:CT,".",0)</f>
        <v>ja</v>
      </c>
      <c r="BK238" s="234" t="str">
        <f>_xlfn.XLOOKUP($F238,Monstervakken!$C:$C,Monstervakken!CU:CU,".",0)</f>
        <v>ja</v>
      </c>
      <c r="BL238" s="232" t="str">
        <f t="shared" si="25"/>
        <v>011_228</v>
      </c>
    </row>
    <row r="239" spans="1:64" x14ac:dyDescent="0.2">
      <c r="A239" s="6" t="s">
        <v>1647</v>
      </c>
      <c r="C239" s="135">
        <f>_xlfn.XLOOKUP(F239,Monstervakken!C:C,Monstervakken!B:B)</f>
        <v>3012</v>
      </c>
      <c r="D239" s="6" t="s">
        <v>1635</v>
      </c>
      <c r="E239" s="6" t="s">
        <v>346</v>
      </c>
      <c r="F239" s="75">
        <v>39</v>
      </c>
      <c r="G239" s="115" t="str">
        <f t="shared" si="26"/>
        <v>011_229</v>
      </c>
      <c r="H239" s="135"/>
      <c r="I239" s="75">
        <v>229</v>
      </c>
      <c r="J239" s="6" t="s">
        <v>347</v>
      </c>
      <c r="K239" s="23">
        <v>17</v>
      </c>
      <c r="L239" s="25">
        <v>7</v>
      </c>
      <c r="M239" s="6">
        <v>119</v>
      </c>
      <c r="N239" s="8">
        <v>43714</v>
      </c>
      <c r="O239" s="6" t="s">
        <v>74</v>
      </c>
      <c r="P239" s="66">
        <v>-2.2000000000000002</v>
      </c>
      <c r="Q239" s="66">
        <v>-2.2200000000000002</v>
      </c>
      <c r="R239" s="66">
        <f>_xlfn.XLOOKUP(E239,hlp_leggeruitrapport!A:A,hlp_leggeruitrapport!D:D)</f>
        <v>-2.2200000000000002</v>
      </c>
      <c r="S239" s="66">
        <v>0.75</v>
      </c>
      <c r="T239" s="66">
        <f>_xlfn.XLOOKUP(E239,hlp_leggeruitrapport!A:A,hlp_leggeruitrapport!E:E)</f>
        <v>0.75</v>
      </c>
      <c r="U239" s="75">
        <f>_xlfn.XLOOKUP(E239,hlp_leggeruitrapport!A:A,hlp_leggeruitrapport!F:F)</f>
        <v>3</v>
      </c>
      <c r="V239" s="165">
        <f>_xlfn.XLOOKUP($G239,hpBPaanwas!$C:$C,hpBPaanwas!T:T,".")</f>
        <v>3</v>
      </c>
      <c r="W239" s="75">
        <f t="shared" si="27"/>
        <v>-3.1700000000000004</v>
      </c>
      <c r="X239" s="6">
        <v>-2.97</v>
      </c>
      <c r="Y239" s="6">
        <v>2.5</v>
      </c>
      <c r="Z239" s="6">
        <v>1.1499999999999999</v>
      </c>
      <c r="AA239" s="6">
        <v>0</v>
      </c>
      <c r="AB239" s="6">
        <v>0</v>
      </c>
      <c r="AC239" s="6">
        <v>19.600000000000001</v>
      </c>
      <c r="AD239" s="6">
        <v>0</v>
      </c>
      <c r="AE239" s="6">
        <v>0</v>
      </c>
      <c r="AF239" s="6">
        <v>0</v>
      </c>
      <c r="AG239" s="6" t="s">
        <v>27</v>
      </c>
      <c r="AH239" s="6" t="s">
        <v>32</v>
      </c>
      <c r="AI239" s="6" t="s">
        <v>41</v>
      </c>
      <c r="AJ239" s="6" t="s">
        <v>347</v>
      </c>
      <c r="AK239" s="75">
        <f>_xlfn.XLOOKUP(G239,hlpBPout!C:C,hlpBPout!X:X,".")</f>
        <v>19</v>
      </c>
      <c r="AL239" s="75">
        <f>_xlfn.XLOOKUP($G239,hlpBPout!$C:$C,hlpBPout!AA:AA,".")</f>
        <v>0</v>
      </c>
      <c r="AM239" s="75">
        <f>_xlfn.XLOOKUP(G239,hpBPaanwas!C:C,hpBPaanwas!X:X,".")</f>
        <v>22</v>
      </c>
      <c r="AN239" s="165">
        <f t="shared" si="28"/>
        <v>0</v>
      </c>
      <c r="AO239" s="75">
        <f>_xlfn.XLOOKUP($G239,hpBPaanwas!$C:$C,hpBPaanwas!AA:AA,".")</f>
        <v>0</v>
      </c>
      <c r="AP239" s="116"/>
      <c r="AQ239" s="75">
        <f t="shared" si="29"/>
        <v>-0.60000000000000142</v>
      </c>
      <c r="AR239" s="116"/>
      <c r="AS239" s="127"/>
      <c r="AT239" s="127" t="s">
        <v>3795</v>
      </c>
      <c r="AU239" s="128"/>
      <c r="AV239" s="232" t="str">
        <f>_xlfn.XLOOKUP($F239,Monstervakken!$C:$C,Monstervakken!L:L,".",0)</f>
        <v>Klasse industrie</v>
      </c>
      <c r="AW239" s="232" t="str">
        <f>_xlfn.XLOOKUP($F239,Monstervakken!$C:$C,Monstervakken!M:M,".",0)</f>
        <v>Klasse A</v>
      </c>
      <c r="AX239" s="232" t="str">
        <f>_xlfn.XLOOKUP($F239,Monstervakken!$C:$C,Monstervakken!N:N,".",0)</f>
        <v>Verspreidbaar</v>
      </c>
      <c r="AY239" s="232" t="str">
        <f>_xlfn.XLOOKUP($F239,Monstervakken!$C:$C,Monstervakken!O:O,".",0)</f>
        <v>Toepasbaar in GBT</v>
      </c>
      <c r="AZ239" s="232" t="str">
        <f>_xlfn.XLOOKUP($F239,Monstervakken!$C:$C,Monstervakken!P:P,".",0)</f>
        <v>Toepasbaar in GBT</v>
      </c>
      <c r="BA239" s="232" t="str">
        <f>_xlfn.XLOOKUP($F239,Monstervakken!$C:$C,Monstervakken!Q:Q,".",0)</f>
        <v>Geen</v>
      </c>
      <c r="BB239" s="232"/>
      <c r="BC239" s="234" t="str">
        <f>_xlfn.XLOOKUP($F239,Monstervakken!$C:$C,Monstervakken!CM:CM,".",0)</f>
        <v>ja</v>
      </c>
      <c r="BD239" s="234" t="str">
        <f>_xlfn.XLOOKUP($F239,Monstervakken!$C:$C,Monstervakken!CN:CN,".",0)</f>
        <v>ja</v>
      </c>
      <c r="BE239" s="234" t="str">
        <f>_xlfn.XLOOKUP($F239,Monstervakken!$C:$C,Monstervakken!CO:CO,".",0)</f>
        <v>ja</v>
      </c>
      <c r="BF239" s="234" t="str">
        <f>_xlfn.XLOOKUP($F239,Monstervakken!$C:$C,Monstervakken!CP:CP,".",0)</f>
        <v>ja</v>
      </c>
      <c r="BG239" s="234" t="str">
        <f>_xlfn.XLOOKUP($F239,Monstervakken!$C:$C,Monstervakken!CQ:CQ,".",0)</f>
        <v>ja</v>
      </c>
      <c r="BH239" s="234" t="str">
        <f>_xlfn.XLOOKUP($F239,Monstervakken!$C:$C,Monstervakken!CR:CR,".",0)</f>
        <v>ja</v>
      </c>
      <c r="BI239" s="234" t="str">
        <f>_xlfn.XLOOKUP($F239,Monstervakken!$C:$C,Monstervakken!CS:CS,".",0)</f>
        <v>ja</v>
      </c>
      <c r="BJ239" s="234" t="str">
        <f>_xlfn.XLOOKUP($F239,Monstervakken!$C:$C,Monstervakken!CT:CT,".",0)</f>
        <v>ja</v>
      </c>
      <c r="BK239" s="234" t="str">
        <f>_xlfn.XLOOKUP($F239,Monstervakken!$C:$C,Monstervakken!CU:CU,".",0)</f>
        <v>ja</v>
      </c>
      <c r="BL239" s="232" t="str">
        <f t="shared" si="25"/>
        <v>011_229</v>
      </c>
    </row>
    <row r="240" spans="1:64" x14ac:dyDescent="0.2">
      <c r="A240" s="6" t="s">
        <v>1647</v>
      </c>
      <c r="C240" s="135">
        <f>_xlfn.XLOOKUP(F240,Monstervakken!C:C,Monstervakken!B:B)</f>
        <v>3012</v>
      </c>
      <c r="D240" s="6" t="s">
        <v>1635</v>
      </c>
      <c r="E240" s="6" t="s">
        <v>348</v>
      </c>
      <c r="F240" s="75">
        <v>39</v>
      </c>
      <c r="G240" s="115" t="str">
        <f t="shared" si="26"/>
        <v>011_230</v>
      </c>
      <c r="H240" s="135"/>
      <c r="I240" s="75">
        <v>230</v>
      </c>
      <c r="J240" s="6" t="s">
        <v>349</v>
      </c>
      <c r="K240" s="23">
        <v>24</v>
      </c>
      <c r="L240" s="25">
        <v>7.5</v>
      </c>
      <c r="M240" s="6">
        <v>180</v>
      </c>
      <c r="N240" s="8">
        <v>43714</v>
      </c>
      <c r="O240" s="6" t="s">
        <v>74</v>
      </c>
      <c r="P240" s="66">
        <v>-2.2000000000000002</v>
      </c>
      <c r="Q240" s="66">
        <v>-2.2200000000000002</v>
      </c>
      <c r="R240" s="66">
        <f>_xlfn.XLOOKUP(E240,hlp_leggeruitrapport!A:A,hlp_leggeruitrapport!D:D)</f>
        <v>-2.2200000000000002</v>
      </c>
      <c r="S240" s="66">
        <v>0.75</v>
      </c>
      <c r="T240" s="66">
        <f>_xlfn.XLOOKUP(E240,hlp_leggeruitrapport!A:A,hlp_leggeruitrapport!E:E)</f>
        <v>0.75</v>
      </c>
      <c r="U240" s="75">
        <f>_xlfn.XLOOKUP(E240,hlp_leggeruitrapport!A:A,hlp_leggeruitrapport!F:F)</f>
        <v>3</v>
      </c>
      <c r="V240" s="165">
        <f>_xlfn.XLOOKUP($G240,hpBPaanwas!$C:$C,hpBPaanwas!T:T,".")</f>
        <v>3</v>
      </c>
      <c r="W240" s="75">
        <f t="shared" si="27"/>
        <v>-3.1700000000000004</v>
      </c>
      <c r="X240" s="6">
        <v>-2.97</v>
      </c>
      <c r="Y240" s="6">
        <v>3</v>
      </c>
      <c r="Z240" s="6">
        <v>1.27</v>
      </c>
      <c r="AA240" s="6">
        <v>0</v>
      </c>
      <c r="AB240" s="6">
        <v>0</v>
      </c>
      <c r="AC240" s="6">
        <v>30.5</v>
      </c>
      <c r="AD240" s="6">
        <v>0</v>
      </c>
      <c r="AE240" s="6">
        <v>0</v>
      </c>
      <c r="AF240" s="6">
        <v>0</v>
      </c>
      <c r="AG240" s="6" t="s">
        <v>27</v>
      </c>
      <c r="AH240" s="6" t="s">
        <v>32</v>
      </c>
      <c r="AI240" s="6" t="s">
        <v>41</v>
      </c>
      <c r="AJ240" s="6" t="s">
        <v>349</v>
      </c>
      <c r="AK240" s="75">
        <f>_xlfn.XLOOKUP(G240,hlpBPout!C:C,hlpBPout!X:X,".")</f>
        <v>31</v>
      </c>
      <c r="AL240" s="75">
        <f>_xlfn.XLOOKUP($G240,hlpBPout!$C:$C,hlpBPout!AA:AA,".")</f>
        <v>0</v>
      </c>
      <c r="AM240" s="75">
        <f>_xlfn.XLOOKUP(G240,hpBPaanwas!C:C,hpBPaanwas!X:X,".")</f>
        <v>36</v>
      </c>
      <c r="AN240" s="165">
        <f t="shared" si="28"/>
        <v>0</v>
      </c>
      <c r="AO240" s="75">
        <f>_xlfn.XLOOKUP($G240,hpBPaanwas!$C:$C,hpBPaanwas!AA:AA,".")</f>
        <v>0</v>
      </c>
      <c r="AP240" s="116"/>
      <c r="AQ240" s="75">
        <f t="shared" si="29"/>
        <v>0.5</v>
      </c>
      <c r="AR240" s="116"/>
      <c r="AS240" s="127"/>
      <c r="AT240" s="127" t="s">
        <v>3795</v>
      </c>
      <c r="AU240" s="128"/>
      <c r="AV240" s="232" t="str">
        <f>_xlfn.XLOOKUP($F240,Monstervakken!$C:$C,Monstervakken!L:L,".",0)</f>
        <v>Klasse industrie</v>
      </c>
      <c r="AW240" s="232" t="str">
        <f>_xlfn.XLOOKUP($F240,Monstervakken!$C:$C,Monstervakken!M:M,".",0)</f>
        <v>Klasse A</v>
      </c>
      <c r="AX240" s="232" t="str">
        <f>_xlfn.XLOOKUP($F240,Monstervakken!$C:$C,Monstervakken!N:N,".",0)</f>
        <v>Verspreidbaar</v>
      </c>
      <c r="AY240" s="232" t="str">
        <f>_xlfn.XLOOKUP($F240,Monstervakken!$C:$C,Monstervakken!O:O,".",0)</f>
        <v>Toepasbaar in GBT</v>
      </c>
      <c r="AZ240" s="232" t="str">
        <f>_xlfn.XLOOKUP($F240,Monstervakken!$C:$C,Monstervakken!P:P,".",0)</f>
        <v>Toepasbaar in GBT</v>
      </c>
      <c r="BA240" s="232" t="str">
        <f>_xlfn.XLOOKUP($F240,Monstervakken!$C:$C,Monstervakken!Q:Q,".",0)</f>
        <v>Geen</v>
      </c>
      <c r="BB240" s="232"/>
      <c r="BC240" s="234" t="str">
        <f>_xlfn.XLOOKUP($F240,Monstervakken!$C:$C,Monstervakken!CM:CM,".",0)</f>
        <v>ja</v>
      </c>
      <c r="BD240" s="234" t="str">
        <f>_xlfn.XLOOKUP($F240,Monstervakken!$C:$C,Monstervakken!CN:CN,".",0)</f>
        <v>ja</v>
      </c>
      <c r="BE240" s="234" t="str">
        <f>_xlfn.XLOOKUP($F240,Monstervakken!$C:$C,Monstervakken!CO:CO,".",0)</f>
        <v>ja</v>
      </c>
      <c r="BF240" s="234" t="str">
        <f>_xlfn.XLOOKUP($F240,Monstervakken!$C:$C,Monstervakken!CP:CP,".",0)</f>
        <v>ja</v>
      </c>
      <c r="BG240" s="234" t="str">
        <f>_xlfn.XLOOKUP($F240,Monstervakken!$C:$C,Monstervakken!CQ:CQ,".",0)</f>
        <v>ja</v>
      </c>
      <c r="BH240" s="234" t="str">
        <f>_xlfn.XLOOKUP($F240,Monstervakken!$C:$C,Monstervakken!CR:CR,".",0)</f>
        <v>ja</v>
      </c>
      <c r="BI240" s="234" t="str">
        <f>_xlfn.XLOOKUP($F240,Monstervakken!$C:$C,Monstervakken!CS:CS,".",0)</f>
        <v>ja</v>
      </c>
      <c r="BJ240" s="234" t="str">
        <f>_xlfn.XLOOKUP($F240,Monstervakken!$C:$C,Monstervakken!CT:CT,".",0)</f>
        <v>ja</v>
      </c>
      <c r="BK240" s="234" t="str">
        <f>_xlfn.XLOOKUP($F240,Monstervakken!$C:$C,Monstervakken!CU:CU,".",0)</f>
        <v>ja</v>
      </c>
      <c r="BL240" s="232" t="str">
        <f t="shared" si="25"/>
        <v>011_230</v>
      </c>
    </row>
    <row r="241" spans="1:64" x14ac:dyDescent="0.2">
      <c r="A241" s="6" t="s">
        <v>1647</v>
      </c>
      <c r="C241" s="135">
        <f>_xlfn.XLOOKUP(F241,Monstervakken!C:C,Monstervakken!B:B)</f>
        <v>3012</v>
      </c>
      <c r="D241" s="6" t="s">
        <v>1635</v>
      </c>
      <c r="E241" s="6" t="s">
        <v>348</v>
      </c>
      <c r="F241" s="75">
        <v>39</v>
      </c>
      <c r="G241" s="115" t="str">
        <f t="shared" si="26"/>
        <v>011_231</v>
      </c>
      <c r="H241" s="135"/>
      <c r="I241" s="75">
        <v>231</v>
      </c>
      <c r="J241" s="6" t="s">
        <v>350</v>
      </c>
      <c r="K241" s="23">
        <v>60.5</v>
      </c>
      <c r="L241" s="25">
        <v>6.5</v>
      </c>
      <c r="M241" s="6">
        <v>393.25</v>
      </c>
      <c r="N241" s="8">
        <v>43714</v>
      </c>
      <c r="O241" s="6" t="s">
        <v>26</v>
      </c>
      <c r="P241" s="66">
        <v>-2.2000000000000002</v>
      </c>
      <c r="Q241" s="66">
        <v>-2.2200000000000002</v>
      </c>
      <c r="R241" s="66">
        <f>_xlfn.XLOOKUP(E241,hlp_leggeruitrapport!A:A,hlp_leggeruitrapport!D:D)</f>
        <v>-2.2200000000000002</v>
      </c>
      <c r="S241" s="66">
        <v>0.75</v>
      </c>
      <c r="T241" s="66">
        <f>_xlfn.XLOOKUP(E241,hlp_leggeruitrapport!A:A,hlp_leggeruitrapport!E:E)</f>
        <v>0.75</v>
      </c>
      <c r="U241" s="75">
        <f>_xlfn.XLOOKUP(E241,hlp_leggeruitrapport!A:A,hlp_leggeruitrapport!F:F)</f>
        <v>3</v>
      </c>
      <c r="V241" s="165">
        <f>_xlfn.XLOOKUP($G241,hpBPaanwas!$C:$C,hpBPaanwas!T:T,".")</f>
        <v>3</v>
      </c>
      <c r="W241" s="75">
        <f t="shared" si="27"/>
        <v>-3.1700000000000004</v>
      </c>
      <c r="X241" s="6">
        <v>-2.97</v>
      </c>
      <c r="Y241" s="6">
        <v>2</v>
      </c>
      <c r="Z241" s="6">
        <v>1.51</v>
      </c>
      <c r="AA241" s="6">
        <v>0.08</v>
      </c>
      <c r="AB241" s="6">
        <v>0.27</v>
      </c>
      <c r="AC241" s="6">
        <v>91.4</v>
      </c>
      <c r="AD241" s="6">
        <v>4.8</v>
      </c>
      <c r="AE241" s="6">
        <v>16.3</v>
      </c>
      <c r="AF241" s="6">
        <v>5.0313999999999998E-2</v>
      </c>
      <c r="AG241" s="6" t="s">
        <v>27</v>
      </c>
      <c r="AH241" s="6" t="s">
        <v>32</v>
      </c>
      <c r="AI241" s="6" t="s">
        <v>29</v>
      </c>
      <c r="AJ241" s="6" t="s">
        <v>350</v>
      </c>
      <c r="AK241" s="75">
        <f>_xlfn.XLOOKUP(G241,hlpBPout!C:C,hlpBPout!X:X,".")</f>
        <v>91</v>
      </c>
      <c r="AL241" s="75">
        <f>_xlfn.XLOOKUP($G241,hlpBPout!$C:$C,hlpBPout!AA:AA,".")</f>
        <v>6</v>
      </c>
      <c r="AM241" s="75">
        <f>_xlfn.XLOOKUP(G241,hpBPaanwas!C:C,hpBPaanwas!X:X,".")</f>
        <v>97</v>
      </c>
      <c r="AN241" s="165">
        <f t="shared" si="28"/>
        <v>0.2975206611570248</v>
      </c>
      <c r="AO241" s="75">
        <f>_xlfn.XLOOKUP($G241,hpBPaanwas!$C:$C,hpBPaanwas!AA:AA,".")</f>
        <v>18</v>
      </c>
      <c r="AP241" s="116"/>
      <c r="AQ241" s="75">
        <f t="shared" si="29"/>
        <v>-0.40000000000000568</v>
      </c>
      <c r="AR241" s="116"/>
      <c r="AS241" s="127"/>
      <c r="AT241" s="127" t="s">
        <v>3795</v>
      </c>
      <c r="AU241" s="128"/>
      <c r="AV241" s="232" t="str">
        <f>_xlfn.XLOOKUP($F241,Monstervakken!$C:$C,Monstervakken!L:L,".",0)</f>
        <v>Klasse industrie</v>
      </c>
      <c r="AW241" s="232" t="str">
        <f>_xlfn.XLOOKUP($F241,Monstervakken!$C:$C,Monstervakken!M:M,".",0)</f>
        <v>Klasse A</v>
      </c>
      <c r="AX241" s="232" t="str">
        <f>_xlfn.XLOOKUP($F241,Monstervakken!$C:$C,Monstervakken!N:N,".",0)</f>
        <v>Verspreidbaar</v>
      </c>
      <c r="AY241" s="232" t="str">
        <f>_xlfn.XLOOKUP($F241,Monstervakken!$C:$C,Monstervakken!O:O,".",0)</f>
        <v>Toepasbaar in GBT</v>
      </c>
      <c r="AZ241" s="232" t="str">
        <f>_xlfn.XLOOKUP($F241,Monstervakken!$C:$C,Monstervakken!P:P,".",0)</f>
        <v>Toepasbaar in GBT</v>
      </c>
      <c r="BA241" s="232" t="str">
        <f>_xlfn.XLOOKUP($F241,Monstervakken!$C:$C,Monstervakken!Q:Q,".",0)</f>
        <v>Geen</v>
      </c>
      <c r="BB241" s="232"/>
      <c r="BC241" s="234" t="str">
        <f>_xlfn.XLOOKUP($F241,Monstervakken!$C:$C,Monstervakken!CM:CM,".",0)</f>
        <v>ja</v>
      </c>
      <c r="BD241" s="234" t="str">
        <f>_xlfn.XLOOKUP($F241,Monstervakken!$C:$C,Monstervakken!CN:CN,".",0)</f>
        <v>ja</v>
      </c>
      <c r="BE241" s="234" t="str">
        <f>_xlfn.XLOOKUP($F241,Monstervakken!$C:$C,Monstervakken!CO:CO,".",0)</f>
        <v>ja</v>
      </c>
      <c r="BF241" s="234" t="str">
        <f>_xlfn.XLOOKUP($F241,Monstervakken!$C:$C,Monstervakken!CP:CP,".",0)</f>
        <v>ja</v>
      </c>
      <c r="BG241" s="234" t="str">
        <f>_xlfn.XLOOKUP($F241,Monstervakken!$C:$C,Monstervakken!CQ:CQ,".",0)</f>
        <v>ja</v>
      </c>
      <c r="BH241" s="234" t="str">
        <f>_xlfn.XLOOKUP($F241,Monstervakken!$C:$C,Monstervakken!CR:CR,".",0)</f>
        <v>ja</v>
      </c>
      <c r="BI241" s="234" t="str">
        <f>_xlfn.XLOOKUP($F241,Monstervakken!$C:$C,Monstervakken!CS:CS,".",0)</f>
        <v>ja</v>
      </c>
      <c r="BJ241" s="234" t="str">
        <f>_xlfn.XLOOKUP($F241,Monstervakken!$C:$C,Monstervakken!CT:CT,".",0)</f>
        <v>ja</v>
      </c>
      <c r="BK241" s="234" t="str">
        <f>_xlfn.XLOOKUP($F241,Monstervakken!$C:$C,Monstervakken!CU:CU,".",0)</f>
        <v>ja</v>
      </c>
      <c r="BL241" s="232" t="str">
        <f t="shared" si="25"/>
        <v>011_231</v>
      </c>
    </row>
    <row r="242" spans="1:64" x14ac:dyDescent="0.2">
      <c r="A242" s="6" t="s">
        <v>1647</v>
      </c>
      <c r="C242" s="135">
        <f>_xlfn.XLOOKUP(F242,Monstervakken!C:C,Monstervakken!B:B)</f>
        <v>3012</v>
      </c>
      <c r="D242" s="6" t="s">
        <v>1635</v>
      </c>
      <c r="E242" s="6" t="s">
        <v>351</v>
      </c>
      <c r="F242" s="75">
        <v>39</v>
      </c>
      <c r="G242" s="115" t="str">
        <f t="shared" si="26"/>
        <v>011_232</v>
      </c>
      <c r="H242" s="135"/>
      <c r="I242" s="75">
        <v>232</v>
      </c>
      <c r="J242" s="6" t="s">
        <v>797</v>
      </c>
      <c r="K242" s="23">
        <v>32.5</v>
      </c>
      <c r="L242" s="25">
        <v>7</v>
      </c>
      <c r="M242" s="6">
        <v>227.5</v>
      </c>
      <c r="N242" s="8">
        <v>43714</v>
      </c>
      <c r="O242" s="6" t="s">
        <v>26</v>
      </c>
      <c r="P242" s="66">
        <v>-2.2000000000000002</v>
      </c>
      <c r="Q242" s="66">
        <v>-2.2200000000000002</v>
      </c>
      <c r="R242" s="66">
        <f>_xlfn.XLOOKUP(E242,hlp_leggeruitrapport!A:A,hlp_leggeruitrapport!D:D)</f>
        <v>-2.2200000000000002</v>
      </c>
      <c r="S242" s="66">
        <v>0.75</v>
      </c>
      <c r="T242" s="66">
        <f>_xlfn.XLOOKUP(E242,hlp_leggeruitrapport!A:A,hlp_leggeruitrapport!E:E)</f>
        <v>0.75</v>
      </c>
      <c r="U242" s="75">
        <f>_xlfn.XLOOKUP(E242,hlp_leggeruitrapport!A:A,hlp_leggeruitrapport!F:F)</f>
        <v>3</v>
      </c>
      <c r="V242" s="165">
        <f>_xlfn.XLOOKUP($G242,hpBPaanwas!$C:$C,hpBPaanwas!T:T,".")</f>
        <v>3</v>
      </c>
      <c r="W242" s="75">
        <f t="shared" si="27"/>
        <v>-3.1700000000000004</v>
      </c>
      <c r="X242" s="6">
        <v>-2.97</v>
      </c>
      <c r="Y242" s="6">
        <v>2.5</v>
      </c>
      <c r="Z242" s="6">
        <v>1.18</v>
      </c>
      <c r="AA242" s="6">
        <v>0.14000000000000001</v>
      </c>
      <c r="AB242" s="6">
        <v>0.42</v>
      </c>
      <c r="AC242" s="6">
        <v>38.4</v>
      </c>
      <c r="AD242" s="6">
        <v>4.5999999999999996</v>
      </c>
      <c r="AE242" s="6">
        <v>13.7</v>
      </c>
      <c r="AF242" s="6">
        <v>6.9964999999999999E-2</v>
      </c>
      <c r="AG242" s="6" t="s">
        <v>479</v>
      </c>
      <c r="AH242" s="6" t="s">
        <v>32</v>
      </c>
      <c r="AI242" s="6" t="s">
        <v>41</v>
      </c>
      <c r="AJ242" s="6" t="s">
        <v>797</v>
      </c>
      <c r="AK242" s="75">
        <f>_xlfn.XLOOKUP(G242,hlpBPout!C:C,hlpBPout!X:X,".")</f>
        <v>39</v>
      </c>
      <c r="AL242" s="75">
        <f>_xlfn.XLOOKUP($G242,hlpBPout!$C:$C,hlpBPout!AA:AA,".")</f>
        <v>3</v>
      </c>
      <c r="AM242" s="75">
        <f>_xlfn.XLOOKUP(G242,hpBPaanwas!C:C,hpBPaanwas!X:X,".")</f>
        <v>46</v>
      </c>
      <c r="AN242" s="165">
        <f t="shared" si="28"/>
        <v>0.49230769230769234</v>
      </c>
      <c r="AO242" s="75">
        <f>_xlfn.XLOOKUP($G242,hpBPaanwas!$C:$C,hpBPaanwas!AA:AA,".")</f>
        <v>16</v>
      </c>
      <c r="AP242" s="116"/>
      <c r="AQ242" s="75">
        <f t="shared" si="29"/>
        <v>0.60000000000000142</v>
      </c>
      <c r="AR242" s="116"/>
      <c r="AS242" s="127"/>
      <c r="AT242" s="127" t="s">
        <v>3795</v>
      </c>
      <c r="AU242" s="128"/>
      <c r="AV242" s="232" t="str">
        <f>_xlfn.XLOOKUP($F242,Monstervakken!$C:$C,Monstervakken!L:L,".",0)</f>
        <v>Klasse industrie</v>
      </c>
      <c r="AW242" s="232" t="str">
        <f>_xlfn.XLOOKUP($F242,Monstervakken!$C:$C,Monstervakken!M:M,".",0)</f>
        <v>Klasse A</v>
      </c>
      <c r="AX242" s="232" t="str">
        <f>_xlfn.XLOOKUP($F242,Monstervakken!$C:$C,Monstervakken!N:N,".",0)</f>
        <v>Verspreidbaar</v>
      </c>
      <c r="AY242" s="232" t="str">
        <f>_xlfn.XLOOKUP($F242,Monstervakken!$C:$C,Monstervakken!O:O,".",0)</f>
        <v>Toepasbaar in GBT</v>
      </c>
      <c r="AZ242" s="232" t="str">
        <f>_xlfn.XLOOKUP($F242,Monstervakken!$C:$C,Monstervakken!P:P,".",0)</f>
        <v>Toepasbaar in GBT</v>
      </c>
      <c r="BA242" s="232" t="str">
        <f>_xlfn.XLOOKUP($F242,Monstervakken!$C:$C,Monstervakken!Q:Q,".",0)</f>
        <v>Geen</v>
      </c>
      <c r="BB242" s="232"/>
      <c r="BC242" s="234" t="str">
        <f>_xlfn.XLOOKUP($F242,Monstervakken!$C:$C,Monstervakken!CM:CM,".",0)</f>
        <v>ja</v>
      </c>
      <c r="BD242" s="234" t="str">
        <f>_xlfn.XLOOKUP($F242,Monstervakken!$C:$C,Monstervakken!CN:CN,".",0)</f>
        <v>ja</v>
      </c>
      <c r="BE242" s="234" t="str">
        <f>_xlfn.XLOOKUP($F242,Monstervakken!$C:$C,Monstervakken!CO:CO,".",0)</f>
        <v>ja</v>
      </c>
      <c r="BF242" s="234" t="str">
        <f>_xlfn.XLOOKUP($F242,Monstervakken!$C:$C,Monstervakken!CP:CP,".",0)</f>
        <v>ja</v>
      </c>
      <c r="BG242" s="234" t="str">
        <f>_xlfn.XLOOKUP($F242,Monstervakken!$C:$C,Monstervakken!CQ:CQ,".",0)</f>
        <v>ja</v>
      </c>
      <c r="BH242" s="234" t="str">
        <f>_xlfn.XLOOKUP($F242,Monstervakken!$C:$C,Monstervakken!CR:CR,".",0)</f>
        <v>ja</v>
      </c>
      <c r="BI242" s="234" t="str">
        <f>_xlfn.XLOOKUP($F242,Monstervakken!$C:$C,Monstervakken!CS:CS,".",0)</f>
        <v>ja</v>
      </c>
      <c r="BJ242" s="234" t="str">
        <f>_xlfn.XLOOKUP($F242,Monstervakken!$C:$C,Monstervakken!CT:CT,".",0)</f>
        <v>ja</v>
      </c>
      <c r="BK242" s="234" t="str">
        <f>_xlfn.XLOOKUP($F242,Monstervakken!$C:$C,Monstervakken!CU:CU,".",0)</f>
        <v>ja</v>
      </c>
      <c r="BL242" s="232" t="str">
        <f t="shared" si="25"/>
        <v>011_232</v>
      </c>
    </row>
    <row r="243" spans="1:64" x14ac:dyDescent="0.2">
      <c r="A243" s="6" t="s">
        <v>1647</v>
      </c>
      <c r="C243" s="135">
        <f>_xlfn.XLOOKUP(F243,Monstervakken!C:C,Monstervakken!B:B)</f>
        <v>3012</v>
      </c>
      <c r="D243" s="6" t="s">
        <v>1635</v>
      </c>
      <c r="E243" s="6" t="s">
        <v>351</v>
      </c>
      <c r="F243" s="75">
        <v>39</v>
      </c>
      <c r="G243" s="115" t="str">
        <f t="shared" si="26"/>
        <v>011_233</v>
      </c>
      <c r="H243" s="135"/>
      <c r="I243" s="75">
        <v>233</v>
      </c>
      <c r="J243" s="6" t="s">
        <v>352</v>
      </c>
      <c r="K243" s="23">
        <v>28</v>
      </c>
      <c r="L243" s="25">
        <v>5.0999999999999996</v>
      </c>
      <c r="M243" s="6">
        <v>142.80000000000001</v>
      </c>
      <c r="N243" s="8">
        <v>43714</v>
      </c>
      <c r="O243" s="6" t="s">
        <v>38</v>
      </c>
      <c r="P243" s="66">
        <v>-2.2000000000000002</v>
      </c>
      <c r="Q243" s="66">
        <v>-2.2200000000000002</v>
      </c>
      <c r="R243" s="66">
        <f>_xlfn.XLOOKUP(E243,hlp_leggeruitrapport!A:A,hlp_leggeruitrapport!D:D)</f>
        <v>-2.2200000000000002</v>
      </c>
      <c r="S243" s="66">
        <v>0.75</v>
      </c>
      <c r="T243" s="66">
        <f>_xlfn.XLOOKUP(E243,hlp_leggeruitrapport!A:A,hlp_leggeruitrapport!E:E)</f>
        <v>0.75</v>
      </c>
      <c r="U243" s="75">
        <f>_xlfn.XLOOKUP(E243,hlp_leggeruitrapport!A:A,hlp_leggeruitrapport!F:F)</f>
        <v>3</v>
      </c>
      <c r="V243" s="165">
        <f>_xlfn.XLOOKUP($G243,hpBPaanwas!$C:$C,hpBPaanwas!T:T,".")</f>
        <v>2.27</v>
      </c>
      <c r="W243" s="75">
        <f t="shared" si="27"/>
        <v>-3.1700000000000004</v>
      </c>
      <c r="X243" s="6">
        <v>-2.97</v>
      </c>
      <c r="Y243" s="6">
        <v>1.7</v>
      </c>
      <c r="Z243" s="6">
        <v>0.42</v>
      </c>
      <c r="AA243" s="6">
        <v>0.02</v>
      </c>
      <c r="AB243" s="6">
        <v>0.15</v>
      </c>
      <c r="AC243" s="6">
        <v>11.8</v>
      </c>
      <c r="AD243" s="6">
        <v>0.6</v>
      </c>
      <c r="AE243" s="6">
        <v>4.2</v>
      </c>
      <c r="AF243" s="6">
        <v>1.5443999999999999E-2</v>
      </c>
      <c r="AG243" s="6" t="s">
        <v>27</v>
      </c>
      <c r="AH243" s="6" t="s">
        <v>32</v>
      </c>
      <c r="AI243" s="6" t="s">
        <v>29</v>
      </c>
      <c r="AJ243" s="6" t="s">
        <v>352</v>
      </c>
      <c r="AK243" s="75">
        <f>_xlfn.XLOOKUP(G243,hlpBPout!C:C,hlpBPout!X:X,".")</f>
        <v>11</v>
      </c>
      <c r="AL243" s="75">
        <f>_xlfn.XLOOKUP($G243,hlpBPout!$C:$C,hlpBPout!AA:AA,".")</f>
        <v>0</v>
      </c>
      <c r="AM243" s="75">
        <f>_xlfn.XLOOKUP(G243,hpBPaanwas!C:C,hpBPaanwas!X:X,".")</f>
        <v>14</v>
      </c>
      <c r="AN243" s="165">
        <f t="shared" si="28"/>
        <v>0.21428571428571427</v>
      </c>
      <c r="AO243" s="75">
        <f>_xlfn.XLOOKUP($G243,hpBPaanwas!$C:$C,hpBPaanwas!AA:AA,".")</f>
        <v>6</v>
      </c>
      <c r="AP243" s="116"/>
      <c r="AQ243" s="75">
        <f t="shared" si="29"/>
        <v>-0.80000000000000071</v>
      </c>
      <c r="AR243" s="116"/>
      <c r="AS243" s="127"/>
      <c r="AT243" s="127" t="s">
        <v>3795</v>
      </c>
      <c r="AU243" s="128"/>
      <c r="AV243" s="232" t="str">
        <f>_xlfn.XLOOKUP($F243,Monstervakken!$C:$C,Monstervakken!L:L,".",0)</f>
        <v>Klasse industrie</v>
      </c>
      <c r="AW243" s="232" t="str">
        <f>_xlfn.XLOOKUP($F243,Monstervakken!$C:$C,Monstervakken!M:M,".",0)</f>
        <v>Klasse A</v>
      </c>
      <c r="AX243" s="232" t="str">
        <f>_xlfn.XLOOKUP($F243,Monstervakken!$C:$C,Monstervakken!N:N,".",0)</f>
        <v>Verspreidbaar</v>
      </c>
      <c r="AY243" s="232" t="str">
        <f>_xlfn.XLOOKUP($F243,Monstervakken!$C:$C,Monstervakken!O:O,".",0)</f>
        <v>Toepasbaar in GBT</v>
      </c>
      <c r="AZ243" s="232" t="str">
        <f>_xlfn.XLOOKUP($F243,Monstervakken!$C:$C,Monstervakken!P:P,".",0)</f>
        <v>Toepasbaar in GBT</v>
      </c>
      <c r="BA243" s="232" t="str">
        <f>_xlfn.XLOOKUP($F243,Monstervakken!$C:$C,Monstervakken!Q:Q,".",0)</f>
        <v>Geen</v>
      </c>
      <c r="BB243" s="232"/>
      <c r="BC243" s="234" t="str">
        <f>_xlfn.XLOOKUP($F243,Monstervakken!$C:$C,Monstervakken!CM:CM,".",0)</f>
        <v>ja</v>
      </c>
      <c r="BD243" s="234" t="str">
        <f>_xlfn.XLOOKUP($F243,Monstervakken!$C:$C,Monstervakken!CN:CN,".",0)</f>
        <v>ja</v>
      </c>
      <c r="BE243" s="234" t="str">
        <f>_xlfn.XLOOKUP($F243,Monstervakken!$C:$C,Monstervakken!CO:CO,".",0)</f>
        <v>ja</v>
      </c>
      <c r="BF243" s="234" t="str">
        <f>_xlfn.XLOOKUP($F243,Monstervakken!$C:$C,Monstervakken!CP:CP,".",0)</f>
        <v>ja</v>
      </c>
      <c r="BG243" s="234" t="str">
        <f>_xlfn.XLOOKUP($F243,Monstervakken!$C:$C,Monstervakken!CQ:CQ,".",0)</f>
        <v>ja</v>
      </c>
      <c r="BH243" s="234" t="str">
        <f>_xlfn.XLOOKUP($F243,Monstervakken!$C:$C,Monstervakken!CR:CR,".",0)</f>
        <v>ja</v>
      </c>
      <c r="BI243" s="234" t="str">
        <f>_xlfn.XLOOKUP($F243,Monstervakken!$C:$C,Monstervakken!CS:CS,".",0)</f>
        <v>ja</v>
      </c>
      <c r="BJ243" s="234" t="str">
        <f>_xlfn.XLOOKUP($F243,Monstervakken!$C:$C,Monstervakken!CT:CT,".",0)</f>
        <v>ja</v>
      </c>
      <c r="BK243" s="234" t="str">
        <f>_xlfn.XLOOKUP($F243,Monstervakken!$C:$C,Monstervakken!CU:CU,".",0)</f>
        <v>ja</v>
      </c>
      <c r="BL243" s="232" t="str">
        <f t="shared" si="25"/>
        <v>011_233</v>
      </c>
    </row>
    <row r="244" spans="1:64" x14ac:dyDescent="0.2">
      <c r="A244" s="6" t="s">
        <v>1647</v>
      </c>
      <c r="C244" s="135">
        <f>_xlfn.XLOOKUP(F244,Monstervakken!C:C,Monstervakken!B:B)</f>
        <v>3012</v>
      </c>
      <c r="D244" s="6" t="s">
        <v>1635</v>
      </c>
      <c r="E244" s="6" t="s">
        <v>798</v>
      </c>
      <c r="F244" s="75">
        <v>39</v>
      </c>
      <c r="G244" s="115" t="str">
        <f t="shared" si="26"/>
        <v>011_234</v>
      </c>
      <c r="H244" s="135"/>
      <c r="I244" s="75">
        <v>234</v>
      </c>
      <c r="J244" s="6" t="s">
        <v>799</v>
      </c>
      <c r="K244" s="23">
        <v>23</v>
      </c>
      <c r="L244" s="25">
        <v>5.9</v>
      </c>
      <c r="M244" s="6">
        <v>135.69999999999999</v>
      </c>
      <c r="N244" s="8">
        <v>43714</v>
      </c>
      <c r="O244" s="6" t="s">
        <v>55</v>
      </c>
      <c r="P244" s="66">
        <v>-2.2000000000000002</v>
      </c>
      <c r="Q244" s="66">
        <v>-2.2200000000000002</v>
      </c>
      <c r="R244" s="66">
        <f>_xlfn.XLOOKUP(E244,hlp_leggeruitrapport!A:A,hlp_leggeruitrapport!D:D)</f>
        <v>-2.2200000000000002</v>
      </c>
      <c r="S244" s="66">
        <v>0.75</v>
      </c>
      <c r="T244" s="66">
        <f>_xlfn.XLOOKUP(E244,hlp_leggeruitrapport!A:A,hlp_leggeruitrapport!E:E)</f>
        <v>0.75</v>
      </c>
      <c r="U244" s="75">
        <f>_xlfn.XLOOKUP(E244,hlp_leggeruitrapport!A:A,hlp_leggeruitrapport!F:F)</f>
        <v>3</v>
      </c>
      <c r="V244" s="165">
        <f>_xlfn.XLOOKUP($G244,hpBPaanwas!$C:$C,hpBPaanwas!T:T,".")</f>
        <v>2.62</v>
      </c>
      <c r="W244" s="75">
        <f t="shared" si="27"/>
        <v>-3.1700000000000004</v>
      </c>
      <c r="X244" s="6">
        <v>-2.97</v>
      </c>
      <c r="Y244" s="6">
        <v>1.966666</v>
      </c>
      <c r="Z244" s="6">
        <v>0.59</v>
      </c>
      <c r="AA244" s="6">
        <v>0.22</v>
      </c>
      <c r="AB244" s="6">
        <v>0.26</v>
      </c>
      <c r="AC244" s="6">
        <v>13.6</v>
      </c>
      <c r="AD244" s="6">
        <v>5.0999999999999996</v>
      </c>
      <c r="AE244" s="6">
        <v>6</v>
      </c>
      <c r="AF244" s="6">
        <v>0.12979399999999999</v>
      </c>
      <c r="AG244" s="6" t="s">
        <v>479</v>
      </c>
      <c r="AH244" s="6" t="s">
        <v>28</v>
      </c>
      <c r="AI244" s="6" t="s">
        <v>41</v>
      </c>
      <c r="AJ244" s="6" t="s">
        <v>799</v>
      </c>
      <c r="AK244" s="75">
        <f>_xlfn.XLOOKUP(G244,hlpBPout!C:C,hlpBPout!X:X,".")</f>
        <v>14</v>
      </c>
      <c r="AL244" s="75">
        <f>_xlfn.XLOOKUP($G244,hlpBPout!$C:$C,hlpBPout!AA:AA,".")</f>
        <v>2</v>
      </c>
      <c r="AM244" s="75">
        <f>_xlfn.XLOOKUP(G244,hpBPaanwas!C:C,hpBPaanwas!X:X,".")</f>
        <v>16</v>
      </c>
      <c r="AN244" s="165">
        <f t="shared" si="28"/>
        <v>0.30434782608695654</v>
      </c>
      <c r="AO244" s="75">
        <f>_xlfn.XLOOKUP($G244,hpBPaanwas!$C:$C,hpBPaanwas!AA:AA,".")</f>
        <v>7</v>
      </c>
      <c r="AP244" s="116"/>
      <c r="AQ244" s="75">
        <f t="shared" si="29"/>
        <v>0.40000000000000036</v>
      </c>
      <c r="AR244" s="116"/>
      <c r="AS244" s="127"/>
      <c r="AT244" s="127" t="s">
        <v>3795</v>
      </c>
      <c r="AU244" s="128"/>
      <c r="AV244" s="232" t="str">
        <f>_xlfn.XLOOKUP($F244,Monstervakken!$C:$C,Monstervakken!L:L,".",0)</f>
        <v>Klasse industrie</v>
      </c>
      <c r="AW244" s="232" t="str">
        <f>_xlfn.XLOOKUP($F244,Monstervakken!$C:$C,Monstervakken!M:M,".",0)</f>
        <v>Klasse A</v>
      </c>
      <c r="AX244" s="232" t="str">
        <f>_xlfn.XLOOKUP($F244,Monstervakken!$C:$C,Monstervakken!N:N,".",0)</f>
        <v>Verspreidbaar</v>
      </c>
      <c r="AY244" s="232" t="str">
        <f>_xlfn.XLOOKUP($F244,Monstervakken!$C:$C,Monstervakken!O:O,".",0)</f>
        <v>Toepasbaar in GBT</v>
      </c>
      <c r="AZ244" s="232" t="str">
        <f>_xlfn.XLOOKUP($F244,Monstervakken!$C:$C,Monstervakken!P:P,".",0)</f>
        <v>Toepasbaar in GBT</v>
      </c>
      <c r="BA244" s="232" t="str">
        <f>_xlfn.XLOOKUP($F244,Monstervakken!$C:$C,Monstervakken!Q:Q,".",0)</f>
        <v>Geen</v>
      </c>
      <c r="BB244" s="232"/>
      <c r="BC244" s="234" t="str">
        <f>_xlfn.XLOOKUP($F244,Monstervakken!$C:$C,Monstervakken!CM:CM,".",0)</f>
        <v>ja</v>
      </c>
      <c r="BD244" s="234" t="str">
        <f>_xlfn.XLOOKUP($F244,Monstervakken!$C:$C,Monstervakken!CN:CN,".",0)</f>
        <v>ja</v>
      </c>
      <c r="BE244" s="234" t="str">
        <f>_xlfn.XLOOKUP($F244,Monstervakken!$C:$C,Monstervakken!CO:CO,".",0)</f>
        <v>ja</v>
      </c>
      <c r="BF244" s="234" t="str">
        <f>_xlfn.XLOOKUP($F244,Monstervakken!$C:$C,Monstervakken!CP:CP,".",0)</f>
        <v>ja</v>
      </c>
      <c r="BG244" s="234" t="str">
        <f>_xlfn.XLOOKUP($F244,Monstervakken!$C:$C,Monstervakken!CQ:CQ,".",0)</f>
        <v>ja</v>
      </c>
      <c r="BH244" s="234" t="str">
        <f>_xlfn.XLOOKUP($F244,Monstervakken!$C:$C,Monstervakken!CR:CR,".",0)</f>
        <v>ja</v>
      </c>
      <c r="BI244" s="234" t="str">
        <f>_xlfn.XLOOKUP($F244,Monstervakken!$C:$C,Monstervakken!CS:CS,".",0)</f>
        <v>ja</v>
      </c>
      <c r="BJ244" s="234" t="str">
        <f>_xlfn.XLOOKUP($F244,Monstervakken!$C:$C,Monstervakken!CT:CT,".",0)</f>
        <v>ja</v>
      </c>
      <c r="BK244" s="234" t="str">
        <f>_xlfn.XLOOKUP($F244,Monstervakken!$C:$C,Monstervakken!CU:CU,".",0)</f>
        <v>ja</v>
      </c>
      <c r="BL244" s="232" t="str">
        <f t="shared" si="25"/>
        <v>011_234</v>
      </c>
    </row>
    <row r="245" spans="1:64" x14ac:dyDescent="0.2">
      <c r="A245" s="6" t="s">
        <v>1647</v>
      </c>
      <c r="C245" s="135">
        <f>_xlfn.XLOOKUP(F245,Monstervakken!C:C,Monstervakken!B:B)</f>
        <v>3012</v>
      </c>
      <c r="D245" s="6" t="s">
        <v>1635</v>
      </c>
      <c r="E245" s="6" t="s">
        <v>800</v>
      </c>
      <c r="F245" s="75">
        <v>39</v>
      </c>
      <c r="G245" s="115" t="str">
        <f t="shared" si="26"/>
        <v>011_235</v>
      </c>
      <c r="H245" s="135"/>
      <c r="I245" s="75">
        <v>235</v>
      </c>
      <c r="J245" s="6" t="s">
        <v>801</v>
      </c>
      <c r="K245" s="23">
        <v>17</v>
      </c>
      <c r="L245" s="25">
        <v>7</v>
      </c>
      <c r="M245" s="6">
        <v>119</v>
      </c>
      <c r="N245" s="8">
        <v>43714</v>
      </c>
      <c r="O245" s="6" t="s">
        <v>55</v>
      </c>
      <c r="P245" s="66">
        <v>-2.2000000000000002</v>
      </c>
      <c r="Q245" s="66">
        <v>-2.2200000000000002</v>
      </c>
      <c r="R245" s="66">
        <f>_xlfn.XLOOKUP(E245,hlp_leggeruitrapport!A:A,hlp_leggeruitrapport!D:D)</f>
        <v>-2.2200000000000002</v>
      </c>
      <c r="S245" s="66">
        <v>0.75</v>
      </c>
      <c r="T245" s="66">
        <f>_xlfn.XLOOKUP(E245,hlp_leggeruitrapport!A:A,hlp_leggeruitrapport!E:E)</f>
        <v>0.75</v>
      </c>
      <c r="U245" s="75">
        <f>_xlfn.XLOOKUP(E245,hlp_leggeruitrapport!A:A,hlp_leggeruitrapport!F:F)</f>
        <v>3</v>
      </c>
      <c r="V245" s="165">
        <f>_xlfn.XLOOKUP($G245,hpBPaanwas!$C:$C,hpBPaanwas!T:T,".")</f>
        <v>3</v>
      </c>
      <c r="W245" s="75">
        <f t="shared" si="27"/>
        <v>-3.1700000000000004</v>
      </c>
      <c r="X245" s="6">
        <v>-2.97</v>
      </c>
      <c r="Y245" s="6">
        <v>2.5</v>
      </c>
      <c r="Z245" s="6">
        <v>1.2</v>
      </c>
      <c r="AA245" s="6">
        <v>0.4</v>
      </c>
      <c r="AB245" s="6">
        <v>0.78</v>
      </c>
      <c r="AC245" s="6">
        <v>20.399999999999999</v>
      </c>
      <c r="AD245" s="6">
        <v>6.8</v>
      </c>
      <c r="AE245" s="6">
        <v>13.3</v>
      </c>
      <c r="AF245" s="6">
        <v>0.17897099999999999</v>
      </c>
      <c r="AG245" s="6" t="s">
        <v>479</v>
      </c>
      <c r="AH245" s="6" t="s">
        <v>32</v>
      </c>
      <c r="AI245" s="6" t="s">
        <v>41</v>
      </c>
      <c r="AJ245" s="6" t="s">
        <v>801</v>
      </c>
      <c r="AK245" s="75">
        <f>_xlfn.XLOOKUP(G245,hlpBPout!C:C,hlpBPout!X:X,".")</f>
        <v>20</v>
      </c>
      <c r="AL245" s="75">
        <f>_xlfn.XLOOKUP($G245,hlpBPout!$C:$C,hlpBPout!AA:AA,".")</f>
        <v>7</v>
      </c>
      <c r="AM245" s="75">
        <f>_xlfn.XLOOKUP(G245,hpBPaanwas!C:C,hpBPaanwas!X:X,".")</f>
        <v>24</v>
      </c>
      <c r="AN245" s="165">
        <f t="shared" si="28"/>
        <v>0.82352941176470584</v>
      </c>
      <c r="AO245" s="75">
        <f>_xlfn.XLOOKUP($G245,hpBPaanwas!$C:$C,hpBPaanwas!AA:AA,".")</f>
        <v>14</v>
      </c>
      <c r="AP245" s="116"/>
      <c r="AQ245" s="75">
        <f t="shared" si="29"/>
        <v>-0.39999999999999858</v>
      </c>
      <c r="AR245" s="116"/>
      <c r="AS245" s="127"/>
      <c r="AT245" s="127" t="s">
        <v>3795</v>
      </c>
      <c r="AU245" s="128"/>
      <c r="AV245" s="232" t="str">
        <f>_xlfn.XLOOKUP($F245,Monstervakken!$C:$C,Monstervakken!L:L,".",0)</f>
        <v>Klasse industrie</v>
      </c>
      <c r="AW245" s="232" t="str">
        <f>_xlfn.XLOOKUP($F245,Monstervakken!$C:$C,Monstervakken!M:M,".",0)</f>
        <v>Klasse A</v>
      </c>
      <c r="AX245" s="232" t="str">
        <f>_xlfn.XLOOKUP($F245,Monstervakken!$C:$C,Monstervakken!N:N,".",0)</f>
        <v>Verspreidbaar</v>
      </c>
      <c r="AY245" s="232" t="str">
        <f>_xlfn.XLOOKUP($F245,Monstervakken!$C:$C,Monstervakken!O:O,".",0)</f>
        <v>Toepasbaar in GBT</v>
      </c>
      <c r="AZ245" s="232" t="str">
        <f>_xlfn.XLOOKUP($F245,Monstervakken!$C:$C,Monstervakken!P:P,".",0)</f>
        <v>Toepasbaar in GBT</v>
      </c>
      <c r="BA245" s="232" t="str">
        <f>_xlfn.XLOOKUP($F245,Monstervakken!$C:$C,Monstervakken!Q:Q,".",0)</f>
        <v>Geen</v>
      </c>
      <c r="BB245" s="232"/>
      <c r="BC245" s="234" t="str">
        <f>_xlfn.XLOOKUP($F245,Monstervakken!$C:$C,Monstervakken!CM:CM,".",0)</f>
        <v>ja</v>
      </c>
      <c r="BD245" s="234" t="str">
        <f>_xlfn.XLOOKUP($F245,Monstervakken!$C:$C,Monstervakken!CN:CN,".",0)</f>
        <v>ja</v>
      </c>
      <c r="BE245" s="234" t="str">
        <f>_xlfn.XLOOKUP($F245,Monstervakken!$C:$C,Monstervakken!CO:CO,".",0)</f>
        <v>ja</v>
      </c>
      <c r="BF245" s="234" t="str">
        <f>_xlfn.XLOOKUP($F245,Monstervakken!$C:$C,Monstervakken!CP:CP,".",0)</f>
        <v>ja</v>
      </c>
      <c r="BG245" s="234" t="str">
        <f>_xlfn.XLOOKUP($F245,Monstervakken!$C:$C,Monstervakken!CQ:CQ,".",0)</f>
        <v>ja</v>
      </c>
      <c r="BH245" s="234" t="str">
        <f>_xlfn.XLOOKUP($F245,Monstervakken!$C:$C,Monstervakken!CR:CR,".",0)</f>
        <v>ja</v>
      </c>
      <c r="BI245" s="234" t="str">
        <f>_xlfn.XLOOKUP($F245,Monstervakken!$C:$C,Monstervakken!CS:CS,".",0)</f>
        <v>ja</v>
      </c>
      <c r="BJ245" s="234" t="str">
        <f>_xlfn.XLOOKUP($F245,Monstervakken!$C:$C,Monstervakken!CT:CT,".",0)</f>
        <v>ja</v>
      </c>
      <c r="BK245" s="234" t="str">
        <f>_xlfn.XLOOKUP($F245,Monstervakken!$C:$C,Monstervakken!CU:CU,".",0)</f>
        <v>ja</v>
      </c>
      <c r="BL245" s="232" t="str">
        <f t="shared" si="25"/>
        <v>011_235</v>
      </c>
    </row>
    <row r="246" spans="1:64" x14ac:dyDescent="0.2">
      <c r="A246" s="6" t="s">
        <v>1647</v>
      </c>
      <c r="C246" s="135">
        <f>_xlfn.XLOOKUP(F246,Monstervakken!C:C,Monstervakken!B:B)</f>
        <v>4013</v>
      </c>
      <c r="D246" s="6" t="s">
        <v>1635</v>
      </c>
      <c r="E246" s="6" t="s">
        <v>353</v>
      </c>
      <c r="F246" s="75">
        <v>37</v>
      </c>
      <c r="G246" s="115" t="str">
        <f t="shared" si="26"/>
        <v>011_236</v>
      </c>
      <c r="H246" s="135"/>
      <c r="I246" s="75">
        <v>236</v>
      </c>
      <c r="J246" s="6" t="s">
        <v>354</v>
      </c>
      <c r="K246" s="23">
        <v>22.5</v>
      </c>
      <c r="L246" s="25">
        <v>7.8</v>
      </c>
      <c r="M246" s="6">
        <v>175.5</v>
      </c>
      <c r="N246" s="8">
        <v>43714</v>
      </c>
      <c r="O246" s="6" t="s">
        <v>47</v>
      </c>
      <c r="P246" s="66">
        <v>-2.2000000000000002</v>
      </c>
      <c r="Q246" s="66">
        <v>-2.2200000000000002</v>
      </c>
      <c r="R246" s="66">
        <f>_xlfn.XLOOKUP(E246,hlp_leggeruitrapport!A:A,hlp_leggeruitrapport!D:D)</f>
        <v>-2.2200000000000002</v>
      </c>
      <c r="S246" s="66">
        <v>0.75</v>
      </c>
      <c r="T246" s="66">
        <f>_xlfn.XLOOKUP(E246,hlp_leggeruitrapport!A:A,hlp_leggeruitrapport!E:E)</f>
        <v>0.75</v>
      </c>
      <c r="U246" s="75">
        <f>_xlfn.XLOOKUP(E246,hlp_leggeruitrapport!A:A,hlp_leggeruitrapport!F:F)</f>
        <v>3</v>
      </c>
      <c r="V246" s="165">
        <f>_xlfn.XLOOKUP($G246,hpBPaanwas!$C:$C,hpBPaanwas!T:T,".")</f>
        <v>3</v>
      </c>
      <c r="W246" s="75">
        <f t="shared" si="27"/>
        <v>-3.1700000000000004</v>
      </c>
      <c r="X246" s="6">
        <v>-2.97</v>
      </c>
      <c r="Y246" s="6">
        <v>3.3</v>
      </c>
      <c r="Z246" s="6">
        <v>1.18</v>
      </c>
      <c r="AA246" s="6">
        <v>0</v>
      </c>
      <c r="AB246" s="6">
        <v>0</v>
      </c>
      <c r="AC246" s="6">
        <v>26.6</v>
      </c>
      <c r="AD246" s="6">
        <v>0</v>
      </c>
      <c r="AE246" s="6">
        <v>0</v>
      </c>
      <c r="AF246" s="6">
        <v>0</v>
      </c>
      <c r="AG246" s="6" t="s">
        <v>27</v>
      </c>
      <c r="AH246" s="6" t="s">
        <v>32</v>
      </c>
      <c r="AI246" s="6" t="s">
        <v>41</v>
      </c>
      <c r="AJ246" s="6" t="s">
        <v>354</v>
      </c>
      <c r="AK246" s="75">
        <f>_xlfn.XLOOKUP(G246,hlpBPout!C:C,hlpBPout!X:X,".")</f>
        <v>27</v>
      </c>
      <c r="AL246" s="75">
        <f>_xlfn.XLOOKUP($G246,hlpBPout!$C:$C,hlpBPout!AA:AA,".")</f>
        <v>0</v>
      </c>
      <c r="AM246" s="75">
        <f>_xlfn.XLOOKUP(G246,hpBPaanwas!C:C,hpBPaanwas!X:X,".")</f>
        <v>32</v>
      </c>
      <c r="AN246" s="165">
        <f t="shared" si="28"/>
        <v>0</v>
      </c>
      <c r="AO246" s="75">
        <f>_xlfn.XLOOKUP($G246,hpBPaanwas!$C:$C,hpBPaanwas!AA:AA,".")</f>
        <v>0</v>
      </c>
      <c r="AP246" s="116"/>
      <c r="AQ246" s="75">
        <f t="shared" si="29"/>
        <v>0.39999999999999858</v>
      </c>
      <c r="AR246" s="116"/>
      <c r="AS246" s="127"/>
      <c r="AT246" s="127" t="s">
        <v>3795</v>
      </c>
      <c r="AU246" s="128"/>
      <c r="AV246" s="232" t="str">
        <f>_xlfn.XLOOKUP($F246,Monstervakken!$C:$C,Monstervakken!L:L,".",0)</f>
        <v>Klasse industrie</v>
      </c>
      <c r="AW246" s="232" t="str">
        <f>_xlfn.XLOOKUP($F246,Monstervakken!$C:$C,Monstervakken!M:M,".",0)</f>
        <v>Klasse B</v>
      </c>
      <c r="AX246" s="232" t="str">
        <f>_xlfn.XLOOKUP($F246,Monstervakken!$C:$C,Monstervakken!N:N,".",0)</f>
        <v>Verspreidbaar</v>
      </c>
      <c r="AY246" s="232" t="str">
        <f>_xlfn.XLOOKUP($F246,Monstervakken!$C:$C,Monstervakken!O:O,".",0)</f>
        <v>Toepasbaar in GBT</v>
      </c>
      <c r="AZ246" s="232" t="str">
        <f>_xlfn.XLOOKUP($F246,Monstervakken!$C:$C,Monstervakken!P:P,".",0)</f>
        <v>Toepasbaar in GBT</v>
      </c>
      <c r="BA246" s="232" t="str">
        <f>_xlfn.XLOOKUP($F246,Monstervakken!$C:$C,Monstervakken!Q:Q,".",0)</f>
        <v>Geen</v>
      </c>
      <c r="BB246" s="232"/>
      <c r="BC246" s="234" t="str">
        <f>_xlfn.XLOOKUP($F246,Monstervakken!$C:$C,Monstervakken!CM:CM,".",0)</f>
        <v>ja</v>
      </c>
      <c r="BD246" s="234" t="str">
        <f>_xlfn.XLOOKUP($F246,Monstervakken!$C:$C,Monstervakken!CN:CN,".",0)</f>
        <v>ja</v>
      </c>
      <c r="BE246" s="234" t="str">
        <f>_xlfn.XLOOKUP($F246,Monstervakken!$C:$C,Monstervakken!CO:CO,".",0)</f>
        <v>ja</v>
      </c>
      <c r="BF246" s="234" t="str">
        <f>_xlfn.XLOOKUP($F246,Monstervakken!$C:$C,Monstervakken!CP:CP,".",0)</f>
        <v>ja</v>
      </c>
      <c r="BG246" s="234" t="str">
        <f>_xlfn.XLOOKUP($F246,Monstervakken!$C:$C,Monstervakken!CQ:CQ,".",0)</f>
        <v>ja</v>
      </c>
      <c r="BH246" s="234" t="str">
        <f>_xlfn.XLOOKUP($F246,Monstervakken!$C:$C,Monstervakken!CR:CR,".",0)</f>
        <v>ja</v>
      </c>
      <c r="BI246" s="234" t="str">
        <f>_xlfn.XLOOKUP($F246,Monstervakken!$C:$C,Monstervakken!CS:CS,".",0)</f>
        <v>ja</v>
      </c>
      <c r="BJ246" s="234" t="str">
        <f>_xlfn.XLOOKUP($F246,Monstervakken!$C:$C,Monstervakken!CT:CT,".",0)</f>
        <v>ja</v>
      </c>
      <c r="BK246" s="234" t="str">
        <f>_xlfn.XLOOKUP($F246,Monstervakken!$C:$C,Monstervakken!CU:CU,".",0)</f>
        <v>ja</v>
      </c>
      <c r="BL246" s="232" t="str">
        <f t="shared" si="25"/>
        <v>011_236</v>
      </c>
    </row>
    <row r="247" spans="1:64" x14ac:dyDescent="0.2">
      <c r="A247" s="6" t="s">
        <v>1647</v>
      </c>
      <c r="C247" s="135">
        <f>_xlfn.XLOOKUP(F247,Monstervakken!C:C,Monstervakken!B:B)</f>
        <v>4013</v>
      </c>
      <c r="D247" s="6" t="s">
        <v>1635</v>
      </c>
      <c r="E247" s="6" t="s">
        <v>353</v>
      </c>
      <c r="F247" s="75">
        <v>37</v>
      </c>
      <c r="G247" s="115" t="str">
        <f t="shared" si="26"/>
        <v>011_237</v>
      </c>
      <c r="H247" s="135"/>
      <c r="I247" s="75">
        <v>237</v>
      </c>
      <c r="J247" s="6" t="s">
        <v>355</v>
      </c>
      <c r="K247" s="23">
        <v>53</v>
      </c>
      <c r="L247" s="25">
        <v>7.75</v>
      </c>
      <c r="M247" s="6">
        <v>410.75</v>
      </c>
      <c r="N247" s="8">
        <v>43714</v>
      </c>
      <c r="O247" s="6" t="s">
        <v>47</v>
      </c>
      <c r="P247" s="66">
        <v>-2.2000000000000002</v>
      </c>
      <c r="Q247" s="66">
        <v>-2.2200000000000002</v>
      </c>
      <c r="R247" s="66">
        <f>_xlfn.XLOOKUP(E247,hlp_leggeruitrapport!A:A,hlp_leggeruitrapport!D:D)</f>
        <v>-2.2200000000000002</v>
      </c>
      <c r="S247" s="66">
        <v>0.75</v>
      </c>
      <c r="T247" s="66">
        <f>_xlfn.XLOOKUP(E247,hlp_leggeruitrapport!A:A,hlp_leggeruitrapport!E:E)</f>
        <v>0.75</v>
      </c>
      <c r="U247" s="75">
        <f>_xlfn.XLOOKUP(E247,hlp_leggeruitrapport!A:A,hlp_leggeruitrapport!F:F)</f>
        <v>3</v>
      </c>
      <c r="V247" s="165">
        <f>_xlfn.XLOOKUP($G247,hpBPaanwas!$C:$C,hpBPaanwas!T:T,".")</f>
        <v>3</v>
      </c>
      <c r="W247" s="75">
        <f t="shared" si="27"/>
        <v>-3.1700000000000004</v>
      </c>
      <c r="X247" s="6">
        <v>-2.97</v>
      </c>
      <c r="Y247" s="6">
        <v>3.25</v>
      </c>
      <c r="Z247" s="6">
        <v>2.5499999999999998</v>
      </c>
      <c r="AA247" s="6">
        <v>0</v>
      </c>
      <c r="AB247" s="6">
        <v>0</v>
      </c>
      <c r="AC247" s="6">
        <v>135.19999999999999</v>
      </c>
      <c r="AD247" s="6">
        <v>0</v>
      </c>
      <c r="AE247" s="6">
        <v>0</v>
      </c>
      <c r="AF247" s="6">
        <v>0</v>
      </c>
      <c r="AG247" s="6" t="s">
        <v>27</v>
      </c>
      <c r="AH247" s="6" t="s">
        <v>32</v>
      </c>
      <c r="AI247" s="6" t="s">
        <v>41</v>
      </c>
      <c r="AJ247" s="6" t="s">
        <v>355</v>
      </c>
      <c r="AK247" s="75">
        <f>_xlfn.XLOOKUP(G247,hlpBPout!C:C,hlpBPout!X:X,".")</f>
        <v>133</v>
      </c>
      <c r="AL247" s="75">
        <f>_xlfn.XLOOKUP($G247,hlpBPout!$C:$C,hlpBPout!AA:AA,".")</f>
        <v>0</v>
      </c>
      <c r="AM247" s="75">
        <f>_xlfn.XLOOKUP(G247,hpBPaanwas!C:C,hpBPaanwas!X:X,".")</f>
        <v>143</v>
      </c>
      <c r="AN247" s="165">
        <f t="shared" si="28"/>
        <v>0</v>
      </c>
      <c r="AO247" s="75">
        <f>_xlfn.XLOOKUP($G247,hpBPaanwas!$C:$C,hpBPaanwas!AA:AA,".")</f>
        <v>0</v>
      </c>
      <c r="AP247" s="116"/>
      <c r="AQ247" s="75">
        <f t="shared" si="29"/>
        <v>-2.1999999999999886</v>
      </c>
      <c r="AR247" s="116"/>
      <c r="AS247" s="127"/>
      <c r="AT247" s="127" t="s">
        <v>3795</v>
      </c>
      <c r="AU247" s="128"/>
      <c r="AV247" s="232" t="str">
        <f>_xlfn.XLOOKUP($F247,Monstervakken!$C:$C,Monstervakken!L:L,".",0)</f>
        <v>Klasse industrie</v>
      </c>
      <c r="AW247" s="232" t="str">
        <f>_xlfn.XLOOKUP($F247,Monstervakken!$C:$C,Monstervakken!M:M,".",0)</f>
        <v>Klasse B</v>
      </c>
      <c r="AX247" s="232" t="str">
        <f>_xlfn.XLOOKUP($F247,Monstervakken!$C:$C,Monstervakken!N:N,".",0)</f>
        <v>Verspreidbaar</v>
      </c>
      <c r="AY247" s="232" t="str">
        <f>_xlfn.XLOOKUP($F247,Monstervakken!$C:$C,Monstervakken!O:O,".",0)</f>
        <v>Toepasbaar in GBT</v>
      </c>
      <c r="AZ247" s="232" t="str">
        <f>_xlfn.XLOOKUP($F247,Monstervakken!$C:$C,Monstervakken!P:P,".",0)</f>
        <v>Toepasbaar in GBT</v>
      </c>
      <c r="BA247" s="232" t="str">
        <f>_xlfn.XLOOKUP($F247,Monstervakken!$C:$C,Monstervakken!Q:Q,".",0)</f>
        <v>Geen</v>
      </c>
      <c r="BB247" s="232"/>
      <c r="BC247" s="234" t="str">
        <f>_xlfn.XLOOKUP($F247,Monstervakken!$C:$C,Monstervakken!CM:CM,".",0)</f>
        <v>ja</v>
      </c>
      <c r="BD247" s="234" t="str">
        <f>_xlfn.XLOOKUP($F247,Monstervakken!$C:$C,Monstervakken!CN:CN,".",0)</f>
        <v>ja</v>
      </c>
      <c r="BE247" s="234" t="str">
        <f>_xlfn.XLOOKUP($F247,Monstervakken!$C:$C,Monstervakken!CO:CO,".",0)</f>
        <v>ja</v>
      </c>
      <c r="BF247" s="234" t="str">
        <f>_xlfn.XLOOKUP($F247,Monstervakken!$C:$C,Monstervakken!CP:CP,".",0)</f>
        <v>ja</v>
      </c>
      <c r="BG247" s="234" t="str">
        <f>_xlfn.XLOOKUP($F247,Monstervakken!$C:$C,Monstervakken!CQ:CQ,".",0)</f>
        <v>ja</v>
      </c>
      <c r="BH247" s="234" t="str">
        <f>_xlfn.XLOOKUP($F247,Monstervakken!$C:$C,Monstervakken!CR:CR,".",0)</f>
        <v>ja</v>
      </c>
      <c r="BI247" s="234" t="str">
        <f>_xlfn.XLOOKUP($F247,Monstervakken!$C:$C,Monstervakken!CS:CS,".",0)</f>
        <v>ja</v>
      </c>
      <c r="BJ247" s="234" t="str">
        <f>_xlfn.XLOOKUP($F247,Monstervakken!$C:$C,Monstervakken!CT:CT,".",0)</f>
        <v>ja</v>
      </c>
      <c r="BK247" s="234" t="str">
        <f>_xlfn.XLOOKUP($F247,Monstervakken!$C:$C,Monstervakken!CU:CU,".",0)</f>
        <v>ja</v>
      </c>
      <c r="BL247" s="232" t="str">
        <f t="shared" si="25"/>
        <v>011_237</v>
      </c>
    </row>
    <row r="248" spans="1:64" x14ac:dyDescent="0.2">
      <c r="A248" s="6" t="s">
        <v>1647</v>
      </c>
      <c r="C248" s="135">
        <f>_xlfn.XLOOKUP(F248,Monstervakken!C:C,Monstervakken!B:B)</f>
        <v>4013</v>
      </c>
      <c r="D248" s="6" t="s">
        <v>1635</v>
      </c>
      <c r="E248" s="6" t="s">
        <v>353</v>
      </c>
      <c r="F248" s="75">
        <v>37</v>
      </c>
      <c r="G248" s="115" t="str">
        <f t="shared" si="26"/>
        <v>011_238</v>
      </c>
      <c r="H248" s="135"/>
      <c r="I248" s="75">
        <v>238</v>
      </c>
      <c r="J248" s="6" t="s">
        <v>356</v>
      </c>
      <c r="K248" s="23">
        <v>52.5</v>
      </c>
      <c r="L248" s="25">
        <v>8.1999999999999993</v>
      </c>
      <c r="M248" s="6">
        <v>430.5</v>
      </c>
      <c r="N248" s="8">
        <v>43714</v>
      </c>
      <c r="O248" s="6" t="s">
        <v>47</v>
      </c>
      <c r="P248" s="66">
        <v>-2.2000000000000002</v>
      </c>
      <c r="Q248" s="66">
        <v>-2.2200000000000002</v>
      </c>
      <c r="R248" s="66">
        <f>_xlfn.XLOOKUP(E248,hlp_leggeruitrapport!A:A,hlp_leggeruitrapport!D:D)</f>
        <v>-2.2200000000000002</v>
      </c>
      <c r="S248" s="66">
        <v>0.75</v>
      </c>
      <c r="T248" s="66">
        <f>_xlfn.XLOOKUP(E248,hlp_leggeruitrapport!A:A,hlp_leggeruitrapport!E:E)</f>
        <v>0.75</v>
      </c>
      <c r="U248" s="75">
        <f>_xlfn.XLOOKUP(E248,hlp_leggeruitrapport!A:A,hlp_leggeruitrapport!F:F)</f>
        <v>3</v>
      </c>
      <c r="V248" s="165">
        <f>_xlfn.XLOOKUP($G248,hpBPaanwas!$C:$C,hpBPaanwas!T:T,".")</f>
        <v>3</v>
      </c>
      <c r="W248" s="75">
        <f t="shared" si="27"/>
        <v>-3.1700000000000004</v>
      </c>
      <c r="X248" s="6">
        <v>-2.97</v>
      </c>
      <c r="Y248" s="6">
        <v>3.7</v>
      </c>
      <c r="Z248" s="6">
        <v>1.32</v>
      </c>
      <c r="AA248" s="6">
        <v>0.09</v>
      </c>
      <c r="AB248" s="6">
        <v>0.11</v>
      </c>
      <c r="AC248" s="6">
        <v>69.3</v>
      </c>
      <c r="AD248" s="6">
        <v>4.7</v>
      </c>
      <c r="AE248" s="6">
        <v>5.8</v>
      </c>
      <c r="AF248" s="6">
        <v>3.1805E-2</v>
      </c>
      <c r="AG248" s="6" t="s">
        <v>27</v>
      </c>
      <c r="AH248" s="6" t="s">
        <v>32</v>
      </c>
      <c r="AI248" s="6" t="s">
        <v>29</v>
      </c>
      <c r="AJ248" s="6" t="s">
        <v>356</v>
      </c>
      <c r="AK248" s="75">
        <f>_xlfn.XLOOKUP(G248,hlpBPout!C:C,hlpBPout!X:X,".")</f>
        <v>68</v>
      </c>
      <c r="AL248" s="75">
        <f>_xlfn.XLOOKUP($G248,hlpBPout!$C:$C,hlpBPout!AA:AA,".")</f>
        <v>5</v>
      </c>
      <c r="AM248" s="75">
        <f>_xlfn.XLOOKUP(G248,hpBPaanwas!C:C,hpBPaanwas!X:X,".")</f>
        <v>79</v>
      </c>
      <c r="AN248" s="165">
        <f t="shared" si="28"/>
        <v>0.20952380952380953</v>
      </c>
      <c r="AO248" s="75">
        <f>_xlfn.XLOOKUP($G248,hpBPaanwas!$C:$C,hpBPaanwas!AA:AA,".")</f>
        <v>11</v>
      </c>
      <c r="AP248" s="116"/>
      <c r="AQ248" s="75">
        <f t="shared" si="29"/>
        <v>-1.2999999999999972</v>
      </c>
      <c r="AR248" s="116"/>
      <c r="AS248" s="127"/>
      <c r="AT248" s="127" t="s">
        <v>3795</v>
      </c>
      <c r="AU248" s="128"/>
      <c r="AV248" s="232" t="str">
        <f>_xlfn.XLOOKUP($F248,Monstervakken!$C:$C,Monstervakken!L:L,".",0)</f>
        <v>Klasse industrie</v>
      </c>
      <c r="AW248" s="232" t="str">
        <f>_xlfn.XLOOKUP($F248,Monstervakken!$C:$C,Monstervakken!M:M,".",0)</f>
        <v>Klasse B</v>
      </c>
      <c r="AX248" s="232" t="str">
        <f>_xlfn.XLOOKUP($F248,Monstervakken!$C:$C,Monstervakken!N:N,".",0)</f>
        <v>Verspreidbaar</v>
      </c>
      <c r="AY248" s="232" t="str">
        <f>_xlfn.XLOOKUP($F248,Monstervakken!$C:$C,Monstervakken!O:O,".",0)</f>
        <v>Toepasbaar in GBT</v>
      </c>
      <c r="AZ248" s="232" t="str">
        <f>_xlfn.XLOOKUP($F248,Monstervakken!$C:$C,Monstervakken!P:P,".",0)</f>
        <v>Toepasbaar in GBT</v>
      </c>
      <c r="BA248" s="232" t="str">
        <f>_xlfn.XLOOKUP($F248,Monstervakken!$C:$C,Monstervakken!Q:Q,".",0)</f>
        <v>Geen</v>
      </c>
      <c r="BB248" s="232"/>
      <c r="BC248" s="234" t="str">
        <f>_xlfn.XLOOKUP($F248,Monstervakken!$C:$C,Monstervakken!CM:CM,".",0)</f>
        <v>ja</v>
      </c>
      <c r="BD248" s="234" t="str">
        <f>_xlfn.XLOOKUP($F248,Monstervakken!$C:$C,Monstervakken!CN:CN,".",0)</f>
        <v>ja</v>
      </c>
      <c r="BE248" s="234" t="str">
        <f>_xlfn.XLOOKUP($F248,Monstervakken!$C:$C,Monstervakken!CO:CO,".",0)</f>
        <v>ja</v>
      </c>
      <c r="BF248" s="234" t="str">
        <f>_xlfn.XLOOKUP($F248,Monstervakken!$C:$C,Monstervakken!CP:CP,".",0)</f>
        <v>ja</v>
      </c>
      <c r="BG248" s="234" t="str">
        <f>_xlfn.XLOOKUP($F248,Monstervakken!$C:$C,Monstervakken!CQ:CQ,".",0)</f>
        <v>ja</v>
      </c>
      <c r="BH248" s="234" t="str">
        <f>_xlfn.XLOOKUP($F248,Monstervakken!$C:$C,Monstervakken!CR:CR,".",0)</f>
        <v>ja</v>
      </c>
      <c r="BI248" s="234" t="str">
        <f>_xlfn.XLOOKUP($F248,Monstervakken!$C:$C,Monstervakken!CS:CS,".",0)</f>
        <v>ja</v>
      </c>
      <c r="BJ248" s="234" t="str">
        <f>_xlfn.XLOOKUP($F248,Monstervakken!$C:$C,Monstervakken!CT:CT,".",0)</f>
        <v>ja</v>
      </c>
      <c r="BK248" s="234" t="str">
        <f>_xlfn.XLOOKUP($F248,Monstervakken!$C:$C,Monstervakken!CU:CU,".",0)</f>
        <v>ja</v>
      </c>
      <c r="BL248" s="232" t="str">
        <f t="shared" si="25"/>
        <v>011_238</v>
      </c>
    </row>
    <row r="249" spans="1:64" x14ac:dyDescent="0.2">
      <c r="A249" s="6" t="s">
        <v>1647</v>
      </c>
      <c r="C249" s="135">
        <f>_xlfn.XLOOKUP(F249,Monstervakken!C:C,Monstervakken!B:B)</f>
        <v>4012</v>
      </c>
      <c r="D249" s="6" t="s">
        <v>1635</v>
      </c>
      <c r="E249" s="6" t="s">
        <v>357</v>
      </c>
      <c r="F249" s="75">
        <v>36</v>
      </c>
      <c r="G249" s="115" t="str">
        <f t="shared" si="26"/>
        <v>011_239</v>
      </c>
      <c r="H249" s="135"/>
      <c r="I249" s="75">
        <v>239</v>
      </c>
      <c r="J249" s="6" t="s">
        <v>911</v>
      </c>
      <c r="K249" s="23">
        <v>10</v>
      </c>
      <c r="L249" s="25">
        <v>17.5</v>
      </c>
      <c r="M249" s="6">
        <v>175</v>
      </c>
      <c r="N249" s="8">
        <v>43714</v>
      </c>
      <c r="O249" s="6" t="s">
        <v>38</v>
      </c>
      <c r="P249" s="66">
        <v>-2.2000000000000002</v>
      </c>
      <c r="Q249" s="66">
        <v>-2.2200000000000002</v>
      </c>
      <c r="R249" s="66">
        <f>_xlfn.XLOOKUP(E249,hlp_leggeruitrapport!A:A,hlp_leggeruitrapport!D:D)</f>
        <v>-2.2200000000000002</v>
      </c>
      <c r="S249" s="66">
        <v>0.75</v>
      </c>
      <c r="T249" s="66">
        <f>_xlfn.XLOOKUP(E249,hlp_leggeruitrapport!A:A,hlp_leggeruitrapport!E:E)</f>
        <v>0.75</v>
      </c>
      <c r="U249" s="75">
        <f>_xlfn.XLOOKUP(E249,hlp_leggeruitrapport!A:A,hlp_leggeruitrapport!F:F)</f>
        <v>3</v>
      </c>
      <c r="V249" s="165">
        <f>_xlfn.XLOOKUP($G249,hpBPaanwas!$C:$C,hpBPaanwas!T:T,".")</f>
        <v>3</v>
      </c>
      <c r="W249" s="75">
        <f t="shared" si="27"/>
        <v>-3.1700000000000004</v>
      </c>
      <c r="X249" s="6">
        <v>-2.97</v>
      </c>
      <c r="Y249" s="6">
        <v>13</v>
      </c>
      <c r="Z249" s="6">
        <v>3.97</v>
      </c>
      <c r="AA249" s="6">
        <v>0.01</v>
      </c>
      <c r="AB249" s="6">
        <v>0.1</v>
      </c>
      <c r="AC249" s="6">
        <v>39.700000000000003</v>
      </c>
      <c r="AD249" s="6">
        <v>0.1</v>
      </c>
      <c r="AE249" s="6">
        <v>1</v>
      </c>
      <c r="AF249" s="6">
        <v>1.0250000000000001E-3</v>
      </c>
      <c r="AG249" s="6" t="s">
        <v>876</v>
      </c>
      <c r="AH249" s="6" t="s">
        <v>32</v>
      </c>
      <c r="AI249" s="6" t="s">
        <v>41</v>
      </c>
      <c r="AJ249" s="6" t="s">
        <v>911</v>
      </c>
      <c r="AK249" s="75">
        <f>_xlfn.XLOOKUP(G249,hlpBPout!C:C,hlpBPout!X:X,".")</f>
        <v>40</v>
      </c>
      <c r="AL249" s="75">
        <f>_xlfn.XLOOKUP($G249,hlpBPout!$C:$C,hlpBPout!AA:AA,".")</f>
        <v>0</v>
      </c>
      <c r="AM249" s="75">
        <f>_xlfn.XLOOKUP(G249,hpBPaanwas!C:C,hpBPaanwas!X:X,".")</f>
        <v>44</v>
      </c>
      <c r="AN249" s="165">
        <f t="shared" si="28"/>
        <v>0.2</v>
      </c>
      <c r="AO249" s="75">
        <f>_xlfn.XLOOKUP($G249,hpBPaanwas!$C:$C,hpBPaanwas!AA:AA,".")</f>
        <v>2</v>
      </c>
      <c r="AP249" s="116"/>
      <c r="AQ249" s="75">
        <f t="shared" si="29"/>
        <v>0.29999999999999716</v>
      </c>
      <c r="AR249" s="116"/>
      <c r="AS249" s="127"/>
      <c r="AT249" s="127" t="s">
        <v>3795</v>
      </c>
      <c r="AU249" s="128"/>
      <c r="AV249" s="232" t="str">
        <f>_xlfn.XLOOKUP($F249,Monstervakken!$C:$C,Monstervakken!L:L,".",0)</f>
        <v>Klasse industrie</v>
      </c>
      <c r="AW249" s="232" t="str">
        <f>_xlfn.XLOOKUP($F249,Monstervakken!$C:$C,Monstervakken!M:M,".",0)</f>
        <v>Klasse B</v>
      </c>
      <c r="AX249" s="232" t="str">
        <f>_xlfn.XLOOKUP($F249,Monstervakken!$C:$C,Monstervakken!N:N,".",0)</f>
        <v>Verspreidbaar</v>
      </c>
      <c r="AY249" s="232" t="str">
        <f>_xlfn.XLOOKUP($F249,Monstervakken!$C:$C,Monstervakken!O:O,".",0)</f>
        <v>Toepasbaar in GBT</v>
      </c>
      <c r="AZ249" s="232" t="str">
        <f>_xlfn.XLOOKUP($F249,Monstervakken!$C:$C,Monstervakken!P:P,".",0)</f>
        <v>Toepasbaar in GBT</v>
      </c>
      <c r="BA249" s="232" t="str">
        <f>_xlfn.XLOOKUP($F249,Monstervakken!$C:$C,Monstervakken!Q:Q,".",0)</f>
        <v>Geen</v>
      </c>
      <c r="BB249" s="232"/>
      <c r="BC249" s="234" t="str">
        <f>_xlfn.XLOOKUP($F249,Monstervakken!$C:$C,Monstervakken!CM:CM,".",0)</f>
        <v>ja</v>
      </c>
      <c r="BD249" s="234" t="str">
        <f>_xlfn.XLOOKUP($F249,Monstervakken!$C:$C,Monstervakken!CN:CN,".",0)</f>
        <v>ja</v>
      </c>
      <c r="BE249" s="234" t="str">
        <f>_xlfn.XLOOKUP($F249,Monstervakken!$C:$C,Monstervakken!CO:CO,".",0)</f>
        <v>ja</v>
      </c>
      <c r="BF249" s="234" t="str">
        <f>_xlfn.XLOOKUP($F249,Monstervakken!$C:$C,Monstervakken!CP:CP,".",0)</f>
        <v>ja</v>
      </c>
      <c r="BG249" s="234" t="str">
        <f>_xlfn.XLOOKUP($F249,Monstervakken!$C:$C,Monstervakken!CQ:CQ,".",0)</f>
        <v>ja</v>
      </c>
      <c r="BH249" s="234" t="str">
        <f>_xlfn.XLOOKUP($F249,Monstervakken!$C:$C,Monstervakken!CR:CR,".",0)</f>
        <v>ja</v>
      </c>
      <c r="BI249" s="234" t="str">
        <f>_xlfn.XLOOKUP($F249,Monstervakken!$C:$C,Monstervakken!CS:CS,".",0)</f>
        <v>ja</v>
      </c>
      <c r="BJ249" s="234" t="str">
        <f>_xlfn.XLOOKUP($F249,Monstervakken!$C:$C,Monstervakken!CT:CT,".",0)</f>
        <v>ja</v>
      </c>
      <c r="BK249" s="234" t="str">
        <f>_xlfn.XLOOKUP($F249,Monstervakken!$C:$C,Monstervakken!CU:CU,".",0)</f>
        <v>ja</v>
      </c>
      <c r="BL249" s="232" t="str">
        <f t="shared" si="25"/>
        <v>011_239</v>
      </c>
    </row>
    <row r="250" spans="1:64" x14ac:dyDescent="0.2">
      <c r="A250" s="6" t="s">
        <v>1647</v>
      </c>
      <c r="C250" s="135">
        <f>_xlfn.XLOOKUP(F250,Monstervakken!C:C,Monstervakken!B:B)</f>
        <v>4012</v>
      </c>
      <c r="D250" s="6" t="s">
        <v>1635</v>
      </c>
      <c r="E250" s="6" t="s">
        <v>357</v>
      </c>
      <c r="F250" s="75">
        <v>36</v>
      </c>
      <c r="G250" s="115" t="str">
        <f t="shared" si="26"/>
        <v>011_240</v>
      </c>
      <c r="H250" s="135"/>
      <c r="I250" s="75">
        <v>240</v>
      </c>
      <c r="J250" s="6" t="s">
        <v>358</v>
      </c>
      <c r="K250" s="23">
        <v>30</v>
      </c>
      <c r="L250" s="25">
        <v>6.8</v>
      </c>
      <c r="M250" s="6">
        <v>204</v>
      </c>
      <c r="N250" s="8">
        <v>43714</v>
      </c>
      <c r="O250" s="6" t="s">
        <v>74</v>
      </c>
      <c r="P250" s="66">
        <v>-2.2000000000000002</v>
      </c>
      <c r="Q250" s="66">
        <v>-2.2200000000000002</v>
      </c>
      <c r="R250" s="66">
        <f>_xlfn.XLOOKUP(E250,hlp_leggeruitrapport!A:A,hlp_leggeruitrapport!D:D)</f>
        <v>-2.2200000000000002</v>
      </c>
      <c r="S250" s="66">
        <v>0.75</v>
      </c>
      <c r="T250" s="66">
        <f>_xlfn.XLOOKUP(E250,hlp_leggeruitrapport!A:A,hlp_leggeruitrapport!E:E)</f>
        <v>0.75</v>
      </c>
      <c r="U250" s="75">
        <f>_xlfn.XLOOKUP(E250,hlp_leggeruitrapport!A:A,hlp_leggeruitrapport!F:F)</f>
        <v>3</v>
      </c>
      <c r="V250" s="165">
        <f>_xlfn.XLOOKUP($G250,hpBPaanwas!$C:$C,hpBPaanwas!T:T,".")</f>
        <v>3</v>
      </c>
      <c r="W250" s="75">
        <f t="shared" si="27"/>
        <v>-3.1700000000000004</v>
      </c>
      <c r="X250" s="6">
        <v>-2.97</v>
      </c>
      <c r="Y250" s="6">
        <v>2.2999999999999998</v>
      </c>
      <c r="Z250" s="6">
        <v>1.0900000000000001</v>
      </c>
      <c r="AA250" s="6">
        <v>0.01</v>
      </c>
      <c r="AB250" s="6">
        <v>0.21</v>
      </c>
      <c r="AC250" s="6">
        <v>32.700000000000003</v>
      </c>
      <c r="AD250" s="6">
        <v>0.3</v>
      </c>
      <c r="AE250" s="6">
        <v>6.3</v>
      </c>
      <c r="AF250" s="6">
        <v>5.764E-3</v>
      </c>
      <c r="AG250" s="6" t="s">
        <v>27</v>
      </c>
      <c r="AH250" s="6" t="s">
        <v>32</v>
      </c>
      <c r="AI250" s="6" t="s">
        <v>29</v>
      </c>
      <c r="AJ250" s="6" t="s">
        <v>358</v>
      </c>
      <c r="AK250" s="75">
        <f>_xlfn.XLOOKUP(G250,hlpBPout!C:C,hlpBPout!X:X,".")</f>
        <v>33</v>
      </c>
      <c r="AL250" s="75">
        <f>_xlfn.XLOOKUP($G250,hlpBPout!$C:$C,hlpBPout!AA:AA,".")</f>
        <v>0</v>
      </c>
      <c r="AM250" s="75">
        <f>_xlfn.XLOOKUP(G250,hpBPaanwas!C:C,hpBPaanwas!X:X,".")</f>
        <v>39</v>
      </c>
      <c r="AN250" s="165">
        <f t="shared" si="28"/>
        <v>0.2</v>
      </c>
      <c r="AO250" s="75">
        <f>_xlfn.XLOOKUP($G250,hpBPaanwas!$C:$C,hpBPaanwas!AA:AA,".")</f>
        <v>6</v>
      </c>
      <c r="AP250" s="116"/>
      <c r="AQ250" s="75">
        <f t="shared" si="29"/>
        <v>0.29999999999999716</v>
      </c>
      <c r="AR250" s="116"/>
      <c r="AS250" s="127"/>
      <c r="AT250" s="127" t="s">
        <v>3795</v>
      </c>
      <c r="AU250" s="128"/>
      <c r="AV250" s="232" t="str">
        <f>_xlfn.XLOOKUP($F250,Monstervakken!$C:$C,Monstervakken!L:L,".",0)</f>
        <v>Klasse industrie</v>
      </c>
      <c r="AW250" s="232" t="str">
        <f>_xlfn.XLOOKUP($F250,Monstervakken!$C:$C,Monstervakken!M:M,".",0)</f>
        <v>Klasse B</v>
      </c>
      <c r="AX250" s="232" t="str">
        <f>_xlfn.XLOOKUP($F250,Monstervakken!$C:$C,Monstervakken!N:N,".",0)</f>
        <v>Verspreidbaar</v>
      </c>
      <c r="AY250" s="232" t="str">
        <f>_xlfn.XLOOKUP($F250,Monstervakken!$C:$C,Monstervakken!O:O,".",0)</f>
        <v>Toepasbaar in GBT</v>
      </c>
      <c r="AZ250" s="232" t="str">
        <f>_xlfn.XLOOKUP($F250,Monstervakken!$C:$C,Monstervakken!P:P,".",0)</f>
        <v>Toepasbaar in GBT</v>
      </c>
      <c r="BA250" s="232" t="str">
        <f>_xlfn.XLOOKUP($F250,Monstervakken!$C:$C,Monstervakken!Q:Q,".",0)</f>
        <v>Geen</v>
      </c>
      <c r="BB250" s="232"/>
      <c r="BC250" s="234" t="str">
        <f>_xlfn.XLOOKUP($F250,Monstervakken!$C:$C,Monstervakken!CM:CM,".",0)</f>
        <v>ja</v>
      </c>
      <c r="BD250" s="234" t="str">
        <f>_xlfn.XLOOKUP($F250,Monstervakken!$C:$C,Monstervakken!CN:CN,".",0)</f>
        <v>ja</v>
      </c>
      <c r="BE250" s="234" t="str">
        <f>_xlfn.XLOOKUP($F250,Monstervakken!$C:$C,Monstervakken!CO:CO,".",0)</f>
        <v>ja</v>
      </c>
      <c r="BF250" s="234" t="str">
        <f>_xlfn.XLOOKUP($F250,Monstervakken!$C:$C,Monstervakken!CP:CP,".",0)</f>
        <v>ja</v>
      </c>
      <c r="BG250" s="234" t="str">
        <f>_xlfn.XLOOKUP($F250,Monstervakken!$C:$C,Monstervakken!CQ:CQ,".",0)</f>
        <v>ja</v>
      </c>
      <c r="BH250" s="234" t="str">
        <f>_xlfn.XLOOKUP($F250,Monstervakken!$C:$C,Monstervakken!CR:CR,".",0)</f>
        <v>ja</v>
      </c>
      <c r="BI250" s="234" t="str">
        <f>_xlfn.XLOOKUP($F250,Monstervakken!$C:$C,Monstervakken!CS:CS,".",0)</f>
        <v>ja</v>
      </c>
      <c r="BJ250" s="234" t="str">
        <f>_xlfn.XLOOKUP($F250,Monstervakken!$C:$C,Monstervakken!CT:CT,".",0)</f>
        <v>ja</v>
      </c>
      <c r="BK250" s="234" t="str">
        <f>_xlfn.XLOOKUP($F250,Monstervakken!$C:$C,Monstervakken!CU:CU,".",0)</f>
        <v>ja</v>
      </c>
      <c r="BL250" s="232" t="str">
        <f t="shared" si="25"/>
        <v>011_240</v>
      </c>
    </row>
    <row r="251" spans="1:64" x14ac:dyDescent="0.2">
      <c r="A251" s="6" t="s">
        <v>1647</v>
      </c>
      <c r="C251" s="135">
        <f>_xlfn.XLOOKUP(F251,Monstervakken!C:C,Monstervakken!B:B)</f>
        <v>2007</v>
      </c>
      <c r="D251" s="6" t="s">
        <v>1635</v>
      </c>
      <c r="E251" s="6" t="s">
        <v>359</v>
      </c>
      <c r="F251" s="75">
        <v>35</v>
      </c>
      <c r="G251" s="115" t="str">
        <f t="shared" si="26"/>
        <v>011_244</v>
      </c>
      <c r="H251" s="135"/>
      <c r="I251" s="75">
        <v>244</v>
      </c>
      <c r="J251" s="6" t="s">
        <v>804</v>
      </c>
      <c r="K251" s="23">
        <v>41</v>
      </c>
      <c r="L251" s="25">
        <v>8.4499999999999993</v>
      </c>
      <c r="M251" s="6">
        <v>346.45</v>
      </c>
      <c r="N251" s="8">
        <v>43720</v>
      </c>
      <c r="O251" s="6" t="s">
        <v>38</v>
      </c>
      <c r="P251" s="66">
        <v>-2.19</v>
      </c>
      <c r="Q251" s="66">
        <v>-2.2200000000000002</v>
      </c>
      <c r="R251" s="66">
        <f>_xlfn.XLOOKUP(E251,hlp_leggeruitrapport!A:A,hlp_leggeruitrapport!D:D)</f>
        <v>-2.2200000000000002</v>
      </c>
      <c r="S251" s="66">
        <v>0.75</v>
      </c>
      <c r="T251" s="66">
        <f>_xlfn.XLOOKUP(E251,hlp_leggeruitrapport!A:A,hlp_leggeruitrapport!E:E)</f>
        <v>0.75</v>
      </c>
      <c r="U251" s="75">
        <f>_xlfn.XLOOKUP(E251,hlp_leggeruitrapport!A:A,hlp_leggeruitrapport!F:F)</f>
        <v>3</v>
      </c>
      <c r="V251" s="165">
        <f>_xlfn.XLOOKUP($G251,hpBPaanwas!$C:$C,hpBPaanwas!T:T,".")</f>
        <v>3</v>
      </c>
      <c r="W251" s="75">
        <f t="shared" si="27"/>
        <v>-3.1700000000000004</v>
      </c>
      <c r="X251" s="6">
        <v>-2.97</v>
      </c>
      <c r="Y251" s="6">
        <v>3.95</v>
      </c>
      <c r="Z251" s="6">
        <v>1.8</v>
      </c>
      <c r="AA251" s="6">
        <v>0.23</v>
      </c>
      <c r="AB251" s="6">
        <v>0.84</v>
      </c>
      <c r="AC251" s="6">
        <v>73.8</v>
      </c>
      <c r="AD251" s="6">
        <v>9.4</v>
      </c>
      <c r="AE251" s="6">
        <v>34.4</v>
      </c>
      <c r="AF251" s="6">
        <v>7.4348999999999998E-2</v>
      </c>
      <c r="AG251" s="6" t="s">
        <v>479</v>
      </c>
      <c r="AH251" s="6" t="s">
        <v>32</v>
      </c>
      <c r="AI251" s="6" t="s">
        <v>41</v>
      </c>
      <c r="AJ251" s="6" t="s">
        <v>804</v>
      </c>
      <c r="AK251" s="75">
        <f>_xlfn.XLOOKUP(G251,hlpBPout!C:C,hlpBPout!X:X,".")</f>
        <v>74</v>
      </c>
      <c r="AL251" s="75">
        <f>_xlfn.XLOOKUP($G251,hlpBPout!$C:$C,hlpBPout!AA:AA,".")</f>
        <v>8</v>
      </c>
      <c r="AM251" s="75">
        <f>_xlfn.XLOOKUP(G251,hpBPaanwas!C:C,hpBPaanwas!X:X,".")</f>
        <v>82</v>
      </c>
      <c r="AN251" s="165">
        <f t="shared" si="28"/>
        <v>0.90243902439024393</v>
      </c>
      <c r="AO251" s="75">
        <f>_xlfn.XLOOKUP($G251,hpBPaanwas!$C:$C,hpBPaanwas!AA:AA,".")</f>
        <v>37</v>
      </c>
      <c r="AP251" s="116"/>
      <c r="AQ251" s="75">
        <f t="shared" si="29"/>
        <v>0.20000000000000284</v>
      </c>
      <c r="AR251" s="116"/>
      <c r="AS251" s="127"/>
      <c r="AT251" s="127" t="s">
        <v>3795</v>
      </c>
      <c r="AU251" s="128"/>
      <c r="AV251" s="232" t="str">
        <f>_xlfn.XLOOKUP($F251,Monstervakken!$C:$C,Monstervakken!L:L,".",0)</f>
        <v>Altijd toepasbaar</v>
      </c>
      <c r="AW251" s="232" t="str">
        <f>_xlfn.XLOOKUP($F251,Monstervakken!$C:$C,Monstervakken!M:M,".",0)</f>
        <v>Altijd toepasbaar</v>
      </c>
      <c r="AX251" s="232" t="str">
        <f>_xlfn.XLOOKUP($F251,Monstervakken!$C:$C,Monstervakken!N:N,".",0)</f>
        <v>Verspreidbaar</v>
      </c>
      <c r="AY251" s="232" t="str">
        <f>_xlfn.XLOOKUP($F251,Monstervakken!$C:$C,Monstervakken!O:O,".",0)</f>
        <v>Toepasbaar in GBT</v>
      </c>
      <c r="AZ251" s="232" t="str">
        <f>_xlfn.XLOOKUP($F251,Monstervakken!$C:$C,Monstervakken!P:P,".",0)</f>
        <v>Toepasbaar in GBT</v>
      </c>
      <c r="BA251" s="232" t="str">
        <f>_xlfn.XLOOKUP($F251,Monstervakken!$C:$C,Monstervakken!Q:Q,".",0)</f>
        <v>Geen</v>
      </c>
      <c r="BB251" s="232"/>
      <c r="BC251" s="234" t="str">
        <f>_xlfn.XLOOKUP($F251,Monstervakken!$C:$C,Monstervakken!CM:CM,".",0)</f>
        <v>ja</v>
      </c>
      <c r="BD251" s="234" t="str">
        <f>_xlfn.XLOOKUP($F251,Monstervakken!$C:$C,Monstervakken!CN:CN,".",0)</f>
        <v>ja</v>
      </c>
      <c r="BE251" s="234" t="str">
        <f>_xlfn.XLOOKUP($F251,Monstervakken!$C:$C,Monstervakken!CO:CO,".",0)</f>
        <v>ja</v>
      </c>
      <c r="BF251" s="234" t="str">
        <f>_xlfn.XLOOKUP($F251,Monstervakken!$C:$C,Monstervakken!CP:CP,".",0)</f>
        <v>ja</v>
      </c>
      <c r="BG251" s="234" t="str">
        <f>_xlfn.XLOOKUP($F251,Monstervakken!$C:$C,Monstervakken!CQ:CQ,".",0)</f>
        <v>ja</v>
      </c>
      <c r="BH251" s="234" t="str">
        <f>_xlfn.XLOOKUP($F251,Monstervakken!$C:$C,Monstervakken!CR:CR,".",0)</f>
        <v>ja</v>
      </c>
      <c r="BI251" s="234" t="str">
        <f>_xlfn.XLOOKUP($F251,Monstervakken!$C:$C,Monstervakken!CS:CS,".",0)</f>
        <v>ja</v>
      </c>
      <c r="BJ251" s="234" t="str">
        <f>_xlfn.XLOOKUP($F251,Monstervakken!$C:$C,Monstervakken!CT:CT,".",0)</f>
        <v>ja</v>
      </c>
      <c r="BK251" s="234" t="str">
        <f>_xlfn.XLOOKUP($F251,Monstervakken!$C:$C,Monstervakken!CU:CU,".",0)</f>
        <v>ja</v>
      </c>
      <c r="BL251" s="232" t="str">
        <f t="shared" si="25"/>
        <v>011_244</v>
      </c>
    </row>
    <row r="252" spans="1:64" x14ac:dyDescent="0.2">
      <c r="A252" s="6" t="s">
        <v>1647</v>
      </c>
      <c r="C252" s="135">
        <f>_xlfn.XLOOKUP(F252,Monstervakken!C:C,Monstervakken!B:B)</f>
        <v>2007</v>
      </c>
      <c r="D252" s="6" t="s">
        <v>1635</v>
      </c>
      <c r="E252" s="6" t="s">
        <v>359</v>
      </c>
      <c r="F252" s="75">
        <v>35</v>
      </c>
      <c r="G252" s="115" t="str">
        <f t="shared" si="26"/>
        <v>011_245</v>
      </c>
      <c r="H252" s="135"/>
      <c r="I252" s="75">
        <v>245</v>
      </c>
      <c r="J252" s="6" t="s">
        <v>360</v>
      </c>
      <c r="K252" s="23">
        <v>20</v>
      </c>
      <c r="L252" s="25">
        <v>6.75</v>
      </c>
      <c r="M252" s="6">
        <v>135</v>
      </c>
      <c r="N252" s="8">
        <v>43720</v>
      </c>
      <c r="O252" s="6" t="s">
        <v>74</v>
      </c>
      <c r="P252" s="66">
        <v>-2.19</v>
      </c>
      <c r="Q252" s="66">
        <v>-2.2200000000000002</v>
      </c>
      <c r="R252" s="66">
        <f>_xlfn.XLOOKUP(E252,hlp_leggeruitrapport!A:A,hlp_leggeruitrapport!D:D)</f>
        <v>-2.2200000000000002</v>
      </c>
      <c r="S252" s="66">
        <v>0.75</v>
      </c>
      <c r="T252" s="66">
        <f>_xlfn.XLOOKUP(E252,hlp_leggeruitrapport!A:A,hlp_leggeruitrapport!E:E)</f>
        <v>0.75</v>
      </c>
      <c r="U252" s="75">
        <f>_xlfn.XLOOKUP(E252,hlp_leggeruitrapport!A:A,hlp_leggeruitrapport!F:F)</f>
        <v>3</v>
      </c>
      <c r="V252" s="165">
        <f>_xlfn.XLOOKUP($G252,hpBPaanwas!$C:$C,hpBPaanwas!T:T,".")</f>
        <v>3</v>
      </c>
      <c r="W252" s="75">
        <f t="shared" si="27"/>
        <v>-3.1700000000000004</v>
      </c>
      <c r="X252" s="6">
        <v>-2.97</v>
      </c>
      <c r="Y252" s="6">
        <v>2.25</v>
      </c>
      <c r="Z252" s="6">
        <v>1.28</v>
      </c>
      <c r="AA252" s="6">
        <v>0</v>
      </c>
      <c r="AB252" s="6">
        <v>0.22</v>
      </c>
      <c r="AC252" s="6">
        <v>25.6</v>
      </c>
      <c r="AD252" s="6">
        <v>0</v>
      </c>
      <c r="AE252" s="6">
        <v>4.4000000000000004</v>
      </c>
      <c r="AF252" s="6">
        <v>0</v>
      </c>
      <c r="AG252" s="6" t="s">
        <v>27</v>
      </c>
      <c r="AH252" s="6" t="s">
        <v>32</v>
      </c>
      <c r="AI252" s="6" t="s">
        <v>41</v>
      </c>
      <c r="AJ252" s="6" t="s">
        <v>360</v>
      </c>
      <c r="AK252" s="75">
        <f>_xlfn.XLOOKUP(G252,hlpBPout!C:C,hlpBPout!X:X,".")</f>
        <v>26</v>
      </c>
      <c r="AL252" s="75">
        <f>_xlfn.XLOOKUP($G252,hlpBPout!$C:$C,hlpBPout!AA:AA,".")</f>
        <v>0</v>
      </c>
      <c r="AM252" s="75">
        <f>_xlfn.XLOOKUP(G252,hpBPaanwas!C:C,hpBPaanwas!X:X,".")</f>
        <v>28</v>
      </c>
      <c r="AN252" s="165">
        <f t="shared" si="28"/>
        <v>0.2</v>
      </c>
      <c r="AO252" s="75">
        <f>_xlfn.XLOOKUP($G252,hpBPaanwas!$C:$C,hpBPaanwas!AA:AA,".")</f>
        <v>4</v>
      </c>
      <c r="AP252" s="116"/>
      <c r="AQ252" s="75">
        <f t="shared" si="29"/>
        <v>0.39999999999999858</v>
      </c>
      <c r="AR252" s="116"/>
      <c r="AS252" s="127"/>
      <c r="AT252" s="127" t="s">
        <v>3795</v>
      </c>
      <c r="AU252" s="128"/>
      <c r="AV252" s="232" t="str">
        <f>_xlfn.XLOOKUP($F252,Monstervakken!$C:$C,Monstervakken!L:L,".",0)</f>
        <v>Altijd toepasbaar</v>
      </c>
      <c r="AW252" s="232" t="str">
        <f>_xlfn.XLOOKUP($F252,Monstervakken!$C:$C,Monstervakken!M:M,".",0)</f>
        <v>Altijd toepasbaar</v>
      </c>
      <c r="AX252" s="232" t="str">
        <f>_xlfn.XLOOKUP($F252,Monstervakken!$C:$C,Monstervakken!N:N,".",0)</f>
        <v>Verspreidbaar</v>
      </c>
      <c r="AY252" s="232" t="str">
        <f>_xlfn.XLOOKUP($F252,Monstervakken!$C:$C,Monstervakken!O:O,".",0)</f>
        <v>Toepasbaar in GBT</v>
      </c>
      <c r="AZ252" s="232" t="str">
        <f>_xlfn.XLOOKUP($F252,Monstervakken!$C:$C,Monstervakken!P:P,".",0)</f>
        <v>Toepasbaar in GBT</v>
      </c>
      <c r="BA252" s="232" t="str">
        <f>_xlfn.XLOOKUP($F252,Monstervakken!$C:$C,Monstervakken!Q:Q,".",0)</f>
        <v>Geen</v>
      </c>
      <c r="BB252" s="232"/>
      <c r="BC252" s="234" t="str">
        <f>_xlfn.XLOOKUP($F252,Monstervakken!$C:$C,Monstervakken!CM:CM,".",0)</f>
        <v>ja</v>
      </c>
      <c r="BD252" s="234" t="str">
        <f>_xlfn.XLOOKUP($F252,Monstervakken!$C:$C,Monstervakken!CN:CN,".",0)</f>
        <v>ja</v>
      </c>
      <c r="BE252" s="234" t="str">
        <f>_xlfn.XLOOKUP($F252,Monstervakken!$C:$C,Monstervakken!CO:CO,".",0)</f>
        <v>ja</v>
      </c>
      <c r="BF252" s="234" t="str">
        <f>_xlfn.XLOOKUP($F252,Monstervakken!$C:$C,Monstervakken!CP:CP,".",0)</f>
        <v>ja</v>
      </c>
      <c r="BG252" s="234" t="str">
        <f>_xlfn.XLOOKUP($F252,Monstervakken!$C:$C,Monstervakken!CQ:CQ,".",0)</f>
        <v>ja</v>
      </c>
      <c r="BH252" s="234" t="str">
        <f>_xlfn.XLOOKUP($F252,Monstervakken!$C:$C,Monstervakken!CR:CR,".",0)</f>
        <v>ja</v>
      </c>
      <c r="BI252" s="234" t="str">
        <f>_xlfn.XLOOKUP($F252,Monstervakken!$C:$C,Monstervakken!CS:CS,".",0)</f>
        <v>ja</v>
      </c>
      <c r="BJ252" s="234" t="str">
        <f>_xlfn.XLOOKUP($F252,Monstervakken!$C:$C,Monstervakken!CT:CT,".",0)</f>
        <v>ja</v>
      </c>
      <c r="BK252" s="234" t="str">
        <f>_xlfn.XLOOKUP($F252,Monstervakken!$C:$C,Monstervakken!CU:CU,".",0)</f>
        <v>ja</v>
      </c>
      <c r="BL252" s="232" t="str">
        <f t="shared" si="25"/>
        <v>011_245</v>
      </c>
    </row>
    <row r="253" spans="1:64" x14ac:dyDescent="0.2">
      <c r="A253" s="6" t="s">
        <v>1647</v>
      </c>
      <c r="C253" s="135">
        <f>_xlfn.XLOOKUP(F253,Monstervakken!C:C,Monstervakken!B:B)</f>
        <v>2007</v>
      </c>
      <c r="D253" s="6" t="s">
        <v>1635</v>
      </c>
      <c r="E253" s="6" t="s">
        <v>359</v>
      </c>
      <c r="F253" s="75">
        <v>35</v>
      </c>
      <c r="G253" s="115" t="str">
        <f t="shared" si="26"/>
        <v>011_246</v>
      </c>
      <c r="H253" s="135"/>
      <c r="I253" s="75">
        <v>246</v>
      </c>
      <c r="J253" s="6" t="s">
        <v>1124</v>
      </c>
      <c r="K253" s="23">
        <v>10</v>
      </c>
      <c r="L253" s="25">
        <v>3.85</v>
      </c>
      <c r="M253" s="6">
        <v>38.5</v>
      </c>
      <c r="N253" s="8">
        <v>43720</v>
      </c>
      <c r="O253" s="6" t="s">
        <v>74</v>
      </c>
      <c r="P253" s="66">
        <v>-2.19</v>
      </c>
      <c r="Q253" s="66">
        <v>-2.2200000000000002</v>
      </c>
      <c r="R253" s="66">
        <f>_xlfn.XLOOKUP(E253,hlp_leggeruitrapport!A:A,hlp_leggeruitrapport!D:D)</f>
        <v>-2.2200000000000002</v>
      </c>
      <c r="S253" s="66">
        <v>0.75</v>
      </c>
      <c r="T253" s="66">
        <f>_xlfn.XLOOKUP(E253,hlp_leggeruitrapport!A:A,hlp_leggeruitrapport!E:E)</f>
        <v>0.75</v>
      </c>
      <c r="U253" s="75">
        <f>_xlfn.XLOOKUP(E253,hlp_leggeruitrapport!A:A,hlp_leggeruitrapport!F:F)</f>
        <v>3</v>
      </c>
      <c r="V253" s="165">
        <f>_xlfn.XLOOKUP($G253,hpBPaanwas!$C:$C,hpBPaanwas!T:T,".")</f>
        <v>1.9</v>
      </c>
      <c r="W253" s="75">
        <f t="shared" si="27"/>
        <v>-3.1700000000000004</v>
      </c>
      <c r="X253" s="6">
        <v>-2.97</v>
      </c>
      <c r="Y253" s="6">
        <v>1</v>
      </c>
      <c r="Z253" s="6">
        <v>0.56000000000000005</v>
      </c>
      <c r="AA253" s="6">
        <v>0.49</v>
      </c>
      <c r="AB253" s="6">
        <v>0.49</v>
      </c>
      <c r="AC253" s="6">
        <v>5.6</v>
      </c>
      <c r="AD253" s="6">
        <v>4.9000000000000004</v>
      </c>
      <c r="AE253" s="6">
        <v>4.9000000000000004</v>
      </c>
      <c r="AF253" s="6">
        <v>0.338339</v>
      </c>
      <c r="AG253" s="6" t="s">
        <v>921</v>
      </c>
      <c r="AH253" s="6" t="s">
        <v>28</v>
      </c>
      <c r="AI253" s="6" t="s">
        <v>41</v>
      </c>
      <c r="AJ253" s="6" t="s">
        <v>1124</v>
      </c>
      <c r="AK253" s="75">
        <f>_xlfn.XLOOKUP(G253,hlpBPout!C:C,hlpBPout!X:X,".")</f>
        <v>6</v>
      </c>
      <c r="AL253" s="75" t="str">
        <f>_xlfn.XLOOKUP($G253,hlpBPout!$C:$C,hlpBPout!AA:AA,".")</f>
        <v>!</v>
      </c>
      <c r="AM253" s="75">
        <f>_xlfn.XLOOKUP(G253,hpBPaanwas!C:C,hpBPaanwas!X:X,".")</f>
        <v>6</v>
      </c>
      <c r="AN253" s="165">
        <f t="shared" si="28"/>
        <v>0.6</v>
      </c>
      <c r="AO253" s="75">
        <f>_xlfn.XLOOKUP($G253,hpBPaanwas!$C:$C,hpBPaanwas!AA:AA,".")</f>
        <v>6</v>
      </c>
      <c r="AP253" s="116"/>
      <c r="AQ253" s="75">
        <f t="shared" si="29"/>
        <v>0.40000000000000036</v>
      </c>
      <c r="AR253" s="116"/>
      <c r="AS253" s="127"/>
      <c r="AT253" s="127" t="s">
        <v>3795</v>
      </c>
      <c r="AU253" s="128"/>
      <c r="AV253" s="232" t="str">
        <f>_xlfn.XLOOKUP($F253,Monstervakken!$C:$C,Monstervakken!L:L,".",0)</f>
        <v>Altijd toepasbaar</v>
      </c>
      <c r="AW253" s="232" t="str">
        <f>_xlfn.XLOOKUP($F253,Monstervakken!$C:$C,Monstervakken!M:M,".",0)</f>
        <v>Altijd toepasbaar</v>
      </c>
      <c r="AX253" s="232" t="str">
        <f>_xlfn.XLOOKUP($F253,Monstervakken!$C:$C,Monstervakken!N:N,".",0)</f>
        <v>Verspreidbaar</v>
      </c>
      <c r="AY253" s="232" t="str">
        <f>_xlfn.XLOOKUP($F253,Monstervakken!$C:$C,Monstervakken!O:O,".",0)</f>
        <v>Toepasbaar in GBT</v>
      </c>
      <c r="AZ253" s="232" t="str">
        <f>_xlfn.XLOOKUP($F253,Monstervakken!$C:$C,Monstervakken!P:P,".",0)</f>
        <v>Toepasbaar in GBT</v>
      </c>
      <c r="BA253" s="232" t="str">
        <f>_xlfn.XLOOKUP($F253,Monstervakken!$C:$C,Monstervakken!Q:Q,".",0)</f>
        <v>Geen</v>
      </c>
      <c r="BB253" s="232"/>
      <c r="BC253" s="234" t="str">
        <f>_xlfn.XLOOKUP($F253,Monstervakken!$C:$C,Monstervakken!CM:CM,".",0)</f>
        <v>ja</v>
      </c>
      <c r="BD253" s="234" t="str">
        <f>_xlfn.XLOOKUP($F253,Monstervakken!$C:$C,Monstervakken!CN:CN,".",0)</f>
        <v>ja</v>
      </c>
      <c r="BE253" s="234" t="str">
        <f>_xlfn.XLOOKUP($F253,Monstervakken!$C:$C,Monstervakken!CO:CO,".",0)</f>
        <v>ja</v>
      </c>
      <c r="BF253" s="234" t="str">
        <f>_xlfn.XLOOKUP($F253,Monstervakken!$C:$C,Monstervakken!CP:CP,".",0)</f>
        <v>ja</v>
      </c>
      <c r="BG253" s="234" t="str">
        <f>_xlfn.XLOOKUP($F253,Monstervakken!$C:$C,Monstervakken!CQ:CQ,".",0)</f>
        <v>ja</v>
      </c>
      <c r="BH253" s="234" t="str">
        <f>_xlfn.XLOOKUP($F253,Monstervakken!$C:$C,Monstervakken!CR:CR,".",0)</f>
        <v>ja</v>
      </c>
      <c r="BI253" s="234" t="str">
        <f>_xlfn.XLOOKUP($F253,Monstervakken!$C:$C,Monstervakken!CS:CS,".",0)</f>
        <v>ja</v>
      </c>
      <c r="BJ253" s="234" t="str">
        <f>_xlfn.XLOOKUP($F253,Monstervakken!$C:$C,Monstervakken!CT:CT,".",0)</f>
        <v>ja</v>
      </c>
      <c r="BK253" s="234" t="str">
        <f>_xlfn.XLOOKUP($F253,Monstervakken!$C:$C,Monstervakken!CU:CU,".",0)</f>
        <v>ja</v>
      </c>
      <c r="BL253" s="232" t="str">
        <f t="shared" si="25"/>
        <v>011_246</v>
      </c>
    </row>
    <row r="254" spans="1:64" x14ac:dyDescent="0.2">
      <c r="A254" s="6" t="s">
        <v>1647</v>
      </c>
      <c r="C254" s="135">
        <f>_xlfn.XLOOKUP(F254,Monstervakken!C:C,Monstervakken!B:B)</f>
        <v>2007</v>
      </c>
      <c r="D254" s="6" t="s">
        <v>1635</v>
      </c>
      <c r="E254" s="6" t="s">
        <v>359</v>
      </c>
      <c r="F254" s="75">
        <v>35</v>
      </c>
      <c r="G254" s="115" t="str">
        <f t="shared" si="26"/>
        <v>011_247</v>
      </c>
      <c r="H254" s="135"/>
      <c r="I254" s="75">
        <v>247</v>
      </c>
      <c r="J254" s="6" t="s">
        <v>361</v>
      </c>
      <c r="K254" s="23">
        <v>12</v>
      </c>
      <c r="L254" s="25">
        <v>7.05</v>
      </c>
      <c r="M254" s="6">
        <v>84.6</v>
      </c>
      <c r="N254" s="8">
        <v>43720</v>
      </c>
      <c r="O254" s="6" t="s">
        <v>47</v>
      </c>
      <c r="P254" s="66">
        <v>-2.19</v>
      </c>
      <c r="Q254" s="66">
        <v>-2.2200000000000002</v>
      </c>
      <c r="R254" s="66">
        <f>_xlfn.XLOOKUP(E254,hlp_leggeruitrapport!A:A,hlp_leggeruitrapport!D:D)</f>
        <v>-2.2200000000000002</v>
      </c>
      <c r="S254" s="66">
        <v>0.75</v>
      </c>
      <c r="T254" s="66">
        <f>_xlfn.XLOOKUP(E254,hlp_leggeruitrapport!A:A,hlp_leggeruitrapport!E:E)</f>
        <v>0.75</v>
      </c>
      <c r="U254" s="75">
        <f>_xlfn.XLOOKUP(E254,hlp_leggeruitrapport!A:A,hlp_leggeruitrapport!F:F)</f>
        <v>3</v>
      </c>
      <c r="V254" s="165">
        <f>_xlfn.XLOOKUP($G254,hpBPaanwas!$C:$C,hpBPaanwas!T:T,".")</f>
        <v>3</v>
      </c>
      <c r="W254" s="75">
        <f t="shared" si="27"/>
        <v>-3.1700000000000004</v>
      </c>
      <c r="X254" s="6">
        <v>-2.97</v>
      </c>
      <c r="Y254" s="6">
        <v>2.5499999999999998</v>
      </c>
      <c r="Z254" s="6">
        <v>1.58</v>
      </c>
      <c r="AA254" s="6">
        <v>0.06</v>
      </c>
      <c r="AB254" s="6">
        <v>0.24</v>
      </c>
      <c r="AC254" s="6">
        <v>19</v>
      </c>
      <c r="AD254" s="6">
        <v>0.7</v>
      </c>
      <c r="AE254" s="6">
        <v>2.9</v>
      </c>
      <c r="AF254" s="6">
        <v>3.0528E-2</v>
      </c>
      <c r="AG254" s="6" t="s">
        <v>27</v>
      </c>
      <c r="AH254" s="6" t="s">
        <v>32</v>
      </c>
      <c r="AI254" s="6" t="s">
        <v>29</v>
      </c>
      <c r="AJ254" s="6" t="s">
        <v>361</v>
      </c>
      <c r="AK254" s="75">
        <f>_xlfn.XLOOKUP(G254,hlpBPout!C:C,hlpBPout!X:X,".")</f>
        <v>19</v>
      </c>
      <c r="AL254" s="75">
        <f>_xlfn.XLOOKUP($G254,hlpBPout!$C:$C,hlpBPout!AA:AA,".")</f>
        <v>0</v>
      </c>
      <c r="AM254" s="75">
        <f>_xlfn.XLOOKUP(G254,hpBPaanwas!C:C,hpBPaanwas!X:X,".")</f>
        <v>22</v>
      </c>
      <c r="AN254" s="165">
        <f t="shared" si="28"/>
        <v>0.33333333333333331</v>
      </c>
      <c r="AO254" s="75">
        <f>_xlfn.XLOOKUP($G254,hpBPaanwas!$C:$C,hpBPaanwas!AA:AA,".")</f>
        <v>4</v>
      </c>
      <c r="AP254" s="116"/>
      <c r="AQ254" s="75">
        <f t="shared" si="29"/>
        <v>0</v>
      </c>
      <c r="AR254" s="116"/>
      <c r="AS254" s="127"/>
      <c r="AT254" s="127" t="s">
        <v>3795</v>
      </c>
      <c r="AU254" s="128"/>
      <c r="AV254" s="232" t="str">
        <f>_xlfn.XLOOKUP($F254,Monstervakken!$C:$C,Monstervakken!L:L,".",0)</f>
        <v>Altijd toepasbaar</v>
      </c>
      <c r="AW254" s="232" t="str">
        <f>_xlfn.XLOOKUP($F254,Monstervakken!$C:$C,Monstervakken!M:M,".",0)</f>
        <v>Altijd toepasbaar</v>
      </c>
      <c r="AX254" s="232" t="str">
        <f>_xlfn.XLOOKUP($F254,Monstervakken!$C:$C,Monstervakken!N:N,".",0)</f>
        <v>Verspreidbaar</v>
      </c>
      <c r="AY254" s="232" t="str">
        <f>_xlfn.XLOOKUP($F254,Monstervakken!$C:$C,Monstervakken!O:O,".",0)</f>
        <v>Toepasbaar in GBT</v>
      </c>
      <c r="AZ254" s="232" t="str">
        <f>_xlfn.XLOOKUP($F254,Monstervakken!$C:$C,Monstervakken!P:P,".",0)</f>
        <v>Toepasbaar in GBT</v>
      </c>
      <c r="BA254" s="232" t="str">
        <f>_xlfn.XLOOKUP($F254,Monstervakken!$C:$C,Monstervakken!Q:Q,".",0)</f>
        <v>Geen</v>
      </c>
      <c r="BB254" s="232"/>
      <c r="BC254" s="234" t="str">
        <f>_xlfn.XLOOKUP($F254,Monstervakken!$C:$C,Monstervakken!CM:CM,".",0)</f>
        <v>ja</v>
      </c>
      <c r="BD254" s="234" t="str">
        <f>_xlfn.XLOOKUP($F254,Monstervakken!$C:$C,Monstervakken!CN:CN,".",0)</f>
        <v>ja</v>
      </c>
      <c r="BE254" s="234" t="str">
        <f>_xlfn.XLOOKUP($F254,Monstervakken!$C:$C,Monstervakken!CO:CO,".",0)</f>
        <v>ja</v>
      </c>
      <c r="BF254" s="234" t="str">
        <f>_xlfn.XLOOKUP($F254,Monstervakken!$C:$C,Monstervakken!CP:CP,".",0)</f>
        <v>ja</v>
      </c>
      <c r="BG254" s="234" t="str">
        <f>_xlfn.XLOOKUP($F254,Monstervakken!$C:$C,Monstervakken!CQ:CQ,".",0)</f>
        <v>ja</v>
      </c>
      <c r="BH254" s="234" t="str">
        <f>_xlfn.XLOOKUP($F254,Monstervakken!$C:$C,Monstervakken!CR:CR,".",0)</f>
        <v>ja</v>
      </c>
      <c r="BI254" s="234" t="str">
        <f>_xlfn.XLOOKUP($F254,Monstervakken!$C:$C,Monstervakken!CS:CS,".",0)</f>
        <v>ja</v>
      </c>
      <c r="BJ254" s="234" t="str">
        <f>_xlfn.XLOOKUP($F254,Monstervakken!$C:$C,Monstervakken!CT:CT,".",0)</f>
        <v>ja</v>
      </c>
      <c r="BK254" s="234" t="str">
        <f>_xlfn.XLOOKUP($F254,Monstervakken!$C:$C,Monstervakken!CU:CU,".",0)</f>
        <v>ja</v>
      </c>
      <c r="BL254" s="232" t="str">
        <f t="shared" si="25"/>
        <v>011_247</v>
      </c>
    </row>
    <row r="255" spans="1:64" x14ac:dyDescent="0.2">
      <c r="A255" s="6" t="s">
        <v>1647</v>
      </c>
      <c r="C255" s="135">
        <f>_xlfn.XLOOKUP(F255,Monstervakken!C:C,Monstervakken!B:B)</f>
        <v>2007</v>
      </c>
      <c r="D255" s="6" t="s">
        <v>1635</v>
      </c>
      <c r="E255" s="6" t="s">
        <v>359</v>
      </c>
      <c r="F255" s="75">
        <v>35</v>
      </c>
      <c r="G255" s="115" t="str">
        <f t="shared" si="26"/>
        <v>011_248</v>
      </c>
      <c r="H255" s="135"/>
      <c r="I255" s="75">
        <v>248</v>
      </c>
      <c r="J255" s="6" t="s">
        <v>805</v>
      </c>
      <c r="K255" s="23">
        <v>32.5</v>
      </c>
      <c r="L255" s="25">
        <v>7.45</v>
      </c>
      <c r="M255" s="6">
        <v>242.125</v>
      </c>
      <c r="N255" s="8">
        <v>43720</v>
      </c>
      <c r="O255" s="6" t="s">
        <v>38</v>
      </c>
      <c r="P255" s="66">
        <v>-2.19</v>
      </c>
      <c r="Q255" s="66">
        <v>-2.2200000000000002</v>
      </c>
      <c r="R255" s="66">
        <f>_xlfn.XLOOKUP(E255,hlp_leggeruitrapport!A:A,hlp_leggeruitrapport!D:D)</f>
        <v>-2.2200000000000002</v>
      </c>
      <c r="S255" s="66">
        <v>0.75</v>
      </c>
      <c r="T255" s="66">
        <f>_xlfn.XLOOKUP(E255,hlp_leggeruitrapport!A:A,hlp_leggeruitrapport!E:E)</f>
        <v>0.75</v>
      </c>
      <c r="U255" s="75">
        <f>_xlfn.XLOOKUP(E255,hlp_leggeruitrapport!A:A,hlp_leggeruitrapport!F:F)</f>
        <v>3</v>
      </c>
      <c r="V255" s="165">
        <f>_xlfn.XLOOKUP($G255,hpBPaanwas!$C:$C,hpBPaanwas!T:T,".")</f>
        <v>3</v>
      </c>
      <c r="W255" s="75">
        <f t="shared" si="27"/>
        <v>-3.1700000000000004</v>
      </c>
      <c r="X255" s="6">
        <v>-2.97</v>
      </c>
      <c r="Y255" s="6">
        <v>2.95</v>
      </c>
      <c r="Z255" s="6">
        <v>2.37</v>
      </c>
      <c r="AA255" s="6">
        <v>0.22</v>
      </c>
      <c r="AB255" s="6">
        <v>0.57999999999999996</v>
      </c>
      <c r="AC255" s="6">
        <v>77</v>
      </c>
      <c r="AD255" s="6">
        <v>7.2</v>
      </c>
      <c r="AE255" s="6">
        <v>18.899999999999999</v>
      </c>
      <c r="AF255" s="6">
        <v>9.2424999999999993E-2</v>
      </c>
      <c r="AG255" s="6" t="s">
        <v>479</v>
      </c>
      <c r="AH255" s="6" t="s">
        <v>32</v>
      </c>
      <c r="AI255" s="6" t="s">
        <v>41</v>
      </c>
      <c r="AJ255" s="6" t="s">
        <v>805</v>
      </c>
      <c r="AK255" s="75">
        <f>_xlfn.XLOOKUP(G255,hlpBPout!C:C,hlpBPout!X:X,".")</f>
        <v>78</v>
      </c>
      <c r="AL255" s="75">
        <f>_xlfn.XLOOKUP($G255,hlpBPout!$C:$C,hlpBPout!AA:AA,".")</f>
        <v>7</v>
      </c>
      <c r="AM255" s="75">
        <f>_xlfn.XLOOKUP(G255,hpBPaanwas!C:C,hpBPaanwas!X:X,".")</f>
        <v>85</v>
      </c>
      <c r="AN255" s="165">
        <f t="shared" si="28"/>
        <v>0.61538461538461542</v>
      </c>
      <c r="AO255" s="75">
        <f>_xlfn.XLOOKUP($G255,hpBPaanwas!$C:$C,hpBPaanwas!AA:AA,".")</f>
        <v>20</v>
      </c>
      <c r="AP255" s="116"/>
      <c r="AQ255" s="75">
        <f t="shared" si="29"/>
        <v>1</v>
      </c>
      <c r="AR255" s="116"/>
      <c r="AS255" s="127"/>
      <c r="AT255" s="127" t="s">
        <v>3795</v>
      </c>
      <c r="AU255" s="128"/>
      <c r="AV255" s="232" t="str">
        <f>_xlfn.XLOOKUP($F255,Monstervakken!$C:$C,Monstervakken!L:L,".",0)</f>
        <v>Altijd toepasbaar</v>
      </c>
      <c r="AW255" s="232" t="str">
        <f>_xlfn.XLOOKUP($F255,Monstervakken!$C:$C,Monstervakken!M:M,".",0)</f>
        <v>Altijd toepasbaar</v>
      </c>
      <c r="AX255" s="232" t="str">
        <f>_xlfn.XLOOKUP($F255,Monstervakken!$C:$C,Monstervakken!N:N,".",0)</f>
        <v>Verspreidbaar</v>
      </c>
      <c r="AY255" s="232" t="str">
        <f>_xlfn.XLOOKUP($F255,Monstervakken!$C:$C,Monstervakken!O:O,".",0)</f>
        <v>Toepasbaar in GBT</v>
      </c>
      <c r="AZ255" s="232" t="str">
        <f>_xlfn.XLOOKUP($F255,Monstervakken!$C:$C,Monstervakken!P:P,".",0)</f>
        <v>Toepasbaar in GBT</v>
      </c>
      <c r="BA255" s="232" t="str">
        <f>_xlfn.XLOOKUP($F255,Monstervakken!$C:$C,Monstervakken!Q:Q,".",0)</f>
        <v>Geen</v>
      </c>
      <c r="BB255" s="232"/>
      <c r="BC255" s="234" t="str">
        <f>_xlfn.XLOOKUP($F255,Monstervakken!$C:$C,Monstervakken!CM:CM,".",0)</f>
        <v>ja</v>
      </c>
      <c r="BD255" s="234" t="str">
        <f>_xlfn.XLOOKUP($F255,Monstervakken!$C:$C,Monstervakken!CN:CN,".",0)</f>
        <v>ja</v>
      </c>
      <c r="BE255" s="234" t="str">
        <f>_xlfn.XLOOKUP($F255,Monstervakken!$C:$C,Monstervakken!CO:CO,".",0)</f>
        <v>ja</v>
      </c>
      <c r="BF255" s="234" t="str">
        <f>_xlfn.XLOOKUP($F255,Monstervakken!$C:$C,Monstervakken!CP:CP,".",0)</f>
        <v>ja</v>
      </c>
      <c r="BG255" s="234" t="str">
        <f>_xlfn.XLOOKUP($F255,Monstervakken!$C:$C,Monstervakken!CQ:CQ,".",0)</f>
        <v>ja</v>
      </c>
      <c r="BH255" s="234" t="str">
        <f>_xlfn.XLOOKUP($F255,Monstervakken!$C:$C,Monstervakken!CR:CR,".",0)</f>
        <v>ja</v>
      </c>
      <c r="BI255" s="234" t="str">
        <f>_xlfn.XLOOKUP($F255,Monstervakken!$C:$C,Monstervakken!CS:CS,".",0)</f>
        <v>ja</v>
      </c>
      <c r="BJ255" s="234" t="str">
        <f>_xlfn.XLOOKUP($F255,Monstervakken!$C:$C,Monstervakken!CT:CT,".",0)</f>
        <v>ja</v>
      </c>
      <c r="BK255" s="234" t="str">
        <f>_xlfn.XLOOKUP($F255,Monstervakken!$C:$C,Monstervakken!CU:CU,".",0)</f>
        <v>ja</v>
      </c>
      <c r="BL255" s="232" t="str">
        <f t="shared" si="25"/>
        <v>011_248</v>
      </c>
    </row>
    <row r="256" spans="1:64" x14ac:dyDescent="0.2">
      <c r="A256" s="6" t="s">
        <v>1647</v>
      </c>
      <c r="C256" s="135">
        <f>_xlfn.XLOOKUP(F256,Monstervakken!C:C,Monstervakken!B:B)</f>
        <v>2007</v>
      </c>
      <c r="D256" s="6" t="s">
        <v>1635</v>
      </c>
      <c r="E256" s="6" t="s">
        <v>359</v>
      </c>
      <c r="F256" s="75">
        <v>35</v>
      </c>
      <c r="G256" s="115" t="str">
        <f t="shared" si="26"/>
        <v>011_249</v>
      </c>
      <c r="H256" s="135"/>
      <c r="I256" s="75">
        <v>249</v>
      </c>
      <c r="J256" s="6" t="s">
        <v>806</v>
      </c>
      <c r="K256" s="23">
        <v>23.5</v>
      </c>
      <c r="L256" s="25">
        <v>5.5</v>
      </c>
      <c r="M256" s="6">
        <v>129.25</v>
      </c>
      <c r="N256" s="8">
        <v>43720</v>
      </c>
      <c r="O256" s="6" t="s">
        <v>38</v>
      </c>
      <c r="P256" s="66">
        <v>-2.19</v>
      </c>
      <c r="Q256" s="66">
        <v>-2.2200000000000002</v>
      </c>
      <c r="R256" s="66">
        <f>_xlfn.XLOOKUP(E256,hlp_leggeruitrapport!A:A,hlp_leggeruitrapport!D:D)</f>
        <v>-2.2200000000000002</v>
      </c>
      <c r="S256" s="66">
        <v>0.75</v>
      </c>
      <c r="T256" s="66">
        <f>_xlfn.XLOOKUP(E256,hlp_leggeruitrapport!A:A,hlp_leggeruitrapport!E:E)</f>
        <v>0.75</v>
      </c>
      <c r="U256" s="75">
        <f>_xlfn.XLOOKUP(E256,hlp_leggeruitrapport!A:A,hlp_leggeruitrapport!F:F)</f>
        <v>3</v>
      </c>
      <c r="V256" s="165">
        <f>_xlfn.XLOOKUP($G256,hpBPaanwas!$C:$C,hpBPaanwas!T:T,".")</f>
        <v>2.44</v>
      </c>
      <c r="W256" s="75">
        <f t="shared" si="27"/>
        <v>-3.1700000000000004</v>
      </c>
      <c r="X256" s="6">
        <v>-2.97</v>
      </c>
      <c r="Y256" s="6">
        <v>1.8333330000000001</v>
      </c>
      <c r="Z256" s="6">
        <v>1.1299999999999999</v>
      </c>
      <c r="AA256" s="6">
        <v>7.0000000000000007E-2</v>
      </c>
      <c r="AB256" s="6">
        <v>0.34</v>
      </c>
      <c r="AC256" s="6">
        <v>26.6</v>
      </c>
      <c r="AD256" s="6">
        <v>1.6</v>
      </c>
      <c r="AE256" s="6">
        <v>8</v>
      </c>
      <c r="AF256" s="6">
        <v>4.8443E-2</v>
      </c>
      <c r="AG256" s="6" t="s">
        <v>479</v>
      </c>
      <c r="AH256" s="6" t="s">
        <v>32</v>
      </c>
      <c r="AI256" s="6" t="s">
        <v>41</v>
      </c>
      <c r="AJ256" s="6" t="s">
        <v>806</v>
      </c>
      <c r="AK256" s="75">
        <f>_xlfn.XLOOKUP(G256,hlpBPout!C:C,hlpBPout!X:X,".")</f>
        <v>26</v>
      </c>
      <c r="AL256" s="75">
        <f>_xlfn.XLOOKUP($G256,hlpBPout!$C:$C,hlpBPout!AA:AA,".")</f>
        <v>0</v>
      </c>
      <c r="AM256" s="75">
        <f>_xlfn.XLOOKUP(G256,hpBPaanwas!C:C,hpBPaanwas!X:X,".")</f>
        <v>31</v>
      </c>
      <c r="AN256" s="165">
        <f t="shared" si="28"/>
        <v>0.38297872340425532</v>
      </c>
      <c r="AO256" s="75">
        <f>_xlfn.XLOOKUP($G256,hpBPaanwas!$C:$C,hpBPaanwas!AA:AA,".")</f>
        <v>9</v>
      </c>
      <c r="AP256" s="116"/>
      <c r="AQ256" s="75">
        <f t="shared" si="29"/>
        <v>-0.60000000000000142</v>
      </c>
      <c r="AR256" s="116"/>
      <c r="AS256" s="127"/>
      <c r="AT256" s="127" t="s">
        <v>3795</v>
      </c>
      <c r="AU256" s="128"/>
      <c r="AV256" s="232" t="str">
        <f>_xlfn.XLOOKUP($F256,Monstervakken!$C:$C,Monstervakken!L:L,".",0)</f>
        <v>Altijd toepasbaar</v>
      </c>
      <c r="AW256" s="232" t="str">
        <f>_xlfn.XLOOKUP($F256,Monstervakken!$C:$C,Monstervakken!M:M,".",0)</f>
        <v>Altijd toepasbaar</v>
      </c>
      <c r="AX256" s="232" t="str">
        <f>_xlfn.XLOOKUP($F256,Monstervakken!$C:$C,Monstervakken!N:N,".",0)</f>
        <v>Verspreidbaar</v>
      </c>
      <c r="AY256" s="232" t="str">
        <f>_xlfn.XLOOKUP($F256,Monstervakken!$C:$C,Monstervakken!O:O,".",0)</f>
        <v>Toepasbaar in GBT</v>
      </c>
      <c r="AZ256" s="232" t="str">
        <f>_xlfn.XLOOKUP($F256,Monstervakken!$C:$C,Monstervakken!P:P,".",0)</f>
        <v>Toepasbaar in GBT</v>
      </c>
      <c r="BA256" s="232" t="str">
        <f>_xlfn.XLOOKUP($F256,Monstervakken!$C:$C,Monstervakken!Q:Q,".",0)</f>
        <v>Geen</v>
      </c>
      <c r="BB256" s="232"/>
      <c r="BC256" s="234" t="str">
        <f>_xlfn.XLOOKUP($F256,Monstervakken!$C:$C,Monstervakken!CM:CM,".",0)</f>
        <v>ja</v>
      </c>
      <c r="BD256" s="234" t="str">
        <f>_xlfn.XLOOKUP($F256,Monstervakken!$C:$C,Monstervakken!CN:CN,".",0)</f>
        <v>ja</v>
      </c>
      <c r="BE256" s="234" t="str">
        <f>_xlfn.XLOOKUP($F256,Monstervakken!$C:$C,Monstervakken!CO:CO,".",0)</f>
        <v>ja</v>
      </c>
      <c r="BF256" s="234" t="str">
        <f>_xlfn.XLOOKUP($F256,Monstervakken!$C:$C,Monstervakken!CP:CP,".",0)</f>
        <v>ja</v>
      </c>
      <c r="BG256" s="234" t="str">
        <f>_xlfn.XLOOKUP($F256,Monstervakken!$C:$C,Monstervakken!CQ:CQ,".",0)</f>
        <v>ja</v>
      </c>
      <c r="BH256" s="234" t="str">
        <f>_xlfn.XLOOKUP($F256,Monstervakken!$C:$C,Monstervakken!CR:CR,".",0)</f>
        <v>ja</v>
      </c>
      <c r="BI256" s="234" t="str">
        <f>_xlfn.XLOOKUP($F256,Monstervakken!$C:$C,Monstervakken!CS:CS,".",0)</f>
        <v>ja</v>
      </c>
      <c r="BJ256" s="234" t="str">
        <f>_xlfn.XLOOKUP($F256,Monstervakken!$C:$C,Monstervakken!CT:CT,".",0)</f>
        <v>ja</v>
      </c>
      <c r="BK256" s="234" t="str">
        <f>_xlfn.XLOOKUP($F256,Monstervakken!$C:$C,Monstervakken!CU:CU,".",0)</f>
        <v>ja</v>
      </c>
      <c r="BL256" s="232" t="str">
        <f t="shared" si="25"/>
        <v>011_249</v>
      </c>
    </row>
    <row r="257" spans="1:64" x14ac:dyDescent="0.2">
      <c r="A257" s="6" t="s">
        <v>1647</v>
      </c>
      <c r="C257" s="135">
        <f>_xlfn.XLOOKUP(F257,Monstervakken!C:C,Monstervakken!B:B)</f>
        <v>2007</v>
      </c>
      <c r="D257" s="6" t="s">
        <v>1635</v>
      </c>
      <c r="E257" s="6" t="s">
        <v>359</v>
      </c>
      <c r="F257" s="75">
        <v>35</v>
      </c>
      <c r="G257" s="115" t="str">
        <f t="shared" si="26"/>
        <v>011_250</v>
      </c>
      <c r="H257" s="135"/>
      <c r="I257" s="75">
        <v>250</v>
      </c>
      <c r="J257" s="6" t="s">
        <v>362</v>
      </c>
      <c r="K257" s="23">
        <v>30</v>
      </c>
      <c r="L257" s="25">
        <v>7.05</v>
      </c>
      <c r="M257" s="6">
        <v>211.5</v>
      </c>
      <c r="N257" s="8">
        <v>43720</v>
      </c>
      <c r="O257" s="6" t="s">
        <v>38</v>
      </c>
      <c r="P257" s="66">
        <v>-2.19</v>
      </c>
      <c r="Q257" s="66">
        <v>-2.2200000000000002</v>
      </c>
      <c r="R257" s="66">
        <f>_xlfn.XLOOKUP(E257,hlp_leggeruitrapport!A:A,hlp_leggeruitrapport!D:D)</f>
        <v>-2.2200000000000002</v>
      </c>
      <c r="S257" s="66">
        <v>0.75</v>
      </c>
      <c r="T257" s="66">
        <f>_xlfn.XLOOKUP(E257,hlp_leggeruitrapport!A:A,hlp_leggeruitrapport!E:E)</f>
        <v>0.75</v>
      </c>
      <c r="U257" s="75">
        <f>_xlfn.XLOOKUP(E257,hlp_leggeruitrapport!A:A,hlp_leggeruitrapport!F:F)</f>
        <v>3</v>
      </c>
      <c r="V257" s="165">
        <f>_xlfn.XLOOKUP($G257,hpBPaanwas!$C:$C,hpBPaanwas!T:T,".")</f>
        <v>3</v>
      </c>
      <c r="W257" s="75">
        <f t="shared" si="27"/>
        <v>-3.1700000000000004</v>
      </c>
      <c r="X257" s="6">
        <v>-2.97</v>
      </c>
      <c r="Y257" s="6">
        <v>2.5499999999999998</v>
      </c>
      <c r="Z257" s="6">
        <v>1.47</v>
      </c>
      <c r="AA257" s="6">
        <v>0.05</v>
      </c>
      <c r="AB257" s="6">
        <v>0.27</v>
      </c>
      <c r="AC257" s="6">
        <v>44.1</v>
      </c>
      <c r="AD257" s="6">
        <v>1.5</v>
      </c>
      <c r="AE257" s="6">
        <v>8.1</v>
      </c>
      <c r="AF257" s="6">
        <v>2.5554E-2</v>
      </c>
      <c r="AG257" s="6" t="s">
        <v>27</v>
      </c>
      <c r="AH257" s="6" t="s">
        <v>32</v>
      </c>
      <c r="AI257" s="6" t="s">
        <v>29</v>
      </c>
      <c r="AJ257" s="6" t="s">
        <v>362</v>
      </c>
      <c r="AK257" s="75">
        <f>_xlfn.XLOOKUP(G257,hlpBPout!C:C,hlpBPout!X:X,".")</f>
        <v>45</v>
      </c>
      <c r="AL257" s="75">
        <f>_xlfn.XLOOKUP($G257,hlpBPout!$C:$C,hlpBPout!AA:AA,".")</f>
        <v>0</v>
      </c>
      <c r="AM257" s="75">
        <f>_xlfn.XLOOKUP(G257,hpBPaanwas!C:C,hpBPaanwas!X:X,".")</f>
        <v>48</v>
      </c>
      <c r="AN257" s="165">
        <f t="shared" si="28"/>
        <v>0.3</v>
      </c>
      <c r="AO257" s="75">
        <f>_xlfn.XLOOKUP($G257,hpBPaanwas!$C:$C,hpBPaanwas!AA:AA,".")</f>
        <v>9</v>
      </c>
      <c r="AP257" s="116"/>
      <c r="AQ257" s="75">
        <f t="shared" si="29"/>
        <v>0.89999999999999858</v>
      </c>
      <c r="AR257" s="116"/>
      <c r="AS257" s="127"/>
      <c r="AT257" s="127" t="s">
        <v>3795</v>
      </c>
      <c r="AU257" s="128"/>
      <c r="AV257" s="232" t="str">
        <f>_xlfn.XLOOKUP($F257,Monstervakken!$C:$C,Monstervakken!L:L,".",0)</f>
        <v>Altijd toepasbaar</v>
      </c>
      <c r="AW257" s="232" t="str">
        <f>_xlfn.XLOOKUP($F257,Monstervakken!$C:$C,Monstervakken!M:M,".",0)</f>
        <v>Altijd toepasbaar</v>
      </c>
      <c r="AX257" s="232" t="str">
        <f>_xlfn.XLOOKUP($F257,Monstervakken!$C:$C,Monstervakken!N:N,".",0)</f>
        <v>Verspreidbaar</v>
      </c>
      <c r="AY257" s="232" t="str">
        <f>_xlfn.XLOOKUP($F257,Monstervakken!$C:$C,Monstervakken!O:O,".",0)</f>
        <v>Toepasbaar in GBT</v>
      </c>
      <c r="AZ257" s="232" t="str">
        <f>_xlfn.XLOOKUP($F257,Monstervakken!$C:$C,Monstervakken!P:P,".",0)</f>
        <v>Toepasbaar in GBT</v>
      </c>
      <c r="BA257" s="232" t="str">
        <f>_xlfn.XLOOKUP($F257,Monstervakken!$C:$C,Monstervakken!Q:Q,".",0)</f>
        <v>Geen</v>
      </c>
      <c r="BB257" s="232"/>
      <c r="BC257" s="234" t="str">
        <f>_xlfn.XLOOKUP($F257,Monstervakken!$C:$C,Monstervakken!CM:CM,".",0)</f>
        <v>ja</v>
      </c>
      <c r="BD257" s="234" t="str">
        <f>_xlfn.XLOOKUP($F257,Monstervakken!$C:$C,Monstervakken!CN:CN,".",0)</f>
        <v>ja</v>
      </c>
      <c r="BE257" s="234" t="str">
        <f>_xlfn.XLOOKUP($F257,Monstervakken!$C:$C,Monstervakken!CO:CO,".",0)</f>
        <v>ja</v>
      </c>
      <c r="BF257" s="234" t="str">
        <f>_xlfn.XLOOKUP($F257,Monstervakken!$C:$C,Monstervakken!CP:CP,".",0)</f>
        <v>ja</v>
      </c>
      <c r="BG257" s="234" t="str">
        <f>_xlfn.XLOOKUP($F257,Monstervakken!$C:$C,Monstervakken!CQ:CQ,".",0)</f>
        <v>ja</v>
      </c>
      <c r="BH257" s="234" t="str">
        <f>_xlfn.XLOOKUP($F257,Monstervakken!$C:$C,Monstervakken!CR:CR,".",0)</f>
        <v>ja</v>
      </c>
      <c r="BI257" s="234" t="str">
        <f>_xlfn.XLOOKUP($F257,Monstervakken!$C:$C,Monstervakken!CS:CS,".",0)</f>
        <v>ja</v>
      </c>
      <c r="BJ257" s="234" t="str">
        <f>_xlfn.XLOOKUP($F257,Monstervakken!$C:$C,Monstervakken!CT:CT,".",0)</f>
        <v>ja</v>
      </c>
      <c r="BK257" s="234" t="str">
        <f>_xlfn.XLOOKUP($F257,Monstervakken!$C:$C,Monstervakken!CU:CU,".",0)</f>
        <v>ja</v>
      </c>
      <c r="BL257" s="232" t="str">
        <f t="shared" si="25"/>
        <v>011_250</v>
      </c>
    </row>
    <row r="258" spans="1:64" x14ac:dyDescent="0.2">
      <c r="A258" s="6" t="s">
        <v>1647</v>
      </c>
      <c r="C258" s="135">
        <f>_xlfn.XLOOKUP(F258,Monstervakken!C:C,Monstervakken!B:B)</f>
        <v>2007</v>
      </c>
      <c r="D258" s="6" t="s">
        <v>1635</v>
      </c>
      <c r="E258" s="6" t="s">
        <v>359</v>
      </c>
      <c r="F258" s="75">
        <v>35</v>
      </c>
      <c r="G258" s="115" t="str">
        <f t="shared" si="26"/>
        <v>011_251</v>
      </c>
      <c r="H258" s="135"/>
      <c r="I258" s="75">
        <v>251</v>
      </c>
      <c r="J258" s="6" t="s">
        <v>363</v>
      </c>
      <c r="K258" s="23">
        <v>28</v>
      </c>
      <c r="L258" s="25">
        <v>6.95</v>
      </c>
      <c r="M258" s="6">
        <v>194.6</v>
      </c>
      <c r="N258" s="8">
        <v>43720</v>
      </c>
      <c r="O258" s="6" t="s">
        <v>38</v>
      </c>
      <c r="P258" s="66">
        <v>-2.19</v>
      </c>
      <c r="Q258" s="66">
        <v>-2.2200000000000002</v>
      </c>
      <c r="R258" s="66">
        <f>_xlfn.XLOOKUP(E258,hlp_leggeruitrapport!A:A,hlp_leggeruitrapport!D:D)</f>
        <v>-2.2200000000000002</v>
      </c>
      <c r="S258" s="66">
        <v>0.75</v>
      </c>
      <c r="T258" s="66">
        <f>_xlfn.XLOOKUP(E258,hlp_leggeruitrapport!A:A,hlp_leggeruitrapport!E:E)</f>
        <v>0.75</v>
      </c>
      <c r="U258" s="75">
        <f>_xlfn.XLOOKUP(E258,hlp_leggeruitrapport!A:A,hlp_leggeruitrapport!F:F)</f>
        <v>3</v>
      </c>
      <c r="V258" s="165">
        <f>_xlfn.XLOOKUP($G258,hpBPaanwas!$C:$C,hpBPaanwas!T:T,".")</f>
        <v>3</v>
      </c>
      <c r="W258" s="75">
        <f t="shared" si="27"/>
        <v>-3.1700000000000004</v>
      </c>
      <c r="X258" s="6">
        <v>-2.97</v>
      </c>
      <c r="Y258" s="6">
        <v>2.4500000000000002</v>
      </c>
      <c r="Z258" s="6">
        <v>1.31</v>
      </c>
      <c r="AA258" s="6">
        <v>0.13</v>
      </c>
      <c r="AB258" s="6">
        <v>0.35</v>
      </c>
      <c r="AC258" s="6">
        <v>36.700000000000003</v>
      </c>
      <c r="AD258" s="6">
        <v>3.6</v>
      </c>
      <c r="AE258" s="6">
        <v>9.8000000000000007</v>
      </c>
      <c r="AF258" s="6">
        <v>6.6432000000000005E-2</v>
      </c>
      <c r="AG258" s="6" t="s">
        <v>27</v>
      </c>
      <c r="AH258" s="6" t="s">
        <v>32</v>
      </c>
      <c r="AI258" s="6" t="s">
        <v>29</v>
      </c>
      <c r="AJ258" s="6" t="s">
        <v>363</v>
      </c>
      <c r="AK258" s="75">
        <f>_xlfn.XLOOKUP(G258,hlpBPout!C:C,hlpBPout!X:X,".")</f>
        <v>36</v>
      </c>
      <c r="AL258" s="75">
        <f>_xlfn.XLOOKUP($G258,hlpBPout!$C:$C,hlpBPout!AA:AA,".")</f>
        <v>3</v>
      </c>
      <c r="AM258" s="75">
        <f>_xlfn.XLOOKUP(G258,hpBPaanwas!C:C,hpBPaanwas!X:X,".")</f>
        <v>42</v>
      </c>
      <c r="AN258" s="165">
        <f t="shared" si="28"/>
        <v>0.39285714285714285</v>
      </c>
      <c r="AO258" s="75">
        <f>_xlfn.XLOOKUP($G258,hpBPaanwas!$C:$C,hpBPaanwas!AA:AA,".")</f>
        <v>11</v>
      </c>
      <c r="AP258" s="116"/>
      <c r="AQ258" s="75">
        <f t="shared" si="29"/>
        <v>-0.70000000000000284</v>
      </c>
      <c r="AR258" s="116"/>
      <c r="AS258" s="127"/>
      <c r="AT258" s="127" t="s">
        <v>3795</v>
      </c>
      <c r="AU258" s="128"/>
      <c r="AV258" s="232" t="str">
        <f>_xlfn.XLOOKUP($F258,Monstervakken!$C:$C,Monstervakken!L:L,".",0)</f>
        <v>Altijd toepasbaar</v>
      </c>
      <c r="AW258" s="232" t="str">
        <f>_xlfn.XLOOKUP($F258,Monstervakken!$C:$C,Monstervakken!M:M,".",0)</f>
        <v>Altijd toepasbaar</v>
      </c>
      <c r="AX258" s="232" t="str">
        <f>_xlfn.XLOOKUP($F258,Monstervakken!$C:$C,Monstervakken!N:N,".",0)</f>
        <v>Verspreidbaar</v>
      </c>
      <c r="AY258" s="232" t="str">
        <f>_xlfn.XLOOKUP($F258,Monstervakken!$C:$C,Monstervakken!O:O,".",0)</f>
        <v>Toepasbaar in GBT</v>
      </c>
      <c r="AZ258" s="232" t="str">
        <f>_xlfn.XLOOKUP($F258,Monstervakken!$C:$C,Monstervakken!P:P,".",0)</f>
        <v>Toepasbaar in GBT</v>
      </c>
      <c r="BA258" s="232" t="str">
        <f>_xlfn.XLOOKUP($F258,Monstervakken!$C:$C,Monstervakken!Q:Q,".",0)</f>
        <v>Geen</v>
      </c>
      <c r="BB258" s="232"/>
      <c r="BC258" s="234" t="str">
        <f>_xlfn.XLOOKUP($F258,Monstervakken!$C:$C,Monstervakken!CM:CM,".",0)</f>
        <v>ja</v>
      </c>
      <c r="BD258" s="234" t="str">
        <f>_xlfn.XLOOKUP($F258,Monstervakken!$C:$C,Monstervakken!CN:CN,".",0)</f>
        <v>ja</v>
      </c>
      <c r="BE258" s="234" t="str">
        <f>_xlfn.XLOOKUP($F258,Monstervakken!$C:$C,Monstervakken!CO:CO,".",0)</f>
        <v>ja</v>
      </c>
      <c r="BF258" s="234" t="str">
        <f>_xlfn.XLOOKUP($F258,Monstervakken!$C:$C,Monstervakken!CP:CP,".",0)</f>
        <v>ja</v>
      </c>
      <c r="BG258" s="234" t="str">
        <f>_xlfn.XLOOKUP($F258,Monstervakken!$C:$C,Monstervakken!CQ:CQ,".",0)</f>
        <v>ja</v>
      </c>
      <c r="BH258" s="234" t="str">
        <f>_xlfn.XLOOKUP($F258,Monstervakken!$C:$C,Monstervakken!CR:CR,".",0)</f>
        <v>ja</v>
      </c>
      <c r="BI258" s="234" t="str">
        <f>_xlfn.XLOOKUP($F258,Monstervakken!$C:$C,Monstervakken!CS:CS,".",0)</f>
        <v>ja</v>
      </c>
      <c r="BJ258" s="234" t="str">
        <f>_xlfn.XLOOKUP($F258,Monstervakken!$C:$C,Monstervakken!CT:CT,".",0)</f>
        <v>ja</v>
      </c>
      <c r="BK258" s="234" t="str">
        <f>_xlfn.XLOOKUP($F258,Monstervakken!$C:$C,Monstervakken!CU:CU,".",0)</f>
        <v>ja</v>
      </c>
      <c r="BL258" s="232" t="str">
        <f t="shared" si="25"/>
        <v>011_251</v>
      </c>
    </row>
    <row r="259" spans="1:64" x14ac:dyDescent="0.2">
      <c r="A259" s="6" t="s">
        <v>1647</v>
      </c>
      <c r="C259" s="135">
        <f>_xlfn.XLOOKUP(F259,Monstervakken!C:C,Monstervakken!B:B)</f>
        <v>2007</v>
      </c>
      <c r="D259" s="6" t="s">
        <v>1635</v>
      </c>
      <c r="E259" s="6" t="s">
        <v>1125</v>
      </c>
      <c r="F259" s="75">
        <v>35</v>
      </c>
      <c r="G259" s="75" t="str">
        <f t="shared" si="26"/>
        <v>011_252</v>
      </c>
      <c r="H259" s="135"/>
      <c r="I259" s="75">
        <v>252</v>
      </c>
      <c r="J259" s="6" t="s">
        <v>1126</v>
      </c>
      <c r="K259" s="23">
        <v>23</v>
      </c>
      <c r="L259" s="25">
        <v>4.0999999999999996</v>
      </c>
      <c r="M259" s="6">
        <v>94.3</v>
      </c>
      <c r="N259" s="8">
        <v>43720</v>
      </c>
      <c r="O259" s="6" t="s">
        <v>26</v>
      </c>
      <c r="P259" s="66">
        <v>-2.19</v>
      </c>
      <c r="Q259" s="66">
        <v>-2.2200000000000002</v>
      </c>
      <c r="R259" s="66">
        <f>_xlfn.XLOOKUP(E259,hlp_leggeruitrapport!A:A,hlp_leggeruitrapport!D:D)</f>
        <v>-2.2200000000000002</v>
      </c>
      <c r="S259" s="67">
        <v>0.75</v>
      </c>
      <c r="T259" s="67" t="str">
        <f>_xlfn.XLOOKUP(E259,hlp_leggeruitrapport!A:A,hlp_leggeruitrapport!E:E)</f>
        <v>-</v>
      </c>
      <c r="U259" s="76" t="str">
        <f>_xlfn.XLOOKUP(E259,hlp_leggeruitrapport!A:A,hlp_leggeruitrapport!F:F)</f>
        <v>-</v>
      </c>
      <c r="V259" s="165">
        <f>_xlfn.XLOOKUP($G259,hpBPaanwas!$C:$C,hpBPaanwas!T:T,".")</f>
        <v>1.82</v>
      </c>
      <c r="W259" s="75">
        <f t="shared" si="27"/>
        <v>-3.1700000000000004</v>
      </c>
      <c r="X259" s="6">
        <v>-2.97</v>
      </c>
      <c r="Y259" s="6">
        <v>1.3666670000000001</v>
      </c>
      <c r="Z259" s="6">
        <v>1.4</v>
      </c>
      <c r="AA259" s="6">
        <v>0.5</v>
      </c>
      <c r="AB259" s="6">
        <v>0.7</v>
      </c>
      <c r="AC259" s="6">
        <v>32.200000000000003</v>
      </c>
      <c r="AD259" s="6">
        <v>11.5</v>
      </c>
      <c r="AE259" s="6">
        <v>16.100000000000001</v>
      </c>
      <c r="AF259" s="6">
        <v>0.32786900000000002</v>
      </c>
      <c r="AG259" s="6" t="s">
        <v>921</v>
      </c>
      <c r="AH259" s="6" t="s">
        <v>32</v>
      </c>
      <c r="AI259" s="6" t="s">
        <v>41</v>
      </c>
      <c r="AJ259" s="6" t="s">
        <v>1126</v>
      </c>
      <c r="AK259" s="75">
        <f>_xlfn.XLOOKUP(G259,hlpBPout!C:C,hlpBPout!X:X,".")</f>
        <v>32</v>
      </c>
      <c r="AL259" s="75" t="str">
        <f>_xlfn.XLOOKUP($G259,hlpBPout!$C:$C,hlpBPout!AA:AA,".")</f>
        <v>!</v>
      </c>
      <c r="AM259" s="75">
        <f>_xlfn.XLOOKUP(G259,hpBPaanwas!C:C,hpBPaanwas!X:X,".")</f>
        <v>35</v>
      </c>
      <c r="AN259" s="165">
        <f t="shared" si="28"/>
        <v>0.69565217391304346</v>
      </c>
      <c r="AO259" s="75">
        <f>_xlfn.XLOOKUP($G259,hpBPaanwas!$C:$C,hpBPaanwas!AA:AA,".")</f>
        <v>16</v>
      </c>
      <c r="AP259" s="116"/>
      <c r="AQ259" s="75">
        <f t="shared" si="29"/>
        <v>-0.20000000000000284</v>
      </c>
      <c r="AR259" s="116"/>
      <c r="AS259" s="127"/>
      <c r="AT259" s="127" t="s">
        <v>3795</v>
      </c>
      <c r="AU259" s="128"/>
      <c r="AV259" s="232" t="str">
        <f>_xlfn.XLOOKUP($F259,Monstervakken!$C:$C,Monstervakken!L:L,".",0)</f>
        <v>Altijd toepasbaar</v>
      </c>
      <c r="AW259" s="232" t="str">
        <f>_xlfn.XLOOKUP($F259,Monstervakken!$C:$C,Monstervakken!M:M,".",0)</f>
        <v>Altijd toepasbaar</v>
      </c>
      <c r="AX259" s="232" t="str">
        <f>_xlfn.XLOOKUP($F259,Monstervakken!$C:$C,Monstervakken!N:N,".",0)</f>
        <v>Verspreidbaar</v>
      </c>
      <c r="AY259" s="232" t="str">
        <f>_xlfn.XLOOKUP($F259,Monstervakken!$C:$C,Monstervakken!O:O,".",0)</f>
        <v>Toepasbaar in GBT</v>
      </c>
      <c r="AZ259" s="232" t="str">
        <f>_xlfn.XLOOKUP($F259,Monstervakken!$C:$C,Monstervakken!P:P,".",0)</f>
        <v>Toepasbaar in GBT</v>
      </c>
      <c r="BA259" s="232" t="str">
        <f>_xlfn.XLOOKUP($F259,Monstervakken!$C:$C,Monstervakken!Q:Q,".",0)</f>
        <v>Geen</v>
      </c>
      <c r="BB259" s="232"/>
      <c r="BC259" s="234" t="str">
        <f>_xlfn.XLOOKUP($F259,Monstervakken!$C:$C,Monstervakken!CM:CM,".",0)</f>
        <v>ja</v>
      </c>
      <c r="BD259" s="234" t="str">
        <f>_xlfn.XLOOKUP($F259,Monstervakken!$C:$C,Monstervakken!CN:CN,".",0)</f>
        <v>ja</v>
      </c>
      <c r="BE259" s="234" t="str">
        <f>_xlfn.XLOOKUP($F259,Monstervakken!$C:$C,Monstervakken!CO:CO,".",0)</f>
        <v>ja</v>
      </c>
      <c r="BF259" s="234" t="str">
        <f>_xlfn.XLOOKUP($F259,Monstervakken!$C:$C,Monstervakken!CP:CP,".",0)</f>
        <v>ja</v>
      </c>
      <c r="BG259" s="234" t="str">
        <f>_xlfn.XLOOKUP($F259,Monstervakken!$C:$C,Monstervakken!CQ:CQ,".",0)</f>
        <v>ja</v>
      </c>
      <c r="BH259" s="234" t="str">
        <f>_xlfn.XLOOKUP($F259,Monstervakken!$C:$C,Monstervakken!CR:CR,".",0)</f>
        <v>ja</v>
      </c>
      <c r="BI259" s="234" t="str">
        <f>_xlfn.XLOOKUP($F259,Monstervakken!$C:$C,Monstervakken!CS:CS,".",0)</f>
        <v>ja</v>
      </c>
      <c r="BJ259" s="234" t="str">
        <f>_xlfn.XLOOKUP($F259,Monstervakken!$C:$C,Monstervakken!CT:CT,".",0)</f>
        <v>ja</v>
      </c>
      <c r="BK259" s="234" t="str">
        <f>_xlfn.XLOOKUP($F259,Monstervakken!$C:$C,Monstervakken!CU:CU,".",0)</f>
        <v>ja</v>
      </c>
      <c r="BL259" s="232" t="str">
        <f t="shared" si="25"/>
        <v>011_252</v>
      </c>
    </row>
    <row r="260" spans="1:64" x14ac:dyDescent="0.2">
      <c r="A260" s="6" t="s">
        <v>1647</v>
      </c>
      <c r="C260" s="135">
        <f>_xlfn.XLOOKUP(F260,Monstervakken!C:C,Monstervakken!B:B)</f>
        <v>2007</v>
      </c>
      <c r="D260" s="6" t="s">
        <v>1635</v>
      </c>
      <c r="E260" s="6" t="s">
        <v>1127</v>
      </c>
      <c r="F260" s="75">
        <v>35</v>
      </c>
      <c r="G260" s="75" t="str">
        <f t="shared" si="26"/>
        <v>011_253</v>
      </c>
      <c r="H260" s="135"/>
      <c r="I260" s="75">
        <v>253</v>
      </c>
      <c r="J260" s="6" t="s">
        <v>1128</v>
      </c>
      <c r="K260" s="23">
        <v>5</v>
      </c>
      <c r="L260" s="25">
        <v>2.5</v>
      </c>
      <c r="M260" s="6">
        <v>12.5</v>
      </c>
      <c r="N260" s="8">
        <v>43720</v>
      </c>
      <c r="O260" s="6" t="s">
        <v>55</v>
      </c>
      <c r="P260" s="66">
        <v>-2.19</v>
      </c>
      <c r="Q260" s="66">
        <v>-2.2200000000000002</v>
      </c>
      <c r="R260" s="66">
        <f>_xlfn.XLOOKUP(E260,hlp_leggeruitrapport!A:A,hlp_leggeruitrapport!D:D)</f>
        <v>-2.2200000000000002</v>
      </c>
      <c r="S260" s="67">
        <v>0.5</v>
      </c>
      <c r="T260" s="67" t="str">
        <f>_xlfn.XLOOKUP(E260,hlp_leggeruitrapport!A:A,hlp_leggeruitrapport!E:E)</f>
        <v>-</v>
      </c>
      <c r="U260" s="76" t="str">
        <f>_xlfn.XLOOKUP(E260,hlp_leggeruitrapport!A:A,hlp_leggeruitrapport!F:F)</f>
        <v>-</v>
      </c>
      <c r="V260" s="165">
        <f>_xlfn.XLOOKUP($G260,hpBPaanwas!$C:$C,hpBPaanwas!T:T,".")</f>
        <v>1.5</v>
      </c>
      <c r="W260" s="75">
        <f t="shared" si="27"/>
        <v>-2.9200000000000004</v>
      </c>
      <c r="X260" s="6">
        <v>-2.72</v>
      </c>
      <c r="Y260" s="6">
        <v>1</v>
      </c>
      <c r="Z260" s="6">
        <v>1.07</v>
      </c>
      <c r="AA260" s="6">
        <v>0.42</v>
      </c>
      <c r="AB260" s="6">
        <v>0.56000000000000005</v>
      </c>
      <c r="AC260" s="6">
        <v>5.4</v>
      </c>
      <c r="AD260" s="6">
        <v>2.1</v>
      </c>
      <c r="AE260" s="6">
        <v>2.8</v>
      </c>
      <c r="AF260" s="6">
        <v>0.51533700000000005</v>
      </c>
      <c r="AG260" s="6" t="s">
        <v>921</v>
      </c>
      <c r="AH260" s="6" t="s">
        <v>32</v>
      </c>
      <c r="AI260" s="6" t="s">
        <v>41</v>
      </c>
      <c r="AJ260" s="6" t="s">
        <v>1128</v>
      </c>
      <c r="AK260" s="75">
        <f>_xlfn.XLOOKUP(G260,hlpBPout!C:C,hlpBPout!X:X,".")</f>
        <v>5</v>
      </c>
      <c r="AL260" s="75" t="str">
        <f>_xlfn.XLOOKUP($G260,hlpBPout!$C:$C,hlpBPout!AA:AA,".")</f>
        <v>!</v>
      </c>
      <c r="AM260" s="75">
        <f>_xlfn.XLOOKUP(G260,hpBPaanwas!C:C,hpBPaanwas!X:X,".")</f>
        <v>6</v>
      </c>
      <c r="AN260" s="165">
        <f t="shared" si="28"/>
        <v>0.6</v>
      </c>
      <c r="AO260" s="75">
        <f>_xlfn.XLOOKUP($G260,hpBPaanwas!$C:$C,hpBPaanwas!AA:AA,".")</f>
        <v>3</v>
      </c>
      <c r="AP260" s="116"/>
      <c r="AQ260" s="75">
        <f t="shared" si="29"/>
        <v>-0.40000000000000036</v>
      </c>
      <c r="AR260" s="116"/>
      <c r="AS260" s="127"/>
      <c r="AT260" s="127" t="s">
        <v>3795</v>
      </c>
      <c r="AU260" s="128"/>
      <c r="AV260" s="232" t="str">
        <f>_xlfn.XLOOKUP($F260,Monstervakken!$C:$C,Monstervakken!L:L,".",0)</f>
        <v>Altijd toepasbaar</v>
      </c>
      <c r="AW260" s="232" t="str">
        <f>_xlfn.XLOOKUP($F260,Monstervakken!$C:$C,Monstervakken!M:M,".",0)</f>
        <v>Altijd toepasbaar</v>
      </c>
      <c r="AX260" s="232" t="str">
        <f>_xlfn.XLOOKUP($F260,Monstervakken!$C:$C,Monstervakken!N:N,".",0)</f>
        <v>Verspreidbaar</v>
      </c>
      <c r="AY260" s="232" t="str">
        <f>_xlfn.XLOOKUP($F260,Monstervakken!$C:$C,Monstervakken!O:O,".",0)</f>
        <v>Toepasbaar in GBT</v>
      </c>
      <c r="AZ260" s="232" t="str">
        <f>_xlfn.XLOOKUP($F260,Monstervakken!$C:$C,Monstervakken!P:P,".",0)</f>
        <v>Toepasbaar in GBT</v>
      </c>
      <c r="BA260" s="232" t="str">
        <f>_xlfn.XLOOKUP($F260,Monstervakken!$C:$C,Monstervakken!Q:Q,".",0)</f>
        <v>Geen</v>
      </c>
      <c r="BB260" s="232"/>
      <c r="BC260" s="234" t="str">
        <f>_xlfn.XLOOKUP($F260,Monstervakken!$C:$C,Monstervakken!CM:CM,".",0)</f>
        <v>ja</v>
      </c>
      <c r="BD260" s="234" t="str">
        <f>_xlfn.XLOOKUP($F260,Monstervakken!$C:$C,Monstervakken!CN:CN,".",0)</f>
        <v>ja</v>
      </c>
      <c r="BE260" s="234" t="str">
        <f>_xlfn.XLOOKUP($F260,Monstervakken!$C:$C,Monstervakken!CO:CO,".",0)</f>
        <v>ja</v>
      </c>
      <c r="BF260" s="234" t="str">
        <f>_xlfn.XLOOKUP($F260,Monstervakken!$C:$C,Monstervakken!CP:CP,".",0)</f>
        <v>ja</v>
      </c>
      <c r="BG260" s="234" t="str">
        <f>_xlfn.XLOOKUP($F260,Monstervakken!$C:$C,Monstervakken!CQ:CQ,".",0)</f>
        <v>ja</v>
      </c>
      <c r="BH260" s="234" t="str">
        <f>_xlfn.XLOOKUP($F260,Monstervakken!$C:$C,Monstervakken!CR:CR,".",0)</f>
        <v>ja</v>
      </c>
      <c r="BI260" s="234" t="str">
        <f>_xlfn.XLOOKUP($F260,Monstervakken!$C:$C,Monstervakken!CS:CS,".",0)</f>
        <v>ja</v>
      </c>
      <c r="BJ260" s="234" t="str">
        <f>_xlfn.XLOOKUP($F260,Monstervakken!$C:$C,Monstervakken!CT:CT,".",0)</f>
        <v>ja</v>
      </c>
      <c r="BK260" s="234" t="str">
        <f>_xlfn.XLOOKUP($F260,Monstervakken!$C:$C,Monstervakken!CU:CU,".",0)</f>
        <v>ja</v>
      </c>
      <c r="BL260" s="232" t="str">
        <f t="shared" si="25"/>
        <v>011_253</v>
      </c>
    </row>
    <row r="261" spans="1:64" x14ac:dyDescent="0.2">
      <c r="A261" s="6" t="s">
        <v>1647</v>
      </c>
      <c r="C261" s="135">
        <f>_xlfn.XLOOKUP(F261,Monstervakken!C:C,Monstervakken!B:B)</f>
        <v>2008</v>
      </c>
      <c r="D261" s="6" t="s">
        <v>1635</v>
      </c>
      <c r="E261" s="6" t="s">
        <v>333</v>
      </c>
      <c r="F261" s="75">
        <v>38</v>
      </c>
      <c r="G261" s="115" t="str">
        <f t="shared" si="26"/>
        <v>011_213</v>
      </c>
      <c r="H261" s="135"/>
      <c r="I261" s="75">
        <v>213</v>
      </c>
      <c r="J261" s="6" t="s">
        <v>334</v>
      </c>
      <c r="K261" s="23">
        <v>15</v>
      </c>
      <c r="L261" s="25">
        <v>7.2</v>
      </c>
      <c r="M261" s="6">
        <v>108</v>
      </c>
      <c r="N261" s="8">
        <v>43714</v>
      </c>
      <c r="O261" s="6" t="s">
        <v>47</v>
      </c>
      <c r="P261" s="66">
        <v>-2.2000000000000002</v>
      </c>
      <c r="Q261" s="66">
        <v>-2.2200000000000002</v>
      </c>
      <c r="R261" s="66">
        <f>_xlfn.XLOOKUP(E261,hlp_leggeruitrapport!A:A,hlp_leggeruitrapport!D:D)</f>
        <v>-2.2200000000000002</v>
      </c>
      <c r="S261" s="66">
        <v>0.75</v>
      </c>
      <c r="T261" s="66">
        <f>_xlfn.XLOOKUP(E261,hlp_leggeruitrapport!A:A,hlp_leggeruitrapport!E:E)</f>
        <v>0.75</v>
      </c>
      <c r="U261" s="75">
        <f>_xlfn.XLOOKUP(E261,hlp_leggeruitrapport!A:A,hlp_leggeruitrapport!F:F)</f>
        <v>3</v>
      </c>
      <c r="V261" s="165">
        <f>_xlfn.XLOOKUP($G261,hpBPaanwas!$C:$C,hpBPaanwas!T:T,".")</f>
        <v>3</v>
      </c>
      <c r="W261" s="75">
        <f t="shared" si="27"/>
        <v>-3.1700000000000004</v>
      </c>
      <c r="X261" s="6">
        <v>-2.97</v>
      </c>
      <c r="Y261" s="6">
        <v>2.7</v>
      </c>
      <c r="Z261" s="6">
        <v>0.7</v>
      </c>
      <c r="AA261" s="6">
        <v>0</v>
      </c>
      <c r="AB261" s="6">
        <v>0.26</v>
      </c>
      <c r="AC261" s="6">
        <v>10.5</v>
      </c>
      <c r="AD261" s="6">
        <v>0</v>
      </c>
      <c r="AE261" s="6">
        <v>3.9</v>
      </c>
      <c r="AF261" s="6">
        <v>0</v>
      </c>
      <c r="AG261" s="6" t="s">
        <v>27</v>
      </c>
      <c r="AH261" s="6" t="s">
        <v>32</v>
      </c>
      <c r="AI261" s="6" t="s">
        <v>41</v>
      </c>
      <c r="AJ261" s="6" t="s">
        <v>334</v>
      </c>
      <c r="AK261" s="75">
        <f>_xlfn.XLOOKUP(G261,hlpBPout!C:C,hlpBPout!X:X,".")</f>
        <v>11</v>
      </c>
      <c r="AL261" s="75">
        <f>_xlfn.XLOOKUP($G261,hlpBPout!$C:$C,hlpBPout!AA:AA,".")</f>
        <v>0</v>
      </c>
      <c r="AM261" s="75">
        <f>_xlfn.XLOOKUP(G261,hpBPaanwas!C:C,hpBPaanwas!X:X,".")</f>
        <v>14</v>
      </c>
      <c r="AN261" s="165">
        <f t="shared" si="28"/>
        <v>0.33333333333333331</v>
      </c>
      <c r="AO261" s="75">
        <f>_xlfn.XLOOKUP($G261,hpBPaanwas!$C:$C,hpBPaanwas!AA:AA,".")</f>
        <v>5</v>
      </c>
      <c r="AP261" s="116"/>
      <c r="AQ261" s="75">
        <f t="shared" si="29"/>
        <v>0.5</v>
      </c>
      <c r="AR261" s="116"/>
      <c r="AS261" s="127"/>
      <c r="AT261" s="127" t="s">
        <v>3795</v>
      </c>
      <c r="AU261" s="128"/>
      <c r="AV261" s="232" t="str">
        <f>_xlfn.XLOOKUP($F261,Monstervakken!$C:$C,Monstervakken!L:L,".",0)</f>
        <v>Altijd toepasbaar</v>
      </c>
      <c r="AW261" s="232" t="str">
        <f>_xlfn.XLOOKUP($F261,Monstervakken!$C:$C,Monstervakken!M:M,".",0)</f>
        <v>Altijd toepasbaar</v>
      </c>
      <c r="AX261" s="232" t="str">
        <f>_xlfn.XLOOKUP($F261,Monstervakken!$C:$C,Monstervakken!N:N,".",0)</f>
        <v>Verspreidbaar</v>
      </c>
      <c r="AY261" s="232" t="str">
        <f>_xlfn.XLOOKUP($F261,Monstervakken!$C:$C,Monstervakken!O:O,".",0)</f>
        <v>Toepasbaar in GBT</v>
      </c>
      <c r="AZ261" s="232" t="str">
        <f>_xlfn.XLOOKUP($F261,Monstervakken!$C:$C,Monstervakken!P:P,".",0)</f>
        <v>Toepasbaar in GBT</v>
      </c>
      <c r="BA261" s="232" t="str">
        <f>_xlfn.XLOOKUP($F261,Monstervakken!$C:$C,Monstervakken!Q:Q,".",0)</f>
        <v>Geen</v>
      </c>
      <c r="BB261" s="232"/>
      <c r="BC261" s="234" t="str">
        <f>_xlfn.XLOOKUP($F261,Monstervakken!$C:$C,Monstervakken!CM:CM,".",0)</f>
        <v>ja</v>
      </c>
      <c r="BD261" s="234" t="str">
        <f>_xlfn.XLOOKUP($F261,Monstervakken!$C:$C,Monstervakken!CN:CN,".",0)</f>
        <v>ja</v>
      </c>
      <c r="BE261" s="234" t="str">
        <f>_xlfn.XLOOKUP($F261,Monstervakken!$C:$C,Monstervakken!CO:CO,".",0)</f>
        <v>ja</v>
      </c>
      <c r="BF261" s="234" t="str">
        <f>_xlfn.XLOOKUP($F261,Monstervakken!$C:$C,Monstervakken!CP:CP,".",0)</f>
        <v>ja</v>
      </c>
      <c r="BG261" s="234" t="str">
        <f>_xlfn.XLOOKUP($F261,Monstervakken!$C:$C,Monstervakken!CQ:CQ,".",0)</f>
        <v>ja</v>
      </c>
      <c r="BH261" s="234" t="str">
        <f>_xlfn.XLOOKUP($F261,Monstervakken!$C:$C,Monstervakken!CR:CR,".",0)</f>
        <v>ja</v>
      </c>
      <c r="BI261" s="234" t="str">
        <f>_xlfn.XLOOKUP($F261,Monstervakken!$C:$C,Monstervakken!CS:CS,".",0)</f>
        <v>ja</v>
      </c>
      <c r="BJ261" s="234" t="str">
        <f>_xlfn.XLOOKUP($F261,Monstervakken!$C:$C,Monstervakken!CT:CT,".",0)</f>
        <v>ja</v>
      </c>
      <c r="BK261" s="234" t="str">
        <f>_xlfn.XLOOKUP($F261,Monstervakken!$C:$C,Monstervakken!CU:CU,".",0)</f>
        <v>ja</v>
      </c>
      <c r="BL261" s="232" t="str">
        <f t="shared" si="25"/>
        <v>011_213</v>
      </c>
    </row>
    <row r="262" spans="1:64" x14ac:dyDescent="0.2">
      <c r="A262" s="6" t="s">
        <v>1647</v>
      </c>
      <c r="C262" s="135">
        <f>_xlfn.XLOOKUP(F262,Monstervakken!C:C,Monstervakken!B:B)</f>
        <v>2008</v>
      </c>
      <c r="D262" s="6" t="s">
        <v>1635</v>
      </c>
      <c r="E262" s="6" t="s">
        <v>333</v>
      </c>
      <c r="F262" s="75">
        <v>38</v>
      </c>
      <c r="G262" s="115" t="str">
        <f t="shared" si="26"/>
        <v>011_214</v>
      </c>
      <c r="H262" s="135"/>
      <c r="I262" s="75">
        <v>214</v>
      </c>
      <c r="J262" s="6" t="s">
        <v>335</v>
      </c>
      <c r="K262" s="23">
        <v>31</v>
      </c>
      <c r="L262" s="25">
        <v>7.1</v>
      </c>
      <c r="M262" s="6">
        <v>220.1</v>
      </c>
      <c r="N262" s="8">
        <v>43714</v>
      </c>
      <c r="O262" s="6" t="s">
        <v>38</v>
      </c>
      <c r="P262" s="66">
        <v>-2.2000000000000002</v>
      </c>
      <c r="Q262" s="66">
        <v>-2.2200000000000002</v>
      </c>
      <c r="R262" s="66">
        <f>_xlfn.XLOOKUP(E262,hlp_leggeruitrapport!A:A,hlp_leggeruitrapport!D:D)</f>
        <v>-2.2200000000000002</v>
      </c>
      <c r="S262" s="66">
        <v>0.75</v>
      </c>
      <c r="T262" s="66">
        <f>_xlfn.XLOOKUP(E262,hlp_leggeruitrapport!A:A,hlp_leggeruitrapport!E:E)</f>
        <v>0.75</v>
      </c>
      <c r="U262" s="75">
        <f>_xlfn.XLOOKUP(E262,hlp_leggeruitrapport!A:A,hlp_leggeruitrapport!F:F)</f>
        <v>3</v>
      </c>
      <c r="V262" s="165">
        <f>_xlfn.XLOOKUP($G262,hpBPaanwas!$C:$C,hpBPaanwas!T:T,".")</f>
        <v>3</v>
      </c>
      <c r="W262" s="75">
        <f t="shared" si="27"/>
        <v>-3.1700000000000004</v>
      </c>
      <c r="X262" s="6">
        <v>-2.97</v>
      </c>
      <c r="Y262" s="6">
        <v>2.6</v>
      </c>
      <c r="Z262" s="6">
        <v>0.9</v>
      </c>
      <c r="AA262" s="6">
        <v>0.02</v>
      </c>
      <c r="AB262" s="6">
        <v>0.37</v>
      </c>
      <c r="AC262" s="6">
        <v>27.9</v>
      </c>
      <c r="AD262" s="6">
        <v>0.6</v>
      </c>
      <c r="AE262" s="6">
        <v>11.5</v>
      </c>
      <c r="AF262" s="6">
        <v>1.0166E-2</v>
      </c>
      <c r="AG262" s="6" t="s">
        <v>27</v>
      </c>
      <c r="AH262" s="6" t="s">
        <v>32</v>
      </c>
      <c r="AI262" s="6" t="s">
        <v>29</v>
      </c>
      <c r="AJ262" s="6" t="s">
        <v>335</v>
      </c>
      <c r="AK262" s="75">
        <f>_xlfn.XLOOKUP(G262,hlpBPout!C:C,hlpBPout!X:X,".")</f>
        <v>28</v>
      </c>
      <c r="AL262" s="75">
        <f>_xlfn.XLOOKUP($G262,hlpBPout!$C:$C,hlpBPout!AA:AA,".")</f>
        <v>0</v>
      </c>
      <c r="AM262" s="75">
        <f>_xlfn.XLOOKUP(G262,hpBPaanwas!C:C,hpBPaanwas!X:X,".")</f>
        <v>34</v>
      </c>
      <c r="AN262" s="165">
        <f t="shared" si="28"/>
        <v>0.38709677419354838</v>
      </c>
      <c r="AO262" s="75">
        <f>_xlfn.XLOOKUP($G262,hpBPaanwas!$C:$C,hpBPaanwas!AA:AA,".")</f>
        <v>12</v>
      </c>
      <c r="AP262" s="116"/>
      <c r="AQ262" s="75">
        <f t="shared" si="29"/>
        <v>0.10000000000000142</v>
      </c>
      <c r="AR262" s="116"/>
      <c r="AS262" s="127"/>
      <c r="AT262" s="127" t="s">
        <v>3795</v>
      </c>
      <c r="AU262" s="128"/>
      <c r="AV262" s="232" t="str">
        <f>_xlfn.XLOOKUP($F262,Monstervakken!$C:$C,Monstervakken!L:L,".",0)</f>
        <v>Altijd toepasbaar</v>
      </c>
      <c r="AW262" s="232" t="str">
        <f>_xlfn.XLOOKUP($F262,Monstervakken!$C:$C,Monstervakken!M:M,".",0)</f>
        <v>Altijd toepasbaar</v>
      </c>
      <c r="AX262" s="232" t="str">
        <f>_xlfn.XLOOKUP($F262,Monstervakken!$C:$C,Monstervakken!N:N,".",0)</f>
        <v>Verspreidbaar</v>
      </c>
      <c r="AY262" s="232" t="str">
        <f>_xlfn.XLOOKUP($F262,Monstervakken!$C:$C,Monstervakken!O:O,".",0)</f>
        <v>Toepasbaar in GBT</v>
      </c>
      <c r="AZ262" s="232" t="str">
        <f>_xlfn.XLOOKUP($F262,Monstervakken!$C:$C,Monstervakken!P:P,".",0)</f>
        <v>Toepasbaar in GBT</v>
      </c>
      <c r="BA262" s="232" t="str">
        <f>_xlfn.XLOOKUP($F262,Monstervakken!$C:$C,Monstervakken!Q:Q,".",0)</f>
        <v>Geen</v>
      </c>
      <c r="BB262" s="232"/>
      <c r="BC262" s="234" t="str">
        <f>_xlfn.XLOOKUP($F262,Monstervakken!$C:$C,Monstervakken!CM:CM,".",0)</f>
        <v>ja</v>
      </c>
      <c r="BD262" s="234" t="str">
        <f>_xlfn.XLOOKUP($F262,Monstervakken!$C:$C,Monstervakken!CN:CN,".",0)</f>
        <v>ja</v>
      </c>
      <c r="BE262" s="234" t="str">
        <f>_xlfn.XLOOKUP($F262,Monstervakken!$C:$C,Monstervakken!CO:CO,".",0)</f>
        <v>ja</v>
      </c>
      <c r="BF262" s="234" t="str">
        <f>_xlfn.XLOOKUP($F262,Monstervakken!$C:$C,Monstervakken!CP:CP,".",0)</f>
        <v>ja</v>
      </c>
      <c r="BG262" s="234" t="str">
        <f>_xlfn.XLOOKUP($F262,Monstervakken!$C:$C,Monstervakken!CQ:CQ,".",0)</f>
        <v>ja</v>
      </c>
      <c r="BH262" s="234" t="str">
        <f>_xlfn.XLOOKUP($F262,Monstervakken!$C:$C,Monstervakken!CR:CR,".",0)</f>
        <v>ja</v>
      </c>
      <c r="BI262" s="234" t="str">
        <f>_xlfn.XLOOKUP($F262,Monstervakken!$C:$C,Monstervakken!CS:CS,".",0)</f>
        <v>ja</v>
      </c>
      <c r="BJ262" s="234" t="str">
        <f>_xlfn.XLOOKUP($F262,Monstervakken!$C:$C,Monstervakken!CT:CT,".",0)</f>
        <v>ja</v>
      </c>
      <c r="BK262" s="234" t="str">
        <f>_xlfn.XLOOKUP($F262,Monstervakken!$C:$C,Monstervakken!CU:CU,".",0)</f>
        <v>ja</v>
      </c>
      <c r="BL262" s="232" t="str">
        <f t="shared" si="25"/>
        <v>011_214</v>
      </c>
    </row>
    <row r="263" spans="1:64" x14ac:dyDescent="0.2">
      <c r="A263" s="6" t="s">
        <v>1647</v>
      </c>
      <c r="C263" s="135">
        <f>_xlfn.XLOOKUP(F263,Monstervakken!C:C,Monstervakken!B:B)</f>
        <v>2008</v>
      </c>
      <c r="D263" s="6" t="s">
        <v>1635</v>
      </c>
      <c r="E263" s="6" t="s">
        <v>784</v>
      </c>
      <c r="F263" s="75">
        <v>38</v>
      </c>
      <c r="G263" s="115" t="str">
        <f t="shared" si="26"/>
        <v>011_215</v>
      </c>
      <c r="H263" s="135"/>
      <c r="I263" s="75">
        <v>215</v>
      </c>
      <c r="J263" s="6" t="s">
        <v>785</v>
      </c>
      <c r="K263" s="23">
        <v>27.5</v>
      </c>
      <c r="L263" s="25">
        <v>6.9</v>
      </c>
      <c r="M263" s="6">
        <v>189.75</v>
      </c>
      <c r="N263" s="8">
        <v>43714</v>
      </c>
      <c r="O263" s="6" t="s">
        <v>38</v>
      </c>
      <c r="P263" s="66">
        <v>-2.2000000000000002</v>
      </c>
      <c r="Q263" s="66">
        <v>-2.2200000000000002</v>
      </c>
      <c r="R263" s="66">
        <f>_xlfn.XLOOKUP(E263,hlp_leggeruitrapport!A:A,hlp_leggeruitrapport!D:D)</f>
        <v>-2.2200000000000002</v>
      </c>
      <c r="S263" s="66">
        <v>0.75</v>
      </c>
      <c r="T263" s="66">
        <f>_xlfn.XLOOKUP(E263,hlp_leggeruitrapport!A:A,hlp_leggeruitrapport!E:E)</f>
        <v>0.75</v>
      </c>
      <c r="U263" s="75">
        <f>_xlfn.XLOOKUP(E263,hlp_leggeruitrapport!A:A,hlp_leggeruitrapport!F:F)</f>
        <v>3</v>
      </c>
      <c r="V263" s="165">
        <f>_xlfn.XLOOKUP($G263,hpBPaanwas!$C:$C,hpBPaanwas!T:T,".")</f>
        <v>3</v>
      </c>
      <c r="W263" s="75">
        <f t="shared" si="27"/>
        <v>-3.1700000000000004</v>
      </c>
      <c r="X263" s="6">
        <v>-2.97</v>
      </c>
      <c r="Y263" s="6">
        <v>2.4</v>
      </c>
      <c r="Z263" s="6">
        <v>1.1599999999999999</v>
      </c>
      <c r="AA263" s="6">
        <v>0.14000000000000001</v>
      </c>
      <c r="AB263" s="6">
        <v>0.41</v>
      </c>
      <c r="AC263" s="6">
        <v>31.9</v>
      </c>
      <c r="AD263" s="6">
        <v>3.9</v>
      </c>
      <c r="AE263" s="6">
        <v>11.3</v>
      </c>
      <c r="AF263" s="6">
        <v>7.2492000000000001E-2</v>
      </c>
      <c r="AG263" s="6" t="s">
        <v>479</v>
      </c>
      <c r="AH263" s="6" t="s">
        <v>32</v>
      </c>
      <c r="AI263" s="6" t="s">
        <v>41</v>
      </c>
      <c r="AJ263" s="6" t="s">
        <v>785</v>
      </c>
      <c r="AK263" s="75">
        <f>_xlfn.XLOOKUP(G263,hlpBPout!C:C,hlpBPout!X:X,".")</f>
        <v>33</v>
      </c>
      <c r="AL263" s="75">
        <f>_xlfn.XLOOKUP($G263,hlpBPout!$C:$C,hlpBPout!AA:AA,".")</f>
        <v>3</v>
      </c>
      <c r="AM263" s="75">
        <f>_xlfn.XLOOKUP(G263,hpBPaanwas!C:C,hpBPaanwas!X:X,".")</f>
        <v>36</v>
      </c>
      <c r="AN263" s="165">
        <f t="shared" si="28"/>
        <v>0.50909090909090904</v>
      </c>
      <c r="AO263" s="75">
        <f>_xlfn.XLOOKUP($G263,hpBPaanwas!$C:$C,hpBPaanwas!AA:AA,".")</f>
        <v>14</v>
      </c>
      <c r="AP263" s="116"/>
      <c r="AQ263" s="75">
        <f t="shared" si="29"/>
        <v>1.1000000000000014</v>
      </c>
      <c r="AR263" s="116"/>
      <c r="AS263" s="127"/>
      <c r="AT263" s="127" t="s">
        <v>3795</v>
      </c>
      <c r="AU263" s="128"/>
      <c r="AV263" s="232" t="str">
        <f>_xlfn.XLOOKUP($F263,Monstervakken!$C:$C,Monstervakken!L:L,".",0)</f>
        <v>Altijd toepasbaar</v>
      </c>
      <c r="AW263" s="232" t="str">
        <f>_xlfn.XLOOKUP($F263,Monstervakken!$C:$C,Monstervakken!M:M,".",0)</f>
        <v>Altijd toepasbaar</v>
      </c>
      <c r="AX263" s="232" t="str">
        <f>_xlfn.XLOOKUP($F263,Monstervakken!$C:$C,Monstervakken!N:N,".",0)</f>
        <v>Verspreidbaar</v>
      </c>
      <c r="AY263" s="232" t="str">
        <f>_xlfn.XLOOKUP($F263,Monstervakken!$C:$C,Monstervakken!O:O,".",0)</f>
        <v>Toepasbaar in GBT</v>
      </c>
      <c r="AZ263" s="232" t="str">
        <f>_xlfn.XLOOKUP($F263,Monstervakken!$C:$C,Monstervakken!P:P,".",0)</f>
        <v>Toepasbaar in GBT</v>
      </c>
      <c r="BA263" s="232" t="str">
        <f>_xlfn.XLOOKUP($F263,Monstervakken!$C:$C,Monstervakken!Q:Q,".",0)</f>
        <v>Geen</v>
      </c>
      <c r="BB263" s="232"/>
      <c r="BC263" s="234" t="str">
        <f>_xlfn.XLOOKUP($F263,Monstervakken!$C:$C,Monstervakken!CM:CM,".",0)</f>
        <v>ja</v>
      </c>
      <c r="BD263" s="234" t="str">
        <f>_xlfn.XLOOKUP($F263,Monstervakken!$C:$C,Monstervakken!CN:CN,".",0)</f>
        <v>ja</v>
      </c>
      <c r="BE263" s="234" t="str">
        <f>_xlfn.XLOOKUP($F263,Monstervakken!$C:$C,Monstervakken!CO:CO,".",0)</f>
        <v>ja</v>
      </c>
      <c r="BF263" s="234" t="str">
        <f>_xlfn.XLOOKUP($F263,Monstervakken!$C:$C,Monstervakken!CP:CP,".",0)</f>
        <v>ja</v>
      </c>
      <c r="BG263" s="234" t="str">
        <f>_xlfn.XLOOKUP($F263,Monstervakken!$C:$C,Monstervakken!CQ:CQ,".",0)</f>
        <v>ja</v>
      </c>
      <c r="BH263" s="234" t="str">
        <f>_xlfn.XLOOKUP($F263,Monstervakken!$C:$C,Monstervakken!CR:CR,".",0)</f>
        <v>ja</v>
      </c>
      <c r="BI263" s="234" t="str">
        <f>_xlfn.XLOOKUP($F263,Monstervakken!$C:$C,Monstervakken!CS:CS,".",0)</f>
        <v>ja</v>
      </c>
      <c r="BJ263" s="234" t="str">
        <f>_xlfn.XLOOKUP($F263,Monstervakken!$C:$C,Monstervakken!CT:CT,".",0)</f>
        <v>ja</v>
      </c>
      <c r="BK263" s="234" t="str">
        <f>_xlfn.XLOOKUP($F263,Monstervakken!$C:$C,Monstervakken!CU:CU,".",0)</f>
        <v>ja</v>
      </c>
      <c r="BL263" s="232" t="str">
        <f t="shared" si="25"/>
        <v>011_215</v>
      </c>
    </row>
    <row r="264" spans="1:64" x14ac:dyDescent="0.2">
      <c r="A264" s="6" t="s">
        <v>1647</v>
      </c>
      <c r="C264" s="135">
        <f>_xlfn.XLOOKUP(F264,Monstervakken!C:C,Monstervakken!B:B)</f>
        <v>4011</v>
      </c>
      <c r="D264" s="6" t="s">
        <v>1635</v>
      </c>
      <c r="E264" s="6" t="s">
        <v>1129</v>
      </c>
      <c r="F264" s="75">
        <v>34</v>
      </c>
      <c r="G264" s="115" t="str">
        <f t="shared" si="26"/>
        <v>011_254</v>
      </c>
      <c r="H264" s="135"/>
      <c r="I264" s="75">
        <v>254</v>
      </c>
      <c r="J264" s="6" t="s">
        <v>1130</v>
      </c>
      <c r="K264" s="23">
        <v>46</v>
      </c>
      <c r="L264" s="25">
        <v>5.9</v>
      </c>
      <c r="M264" s="6">
        <v>271.39999999999998</v>
      </c>
      <c r="N264" s="8">
        <v>43720</v>
      </c>
      <c r="O264" s="6" t="s">
        <v>150</v>
      </c>
      <c r="P264" s="66">
        <v>-2.19</v>
      </c>
      <c r="Q264" s="66">
        <v>-2.2200000000000002</v>
      </c>
      <c r="R264" s="66">
        <f>_xlfn.XLOOKUP(E264,hlp_leggeruitrapport!A:A,hlp_leggeruitrapport!D:D)</f>
        <v>-2.2200000000000002</v>
      </c>
      <c r="S264" s="66">
        <v>0.75</v>
      </c>
      <c r="T264" s="66">
        <f>_xlfn.XLOOKUP(E264,hlp_leggeruitrapport!A:A,hlp_leggeruitrapport!E:E)</f>
        <v>0.75</v>
      </c>
      <c r="U264" s="75">
        <f>_xlfn.XLOOKUP(E264,hlp_leggeruitrapport!A:A,hlp_leggeruitrapport!F:F)</f>
        <v>3</v>
      </c>
      <c r="V264" s="165">
        <f>_xlfn.XLOOKUP($G264,hpBPaanwas!$C:$C,hpBPaanwas!T:T,".")</f>
        <v>2.62</v>
      </c>
      <c r="W264" s="75">
        <f t="shared" si="27"/>
        <v>-3.1700000000000004</v>
      </c>
      <c r="X264" s="6">
        <v>-2.97</v>
      </c>
      <c r="Y264" s="6">
        <v>1.966666</v>
      </c>
      <c r="Z264" s="6">
        <v>1.21</v>
      </c>
      <c r="AA264" s="6">
        <v>1.02</v>
      </c>
      <c r="AB264" s="6">
        <v>1.06</v>
      </c>
      <c r="AC264" s="6">
        <v>55.7</v>
      </c>
      <c r="AD264" s="6">
        <v>46.9</v>
      </c>
      <c r="AE264" s="6">
        <v>48.8</v>
      </c>
      <c r="AF264" s="6">
        <v>0.40881800000000001</v>
      </c>
      <c r="AG264" s="6" t="s">
        <v>921</v>
      </c>
      <c r="AH264" s="6" t="s">
        <v>28</v>
      </c>
      <c r="AI264" s="6" t="s">
        <v>41</v>
      </c>
      <c r="AJ264" s="6" t="s">
        <v>1130</v>
      </c>
      <c r="AK264" s="75">
        <f>_xlfn.XLOOKUP(G264,hlpBPout!C:C,hlpBPout!X:X,".")</f>
        <v>55</v>
      </c>
      <c r="AL264" s="75">
        <f>_xlfn.XLOOKUP($G264,hlpBPout!$C:$C,hlpBPout!AA:AA,".")</f>
        <v>37</v>
      </c>
      <c r="AM264" s="75">
        <f>_xlfn.XLOOKUP(G264,hpBPaanwas!C:C,hpBPaanwas!X:X,".")</f>
        <v>60</v>
      </c>
      <c r="AN264" s="165">
        <f t="shared" si="28"/>
        <v>1.1086956521739131</v>
      </c>
      <c r="AO264" s="75">
        <f>_xlfn.XLOOKUP($G264,hpBPaanwas!$C:$C,hpBPaanwas!AA:AA,".")</f>
        <v>51</v>
      </c>
      <c r="AP264" s="116"/>
      <c r="AQ264" s="75">
        <f t="shared" si="29"/>
        <v>-0.70000000000000284</v>
      </c>
      <c r="AR264" s="116"/>
      <c r="AS264" s="127"/>
      <c r="AT264" s="127" t="s">
        <v>3795</v>
      </c>
      <c r="AU264" s="128"/>
      <c r="AV264" s="232" t="str">
        <f>_xlfn.XLOOKUP($F264,Monstervakken!$C:$C,Monstervakken!L:L,".",0)</f>
        <v>Klasse industrie</v>
      </c>
      <c r="AW264" s="232" t="str">
        <f>_xlfn.XLOOKUP($F264,Monstervakken!$C:$C,Monstervakken!M:M,".",0)</f>
        <v>Klasse B</v>
      </c>
      <c r="AX264" s="232" t="str">
        <f>_xlfn.XLOOKUP($F264,Monstervakken!$C:$C,Monstervakken!N:N,".",0)</f>
        <v>Verspreidbaar</v>
      </c>
      <c r="AY264" s="232" t="str">
        <f>_xlfn.XLOOKUP($F264,Monstervakken!$C:$C,Monstervakken!O:O,".",0)</f>
        <v>Toepasbaar in GBT</v>
      </c>
      <c r="AZ264" s="232" t="str">
        <f>_xlfn.XLOOKUP($F264,Monstervakken!$C:$C,Monstervakken!P:P,".",0)</f>
        <v>Toepasbaar in GBT</v>
      </c>
      <c r="BA264" s="232" t="str">
        <f>_xlfn.XLOOKUP($F264,Monstervakken!$C:$C,Monstervakken!Q:Q,".",0)</f>
        <v>Geen</v>
      </c>
      <c r="BB264" s="232"/>
      <c r="BC264" s="234" t="str">
        <f>_xlfn.XLOOKUP($F264,Monstervakken!$C:$C,Monstervakken!CM:CM,".",0)</f>
        <v>ja</v>
      </c>
      <c r="BD264" s="234" t="str">
        <f>_xlfn.XLOOKUP($F264,Monstervakken!$C:$C,Monstervakken!CN:CN,".",0)</f>
        <v>ja</v>
      </c>
      <c r="BE264" s="234" t="str">
        <f>_xlfn.XLOOKUP($F264,Monstervakken!$C:$C,Monstervakken!CO:CO,".",0)</f>
        <v>ja</v>
      </c>
      <c r="BF264" s="234" t="str">
        <f>_xlfn.XLOOKUP($F264,Monstervakken!$C:$C,Monstervakken!CP:CP,".",0)</f>
        <v>ja</v>
      </c>
      <c r="BG264" s="234" t="str">
        <f>_xlfn.XLOOKUP($F264,Monstervakken!$C:$C,Monstervakken!CQ:CQ,".",0)</f>
        <v>ja</v>
      </c>
      <c r="BH264" s="234" t="str">
        <f>_xlfn.XLOOKUP($F264,Monstervakken!$C:$C,Monstervakken!CR:CR,".",0)</f>
        <v>ja</v>
      </c>
      <c r="BI264" s="234" t="str">
        <f>_xlfn.XLOOKUP($F264,Monstervakken!$C:$C,Monstervakken!CS:CS,".",0)</f>
        <v>ja</v>
      </c>
      <c r="BJ264" s="234" t="str">
        <f>_xlfn.XLOOKUP($F264,Monstervakken!$C:$C,Monstervakken!CT:CT,".",0)</f>
        <v>ja</v>
      </c>
      <c r="BK264" s="234" t="str">
        <f>_xlfn.XLOOKUP($F264,Monstervakken!$C:$C,Monstervakken!CU:CU,".",0)</f>
        <v>ja</v>
      </c>
      <c r="BL264" s="232" t="str">
        <f t="shared" si="25"/>
        <v>011_254</v>
      </c>
    </row>
    <row r="265" spans="1:64" x14ac:dyDescent="0.2">
      <c r="A265" s="6" t="s">
        <v>1647</v>
      </c>
      <c r="C265" s="135">
        <f>_xlfn.XLOOKUP(F265,Monstervakken!C:C,Monstervakken!B:B)</f>
        <v>4011</v>
      </c>
      <c r="D265" s="6" t="s">
        <v>1635</v>
      </c>
      <c r="E265" s="6" t="s">
        <v>1129</v>
      </c>
      <c r="F265" s="75">
        <v>34</v>
      </c>
      <c r="G265" s="115" t="str">
        <f t="shared" si="26"/>
        <v>011_255</v>
      </c>
      <c r="H265" s="135"/>
      <c r="I265" s="75">
        <v>255</v>
      </c>
      <c r="J265" s="6" t="s">
        <v>1131</v>
      </c>
      <c r="K265" s="23">
        <v>18</v>
      </c>
      <c r="L265" s="25">
        <v>5.5</v>
      </c>
      <c r="M265" s="6">
        <v>99</v>
      </c>
      <c r="N265" s="8">
        <v>43720</v>
      </c>
      <c r="O265" s="6" t="s">
        <v>101</v>
      </c>
      <c r="P265" s="66">
        <v>-2.19</v>
      </c>
      <c r="Q265" s="66">
        <v>-2.2200000000000002</v>
      </c>
      <c r="R265" s="66">
        <f>_xlfn.XLOOKUP(E265,hlp_leggeruitrapport!A:A,hlp_leggeruitrapport!D:D)</f>
        <v>-2.2200000000000002</v>
      </c>
      <c r="S265" s="66">
        <v>0.75</v>
      </c>
      <c r="T265" s="66">
        <f>_xlfn.XLOOKUP(E265,hlp_leggeruitrapport!A:A,hlp_leggeruitrapport!E:E)</f>
        <v>0.75</v>
      </c>
      <c r="U265" s="75">
        <f>_xlfn.XLOOKUP(E265,hlp_leggeruitrapport!A:A,hlp_leggeruitrapport!F:F)</f>
        <v>3</v>
      </c>
      <c r="V265" s="165">
        <f>_xlfn.XLOOKUP($G265,hpBPaanwas!$C:$C,hpBPaanwas!T:T,".")</f>
        <v>2.44</v>
      </c>
      <c r="W265" s="75">
        <f t="shared" si="27"/>
        <v>-3.1700000000000004</v>
      </c>
      <c r="X265" s="6">
        <v>-2.97</v>
      </c>
      <c r="Y265" s="6">
        <v>1.8333330000000001</v>
      </c>
      <c r="Z265" s="6">
        <v>0.96</v>
      </c>
      <c r="AA265" s="6">
        <v>0.75</v>
      </c>
      <c r="AB265" s="6">
        <v>0.75</v>
      </c>
      <c r="AC265" s="6">
        <v>17.3</v>
      </c>
      <c r="AD265" s="6">
        <v>13.5</v>
      </c>
      <c r="AE265" s="6">
        <v>13.5</v>
      </c>
      <c r="AF265" s="6">
        <v>0.352941</v>
      </c>
      <c r="AG265" s="6" t="s">
        <v>921</v>
      </c>
      <c r="AH265" s="6" t="s">
        <v>28</v>
      </c>
      <c r="AI265" s="6" t="s">
        <v>41</v>
      </c>
      <c r="AJ265" s="6" t="s">
        <v>1131</v>
      </c>
      <c r="AK265" s="75">
        <f>_xlfn.XLOOKUP(G265,hlpBPout!C:C,hlpBPout!X:X,".")</f>
        <v>16</v>
      </c>
      <c r="AL265" s="75">
        <f>_xlfn.XLOOKUP($G265,hlpBPout!$C:$C,hlpBPout!AA:AA,".")</f>
        <v>11</v>
      </c>
      <c r="AM265" s="75">
        <f>_xlfn.XLOOKUP(G265,hpBPaanwas!C:C,hpBPaanwas!X:X,".")</f>
        <v>20</v>
      </c>
      <c r="AN265" s="165">
        <f t="shared" si="28"/>
        <v>0.77777777777777779</v>
      </c>
      <c r="AO265" s="75">
        <f>_xlfn.XLOOKUP($G265,hpBPaanwas!$C:$C,hpBPaanwas!AA:AA,".")</f>
        <v>14</v>
      </c>
      <c r="AP265" s="116"/>
      <c r="AQ265" s="75">
        <f t="shared" si="29"/>
        <v>-1.3000000000000007</v>
      </c>
      <c r="AR265" s="116"/>
      <c r="AS265" s="127"/>
      <c r="AT265" s="127" t="s">
        <v>3795</v>
      </c>
      <c r="AU265" s="128"/>
      <c r="AV265" s="232" t="str">
        <f>_xlfn.XLOOKUP($F265,Monstervakken!$C:$C,Monstervakken!L:L,".",0)</f>
        <v>Klasse industrie</v>
      </c>
      <c r="AW265" s="232" t="str">
        <f>_xlfn.XLOOKUP($F265,Monstervakken!$C:$C,Monstervakken!M:M,".",0)</f>
        <v>Klasse B</v>
      </c>
      <c r="AX265" s="232" t="str">
        <f>_xlfn.XLOOKUP($F265,Monstervakken!$C:$C,Monstervakken!N:N,".",0)</f>
        <v>Verspreidbaar</v>
      </c>
      <c r="AY265" s="232" t="str">
        <f>_xlfn.XLOOKUP($F265,Monstervakken!$C:$C,Monstervakken!O:O,".",0)</f>
        <v>Toepasbaar in GBT</v>
      </c>
      <c r="AZ265" s="232" t="str">
        <f>_xlfn.XLOOKUP($F265,Monstervakken!$C:$C,Monstervakken!P:P,".",0)</f>
        <v>Toepasbaar in GBT</v>
      </c>
      <c r="BA265" s="232" t="str">
        <f>_xlfn.XLOOKUP($F265,Monstervakken!$C:$C,Monstervakken!Q:Q,".",0)</f>
        <v>Geen</v>
      </c>
      <c r="BB265" s="232"/>
      <c r="BC265" s="234" t="str">
        <f>_xlfn.XLOOKUP($F265,Monstervakken!$C:$C,Monstervakken!CM:CM,".",0)</f>
        <v>ja</v>
      </c>
      <c r="BD265" s="234" t="str">
        <f>_xlfn.XLOOKUP($F265,Monstervakken!$C:$C,Monstervakken!CN:CN,".",0)</f>
        <v>ja</v>
      </c>
      <c r="BE265" s="234" t="str">
        <f>_xlfn.XLOOKUP($F265,Monstervakken!$C:$C,Monstervakken!CO:CO,".",0)</f>
        <v>ja</v>
      </c>
      <c r="BF265" s="234" t="str">
        <f>_xlfn.XLOOKUP($F265,Monstervakken!$C:$C,Monstervakken!CP:CP,".",0)</f>
        <v>ja</v>
      </c>
      <c r="BG265" s="234" t="str">
        <f>_xlfn.XLOOKUP($F265,Monstervakken!$C:$C,Monstervakken!CQ:CQ,".",0)</f>
        <v>ja</v>
      </c>
      <c r="BH265" s="234" t="str">
        <f>_xlfn.XLOOKUP($F265,Monstervakken!$C:$C,Monstervakken!CR:CR,".",0)</f>
        <v>ja</v>
      </c>
      <c r="BI265" s="234" t="str">
        <f>_xlfn.XLOOKUP($F265,Monstervakken!$C:$C,Monstervakken!CS:CS,".",0)</f>
        <v>ja</v>
      </c>
      <c r="BJ265" s="234" t="str">
        <f>_xlfn.XLOOKUP($F265,Monstervakken!$C:$C,Monstervakken!CT:CT,".",0)</f>
        <v>ja</v>
      </c>
      <c r="BK265" s="234" t="str">
        <f>_xlfn.XLOOKUP($F265,Monstervakken!$C:$C,Monstervakken!CU:CU,".",0)</f>
        <v>ja</v>
      </c>
      <c r="BL265" s="232" t="str">
        <f t="shared" si="25"/>
        <v>011_255</v>
      </c>
    </row>
    <row r="266" spans="1:64" x14ac:dyDescent="0.2">
      <c r="A266" s="6" t="s">
        <v>1647</v>
      </c>
      <c r="C266" s="135">
        <f>_xlfn.XLOOKUP(F266,Monstervakken!C:C,Monstervakken!B:B)</f>
        <v>2008</v>
      </c>
      <c r="D266" s="6" t="s">
        <v>1635</v>
      </c>
      <c r="E266" s="6" t="s">
        <v>786</v>
      </c>
      <c r="F266" s="75">
        <v>38</v>
      </c>
      <c r="G266" s="115" t="str">
        <f t="shared" si="26"/>
        <v>011_216</v>
      </c>
      <c r="H266" s="135"/>
      <c r="I266" s="75">
        <v>216</v>
      </c>
      <c r="J266" s="6" t="s">
        <v>787</v>
      </c>
      <c r="K266" s="23">
        <v>44</v>
      </c>
      <c r="L266" s="25">
        <v>11.8</v>
      </c>
      <c r="M266" s="6">
        <v>519.20000000000005</v>
      </c>
      <c r="N266" s="8">
        <v>43714</v>
      </c>
      <c r="O266" s="6" t="s">
        <v>150</v>
      </c>
      <c r="P266" s="66">
        <v>-2.2000000000000002</v>
      </c>
      <c r="Q266" s="66">
        <v>-2.2200000000000002</v>
      </c>
      <c r="R266" s="66">
        <f>_xlfn.XLOOKUP(E266,hlp_leggeruitrapport!A:A,hlp_leggeruitrapport!D:D)</f>
        <v>-2.2200000000000002</v>
      </c>
      <c r="S266" s="66">
        <v>0.75</v>
      </c>
      <c r="T266" s="66">
        <f>_xlfn.XLOOKUP(E266,hlp_leggeruitrapport!A:A,hlp_leggeruitrapport!E:E)</f>
        <v>0.75</v>
      </c>
      <c r="U266" s="75">
        <f>_xlfn.XLOOKUP(E266,hlp_leggeruitrapport!A:A,hlp_leggeruitrapport!F:F)</f>
        <v>3</v>
      </c>
      <c r="V266" s="165">
        <f>_xlfn.XLOOKUP($G266,hpBPaanwas!$C:$C,hpBPaanwas!T:T,".")</f>
        <v>3</v>
      </c>
      <c r="W266" s="75">
        <f t="shared" si="27"/>
        <v>-3.1700000000000004</v>
      </c>
      <c r="X266" s="6">
        <v>-2.97</v>
      </c>
      <c r="Y266" s="6">
        <v>7.3</v>
      </c>
      <c r="Z266" s="6">
        <v>2.44</v>
      </c>
      <c r="AA266" s="6">
        <v>0.61</v>
      </c>
      <c r="AB266" s="6">
        <v>1.47</v>
      </c>
      <c r="AC266" s="6">
        <v>107.4</v>
      </c>
      <c r="AD266" s="6">
        <v>26.8</v>
      </c>
      <c r="AE266" s="6">
        <v>64.7</v>
      </c>
      <c r="AF266" s="6">
        <v>0.10771699999999999</v>
      </c>
      <c r="AG266" s="6" t="s">
        <v>479</v>
      </c>
      <c r="AH266" s="6" t="s">
        <v>28</v>
      </c>
      <c r="AI266" s="6" t="s">
        <v>41</v>
      </c>
      <c r="AJ266" s="6" t="s">
        <v>787</v>
      </c>
      <c r="AK266" s="75">
        <f>_xlfn.XLOOKUP(G266,hlpBPout!C:C,hlpBPout!X:X,".")</f>
        <v>106</v>
      </c>
      <c r="AL266" s="75">
        <f>_xlfn.XLOOKUP($G266,hlpBPout!$C:$C,hlpBPout!AA:AA,".")</f>
        <v>26</v>
      </c>
      <c r="AM266" s="75">
        <f>_xlfn.XLOOKUP(G266,hpBPaanwas!C:C,hpBPaanwas!X:X,".")</f>
        <v>119</v>
      </c>
      <c r="AN266" s="165">
        <f t="shared" ref="AN266:AN283" si="30">AO266/K266</f>
        <v>1.7045454545454546</v>
      </c>
      <c r="AO266" s="75">
        <f>_xlfn.XLOOKUP($G266,hpBPaanwas!$C:$C,hpBPaanwas!AA:AA,".")</f>
        <v>75</v>
      </c>
      <c r="AP266" s="116"/>
      <c r="AQ266" s="75">
        <f t="shared" ref="AQ266:AQ297" si="31">AK266-AC266</f>
        <v>-1.4000000000000057</v>
      </c>
      <c r="AR266" s="116"/>
      <c r="AS266" s="127"/>
      <c r="AT266" s="127" t="s">
        <v>3795</v>
      </c>
      <c r="AU266" s="128"/>
      <c r="AV266" s="232" t="str">
        <f>_xlfn.XLOOKUP($F266,Monstervakken!$C:$C,Monstervakken!L:L,".",0)</f>
        <v>Altijd toepasbaar</v>
      </c>
      <c r="AW266" s="232" t="str">
        <f>_xlfn.XLOOKUP($F266,Monstervakken!$C:$C,Monstervakken!M:M,".",0)</f>
        <v>Altijd toepasbaar</v>
      </c>
      <c r="AX266" s="232" t="str">
        <f>_xlfn.XLOOKUP($F266,Monstervakken!$C:$C,Monstervakken!N:N,".",0)</f>
        <v>Verspreidbaar</v>
      </c>
      <c r="AY266" s="232" t="str">
        <f>_xlfn.XLOOKUP($F266,Monstervakken!$C:$C,Monstervakken!O:O,".",0)</f>
        <v>Toepasbaar in GBT</v>
      </c>
      <c r="AZ266" s="232" t="str">
        <f>_xlfn.XLOOKUP($F266,Monstervakken!$C:$C,Monstervakken!P:P,".",0)</f>
        <v>Toepasbaar in GBT</v>
      </c>
      <c r="BA266" s="232" t="str">
        <f>_xlfn.XLOOKUP($F266,Monstervakken!$C:$C,Monstervakken!Q:Q,".",0)</f>
        <v>Geen</v>
      </c>
      <c r="BB266" s="232"/>
      <c r="BC266" s="234" t="str">
        <f>_xlfn.XLOOKUP($F266,Monstervakken!$C:$C,Monstervakken!CM:CM,".",0)</f>
        <v>ja</v>
      </c>
      <c r="BD266" s="234" t="str">
        <f>_xlfn.XLOOKUP($F266,Monstervakken!$C:$C,Monstervakken!CN:CN,".",0)</f>
        <v>ja</v>
      </c>
      <c r="BE266" s="234" t="str">
        <f>_xlfn.XLOOKUP($F266,Monstervakken!$C:$C,Monstervakken!CO:CO,".",0)</f>
        <v>ja</v>
      </c>
      <c r="BF266" s="234" t="str">
        <f>_xlfn.XLOOKUP($F266,Monstervakken!$C:$C,Monstervakken!CP:CP,".",0)</f>
        <v>ja</v>
      </c>
      <c r="BG266" s="234" t="str">
        <f>_xlfn.XLOOKUP($F266,Monstervakken!$C:$C,Monstervakken!CQ:CQ,".",0)</f>
        <v>ja</v>
      </c>
      <c r="BH266" s="234" t="str">
        <f>_xlfn.XLOOKUP($F266,Monstervakken!$C:$C,Monstervakken!CR:CR,".",0)</f>
        <v>ja</v>
      </c>
      <c r="BI266" s="234" t="str">
        <f>_xlfn.XLOOKUP($F266,Monstervakken!$C:$C,Monstervakken!CS:CS,".",0)</f>
        <v>ja</v>
      </c>
      <c r="BJ266" s="234" t="str">
        <f>_xlfn.XLOOKUP($F266,Monstervakken!$C:$C,Monstervakken!CT:CT,".",0)</f>
        <v>ja</v>
      </c>
      <c r="BK266" s="234" t="str">
        <f>_xlfn.XLOOKUP($F266,Monstervakken!$C:$C,Monstervakken!CU:CU,".",0)</f>
        <v>ja</v>
      </c>
      <c r="BL266" s="232" t="str">
        <f t="shared" ref="BL266:BL329" si="32">G266</f>
        <v>011_216</v>
      </c>
    </row>
    <row r="267" spans="1:64" x14ac:dyDescent="0.2">
      <c r="A267" s="6" t="s">
        <v>1647</v>
      </c>
      <c r="C267" s="135">
        <f>_xlfn.XLOOKUP(F267,Monstervakken!C:C,Monstervakken!B:B)</f>
        <v>2008</v>
      </c>
      <c r="D267" s="6" t="s">
        <v>1635</v>
      </c>
      <c r="E267" s="6" t="s">
        <v>788</v>
      </c>
      <c r="F267" s="75">
        <v>38</v>
      </c>
      <c r="G267" s="115" t="str">
        <f t="shared" si="26"/>
        <v>011_217</v>
      </c>
      <c r="H267" s="135"/>
      <c r="I267" s="75">
        <v>217</v>
      </c>
      <c r="J267" s="6" t="s">
        <v>789</v>
      </c>
      <c r="K267" s="23">
        <v>48</v>
      </c>
      <c r="L267" s="25">
        <v>8.6</v>
      </c>
      <c r="M267" s="6">
        <v>412.8</v>
      </c>
      <c r="N267" s="8">
        <v>43714</v>
      </c>
      <c r="O267" s="6" t="s">
        <v>74</v>
      </c>
      <c r="P267" s="66">
        <v>-2.2000000000000002</v>
      </c>
      <c r="Q267" s="66">
        <v>-2.2200000000000002</v>
      </c>
      <c r="R267" s="66">
        <f>_xlfn.XLOOKUP(E267,hlp_leggeruitrapport!A:A,hlp_leggeruitrapport!D:D)</f>
        <v>-2.2200000000000002</v>
      </c>
      <c r="S267" s="66">
        <v>0.75</v>
      </c>
      <c r="T267" s="66">
        <f>_xlfn.XLOOKUP(E267,hlp_leggeruitrapport!A:A,hlp_leggeruitrapport!E:E)</f>
        <v>0.75</v>
      </c>
      <c r="U267" s="75">
        <f>_xlfn.XLOOKUP(E267,hlp_leggeruitrapport!A:A,hlp_leggeruitrapport!F:F)</f>
        <v>3</v>
      </c>
      <c r="V267" s="165">
        <f>_xlfn.XLOOKUP($G267,hpBPaanwas!$C:$C,hpBPaanwas!T:T,".")</f>
        <v>3</v>
      </c>
      <c r="W267" s="75">
        <f t="shared" si="27"/>
        <v>-3.1700000000000004</v>
      </c>
      <c r="X267" s="6">
        <v>-2.97</v>
      </c>
      <c r="Y267" s="6">
        <v>4.0999999999999996</v>
      </c>
      <c r="Z267" s="6">
        <v>1.75</v>
      </c>
      <c r="AA267" s="6">
        <v>0.43</v>
      </c>
      <c r="AB267" s="6">
        <v>0.86</v>
      </c>
      <c r="AC267" s="6">
        <v>84</v>
      </c>
      <c r="AD267" s="6">
        <v>20.6</v>
      </c>
      <c r="AE267" s="6">
        <v>41.3</v>
      </c>
      <c r="AF267" s="6">
        <v>0.12987099999999999</v>
      </c>
      <c r="AG267" s="6" t="s">
        <v>479</v>
      </c>
      <c r="AH267" s="6" t="s">
        <v>28</v>
      </c>
      <c r="AI267" s="6" t="s">
        <v>41</v>
      </c>
      <c r="AJ267" s="6" t="s">
        <v>789</v>
      </c>
      <c r="AK267" s="75">
        <f>_xlfn.XLOOKUP(G267,hlpBPout!C:C,hlpBPout!X:X,".")</f>
        <v>82</v>
      </c>
      <c r="AL267" s="75">
        <f>_xlfn.XLOOKUP($G267,hlpBPout!$C:$C,hlpBPout!AA:AA,".")</f>
        <v>19</v>
      </c>
      <c r="AM267" s="75">
        <f>_xlfn.XLOOKUP(G267,hpBPaanwas!C:C,hpBPaanwas!X:X,".")</f>
        <v>96</v>
      </c>
      <c r="AN267" s="165">
        <f t="shared" si="30"/>
        <v>1</v>
      </c>
      <c r="AO267" s="75">
        <f>_xlfn.XLOOKUP($G267,hpBPaanwas!$C:$C,hpBPaanwas!AA:AA,".")</f>
        <v>48</v>
      </c>
      <c r="AP267" s="116"/>
      <c r="AQ267" s="75">
        <f t="shared" si="31"/>
        <v>-2</v>
      </c>
      <c r="AR267" s="116"/>
      <c r="AS267" s="127"/>
      <c r="AT267" s="127" t="s">
        <v>3795</v>
      </c>
      <c r="AU267" s="128"/>
      <c r="AV267" s="232" t="str">
        <f>_xlfn.XLOOKUP($F267,Monstervakken!$C:$C,Monstervakken!L:L,".",0)</f>
        <v>Altijd toepasbaar</v>
      </c>
      <c r="AW267" s="232" t="str">
        <f>_xlfn.XLOOKUP($F267,Monstervakken!$C:$C,Monstervakken!M:M,".",0)</f>
        <v>Altijd toepasbaar</v>
      </c>
      <c r="AX267" s="232" t="str">
        <f>_xlfn.XLOOKUP($F267,Monstervakken!$C:$C,Monstervakken!N:N,".",0)</f>
        <v>Verspreidbaar</v>
      </c>
      <c r="AY267" s="232" t="str">
        <f>_xlfn.XLOOKUP($F267,Monstervakken!$C:$C,Monstervakken!O:O,".",0)</f>
        <v>Toepasbaar in GBT</v>
      </c>
      <c r="AZ267" s="232" t="str">
        <f>_xlfn.XLOOKUP($F267,Monstervakken!$C:$C,Monstervakken!P:P,".",0)</f>
        <v>Toepasbaar in GBT</v>
      </c>
      <c r="BA267" s="232" t="str">
        <f>_xlfn.XLOOKUP($F267,Monstervakken!$C:$C,Monstervakken!Q:Q,".",0)</f>
        <v>Geen</v>
      </c>
      <c r="BB267" s="232"/>
      <c r="BC267" s="234" t="str">
        <f>_xlfn.XLOOKUP($F267,Monstervakken!$C:$C,Monstervakken!CM:CM,".",0)</f>
        <v>ja</v>
      </c>
      <c r="BD267" s="234" t="str">
        <f>_xlfn.XLOOKUP($F267,Monstervakken!$C:$C,Monstervakken!CN:CN,".",0)</f>
        <v>ja</v>
      </c>
      <c r="BE267" s="234" t="str">
        <f>_xlfn.XLOOKUP($F267,Monstervakken!$C:$C,Monstervakken!CO:CO,".",0)</f>
        <v>ja</v>
      </c>
      <c r="BF267" s="234" t="str">
        <f>_xlfn.XLOOKUP($F267,Monstervakken!$C:$C,Monstervakken!CP:CP,".",0)</f>
        <v>ja</v>
      </c>
      <c r="BG267" s="234" t="str">
        <f>_xlfn.XLOOKUP($F267,Monstervakken!$C:$C,Monstervakken!CQ:CQ,".",0)</f>
        <v>ja</v>
      </c>
      <c r="BH267" s="234" t="str">
        <f>_xlfn.XLOOKUP($F267,Monstervakken!$C:$C,Monstervakken!CR:CR,".",0)</f>
        <v>ja</v>
      </c>
      <c r="BI267" s="234" t="str">
        <f>_xlfn.XLOOKUP($F267,Monstervakken!$C:$C,Monstervakken!CS:CS,".",0)</f>
        <v>ja</v>
      </c>
      <c r="BJ267" s="234" t="str">
        <f>_xlfn.XLOOKUP($F267,Monstervakken!$C:$C,Monstervakken!CT:CT,".",0)</f>
        <v>ja</v>
      </c>
      <c r="BK267" s="234" t="str">
        <f>_xlfn.XLOOKUP($F267,Monstervakken!$C:$C,Monstervakken!CU:CU,".",0)</f>
        <v>ja</v>
      </c>
      <c r="BL267" s="232" t="str">
        <f t="shared" si="32"/>
        <v>011_217</v>
      </c>
    </row>
    <row r="268" spans="1:64" x14ac:dyDescent="0.2">
      <c r="A268" s="6" t="s">
        <v>1647</v>
      </c>
      <c r="C268" s="135">
        <f>_xlfn.XLOOKUP(F268,Monstervakken!C:C,Monstervakken!B:B)</f>
        <v>2008</v>
      </c>
      <c r="D268" s="6" t="s">
        <v>1635</v>
      </c>
      <c r="E268" s="6" t="s">
        <v>788</v>
      </c>
      <c r="F268" s="75">
        <v>38</v>
      </c>
      <c r="G268" s="115" t="str">
        <f t="shared" si="26"/>
        <v>011_218</v>
      </c>
      <c r="H268" s="135"/>
      <c r="I268" s="75">
        <v>218</v>
      </c>
      <c r="J268" s="6" t="s">
        <v>790</v>
      </c>
      <c r="K268" s="23">
        <v>19.5</v>
      </c>
      <c r="L268" s="25">
        <v>7.5</v>
      </c>
      <c r="M268" s="6">
        <v>146.25</v>
      </c>
      <c r="N268" s="8">
        <v>43714</v>
      </c>
      <c r="O268" s="6" t="s">
        <v>38</v>
      </c>
      <c r="P268" s="66">
        <v>-2.2000000000000002</v>
      </c>
      <c r="Q268" s="66">
        <v>-2.2200000000000002</v>
      </c>
      <c r="R268" s="66">
        <f>_xlfn.XLOOKUP(E268,hlp_leggeruitrapport!A:A,hlp_leggeruitrapport!D:D)</f>
        <v>-2.2200000000000002</v>
      </c>
      <c r="S268" s="66">
        <v>0.75</v>
      </c>
      <c r="T268" s="66">
        <f>_xlfn.XLOOKUP(E268,hlp_leggeruitrapport!A:A,hlp_leggeruitrapport!E:E)</f>
        <v>0.75</v>
      </c>
      <c r="U268" s="75">
        <f>_xlfn.XLOOKUP(E268,hlp_leggeruitrapport!A:A,hlp_leggeruitrapport!F:F)</f>
        <v>3</v>
      </c>
      <c r="V268" s="165">
        <f>_xlfn.XLOOKUP($G268,hpBPaanwas!$C:$C,hpBPaanwas!T:T,".")</f>
        <v>3</v>
      </c>
      <c r="W268" s="75">
        <f t="shared" si="27"/>
        <v>-3.1700000000000004</v>
      </c>
      <c r="X268" s="6">
        <v>-2.97</v>
      </c>
      <c r="Y268" s="6">
        <v>3</v>
      </c>
      <c r="Z268" s="6">
        <v>0.74</v>
      </c>
      <c r="AA268" s="6">
        <v>0.22</v>
      </c>
      <c r="AB268" s="6">
        <v>0.44</v>
      </c>
      <c r="AC268" s="6">
        <v>14.4</v>
      </c>
      <c r="AD268" s="6">
        <v>4.3</v>
      </c>
      <c r="AE268" s="6">
        <v>8.6</v>
      </c>
      <c r="AF268" s="6">
        <v>9.1096999999999997E-2</v>
      </c>
      <c r="AG268" s="6" t="s">
        <v>479</v>
      </c>
      <c r="AH268" s="6" t="s">
        <v>28</v>
      </c>
      <c r="AI268" s="6" t="s">
        <v>41</v>
      </c>
      <c r="AJ268" s="6" t="s">
        <v>790</v>
      </c>
      <c r="AK268" s="75">
        <f>_xlfn.XLOOKUP(G268,hlpBPout!C:C,hlpBPout!X:X,".")</f>
        <v>14</v>
      </c>
      <c r="AL268" s="75">
        <f>_xlfn.XLOOKUP($G268,hlpBPout!$C:$C,hlpBPout!AA:AA,".")</f>
        <v>4</v>
      </c>
      <c r="AM268" s="75">
        <f>_xlfn.XLOOKUP(G268,hpBPaanwas!C:C,hpBPaanwas!X:X,".")</f>
        <v>18</v>
      </c>
      <c r="AN268" s="165">
        <f t="shared" si="30"/>
        <v>0.51282051282051277</v>
      </c>
      <c r="AO268" s="75">
        <f>_xlfn.XLOOKUP($G268,hpBPaanwas!$C:$C,hpBPaanwas!AA:AA,".")</f>
        <v>10</v>
      </c>
      <c r="AP268" s="116"/>
      <c r="AQ268" s="75">
        <f t="shared" si="31"/>
        <v>-0.40000000000000036</v>
      </c>
      <c r="AR268" s="116"/>
      <c r="AS268" s="127"/>
      <c r="AT268" s="127" t="s">
        <v>3795</v>
      </c>
      <c r="AU268" s="128"/>
      <c r="AV268" s="232" t="str">
        <f>_xlfn.XLOOKUP($F268,Monstervakken!$C:$C,Monstervakken!L:L,".",0)</f>
        <v>Altijd toepasbaar</v>
      </c>
      <c r="AW268" s="232" t="str">
        <f>_xlfn.XLOOKUP($F268,Monstervakken!$C:$C,Monstervakken!M:M,".",0)</f>
        <v>Altijd toepasbaar</v>
      </c>
      <c r="AX268" s="232" t="str">
        <f>_xlfn.XLOOKUP($F268,Monstervakken!$C:$C,Monstervakken!N:N,".",0)</f>
        <v>Verspreidbaar</v>
      </c>
      <c r="AY268" s="232" t="str">
        <f>_xlfn.XLOOKUP($F268,Monstervakken!$C:$C,Monstervakken!O:O,".",0)</f>
        <v>Toepasbaar in GBT</v>
      </c>
      <c r="AZ268" s="232" t="str">
        <f>_xlfn.XLOOKUP($F268,Monstervakken!$C:$C,Monstervakken!P:P,".",0)</f>
        <v>Toepasbaar in GBT</v>
      </c>
      <c r="BA268" s="232" t="str">
        <f>_xlfn.XLOOKUP($F268,Monstervakken!$C:$C,Monstervakken!Q:Q,".",0)</f>
        <v>Geen</v>
      </c>
      <c r="BB268" s="232"/>
      <c r="BC268" s="234" t="str">
        <f>_xlfn.XLOOKUP($F268,Monstervakken!$C:$C,Monstervakken!CM:CM,".",0)</f>
        <v>ja</v>
      </c>
      <c r="BD268" s="234" t="str">
        <f>_xlfn.XLOOKUP($F268,Monstervakken!$C:$C,Monstervakken!CN:CN,".",0)</f>
        <v>ja</v>
      </c>
      <c r="BE268" s="234" t="str">
        <f>_xlfn.XLOOKUP($F268,Monstervakken!$C:$C,Monstervakken!CO:CO,".",0)</f>
        <v>ja</v>
      </c>
      <c r="BF268" s="234" t="str">
        <f>_xlfn.XLOOKUP($F268,Monstervakken!$C:$C,Monstervakken!CP:CP,".",0)</f>
        <v>ja</v>
      </c>
      <c r="BG268" s="234" t="str">
        <f>_xlfn.XLOOKUP($F268,Monstervakken!$C:$C,Monstervakken!CQ:CQ,".",0)</f>
        <v>ja</v>
      </c>
      <c r="BH268" s="234" t="str">
        <f>_xlfn.XLOOKUP($F268,Monstervakken!$C:$C,Monstervakken!CR:CR,".",0)</f>
        <v>ja</v>
      </c>
      <c r="BI268" s="234" t="str">
        <f>_xlfn.XLOOKUP($F268,Monstervakken!$C:$C,Monstervakken!CS:CS,".",0)</f>
        <v>ja</v>
      </c>
      <c r="BJ268" s="234" t="str">
        <f>_xlfn.XLOOKUP($F268,Monstervakken!$C:$C,Monstervakken!CT:CT,".",0)</f>
        <v>ja</v>
      </c>
      <c r="BK268" s="234" t="str">
        <f>_xlfn.XLOOKUP($F268,Monstervakken!$C:$C,Monstervakken!CU:CU,".",0)</f>
        <v>ja</v>
      </c>
      <c r="BL268" s="232" t="str">
        <f t="shared" si="32"/>
        <v>011_218</v>
      </c>
    </row>
    <row r="269" spans="1:64" x14ac:dyDescent="0.2">
      <c r="A269" s="6" t="s">
        <v>1647</v>
      </c>
      <c r="C269" s="135">
        <f>_xlfn.XLOOKUP(F269,Monstervakken!C:C,Monstervakken!B:B)</f>
        <v>2008</v>
      </c>
      <c r="D269" s="6" t="s">
        <v>1635</v>
      </c>
      <c r="E269" s="6" t="s">
        <v>336</v>
      </c>
      <c r="F269" s="75">
        <v>38</v>
      </c>
      <c r="G269" s="115" t="str">
        <f t="shared" si="26"/>
        <v>011_219</v>
      </c>
      <c r="H269" s="135"/>
      <c r="I269" s="75">
        <v>219</v>
      </c>
      <c r="J269" s="6" t="s">
        <v>791</v>
      </c>
      <c r="K269" s="23">
        <v>14</v>
      </c>
      <c r="L269" s="25">
        <v>6.85</v>
      </c>
      <c r="M269" s="6">
        <v>95.9</v>
      </c>
      <c r="N269" s="8">
        <v>43714</v>
      </c>
      <c r="O269" s="6" t="s">
        <v>38</v>
      </c>
      <c r="P269" s="66">
        <v>-2.2000000000000002</v>
      </c>
      <c r="Q269" s="66">
        <v>-2.2200000000000002</v>
      </c>
      <c r="R269" s="66">
        <f>_xlfn.XLOOKUP(E269,hlp_leggeruitrapport!A:A,hlp_leggeruitrapport!D:D)</f>
        <v>-2.2200000000000002</v>
      </c>
      <c r="S269" s="66">
        <v>0.75</v>
      </c>
      <c r="T269" s="66">
        <f>_xlfn.XLOOKUP(E269,hlp_leggeruitrapport!A:A,hlp_leggeruitrapport!E:E)</f>
        <v>0.75</v>
      </c>
      <c r="U269" s="75">
        <f>_xlfn.XLOOKUP(E269,hlp_leggeruitrapport!A:A,hlp_leggeruitrapport!F:F)</f>
        <v>3</v>
      </c>
      <c r="V269" s="165">
        <f>_xlfn.XLOOKUP($G269,hpBPaanwas!$C:$C,hpBPaanwas!T:T,".")</f>
        <v>3</v>
      </c>
      <c r="W269" s="75">
        <f t="shared" si="27"/>
        <v>-3.1700000000000004</v>
      </c>
      <c r="X269" s="6">
        <v>-2.97</v>
      </c>
      <c r="Y269" s="6">
        <v>2.35</v>
      </c>
      <c r="Z269" s="6">
        <v>1.07</v>
      </c>
      <c r="AA269" s="6">
        <v>0.49</v>
      </c>
      <c r="AB269" s="6">
        <v>0.75</v>
      </c>
      <c r="AC269" s="6">
        <v>15</v>
      </c>
      <c r="AD269" s="6">
        <v>6.9</v>
      </c>
      <c r="AE269" s="6">
        <v>10.5</v>
      </c>
      <c r="AF269" s="6">
        <v>0.21956899999999999</v>
      </c>
      <c r="AG269" s="6" t="s">
        <v>479</v>
      </c>
      <c r="AH269" s="6" t="s">
        <v>28</v>
      </c>
      <c r="AI269" s="6" t="s">
        <v>41</v>
      </c>
      <c r="AJ269" s="6" t="s">
        <v>791</v>
      </c>
      <c r="AK269" s="75">
        <f>_xlfn.XLOOKUP(G269,hlpBPout!C:C,hlpBPout!X:X,".")</f>
        <v>15</v>
      </c>
      <c r="AL269" s="75">
        <f>_xlfn.XLOOKUP($G269,hlpBPout!$C:$C,hlpBPout!AA:AA,".")</f>
        <v>7</v>
      </c>
      <c r="AM269" s="75">
        <f>_xlfn.XLOOKUP(G269,hpBPaanwas!C:C,hpBPaanwas!X:X,".")</f>
        <v>17</v>
      </c>
      <c r="AN269" s="165">
        <f t="shared" si="30"/>
        <v>0.7857142857142857</v>
      </c>
      <c r="AO269" s="75">
        <f>_xlfn.XLOOKUP($G269,hpBPaanwas!$C:$C,hpBPaanwas!AA:AA,".")</f>
        <v>11</v>
      </c>
      <c r="AP269" s="116"/>
      <c r="AQ269" s="75">
        <f t="shared" si="31"/>
        <v>0</v>
      </c>
      <c r="AR269" s="116"/>
      <c r="AS269" s="127"/>
      <c r="AT269" s="127" t="s">
        <v>3795</v>
      </c>
      <c r="AU269" s="128"/>
      <c r="AV269" s="232" t="str">
        <f>_xlfn.XLOOKUP($F269,Monstervakken!$C:$C,Monstervakken!L:L,".",0)</f>
        <v>Altijd toepasbaar</v>
      </c>
      <c r="AW269" s="232" t="str">
        <f>_xlfn.XLOOKUP($F269,Monstervakken!$C:$C,Monstervakken!M:M,".",0)</f>
        <v>Altijd toepasbaar</v>
      </c>
      <c r="AX269" s="232" t="str">
        <f>_xlfn.XLOOKUP($F269,Monstervakken!$C:$C,Monstervakken!N:N,".",0)</f>
        <v>Verspreidbaar</v>
      </c>
      <c r="AY269" s="232" t="str">
        <f>_xlfn.XLOOKUP($F269,Monstervakken!$C:$C,Monstervakken!O:O,".",0)</f>
        <v>Toepasbaar in GBT</v>
      </c>
      <c r="AZ269" s="232" t="str">
        <f>_xlfn.XLOOKUP($F269,Monstervakken!$C:$C,Monstervakken!P:P,".",0)</f>
        <v>Toepasbaar in GBT</v>
      </c>
      <c r="BA269" s="232" t="str">
        <f>_xlfn.XLOOKUP($F269,Monstervakken!$C:$C,Monstervakken!Q:Q,".",0)</f>
        <v>Geen</v>
      </c>
      <c r="BB269" s="232"/>
      <c r="BC269" s="234" t="str">
        <f>_xlfn.XLOOKUP($F269,Monstervakken!$C:$C,Monstervakken!CM:CM,".",0)</f>
        <v>ja</v>
      </c>
      <c r="BD269" s="234" t="str">
        <f>_xlfn.XLOOKUP($F269,Monstervakken!$C:$C,Monstervakken!CN:CN,".",0)</f>
        <v>ja</v>
      </c>
      <c r="BE269" s="234" t="str">
        <f>_xlfn.XLOOKUP($F269,Monstervakken!$C:$C,Monstervakken!CO:CO,".",0)</f>
        <v>ja</v>
      </c>
      <c r="BF269" s="234" t="str">
        <f>_xlfn.XLOOKUP($F269,Monstervakken!$C:$C,Monstervakken!CP:CP,".",0)</f>
        <v>ja</v>
      </c>
      <c r="BG269" s="234" t="str">
        <f>_xlfn.XLOOKUP($F269,Monstervakken!$C:$C,Monstervakken!CQ:CQ,".",0)</f>
        <v>ja</v>
      </c>
      <c r="BH269" s="234" t="str">
        <f>_xlfn.XLOOKUP($F269,Monstervakken!$C:$C,Monstervakken!CR:CR,".",0)</f>
        <v>ja</v>
      </c>
      <c r="BI269" s="234" t="str">
        <f>_xlfn.XLOOKUP($F269,Monstervakken!$C:$C,Monstervakken!CS:CS,".",0)</f>
        <v>ja</v>
      </c>
      <c r="BJ269" s="234" t="str">
        <f>_xlfn.XLOOKUP($F269,Monstervakken!$C:$C,Monstervakken!CT:CT,".",0)</f>
        <v>ja</v>
      </c>
      <c r="BK269" s="234" t="str">
        <f>_xlfn.XLOOKUP($F269,Monstervakken!$C:$C,Monstervakken!CU:CU,".",0)</f>
        <v>ja</v>
      </c>
      <c r="BL269" s="232" t="str">
        <f t="shared" si="32"/>
        <v>011_219</v>
      </c>
    </row>
    <row r="270" spans="1:64" x14ac:dyDescent="0.2">
      <c r="A270" s="6" t="s">
        <v>1647</v>
      </c>
      <c r="C270" s="135">
        <f>_xlfn.XLOOKUP(F270,Monstervakken!C:C,Monstervakken!B:B)</f>
        <v>2008</v>
      </c>
      <c r="D270" s="6" t="s">
        <v>1635</v>
      </c>
      <c r="E270" s="6" t="s">
        <v>793</v>
      </c>
      <c r="F270" s="75">
        <v>38</v>
      </c>
      <c r="G270" s="115" t="str">
        <f t="shared" ref="G270:G333" si="33">D270&amp;"_"&amp;TEXT(I270,"000")</f>
        <v>011_225</v>
      </c>
      <c r="H270" s="135"/>
      <c r="I270" s="75">
        <v>225</v>
      </c>
      <c r="J270" s="6" t="s">
        <v>794</v>
      </c>
      <c r="K270" s="23">
        <v>12</v>
      </c>
      <c r="L270" s="25">
        <v>8.25</v>
      </c>
      <c r="M270" s="6">
        <v>99</v>
      </c>
      <c r="N270" s="8">
        <v>43714</v>
      </c>
      <c r="O270" s="6" t="s">
        <v>101</v>
      </c>
      <c r="P270" s="66">
        <v>-2.2000000000000002</v>
      </c>
      <c r="Q270" s="66">
        <v>-2.2200000000000002</v>
      </c>
      <c r="R270" s="66">
        <f>_xlfn.XLOOKUP(E270,hlp_leggeruitrapport!A:A,hlp_leggeruitrapport!D:D)</f>
        <v>-2.2200000000000002</v>
      </c>
      <c r="S270" s="66">
        <v>0.75</v>
      </c>
      <c r="T270" s="66">
        <f>_xlfn.XLOOKUP(E270,hlp_leggeruitrapport!A:A,hlp_leggeruitrapport!E:E)</f>
        <v>0.75</v>
      </c>
      <c r="U270" s="75">
        <f>_xlfn.XLOOKUP(E270,hlp_leggeruitrapport!A:A,hlp_leggeruitrapport!F:F)</f>
        <v>3</v>
      </c>
      <c r="V270" s="165">
        <f>_xlfn.XLOOKUP($G270,hpBPaanwas!$C:$C,hpBPaanwas!T:T,".")</f>
        <v>3</v>
      </c>
      <c r="W270" s="75">
        <f t="shared" ref="W270:W333" si="34">X270-0.2</f>
        <v>-3.1700000000000004</v>
      </c>
      <c r="X270" s="6">
        <v>-2.97</v>
      </c>
      <c r="Y270" s="6">
        <v>3.75</v>
      </c>
      <c r="Z270" s="6">
        <v>0.86</v>
      </c>
      <c r="AA270" s="6">
        <v>0.75</v>
      </c>
      <c r="AB270" s="6">
        <v>0.83</v>
      </c>
      <c r="AC270" s="6">
        <v>10.3</v>
      </c>
      <c r="AD270" s="6">
        <v>9</v>
      </c>
      <c r="AE270" s="6">
        <v>10</v>
      </c>
      <c r="AF270" s="6">
        <v>0.22988500000000001</v>
      </c>
      <c r="AG270" s="6" t="s">
        <v>479</v>
      </c>
      <c r="AH270" s="6" t="s">
        <v>28</v>
      </c>
      <c r="AI270" s="6" t="s">
        <v>41</v>
      </c>
      <c r="AJ270" s="6" t="s">
        <v>794</v>
      </c>
      <c r="AK270" s="75">
        <f>_xlfn.XLOOKUP(G270,hlpBPout!C:C,hlpBPout!X:X,".")</f>
        <v>11</v>
      </c>
      <c r="AL270" s="75">
        <f>_xlfn.XLOOKUP($G270,hlpBPout!$C:$C,hlpBPout!AA:AA,".")</f>
        <v>8</v>
      </c>
      <c r="AM270" s="75">
        <f>_xlfn.XLOOKUP(G270,hpBPaanwas!C:C,hpBPaanwas!X:X,".")</f>
        <v>13</v>
      </c>
      <c r="AN270" s="165">
        <f t="shared" si="30"/>
        <v>1</v>
      </c>
      <c r="AO270" s="75">
        <f>_xlfn.XLOOKUP($G270,hpBPaanwas!$C:$C,hpBPaanwas!AA:AA,".")</f>
        <v>12</v>
      </c>
      <c r="AP270" s="116"/>
      <c r="AQ270" s="75">
        <f t="shared" si="31"/>
        <v>0.69999999999999929</v>
      </c>
      <c r="AR270" s="116"/>
      <c r="AS270" s="127"/>
      <c r="AT270" s="127" t="s">
        <v>3795</v>
      </c>
      <c r="AU270" s="128"/>
      <c r="AV270" s="232" t="str">
        <f>_xlfn.XLOOKUP($F270,Monstervakken!$C:$C,Monstervakken!L:L,".",0)</f>
        <v>Altijd toepasbaar</v>
      </c>
      <c r="AW270" s="232" t="str">
        <f>_xlfn.XLOOKUP($F270,Monstervakken!$C:$C,Monstervakken!M:M,".",0)</f>
        <v>Altijd toepasbaar</v>
      </c>
      <c r="AX270" s="232" t="str">
        <f>_xlfn.XLOOKUP($F270,Monstervakken!$C:$C,Monstervakken!N:N,".",0)</f>
        <v>Verspreidbaar</v>
      </c>
      <c r="AY270" s="232" t="str">
        <f>_xlfn.XLOOKUP($F270,Monstervakken!$C:$C,Monstervakken!O:O,".",0)</f>
        <v>Toepasbaar in GBT</v>
      </c>
      <c r="AZ270" s="232" t="str">
        <f>_xlfn.XLOOKUP($F270,Monstervakken!$C:$C,Monstervakken!P:P,".",0)</f>
        <v>Toepasbaar in GBT</v>
      </c>
      <c r="BA270" s="232" t="str">
        <f>_xlfn.XLOOKUP($F270,Monstervakken!$C:$C,Monstervakken!Q:Q,".",0)</f>
        <v>Geen</v>
      </c>
      <c r="BB270" s="232"/>
      <c r="BC270" s="234" t="str">
        <f>_xlfn.XLOOKUP($F270,Monstervakken!$C:$C,Monstervakken!CM:CM,".",0)</f>
        <v>ja</v>
      </c>
      <c r="BD270" s="234" t="str">
        <f>_xlfn.XLOOKUP($F270,Monstervakken!$C:$C,Monstervakken!CN:CN,".",0)</f>
        <v>ja</v>
      </c>
      <c r="BE270" s="234" t="str">
        <f>_xlfn.XLOOKUP($F270,Monstervakken!$C:$C,Monstervakken!CO:CO,".",0)</f>
        <v>ja</v>
      </c>
      <c r="BF270" s="234" t="str">
        <f>_xlfn.XLOOKUP($F270,Monstervakken!$C:$C,Monstervakken!CP:CP,".",0)</f>
        <v>ja</v>
      </c>
      <c r="BG270" s="234" t="str">
        <f>_xlfn.XLOOKUP($F270,Monstervakken!$C:$C,Monstervakken!CQ:CQ,".",0)</f>
        <v>ja</v>
      </c>
      <c r="BH270" s="234" t="str">
        <f>_xlfn.XLOOKUP($F270,Monstervakken!$C:$C,Monstervakken!CR:CR,".",0)</f>
        <v>ja</v>
      </c>
      <c r="BI270" s="234" t="str">
        <f>_xlfn.XLOOKUP($F270,Monstervakken!$C:$C,Monstervakken!CS:CS,".",0)</f>
        <v>ja</v>
      </c>
      <c r="BJ270" s="234" t="str">
        <f>_xlfn.XLOOKUP($F270,Monstervakken!$C:$C,Monstervakken!CT:CT,".",0)</f>
        <v>ja</v>
      </c>
      <c r="BK270" s="234" t="str">
        <f>_xlfn.XLOOKUP($F270,Monstervakken!$C:$C,Monstervakken!CU:CU,".",0)</f>
        <v>ja</v>
      </c>
      <c r="BL270" s="232" t="str">
        <f t="shared" si="32"/>
        <v>011_225</v>
      </c>
    </row>
    <row r="271" spans="1:64" x14ac:dyDescent="0.2">
      <c r="A271" s="6" t="s">
        <v>1647</v>
      </c>
      <c r="C271" s="135">
        <f>_xlfn.XLOOKUP(F271,Monstervakken!C:C,Monstervakken!B:B)</f>
        <v>4010</v>
      </c>
      <c r="D271" s="6" t="s">
        <v>1635</v>
      </c>
      <c r="E271" s="6" t="s">
        <v>1135</v>
      </c>
      <c r="F271" s="75">
        <v>32</v>
      </c>
      <c r="G271" s="115" t="str">
        <f t="shared" si="33"/>
        <v>011_261</v>
      </c>
      <c r="H271" s="135"/>
      <c r="I271" s="75">
        <v>261</v>
      </c>
      <c r="J271" s="6" t="s">
        <v>1136</v>
      </c>
      <c r="K271" s="23">
        <v>39</v>
      </c>
      <c r="L271" s="25">
        <v>5.0999999999999996</v>
      </c>
      <c r="M271" s="6">
        <v>198.9</v>
      </c>
      <c r="N271" s="8">
        <v>43720</v>
      </c>
      <c r="O271" s="6" t="s">
        <v>74</v>
      </c>
      <c r="P271" s="66">
        <v>-2.19</v>
      </c>
      <c r="Q271" s="66">
        <v>-2.2200000000000002</v>
      </c>
      <c r="R271" s="66">
        <f>_xlfn.XLOOKUP(E271,hlp_leggeruitrapport!A:A,hlp_leggeruitrapport!D:D)</f>
        <v>-2.2200000000000002</v>
      </c>
      <c r="S271" s="66">
        <v>0.5</v>
      </c>
      <c r="T271" s="66">
        <f>_xlfn.XLOOKUP(E271,hlp_leggeruitrapport!A:A,hlp_leggeruitrapport!E:E)</f>
        <v>0.5</v>
      </c>
      <c r="U271" s="75">
        <f>_xlfn.XLOOKUP(E271,hlp_leggeruitrapport!A:A,hlp_leggeruitrapport!F:F)</f>
        <v>3</v>
      </c>
      <c r="V271" s="165">
        <f>_xlfn.XLOOKUP($G271,hpBPaanwas!$C:$C,hpBPaanwas!T:T,".")</f>
        <v>3</v>
      </c>
      <c r="W271" s="75">
        <f t="shared" si="34"/>
        <v>-2.9200000000000004</v>
      </c>
      <c r="X271" s="6">
        <v>-2.72</v>
      </c>
      <c r="Y271" s="6">
        <v>2.1</v>
      </c>
      <c r="Z271" s="6">
        <v>0.89</v>
      </c>
      <c r="AA271" s="6">
        <v>0.83</v>
      </c>
      <c r="AB271" s="6">
        <v>0.83</v>
      </c>
      <c r="AC271" s="6">
        <v>34.700000000000003</v>
      </c>
      <c r="AD271" s="6">
        <v>32.4</v>
      </c>
      <c r="AE271" s="6">
        <v>32.4</v>
      </c>
      <c r="AF271" s="6">
        <v>0.50521700000000003</v>
      </c>
      <c r="AG271" s="6" t="s">
        <v>921</v>
      </c>
      <c r="AH271" s="6" t="s">
        <v>28</v>
      </c>
      <c r="AI271" s="6" t="s">
        <v>41</v>
      </c>
      <c r="AJ271" s="6" t="s">
        <v>1136</v>
      </c>
      <c r="AK271" s="75">
        <f>_xlfn.XLOOKUP(G271,hlpBPout!C:C,hlpBPout!X:X,".")</f>
        <v>35</v>
      </c>
      <c r="AL271" s="75">
        <f>_xlfn.XLOOKUP($G271,hlpBPout!$C:$C,hlpBPout!AA:AA,".")</f>
        <v>31</v>
      </c>
      <c r="AM271" s="75">
        <f>_xlfn.XLOOKUP(G271,hpBPaanwas!C:C,hpBPaanwas!X:X,".")</f>
        <v>39</v>
      </c>
      <c r="AN271" s="165">
        <f t="shared" si="30"/>
        <v>0.89743589743589747</v>
      </c>
      <c r="AO271" s="75">
        <f>_xlfn.XLOOKUP($G271,hpBPaanwas!$C:$C,hpBPaanwas!AA:AA,".")</f>
        <v>35</v>
      </c>
      <c r="AP271" s="116"/>
      <c r="AQ271" s="75">
        <f t="shared" si="31"/>
        <v>0.29999999999999716</v>
      </c>
      <c r="AR271" s="116"/>
      <c r="AS271" s="127"/>
      <c r="AT271" s="127" t="s">
        <v>3795</v>
      </c>
      <c r="AU271" s="128"/>
      <c r="AV271" s="232" t="str">
        <f>_xlfn.XLOOKUP($F271,Monstervakken!$C:$C,Monstervakken!L:L,".",0)</f>
        <v>Klasse industrie</v>
      </c>
      <c r="AW271" s="232" t="str">
        <f>_xlfn.XLOOKUP($F271,Monstervakken!$C:$C,Monstervakken!M:M,".",0)</f>
        <v>Klasse B</v>
      </c>
      <c r="AX271" s="232" t="str">
        <f>_xlfn.XLOOKUP($F271,Monstervakken!$C:$C,Monstervakken!N:N,".",0)</f>
        <v>Verspreidbaar</v>
      </c>
      <c r="AY271" s="232" t="str">
        <f>_xlfn.XLOOKUP($F271,Monstervakken!$C:$C,Monstervakken!O:O,".",0)</f>
        <v>Toepasbaar in GBT</v>
      </c>
      <c r="AZ271" s="232" t="str">
        <f>_xlfn.XLOOKUP($F271,Monstervakken!$C:$C,Monstervakken!P:P,".",0)</f>
        <v>Toepasbaar in GBT</v>
      </c>
      <c r="BA271" s="232" t="str">
        <f>_xlfn.XLOOKUP($F271,Monstervakken!$C:$C,Monstervakken!Q:Q,".",0)</f>
        <v>Geen</v>
      </c>
      <c r="BB271" s="232"/>
      <c r="BC271" s="234" t="str">
        <f>_xlfn.XLOOKUP($F271,Monstervakken!$C:$C,Monstervakken!CM:CM,".",0)</f>
        <v>ja</v>
      </c>
      <c r="BD271" s="234" t="str">
        <f>_xlfn.XLOOKUP($F271,Monstervakken!$C:$C,Monstervakken!CN:CN,".",0)</f>
        <v>ja</v>
      </c>
      <c r="BE271" s="234" t="str">
        <f>_xlfn.XLOOKUP($F271,Monstervakken!$C:$C,Monstervakken!CO:CO,".",0)</f>
        <v>ja</v>
      </c>
      <c r="BF271" s="234" t="str">
        <f>_xlfn.XLOOKUP($F271,Monstervakken!$C:$C,Monstervakken!CP:CP,".",0)</f>
        <v>ja</v>
      </c>
      <c r="BG271" s="234" t="str">
        <f>_xlfn.XLOOKUP($F271,Monstervakken!$C:$C,Monstervakken!CQ:CQ,".",0)</f>
        <v>ja</v>
      </c>
      <c r="BH271" s="234" t="str">
        <f>_xlfn.XLOOKUP($F271,Monstervakken!$C:$C,Monstervakken!CR:CR,".",0)</f>
        <v>ja</v>
      </c>
      <c r="BI271" s="234" t="str">
        <f>_xlfn.XLOOKUP($F271,Monstervakken!$C:$C,Monstervakken!CS:CS,".",0)</f>
        <v>ja</v>
      </c>
      <c r="BJ271" s="234" t="str">
        <f>_xlfn.XLOOKUP($F271,Monstervakken!$C:$C,Monstervakken!CT:CT,".",0)</f>
        <v>ja</v>
      </c>
      <c r="BK271" s="234" t="str">
        <f>_xlfn.XLOOKUP($F271,Monstervakken!$C:$C,Monstervakken!CU:CU,".",0)</f>
        <v>ja</v>
      </c>
      <c r="BL271" s="232" t="str">
        <f t="shared" si="32"/>
        <v>011_261</v>
      </c>
    </row>
    <row r="272" spans="1:64" x14ac:dyDescent="0.2">
      <c r="A272" s="6" t="s">
        <v>1647</v>
      </c>
      <c r="C272" s="135">
        <f>_xlfn.XLOOKUP(F272,Monstervakken!C:C,Monstervakken!B:B)</f>
        <v>4010</v>
      </c>
      <c r="D272" s="6" t="s">
        <v>1635</v>
      </c>
      <c r="E272" s="6" t="s">
        <v>812</v>
      </c>
      <c r="F272" s="75">
        <v>32</v>
      </c>
      <c r="G272" s="115" t="str">
        <f t="shared" si="33"/>
        <v>011_262</v>
      </c>
      <c r="H272" s="135"/>
      <c r="I272" s="75">
        <v>262</v>
      </c>
      <c r="J272" s="6" t="s">
        <v>813</v>
      </c>
      <c r="K272" s="23">
        <v>28</v>
      </c>
      <c r="L272" s="25">
        <v>6.35</v>
      </c>
      <c r="M272" s="6">
        <v>177.8</v>
      </c>
      <c r="N272" s="8">
        <v>43720</v>
      </c>
      <c r="O272" s="6" t="s">
        <v>74</v>
      </c>
      <c r="P272" s="66">
        <v>-2.19</v>
      </c>
      <c r="Q272" s="66">
        <v>-2.2200000000000002</v>
      </c>
      <c r="R272" s="66">
        <f>_xlfn.XLOOKUP(E272,hlp_leggeruitrapport!A:A,hlp_leggeruitrapport!D:D)</f>
        <v>-2.2200000000000002</v>
      </c>
      <c r="S272" s="66">
        <v>0.75</v>
      </c>
      <c r="T272" s="66">
        <f>_xlfn.XLOOKUP(E272,hlp_leggeruitrapport!A:A,hlp_leggeruitrapport!E:E)</f>
        <v>0.75</v>
      </c>
      <c r="U272" s="75">
        <f>_xlfn.XLOOKUP(E272,hlp_leggeruitrapport!A:A,hlp_leggeruitrapport!F:F)</f>
        <v>3</v>
      </c>
      <c r="V272" s="165">
        <f>_xlfn.XLOOKUP($G272,hpBPaanwas!$C:$C,hpBPaanwas!T:T,".")</f>
        <v>3</v>
      </c>
      <c r="W272" s="75">
        <f t="shared" si="34"/>
        <v>-3.1700000000000004</v>
      </c>
      <c r="X272" s="6">
        <v>-2.97</v>
      </c>
      <c r="Y272" s="6">
        <v>1.85</v>
      </c>
      <c r="Z272" s="6">
        <v>1.85</v>
      </c>
      <c r="AA272" s="6">
        <v>0.18</v>
      </c>
      <c r="AB272" s="6">
        <v>0.39</v>
      </c>
      <c r="AC272" s="6">
        <v>51.8</v>
      </c>
      <c r="AD272" s="6">
        <v>5</v>
      </c>
      <c r="AE272" s="6">
        <v>10.9</v>
      </c>
      <c r="AF272" s="6">
        <v>0.11205</v>
      </c>
      <c r="AG272" s="6" t="s">
        <v>479</v>
      </c>
      <c r="AH272" s="6" t="s">
        <v>32</v>
      </c>
      <c r="AI272" s="6" t="s">
        <v>41</v>
      </c>
      <c r="AJ272" s="6" t="s">
        <v>813</v>
      </c>
      <c r="AK272" s="75">
        <f>_xlfn.XLOOKUP(G272,hlpBPout!C:C,hlpBPout!X:X,".")</f>
        <v>50</v>
      </c>
      <c r="AL272" s="75">
        <f>_xlfn.XLOOKUP($G272,hlpBPout!$C:$C,hlpBPout!AA:AA,".")</f>
        <v>6</v>
      </c>
      <c r="AM272" s="75">
        <f>_xlfn.XLOOKUP(G272,hpBPaanwas!C:C,hpBPaanwas!X:X,".")</f>
        <v>56</v>
      </c>
      <c r="AN272" s="165">
        <f t="shared" si="30"/>
        <v>0.39285714285714285</v>
      </c>
      <c r="AO272" s="75">
        <f>_xlfn.XLOOKUP($G272,hpBPaanwas!$C:$C,hpBPaanwas!AA:AA,".")</f>
        <v>11</v>
      </c>
      <c r="AP272" s="116"/>
      <c r="AQ272" s="75">
        <f t="shared" si="31"/>
        <v>-1.7999999999999972</v>
      </c>
      <c r="AR272" s="116"/>
      <c r="AS272" s="127"/>
      <c r="AT272" s="127" t="s">
        <v>3795</v>
      </c>
      <c r="AU272" s="128"/>
      <c r="AV272" s="232" t="str">
        <f>_xlfn.XLOOKUP($F272,Monstervakken!$C:$C,Monstervakken!L:L,".",0)</f>
        <v>Klasse industrie</v>
      </c>
      <c r="AW272" s="232" t="str">
        <f>_xlfn.XLOOKUP($F272,Monstervakken!$C:$C,Monstervakken!M:M,".",0)</f>
        <v>Klasse B</v>
      </c>
      <c r="AX272" s="232" t="str">
        <f>_xlfn.XLOOKUP($F272,Monstervakken!$C:$C,Monstervakken!N:N,".",0)</f>
        <v>Verspreidbaar</v>
      </c>
      <c r="AY272" s="232" t="str">
        <f>_xlfn.XLOOKUP($F272,Monstervakken!$C:$C,Monstervakken!O:O,".",0)</f>
        <v>Toepasbaar in GBT</v>
      </c>
      <c r="AZ272" s="232" t="str">
        <f>_xlfn.XLOOKUP($F272,Monstervakken!$C:$C,Monstervakken!P:P,".",0)</f>
        <v>Toepasbaar in GBT</v>
      </c>
      <c r="BA272" s="232" t="str">
        <f>_xlfn.XLOOKUP($F272,Monstervakken!$C:$C,Monstervakken!Q:Q,".",0)</f>
        <v>Geen</v>
      </c>
      <c r="BB272" s="232"/>
      <c r="BC272" s="234" t="str">
        <f>_xlfn.XLOOKUP($F272,Monstervakken!$C:$C,Monstervakken!CM:CM,".",0)</f>
        <v>ja</v>
      </c>
      <c r="BD272" s="234" t="str">
        <f>_xlfn.XLOOKUP($F272,Monstervakken!$C:$C,Monstervakken!CN:CN,".",0)</f>
        <v>ja</v>
      </c>
      <c r="BE272" s="234" t="str">
        <f>_xlfn.XLOOKUP($F272,Monstervakken!$C:$C,Monstervakken!CO:CO,".",0)</f>
        <v>ja</v>
      </c>
      <c r="BF272" s="234" t="str">
        <f>_xlfn.XLOOKUP($F272,Monstervakken!$C:$C,Monstervakken!CP:CP,".",0)</f>
        <v>ja</v>
      </c>
      <c r="BG272" s="234" t="str">
        <f>_xlfn.XLOOKUP($F272,Monstervakken!$C:$C,Monstervakken!CQ:CQ,".",0)</f>
        <v>ja</v>
      </c>
      <c r="BH272" s="234" t="str">
        <f>_xlfn.XLOOKUP($F272,Monstervakken!$C:$C,Monstervakken!CR:CR,".",0)</f>
        <v>ja</v>
      </c>
      <c r="BI272" s="234" t="str">
        <f>_xlfn.XLOOKUP($F272,Monstervakken!$C:$C,Monstervakken!CS:CS,".",0)</f>
        <v>ja</v>
      </c>
      <c r="BJ272" s="234" t="str">
        <f>_xlfn.XLOOKUP($F272,Monstervakken!$C:$C,Monstervakken!CT:CT,".",0)</f>
        <v>ja</v>
      </c>
      <c r="BK272" s="234" t="str">
        <f>_xlfn.XLOOKUP($F272,Monstervakken!$C:$C,Monstervakken!CU:CU,".",0)</f>
        <v>ja</v>
      </c>
      <c r="BL272" s="232" t="str">
        <f t="shared" si="32"/>
        <v>011_262</v>
      </c>
    </row>
    <row r="273" spans="1:64" x14ac:dyDescent="0.2">
      <c r="A273" s="6" t="s">
        <v>1647</v>
      </c>
      <c r="C273" s="135">
        <f>_xlfn.XLOOKUP(F273,Monstervakken!C:C,Monstervakken!B:B)</f>
        <v>4010</v>
      </c>
      <c r="D273" s="6" t="s">
        <v>1635</v>
      </c>
      <c r="E273" s="6" t="s">
        <v>814</v>
      </c>
      <c r="F273" s="75">
        <v>32</v>
      </c>
      <c r="G273" s="115" t="str">
        <f t="shared" si="33"/>
        <v>011_263</v>
      </c>
      <c r="H273" s="135"/>
      <c r="I273" s="75">
        <v>263</v>
      </c>
      <c r="J273" s="6" t="s">
        <v>815</v>
      </c>
      <c r="K273" s="23">
        <v>58</v>
      </c>
      <c r="L273" s="25">
        <v>7.7</v>
      </c>
      <c r="M273" s="6">
        <v>446.6</v>
      </c>
      <c r="N273" s="8">
        <v>43720</v>
      </c>
      <c r="O273" s="6" t="s">
        <v>38</v>
      </c>
      <c r="P273" s="66">
        <v>-2.19</v>
      </c>
      <c r="Q273" s="66">
        <v>-2.2200000000000002</v>
      </c>
      <c r="R273" s="66">
        <f>_xlfn.XLOOKUP(E273,hlp_leggeruitrapport!A:A,hlp_leggeruitrapport!D:D)</f>
        <v>-2.2200000000000002</v>
      </c>
      <c r="S273" s="66">
        <v>0.75</v>
      </c>
      <c r="T273" s="66">
        <f>_xlfn.XLOOKUP(E273,hlp_leggeruitrapport!A:A,hlp_leggeruitrapport!E:E)</f>
        <v>0.75</v>
      </c>
      <c r="U273" s="75">
        <f>_xlfn.XLOOKUP(E273,hlp_leggeruitrapport!A:A,hlp_leggeruitrapport!F:F)</f>
        <v>3</v>
      </c>
      <c r="V273" s="165">
        <f>_xlfn.XLOOKUP($G273,hpBPaanwas!$C:$C,hpBPaanwas!T:T,".")</f>
        <v>3</v>
      </c>
      <c r="W273" s="75">
        <f t="shared" si="34"/>
        <v>-3.1700000000000004</v>
      </c>
      <c r="X273" s="6">
        <v>-2.97</v>
      </c>
      <c r="Y273" s="6">
        <v>3.2</v>
      </c>
      <c r="Z273" s="6">
        <v>1.1200000000000001</v>
      </c>
      <c r="AA273" s="6">
        <v>0.73</v>
      </c>
      <c r="AB273" s="6">
        <v>0.83</v>
      </c>
      <c r="AC273" s="6">
        <v>65</v>
      </c>
      <c r="AD273" s="6">
        <v>42.3</v>
      </c>
      <c r="AE273" s="6">
        <v>48.1</v>
      </c>
      <c r="AF273" s="6">
        <v>0.25057699999999999</v>
      </c>
      <c r="AG273" s="6" t="s">
        <v>479</v>
      </c>
      <c r="AH273" s="6" t="s">
        <v>28</v>
      </c>
      <c r="AI273" s="6" t="s">
        <v>41</v>
      </c>
      <c r="AJ273" s="6" t="s">
        <v>815</v>
      </c>
      <c r="AK273" s="75">
        <f>_xlfn.XLOOKUP(G273,hlpBPout!C:C,hlpBPout!X:X,".")</f>
        <v>64</v>
      </c>
      <c r="AL273" s="75">
        <f>_xlfn.XLOOKUP($G273,hlpBPout!$C:$C,hlpBPout!AA:AA,".")</f>
        <v>41</v>
      </c>
      <c r="AM273" s="75">
        <f>_xlfn.XLOOKUP(G273,hpBPaanwas!C:C,hpBPaanwas!X:X,".")</f>
        <v>75</v>
      </c>
      <c r="AN273" s="165">
        <f t="shared" si="30"/>
        <v>0.89655172413793105</v>
      </c>
      <c r="AO273" s="75">
        <f>_xlfn.XLOOKUP($G273,hpBPaanwas!$C:$C,hpBPaanwas!AA:AA,".")</f>
        <v>52</v>
      </c>
      <c r="AP273" s="116"/>
      <c r="AQ273" s="75">
        <f t="shared" si="31"/>
        <v>-1</v>
      </c>
      <c r="AR273" s="116"/>
      <c r="AS273" s="127"/>
      <c r="AT273" s="127" t="s">
        <v>3795</v>
      </c>
      <c r="AU273" s="128"/>
      <c r="AV273" s="232" t="str">
        <f>_xlfn.XLOOKUP($F273,Monstervakken!$C:$C,Monstervakken!L:L,".",0)</f>
        <v>Klasse industrie</v>
      </c>
      <c r="AW273" s="232" t="str">
        <f>_xlfn.XLOOKUP($F273,Monstervakken!$C:$C,Monstervakken!M:M,".",0)</f>
        <v>Klasse B</v>
      </c>
      <c r="AX273" s="232" t="str">
        <f>_xlfn.XLOOKUP($F273,Monstervakken!$C:$C,Monstervakken!N:N,".",0)</f>
        <v>Verspreidbaar</v>
      </c>
      <c r="AY273" s="232" t="str">
        <f>_xlfn.XLOOKUP($F273,Monstervakken!$C:$C,Monstervakken!O:O,".",0)</f>
        <v>Toepasbaar in GBT</v>
      </c>
      <c r="AZ273" s="232" t="str">
        <f>_xlfn.XLOOKUP($F273,Monstervakken!$C:$C,Monstervakken!P:P,".",0)</f>
        <v>Toepasbaar in GBT</v>
      </c>
      <c r="BA273" s="232" t="str">
        <f>_xlfn.XLOOKUP($F273,Monstervakken!$C:$C,Monstervakken!Q:Q,".",0)</f>
        <v>Geen</v>
      </c>
      <c r="BB273" s="232"/>
      <c r="BC273" s="234" t="str">
        <f>_xlfn.XLOOKUP($F273,Monstervakken!$C:$C,Monstervakken!CM:CM,".",0)</f>
        <v>ja</v>
      </c>
      <c r="BD273" s="234" t="str">
        <f>_xlfn.XLOOKUP($F273,Monstervakken!$C:$C,Monstervakken!CN:CN,".",0)</f>
        <v>ja</v>
      </c>
      <c r="BE273" s="234" t="str">
        <f>_xlfn.XLOOKUP($F273,Monstervakken!$C:$C,Monstervakken!CO:CO,".",0)</f>
        <v>ja</v>
      </c>
      <c r="BF273" s="234" t="str">
        <f>_xlfn.XLOOKUP($F273,Monstervakken!$C:$C,Monstervakken!CP:CP,".",0)</f>
        <v>ja</v>
      </c>
      <c r="BG273" s="234" t="str">
        <f>_xlfn.XLOOKUP($F273,Monstervakken!$C:$C,Monstervakken!CQ:CQ,".",0)</f>
        <v>ja</v>
      </c>
      <c r="BH273" s="234" t="str">
        <f>_xlfn.XLOOKUP($F273,Monstervakken!$C:$C,Monstervakken!CR:CR,".",0)</f>
        <v>ja</v>
      </c>
      <c r="BI273" s="234" t="str">
        <f>_xlfn.XLOOKUP($F273,Monstervakken!$C:$C,Monstervakken!CS:CS,".",0)</f>
        <v>ja</v>
      </c>
      <c r="BJ273" s="234" t="str">
        <f>_xlfn.XLOOKUP($F273,Monstervakken!$C:$C,Monstervakken!CT:CT,".",0)</f>
        <v>ja</v>
      </c>
      <c r="BK273" s="234" t="str">
        <f>_xlfn.XLOOKUP($F273,Monstervakken!$C:$C,Monstervakken!CU:CU,".",0)</f>
        <v>ja</v>
      </c>
      <c r="BL273" s="232" t="str">
        <f t="shared" si="32"/>
        <v>011_263</v>
      </c>
    </row>
    <row r="274" spans="1:64" x14ac:dyDescent="0.2">
      <c r="A274" s="6" t="s">
        <v>1647</v>
      </c>
      <c r="C274" s="135">
        <f>_xlfn.XLOOKUP(F274,Monstervakken!C:C,Monstervakken!B:B)</f>
        <v>3011</v>
      </c>
      <c r="D274" s="6" t="s">
        <v>1635</v>
      </c>
      <c r="E274" s="6" t="s">
        <v>814</v>
      </c>
      <c r="F274" s="75">
        <v>31</v>
      </c>
      <c r="G274" s="115" t="str">
        <f t="shared" si="33"/>
        <v>011_264</v>
      </c>
      <c r="H274" s="135"/>
      <c r="I274" s="75">
        <v>264</v>
      </c>
      <c r="J274" s="6" t="s">
        <v>1137</v>
      </c>
      <c r="K274" s="23">
        <v>16.5</v>
      </c>
      <c r="L274" s="25">
        <v>3.75</v>
      </c>
      <c r="M274" s="6">
        <v>61.875</v>
      </c>
      <c r="N274" s="8">
        <v>43720</v>
      </c>
      <c r="O274" s="6" t="s">
        <v>38</v>
      </c>
      <c r="P274" s="66">
        <v>-2.19</v>
      </c>
      <c r="Q274" s="66">
        <v>-2.2200000000000002</v>
      </c>
      <c r="R274" s="66">
        <f>_xlfn.XLOOKUP(E274,hlp_leggeruitrapport!A:A,hlp_leggeruitrapport!D:D)</f>
        <v>-2.2200000000000002</v>
      </c>
      <c r="S274" s="66">
        <v>0.75</v>
      </c>
      <c r="T274" s="66">
        <f>_xlfn.XLOOKUP(E274,hlp_leggeruitrapport!A:A,hlp_leggeruitrapport!E:E)</f>
        <v>0.75</v>
      </c>
      <c r="U274" s="75">
        <f>_xlfn.XLOOKUP(E274,hlp_leggeruitrapport!A:A,hlp_leggeruitrapport!F:F)</f>
        <v>3</v>
      </c>
      <c r="V274" s="165">
        <f>_xlfn.XLOOKUP($G274,hpBPaanwas!$C:$C,hpBPaanwas!T:T,".")</f>
        <v>1.83</v>
      </c>
      <c r="W274" s="75">
        <f t="shared" si="34"/>
        <v>-3.1700000000000004</v>
      </c>
      <c r="X274" s="6">
        <v>-2.97</v>
      </c>
      <c r="Y274" s="6">
        <v>1</v>
      </c>
      <c r="Z274" s="6">
        <v>0.69</v>
      </c>
      <c r="AA274" s="6">
        <v>0.6</v>
      </c>
      <c r="AB274" s="6">
        <v>0.6</v>
      </c>
      <c r="AC274" s="6">
        <v>11.4</v>
      </c>
      <c r="AD274" s="6">
        <v>9.9</v>
      </c>
      <c r="AE274" s="6">
        <v>9.9</v>
      </c>
      <c r="AF274" s="6">
        <v>0.38095200000000001</v>
      </c>
      <c r="AG274" s="6" t="s">
        <v>921</v>
      </c>
      <c r="AH274" s="6" t="s">
        <v>28</v>
      </c>
      <c r="AI274" s="6" t="s">
        <v>41</v>
      </c>
      <c r="AJ274" s="6" t="s">
        <v>1137</v>
      </c>
      <c r="AK274" s="75">
        <f>_xlfn.XLOOKUP(G274,hlpBPout!C:C,hlpBPout!X:X,".")</f>
        <v>12</v>
      </c>
      <c r="AL274" s="75" t="str">
        <f>_xlfn.XLOOKUP($G274,hlpBPout!$C:$C,hlpBPout!AA:AA,".")</f>
        <v>!</v>
      </c>
      <c r="AM274" s="75">
        <f>_xlfn.XLOOKUP(G274,hpBPaanwas!C:C,hpBPaanwas!X:X,".")</f>
        <v>13</v>
      </c>
      <c r="AN274" s="165">
        <f t="shared" si="30"/>
        <v>0.60606060606060608</v>
      </c>
      <c r="AO274" s="75">
        <f>_xlfn.XLOOKUP($G274,hpBPaanwas!$C:$C,hpBPaanwas!AA:AA,".")</f>
        <v>10</v>
      </c>
      <c r="AP274" s="116"/>
      <c r="AQ274" s="75">
        <f t="shared" si="31"/>
        <v>0.59999999999999964</v>
      </c>
      <c r="AR274" s="116"/>
      <c r="AS274" s="127"/>
      <c r="AT274" s="127" t="s">
        <v>3795</v>
      </c>
      <c r="AU274" s="128"/>
      <c r="AV274" s="232" t="str">
        <f>_xlfn.XLOOKUP($F274,Monstervakken!$C:$C,Monstervakken!L:L,".",0)</f>
        <v>Klasse industrie</v>
      </c>
      <c r="AW274" s="232" t="str">
        <f>_xlfn.XLOOKUP($F274,Monstervakken!$C:$C,Monstervakken!M:M,".",0)</f>
        <v>Klasse A</v>
      </c>
      <c r="AX274" s="232" t="str">
        <f>_xlfn.XLOOKUP($F274,Monstervakken!$C:$C,Monstervakken!N:N,".",0)</f>
        <v>Verspreidbaar</v>
      </c>
      <c r="AY274" s="232" t="str">
        <f>_xlfn.XLOOKUP($F274,Monstervakken!$C:$C,Monstervakken!O:O,".",0)</f>
        <v>Toepasbaar in GBT</v>
      </c>
      <c r="AZ274" s="232" t="str">
        <f>_xlfn.XLOOKUP($F274,Monstervakken!$C:$C,Monstervakken!P:P,".",0)</f>
        <v>Toepasbaar in GBT</v>
      </c>
      <c r="BA274" s="232" t="str">
        <f>_xlfn.XLOOKUP($F274,Monstervakken!$C:$C,Monstervakken!Q:Q,".",0)</f>
        <v>Geen</v>
      </c>
      <c r="BB274" s="232"/>
      <c r="BC274" s="234" t="str">
        <f>_xlfn.XLOOKUP($F274,Monstervakken!$C:$C,Monstervakken!CM:CM,".",0)</f>
        <v>ja</v>
      </c>
      <c r="BD274" s="234" t="str">
        <f>_xlfn.XLOOKUP($F274,Monstervakken!$C:$C,Monstervakken!CN:CN,".",0)</f>
        <v>ja</v>
      </c>
      <c r="BE274" s="234" t="str">
        <f>_xlfn.XLOOKUP($F274,Monstervakken!$C:$C,Monstervakken!CO:CO,".",0)</f>
        <v>ja</v>
      </c>
      <c r="BF274" s="234" t="str">
        <f>_xlfn.XLOOKUP($F274,Monstervakken!$C:$C,Monstervakken!CP:CP,".",0)</f>
        <v>ja</v>
      </c>
      <c r="BG274" s="234" t="str">
        <f>_xlfn.XLOOKUP($F274,Monstervakken!$C:$C,Monstervakken!CQ:CQ,".",0)</f>
        <v>ja</v>
      </c>
      <c r="BH274" s="234" t="str">
        <f>_xlfn.XLOOKUP($F274,Monstervakken!$C:$C,Monstervakken!CR:CR,".",0)</f>
        <v>ja</v>
      </c>
      <c r="BI274" s="234" t="str">
        <f>_xlfn.XLOOKUP($F274,Monstervakken!$C:$C,Monstervakken!CS:CS,".",0)</f>
        <v>ja</v>
      </c>
      <c r="BJ274" s="234" t="str">
        <f>_xlfn.XLOOKUP($F274,Monstervakken!$C:$C,Monstervakken!CT:CT,".",0)</f>
        <v>ja</v>
      </c>
      <c r="BK274" s="234" t="str">
        <f>_xlfn.XLOOKUP($F274,Monstervakken!$C:$C,Monstervakken!CU:CU,".",0)</f>
        <v>ja</v>
      </c>
      <c r="BL274" s="232" t="str">
        <f t="shared" si="32"/>
        <v>011_264</v>
      </c>
    </row>
    <row r="275" spans="1:64" x14ac:dyDescent="0.2">
      <c r="A275" s="6" t="s">
        <v>1647</v>
      </c>
      <c r="C275" s="135">
        <f>_xlfn.XLOOKUP(F275,Monstervakken!C:C,Monstervakken!B:B)</f>
        <v>3011</v>
      </c>
      <c r="D275" s="6" t="s">
        <v>1635</v>
      </c>
      <c r="E275" s="6" t="s">
        <v>364</v>
      </c>
      <c r="F275" s="75">
        <v>31</v>
      </c>
      <c r="G275" s="115" t="str">
        <f t="shared" si="33"/>
        <v>011_265</v>
      </c>
      <c r="H275" s="135"/>
      <c r="I275" s="75">
        <v>265</v>
      </c>
      <c r="J275" s="6" t="s">
        <v>365</v>
      </c>
      <c r="K275" s="23">
        <v>55</v>
      </c>
      <c r="L275" s="25">
        <v>10.15</v>
      </c>
      <c r="M275" s="6">
        <v>558.25</v>
      </c>
      <c r="N275" s="8">
        <v>43720</v>
      </c>
      <c r="O275" s="6" t="s">
        <v>38</v>
      </c>
      <c r="P275" s="66">
        <v>-2.19</v>
      </c>
      <c r="Q275" s="66">
        <v>-2.2200000000000002</v>
      </c>
      <c r="R275" s="66">
        <f>_xlfn.XLOOKUP(E275,hlp_leggeruitrapport!A:A,hlp_leggeruitrapport!D:D)</f>
        <v>-2.2200000000000002</v>
      </c>
      <c r="S275" s="66">
        <v>0.75</v>
      </c>
      <c r="T275" s="66">
        <f>_xlfn.XLOOKUP(E275,hlp_leggeruitrapport!A:A,hlp_leggeruitrapport!E:E)</f>
        <v>0.75</v>
      </c>
      <c r="U275" s="75">
        <f>_xlfn.XLOOKUP(E275,hlp_leggeruitrapport!A:A,hlp_leggeruitrapport!F:F)</f>
        <v>3</v>
      </c>
      <c r="V275" s="165">
        <f>_xlfn.XLOOKUP($G275,hpBPaanwas!$C:$C,hpBPaanwas!T:T,".")</f>
        <v>3</v>
      </c>
      <c r="W275" s="75">
        <f t="shared" si="34"/>
        <v>-3.1700000000000004</v>
      </c>
      <c r="X275" s="6">
        <v>-2.97</v>
      </c>
      <c r="Y275" s="6">
        <v>5.65</v>
      </c>
      <c r="Z275" s="6">
        <v>1.32</v>
      </c>
      <c r="AA275" s="6">
        <v>0.15</v>
      </c>
      <c r="AB275" s="6">
        <v>0.8</v>
      </c>
      <c r="AC275" s="6">
        <v>72.599999999999994</v>
      </c>
      <c r="AD275" s="6">
        <v>8.3000000000000007</v>
      </c>
      <c r="AE275" s="6">
        <v>44</v>
      </c>
      <c r="AF275" s="6">
        <v>3.4906E-2</v>
      </c>
      <c r="AG275" s="6" t="s">
        <v>27</v>
      </c>
      <c r="AH275" s="6" t="s">
        <v>32</v>
      </c>
      <c r="AI275" s="6" t="s">
        <v>29</v>
      </c>
      <c r="AJ275" s="6" t="s">
        <v>365</v>
      </c>
      <c r="AK275" s="76">
        <f>_xlfn.XLOOKUP(G275,hlpBPout!C:C,hlpBPout!X:X,".")</f>
        <v>72</v>
      </c>
      <c r="AL275" s="75">
        <f>_xlfn.XLOOKUP($G275,hlpBPout!$C:$C,hlpBPout!AA:AA,".")</f>
        <v>6</v>
      </c>
      <c r="AM275" s="75">
        <f>_xlfn.XLOOKUP(G275,hpBPaanwas!C:C,hpBPaanwas!X:X,".")</f>
        <v>88</v>
      </c>
      <c r="AN275" s="165">
        <f t="shared" si="30"/>
        <v>0.90909090909090906</v>
      </c>
      <c r="AO275" s="75">
        <f>_xlfn.XLOOKUP($G275,hpBPaanwas!$C:$C,hpBPaanwas!AA:AA,".")</f>
        <v>50</v>
      </c>
      <c r="AP275" s="116"/>
      <c r="AQ275" s="76">
        <f t="shared" si="31"/>
        <v>-0.59999999999999432</v>
      </c>
      <c r="AR275" s="257"/>
      <c r="AS275" s="127"/>
      <c r="AT275" s="127" t="s">
        <v>3795</v>
      </c>
      <c r="AU275" s="128"/>
      <c r="AV275" s="232" t="str">
        <f>_xlfn.XLOOKUP($F275,Monstervakken!$C:$C,Monstervakken!L:L,".",0)</f>
        <v>Klasse industrie</v>
      </c>
      <c r="AW275" s="232" t="str">
        <f>_xlfn.XLOOKUP($F275,Monstervakken!$C:$C,Monstervakken!M:M,".",0)</f>
        <v>Klasse A</v>
      </c>
      <c r="AX275" s="232" t="str">
        <f>_xlfn.XLOOKUP($F275,Monstervakken!$C:$C,Monstervakken!N:N,".",0)</f>
        <v>Verspreidbaar</v>
      </c>
      <c r="AY275" s="232" t="str">
        <f>_xlfn.XLOOKUP($F275,Monstervakken!$C:$C,Monstervakken!O:O,".",0)</f>
        <v>Toepasbaar in GBT</v>
      </c>
      <c r="AZ275" s="232" t="str">
        <f>_xlfn.XLOOKUP($F275,Monstervakken!$C:$C,Monstervakken!P:P,".",0)</f>
        <v>Toepasbaar in GBT</v>
      </c>
      <c r="BA275" s="232" t="str">
        <f>_xlfn.XLOOKUP($F275,Monstervakken!$C:$C,Monstervakken!Q:Q,".",0)</f>
        <v>Geen</v>
      </c>
      <c r="BB275" s="232"/>
      <c r="BC275" s="234" t="str">
        <f>_xlfn.XLOOKUP($F275,Monstervakken!$C:$C,Monstervakken!CM:CM,".",0)</f>
        <v>ja</v>
      </c>
      <c r="BD275" s="234" t="str">
        <f>_xlfn.XLOOKUP($F275,Monstervakken!$C:$C,Monstervakken!CN:CN,".",0)</f>
        <v>ja</v>
      </c>
      <c r="BE275" s="234" t="str">
        <f>_xlfn.XLOOKUP($F275,Monstervakken!$C:$C,Monstervakken!CO:CO,".",0)</f>
        <v>ja</v>
      </c>
      <c r="BF275" s="234" t="str">
        <f>_xlfn.XLOOKUP($F275,Monstervakken!$C:$C,Monstervakken!CP:CP,".",0)</f>
        <v>ja</v>
      </c>
      <c r="BG275" s="234" t="str">
        <f>_xlfn.XLOOKUP($F275,Monstervakken!$C:$C,Monstervakken!CQ:CQ,".",0)</f>
        <v>ja</v>
      </c>
      <c r="BH275" s="234" t="str">
        <f>_xlfn.XLOOKUP($F275,Monstervakken!$C:$C,Monstervakken!CR:CR,".",0)</f>
        <v>ja</v>
      </c>
      <c r="BI275" s="234" t="str">
        <f>_xlfn.XLOOKUP($F275,Monstervakken!$C:$C,Monstervakken!CS:CS,".",0)</f>
        <v>ja</v>
      </c>
      <c r="BJ275" s="234" t="str">
        <f>_xlfn.XLOOKUP($F275,Monstervakken!$C:$C,Monstervakken!CT:CT,".",0)</f>
        <v>ja</v>
      </c>
      <c r="BK275" s="234" t="str">
        <f>_xlfn.XLOOKUP($F275,Monstervakken!$C:$C,Monstervakken!CU:CU,".",0)</f>
        <v>ja</v>
      </c>
      <c r="BL275" s="232" t="str">
        <f t="shared" si="32"/>
        <v>011_265</v>
      </c>
    </row>
    <row r="276" spans="1:64" x14ac:dyDescent="0.2">
      <c r="A276" s="6" t="s">
        <v>1647</v>
      </c>
      <c r="C276" s="135">
        <f>_xlfn.XLOOKUP(F276,Monstervakken!C:C,Monstervakken!B:B)</f>
        <v>3011</v>
      </c>
      <c r="D276" s="6" t="s">
        <v>1635</v>
      </c>
      <c r="E276" s="6" t="s">
        <v>364</v>
      </c>
      <c r="F276" s="75">
        <v>31</v>
      </c>
      <c r="G276" s="115" t="str">
        <f t="shared" si="33"/>
        <v>011_266</v>
      </c>
      <c r="H276" s="135"/>
      <c r="I276" s="75">
        <v>266</v>
      </c>
      <c r="J276" s="6" t="s">
        <v>816</v>
      </c>
      <c r="K276" s="23">
        <v>45.5</v>
      </c>
      <c r="L276" s="25">
        <v>6.1</v>
      </c>
      <c r="M276" s="6">
        <v>277.55</v>
      </c>
      <c r="N276" s="8">
        <v>43720</v>
      </c>
      <c r="O276" s="6" t="s">
        <v>47</v>
      </c>
      <c r="P276" s="66">
        <v>-2.19</v>
      </c>
      <c r="Q276" s="66">
        <v>-2.2200000000000002</v>
      </c>
      <c r="R276" s="66">
        <f>_xlfn.XLOOKUP(E276,hlp_leggeruitrapport!A:A,hlp_leggeruitrapport!D:D)</f>
        <v>-2.2200000000000002</v>
      </c>
      <c r="S276" s="66">
        <v>0.75</v>
      </c>
      <c r="T276" s="66">
        <f>_xlfn.XLOOKUP(E276,hlp_leggeruitrapport!A:A,hlp_leggeruitrapport!E:E)</f>
        <v>0.75</v>
      </c>
      <c r="U276" s="75">
        <f>_xlfn.XLOOKUP(E276,hlp_leggeruitrapport!A:A,hlp_leggeruitrapport!F:F)</f>
        <v>3</v>
      </c>
      <c r="V276" s="165">
        <f>_xlfn.XLOOKUP($G276,hpBPaanwas!$C:$C,hpBPaanwas!T:T,".")</f>
        <v>3</v>
      </c>
      <c r="W276" s="75">
        <f t="shared" si="34"/>
        <v>-3.1700000000000004</v>
      </c>
      <c r="X276" s="6">
        <v>-2.97</v>
      </c>
      <c r="Y276" s="6">
        <v>1.6</v>
      </c>
      <c r="Z276" s="6">
        <v>0.63</v>
      </c>
      <c r="AA276" s="6">
        <v>0.11</v>
      </c>
      <c r="AB276" s="6">
        <v>0.31</v>
      </c>
      <c r="AC276" s="6">
        <v>28.7</v>
      </c>
      <c r="AD276" s="6">
        <v>5</v>
      </c>
      <c r="AE276" s="6">
        <v>14.1</v>
      </c>
      <c r="AF276" s="6">
        <v>8.1199999999999994E-2</v>
      </c>
      <c r="AG276" s="6" t="s">
        <v>479</v>
      </c>
      <c r="AH276" s="6" t="s">
        <v>32</v>
      </c>
      <c r="AI276" s="6" t="s">
        <v>41</v>
      </c>
      <c r="AJ276" s="6" t="s">
        <v>816</v>
      </c>
      <c r="AK276" s="75">
        <f>_xlfn.XLOOKUP(G276,hlpBPout!C:C,hlpBPout!X:X,".")</f>
        <v>27</v>
      </c>
      <c r="AL276" s="75">
        <f>_xlfn.XLOOKUP($G276,hlpBPout!$C:$C,hlpBPout!AA:AA,".")</f>
        <v>5</v>
      </c>
      <c r="AM276" s="75">
        <f>_xlfn.XLOOKUP(G276,hpBPaanwas!C:C,hpBPaanwas!X:X,".")</f>
        <v>36</v>
      </c>
      <c r="AN276" s="165">
        <f t="shared" si="30"/>
        <v>0.30769230769230771</v>
      </c>
      <c r="AO276" s="75">
        <f>_xlfn.XLOOKUP($G276,hpBPaanwas!$C:$C,hpBPaanwas!AA:AA,".")</f>
        <v>14</v>
      </c>
      <c r="AP276" s="116"/>
      <c r="AQ276" s="75">
        <f t="shared" si="31"/>
        <v>-1.6999999999999993</v>
      </c>
      <c r="AR276" s="116"/>
      <c r="AS276" s="127"/>
      <c r="AT276" s="127" t="s">
        <v>3795</v>
      </c>
      <c r="AU276" s="128"/>
      <c r="AV276" s="232" t="str">
        <f>_xlfn.XLOOKUP($F276,Monstervakken!$C:$C,Monstervakken!L:L,".",0)</f>
        <v>Klasse industrie</v>
      </c>
      <c r="AW276" s="232" t="str">
        <f>_xlfn.XLOOKUP($F276,Monstervakken!$C:$C,Monstervakken!M:M,".",0)</f>
        <v>Klasse A</v>
      </c>
      <c r="AX276" s="232" t="str">
        <f>_xlfn.XLOOKUP($F276,Monstervakken!$C:$C,Monstervakken!N:N,".",0)</f>
        <v>Verspreidbaar</v>
      </c>
      <c r="AY276" s="232" t="str">
        <f>_xlfn.XLOOKUP($F276,Monstervakken!$C:$C,Monstervakken!O:O,".",0)</f>
        <v>Toepasbaar in GBT</v>
      </c>
      <c r="AZ276" s="232" t="str">
        <f>_xlfn.XLOOKUP($F276,Monstervakken!$C:$C,Monstervakken!P:P,".",0)</f>
        <v>Toepasbaar in GBT</v>
      </c>
      <c r="BA276" s="232" t="str">
        <f>_xlfn.XLOOKUP($F276,Monstervakken!$C:$C,Monstervakken!Q:Q,".",0)</f>
        <v>Geen</v>
      </c>
      <c r="BB276" s="232"/>
      <c r="BC276" s="234" t="str">
        <f>_xlfn.XLOOKUP($F276,Monstervakken!$C:$C,Monstervakken!CM:CM,".",0)</f>
        <v>ja</v>
      </c>
      <c r="BD276" s="234" t="str">
        <f>_xlfn.XLOOKUP($F276,Monstervakken!$C:$C,Monstervakken!CN:CN,".",0)</f>
        <v>ja</v>
      </c>
      <c r="BE276" s="234" t="str">
        <f>_xlfn.XLOOKUP($F276,Monstervakken!$C:$C,Monstervakken!CO:CO,".",0)</f>
        <v>ja</v>
      </c>
      <c r="BF276" s="234" t="str">
        <f>_xlfn.XLOOKUP($F276,Monstervakken!$C:$C,Monstervakken!CP:CP,".",0)</f>
        <v>ja</v>
      </c>
      <c r="BG276" s="234" t="str">
        <f>_xlfn.XLOOKUP($F276,Monstervakken!$C:$C,Monstervakken!CQ:CQ,".",0)</f>
        <v>ja</v>
      </c>
      <c r="BH276" s="234" t="str">
        <f>_xlfn.XLOOKUP($F276,Monstervakken!$C:$C,Monstervakken!CR:CR,".",0)</f>
        <v>ja</v>
      </c>
      <c r="BI276" s="234" t="str">
        <f>_xlfn.XLOOKUP($F276,Monstervakken!$C:$C,Monstervakken!CS:CS,".",0)</f>
        <v>ja</v>
      </c>
      <c r="BJ276" s="234" t="str">
        <f>_xlfn.XLOOKUP($F276,Monstervakken!$C:$C,Monstervakken!CT:CT,".",0)</f>
        <v>ja</v>
      </c>
      <c r="BK276" s="234" t="str">
        <f>_xlfn.XLOOKUP($F276,Monstervakken!$C:$C,Monstervakken!CU:CU,".",0)</f>
        <v>ja</v>
      </c>
      <c r="BL276" s="232" t="str">
        <f t="shared" si="32"/>
        <v>011_266</v>
      </c>
    </row>
    <row r="277" spans="1:64" x14ac:dyDescent="0.2">
      <c r="A277" s="6" t="s">
        <v>1647</v>
      </c>
      <c r="C277" s="135">
        <f>_xlfn.XLOOKUP(F277,Monstervakken!C:C,Monstervakken!B:B)</f>
        <v>4017</v>
      </c>
      <c r="D277" s="6" t="s">
        <v>1635</v>
      </c>
      <c r="E277" s="6" t="s">
        <v>364</v>
      </c>
      <c r="F277" s="75">
        <v>49</v>
      </c>
      <c r="G277" s="115" t="str">
        <f t="shared" si="33"/>
        <v>011_267</v>
      </c>
      <c r="H277" s="135"/>
      <c r="I277" s="75">
        <v>267</v>
      </c>
      <c r="J277" s="6" t="s">
        <v>366</v>
      </c>
      <c r="K277" s="23">
        <v>40</v>
      </c>
      <c r="L277" s="25">
        <v>10.1</v>
      </c>
      <c r="M277" s="6">
        <v>404</v>
      </c>
      <c r="N277" s="8">
        <v>43720</v>
      </c>
      <c r="O277" s="6" t="s">
        <v>47</v>
      </c>
      <c r="P277" s="66">
        <v>-2.19</v>
      </c>
      <c r="Q277" s="66">
        <v>-2.2200000000000002</v>
      </c>
      <c r="R277" s="66">
        <f>_xlfn.XLOOKUP(E277,hlp_leggeruitrapport!A:A,hlp_leggeruitrapport!D:D)</f>
        <v>-2.2200000000000002</v>
      </c>
      <c r="S277" s="66">
        <v>0.75</v>
      </c>
      <c r="T277" s="66">
        <f>_xlfn.XLOOKUP(E277,hlp_leggeruitrapport!A:A,hlp_leggeruitrapport!E:E)</f>
        <v>0.75</v>
      </c>
      <c r="U277" s="75">
        <f>_xlfn.XLOOKUP(E277,hlp_leggeruitrapport!A:A,hlp_leggeruitrapport!F:F)</f>
        <v>3</v>
      </c>
      <c r="V277" s="165">
        <f>_xlfn.XLOOKUP($G277,hpBPaanwas!$C:$C,hpBPaanwas!T:T,".")</f>
        <v>3</v>
      </c>
      <c r="W277" s="75">
        <f t="shared" si="34"/>
        <v>-3.1700000000000004</v>
      </c>
      <c r="X277" s="6">
        <v>-2.97</v>
      </c>
      <c r="Y277" s="6">
        <v>5.6</v>
      </c>
      <c r="Z277" s="6">
        <v>2.42</v>
      </c>
      <c r="AA277" s="6">
        <v>0.3</v>
      </c>
      <c r="AB277" s="6">
        <v>1.02</v>
      </c>
      <c r="AC277" s="6">
        <v>96.8</v>
      </c>
      <c r="AD277" s="6">
        <v>12</v>
      </c>
      <c r="AE277" s="6">
        <v>40.799999999999997</v>
      </c>
      <c r="AF277" s="6">
        <v>6.9435999999999998E-2</v>
      </c>
      <c r="AG277" s="6" t="s">
        <v>27</v>
      </c>
      <c r="AH277" s="6" t="s">
        <v>28</v>
      </c>
      <c r="AI277" s="6" t="s">
        <v>29</v>
      </c>
      <c r="AJ277" s="6" t="s">
        <v>366</v>
      </c>
      <c r="AK277" s="75">
        <f>_xlfn.XLOOKUP(G277,hlpBPout!C:C,hlpBPout!X:X,".")</f>
        <v>96</v>
      </c>
      <c r="AL277" s="75">
        <f>_xlfn.XLOOKUP($G277,hlpBPout!$C:$C,hlpBPout!AA:AA,".")</f>
        <v>12</v>
      </c>
      <c r="AM277" s="75">
        <f>_xlfn.XLOOKUP(G277,hpBPaanwas!C:C,hpBPaanwas!X:X,".")</f>
        <v>108</v>
      </c>
      <c r="AN277" s="165">
        <f t="shared" si="30"/>
        <v>1.2</v>
      </c>
      <c r="AO277" s="75">
        <f>_xlfn.XLOOKUP($G277,hpBPaanwas!$C:$C,hpBPaanwas!AA:AA,".")</f>
        <v>48</v>
      </c>
      <c r="AP277" s="116"/>
      <c r="AQ277" s="75">
        <f t="shared" si="31"/>
        <v>-0.79999999999999716</v>
      </c>
      <c r="AR277" s="116"/>
      <c r="AS277" s="127"/>
      <c r="AT277" s="127" t="s">
        <v>3795</v>
      </c>
      <c r="AU277" s="128"/>
      <c r="AV277" s="232" t="str">
        <f>_xlfn.XLOOKUP($F277,Monstervakken!$C:$C,Monstervakken!L:L,".",0)</f>
        <v>Klasse industrie</v>
      </c>
      <c r="AW277" s="232" t="str">
        <f>_xlfn.XLOOKUP($F277,Monstervakken!$C:$C,Monstervakken!M:M,".",0)</f>
        <v>Klasse B</v>
      </c>
      <c r="AX277" s="232" t="str">
        <f>_xlfn.XLOOKUP($F277,Monstervakken!$C:$C,Monstervakken!N:N,".",0)</f>
        <v>Verspreidbaar</v>
      </c>
      <c r="AY277" s="232" t="str">
        <f>_xlfn.XLOOKUP($F277,Monstervakken!$C:$C,Monstervakken!O:O,".",0)</f>
        <v>Toepasbaar in GBT</v>
      </c>
      <c r="AZ277" s="232" t="str">
        <f>_xlfn.XLOOKUP($F277,Monstervakken!$C:$C,Monstervakken!P:P,".",0)</f>
        <v>Toepasbaar in GBT</v>
      </c>
      <c r="BA277" s="232" t="str">
        <f>_xlfn.XLOOKUP($F277,Monstervakken!$C:$C,Monstervakken!Q:Q,".",0)</f>
        <v>Geen</v>
      </c>
      <c r="BB277" s="232"/>
      <c r="BC277" s="234" t="str">
        <f>_xlfn.XLOOKUP($F277,Monstervakken!$C:$C,Monstervakken!CM:CM,".",0)</f>
        <v>ja</v>
      </c>
      <c r="BD277" s="234" t="str">
        <f>_xlfn.XLOOKUP($F277,Monstervakken!$C:$C,Monstervakken!CN:CN,".",0)</f>
        <v>ja</v>
      </c>
      <c r="BE277" s="234" t="str">
        <f>_xlfn.XLOOKUP($F277,Monstervakken!$C:$C,Monstervakken!CO:CO,".",0)</f>
        <v>ja</v>
      </c>
      <c r="BF277" s="234" t="str">
        <f>_xlfn.XLOOKUP($F277,Monstervakken!$C:$C,Monstervakken!CP:CP,".",0)</f>
        <v>ja</v>
      </c>
      <c r="BG277" s="234" t="str">
        <f>_xlfn.XLOOKUP($F277,Monstervakken!$C:$C,Monstervakken!CQ:CQ,".",0)</f>
        <v>ja</v>
      </c>
      <c r="BH277" s="234" t="str">
        <f>_xlfn.XLOOKUP($F277,Monstervakken!$C:$C,Monstervakken!CR:CR,".",0)</f>
        <v>ja</v>
      </c>
      <c r="BI277" s="234" t="str">
        <f>_xlfn.XLOOKUP($F277,Monstervakken!$C:$C,Monstervakken!CS:CS,".",0)</f>
        <v>ja</v>
      </c>
      <c r="BJ277" s="234" t="str">
        <f>_xlfn.XLOOKUP($F277,Monstervakken!$C:$C,Monstervakken!CT:CT,".",0)</f>
        <v>ja</v>
      </c>
      <c r="BK277" s="234" t="str">
        <f>_xlfn.XLOOKUP($F277,Monstervakken!$C:$C,Monstervakken!CU:CU,".",0)</f>
        <v>ja</v>
      </c>
      <c r="BL277" s="232" t="str">
        <f t="shared" si="32"/>
        <v>011_267</v>
      </c>
    </row>
    <row r="278" spans="1:64" x14ac:dyDescent="0.2">
      <c r="A278" s="6" t="s">
        <v>1647</v>
      </c>
      <c r="C278" s="135">
        <f>_xlfn.XLOOKUP(F278,Monstervakken!C:C,Monstervakken!B:B)</f>
        <v>4017</v>
      </c>
      <c r="D278" s="6" t="s">
        <v>1635</v>
      </c>
      <c r="E278" s="6" t="s">
        <v>364</v>
      </c>
      <c r="F278" s="75">
        <v>49</v>
      </c>
      <c r="G278" s="115" t="str">
        <f t="shared" si="33"/>
        <v>011_268</v>
      </c>
      <c r="H278" s="135"/>
      <c r="I278" s="75">
        <v>268</v>
      </c>
      <c r="J278" s="6" t="s">
        <v>817</v>
      </c>
      <c r="K278" s="23">
        <v>44.5</v>
      </c>
      <c r="L278" s="25">
        <v>7</v>
      </c>
      <c r="M278" s="6">
        <v>311.5</v>
      </c>
      <c r="N278" s="8">
        <v>43720</v>
      </c>
      <c r="O278" s="6" t="s">
        <v>47</v>
      </c>
      <c r="P278" s="66">
        <v>-2.19</v>
      </c>
      <c r="Q278" s="66">
        <v>-2.2200000000000002</v>
      </c>
      <c r="R278" s="66">
        <f>_xlfn.XLOOKUP(E278,hlp_leggeruitrapport!A:A,hlp_leggeruitrapport!D:D)</f>
        <v>-2.2200000000000002</v>
      </c>
      <c r="S278" s="66">
        <v>0.75</v>
      </c>
      <c r="T278" s="66">
        <f>_xlfn.XLOOKUP(E278,hlp_leggeruitrapport!A:A,hlp_leggeruitrapport!E:E)</f>
        <v>0.75</v>
      </c>
      <c r="U278" s="75">
        <f>_xlfn.XLOOKUP(E278,hlp_leggeruitrapport!A:A,hlp_leggeruitrapport!F:F)</f>
        <v>3</v>
      </c>
      <c r="V278" s="165">
        <f>_xlfn.XLOOKUP($G278,hpBPaanwas!$C:$C,hpBPaanwas!T:T,".")</f>
        <v>3</v>
      </c>
      <c r="W278" s="75">
        <f t="shared" si="34"/>
        <v>-3.1700000000000004</v>
      </c>
      <c r="X278" s="6">
        <v>-2.97</v>
      </c>
      <c r="Y278" s="6">
        <v>2.5</v>
      </c>
      <c r="Z278" s="6">
        <v>1.4</v>
      </c>
      <c r="AA278" s="6">
        <v>0.18</v>
      </c>
      <c r="AB278" s="6">
        <v>0.55000000000000004</v>
      </c>
      <c r="AC278" s="6">
        <v>62.3</v>
      </c>
      <c r="AD278" s="6">
        <v>8</v>
      </c>
      <c r="AE278" s="6">
        <v>24.5</v>
      </c>
      <c r="AF278" s="6">
        <v>8.8364999999999999E-2</v>
      </c>
      <c r="AG278" s="6" t="s">
        <v>479</v>
      </c>
      <c r="AH278" s="6" t="s">
        <v>32</v>
      </c>
      <c r="AI278" s="6" t="s">
        <v>41</v>
      </c>
      <c r="AJ278" s="6" t="s">
        <v>817</v>
      </c>
      <c r="AK278" s="75">
        <f>_xlfn.XLOOKUP(G278,hlpBPout!C:C,hlpBPout!X:X,".")</f>
        <v>62</v>
      </c>
      <c r="AL278" s="75">
        <f>_xlfn.XLOOKUP($G278,hlpBPout!$C:$C,hlpBPout!AA:AA,".")</f>
        <v>9</v>
      </c>
      <c r="AM278" s="75">
        <f>_xlfn.XLOOKUP(G278,hpBPaanwas!C:C,hpBPaanwas!X:X,".")</f>
        <v>71</v>
      </c>
      <c r="AN278" s="165">
        <f t="shared" si="30"/>
        <v>0.6067415730337079</v>
      </c>
      <c r="AO278" s="75">
        <f>_xlfn.XLOOKUP($G278,hpBPaanwas!$C:$C,hpBPaanwas!AA:AA,".")</f>
        <v>27</v>
      </c>
      <c r="AP278" s="116"/>
      <c r="AQ278" s="75">
        <f t="shared" si="31"/>
        <v>-0.29999999999999716</v>
      </c>
      <c r="AR278" s="116"/>
      <c r="AS278" s="127"/>
      <c r="AT278" s="127" t="s">
        <v>3795</v>
      </c>
      <c r="AU278" s="128"/>
      <c r="AV278" s="232" t="str">
        <f>_xlfn.XLOOKUP($F278,Monstervakken!$C:$C,Monstervakken!L:L,".",0)</f>
        <v>Klasse industrie</v>
      </c>
      <c r="AW278" s="232" t="str">
        <f>_xlfn.XLOOKUP($F278,Monstervakken!$C:$C,Monstervakken!M:M,".",0)</f>
        <v>Klasse B</v>
      </c>
      <c r="AX278" s="232" t="str">
        <f>_xlfn.XLOOKUP($F278,Monstervakken!$C:$C,Monstervakken!N:N,".",0)</f>
        <v>Verspreidbaar</v>
      </c>
      <c r="AY278" s="232" t="str">
        <f>_xlfn.XLOOKUP($F278,Monstervakken!$C:$C,Monstervakken!O:O,".",0)</f>
        <v>Toepasbaar in GBT</v>
      </c>
      <c r="AZ278" s="232" t="str">
        <f>_xlfn.XLOOKUP($F278,Monstervakken!$C:$C,Monstervakken!P:P,".",0)</f>
        <v>Toepasbaar in GBT</v>
      </c>
      <c r="BA278" s="232" t="str">
        <f>_xlfn.XLOOKUP($F278,Monstervakken!$C:$C,Monstervakken!Q:Q,".",0)</f>
        <v>Geen</v>
      </c>
      <c r="BB278" s="232"/>
      <c r="BC278" s="234" t="str">
        <f>_xlfn.XLOOKUP($F278,Monstervakken!$C:$C,Monstervakken!CM:CM,".",0)</f>
        <v>ja</v>
      </c>
      <c r="BD278" s="234" t="str">
        <f>_xlfn.XLOOKUP($F278,Monstervakken!$C:$C,Monstervakken!CN:CN,".",0)</f>
        <v>ja</v>
      </c>
      <c r="BE278" s="234" t="str">
        <f>_xlfn.XLOOKUP($F278,Monstervakken!$C:$C,Monstervakken!CO:CO,".",0)</f>
        <v>ja</v>
      </c>
      <c r="BF278" s="234" t="str">
        <f>_xlfn.XLOOKUP($F278,Monstervakken!$C:$C,Monstervakken!CP:CP,".",0)</f>
        <v>ja</v>
      </c>
      <c r="BG278" s="234" t="str">
        <f>_xlfn.XLOOKUP($F278,Monstervakken!$C:$C,Monstervakken!CQ:CQ,".",0)</f>
        <v>ja</v>
      </c>
      <c r="BH278" s="234" t="str">
        <f>_xlfn.XLOOKUP($F278,Monstervakken!$C:$C,Monstervakken!CR:CR,".",0)</f>
        <v>ja</v>
      </c>
      <c r="BI278" s="234" t="str">
        <f>_xlfn.XLOOKUP($F278,Monstervakken!$C:$C,Monstervakken!CS:CS,".",0)</f>
        <v>ja</v>
      </c>
      <c r="BJ278" s="234" t="str">
        <f>_xlfn.XLOOKUP($F278,Monstervakken!$C:$C,Monstervakken!CT:CT,".",0)</f>
        <v>ja</v>
      </c>
      <c r="BK278" s="234" t="str">
        <f>_xlfn.XLOOKUP($F278,Monstervakken!$C:$C,Monstervakken!CU:CU,".",0)</f>
        <v>ja</v>
      </c>
      <c r="BL278" s="232" t="str">
        <f t="shared" si="32"/>
        <v>011_268</v>
      </c>
    </row>
    <row r="279" spans="1:64" x14ac:dyDescent="0.2">
      <c r="A279" s="6" t="s">
        <v>1647</v>
      </c>
      <c r="C279" s="135">
        <f>_xlfn.XLOOKUP(F279,Monstervakken!C:C,Monstervakken!B:B)</f>
        <v>4017</v>
      </c>
      <c r="D279" s="6" t="s">
        <v>1635</v>
      </c>
      <c r="E279" s="6" t="s">
        <v>367</v>
      </c>
      <c r="F279" s="75">
        <v>49</v>
      </c>
      <c r="G279" s="115" t="str">
        <f t="shared" si="33"/>
        <v>011_269</v>
      </c>
      <c r="H279" s="135"/>
      <c r="I279" s="75">
        <v>269</v>
      </c>
      <c r="J279" s="6" t="s">
        <v>818</v>
      </c>
      <c r="K279" s="23">
        <v>35</v>
      </c>
      <c r="L279" s="25">
        <v>7.65</v>
      </c>
      <c r="M279" s="6">
        <v>267.75</v>
      </c>
      <c r="N279" s="8">
        <v>43720</v>
      </c>
      <c r="O279" s="6" t="s">
        <v>38</v>
      </c>
      <c r="P279" s="66">
        <v>-2.19</v>
      </c>
      <c r="Q279" s="66">
        <v>-2.2200000000000002</v>
      </c>
      <c r="R279" s="66">
        <f>_xlfn.XLOOKUP(E279,hlp_leggeruitrapport!A:A,hlp_leggeruitrapport!D:D)</f>
        <v>-2.2200000000000002</v>
      </c>
      <c r="S279" s="66">
        <v>0.75</v>
      </c>
      <c r="T279" s="66">
        <f>_xlfn.XLOOKUP(E279,hlp_leggeruitrapport!A:A,hlp_leggeruitrapport!E:E)</f>
        <v>0.75</v>
      </c>
      <c r="U279" s="75">
        <f>_xlfn.XLOOKUP(E279,hlp_leggeruitrapport!A:A,hlp_leggeruitrapport!F:F)</f>
        <v>3</v>
      </c>
      <c r="V279" s="165">
        <f>_xlfn.XLOOKUP($G279,hpBPaanwas!$C:$C,hpBPaanwas!T:T,".")</f>
        <v>3</v>
      </c>
      <c r="W279" s="75">
        <f t="shared" si="34"/>
        <v>-3.1700000000000004</v>
      </c>
      <c r="X279" s="6">
        <v>-2.97</v>
      </c>
      <c r="Y279" s="6">
        <v>3.15</v>
      </c>
      <c r="Z279" s="6">
        <v>1.36</v>
      </c>
      <c r="AA279" s="6">
        <v>0.4</v>
      </c>
      <c r="AB279" s="6">
        <v>0.65</v>
      </c>
      <c r="AC279" s="6">
        <v>47.6</v>
      </c>
      <c r="AD279" s="6">
        <v>14</v>
      </c>
      <c r="AE279" s="6">
        <v>22.8</v>
      </c>
      <c r="AF279" s="6">
        <v>0.15104500000000001</v>
      </c>
      <c r="AG279" s="6" t="s">
        <v>479</v>
      </c>
      <c r="AH279" s="6" t="s">
        <v>28</v>
      </c>
      <c r="AI279" s="6" t="s">
        <v>41</v>
      </c>
      <c r="AJ279" s="6" t="s">
        <v>818</v>
      </c>
      <c r="AK279" s="75">
        <f>_xlfn.XLOOKUP(G279,hlpBPout!C:C,hlpBPout!X:X,".")</f>
        <v>49</v>
      </c>
      <c r="AL279" s="75">
        <f>_xlfn.XLOOKUP($G279,hlpBPout!$C:$C,hlpBPout!AA:AA,".")</f>
        <v>14</v>
      </c>
      <c r="AM279" s="75">
        <f>_xlfn.XLOOKUP(G279,hpBPaanwas!C:C,hpBPaanwas!X:X,".")</f>
        <v>53</v>
      </c>
      <c r="AN279" s="165">
        <f t="shared" si="30"/>
        <v>0.8</v>
      </c>
      <c r="AO279" s="75">
        <f>_xlfn.XLOOKUP($G279,hpBPaanwas!$C:$C,hpBPaanwas!AA:AA,".")</f>
        <v>28</v>
      </c>
      <c r="AP279" s="116"/>
      <c r="AQ279" s="75">
        <f t="shared" si="31"/>
        <v>1.3999999999999986</v>
      </c>
      <c r="AR279" s="116"/>
      <c r="AS279" s="127"/>
      <c r="AT279" s="127" t="s">
        <v>3795</v>
      </c>
      <c r="AU279" s="128"/>
      <c r="AV279" s="232" t="str">
        <f>_xlfn.XLOOKUP($F279,Monstervakken!$C:$C,Monstervakken!L:L,".",0)</f>
        <v>Klasse industrie</v>
      </c>
      <c r="AW279" s="232" t="str">
        <f>_xlfn.XLOOKUP($F279,Monstervakken!$C:$C,Monstervakken!M:M,".",0)</f>
        <v>Klasse B</v>
      </c>
      <c r="AX279" s="232" t="str">
        <f>_xlfn.XLOOKUP($F279,Monstervakken!$C:$C,Monstervakken!N:N,".",0)</f>
        <v>Verspreidbaar</v>
      </c>
      <c r="AY279" s="232" t="str">
        <f>_xlfn.XLOOKUP($F279,Monstervakken!$C:$C,Monstervakken!O:O,".",0)</f>
        <v>Toepasbaar in GBT</v>
      </c>
      <c r="AZ279" s="232" t="str">
        <f>_xlfn.XLOOKUP($F279,Monstervakken!$C:$C,Monstervakken!P:P,".",0)</f>
        <v>Toepasbaar in GBT</v>
      </c>
      <c r="BA279" s="232" t="str">
        <f>_xlfn.XLOOKUP($F279,Monstervakken!$C:$C,Monstervakken!Q:Q,".",0)</f>
        <v>Geen</v>
      </c>
      <c r="BB279" s="232"/>
      <c r="BC279" s="234" t="str">
        <f>_xlfn.XLOOKUP($F279,Monstervakken!$C:$C,Monstervakken!CM:CM,".",0)</f>
        <v>ja</v>
      </c>
      <c r="BD279" s="234" t="str">
        <f>_xlfn.XLOOKUP($F279,Monstervakken!$C:$C,Monstervakken!CN:CN,".",0)</f>
        <v>ja</v>
      </c>
      <c r="BE279" s="234" t="str">
        <f>_xlfn.XLOOKUP($F279,Monstervakken!$C:$C,Monstervakken!CO:CO,".",0)</f>
        <v>ja</v>
      </c>
      <c r="BF279" s="234" t="str">
        <f>_xlfn.XLOOKUP($F279,Monstervakken!$C:$C,Monstervakken!CP:CP,".",0)</f>
        <v>ja</v>
      </c>
      <c r="BG279" s="234" t="str">
        <f>_xlfn.XLOOKUP($F279,Monstervakken!$C:$C,Monstervakken!CQ:CQ,".",0)</f>
        <v>ja</v>
      </c>
      <c r="BH279" s="234" t="str">
        <f>_xlfn.XLOOKUP($F279,Monstervakken!$C:$C,Monstervakken!CR:CR,".",0)</f>
        <v>ja</v>
      </c>
      <c r="BI279" s="234" t="str">
        <f>_xlfn.XLOOKUP($F279,Monstervakken!$C:$C,Monstervakken!CS:CS,".",0)</f>
        <v>ja</v>
      </c>
      <c r="BJ279" s="234" t="str">
        <f>_xlfn.XLOOKUP($F279,Monstervakken!$C:$C,Monstervakken!CT:CT,".",0)</f>
        <v>ja</v>
      </c>
      <c r="BK279" s="234" t="str">
        <f>_xlfn.XLOOKUP($F279,Monstervakken!$C:$C,Monstervakken!CU:CU,".",0)</f>
        <v>ja</v>
      </c>
      <c r="BL279" s="232" t="str">
        <f t="shared" si="32"/>
        <v>011_269</v>
      </c>
    </row>
    <row r="280" spans="1:64" x14ac:dyDescent="0.2">
      <c r="A280" s="6" t="s">
        <v>1647</v>
      </c>
      <c r="C280" s="135">
        <f>_xlfn.XLOOKUP(F280,Monstervakken!C:C,Monstervakken!B:B)</f>
        <v>4017</v>
      </c>
      <c r="D280" s="6" t="s">
        <v>1635</v>
      </c>
      <c r="E280" s="6" t="s">
        <v>367</v>
      </c>
      <c r="F280" s="75">
        <v>49</v>
      </c>
      <c r="G280" s="115" t="str">
        <f t="shared" si="33"/>
        <v>011_270</v>
      </c>
      <c r="H280" s="135"/>
      <c r="I280" s="75">
        <v>270</v>
      </c>
      <c r="J280" s="6" t="s">
        <v>368</v>
      </c>
      <c r="K280" s="23">
        <v>44</v>
      </c>
      <c r="L280" s="25">
        <v>8.35</v>
      </c>
      <c r="M280" s="6">
        <v>367.4</v>
      </c>
      <c r="N280" s="8">
        <v>43720</v>
      </c>
      <c r="O280" s="6" t="s">
        <v>38</v>
      </c>
      <c r="P280" s="66">
        <v>-2.19</v>
      </c>
      <c r="Q280" s="66">
        <v>-2.2200000000000002</v>
      </c>
      <c r="R280" s="66">
        <f>_xlfn.XLOOKUP(E280,hlp_leggeruitrapport!A:A,hlp_leggeruitrapport!D:D)</f>
        <v>-2.2200000000000002</v>
      </c>
      <c r="S280" s="66">
        <v>0.75</v>
      </c>
      <c r="T280" s="66">
        <f>_xlfn.XLOOKUP(E280,hlp_leggeruitrapport!A:A,hlp_leggeruitrapport!E:E)</f>
        <v>0.75</v>
      </c>
      <c r="U280" s="75">
        <f>_xlfn.XLOOKUP(E280,hlp_leggeruitrapport!A:A,hlp_leggeruitrapport!F:F)</f>
        <v>3</v>
      </c>
      <c r="V280" s="165">
        <f>_xlfn.XLOOKUP($G280,hpBPaanwas!$C:$C,hpBPaanwas!T:T,".")</f>
        <v>3</v>
      </c>
      <c r="W280" s="75">
        <f t="shared" si="34"/>
        <v>-3.1700000000000004</v>
      </c>
      <c r="X280" s="6">
        <v>-2.97</v>
      </c>
      <c r="Y280" s="6">
        <v>3.85</v>
      </c>
      <c r="Z280" s="6">
        <v>1.67</v>
      </c>
      <c r="AA280" s="6">
        <v>0.02</v>
      </c>
      <c r="AB280" s="6">
        <v>0.42</v>
      </c>
      <c r="AC280" s="6">
        <v>73.5</v>
      </c>
      <c r="AD280" s="6">
        <v>0.9</v>
      </c>
      <c r="AE280" s="6">
        <v>18.5</v>
      </c>
      <c r="AF280" s="6">
        <v>6.8979999999999996E-3</v>
      </c>
      <c r="AG280" s="6" t="s">
        <v>27</v>
      </c>
      <c r="AH280" s="6" t="s">
        <v>32</v>
      </c>
      <c r="AI280" s="6" t="s">
        <v>29</v>
      </c>
      <c r="AJ280" s="6" t="s">
        <v>368</v>
      </c>
      <c r="AK280" s="76">
        <f>_xlfn.XLOOKUP(G280,hlpBPout!C:C,hlpBPout!X:X,".")</f>
        <v>75</v>
      </c>
      <c r="AL280" s="75">
        <f>_xlfn.XLOOKUP($G280,hlpBPout!$C:$C,hlpBPout!AA:AA,".")</f>
        <v>0</v>
      </c>
      <c r="AM280" s="75">
        <f>_xlfn.XLOOKUP(G280,hpBPaanwas!C:C,hpBPaanwas!X:X,".")</f>
        <v>84</v>
      </c>
      <c r="AN280" s="165">
        <f t="shared" si="30"/>
        <v>0.5</v>
      </c>
      <c r="AO280" s="75">
        <f>_xlfn.XLOOKUP($G280,hpBPaanwas!$C:$C,hpBPaanwas!AA:AA,".")</f>
        <v>22</v>
      </c>
      <c r="AP280" s="116"/>
      <c r="AQ280" s="76">
        <f t="shared" si="31"/>
        <v>1.5</v>
      </c>
      <c r="AR280" s="257"/>
      <c r="AS280" s="127"/>
      <c r="AT280" s="127" t="s">
        <v>3795</v>
      </c>
      <c r="AU280" s="128"/>
      <c r="AV280" s="232" t="str">
        <f>_xlfn.XLOOKUP($F280,Monstervakken!$C:$C,Monstervakken!L:L,".",0)</f>
        <v>Klasse industrie</v>
      </c>
      <c r="AW280" s="232" t="str">
        <f>_xlfn.XLOOKUP($F280,Monstervakken!$C:$C,Monstervakken!M:M,".",0)</f>
        <v>Klasse B</v>
      </c>
      <c r="AX280" s="232" t="str">
        <f>_xlfn.XLOOKUP($F280,Monstervakken!$C:$C,Monstervakken!N:N,".",0)</f>
        <v>Verspreidbaar</v>
      </c>
      <c r="AY280" s="232" t="str">
        <f>_xlfn.XLOOKUP($F280,Monstervakken!$C:$C,Monstervakken!O:O,".",0)</f>
        <v>Toepasbaar in GBT</v>
      </c>
      <c r="AZ280" s="232" t="str">
        <f>_xlfn.XLOOKUP($F280,Monstervakken!$C:$C,Monstervakken!P:P,".",0)</f>
        <v>Toepasbaar in GBT</v>
      </c>
      <c r="BA280" s="232" t="str">
        <f>_xlfn.XLOOKUP($F280,Monstervakken!$C:$C,Monstervakken!Q:Q,".",0)</f>
        <v>Geen</v>
      </c>
      <c r="BB280" s="232"/>
      <c r="BC280" s="234" t="str">
        <f>_xlfn.XLOOKUP($F280,Monstervakken!$C:$C,Monstervakken!CM:CM,".",0)</f>
        <v>ja</v>
      </c>
      <c r="BD280" s="234" t="str">
        <f>_xlfn.XLOOKUP($F280,Monstervakken!$C:$C,Monstervakken!CN:CN,".",0)</f>
        <v>ja</v>
      </c>
      <c r="BE280" s="234" t="str">
        <f>_xlfn.XLOOKUP($F280,Monstervakken!$C:$C,Monstervakken!CO:CO,".",0)</f>
        <v>ja</v>
      </c>
      <c r="BF280" s="234" t="str">
        <f>_xlfn.XLOOKUP($F280,Monstervakken!$C:$C,Monstervakken!CP:CP,".",0)</f>
        <v>ja</v>
      </c>
      <c r="BG280" s="234" t="str">
        <f>_xlfn.XLOOKUP($F280,Monstervakken!$C:$C,Monstervakken!CQ:CQ,".",0)</f>
        <v>ja</v>
      </c>
      <c r="BH280" s="234" t="str">
        <f>_xlfn.XLOOKUP($F280,Monstervakken!$C:$C,Monstervakken!CR:CR,".",0)</f>
        <v>ja</v>
      </c>
      <c r="BI280" s="234" t="str">
        <f>_xlfn.XLOOKUP($F280,Monstervakken!$C:$C,Monstervakken!CS:CS,".",0)</f>
        <v>ja</v>
      </c>
      <c r="BJ280" s="234" t="str">
        <f>_xlfn.XLOOKUP($F280,Monstervakken!$C:$C,Monstervakken!CT:CT,".",0)</f>
        <v>ja</v>
      </c>
      <c r="BK280" s="234" t="str">
        <f>_xlfn.XLOOKUP($F280,Monstervakken!$C:$C,Monstervakken!CU:CU,".",0)</f>
        <v>ja</v>
      </c>
      <c r="BL280" s="232" t="str">
        <f t="shared" si="32"/>
        <v>011_270</v>
      </c>
    </row>
    <row r="281" spans="1:64" x14ac:dyDescent="0.2">
      <c r="A281" s="6" t="s">
        <v>1647</v>
      </c>
      <c r="C281" s="135">
        <f>_xlfn.XLOOKUP(F281,Monstervakken!C:C,Monstervakken!B:B)</f>
        <v>4017</v>
      </c>
      <c r="D281" s="6" t="s">
        <v>1635</v>
      </c>
      <c r="E281" s="6" t="s">
        <v>367</v>
      </c>
      <c r="F281" s="75">
        <v>49</v>
      </c>
      <c r="G281" s="115" t="str">
        <f t="shared" si="33"/>
        <v>011_271</v>
      </c>
      <c r="H281" s="135"/>
      <c r="I281" s="75">
        <v>271</v>
      </c>
      <c r="J281" s="6" t="s">
        <v>369</v>
      </c>
      <c r="K281" s="23">
        <v>43</v>
      </c>
      <c r="L281" s="25">
        <v>7.2</v>
      </c>
      <c r="M281" s="6">
        <v>309.60000000000002</v>
      </c>
      <c r="N281" s="8">
        <v>43720</v>
      </c>
      <c r="O281" s="6" t="s">
        <v>38</v>
      </c>
      <c r="P281" s="66">
        <v>-2.19</v>
      </c>
      <c r="Q281" s="66">
        <v>-2.2200000000000002</v>
      </c>
      <c r="R281" s="66">
        <f>_xlfn.XLOOKUP(E281,hlp_leggeruitrapport!A:A,hlp_leggeruitrapport!D:D)</f>
        <v>-2.2200000000000002</v>
      </c>
      <c r="S281" s="66">
        <v>0.75</v>
      </c>
      <c r="T281" s="66">
        <f>_xlfn.XLOOKUP(E281,hlp_leggeruitrapport!A:A,hlp_leggeruitrapport!E:E)</f>
        <v>0.75</v>
      </c>
      <c r="U281" s="75">
        <f>_xlfn.XLOOKUP(E281,hlp_leggeruitrapport!A:A,hlp_leggeruitrapport!F:F)</f>
        <v>3</v>
      </c>
      <c r="V281" s="165">
        <f>_xlfn.XLOOKUP($G281,hpBPaanwas!$C:$C,hpBPaanwas!T:T,".")</f>
        <v>3</v>
      </c>
      <c r="W281" s="75">
        <f t="shared" si="34"/>
        <v>-3.1700000000000004</v>
      </c>
      <c r="X281" s="6">
        <v>-2.97</v>
      </c>
      <c r="Y281" s="6">
        <v>2.7</v>
      </c>
      <c r="Z281" s="6">
        <v>1.24</v>
      </c>
      <c r="AA281" s="6">
        <v>0.09</v>
      </c>
      <c r="AB281" s="6">
        <v>0.4</v>
      </c>
      <c r="AC281" s="6">
        <v>53.3</v>
      </c>
      <c r="AD281" s="6">
        <v>3.9</v>
      </c>
      <c r="AE281" s="6">
        <v>17.2</v>
      </c>
      <c r="AF281" s="6">
        <v>4.2856999999999999E-2</v>
      </c>
      <c r="AG281" s="6" t="s">
        <v>27</v>
      </c>
      <c r="AH281" s="6" t="s">
        <v>32</v>
      </c>
      <c r="AI281" s="6" t="s">
        <v>29</v>
      </c>
      <c r="AJ281" s="6" t="s">
        <v>369</v>
      </c>
      <c r="AK281" s="75">
        <f>_xlfn.XLOOKUP(G281,hlpBPout!C:C,hlpBPout!X:X,".")</f>
        <v>52</v>
      </c>
      <c r="AL281" s="75">
        <f>_xlfn.XLOOKUP($G281,hlpBPout!$C:$C,hlpBPout!AA:AA,".")</f>
        <v>4</v>
      </c>
      <c r="AM281" s="75">
        <f>_xlfn.XLOOKUP(G281,hpBPaanwas!C:C,hpBPaanwas!X:X,".")</f>
        <v>60</v>
      </c>
      <c r="AN281" s="165">
        <f t="shared" si="30"/>
        <v>0.39534883720930231</v>
      </c>
      <c r="AO281" s="75">
        <f>_xlfn.XLOOKUP($G281,hpBPaanwas!$C:$C,hpBPaanwas!AA:AA,".")</f>
        <v>17</v>
      </c>
      <c r="AP281" s="116"/>
      <c r="AQ281" s="75">
        <f t="shared" si="31"/>
        <v>-1.2999999999999972</v>
      </c>
      <c r="AR281" s="116"/>
      <c r="AS281" s="127"/>
      <c r="AT281" s="127" t="s">
        <v>3795</v>
      </c>
      <c r="AU281" s="128"/>
      <c r="AV281" s="232" t="str">
        <f>_xlfn.XLOOKUP($F281,Monstervakken!$C:$C,Monstervakken!L:L,".",0)</f>
        <v>Klasse industrie</v>
      </c>
      <c r="AW281" s="232" t="str">
        <f>_xlfn.XLOOKUP($F281,Monstervakken!$C:$C,Monstervakken!M:M,".",0)</f>
        <v>Klasse B</v>
      </c>
      <c r="AX281" s="232" t="str">
        <f>_xlfn.XLOOKUP($F281,Monstervakken!$C:$C,Monstervakken!N:N,".",0)</f>
        <v>Verspreidbaar</v>
      </c>
      <c r="AY281" s="232" t="str">
        <f>_xlfn.XLOOKUP($F281,Monstervakken!$C:$C,Monstervakken!O:O,".",0)</f>
        <v>Toepasbaar in GBT</v>
      </c>
      <c r="AZ281" s="232" t="str">
        <f>_xlfn.XLOOKUP($F281,Monstervakken!$C:$C,Monstervakken!P:P,".",0)</f>
        <v>Toepasbaar in GBT</v>
      </c>
      <c r="BA281" s="232" t="str">
        <f>_xlfn.XLOOKUP($F281,Monstervakken!$C:$C,Monstervakken!Q:Q,".",0)</f>
        <v>Geen</v>
      </c>
      <c r="BB281" s="232"/>
      <c r="BC281" s="234" t="str">
        <f>_xlfn.XLOOKUP($F281,Monstervakken!$C:$C,Monstervakken!CM:CM,".",0)</f>
        <v>ja</v>
      </c>
      <c r="BD281" s="234" t="str">
        <f>_xlfn.XLOOKUP($F281,Monstervakken!$C:$C,Monstervakken!CN:CN,".",0)</f>
        <v>ja</v>
      </c>
      <c r="BE281" s="234" t="str">
        <f>_xlfn.XLOOKUP($F281,Monstervakken!$C:$C,Monstervakken!CO:CO,".",0)</f>
        <v>ja</v>
      </c>
      <c r="BF281" s="234" t="str">
        <f>_xlfn.XLOOKUP($F281,Monstervakken!$C:$C,Monstervakken!CP:CP,".",0)</f>
        <v>ja</v>
      </c>
      <c r="BG281" s="234" t="str">
        <f>_xlfn.XLOOKUP($F281,Monstervakken!$C:$C,Monstervakken!CQ:CQ,".",0)</f>
        <v>ja</v>
      </c>
      <c r="BH281" s="234" t="str">
        <f>_xlfn.XLOOKUP($F281,Monstervakken!$C:$C,Monstervakken!CR:CR,".",0)</f>
        <v>ja</v>
      </c>
      <c r="BI281" s="234" t="str">
        <f>_xlfn.XLOOKUP($F281,Monstervakken!$C:$C,Monstervakken!CS:CS,".",0)</f>
        <v>ja</v>
      </c>
      <c r="BJ281" s="234" t="str">
        <f>_xlfn.XLOOKUP($F281,Monstervakken!$C:$C,Monstervakken!CT:CT,".",0)</f>
        <v>ja</v>
      </c>
      <c r="BK281" s="234" t="str">
        <f>_xlfn.XLOOKUP($F281,Monstervakken!$C:$C,Monstervakken!CU:CU,".",0)</f>
        <v>ja</v>
      </c>
      <c r="BL281" s="232" t="str">
        <f t="shared" si="32"/>
        <v>011_271</v>
      </c>
    </row>
    <row r="282" spans="1:64" x14ac:dyDescent="0.2">
      <c r="A282" s="6" t="s">
        <v>1647</v>
      </c>
      <c r="C282" s="135">
        <f>_xlfn.XLOOKUP(F282,Monstervakken!C:C,Monstervakken!B:B)</f>
        <v>4017</v>
      </c>
      <c r="D282" s="6" t="s">
        <v>1635</v>
      </c>
      <c r="E282" s="6" t="s">
        <v>367</v>
      </c>
      <c r="F282" s="75">
        <v>49</v>
      </c>
      <c r="G282" s="115" t="str">
        <f t="shared" si="33"/>
        <v>011_272</v>
      </c>
      <c r="H282" s="135"/>
      <c r="I282" s="75">
        <v>272</v>
      </c>
      <c r="J282" s="6" t="s">
        <v>370</v>
      </c>
      <c r="K282" s="23">
        <v>38</v>
      </c>
      <c r="L282" s="25">
        <v>7.7</v>
      </c>
      <c r="M282" s="6">
        <v>292.60000000000002</v>
      </c>
      <c r="N282" s="8">
        <v>43720</v>
      </c>
      <c r="O282" s="6" t="s">
        <v>38</v>
      </c>
      <c r="P282" s="66">
        <v>-2.19</v>
      </c>
      <c r="Q282" s="66">
        <v>-2.2200000000000002</v>
      </c>
      <c r="R282" s="66">
        <f>_xlfn.XLOOKUP(E282,hlp_leggeruitrapport!A:A,hlp_leggeruitrapport!D:D)</f>
        <v>-2.2200000000000002</v>
      </c>
      <c r="S282" s="66">
        <v>0.75</v>
      </c>
      <c r="T282" s="66">
        <f>_xlfn.XLOOKUP(E282,hlp_leggeruitrapport!A:A,hlp_leggeruitrapport!E:E)</f>
        <v>0.75</v>
      </c>
      <c r="U282" s="75">
        <f>_xlfn.XLOOKUP(E282,hlp_leggeruitrapport!A:A,hlp_leggeruitrapport!F:F)</f>
        <v>3</v>
      </c>
      <c r="V282" s="165">
        <f>_xlfn.XLOOKUP($G282,hpBPaanwas!$C:$C,hpBPaanwas!T:T,".")</f>
        <v>3</v>
      </c>
      <c r="W282" s="75">
        <f t="shared" si="34"/>
        <v>-3.1700000000000004</v>
      </c>
      <c r="X282" s="6">
        <v>-2.97</v>
      </c>
      <c r="Y282" s="6">
        <v>3.2</v>
      </c>
      <c r="Z282" s="6">
        <v>2.85</v>
      </c>
      <c r="AA282" s="6">
        <v>0.18</v>
      </c>
      <c r="AB282" s="6">
        <v>0.48</v>
      </c>
      <c r="AC282" s="6">
        <v>108.3</v>
      </c>
      <c r="AD282" s="6">
        <v>6.8</v>
      </c>
      <c r="AE282" s="6">
        <v>18.2</v>
      </c>
      <c r="AF282" s="6">
        <v>7.1243000000000001E-2</v>
      </c>
      <c r="AG282" s="6" t="s">
        <v>27</v>
      </c>
      <c r="AH282" s="6" t="s">
        <v>32</v>
      </c>
      <c r="AI282" s="6" t="s">
        <v>29</v>
      </c>
      <c r="AJ282" s="6" t="s">
        <v>370</v>
      </c>
      <c r="AK282" s="75">
        <f>_xlfn.XLOOKUP(G282,hlpBPout!C:C,hlpBPout!X:X,".")</f>
        <v>106</v>
      </c>
      <c r="AL282" s="75">
        <f>_xlfn.XLOOKUP($G282,hlpBPout!$C:$C,hlpBPout!AA:AA,".")</f>
        <v>4</v>
      </c>
      <c r="AM282" s="75">
        <f>_xlfn.XLOOKUP(G282,hpBPaanwas!C:C,hpBPaanwas!X:X,".")</f>
        <v>114</v>
      </c>
      <c r="AN282" s="165">
        <f t="shared" si="30"/>
        <v>0.5</v>
      </c>
      <c r="AO282" s="75">
        <f>_xlfn.XLOOKUP($G282,hpBPaanwas!$C:$C,hpBPaanwas!AA:AA,".")</f>
        <v>19</v>
      </c>
      <c r="AP282" s="116"/>
      <c r="AQ282" s="75">
        <f t="shared" si="31"/>
        <v>-2.2999999999999972</v>
      </c>
      <c r="AR282" s="116"/>
      <c r="AS282" s="127"/>
      <c r="AT282" s="127" t="s">
        <v>3795</v>
      </c>
      <c r="AU282" s="128"/>
      <c r="AV282" s="232" t="str">
        <f>_xlfn.XLOOKUP($F282,Monstervakken!$C:$C,Monstervakken!L:L,".",0)</f>
        <v>Klasse industrie</v>
      </c>
      <c r="AW282" s="232" t="str">
        <f>_xlfn.XLOOKUP($F282,Monstervakken!$C:$C,Monstervakken!M:M,".",0)</f>
        <v>Klasse B</v>
      </c>
      <c r="AX282" s="232" t="str">
        <f>_xlfn.XLOOKUP($F282,Monstervakken!$C:$C,Monstervakken!N:N,".",0)</f>
        <v>Verspreidbaar</v>
      </c>
      <c r="AY282" s="232" t="str">
        <f>_xlfn.XLOOKUP($F282,Monstervakken!$C:$C,Monstervakken!O:O,".",0)</f>
        <v>Toepasbaar in GBT</v>
      </c>
      <c r="AZ282" s="232" t="str">
        <f>_xlfn.XLOOKUP($F282,Monstervakken!$C:$C,Monstervakken!P:P,".",0)</f>
        <v>Toepasbaar in GBT</v>
      </c>
      <c r="BA282" s="232" t="str">
        <f>_xlfn.XLOOKUP($F282,Monstervakken!$C:$C,Monstervakken!Q:Q,".",0)</f>
        <v>Geen</v>
      </c>
      <c r="BB282" s="232"/>
      <c r="BC282" s="234" t="str">
        <f>_xlfn.XLOOKUP($F282,Monstervakken!$C:$C,Monstervakken!CM:CM,".",0)</f>
        <v>ja</v>
      </c>
      <c r="BD282" s="234" t="str">
        <f>_xlfn.XLOOKUP($F282,Monstervakken!$C:$C,Monstervakken!CN:CN,".",0)</f>
        <v>ja</v>
      </c>
      <c r="BE282" s="234" t="str">
        <f>_xlfn.XLOOKUP($F282,Monstervakken!$C:$C,Monstervakken!CO:CO,".",0)</f>
        <v>ja</v>
      </c>
      <c r="BF282" s="234" t="str">
        <f>_xlfn.XLOOKUP($F282,Monstervakken!$C:$C,Monstervakken!CP:CP,".",0)</f>
        <v>ja</v>
      </c>
      <c r="BG282" s="234" t="str">
        <f>_xlfn.XLOOKUP($F282,Monstervakken!$C:$C,Monstervakken!CQ:CQ,".",0)</f>
        <v>ja</v>
      </c>
      <c r="BH282" s="234" t="str">
        <f>_xlfn.XLOOKUP($F282,Monstervakken!$C:$C,Monstervakken!CR:CR,".",0)</f>
        <v>ja</v>
      </c>
      <c r="BI282" s="234" t="str">
        <f>_xlfn.XLOOKUP($F282,Monstervakken!$C:$C,Monstervakken!CS:CS,".",0)</f>
        <v>ja</v>
      </c>
      <c r="BJ282" s="234" t="str">
        <f>_xlfn.XLOOKUP($F282,Monstervakken!$C:$C,Monstervakken!CT:CT,".",0)</f>
        <v>ja</v>
      </c>
      <c r="BK282" s="234" t="str">
        <f>_xlfn.XLOOKUP($F282,Monstervakken!$C:$C,Monstervakken!CU:CU,".",0)</f>
        <v>ja</v>
      </c>
      <c r="BL282" s="232" t="str">
        <f t="shared" si="32"/>
        <v>011_272</v>
      </c>
    </row>
    <row r="283" spans="1:64" x14ac:dyDescent="0.2">
      <c r="A283" s="6" t="s">
        <v>1647</v>
      </c>
      <c r="C283" s="135">
        <f>_xlfn.XLOOKUP(F283,Monstervakken!C:C,Monstervakken!B:B)</f>
        <v>2009</v>
      </c>
      <c r="D283" s="6" t="s">
        <v>1635</v>
      </c>
      <c r="E283" s="6" t="s">
        <v>336</v>
      </c>
      <c r="F283" s="75">
        <v>40</v>
      </c>
      <c r="G283" s="115" t="str">
        <f t="shared" si="33"/>
        <v>011_220</v>
      </c>
      <c r="H283" s="135"/>
      <c r="I283" s="75">
        <v>220</v>
      </c>
      <c r="J283" s="6" t="s">
        <v>337</v>
      </c>
      <c r="K283" s="23">
        <v>41</v>
      </c>
      <c r="L283" s="25">
        <v>5.85</v>
      </c>
      <c r="M283" s="6">
        <v>239.85</v>
      </c>
      <c r="N283" s="8">
        <v>43714</v>
      </c>
      <c r="O283" s="6" t="s">
        <v>38</v>
      </c>
      <c r="P283" s="66">
        <v>-2.2000000000000002</v>
      </c>
      <c r="Q283" s="66">
        <v>-2.2200000000000002</v>
      </c>
      <c r="R283" s="66">
        <f>_xlfn.XLOOKUP(E283,hlp_leggeruitrapport!A:A,hlp_leggeruitrapport!D:D)</f>
        <v>-2.2200000000000002</v>
      </c>
      <c r="S283" s="66">
        <v>0.75</v>
      </c>
      <c r="T283" s="66">
        <f>_xlfn.XLOOKUP(E283,hlp_leggeruitrapport!A:A,hlp_leggeruitrapport!E:E)</f>
        <v>0.75</v>
      </c>
      <c r="U283" s="75">
        <f>_xlfn.XLOOKUP(E283,hlp_leggeruitrapport!A:A,hlp_leggeruitrapport!F:F)</f>
        <v>3</v>
      </c>
      <c r="V283" s="165">
        <f>_xlfn.XLOOKUP($G283,hpBPaanwas!$C:$C,hpBPaanwas!T:T,".")</f>
        <v>2.6</v>
      </c>
      <c r="W283" s="75">
        <f t="shared" si="34"/>
        <v>-3.1700000000000004</v>
      </c>
      <c r="X283" s="6">
        <v>-2.97</v>
      </c>
      <c r="Y283" s="6">
        <v>1.95</v>
      </c>
      <c r="Z283" s="6">
        <v>0.86</v>
      </c>
      <c r="AA283" s="6">
        <v>0.01</v>
      </c>
      <c r="AB283" s="6">
        <v>0.27</v>
      </c>
      <c r="AC283" s="6">
        <v>35.299999999999997</v>
      </c>
      <c r="AD283" s="6">
        <v>0.4</v>
      </c>
      <c r="AE283" s="6">
        <v>11.1</v>
      </c>
      <c r="AF283" s="6">
        <v>6.7910000000000002E-3</v>
      </c>
      <c r="AG283" s="6" t="s">
        <v>27</v>
      </c>
      <c r="AH283" s="6" t="s">
        <v>32</v>
      </c>
      <c r="AI283" s="6" t="s">
        <v>29</v>
      </c>
      <c r="AJ283" s="6" t="s">
        <v>337</v>
      </c>
      <c r="AK283" s="75">
        <f>_xlfn.XLOOKUP(G283,hlpBPout!C:C,hlpBPout!X:X,".")</f>
        <v>37</v>
      </c>
      <c r="AL283" s="75">
        <f>_xlfn.XLOOKUP($G283,hlpBPout!$C:$C,hlpBPout!AA:AA,".")</f>
        <v>0</v>
      </c>
      <c r="AM283" s="75">
        <f>_xlfn.XLOOKUP(G283,hpBPaanwas!C:C,hpBPaanwas!X:X,".")</f>
        <v>41</v>
      </c>
      <c r="AN283" s="165">
        <f t="shared" si="30"/>
        <v>0.29268292682926828</v>
      </c>
      <c r="AO283" s="75">
        <f>_xlfn.XLOOKUP($G283,hpBPaanwas!$C:$C,hpBPaanwas!AA:AA,".")</f>
        <v>12</v>
      </c>
      <c r="AP283" s="116"/>
      <c r="AQ283" s="75">
        <f t="shared" si="31"/>
        <v>1.7000000000000028</v>
      </c>
      <c r="AR283" s="116"/>
      <c r="AS283" s="127"/>
      <c r="AT283" s="127" t="s">
        <v>3795</v>
      </c>
      <c r="AU283" s="128"/>
      <c r="AV283" s="232" t="str">
        <f>_xlfn.XLOOKUP($F283,Monstervakken!$C:$C,Monstervakken!L:L,".",0)</f>
        <v>Altijd toepasbaar</v>
      </c>
      <c r="AW283" s="232" t="str">
        <f>_xlfn.XLOOKUP($F283,Monstervakken!$C:$C,Monstervakken!M:M,".",0)</f>
        <v>Altijd toepasbaar</v>
      </c>
      <c r="AX283" s="232" t="str">
        <f>_xlfn.XLOOKUP($F283,Monstervakken!$C:$C,Monstervakken!N:N,".",0)</f>
        <v>Verspreidbaar</v>
      </c>
      <c r="AY283" s="232" t="str">
        <f>_xlfn.XLOOKUP($F283,Monstervakken!$C:$C,Monstervakken!O:O,".",0)</f>
        <v>Toepasbaar in GBT</v>
      </c>
      <c r="AZ283" s="232" t="str">
        <f>_xlfn.XLOOKUP($F283,Monstervakken!$C:$C,Monstervakken!P:P,".",0)</f>
        <v>Toepasbaar in GBT</v>
      </c>
      <c r="BA283" s="232" t="str">
        <f>_xlfn.XLOOKUP($F283,Monstervakken!$C:$C,Monstervakken!Q:Q,".",0)</f>
        <v>Geen</v>
      </c>
      <c r="BB283" s="232"/>
      <c r="BC283" s="234" t="str">
        <f>_xlfn.XLOOKUP($F283,Monstervakken!$C:$C,Monstervakken!CM:CM,".",0)</f>
        <v>ja</v>
      </c>
      <c r="BD283" s="234" t="str">
        <f>_xlfn.XLOOKUP($F283,Monstervakken!$C:$C,Monstervakken!CN:CN,".",0)</f>
        <v>ja</v>
      </c>
      <c r="BE283" s="234" t="str">
        <f>_xlfn.XLOOKUP($F283,Monstervakken!$C:$C,Monstervakken!CO:CO,".",0)</f>
        <v>ja</v>
      </c>
      <c r="BF283" s="234" t="str">
        <f>_xlfn.XLOOKUP($F283,Monstervakken!$C:$C,Monstervakken!CP:CP,".",0)</f>
        <v>ja</v>
      </c>
      <c r="BG283" s="234" t="str">
        <f>_xlfn.XLOOKUP($F283,Monstervakken!$C:$C,Monstervakken!CQ:CQ,".",0)</f>
        <v>ja</v>
      </c>
      <c r="BH283" s="234" t="str">
        <f>_xlfn.XLOOKUP($F283,Monstervakken!$C:$C,Monstervakken!CR:CR,".",0)</f>
        <v>ja</v>
      </c>
      <c r="BI283" s="234" t="str">
        <f>_xlfn.XLOOKUP($F283,Monstervakken!$C:$C,Monstervakken!CS:CS,".",0)</f>
        <v>ja</v>
      </c>
      <c r="BJ283" s="234" t="str">
        <f>_xlfn.XLOOKUP($F283,Monstervakken!$C:$C,Monstervakken!CT:CT,".",0)</f>
        <v>ja</v>
      </c>
      <c r="BK283" s="234" t="str">
        <f>_xlfn.XLOOKUP($F283,Monstervakken!$C:$C,Monstervakken!CU:CU,".",0)</f>
        <v>ja</v>
      </c>
      <c r="BL283" s="232" t="str">
        <f t="shared" si="32"/>
        <v>011_220</v>
      </c>
    </row>
    <row r="284" spans="1:64" hidden="1" x14ac:dyDescent="0.2">
      <c r="A284" s="6" t="s">
        <v>2814</v>
      </c>
      <c r="C284" s="6"/>
      <c r="D284" s="6" t="s">
        <v>1635</v>
      </c>
      <c r="E284" s="6" t="s">
        <v>912</v>
      </c>
      <c r="F284" s="75">
        <v>0</v>
      </c>
      <c r="G284" s="115" t="str">
        <f t="shared" si="33"/>
        <v>011_274</v>
      </c>
      <c r="H284" s="135"/>
      <c r="I284" s="75">
        <v>274</v>
      </c>
      <c r="J284" s="6" t="s">
        <v>913</v>
      </c>
      <c r="K284" s="23">
        <v>17.5</v>
      </c>
      <c r="L284" s="25">
        <v>5.0999999999999996</v>
      </c>
      <c r="M284" s="6">
        <v>89.25</v>
      </c>
      <c r="N284" s="8">
        <v>43720</v>
      </c>
      <c r="O284" s="6" t="s">
        <v>26</v>
      </c>
      <c r="P284" s="66">
        <v>-2.19</v>
      </c>
      <c r="Q284" s="66">
        <v>-2.2200000000000002</v>
      </c>
      <c r="R284" s="66">
        <f>_xlfn.XLOOKUP(E284,hlp_leggeruitrapport!A:A,hlp_leggeruitrapport!D:D)</f>
        <v>-2.2200000000000002</v>
      </c>
      <c r="S284" s="66">
        <v>0.5</v>
      </c>
      <c r="T284" s="66">
        <f>_xlfn.XLOOKUP(E284,hlp_leggeruitrapport!A:A,hlp_leggeruitrapport!E:E)</f>
        <v>0.5</v>
      </c>
      <c r="U284" s="75">
        <f>_xlfn.XLOOKUP(E284,hlp_leggeruitrapport!A:A,hlp_leggeruitrapport!F:F)</f>
        <v>3</v>
      </c>
      <c r="V284" s="165">
        <f>_xlfn.XLOOKUP($G284,hpBPaanwas!$C:$C,hpBPaanwas!T:T,".")</f>
        <v>3</v>
      </c>
      <c r="W284" s="75">
        <f t="shared" si="34"/>
        <v>-2.9200000000000004</v>
      </c>
      <c r="X284" s="6">
        <v>-2.72</v>
      </c>
      <c r="Y284" s="6">
        <v>2.1</v>
      </c>
      <c r="Z284" s="6">
        <v>2.0699999999999998</v>
      </c>
      <c r="AA284" s="6">
        <v>0</v>
      </c>
      <c r="AB284" s="6">
        <v>0</v>
      </c>
      <c r="AC284" s="6">
        <v>36.200000000000003</v>
      </c>
      <c r="AD284" s="6">
        <v>0</v>
      </c>
      <c r="AE284" s="6">
        <v>0</v>
      </c>
      <c r="AF284" s="6">
        <v>0</v>
      </c>
      <c r="AG284" s="6" t="s">
        <v>876</v>
      </c>
      <c r="AH284" s="6" t="s">
        <v>32</v>
      </c>
      <c r="AI284" s="6" t="s">
        <v>41</v>
      </c>
      <c r="AJ284" s="6" t="s">
        <v>913</v>
      </c>
      <c r="AK284" s="75">
        <f>_xlfn.XLOOKUP(G284,hlpBPout!C:C,hlpBPout!X:X,".")</f>
        <v>35</v>
      </c>
      <c r="AL284" s="75">
        <f>_xlfn.XLOOKUP($G284,hlpBPout!$C:$C,hlpBPout!AA:AA,".")</f>
        <v>0</v>
      </c>
      <c r="AM284" s="75">
        <f>_xlfn.XLOOKUP(G284,hpBPaanwas!C:C,hpBPaanwas!X:X,".")</f>
        <v>39</v>
      </c>
      <c r="AN284" s="75"/>
      <c r="AO284" s="75">
        <f>_xlfn.XLOOKUP($G284,hpBPaanwas!$C:$C,hpBPaanwas!AA:AA,".")</f>
        <v>0</v>
      </c>
      <c r="AP284" s="116"/>
      <c r="AQ284" s="75">
        <f t="shared" si="31"/>
        <v>-1.2000000000000028</v>
      </c>
      <c r="AR284" s="116"/>
      <c r="AS284" s="127"/>
      <c r="AT284" s="127"/>
      <c r="AU284" s="128"/>
      <c r="BC284" s="2"/>
      <c r="BD284" s="2"/>
      <c r="BE284" s="2"/>
      <c r="BF284" s="2"/>
      <c r="BG284" s="2"/>
      <c r="BH284" s="2"/>
      <c r="BI284" s="2"/>
      <c r="BJ284" s="2"/>
      <c r="BK284" s="2"/>
      <c r="BL284" s="232" t="str">
        <f t="shared" si="32"/>
        <v>011_274</v>
      </c>
    </row>
    <row r="285" spans="1:64" x14ac:dyDescent="0.2">
      <c r="A285" s="6" t="s">
        <v>1647</v>
      </c>
      <c r="C285" s="135">
        <f>_xlfn.XLOOKUP(F285,Monstervakken!C:C,Monstervakken!B:B)</f>
        <v>4018</v>
      </c>
      <c r="D285" s="6" t="s">
        <v>1635</v>
      </c>
      <c r="E285" s="6" t="s">
        <v>819</v>
      </c>
      <c r="F285" s="75">
        <v>50</v>
      </c>
      <c r="G285" s="75" t="str">
        <f t="shared" si="33"/>
        <v>011_275</v>
      </c>
      <c r="H285" s="135"/>
      <c r="I285" s="75">
        <v>275</v>
      </c>
      <c r="J285" s="6" t="s">
        <v>820</v>
      </c>
      <c r="K285" s="23">
        <v>41.5</v>
      </c>
      <c r="L285" s="25">
        <v>5.05</v>
      </c>
      <c r="M285" s="6">
        <v>209.57499999999999</v>
      </c>
      <c r="N285" s="8">
        <v>43720</v>
      </c>
      <c r="O285" s="6" t="s">
        <v>26</v>
      </c>
      <c r="P285" s="66">
        <v>-2.19</v>
      </c>
      <c r="Q285" s="66">
        <v>-2.2200000000000002</v>
      </c>
      <c r="R285" s="66">
        <f>_xlfn.XLOOKUP(E285,hlp_leggeruitrapport!A:A,hlp_leggeruitrapport!D:D)</f>
        <v>-2.2200000000000002</v>
      </c>
      <c r="S285" s="67">
        <v>0.75</v>
      </c>
      <c r="T285" s="67" t="str">
        <f>_xlfn.XLOOKUP(E285,hlp_leggeruitrapport!A:A,hlp_leggeruitrapport!E:E)</f>
        <v>-</v>
      </c>
      <c r="U285" s="76" t="str">
        <f>_xlfn.XLOOKUP(E285,hlp_leggeruitrapport!A:A,hlp_leggeruitrapport!F:F)</f>
        <v>-</v>
      </c>
      <c r="V285" s="165">
        <f>_xlfn.XLOOKUP($G285,hpBPaanwas!$C:$C,hpBPaanwas!T:T,".")</f>
        <v>2.2400000000000002</v>
      </c>
      <c r="W285" s="75">
        <f t="shared" si="34"/>
        <v>-3.1700000000000004</v>
      </c>
      <c r="X285" s="6">
        <v>-2.97</v>
      </c>
      <c r="Y285" s="6">
        <v>1.683333</v>
      </c>
      <c r="Z285" s="6">
        <v>1.96</v>
      </c>
      <c r="AA285" s="6">
        <v>0.34</v>
      </c>
      <c r="AB285" s="6">
        <v>0.59</v>
      </c>
      <c r="AC285" s="6">
        <v>81.3</v>
      </c>
      <c r="AD285" s="6">
        <v>14.1</v>
      </c>
      <c r="AE285" s="6">
        <v>24.5</v>
      </c>
      <c r="AF285" s="6">
        <v>0.212169</v>
      </c>
      <c r="AG285" s="6" t="s">
        <v>479</v>
      </c>
      <c r="AH285" s="6" t="s">
        <v>32</v>
      </c>
      <c r="AI285" s="6" t="s">
        <v>41</v>
      </c>
      <c r="AJ285" s="6" t="s">
        <v>820</v>
      </c>
      <c r="AK285" s="75">
        <f>_xlfn.XLOOKUP(G285,hlpBPout!C:C,hlpBPout!X:X,".")</f>
        <v>79</v>
      </c>
      <c r="AL285" s="75">
        <f>_xlfn.XLOOKUP($G285,hlpBPout!$C:$C,hlpBPout!AA:AA,".")</f>
        <v>0</v>
      </c>
      <c r="AM285" s="75">
        <f>_xlfn.XLOOKUP(G285,hpBPaanwas!C:C,hpBPaanwas!X:X,".")</f>
        <v>87</v>
      </c>
      <c r="AN285" s="165">
        <f t="shared" ref="AN285:AN316" si="35">AO285/K285</f>
        <v>0.60240963855421692</v>
      </c>
      <c r="AO285" s="75">
        <f>_xlfn.XLOOKUP($G285,hpBPaanwas!$C:$C,hpBPaanwas!AA:AA,".")</f>
        <v>25</v>
      </c>
      <c r="AP285" s="116"/>
      <c r="AQ285" s="75">
        <f t="shared" si="31"/>
        <v>-2.2999999999999972</v>
      </c>
      <c r="AR285" s="116"/>
      <c r="AS285" s="127"/>
      <c r="AT285" s="127" t="s">
        <v>3795</v>
      </c>
      <c r="AU285" s="128"/>
      <c r="AV285" s="232" t="str">
        <f>_xlfn.XLOOKUP($F285,Monstervakken!$C:$C,Monstervakken!L:L,".",0)</f>
        <v>Klasse industrie</v>
      </c>
      <c r="AW285" s="232" t="str">
        <f>_xlfn.XLOOKUP($F285,Monstervakken!$C:$C,Monstervakken!M:M,".",0)</f>
        <v>Klasse B</v>
      </c>
      <c r="AX285" s="232" t="str">
        <f>_xlfn.XLOOKUP($F285,Monstervakken!$C:$C,Monstervakken!N:N,".",0)</f>
        <v>Verspreidbaar</v>
      </c>
      <c r="AY285" s="232" t="str">
        <f>_xlfn.XLOOKUP($F285,Monstervakken!$C:$C,Monstervakken!O:O,".",0)</f>
        <v>Toepasbaar in GBT</v>
      </c>
      <c r="AZ285" s="232" t="str">
        <f>_xlfn.XLOOKUP($F285,Monstervakken!$C:$C,Monstervakken!P:P,".",0)</f>
        <v>Toepasbaar in GBT</v>
      </c>
      <c r="BA285" s="232" t="str">
        <f>_xlfn.XLOOKUP($F285,Monstervakken!$C:$C,Monstervakken!Q:Q,".",0)</f>
        <v>Geen</v>
      </c>
      <c r="BB285" s="232"/>
      <c r="BC285" s="234" t="str">
        <f>_xlfn.XLOOKUP($F285,Monstervakken!$C:$C,Monstervakken!CM:CM,".",0)</f>
        <v>ja</v>
      </c>
      <c r="BD285" s="234" t="str">
        <f>_xlfn.XLOOKUP($F285,Monstervakken!$C:$C,Monstervakken!CN:CN,".",0)</f>
        <v>ja</v>
      </c>
      <c r="BE285" s="234" t="str">
        <f>_xlfn.XLOOKUP($F285,Monstervakken!$C:$C,Monstervakken!CO:CO,".",0)</f>
        <v>ja</v>
      </c>
      <c r="BF285" s="234" t="str">
        <f>_xlfn.XLOOKUP($F285,Monstervakken!$C:$C,Monstervakken!CP:CP,".",0)</f>
        <v>ja</v>
      </c>
      <c r="BG285" s="234" t="str">
        <f>_xlfn.XLOOKUP($F285,Monstervakken!$C:$C,Monstervakken!CQ:CQ,".",0)</f>
        <v>ja</v>
      </c>
      <c r="BH285" s="234" t="str">
        <f>_xlfn.XLOOKUP($F285,Monstervakken!$C:$C,Monstervakken!CR:CR,".",0)</f>
        <v>ja</v>
      </c>
      <c r="BI285" s="234" t="str">
        <f>_xlfn.XLOOKUP($F285,Monstervakken!$C:$C,Monstervakken!CS:CS,".",0)</f>
        <v>ja</v>
      </c>
      <c r="BJ285" s="234" t="str">
        <f>_xlfn.XLOOKUP($F285,Monstervakken!$C:$C,Monstervakken!CT:CT,".",0)</f>
        <v>ja</v>
      </c>
      <c r="BK285" s="234" t="str">
        <f>_xlfn.XLOOKUP($F285,Monstervakken!$C:$C,Monstervakken!CU:CU,".",0)</f>
        <v>ja</v>
      </c>
      <c r="BL285" s="232" t="str">
        <f t="shared" si="32"/>
        <v>011_275</v>
      </c>
    </row>
    <row r="286" spans="1:64" x14ac:dyDescent="0.2">
      <c r="A286" s="6" t="s">
        <v>1647</v>
      </c>
      <c r="C286" s="135">
        <f>_xlfn.XLOOKUP(F286,Monstervakken!C:C,Monstervakken!B:B)</f>
        <v>2009</v>
      </c>
      <c r="D286" s="6" t="s">
        <v>1635</v>
      </c>
      <c r="E286" s="6" t="s">
        <v>336</v>
      </c>
      <c r="F286" s="75">
        <v>40</v>
      </c>
      <c r="G286" s="115" t="str">
        <f t="shared" si="33"/>
        <v>011_221</v>
      </c>
      <c r="H286" s="135"/>
      <c r="I286" s="75">
        <v>221</v>
      </c>
      <c r="J286" s="6" t="s">
        <v>338</v>
      </c>
      <c r="K286" s="23">
        <v>41.5</v>
      </c>
      <c r="L286" s="25">
        <v>5.9</v>
      </c>
      <c r="M286" s="6">
        <v>244.85</v>
      </c>
      <c r="N286" s="8">
        <v>43714</v>
      </c>
      <c r="O286" s="6" t="s">
        <v>38</v>
      </c>
      <c r="P286" s="66">
        <v>-2.2000000000000002</v>
      </c>
      <c r="Q286" s="66">
        <v>-2.2200000000000002</v>
      </c>
      <c r="R286" s="66">
        <f>_xlfn.XLOOKUP(E286,hlp_leggeruitrapport!A:A,hlp_leggeruitrapport!D:D)</f>
        <v>-2.2200000000000002</v>
      </c>
      <c r="S286" s="66">
        <v>0.75</v>
      </c>
      <c r="T286" s="66">
        <f>_xlfn.XLOOKUP(E286,hlp_leggeruitrapport!A:A,hlp_leggeruitrapport!E:E)</f>
        <v>0.75</v>
      </c>
      <c r="U286" s="75">
        <f>_xlfn.XLOOKUP(E286,hlp_leggeruitrapport!A:A,hlp_leggeruitrapport!F:F)</f>
        <v>3</v>
      </c>
      <c r="V286" s="165">
        <f>_xlfn.XLOOKUP($G286,hpBPaanwas!$C:$C,hpBPaanwas!T:T,".")</f>
        <v>2.62</v>
      </c>
      <c r="W286" s="75">
        <f t="shared" si="34"/>
        <v>-3.1700000000000004</v>
      </c>
      <c r="X286" s="6">
        <v>-2.97</v>
      </c>
      <c r="Y286" s="6">
        <v>1.966666</v>
      </c>
      <c r="Z286" s="6">
        <v>1.1200000000000001</v>
      </c>
      <c r="AA286" s="6">
        <v>0.01</v>
      </c>
      <c r="AB286" s="6">
        <v>0.12</v>
      </c>
      <c r="AC286" s="6">
        <v>46.5</v>
      </c>
      <c r="AD286" s="6">
        <v>0.4</v>
      </c>
      <c r="AE286" s="6">
        <v>5</v>
      </c>
      <c r="AF286" s="6">
        <v>6.7340000000000004E-3</v>
      </c>
      <c r="AG286" s="6" t="s">
        <v>27</v>
      </c>
      <c r="AH286" s="6" t="s">
        <v>32</v>
      </c>
      <c r="AI286" s="6" t="s">
        <v>29</v>
      </c>
      <c r="AJ286" s="6" t="s">
        <v>338</v>
      </c>
      <c r="AK286" s="75">
        <f>_xlfn.XLOOKUP(G286,hlpBPout!C:C,hlpBPout!X:X,".")</f>
        <v>46</v>
      </c>
      <c r="AL286" s="75">
        <f>_xlfn.XLOOKUP($G286,hlpBPout!$C:$C,hlpBPout!AA:AA,".")</f>
        <v>0</v>
      </c>
      <c r="AM286" s="75">
        <f>_xlfn.XLOOKUP(G286,hpBPaanwas!C:C,hpBPaanwas!X:X,".")</f>
        <v>54</v>
      </c>
      <c r="AN286" s="165">
        <f t="shared" si="35"/>
        <v>0.19277108433734941</v>
      </c>
      <c r="AO286" s="75">
        <f>_xlfn.XLOOKUP($G286,hpBPaanwas!$C:$C,hpBPaanwas!AA:AA,".")</f>
        <v>8</v>
      </c>
      <c r="AP286" s="116"/>
      <c r="AQ286" s="75">
        <f t="shared" si="31"/>
        <v>-0.5</v>
      </c>
      <c r="AR286" s="116"/>
      <c r="AS286" s="127"/>
      <c r="AT286" s="127" t="s">
        <v>3795</v>
      </c>
      <c r="AU286" s="128"/>
      <c r="AV286" s="232" t="str">
        <f>_xlfn.XLOOKUP($F286,Monstervakken!$C:$C,Monstervakken!L:L,".",0)</f>
        <v>Altijd toepasbaar</v>
      </c>
      <c r="AW286" s="232" t="str">
        <f>_xlfn.XLOOKUP($F286,Monstervakken!$C:$C,Monstervakken!M:M,".",0)</f>
        <v>Altijd toepasbaar</v>
      </c>
      <c r="AX286" s="232" t="str">
        <f>_xlfn.XLOOKUP($F286,Monstervakken!$C:$C,Monstervakken!N:N,".",0)</f>
        <v>Verspreidbaar</v>
      </c>
      <c r="AY286" s="232" t="str">
        <f>_xlfn.XLOOKUP($F286,Monstervakken!$C:$C,Monstervakken!O:O,".",0)</f>
        <v>Toepasbaar in GBT</v>
      </c>
      <c r="AZ286" s="232" t="str">
        <f>_xlfn.XLOOKUP($F286,Monstervakken!$C:$C,Monstervakken!P:P,".",0)</f>
        <v>Toepasbaar in GBT</v>
      </c>
      <c r="BA286" s="232" t="str">
        <f>_xlfn.XLOOKUP($F286,Monstervakken!$C:$C,Monstervakken!Q:Q,".",0)</f>
        <v>Geen</v>
      </c>
      <c r="BB286" s="232"/>
      <c r="BC286" s="234" t="str">
        <f>_xlfn.XLOOKUP($F286,Monstervakken!$C:$C,Monstervakken!CM:CM,".",0)</f>
        <v>ja</v>
      </c>
      <c r="BD286" s="234" t="str">
        <f>_xlfn.XLOOKUP($F286,Monstervakken!$C:$C,Monstervakken!CN:CN,".",0)</f>
        <v>ja</v>
      </c>
      <c r="BE286" s="234" t="str">
        <f>_xlfn.XLOOKUP($F286,Monstervakken!$C:$C,Monstervakken!CO:CO,".",0)</f>
        <v>ja</v>
      </c>
      <c r="BF286" s="234" t="str">
        <f>_xlfn.XLOOKUP($F286,Monstervakken!$C:$C,Monstervakken!CP:CP,".",0)</f>
        <v>ja</v>
      </c>
      <c r="BG286" s="234" t="str">
        <f>_xlfn.XLOOKUP($F286,Monstervakken!$C:$C,Monstervakken!CQ:CQ,".",0)</f>
        <v>ja</v>
      </c>
      <c r="BH286" s="234" t="str">
        <f>_xlfn.XLOOKUP($F286,Monstervakken!$C:$C,Monstervakken!CR:CR,".",0)</f>
        <v>ja</v>
      </c>
      <c r="BI286" s="234" t="str">
        <f>_xlfn.XLOOKUP($F286,Monstervakken!$C:$C,Monstervakken!CS:CS,".",0)</f>
        <v>ja</v>
      </c>
      <c r="BJ286" s="234" t="str">
        <f>_xlfn.XLOOKUP($F286,Monstervakken!$C:$C,Monstervakken!CT:CT,".",0)</f>
        <v>ja</v>
      </c>
      <c r="BK286" s="234" t="str">
        <f>_xlfn.XLOOKUP($F286,Monstervakken!$C:$C,Monstervakken!CU:CU,".",0)</f>
        <v>ja</v>
      </c>
      <c r="BL286" s="232" t="str">
        <f t="shared" si="32"/>
        <v>011_221</v>
      </c>
    </row>
    <row r="287" spans="1:64" x14ac:dyDescent="0.2">
      <c r="A287" s="6" t="s">
        <v>1647</v>
      </c>
      <c r="C287" s="135">
        <f>_xlfn.XLOOKUP(F287,Monstervakken!C:C,Monstervakken!B:B)</f>
        <v>2009</v>
      </c>
      <c r="D287" s="6" t="s">
        <v>1635</v>
      </c>
      <c r="E287" s="6" t="s">
        <v>339</v>
      </c>
      <c r="F287" s="75">
        <v>40</v>
      </c>
      <c r="G287" s="115" t="str">
        <f t="shared" si="33"/>
        <v>011_222</v>
      </c>
      <c r="H287" s="135"/>
      <c r="I287" s="75">
        <v>222</v>
      </c>
      <c r="J287" s="6" t="s">
        <v>340</v>
      </c>
      <c r="K287" s="23">
        <v>35.5</v>
      </c>
      <c r="L287" s="25">
        <v>7.1</v>
      </c>
      <c r="M287" s="6">
        <v>252.05</v>
      </c>
      <c r="N287" s="8">
        <v>43714</v>
      </c>
      <c r="O287" s="6" t="s">
        <v>26</v>
      </c>
      <c r="P287" s="66">
        <v>-2.2000000000000002</v>
      </c>
      <c r="Q287" s="66">
        <v>-2.2200000000000002</v>
      </c>
      <c r="R287" s="66">
        <f>_xlfn.XLOOKUP(E287,hlp_leggeruitrapport!A:A,hlp_leggeruitrapport!D:D)</f>
        <v>-2.2200000000000002</v>
      </c>
      <c r="S287" s="66">
        <v>0.75</v>
      </c>
      <c r="T287" s="66">
        <f>_xlfn.XLOOKUP(E287,hlp_leggeruitrapport!A:A,hlp_leggeruitrapport!E:E)</f>
        <v>0.75</v>
      </c>
      <c r="U287" s="75">
        <f>_xlfn.XLOOKUP(E287,hlp_leggeruitrapport!A:A,hlp_leggeruitrapport!F:F)</f>
        <v>3</v>
      </c>
      <c r="V287" s="165">
        <f>_xlfn.XLOOKUP($G287,hpBPaanwas!$C:$C,hpBPaanwas!T:T,".")</f>
        <v>3</v>
      </c>
      <c r="W287" s="75">
        <f t="shared" si="34"/>
        <v>-3.1700000000000004</v>
      </c>
      <c r="X287" s="6">
        <v>-2.97</v>
      </c>
      <c r="Y287" s="6">
        <v>2.6</v>
      </c>
      <c r="Z287" s="6">
        <v>1.49</v>
      </c>
      <c r="AA287" s="6">
        <v>0.22</v>
      </c>
      <c r="AB287" s="6">
        <v>0.43</v>
      </c>
      <c r="AC287" s="6">
        <v>52.9</v>
      </c>
      <c r="AD287" s="6">
        <v>7.8</v>
      </c>
      <c r="AE287" s="6">
        <v>15.3</v>
      </c>
      <c r="AF287" s="6">
        <v>0.102785</v>
      </c>
      <c r="AG287" s="6" t="s">
        <v>27</v>
      </c>
      <c r="AH287" s="6" t="s">
        <v>32</v>
      </c>
      <c r="AI287" s="6" t="s">
        <v>29</v>
      </c>
      <c r="AJ287" s="6" t="s">
        <v>340</v>
      </c>
      <c r="AK287" s="75">
        <f>_xlfn.XLOOKUP(G287,hlpBPout!C:C,hlpBPout!X:X,".")</f>
        <v>53</v>
      </c>
      <c r="AL287" s="75">
        <f>_xlfn.XLOOKUP($G287,hlpBPout!$C:$C,hlpBPout!AA:AA,".")</f>
        <v>7</v>
      </c>
      <c r="AM287" s="75">
        <f>_xlfn.XLOOKUP(G287,hpBPaanwas!C:C,hpBPaanwas!X:X,".")</f>
        <v>60</v>
      </c>
      <c r="AN287" s="165">
        <f t="shared" si="35"/>
        <v>0.50704225352112675</v>
      </c>
      <c r="AO287" s="75">
        <f>_xlfn.XLOOKUP($G287,hpBPaanwas!$C:$C,hpBPaanwas!AA:AA,".")</f>
        <v>18</v>
      </c>
      <c r="AP287" s="116"/>
      <c r="AQ287" s="75">
        <f t="shared" si="31"/>
        <v>0.10000000000000142</v>
      </c>
      <c r="AR287" s="116"/>
      <c r="AS287" s="127"/>
      <c r="AT287" s="127" t="s">
        <v>3795</v>
      </c>
      <c r="AU287" s="128"/>
      <c r="AV287" s="232" t="str">
        <f>_xlfn.XLOOKUP($F287,Monstervakken!$C:$C,Monstervakken!L:L,".",0)</f>
        <v>Altijd toepasbaar</v>
      </c>
      <c r="AW287" s="232" t="str">
        <f>_xlfn.XLOOKUP($F287,Monstervakken!$C:$C,Monstervakken!M:M,".",0)</f>
        <v>Altijd toepasbaar</v>
      </c>
      <c r="AX287" s="232" t="str">
        <f>_xlfn.XLOOKUP($F287,Monstervakken!$C:$C,Monstervakken!N:N,".",0)</f>
        <v>Verspreidbaar</v>
      </c>
      <c r="AY287" s="232" t="str">
        <f>_xlfn.XLOOKUP($F287,Monstervakken!$C:$C,Monstervakken!O:O,".",0)</f>
        <v>Toepasbaar in GBT</v>
      </c>
      <c r="AZ287" s="232" t="str">
        <f>_xlfn.XLOOKUP($F287,Monstervakken!$C:$C,Monstervakken!P:P,".",0)</f>
        <v>Toepasbaar in GBT</v>
      </c>
      <c r="BA287" s="232" t="str">
        <f>_xlfn.XLOOKUP($F287,Monstervakken!$C:$C,Monstervakken!Q:Q,".",0)</f>
        <v>Geen</v>
      </c>
      <c r="BB287" s="232"/>
      <c r="BC287" s="234" t="str">
        <f>_xlfn.XLOOKUP($F287,Monstervakken!$C:$C,Monstervakken!CM:CM,".",0)</f>
        <v>ja</v>
      </c>
      <c r="BD287" s="234" t="str">
        <f>_xlfn.XLOOKUP($F287,Monstervakken!$C:$C,Monstervakken!CN:CN,".",0)</f>
        <v>ja</v>
      </c>
      <c r="BE287" s="234" t="str">
        <f>_xlfn.XLOOKUP($F287,Monstervakken!$C:$C,Monstervakken!CO:CO,".",0)</f>
        <v>ja</v>
      </c>
      <c r="BF287" s="234" t="str">
        <f>_xlfn.XLOOKUP($F287,Monstervakken!$C:$C,Monstervakken!CP:CP,".",0)</f>
        <v>ja</v>
      </c>
      <c r="BG287" s="234" t="str">
        <f>_xlfn.XLOOKUP($F287,Monstervakken!$C:$C,Monstervakken!CQ:CQ,".",0)</f>
        <v>ja</v>
      </c>
      <c r="BH287" s="234" t="str">
        <f>_xlfn.XLOOKUP($F287,Monstervakken!$C:$C,Monstervakken!CR:CR,".",0)</f>
        <v>ja</v>
      </c>
      <c r="BI287" s="234" t="str">
        <f>_xlfn.XLOOKUP($F287,Monstervakken!$C:$C,Monstervakken!CS:CS,".",0)</f>
        <v>ja</v>
      </c>
      <c r="BJ287" s="234" t="str">
        <f>_xlfn.XLOOKUP($F287,Monstervakken!$C:$C,Monstervakken!CT:CT,".",0)</f>
        <v>ja</v>
      </c>
      <c r="BK287" s="234" t="str">
        <f>_xlfn.XLOOKUP($F287,Monstervakken!$C:$C,Monstervakken!CU:CU,".",0)</f>
        <v>ja</v>
      </c>
      <c r="BL287" s="232" t="str">
        <f t="shared" si="32"/>
        <v>011_222</v>
      </c>
    </row>
    <row r="288" spans="1:64" x14ac:dyDescent="0.2">
      <c r="A288" s="6" t="s">
        <v>1647</v>
      </c>
      <c r="C288" s="135">
        <f>_xlfn.XLOOKUP(F288,Monstervakken!C:C,Monstervakken!B:B)</f>
        <v>2009</v>
      </c>
      <c r="D288" s="6" t="s">
        <v>1635</v>
      </c>
      <c r="E288" s="6" t="s">
        <v>339</v>
      </c>
      <c r="F288" s="75">
        <v>40</v>
      </c>
      <c r="G288" s="115" t="str">
        <f t="shared" si="33"/>
        <v>011_223</v>
      </c>
      <c r="H288" s="135"/>
      <c r="I288" s="75">
        <v>223</v>
      </c>
      <c r="J288" s="6" t="s">
        <v>341</v>
      </c>
      <c r="K288" s="23">
        <v>36</v>
      </c>
      <c r="L288" s="25">
        <v>7.9</v>
      </c>
      <c r="M288" s="6">
        <v>284.39999999999998</v>
      </c>
      <c r="N288" s="8">
        <v>43714</v>
      </c>
      <c r="O288" s="6" t="s">
        <v>26</v>
      </c>
      <c r="P288" s="66">
        <v>-2.2000000000000002</v>
      </c>
      <c r="Q288" s="66">
        <v>-2.2200000000000002</v>
      </c>
      <c r="R288" s="66">
        <f>_xlfn.XLOOKUP(E288,hlp_leggeruitrapport!A:A,hlp_leggeruitrapport!D:D)</f>
        <v>-2.2200000000000002</v>
      </c>
      <c r="S288" s="66">
        <v>0.75</v>
      </c>
      <c r="T288" s="66">
        <f>_xlfn.XLOOKUP(E288,hlp_leggeruitrapport!A:A,hlp_leggeruitrapport!E:E)</f>
        <v>0.75</v>
      </c>
      <c r="U288" s="75">
        <f>_xlfn.XLOOKUP(E288,hlp_leggeruitrapport!A:A,hlp_leggeruitrapport!F:F)</f>
        <v>3</v>
      </c>
      <c r="V288" s="165">
        <f>_xlfn.XLOOKUP($G288,hpBPaanwas!$C:$C,hpBPaanwas!T:T,".")</f>
        <v>3</v>
      </c>
      <c r="W288" s="75">
        <f t="shared" si="34"/>
        <v>-3.1700000000000004</v>
      </c>
      <c r="X288" s="6">
        <v>-2.97</v>
      </c>
      <c r="Y288" s="6">
        <v>3.4</v>
      </c>
      <c r="Z288" s="6">
        <v>1.1499999999999999</v>
      </c>
      <c r="AA288" s="6">
        <v>0.01</v>
      </c>
      <c r="AB288" s="6">
        <v>0.35</v>
      </c>
      <c r="AC288" s="6">
        <v>41.4</v>
      </c>
      <c r="AD288" s="6">
        <v>0.4</v>
      </c>
      <c r="AE288" s="6">
        <v>12.6</v>
      </c>
      <c r="AF288" s="6">
        <v>3.9110000000000004E-3</v>
      </c>
      <c r="AG288" s="6" t="s">
        <v>27</v>
      </c>
      <c r="AH288" s="6" t="s">
        <v>32</v>
      </c>
      <c r="AI288" s="6" t="s">
        <v>29</v>
      </c>
      <c r="AJ288" s="6" t="s">
        <v>341</v>
      </c>
      <c r="AK288" s="75">
        <f>_xlfn.XLOOKUP(G288,hlpBPout!C:C,hlpBPout!X:X,".")</f>
        <v>40</v>
      </c>
      <c r="AL288" s="75">
        <f>_xlfn.XLOOKUP($G288,hlpBPout!$C:$C,hlpBPout!AA:AA,".")</f>
        <v>0</v>
      </c>
      <c r="AM288" s="75">
        <f>_xlfn.XLOOKUP(G288,hpBPaanwas!C:C,hpBPaanwas!X:X,".")</f>
        <v>47</v>
      </c>
      <c r="AN288" s="165">
        <f t="shared" si="35"/>
        <v>0.3888888888888889</v>
      </c>
      <c r="AO288" s="75">
        <f>_xlfn.XLOOKUP($G288,hpBPaanwas!$C:$C,hpBPaanwas!AA:AA,".")</f>
        <v>14</v>
      </c>
      <c r="AP288" s="116"/>
      <c r="AQ288" s="75">
        <f t="shared" si="31"/>
        <v>-1.3999999999999986</v>
      </c>
      <c r="AR288" s="116"/>
      <c r="AS288" s="127"/>
      <c r="AT288" s="127" t="s">
        <v>3795</v>
      </c>
      <c r="AU288" s="128"/>
      <c r="AV288" s="232" t="str">
        <f>_xlfn.XLOOKUP($F288,Monstervakken!$C:$C,Monstervakken!L:L,".",0)</f>
        <v>Altijd toepasbaar</v>
      </c>
      <c r="AW288" s="232" t="str">
        <f>_xlfn.XLOOKUP($F288,Monstervakken!$C:$C,Monstervakken!M:M,".",0)</f>
        <v>Altijd toepasbaar</v>
      </c>
      <c r="AX288" s="232" t="str">
        <f>_xlfn.XLOOKUP($F288,Monstervakken!$C:$C,Monstervakken!N:N,".",0)</f>
        <v>Verspreidbaar</v>
      </c>
      <c r="AY288" s="232" t="str">
        <f>_xlfn.XLOOKUP($F288,Monstervakken!$C:$C,Monstervakken!O:O,".",0)</f>
        <v>Toepasbaar in GBT</v>
      </c>
      <c r="AZ288" s="232" t="str">
        <f>_xlfn.XLOOKUP($F288,Monstervakken!$C:$C,Monstervakken!P:P,".",0)</f>
        <v>Toepasbaar in GBT</v>
      </c>
      <c r="BA288" s="232" t="str">
        <f>_xlfn.XLOOKUP($F288,Monstervakken!$C:$C,Monstervakken!Q:Q,".",0)</f>
        <v>Geen</v>
      </c>
      <c r="BB288" s="232"/>
      <c r="BC288" s="234" t="str">
        <f>_xlfn.XLOOKUP($F288,Monstervakken!$C:$C,Monstervakken!CM:CM,".",0)</f>
        <v>ja</v>
      </c>
      <c r="BD288" s="234" t="str">
        <f>_xlfn.XLOOKUP($F288,Monstervakken!$C:$C,Monstervakken!CN:CN,".",0)</f>
        <v>ja</v>
      </c>
      <c r="BE288" s="234" t="str">
        <f>_xlfn.XLOOKUP($F288,Monstervakken!$C:$C,Monstervakken!CO:CO,".",0)</f>
        <v>ja</v>
      </c>
      <c r="BF288" s="234" t="str">
        <f>_xlfn.XLOOKUP($F288,Monstervakken!$C:$C,Monstervakken!CP:CP,".",0)</f>
        <v>ja</v>
      </c>
      <c r="BG288" s="234" t="str">
        <f>_xlfn.XLOOKUP($F288,Monstervakken!$C:$C,Monstervakken!CQ:CQ,".",0)</f>
        <v>ja</v>
      </c>
      <c r="BH288" s="234" t="str">
        <f>_xlfn.XLOOKUP($F288,Monstervakken!$C:$C,Monstervakken!CR:CR,".",0)</f>
        <v>ja</v>
      </c>
      <c r="BI288" s="234" t="str">
        <f>_xlfn.XLOOKUP($F288,Monstervakken!$C:$C,Monstervakken!CS:CS,".",0)</f>
        <v>ja</v>
      </c>
      <c r="BJ288" s="234" t="str">
        <f>_xlfn.XLOOKUP($F288,Monstervakken!$C:$C,Monstervakken!CT:CT,".",0)</f>
        <v>ja</v>
      </c>
      <c r="BK288" s="234" t="str">
        <f>_xlfn.XLOOKUP($F288,Monstervakken!$C:$C,Monstervakken!CU:CU,".",0)</f>
        <v>ja</v>
      </c>
      <c r="BL288" s="232" t="str">
        <f t="shared" si="32"/>
        <v>011_223</v>
      </c>
    </row>
    <row r="289" spans="1:64" x14ac:dyDescent="0.2">
      <c r="A289" s="6" t="s">
        <v>1647</v>
      </c>
      <c r="C289" s="135">
        <f>_xlfn.XLOOKUP(F289,Monstervakken!C:C,Monstervakken!B:B)</f>
        <v>2010</v>
      </c>
      <c r="D289" s="6" t="s">
        <v>1635</v>
      </c>
      <c r="E289" s="6" t="s">
        <v>315</v>
      </c>
      <c r="F289" s="75">
        <v>42</v>
      </c>
      <c r="G289" s="115" t="str">
        <f t="shared" si="33"/>
        <v>011_200</v>
      </c>
      <c r="H289" s="135"/>
      <c r="I289" s="75">
        <v>200</v>
      </c>
      <c r="J289" s="6" t="s">
        <v>462</v>
      </c>
      <c r="K289" s="23">
        <v>38</v>
      </c>
      <c r="L289" s="25">
        <v>21.5</v>
      </c>
      <c r="M289" s="6">
        <v>817</v>
      </c>
      <c r="N289" s="8">
        <v>43741</v>
      </c>
      <c r="O289" s="6" t="s">
        <v>47</v>
      </c>
      <c r="P289" s="66">
        <v>-2.23</v>
      </c>
      <c r="Q289" s="66">
        <v>-2.2200000000000002</v>
      </c>
      <c r="R289" s="66">
        <f>_xlfn.XLOOKUP(E289,hlp_leggeruitrapport!A:A,hlp_leggeruitrapport!D:D)</f>
        <v>-2.2200000000000002</v>
      </c>
      <c r="S289" s="66">
        <v>0.75</v>
      </c>
      <c r="T289" s="66">
        <f>_xlfn.XLOOKUP(E289,hlp_leggeruitrapport!A:A,hlp_leggeruitrapport!E:E)</f>
        <v>0.75</v>
      </c>
      <c r="U289" s="75">
        <f>_xlfn.XLOOKUP(E289,hlp_leggeruitrapport!A:A,hlp_leggeruitrapport!F:F)</f>
        <v>3</v>
      </c>
      <c r="V289" s="165">
        <f>_xlfn.XLOOKUP($G289,hpBPaanwas!$C:$C,hpBPaanwas!T:T,".")</f>
        <v>3</v>
      </c>
      <c r="W289" s="75">
        <f t="shared" si="34"/>
        <v>-3.1700000000000004</v>
      </c>
      <c r="X289" s="6">
        <v>-2.97</v>
      </c>
      <c r="Y289" s="6">
        <v>17</v>
      </c>
      <c r="Z289" s="6">
        <v>5.55</v>
      </c>
      <c r="AA289" s="6">
        <v>0.09</v>
      </c>
      <c r="AB289" s="6">
        <v>0.69</v>
      </c>
      <c r="AC289" s="6">
        <v>210.9</v>
      </c>
      <c r="AD289" s="6">
        <v>3.4</v>
      </c>
      <c r="AE289" s="6">
        <v>26.2</v>
      </c>
      <c r="AF289" s="6">
        <v>7.0520000000000001E-3</v>
      </c>
      <c r="AG289" s="6" t="s">
        <v>445</v>
      </c>
      <c r="AH289" s="6" t="s">
        <v>28</v>
      </c>
      <c r="AI289" s="6" t="s">
        <v>41</v>
      </c>
      <c r="AJ289" s="6" t="s">
        <v>462</v>
      </c>
      <c r="AK289" s="75">
        <f>_xlfn.XLOOKUP(G289,hlpBPout!C:C,hlpBPout!X:X,".")</f>
        <v>209</v>
      </c>
      <c r="AL289" s="75">
        <f>_xlfn.XLOOKUP($G289,hlpBPout!$C:$C,hlpBPout!AA:AA,".")</f>
        <v>4</v>
      </c>
      <c r="AM289" s="75">
        <f>_xlfn.XLOOKUP(G289,hpBPaanwas!C:C,hpBPaanwas!X:X,".")</f>
        <v>232</v>
      </c>
      <c r="AN289" s="165">
        <f t="shared" si="35"/>
        <v>1.1052631578947369</v>
      </c>
      <c r="AO289" s="75">
        <f>_xlfn.XLOOKUP($G289,hpBPaanwas!$C:$C,hpBPaanwas!AA:AA,".")</f>
        <v>42</v>
      </c>
      <c r="AP289" s="116"/>
      <c r="AQ289" s="75">
        <f t="shared" si="31"/>
        <v>-1.9000000000000057</v>
      </c>
      <c r="AR289" s="116"/>
      <c r="AS289" s="127"/>
      <c r="AT289" s="127" t="s">
        <v>3795</v>
      </c>
      <c r="AU289" s="128"/>
      <c r="AV289" s="232" t="str">
        <f>_xlfn.XLOOKUP($F289,Monstervakken!$C:$C,Monstervakken!L:L,".",0)</f>
        <v>Altijd toepasbaar</v>
      </c>
      <c r="AW289" s="232" t="str">
        <f>_xlfn.XLOOKUP($F289,Monstervakken!$C:$C,Monstervakken!M:M,".",0)</f>
        <v>Altijd toepasbaar</v>
      </c>
      <c r="AX289" s="232" t="str">
        <f>_xlfn.XLOOKUP($F289,Monstervakken!$C:$C,Monstervakken!N:N,".",0)</f>
        <v>Verspreidbaar</v>
      </c>
      <c r="AY289" s="232" t="str">
        <f>_xlfn.XLOOKUP($F289,Monstervakken!$C:$C,Monstervakken!O:O,".",0)</f>
        <v>Toepasbaar in GBT</v>
      </c>
      <c r="AZ289" s="232" t="str">
        <f>_xlfn.XLOOKUP($F289,Monstervakken!$C:$C,Monstervakken!P:P,".",0)</f>
        <v>Toepasbaar in GBT</v>
      </c>
      <c r="BA289" s="232" t="str">
        <f>_xlfn.XLOOKUP($F289,Monstervakken!$C:$C,Monstervakken!Q:Q,".",0)</f>
        <v>Geen</v>
      </c>
      <c r="BB289" s="232"/>
      <c r="BC289" s="234" t="str">
        <f>_xlfn.XLOOKUP($F289,Monstervakken!$C:$C,Monstervakken!CM:CM,".",0)</f>
        <v>ja</v>
      </c>
      <c r="BD289" s="234" t="str">
        <f>_xlfn.XLOOKUP($F289,Monstervakken!$C:$C,Monstervakken!CN:CN,".",0)</f>
        <v>ja</v>
      </c>
      <c r="BE289" s="234" t="str">
        <f>_xlfn.XLOOKUP($F289,Monstervakken!$C:$C,Monstervakken!CO:CO,".",0)</f>
        <v>ja</v>
      </c>
      <c r="BF289" s="234" t="str">
        <f>_xlfn.XLOOKUP($F289,Monstervakken!$C:$C,Monstervakken!CP:CP,".",0)</f>
        <v>ja</v>
      </c>
      <c r="BG289" s="234" t="str">
        <f>_xlfn.XLOOKUP($F289,Monstervakken!$C:$C,Monstervakken!CQ:CQ,".",0)</f>
        <v>ja</v>
      </c>
      <c r="BH289" s="234" t="str">
        <f>_xlfn.XLOOKUP($F289,Monstervakken!$C:$C,Monstervakken!CR:CR,".",0)</f>
        <v>ja</v>
      </c>
      <c r="BI289" s="234" t="str">
        <f>_xlfn.XLOOKUP($F289,Monstervakken!$C:$C,Monstervakken!CS:CS,".",0)</f>
        <v>ja</v>
      </c>
      <c r="BJ289" s="234" t="str">
        <f>_xlfn.XLOOKUP($F289,Monstervakken!$C:$C,Monstervakken!CT:CT,".",0)</f>
        <v>ja</v>
      </c>
      <c r="BK289" s="234" t="str">
        <f>_xlfn.XLOOKUP($F289,Monstervakken!$C:$C,Monstervakken!CU:CU,".",0)</f>
        <v>ja</v>
      </c>
      <c r="BL289" s="232" t="str">
        <f t="shared" si="32"/>
        <v>011_200</v>
      </c>
    </row>
    <row r="290" spans="1:64" x14ac:dyDescent="0.2">
      <c r="A290" s="6" t="s">
        <v>1647</v>
      </c>
      <c r="C290" s="135">
        <f>_xlfn.XLOOKUP(F290,Monstervakken!C:C,Monstervakken!B:B)</f>
        <v>4019</v>
      </c>
      <c r="D290" s="6" t="s">
        <v>1635</v>
      </c>
      <c r="E290" s="6" t="s">
        <v>1138</v>
      </c>
      <c r="F290" s="75">
        <v>51</v>
      </c>
      <c r="G290" s="75" t="str">
        <f t="shared" si="33"/>
        <v>011_280</v>
      </c>
      <c r="H290" s="135"/>
      <c r="I290" s="75">
        <v>280</v>
      </c>
      <c r="J290" s="6" t="s">
        <v>1139</v>
      </c>
      <c r="K290" s="23">
        <v>7</v>
      </c>
      <c r="L290" s="25">
        <v>4</v>
      </c>
      <c r="M290" s="6">
        <v>28</v>
      </c>
      <c r="N290" s="8">
        <v>43766</v>
      </c>
      <c r="O290" s="6" t="s">
        <v>74</v>
      </c>
      <c r="P290" s="66">
        <v>-2.2200000000000002</v>
      </c>
      <c r="Q290" s="66">
        <v>-2.2200000000000002</v>
      </c>
      <c r="R290" s="66">
        <f>_xlfn.XLOOKUP(E290,hlp_leggeruitrapport!A:A,hlp_leggeruitrapport!D:D)</f>
        <v>-2.2200000000000002</v>
      </c>
      <c r="S290" s="67">
        <v>0.35</v>
      </c>
      <c r="T290" s="67" t="str">
        <f>_xlfn.XLOOKUP(E290,hlp_leggeruitrapport!A:A,hlp_leggeruitrapport!E:E)</f>
        <v>-</v>
      </c>
      <c r="U290" s="76" t="str">
        <f>_xlfn.XLOOKUP(E290,hlp_leggeruitrapport!A:A,hlp_leggeruitrapport!F:F)</f>
        <v>-</v>
      </c>
      <c r="V290" s="165">
        <f>_xlfn.XLOOKUP($G290,hpBPaanwas!$C:$C,hpBPaanwas!T:T,".")</f>
        <v>2</v>
      </c>
      <c r="W290" s="75">
        <f t="shared" si="34"/>
        <v>-2.77</v>
      </c>
      <c r="X290" s="6">
        <v>-2.57</v>
      </c>
      <c r="Y290" s="6">
        <v>2.6</v>
      </c>
      <c r="Z290" s="6">
        <v>1.06</v>
      </c>
      <c r="AA290" s="6">
        <v>0.57999999999999996</v>
      </c>
      <c r="AB290" s="6">
        <v>0.97</v>
      </c>
      <c r="AC290" s="6">
        <v>7.4</v>
      </c>
      <c r="AD290" s="6">
        <v>4.0999999999999996</v>
      </c>
      <c r="AE290" s="6">
        <v>6.8</v>
      </c>
      <c r="AF290" s="6">
        <v>0.54401200000000005</v>
      </c>
      <c r="AG290" s="6" t="s">
        <v>921</v>
      </c>
      <c r="AH290" s="6" t="s">
        <v>32</v>
      </c>
      <c r="AI290" s="6" t="s">
        <v>41</v>
      </c>
      <c r="AJ290" s="6" t="s">
        <v>1139</v>
      </c>
      <c r="AK290" s="75">
        <f>_xlfn.XLOOKUP(G290,hlpBPout!C:C,hlpBPout!X:X,".")</f>
        <v>7</v>
      </c>
      <c r="AL290" s="75">
        <f>_xlfn.XLOOKUP($G290,hlpBPout!$C:$C,hlpBPout!AA:AA,".")</f>
        <v>4</v>
      </c>
      <c r="AM290" s="75">
        <f>_xlfn.XLOOKUP(G290,hpBPaanwas!C:C,hpBPaanwas!X:X,".")</f>
        <v>8</v>
      </c>
      <c r="AN290" s="165">
        <f t="shared" si="35"/>
        <v>1.1428571428571428</v>
      </c>
      <c r="AO290" s="75">
        <f>_xlfn.XLOOKUP($G290,hpBPaanwas!$C:$C,hpBPaanwas!AA:AA,".")</f>
        <v>8</v>
      </c>
      <c r="AP290" s="116"/>
      <c r="AQ290" s="75">
        <f t="shared" si="31"/>
        <v>-0.40000000000000036</v>
      </c>
      <c r="AR290" s="116"/>
      <c r="AS290" s="127"/>
      <c r="AT290" s="127" t="s">
        <v>3795</v>
      </c>
      <c r="AU290" s="128"/>
      <c r="AV290" s="232" t="str">
        <f>_xlfn.XLOOKUP($F290,Monstervakken!$C:$C,Monstervakken!L:L,".",0)</f>
        <v>Klasse industrie</v>
      </c>
      <c r="AW290" s="232" t="str">
        <f>_xlfn.XLOOKUP($F290,Monstervakken!$C:$C,Monstervakken!M:M,".",0)</f>
        <v>Klasse B</v>
      </c>
      <c r="AX290" s="232" t="str">
        <f>_xlfn.XLOOKUP($F290,Monstervakken!$C:$C,Monstervakken!N:N,".",0)</f>
        <v>Niet verspreidbaar</v>
      </c>
      <c r="AY290" s="232" t="str">
        <f>_xlfn.XLOOKUP($F290,Monstervakken!$C:$C,Monstervakken!O:O,".",0)</f>
        <v>Toepasbaar GBT</v>
      </c>
      <c r="AZ290" s="232" t="str">
        <f>_xlfn.XLOOKUP($F290,Monstervakken!$C:$C,Monstervakken!P:P,".",0)</f>
        <v>Toepasbaar GBT</v>
      </c>
      <c r="BA290" s="232" t="str">
        <f>_xlfn.XLOOKUP($F290,Monstervakken!$C:$C,Monstervakken!Q:Q,".",0)</f>
        <v>Geen</v>
      </c>
      <c r="BB290" s="232"/>
      <c r="BC290" s="234" t="str">
        <f>_xlfn.XLOOKUP($F290,Monstervakken!$C:$C,Monstervakken!CM:CM,".",0)</f>
        <v>ja</v>
      </c>
      <c r="BD290" s="234" t="str">
        <f>_xlfn.XLOOKUP($F290,Monstervakken!$C:$C,Monstervakken!CN:CN,".",0)</f>
        <v>ja</v>
      </c>
      <c r="BE290" s="234" t="str">
        <f>_xlfn.XLOOKUP($F290,Monstervakken!$C:$C,Monstervakken!CO:CO,".",0)</f>
        <v>ja</v>
      </c>
      <c r="BF290" s="234" t="str">
        <f>_xlfn.XLOOKUP($F290,Monstervakken!$C:$C,Monstervakken!CP:CP,".",0)</f>
        <v>ja</v>
      </c>
      <c r="BG290" s="234" t="str">
        <f>_xlfn.XLOOKUP($F290,Monstervakken!$C:$C,Monstervakken!CQ:CQ,".",0)</f>
        <v>ja</v>
      </c>
      <c r="BH290" s="234" t="str">
        <f>_xlfn.XLOOKUP($F290,Monstervakken!$C:$C,Monstervakken!CR:CR,".",0)</f>
        <v>ja</v>
      </c>
      <c r="BI290" s="234" t="str">
        <f>_xlfn.XLOOKUP($F290,Monstervakken!$C:$C,Monstervakken!CS:CS,".",0)</f>
        <v>ja</v>
      </c>
      <c r="BJ290" s="234" t="str">
        <f>_xlfn.XLOOKUP($F290,Monstervakken!$C:$C,Monstervakken!CT:CT,".",0)</f>
        <v>ja</v>
      </c>
      <c r="BK290" s="234" t="str">
        <f>_xlfn.XLOOKUP($F290,Monstervakken!$C:$C,Monstervakken!CU:CU,".",0)</f>
        <v>ja</v>
      </c>
      <c r="BL290" s="232" t="str">
        <f t="shared" si="32"/>
        <v>011_280</v>
      </c>
    </row>
    <row r="291" spans="1:64" x14ac:dyDescent="0.2">
      <c r="A291" s="6" t="s">
        <v>1647</v>
      </c>
      <c r="C291" s="135">
        <f>_xlfn.XLOOKUP(F291,Monstervakken!C:C,Monstervakken!B:B)</f>
        <v>4019</v>
      </c>
      <c r="D291" s="6" t="s">
        <v>1635</v>
      </c>
      <c r="E291" s="6" t="s">
        <v>1140</v>
      </c>
      <c r="F291" s="75">
        <v>51</v>
      </c>
      <c r="G291" s="115" t="str">
        <f t="shared" si="33"/>
        <v>011_281</v>
      </c>
      <c r="H291" s="135"/>
      <c r="I291" s="75">
        <v>281</v>
      </c>
      <c r="J291" s="6" t="s">
        <v>1141</v>
      </c>
      <c r="K291" s="23">
        <v>13</v>
      </c>
      <c r="L291" s="25">
        <v>4</v>
      </c>
      <c r="M291" s="6">
        <v>52</v>
      </c>
      <c r="N291" s="8">
        <v>43766</v>
      </c>
      <c r="O291" s="6" t="s">
        <v>26</v>
      </c>
      <c r="P291" s="66">
        <v>-2.2200000000000002</v>
      </c>
      <c r="Q291" s="66">
        <v>-2.2200000000000002</v>
      </c>
      <c r="R291" s="66">
        <f>_xlfn.XLOOKUP(E291,hlp_leggeruitrapport!A:A,hlp_leggeruitrapport!D:D)</f>
        <v>-2.2200000000000002</v>
      </c>
      <c r="S291" s="66">
        <v>0.35</v>
      </c>
      <c r="T291" s="66">
        <f>_xlfn.XLOOKUP(E291,hlp_leggeruitrapport!A:A,hlp_leggeruitrapport!E:E)</f>
        <v>0.35</v>
      </c>
      <c r="U291" s="75">
        <f>_xlfn.XLOOKUP(E291,hlp_leggeruitrapport!A:A,hlp_leggeruitrapport!F:F)</f>
        <v>2</v>
      </c>
      <c r="V291" s="165">
        <f>_xlfn.XLOOKUP($G291,hpBPaanwas!$C:$C,hpBPaanwas!T:T,".")</f>
        <v>2</v>
      </c>
      <c r="W291" s="75">
        <f t="shared" si="34"/>
        <v>-2.77</v>
      </c>
      <c r="X291" s="6">
        <v>-2.57</v>
      </c>
      <c r="Y291" s="6">
        <v>2.6</v>
      </c>
      <c r="Z291" s="6">
        <v>1.1399999999999999</v>
      </c>
      <c r="AA291" s="6">
        <v>0.69</v>
      </c>
      <c r="AB291" s="6">
        <v>1.1000000000000001</v>
      </c>
      <c r="AC291" s="6">
        <v>14.8</v>
      </c>
      <c r="AD291" s="6">
        <v>9</v>
      </c>
      <c r="AE291" s="6">
        <v>14.3</v>
      </c>
      <c r="AF291" s="6">
        <v>0.629695</v>
      </c>
      <c r="AG291" s="6" t="s">
        <v>921</v>
      </c>
      <c r="AH291" s="6" t="s">
        <v>28</v>
      </c>
      <c r="AI291" s="6" t="s">
        <v>41</v>
      </c>
      <c r="AJ291" s="6" t="s">
        <v>1141</v>
      </c>
      <c r="AK291" s="75">
        <f>_xlfn.XLOOKUP(G291,hlpBPout!C:C,hlpBPout!X:X,".")</f>
        <v>14</v>
      </c>
      <c r="AL291" s="75">
        <f>_xlfn.XLOOKUP($G291,hlpBPout!$C:$C,hlpBPout!AA:AA,".")</f>
        <v>9</v>
      </c>
      <c r="AM291" s="75">
        <f>_xlfn.XLOOKUP(G291,hpBPaanwas!C:C,hpBPaanwas!X:X,".")</f>
        <v>16</v>
      </c>
      <c r="AN291" s="165">
        <f t="shared" si="35"/>
        <v>1.2307692307692308</v>
      </c>
      <c r="AO291" s="75">
        <f>_xlfn.XLOOKUP($G291,hpBPaanwas!$C:$C,hpBPaanwas!AA:AA,".")</f>
        <v>16</v>
      </c>
      <c r="AP291" s="116"/>
      <c r="AQ291" s="75">
        <f t="shared" si="31"/>
        <v>-0.80000000000000071</v>
      </c>
      <c r="AR291" s="116"/>
      <c r="AS291" s="127"/>
      <c r="AT291" s="127" t="s">
        <v>3795</v>
      </c>
      <c r="AU291" s="128"/>
      <c r="AV291" s="232" t="str">
        <f>_xlfn.XLOOKUP($F291,Monstervakken!$C:$C,Monstervakken!L:L,".",0)</f>
        <v>Klasse industrie</v>
      </c>
      <c r="AW291" s="232" t="str">
        <f>_xlfn.XLOOKUP($F291,Monstervakken!$C:$C,Monstervakken!M:M,".",0)</f>
        <v>Klasse B</v>
      </c>
      <c r="AX291" s="232" t="str">
        <f>_xlfn.XLOOKUP($F291,Monstervakken!$C:$C,Monstervakken!N:N,".",0)</f>
        <v>Niet verspreidbaar</v>
      </c>
      <c r="AY291" s="232" t="str">
        <f>_xlfn.XLOOKUP($F291,Monstervakken!$C:$C,Monstervakken!O:O,".",0)</f>
        <v>Toepasbaar GBT</v>
      </c>
      <c r="AZ291" s="232" t="str">
        <f>_xlfn.XLOOKUP($F291,Monstervakken!$C:$C,Monstervakken!P:P,".",0)</f>
        <v>Toepasbaar GBT</v>
      </c>
      <c r="BA291" s="232" t="str">
        <f>_xlfn.XLOOKUP($F291,Monstervakken!$C:$C,Monstervakken!Q:Q,".",0)</f>
        <v>Geen</v>
      </c>
      <c r="BB291" s="232"/>
      <c r="BC291" s="234" t="str">
        <f>_xlfn.XLOOKUP($F291,Monstervakken!$C:$C,Monstervakken!CM:CM,".",0)</f>
        <v>ja</v>
      </c>
      <c r="BD291" s="234" t="str">
        <f>_xlfn.XLOOKUP($F291,Monstervakken!$C:$C,Monstervakken!CN:CN,".",0)</f>
        <v>ja</v>
      </c>
      <c r="BE291" s="234" t="str">
        <f>_xlfn.XLOOKUP($F291,Monstervakken!$C:$C,Monstervakken!CO:CO,".",0)</f>
        <v>ja</v>
      </c>
      <c r="BF291" s="234" t="str">
        <f>_xlfn.XLOOKUP($F291,Monstervakken!$C:$C,Monstervakken!CP:CP,".",0)</f>
        <v>ja</v>
      </c>
      <c r="BG291" s="234" t="str">
        <f>_xlfn.XLOOKUP($F291,Monstervakken!$C:$C,Monstervakken!CQ:CQ,".",0)</f>
        <v>ja</v>
      </c>
      <c r="BH291" s="234" t="str">
        <f>_xlfn.XLOOKUP($F291,Monstervakken!$C:$C,Monstervakken!CR:CR,".",0)</f>
        <v>ja</v>
      </c>
      <c r="BI291" s="234" t="str">
        <f>_xlfn.XLOOKUP($F291,Monstervakken!$C:$C,Monstervakken!CS:CS,".",0)</f>
        <v>ja</v>
      </c>
      <c r="BJ291" s="234" t="str">
        <f>_xlfn.XLOOKUP($F291,Monstervakken!$C:$C,Monstervakken!CT:CT,".",0)</f>
        <v>ja</v>
      </c>
      <c r="BK291" s="234" t="str">
        <f>_xlfn.XLOOKUP($F291,Monstervakken!$C:$C,Monstervakken!CU:CU,".",0)</f>
        <v>ja</v>
      </c>
      <c r="BL291" s="232" t="str">
        <f t="shared" si="32"/>
        <v>011_281</v>
      </c>
    </row>
    <row r="292" spans="1:64" x14ac:dyDescent="0.2">
      <c r="A292" s="6" t="s">
        <v>1647</v>
      </c>
      <c r="C292" s="135">
        <f>_xlfn.XLOOKUP(F292,Monstervakken!C:C,Monstervakken!B:B)</f>
        <v>4019</v>
      </c>
      <c r="D292" s="6" t="s">
        <v>1635</v>
      </c>
      <c r="E292" s="6" t="s">
        <v>1140</v>
      </c>
      <c r="F292" s="75">
        <v>51</v>
      </c>
      <c r="G292" s="115" t="str">
        <f t="shared" si="33"/>
        <v>011_282</v>
      </c>
      <c r="H292" s="135"/>
      <c r="I292" s="75">
        <v>282</v>
      </c>
      <c r="J292" s="6" t="s">
        <v>1142</v>
      </c>
      <c r="K292" s="23">
        <v>18</v>
      </c>
      <c r="L292" s="25">
        <v>2.2000000000000002</v>
      </c>
      <c r="M292" s="6">
        <v>39.6</v>
      </c>
      <c r="N292" s="8">
        <v>43766</v>
      </c>
      <c r="O292" s="6" t="s">
        <v>47</v>
      </c>
      <c r="P292" s="66">
        <v>-2.2200000000000002</v>
      </c>
      <c r="Q292" s="66">
        <v>-2.2200000000000002</v>
      </c>
      <c r="R292" s="66">
        <f>_xlfn.XLOOKUP(E292,hlp_leggeruitrapport!A:A,hlp_leggeruitrapport!D:D)</f>
        <v>-2.2200000000000002</v>
      </c>
      <c r="S292" s="66">
        <v>0.35</v>
      </c>
      <c r="T292" s="66">
        <f>_xlfn.XLOOKUP(E292,hlp_leggeruitrapport!A:A,hlp_leggeruitrapport!E:E)</f>
        <v>0.35</v>
      </c>
      <c r="U292" s="75">
        <f>_xlfn.XLOOKUP(E292,hlp_leggeruitrapport!A:A,hlp_leggeruitrapport!F:F)</f>
        <v>2</v>
      </c>
      <c r="V292" s="165">
        <f>_xlfn.XLOOKUP($G292,hpBPaanwas!$C:$C,hpBPaanwas!T:T,".")</f>
        <v>1.71</v>
      </c>
      <c r="W292" s="75">
        <f t="shared" si="34"/>
        <v>-2.77</v>
      </c>
      <c r="X292" s="6">
        <v>-2.57</v>
      </c>
      <c r="Y292" s="6">
        <v>1</v>
      </c>
      <c r="Z292" s="6">
        <v>0.88</v>
      </c>
      <c r="AA292" s="6">
        <v>0.28000000000000003</v>
      </c>
      <c r="AB292" s="6">
        <v>0.42</v>
      </c>
      <c r="AC292" s="6">
        <v>15.8</v>
      </c>
      <c r="AD292" s="6">
        <v>5</v>
      </c>
      <c r="AE292" s="6">
        <v>7.6</v>
      </c>
      <c r="AF292" s="6">
        <v>0.54054100000000005</v>
      </c>
      <c r="AG292" s="6" t="s">
        <v>921</v>
      </c>
      <c r="AH292" s="6" t="s">
        <v>32</v>
      </c>
      <c r="AI292" s="6" t="s">
        <v>41</v>
      </c>
      <c r="AJ292" s="6" t="s">
        <v>1142</v>
      </c>
      <c r="AK292" s="75">
        <f>_xlfn.XLOOKUP(G292,hlpBPout!C:C,hlpBPout!X:X,".")</f>
        <v>16</v>
      </c>
      <c r="AL292" s="75">
        <f>_xlfn.XLOOKUP($G292,hlpBPout!$C:$C,hlpBPout!AA:AA,".")</f>
        <v>4</v>
      </c>
      <c r="AM292" s="75">
        <f>_xlfn.XLOOKUP(G292,hpBPaanwas!C:C,hpBPaanwas!X:X,".")</f>
        <v>16</v>
      </c>
      <c r="AN292" s="165">
        <f t="shared" si="35"/>
        <v>0.5</v>
      </c>
      <c r="AO292" s="75">
        <f>_xlfn.XLOOKUP($G292,hpBPaanwas!$C:$C,hpBPaanwas!AA:AA,".")</f>
        <v>9</v>
      </c>
      <c r="AP292" s="116"/>
      <c r="AQ292" s="75">
        <f t="shared" si="31"/>
        <v>0.19999999999999929</v>
      </c>
      <c r="AR292" s="116"/>
      <c r="AS292" s="127"/>
      <c r="AT292" s="127" t="s">
        <v>3795</v>
      </c>
      <c r="AU292" s="128"/>
      <c r="AV292" s="232" t="str">
        <f>_xlfn.XLOOKUP($F292,Monstervakken!$C:$C,Monstervakken!L:L,".",0)</f>
        <v>Klasse industrie</v>
      </c>
      <c r="AW292" s="232" t="str">
        <f>_xlfn.XLOOKUP($F292,Monstervakken!$C:$C,Monstervakken!M:M,".",0)</f>
        <v>Klasse B</v>
      </c>
      <c r="AX292" s="232" t="str">
        <f>_xlfn.XLOOKUP($F292,Monstervakken!$C:$C,Monstervakken!N:N,".",0)</f>
        <v>Niet verspreidbaar</v>
      </c>
      <c r="AY292" s="232" t="str">
        <f>_xlfn.XLOOKUP($F292,Monstervakken!$C:$C,Monstervakken!O:O,".",0)</f>
        <v>Toepasbaar GBT</v>
      </c>
      <c r="AZ292" s="232" t="str">
        <f>_xlfn.XLOOKUP($F292,Monstervakken!$C:$C,Monstervakken!P:P,".",0)</f>
        <v>Toepasbaar GBT</v>
      </c>
      <c r="BA292" s="232" t="str">
        <f>_xlfn.XLOOKUP($F292,Monstervakken!$C:$C,Monstervakken!Q:Q,".",0)</f>
        <v>Geen</v>
      </c>
      <c r="BB292" s="232"/>
      <c r="BC292" s="234" t="str">
        <f>_xlfn.XLOOKUP($F292,Monstervakken!$C:$C,Monstervakken!CM:CM,".",0)</f>
        <v>ja</v>
      </c>
      <c r="BD292" s="234" t="str">
        <f>_xlfn.XLOOKUP($F292,Monstervakken!$C:$C,Monstervakken!CN:CN,".",0)</f>
        <v>ja</v>
      </c>
      <c r="BE292" s="234" t="str">
        <f>_xlfn.XLOOKUP($F292,Monstervakken!$C:$C,Monstervakken!CO:CO,".",0)</f>
        <v>ja</v>
      </c>
      <c r="BF292" s="234" t="str">
        <f>_xlfn.XLOOKUP($F292,Monstervakken!$C:$C,Monstervakken!CP:CP,".",0)</f>
        <v>ja</v>
      </c>
      <c r="BG292" s="234" t="str">
        <f>_xlfn.XLOOKUP($F292,Monstervakken!$C:$C,Monstervakken!CQ:CQ,".",0)</f>
        <v>ja</v>
      </c>
      <c r="BH292" s="234" t="str">
        <f>_xlfn.XLOOKUP($F292,Monstervakken!$C:$C,Monstervakken!CR:CR,".",0)</f>
        <v>ja</v>
      </c>
      <c r="BI292" s="234" t="str">
        <f>_xlfn.XLOOKUP($F292,Monstervakken!$C:$C,Monstervakken!CS:CS,".",0)</f>
        <v>ja</v>
      </c>
      <c r="BJ292" s="234" t="str">
        <f>_xlfn.XLOOKUP($F292,Monstervakken!$C:$C,Monstervakken!CT:CT,".",0)</f>
        <v>ja</v>
      </c>
      <c r="BK292" s="234" t="str">
        <f>_xlfn.XLOOKUP($F292,Monstervakken!$C:$C,Monstervakken!CU:CU,".",0)</f>
        <v>ja</v>
      </c>
      <c r="BL292" s="232" t="str">
        <f t="shared" si="32"/>
        <v>011_282</v>
      </c>
    </row>
    <row r="293" spans="1:64" x14ac:dyDescent="0.2">
      <c r="A293" s="6" t="s">
        <v>1647</v>
      </c>
      <c r="C293" s="135">
        <f>_xlfn.XLOOKUP(F293,Monstervakken!C:C,Monstervakken!B:B)</f>
        <v>2010</v>
      </c>
      <c r="D293" s="6" t="s">
        <v>1635</v>
      </c>
      <c r="E293" s="6" t="s">
        <v>781</v>
      </c>
      <c r="F293" s="75">
        <v>42</v>
      </c>
      <c r="G293" s="115" t="str">
        <f t="shared" si="33"/>
        <v>011_201</v>
      </c>
      <c r="H293" s="135"/>
      <c r="I293" s="75">
        <v>201</v>
      </c>
      <c r="J293" s="6" t="s">
        <v>782</v>
      </c>
      <c r="K293" s="23">
        <v>24.5</v>
      </c>
      <c r="L293" s="25">
        <v>8</v>
      </c>
      <c r="M293" s="6">
        <v>196</v>
      </c>
      <c r="N293" s="8">
        <v>43741</v>
      </c>
      <c r="O293" s="6" t="s">
        <v>26</v>
      </c>
      <c r="P293" s="66">
        <v>-2.23</v>
      </c>
      <c r="Q293" s="66">
        <v>-2.2200000000000002</v>
      </c>
      <c r="R293" s="66">
        <f>_xlfn.XLOOKUP(E293,hlp_leggeruitrapport!A:A,hlp_leggeruitrapport!D:D)</f>
        <v>-2.2200000000000002</v>
      </c>
      <c r="S293" s="66">
        <v>0.75</v>
      </c>
      <c r="T293" s="66">
        <f>_xlfn.XLOOKUP(E293,hlp_leggeruitrapport!A:A,hlp_leggeruitrapport!E:E)</f>
        <v>0.75</v>
      </c>
      <c r="U293" s="75">
        <f>_xlfn.XLOOKUP(E293,hlp_leggeruitrapport!A:A,hlp_leggeruitrapport!F:F)</f>
        <v>3</v>
      </c>
      <c r="V293" s="165">
        <f>_xlfn.XLOOKUP($G293,hpBPaanwas!$C:$C,hpBPaanwas!T:T,".")</f>
        <v>3</v>
      </c>
      <c r="W293" s="75">
        <f t="shared" si="34"/>
        <v>-3.1700000000000004</v>
      </c>
      <c r="X293" s="6">
        <v>-2.97</v>
      </c>
      <c r="Y293" s="6">
        <v>3.5</v>
      </c>
      <c r="Z293" s="6">
        <v>1.53</v>
      </c>
      <c r="AA293" s="6">
        <v>0.14000000000000001</v>
      </c>
      <c r="AB293" s="6">
        <v>0.64</v>
      </c>
      <c r="AC293" s="6">
        <v>37.5</v>
      </c>
      <c r="AD293" s="6">
        <v>3.4</v>
      </c>
      <c r="AE293" s="6">
        <v>15.7</v>
      </c>
      <c r="AF293" s="6">
        <v>5.1565E-2</v>
      </c>
      <c r="AG293" s="6" t="s">
        <v>479</v>
      </c>
      <c r="AH293" s="6" t="s">
        <v>32</v>
      </c>
      <c r="AI293" s="6" t="s">
        <v>41</v>
      </c>
      <c r="AJ293" s="6" t="s">
        <v>782</v>
      </c>
      <c r="AK293" s="75">
        <f>_xlfn.XLOOKUP(G293,hlpBPout!C:C,hlpBPout!X:X,".")</f>
        <v>37</v>
      </c>
      <c r="AL293" s="75">
        <f>_xlfn.XLOOKUP($G293,hlpBPout!$C:$C,hlpBPout!AA:AA,".")</f>
        <v>5</v>
      </c>
      <c r="AM293" s="75">
        <f>_xlfn.XLOOKUP(G293,hpBPaanwas!C:C,hpBPaanwas!X:X,".")</f>
        <v>42</v>
      </c>
      <c r="AN293" s="165">
        <f t="shared" si="35"/>
        <v>0.81632653061224492</v>
      </c>
      <c r="AO293" s="75">
        <f>_xlfn.XLOOKUP($G293,hpBPaanwas!$C:$C,hpBPaanwas!AA:AA,".")</f>
        <v>20</v>
      </c>
      <c r="AP293" s="116"/>
      <c r="AQ293" s="75">
        <f t="shared" si="31"/>
        <v>-0.5</v>
      </c>
      <c r="AR293" s="116"/>
      <c r="AS293" s="127"/>
      <c r="AT293" s="127" t="s">
        <v>3795</v>
      </c>
      <c r="AU293" s="128"/>
      <c r="AV293" s="232" t="str">
        <f>_xlfn.XLOOKUP($F293,Monstervakken!$C:$C,Monstervakken!L:L,".",0)</f>
        <v>Altijd toepasbaar</v>
      </c>
      <c r="AW293" s="232" t="str">
        <f>_xlfn.XLOOKUP($F293,Monstervakken!$C:$C,Monstervakken!M:M,".",0)</f>
        <v>Altijd toepasbaar</v>
      </c>
      <c r="AX293" s="232" t="str">
        <f>_xlfn.XLOOKUP($F293,Monstervakken!$C:$C,Monstervakken!N:N,".",0)</f>
        <v>Verspreidbaar</v>
      </c>
      <c r="AY293" s="232" t="str">
        <f>_xlfn.XLOOKUP($F293,Monstervakken!$C:$C,Monstervakken!O:O,".",0)</f>
        <v>Toepasbaar in GBT</v>
      </c>
      <c r="AZ293" s="232" t="str">
        <f>_xlfn.XLOOKUP($F293,Monstervakken!$C:$C,Monstervakken!P:P,".",0)</f>
        <v>Toepasbaar in GBT</v>
      </c>
      <c r="BA293" s="232" t="str">
        <f>_xlfn.XLOOKUP($F293,Monstervakken!$C:$C,Monstervakken!Q:Q,".",0)</f>
        <v>Geen</v>
      </c>
      <c r="BB293" s="232"/>
      <c r="BC293" s="234" t="str">
        <f>_xlfn.XLOOKUP($F293,Monstervakken!$C:$C,Monstervakken!CM:CM,".",0)</f>
        <v>ja</v>
      </c>
      <c r="BD293" s="234" t="str">
        <f>_xlfn.XLOOKUP($F293,Monstervakken!$C:$C,Monstervakken!CN:CN,".",0)</f>
        <v>ja</v>
      </c>
      <c r="BE293" s="234" t="str">
        <f>_xlfn.XLOOKUP($F293,Monstervakken!$C:$C,Monstervakken!CO:CO,".",0)</f>
        <v>ja</v>
      </c>
      <c r="BF293" s="234" t="str">
        <f>_xlfn.XLOOKUP($F293,Monstervakken!$C:$C,Monstervakken!CP:CP,".",0)</f>
        <v>ja</v>
      </c>
      <c r="BG293" s="234" t="str">
        <f>_xlfn.XLOOKUP($F293,Monstervakken!$C:$C,Monstervakken!CQ:CQ,".",0)</f>
        <v>ja</v>
      </c>
      <c r="BH293" s="234" t="str">
        <f>_xlfn.XLOOKUP($F293,Monstervakken!$C:$C,Monstervakken!CR:CR,".",0)</f>
        <v>ja</v>
      </c>
      <c r="BI293" s="234" t="str">
        <f>_xlfn.XLOOKUP($F293,Monstervakken!$C:$C,Monstervakken!CS:CS,".",0)</f>
        <v>ja</v>
      </c>
      <c r="BJ293" s="234" t="str">
        <f>_xlfn.XLOOKUP($F293,Monstervakken!$C:$C,Monstervakken!CT:CT,".",0)</f>
        <v>ja</v>
      </c>
      <c r="BK293" s="234" t="str">
        <f>_xlfn.XLOOKUP($F293,Monstervakken!$C:$C,Monstervakken!CU:CU,".",0)</f>
        <v>ja</v>
      </c>
      <c r="BL293" s="232" t="str">
        <f t="shared" si="32"/>
        <v>011_201</v>
      </c>
    </row>
    <row r="294" spans="1:64" x14ac:dyDescent="0.2">
      <c r="A294" s="6" t="s">
        <v>1647</v>
      </c>
      <c r="C294" s="135">
        <f>_xlfn.XLOOKUP(F294,Monstervakken!C:C,Monstervakken!B:B)</f>
        <v>5001</v>
      </c>
      <c r="D294" s="6" t="s">
        <v>1635</v>
      </c>
      <c r="E294" s="6" t="s">
        <v>380</v>
      </c>
      <c r="F294" s="75">
        <v>55</v>
      </c>
      <c r="G294" s="115" t="str">
        <f t="shared" si="33"/>
        <v>011_284</v>
      </c>
      <c r="H294" s="135"/>
      <c r="I294" s="75">
        <v>284</v>
      </c>
      <c r="J294" s="6" t="s">
        <v>382</v>
      </c>
      <c r="K294" s="23">
        <v>50</v>
      </c>
      <c r="L294" s="25">
        <v>5</v>
      </c>
      <c r="M294" s="6">
        <v>250</v>
      </c>
      <c r="N294" s="8">
        <v>43766</v>
      </c>
      <c r="O294" s="6" t="s">
        <v>26</v>
      </c>
      <c r="P294" s="66">
        <v>-2.2200000000000002</v>
      </c>
      <c r="Q294" s="66">
        <v>-2.2200000000000002</v>
      </c>
      <c r="R294" s="66">
        <f>_xlfn.XLOOKUP(E294,hlp_leggeruitrapport!A:A,hlp_leggeruitrapport!D:D)</f>
        <v>-2.2200000000000002</v>
      </c>
      <c r="S294" s="66">
        <v>0.75</v>
      </c>
      <c r="T294" s="66">
        <f>_xlfn.XLOOKUP(E294,hlp_leggeruitrapport!A:A,hlp_leggeruitrapport!E:E)</f>
        <v>0.75</v>
      </c>
      <c r="U294" s="75">
        <f>_xlfn.XLOOKUP(E294,hlp_leggeruitrapport!A:A,hlp_leggeruitrapport!F:F)</f>
        <v>3</v>
      </c>
      <c r="V294" s="165">
        <f>_xlfn.XLOOKUP($G294,hpBPaanwas!$C:$C,hpBPaanwas!T:T,".")</f>
        <v>2.2200000000000002</v>
      </c>
      <c r="W294" s="75">
        <f t="shared" si="34"/>
        <v>-3.1700000000000004</v>
      </c>
      <c r="X294" s="6">
        <v>-2.97</v>
      </c>
      <c r="Y294" s="6">
        <v>1.6666669999999999</v>
      </c>
      <c r="Z294" s="6">
        <v>1.68</v>
      </c>
      <c r="AA294" s="6">
        <v>0</v>
      </c>
      <c r="AB294" s="6">
        <v>0.11</v>
      </c>
      <c r="AC294" s="6">
        <v>84</v>
      </c>
      <c r="AD294" s="6">
        <v>0</v>
      </c>
      <c r="AE294" s="6">
        <v>5.5</v>
      </c>
      <c r="AF294" s="6">
        <v>0</v>
      </c>
      <c r="AG294" s="6" t="s">
        <v>27</v>
      </c>
      <c r="AH294" s="6" t="s">
        <v>32</v>
      </c>
      <c r="AI294" s="6" t="s">
        <v>41</v>
      </c>
      <c r="AJ294" s="6" t="s">
        <v>382</v>
      </c>
      <c r="AK294" s="75">
        <f>_xlfn.XLOOKUP(G294,hlpBPout!C:C,hlpBPout!X:X,".")</f>
        <v>80</v>
      </c>
      <c r="AL294" s="75">
        <f>_xlfn.XLOOKUP($G294,hlpBPout!$C:$C,hlpBPout!AA:AA,".")</f>
        <v>0</v>
      </c>
      <c r="AM294" s="75">
        <f>_xlfn.XLOOKUP(G294,hpBPaanwas!C:C,hpBPaanwas!X:X,".")</f>
        <v>90</v>
      </c>
      <c r="AN294" s="165">
        <f t="shared" si="35"/>
        <v>0.2</v>
      </c>
      <c r="AO294" s="75">
        <f>_xlfn.XLOOKUP($G294,hpBPaanwas!$C:$C,hpBPaanwas!AA:AA,".")</f>
        <v>10</v>
      </c>
      <c r="AP294" s="116"/>
      <c r="AQ294" s="75">
        <f t="shared" si="31"/>
        <v>-4</v>
      </c>
      <c r="AR294" s="116"/>
      <c r="AS294" s="127"/>
      <c r="AT294" s="127" t="s">
        <v>3795</v>
      </c>
      <c r="AU294" s="128"/>
      <c r="AV294" s="232" t="str">
        <f>_xlfn.XLOOKUP($F294,Monstervakken!$C:$C,Monstervakken!L:L,".",0)</f>
        <v>Niet Toepasbaar &gt; Interventiewaarde</v>
      </c>
      <c r="AW294" s="232" t="str">
        <f>_xlfn.XLOOKUP($F294,Monstervakken!$C:$C,Monstervakken!M:M,".",0)</f>
        <v>Nooit toepasbaar</v>
      </c>
      <c r="AX294" s="232" t="str">
        <f>_xlfn.XLOOKUP($F294,Monstervakken!$C:$C,Monstervakken!N:N,".",0)</f>
        <v>Nooit verspreidbaar</v>
      </c>
      <c r="AY294" s="232" t="str">
        <f>_xlfn.XLOOKUP($F294,Monstervakken!$C:$C,Monstervakken!O:O,".",0)</f>
        <v>Niet Toepasbaar &gt; Interventiewaarde</v>
      </c>
      <c r="AZ294" s="232" t="str">
        <f>_xlfn.XLOOKUP($F294,Monstervakken!$C:$C,Monstervakken!P:P,".",0)</f>
        <v>Nooit Toepasbaar &gt; B</v>
      </c>
      <c r="BA294" s="236" t="str">
        <f>_xlfn.XLOOKUP($F294,Monstervakken!$C:$C,Monstervakken!Q:Q,".",0)</f>
        <v>Oranje niet vluchtig</v>
      </c>
      <c r="BB294" s="232"/>
      <c r="BC294" s="234" t="str">
        <f>_xlfn.XLOOKUP($F294,Monstervakken!$C:$C,Monstervakken!CM:CM,".",0)</f>
        <v>ja</v>
      </c>
      <c r="BD294" s="234" t="str">
        <f>_xlfn.XLOOKUP($F294,Monstervakken!$C:$C,Monstervakken!CN:CN,".",0)</f>
        <v>ja</v>
      </c>
      <c r="BE294" s="234" t="str">
        <f>_xlfn.XLOOKUP($F294,Monstervakken!$C:$C,Monstervakken!CO:CO,".",0)</f>
        <v>ja</v>
      </c>
      <c r="BF294" s="234" t="str">
        <f>_xlfn.XLOOKUP($F294,Monstervakken!$C:$C,Monstervakken!CP:CP,".",0)</f>
        <v>ja</v>
      </c>
      <c r="BG294" s="234" t="str">
        <f>_xlfn.XLOOKUP($F294,Monstervakken!$C:$C,Monstervakken!CQ:CQ,".",0)</f>
        <v>ja</v>
      </c>
      <c r="BH294" s="234" t="str">
        <f>_xlfn.XLOOKUP($F294,Monstervakken!$C:$C,Monstervakken!CR:CR,".",0)</f>
        <v>ja</v>
      </c>
      <c r="BI294" s="234" t="str">
        <f>_xlfn.XLOOKUP($F294,Monstervakken!$C:$C,Monstervakken!CS:CS,".",0)</f>
        <v>ja</v>
      </c>
      <c r="BJ294" s="234" t="str">
        <f>_xlfn.XLOOKUP($F294,Monstervakken!$C:$C,Monstervakken!CT:CT,".",0)</f>
        <v>ja</v>
      </c>
      <c r="BK294" s="234" t="str">
        <f>_xlfn.XLOOKUP($F294,Monstervakken!$C:$C,Monstervakken!CU:CU,".",0)</f>
        <v>ja</v>
      </c>
      <c r="BL294" s="232" t="str">
        <f t="shared" si="32"/>
        <v>011_284</v>
      </c>
    </row>
    <row r="295" spans="1:64" x14ac:dyDescent="0.2">
      <c r="A295" s="6" t="s">
        <v>1647</v>
      </c>
      <c r="C295" s="135">
        <f>_xlfn.XLOOKUP(F295,Monstervakken!C:C,Monstervakken!B:B)</f>
        <v>5001</v>
      </c>
      <c r="D295" s="6" t="s">
        <v>1635</v>
      </c>
      <c r="E295" s="6" t="s">
        <v>821</v>
      </c>
      <c r="F295" s="75">
        <v>55</v>
      </c>
      <c r="G295" s="115" t="str">
        <f t="shared" si="33"/>
        <v>011_285</v>
      </c>
      <c r="H295" s="135"/>
      <c r="I295" s="75">
        <v>285</v>
      </c>
      <c r="J295" s="6" t="s">
        <v>822</v>
      </c>
      <c r="K295" s="23">
        <v>35</v>
      </c>
      <c r="L295" s="25">
        <v>5.9</v>
      </c>
      <c r="M295" s="6">
        <v>206.5</v>
      </c>
      <c r="N295" s="8">
        <v>43766</v>
      </c>
      <c r="O295" s="6" t="s">
        <v>26</v>
      </c>
      <c r="P295" s="66">
        <v>-2.2200000000000002</v>
      </c>
      <c r="Q295" s="66">
        <v>-2.2200000000000002</v>
      </c>
      <c r="R295" s="66">
        <f>_xlfn.XLOOKUP(E295,hlp_leggeruitrapport!A:A,hlp_leggeruitrapport!D:D)</f>
        <v>-2.2200000000000002</v>
      </c>
      <c r="S295" s="66">
        <v>0.75</v>
      </c>
      <c r="T295" s="66">
        <f>_xlfn.XLOOKUP(E295,hlp_leggeruitrapport!A:A,hlp_leggeruitrapport!E:E)</f>
        <v>0.75</v>
      </c>
      <c r="U295" s="75">
        <f>_xlfn.XLOOKUP(E295,hlp_leggeruitrapport!A:A,hlp_leggeruitrapport!F:F)</f>
        <v>3</v>
      </c>
      <c r="V295" s="165">
        <f>_xlfn.XLOOKUP($G295,hpBPaanwas!$C:$C,hpBPaanwas!T:T,".")</f>
        <v>2.62</v>
      </c>
      <c r="W295" s="75">
        <f t="shared" si="34"/>
        <v>-3.1700000000000004</v>
      </c>
      <c r="X295" s="6">
        <v>-2.97</v>
      </c>
      <c r="Y295" s="6">
        <v>1.966666</v>
      </c>
      <c r="Z295" s="6">
        <v>3.45</v>
      </c>
      <c r="AA295" s="6">
        <v>0.06</v>
      </c>
      <c r="AB295" s="6">
        <v>0.34</v>
      </c>
      <c r="AC295" s="6">
        <v>120.8</v>
      </c>
      <c r="AD295" s="6">
        <v>2.1</v>
      </c>
      <c r="AE295" s="6">
        <v>11.9</v>
      </c>
      <c r="AF295" s="6">
        <v>3.9087999999999998E-2</v>
      </c>
      <c r="AG295" s="6" t="s">
        <v>479</v>
      </c>
      <c r="AH295" s="6" t="s">
        <v>32</v>
      </c>
      <c r="AI295" s="6" t="s">
        <v>41</v>
      </c>
      <c r="AJ295" s="6" t="s">
        <v>822</v>
      </c>
      <c r="AK295" s="75">
        <f>_xlfn.XLOOKUP(G295,hlpBPout!C:C,hlpBPout!X:X,".")</f>
        <v>119</v>
      </c>
      <c r="AL295" s="75">
        <f>_xlfn.XLOOKUP($G295,hlpBPout!$C:$C,hlpBPout!AA:AA,".")</f>
        <v>0</v>
      </c>
      <c r="AM295" s="75">
        <f>_xlfn.XLOOKUP(G295,hpBPaanwas!C:C,hpBPaanwas!X:X,".")</f>
        <v>126</v>
      </c>
      <c r="AN295" s="165">
        <f t="shared" si="35"/>
        <v>0.4</v>
      </c>
      <c r="AO295" s="75">
        <f>_xlfn.XLOOKUP($G295,hpBPaanwas!$C:$C,hpBPaanwas!AA:AA,".")</f>
        <v>14</v>
      </c>
      <c r="AP295" s="116"/>
      <c r="AQ295" s="75">
        <f t="shared" si="31"/>
        <v>-1.7999999999999972</v>
      </c>
      <c r="AR295" s="116"/>
      <c r="AS295" s="127"/>
      <c r="AT295" s="127" t="s">
        <v>3795</v>
      </c>
      <c r="AU295" s="128"/>
      <c r="AV295" s="232" t="str">
        <f>_xlfn.XLOOKUP($F295,Monstervakken!$C:$C,Monstervakken!L:L,".",0)</f>
        <v>Niet Toepasbaar &gt; Interventiewaarde</v>
      </c>
      <c r="AW295" s="232" t="str">
        <f>_xlfn.XLOOKUP($F295,Monstervakken!$C:$C,Monstervakken!M:M,".",0)</f>
        <v>Nooit toepasbaar</v>
      </c>
      <c r="AX295" s="232" t="str">
        <f>_xlfn.XLOOKUP($F295,Monstervakken!$C:$C,Monstervakken!N:N,".",0)</f>
        <v>Nooit verspreidbaar</v>
      </c>
      <c r="AY295" s="232" t="str">
        <f>_xlfn.XLOOKUP($F295,Monstervakken!$C:$C,Monstervakken!O:O,".",0)</f>
        <v>Niet Toepasbaar &gt; Interventiewaarde</v>
      </c>
      <c r="AZ295" s="232" t="str">
        <f>_xlfn.XLOOKUP($F295,Monstervakken!$C:$C,Monstervakken!P:P,".",0)</f>
        <v>Nooit Toepasbaar &gt; B</v>
      </c>
      <c r="BA295" s="236" t="str">
        <f>_xlfn.XLOOKUP($F295,Monstervakken!$C:$C,Monstervakken!Q:Q,".",0)</f>
        <v>Oranje niet vluchtig</v>
      </c>
      <c r="BB295" s="232"/>
      <c r="BC295" s="234" t="str">
        <f>_xlfn.XLOOKUP($F295,Monstervakken!$C:$C,Monstervakken!CM:CM,".",0)</f>
        <v>ja</v>
      </c>
      <c r="BD295" s="234" t="str">
        <f>_xlfn.XLOOKUP($F295,Monstervakken!$C:$C,Monstervakken!CN:CN,".",0)</f>
        <v>ja</v>
      </c>
      <c r="BE295" s="234" t="str">
        <f>_xlfn.XLOOKUP($F295,Monstervakken!$C:$C,Monstervakken!CO:CO,".",0)</f>
        <v>ja</v>
      </c>
      <c r="BF295" s="234" t="str">
        <f>_xlfn.XLOOKUP($F295,Monstervakken!$C:$C,Monstervakken!CP:CP,".",0)</f>
        <v>ja</v>
      </c>
      <c r="BG295" s="234" t="str">
        <f>_xlfn.XLOOKUP($F295,Monstervakken!$C:$C,Monstervakken!CQ:CQ,".",0)</f>
        <v>ja</v>
      </c>
      <c r="BH295" s="234" t="str">
        <f>_xlfn.XLOOKUP($F295,Monstervakken!$C:$C,Monstervakken!CR:CR,".",0)</f>
        <v>ja</v>
      </c>
      <c r="BI295" s="234" t="str">
        <f>_xlfn.XLOOKUP($F295,Monstervakken!$C:$C,Monstervakken!CS:CS,".",0)</f>
        <v>ja</v>
      </c>
      <c r="BJ295" s="234" t="str">
        <f>_xlfn.XLOOKUP($F295,Monstervakken!$C:$C,Monstervakken!CT:CT,".",0)</f>
        <v>ja</v>
      </c>
      <c r="BK295" s="234" t="str">
        <f>_xlfn.XLOOKUP($F295,Monstervakken!$C:$C,Monstervakken!CU:CU,".",0)</f>
        <v>ja</v>
      </c>
      <c r="BL295" s="232" t="str">
        <f t="shared" si="32"/>
        <v>011_285</v>
      </c>
    </row>
    <row r="296" spans="1:64" x14ac:dyDescent="0.2">
      <c r="A296" s="6" t="s">
        <v>1647</v>
      </c>
      <c r="C296" s="135">
        <f>_xlfn.XLOOKUP(F296,Monstervakken!C:C,Monstervakken!B:B)</f>
        <v>2010</v>
      </c>
      <c r="D296" s="6" t="s">
        <v>1635</v>
      </c>
      <c r="E296" s="6" t="s">
        <v>317</v>
      </c>
      <c r="F296" s="75">
        <v>42</v>
      </c>
      <c r="G296" s="115" t="str">
        <f t="shared" si="33"/>
        <v>011_202</v>
      </c>
      <c r="H296" s="135"/>
      <c r="I296" s="75">
        <v>202</v>
      </c>
      <c r="J296" s="6" t="s">
        <v>318</v>
      </c>
      <c r="K296" s="23">
        <v>12.5</v>
      </c>
      <c r="L296" s="25">
        <v>13.25</v>
      </c>
      <c r="M296" s="6">
        <v>165.625</v>
      </c>
      <c r="N296" s="8">
        <v>43741</v>
      </c>
      <c r="O296" s="6" t="s">
        <v>66</v>
      </c>
      <c r="P296" s="66">
        <v>-2.23</v>
      </c>
      <c r="Q296" s="66">
        <v>-2.2200000000000002</v>
      </c>
      <c r="R296" s="66">
        <f>_xlfn.XLOOKUP(E296,hlp_leggeruitrapport!A:A,hlp_leggeruitrapport!D:D)</f>
        <v>-2.2200000000000002</v>
      </c>
      <c r="S296" s="66">
        <v>0.75</v>
      </c>
      <c r="T296" s="66">
        <f>_xlfn.XLOOKUP(E296,hlp_leggeruitrapport!A:A,hlp_leggeruitrapport!E:E)</f>
        <v>0.75</v>
      </c>
      <c r="U296" s="75">
        <f>_xlfn.XLOOKUP(E296,hlp_leggeruitrapport!A:A,hlp_leggeruitrapport!F:F)</f>
        <v>3</v>
      </c>
      <c r="V296" s="165">
        <f>_xlfn.XLOOKUP($G296,hpBPaanwas!$C:$C,hpBPaanwas!T:T,".")</f>
        <v>3</v>
      </c>
      <c r="W296" s="75">
        <f t="shared" si="34"/>
        <v>-3.1700000000000004</v>
      </c>
      <c r="X296" s="6">
        <v>-2.97</v>
      </c>
      <c r="Y296" s="6">
        <v>8.75</v>
      </c>
      <c r="Z296" s="6">
        <v>4.58</v>
      </c>
      <c r="AA296" s="6">
        <v>0.04</v>
      </c>
      <c r="AB296" s="6">
        <v>0.33</v>
      </c>
      <c r="AC296" s="6">
        <v>57.3</v>
      </c>
      <c r="AD296" s="6">
        <v>0.5</v>
      </c>
      <c r="AE296" s="6">
        <v>4.0999999999999996</v>
      </c>
      <c r="AF296" s="6">
        <v>6.0860000000000003E-3</v>
      </c>
      <c r="AG296" s="6" t="s">
        <v>27</v>
      </c>
      <c r="AH296" s="6" t="s">
        <v>32</v>
      </c>
      <c r="AI296" s="6" t="s">
        <v>29</v>
      </c>
      <c r="AJ296" s="6" t="s">
        <v>318</v>
      </c>
      <c r="AK296" s="75">
        <f>_xlfn.XLOOKUP(G296,hlpBPout!C:C,hlpBPout!X:X,".")</f>
        <v>58</v>
      </c>
      <c r="AL296" s="75">
        <f>_xlfn.XLOOKUP($G296,hlpBPout!$C:$C,hlpBPout!AA:AA,".")</f>
        <v>0</v>
      </c>
      <c r="AM296" s="75">
        <f>_xlfn.XLOOKUP(G296,hpBPaanwas!C:C,hpBPaanwas!X:X,".")</f>
        <v>61</v>
      </c>
      <c r="AN296" s="165">
        <f t="shared" si="35"/>
        <v>0.4</v>
      </c>
      <c r="AO296" s="75">
        <f>_xlfn.XLOOKUP($G296,hpBPaanwas!$C:$C,hpBPaanwas!AA:AA,".")</f>
        <v>5</v>
      </c>
      <c r="AP296" s="116"/>
      <c r="AQ296" s="75">
        <f t="shared" si="31"/>
        <v>0.70000000000000284</v>
      </c>
      <c r="AR296" s="116"/>
      <c r="AS296" s="127"/>
      <c r="AT296" s="127" t="s">
        <v>3795</v>
      </c>
      <c r="AU296" s="128"/>
      <c r="AV296" s="232" t="str">
        <f>_xlfn.XLOOKUP($F296,Monstervakken!$C:$C,Monstervakken!L:L,".",0)</f>
        <v>Altijd toepasbaar</v>
      </c>
      <c r="AW296" s="232" t="str">
        <f>_xlfn.XLOOKUP($F296,Monstervakken!$C:$C,Monstervakken!M:M,".",0)</f>
        <v>Altijd toepasbaar</v>
      </c>
      <c r="AX296" s="232" t="str">
        <f>_xlfn.XLOOKUP($F296,Monstervakken!$C:$C,Monstervakken!N:N,".",0)</f>
        <v>Verspreidbaar</v>
      </c>
      <c r="AY296" s="232" t="str">
        <f>_xlfn.XLOOKUP($F296,Monstervakken!$C:$C,Monstervakken!O:O,".",0)</f>
        <v>Toepasbaar in GBT</v>
      </c>
      <c r="AZ296" s="232" t="str">
        <f>_xlfn.XLOOKUP($F296,Monstervakken!$C:$C,Monstervakken!P:P,".",0)</f>
        <v>Toepasbaar in GBT</v>
      </c>
      <c r="BA296" s="232" t="str">
        <f>_xlfn.XLOOKUP($F296,Monstervakken!$C:$C,Monstervakken!Q:Q,".",0)</f>
        <v>Geen</v>
      </c>
      <c r="BB296" s="232"/>
      <c r="BC296" s="234" t="str">
        <f>_xlfn.XLOOKUP($F296,Monstervakken!$C:$C,Monstervakken!CM:CM,".",0)</f>
        <v>ja</v>
      </c>
      <c r="BD296" s="234" t="str">
        <f>_xlfn.XLOOKUP($F296,Monstervakken!$C:$C,Monstervakken!CN:CN,".",0)</f>
        <v>ja</v>
      </c>
      <c r="BE296" s="234" t="str">
        <f>_xlfn.XLOOKUP($F296,Monstervakken!$C:$C,Monstervakken!CO:CO,".",0)</f>
        <v>ja</v>
      </c>
      <c r="BF296" s="234" t="str">
        <f>_xlfn.XLOOKUP($F296,Monstervakken!$C:$C,Monstervakken!CP:CP,".",0)</f>
        <v>ja</v>
      </c>
      <c r="BG296" s="234" t="str">
        <f>_xlfn.XLOOKUP($F296,Monstervakken!$C:$C,Monstervakken!CQ:CQ,".",0)</f>
        <v>ja</v>
      </c>
      <c r="BH296" s="234" t="str">
        <f>_xlfn.XLOOKUP($F296,Monstervakken!$C:$C,Monstervakken!CR:CR,".",0)</f>
        <v>ja</v>
      </c>
      <c r="BI296" s="234" t="str">
        <f>_xlfn.XLOOKUP($F296,Monstervakken!$C:$C,Monstervakken!CS:CS,".",0)</f>
        <v>ja</v>
      </c>
      <c r="BJ296" s="234" t="str">
        <f>_xlfn.XLOOKUP($F296,Monstervakken!$C:$C,Monstervakken!CT:CT,".",0)</f>
        <v>ja</v>
      </c>
      <c r="BK296" s="234" t="str">
        <f>_xlfn.XLOOKUP($F296,Monstervakken!$C:$C,Monstervakken!CU:CU,".",0)</f>
        <v>ja</v>
      </c>
      <c r="BL296" s="232" t="str">
        <f t="shared" si="32"/>
        <v>011_202</v>
      </c>
    </row>
    <row r="297" spans="1:64" x14ac:dyDescent="0.2">
      <c r="A297" s="6" t="s">
        <v>1647</v>
      </c>
      <c r="C297" s="135">
        <f>_xlfn.XLOOKUP(F297,Monstervakken!C:C,Monstervakken!B:B)</f>
        <v>2010</v>
      </c>
      <c r="D297" s="6" t="s">
        <v>1635</v>
      </c>
      <c r="E297" s="6" t="s">
        <v>319</v>
      </c>
      <c r="F297" s="75">
        <v>42</v>
      </c>
      <c r="G297" s="115" t="str">
        <f t="shared" si="33"/>
        <v>011_203</v>
      </c>
      <c r="H297" s="135"/>
      <c r="I297" s="75">
        <v>203</v>
      </c>
      <c r="J297" s="6" t="s">
        <v>320</v>
      </c>
      <c r="K297" s="23">
        <v>33.5</v>
      </c>
      <c r="L297" s="25">
        <v>10.6</v>
      </c>
      <c r="M297" s="6">
        <v>355.1</v>
      </c>
      <c r="N297" s="8">
        <v>43741</v>
      </c>
      <c r="O297" s="6" t="s">
        <v>66</v>
      </c>
      <c r="P297" s="66">
        <v>-2.23</v>
      </c>
      <c r="Q297" s="66">
        <v>-2.2200000000000002</v>
      </c>
      <c r="R297" s="66">
        <f>_xlfn.XLOOKUP(E297,hlp_leggeruitrapport!A:A,hlp_leggeruitrapport!D:D)</f>
        <v>-2.2200000000000002</v>
      </c>
      <c r="S297" s="66">
        <v>0.75</v>
      </c>
      <c r="T297" s="66">
        <f>_xlfn.XLOOKUP(E297,hlp_leggeruitrapport!A:A,hlp_leggeruitrapport!E:E)</f>
        <v>0.75</v>
      </c>
      <c r="U297" s="75">
        <f>_xlfn.XLOOKUP(E297,hlp_leggeruitrapport!A:A,hlp_leggeruitrapport!F:F)</f>
        <v>3</v>
      </c>
      <c r="V297" s="165">
        <f>_xlfn.XLOOKUP($G297,hpBPaanwas!$C:$C,hpBPaanwas!T:T,".")</f>
        <v>3</v>
      </c>
      <c r="W297" s="75">
        <f t="shared" si="34"/>
        <v>-3.1700000000000004</v>
      </c>
      <c r="X297" s="6">
        <v>-2.97</v>
      </c>
      <c r="Y297" s="6">
        <v>6.1</v>
      </c>
      <c r="Z297" s="6">
        <v>3.35</v>
      </c>
      <c r="AA297" s="6">
        <v>0.03</v>
      </c>
      <c r="AB297" s="6">
        <v>0.28999999999999998</v>
      </c>
      <c r="AC297" s="6">
        <v>112.2</v>
      </c>
      <c r="AD297" s="6">
        <v>1</v>
      </c>
      <c r="AE297" s="6">
        <v>9.6999999999999993</v>
      </c>
      <c r="AF297" s="6">
        <v>6.5420000000000001E-3</v>
      </c>
      <c r="AG297" s="6" t="s">
        <v>27</v>
      </c>
      <c r="AH297" s="6" t="s">
        <v>32</v>
      </c>
      <c r="AI297" s="6" t="s">
        <v>29</v>
      </c>
      <c r="AJ297" s="6" t="s">
        <v>320</v>
      </c>
      <c r="AK297" s="75">
        <f>_xlfn.XLOOKUP(G297,hlpBPout!C:C,hlpBPout!X:X,".")</f>
        <v>111</v>
      </c>
      <c r="AL297" s="75">
        <f>_xlfn.XLOOKUP($G297,hlpBPout!$C:$C,hlpBPout!AA:AA,".")</f>
        <v>0</v>
      </c>
      <c r="AM297" s="75">
        <f>_xlfn.XLOOKUP(G297,hpBPaanwas!C:C,hpBPaanwas!X:X,".")</f>
        <v>121</v>
      </c>
      <c r="AN297" s="165">
        <f t="shared" si="35"/>
        <v>0.38805970149253732</v>
      </c>
      <c r="AO297" s="75">
        <f>_xlfn.XLOOKUP($G297,hpBPaanwas!$C:$C,hpBPaanwas!AA:AA,".")</f>
        <v>13</v>
      </c>
      <c r="AP297" s="116"/>
      <c r="AQ297" s="75">
        <f t="shared" si="31"/>
        <v>-1.2000000000000028</v>
      </c>
      <c r="AR297" s="116"/>
      <c r="AS297" s="127"/>
      <c r="AT297" s="127" t="s">
        <v>3795</v>
      </c>
      <c r="AU297" s="128"/>
      <c r="AV297" s="232" t="str">
        <f>_xlfn.XLOOKUP($F297,Monstervakken!$C:$C,Monstervakken!L:L,".",0)</f>
        <v>Altijd toepasbaar</v>
      </c>
      <c r="AW297" s="232" t="str">
        <f>_xlfn.XLOOKUP($F297,Monstervakken!$C:$C,Monstervakken!M:M,".",0)</f>
        <v>Altijd toepasbaar</v>
      </c>
      <c r="AX297" s="232" t="str">
        <f>_xlfn.XLOOKUP($F297,Monstervakken!$C:$C,Monstervakken!N:N,".",0)</f>
        <v>Verspreidbaar</v>
      </c>
      <c r="AY297" s="232" t="str">
        <f>_xlfn.XLOOKUP($F297,Monstervakken!$C:$C,Monstervakken!O:O,".",0)</f>
        <v>Toepasbaar in GBT</v>
      </c>
      <c r="AZ297" s="232" t="str">
        <f>_xlfn.XLOOKUP($F297,Monstervakken!$C:$C,Monstervakken!P:P,".",0)</f>
        <v>Toepasbaar in GBT</v>
      </c>
      <c r="BA297" s="232" t="str">
        <f>_xlfn.XLOOKUP($F297,Monstervakken!$C:$C,Monstervakken!Q:Q,".",0)</f>
        <v>Geen</v>
      </c>
      <c r="BB297" s="232"/>
      <c r="BC297" s="234" t="str">
        <f>_xlfn.XLOOKUP($F297,Monstervakken!$C:$C,Monstervakken!CM:CM,".",0)</f>
        <v>ja</v>
      </c>
      <c r="BD297" s="234" t="str">
        <f>_xlfn.XLOOKUP($F297,Monstervakken!$C:$C,Monstervakken!CN:CN,".",0)</f>
        <v>ja</v>
      </c>
      <c r="BE297" s="234" t="str">
        <f>_xlfn.XLOOKUP($F297,Monstervakken!$C:$C,Monstervakken!CO:CO,".",0)</f>
        <v>ja</v>
      </c>
      <c r="BF297" s="234" t="str">
        <f>_xlfn.XLOOKUP($F297,Monstervakken!$C:$C,Monstervakken!CP:CP,".",0)</f>
        <v>ja</v>
      </c>
      <c r="BG297" s="234" t="str">
        <f>_xlfn.XLOOKUP($F297,Monstervakken!$C:$C,Monstervakken!CQ:CQ,".",0)</f>
        <v>ja</v>
      </c>
      <c r="BH297" s="234" t="str">
        <f>_xlfn.XLOOKUP($F297,Monstervakken!$C:$C,Monstervakken!CR:CR,".",0)</f>
        <v>ja</v>
      </c>
      <c r="BI297" s="234" t="str">
        <f>_xlfn.XLOOKUP($F297,Monstervakken!$C:$C,Monstervakken!CS:CS,".",0)</f>
        <v>ja</v>
      </c>
      <c r="BJ297" s="234" t="str">
        <f>_xlfn.XLOOKUP($F297,Monstervakken!$C:$C,Monstervakken!CT:CT,".",0)</f>
        <v>ja</v>
      </c>
      <c r="BK297" s="234" t="str">
        <f>_xlfn.XLOOKUP($F297,Monstervakken!$C:$C,Monstervakken!CU:CU,".",0)</f>
        <v>ja</v>
      </c>
      <c r="BL297" s="232" t="str">
        <f t="shared" si="32"/>
        <v>011_203</v>
      </c>
    </row>
    <row r="298" spans="1:64" x14ac:dyDescent="0.2">
      <c r="A298" s="6" t="s">
        <v>1647</v>
      </c>
      <c r="C298" s="135">
        <f>_xlfn.XLOOKUP(F298,Monstervakken!C:C,Monstervakken!B:B)</f>
        <v>2010</v>
      </c>
      <c r="D298" s="6" t="s">
        <v>1635</v>
      </c>
      <c r="E298" s="6" t="s">
        <v>319</v>
      </c>
      <c r="F298" s="75">
        <v>42</v>
      </c>
      <c r="G298" s="115" t="str">
        <f t="shared" si="33"/>
        <v>011_204</v>
      </c>
      <c r="H298" s="135"/>
      <c r="I298" s="75">
        <v>204</v>
      </c>
      <c r="J298" s="6" t="s">
        <v>321</v>
      </c>
      <c r="K298" s="23">
        <v>30.5</v>
      </c>
      <c r="L298" s="25">
        <v>10.7</v>
      </c>
      <c r="M298" s="6">
        <v>326.35000000000002</v>
      </c>
      <c r="N298" s="8">
        <v>43741</v>
      </c>
      <c r="O298" s="6" t="s">
        <v>66</v>
      </c>
      <c r="P298" s="66">
        <v>-2.23</v>
      </c>
      <c r="Q298" s="66">
        <v>-2.2200000000000002</v>
      </c>
      <c r="R298" s="66">
        <f>_xlfn.XLOOKUP(E298,hlp_leggeruitrapport!A:A,hlp_leggeruitrapport!D:D)</f>
        <v>-2.2200000000000002</v>
      </c>
      <c r="S298" s="66">
        <v>0.75</v>
      </c>
      <c r="T298" s="66">
        <f>_xlfn.XLOOKUP(E298,hlp_leggeruitrapport!A:A,hlp_leggeruitrapport!E:E)</f>
        <v>0.75</v>
      </c>
      <c r="U298" s="75">
        <f>_xlfn.XLOOKUP(E298,hlp_leggeruitrapport!A:A,hlp_leggeruitrapport!F:F)</f>
        <v>3</v>
      </c>
      <c r="V298" s="165">
        <f>_xlfn.XLOOKUP($G298,hpBPaanwas!$C:$C,hpBPaanwas!T:T,".")</f>
        <v>3</v>
      </c>
      <c r="W298" s="75">
        <f t="shared" si="34"/>
        <v>-3.1700000000000004</v>
      </c>
      <c r="X298" s="6">
        <v>-2.97</v>
      </c>
      <c r="Y298" s="6">
        <v>6.2</v>
      </c>
      <c r="Z298" s="6">
        <v>2.38</v>
      </c>
      <c r="AA298" s="6">
        <v>0.02</v>
      </c>
      <c r="AB298" s="6">
        <v>0.22</v>
      </c>
      <c r="AC298" s="6">
        <v>72.599999999999994</v>
      </c>
      <c r="AD298" s="6">
        <v>0.6</v>
      </c>
      <c r="AE298" s="6">
        <v>6.7</v>
      </c>
      <c r="AF298" s="6">
        <v>4.2940000000000001E-3</v>
      </c>
      <c r="AG298" s="6" t="s">
        <v>27</v>
      </c>
      <c r="AH298" s="6" t="s">
        <v>32</v>
      </c>
      <c r="AI298" s="6" t="s">
        <v>29</v>
      </c>
      <c r="AJ298" s="6" t="s">
        <v>321</v>
      </c>
      <c r="AK298" s="75">
        <f>_xlfn.XLOOKUP(G298,hlpBPout!C:C,hlpBPout!X:X,".")</f>
        <v>73</v>
      </c>
      <c r="AL298" s="75">
        <f>_xlfn.XLOOKUP($G298,hlpBPout!$C:$C,hlpBPout!AA:AA,".")</f>
        <v>0</v>
      </c>
      <c r="AM298" s="75">
        <f>_xlfn.XLOOKUP(G298,hpBPaanwas!C:C,hpBPaanwas!X:X,".")</f>
        <v>79</v>
      </c>
      <c r="AN298" s="165">
        <f t="shared" si="35"/>
        <v>0.39344262295081966</v>
      </c>
      <c r="AO298" s="75">
        <f>_xlfn.XLOOKUP($G298,hpBPaanwas!$C:$C,hpBPaanwas!AA:AA,".")</f>
        <v>12</v>
      </c>
      <c r="AP298" s="116"/>
      <c r="AQ298" s="75">
        <f t="shared" ref="AQ298:AQ329" si="36">AK298-AC298</f>
        <v>0.40000000000000568</v>
      </c>
      <c r="AR298" s="116"/>
      <c r="AS298" s="127"/>
      <c r="AT298" s="127" t="s">
        <v>3795</v>
      </c>
      <c r="AU298" s="128"/>
      <c r="AV298" s="232" t="str">
        <f>_xlfn.XLOOKUP($F298,Monstervakken!$C:$C,Monstervakken!L:L,".",0)</f>
        <v>Altijd toepasbaar</v>
      </c>
      <c r="AW298" s="232" t="str">
        <f>_xlfn.XLOOKUP($F298,Monstervakken!$C:$C,Monstervakken!M:M,".",0)</f>
        <v>Altijd toepasbaar</v>
      </c>
      <c r="AX298" s="232" t="str">
        <f>_xlfn.XLOOKUP($F298,Monstervakken!$C:$C,Monstervakken!N:N,".",0)</f>
        <v>Verspreidbaar</v>
      </c>
      <c r="AY298" s="232" t="str">
        <f>_xlfn.XLOOKUP($F298,Monstervakken!$C:$C,Monstervakken!O:O,".",0)</f>
        <v>Toepasbaar in GBT</v>
      </c>
      <c r="AZ298" s="232" t="str">
        <f>_xlfn.XLOOKUP($F298,Monstervakken!$C:$C,Monstervakken!P:P,".",0)</f>
        <v>Toepasbaar in GBT</v>
      </c>
      <c r="BA298" s="232" t="str">
        <f>_xlfn.XLOOKUP($F298,Monstervakken!$C:$C,Monstervakken!Q:Q,".",0)</f>
        <v>Geen</v>
      </c>
      <c r="BB298" s="232"/>
      <c r="BC298" s="234" t="str">
        <f>_xlfn.XLOOKUP($F298,Monstervakken!$C:$C,Monstervakken!CM:CM,".",0)</f>
        <v>ja</v>
      </c>
      <c r="BD298" s="234" t="str">
        <f>_xlfn.XLOOKUP($F298,Monstervakken!$C:$C,Monstervakken!CN:CN,".",0)</f>
        <v>ja</v>
      </c>
      <c r="BE298" s="234" t="str">
        <f>_xlfn.XLOOKUP($F298,Monstervakken!$C:$C,Monstervakken!CO:CO,".",0)</f>
        <v>ja</v>
      </c>
      <c r="BF298" s="234" t="str">
        <f>_xlfn.XLOOKUP($F298,Monstervakken!$C:$C,Monstervakken!CP:CP,".",0)</f>
        <v>ja</v>
      </c>
      <c r="BG298" s="234" t="str">
        <f>_xlfn.XLOOKUP($F298,Monstervakken!$C:$C,Monstervakken!CQ:CQ,".",0)</f>
        <v>ja</v>
      </c>
      <c r="BH298" s="234" t="str">
        <f>_xlfn.XLOOKUP($F298,Monstervakken!$C:$C,Monstervakken!CR:CR,".",0)</f>
        <v>ja</v>
      </c>
      <c r="BI298" s="234" t="str">
        <f>_xlfn.XLOOKUP($F298,Monstervakken!$C:$C,Monstervakken!CS:CS,".",0)</f>
        <v>ja</v>
      </c>
      <c r="BJ298" s="234" t="str">
        <f>_xlfn.XLOOKUP($F298,Monstervakken!$C:$C,Monstervakken!CT:CT,".",0)</f>
        <v>ja</v>
      </c>
      <c r="BK298" s="234" t="str">
        <f>_xlfn.XLOOKUP($F298,Monstervakken!$C:$C,Monstervakken!CU:CU,".",0)</f>
        <v>ja</v>
      </c>
      <c r="BL298" s="232" t="str">
        <f t="shared" si="32"/>
        <v>011_204</v>
      </c>
    </row>
    <row r="299" spans="1:64" x14ac:dyDescent="0.2">
      <c r="A299" s="6" t="s">
        <v>1647</v>
      </c>
      <c r="C299" s="135">
        <f>_xlfn.XLOOKUP(F299,Monstervakken!C:C,Monstervakken!B:B)</f>
        <v>2010</v>
      </c>
      <c r="D299" s="6" t="s">
        <v>1635</v>
      </c>
      <c r="E299" s="6" t="s">
        <v>322</v>
      </c>
      <c r="F299" s="75">
        <v>42</v>
      </c>
      <c r="G299" s="115" t="str">
        <f t="shared" si="33"/>
        <v>011_205</v>
      </c>
      <c r="H299" s="135"/>
      <c r="I299" s="75">
        <v>205</v>
      </c>
      <c r="J299" s="6" t="s">
        <v>323</v>
      </c>
      <c r="K299" s="23">
        <v>34</v>
      </c>
      <c r="L299" s="25">
        <v>9.4</v>
      </c>
      <c r="M299" s="6">
        <v>319.60000000000002</v>
      </c>
      <c r="N299" s="8">
        <v>43741</v>
      </c>
      <c r="O299" s="6" t="s">
        <v>66</v>
      </c>
      <c r="P299" s="66">
        <v>-2.23</v>
      </c>
      <c r="Q299" s="66">
        <v>-2.2200000000000002</v>
      </c>
      <c r="R299" s="66">
        <f>_xlfn.XLOOKUP(E299,hlp_leggeruitrapport!A:A,hlp_leggeruitrapport!D:D)</f>
        <v>-2.2200000000000002</v>
      </c>
      <c r="S299" s="66">
        <v>0.75</v>
      </c>
      <c r="T299" s="66">
        <f>_xlfn.XLOOKUP(E299,hlp_leggeruitrapport!A:A,hlp_leggeruitrapport!E:E)</f>
        <v>0.75</v>
      </c>
      <c r="U299" s="75">
        <f>_xlfn.XLOOKUP(E299,hlp_leggeruitrapport!A:A,hlp_leggeruitrapport!F:F)</f>
        <v>3</v>
      </c>
      <c r="V299" s="165">
        <f>_xlfn.XLOOKUP($G299,hpBPaanwas!$C:$C,hpBPaanwas!T:T,".")</f>
        <v>3</v>
      </c>
      <c r="W299" s="75">
        <f t="shared" si="34"/>
        <v>-3.1700000000000004</v>
      </c>
      <c r="X299" s="6">
        <v>-2.97</v>
      </c>
      <c r="Y299" s="6">
        <v>4.9000000000000004</v>
      </c>
      <c r="Z299" s="6">
        <v>2.34</v>
      </c>
      <c r="AA299" s="6">
        <v>0.04</v>
      </c>
      <c r="AB299" s="6">
        <v>0.18</v>
      </c>
      <c r="AC299" s="6">
        <v>79.599999999999994</v>
      </c>
      <c r="AD299" s="6">
        <v>1.4</v>
      </c>
      <c r="AE299" s="6">
        <v>6.1</v>
      </c>
      <c r="AF299" s="6">
        <v>1.0829999999999999E-2</v>
      </c>
      <c r="AG299" s="6" t="s">
        <v>27</v>
      </c>
      <c r="AH299" s="6" t="s">
        <v>32</v>
      </c>
      <c r="AI299" s="6" t="s">
        <v>29</v>
      </c>
      <c r="AJ299" s="6" t="s">
        <v>323</v>
      </c>
      <c r="AK299" s="75">
        <f>_xlfn.XLOOKUP(G299,hlpBPout!C:C,hlpBPout!X:X,".")</f>
        <v>78</v>
      </c>
      <c r="AL299" s="75">
        <f>_xlfn.XLOOKUP($G299,hlpBPout!$C:$C,hlpBPout!AA:AA,".")</f>
        <v>0</v>
      </c>
      <c r="AM299" s="75">
        <f>_xlfn.XLOOKUP(G299,hpBPaanwas!C:C,hpBPaanwas!X:X,".")</f>
        <v>88</v>
      </c>
      <c r="AN299" s="165">
        <f t="shared" si="35"/>
        <v>0.29411764705882354</v>
      </c>
      <c r="AO299" s="75">
        <f>_xlfn.XLOOKUP($G299,hpBPaanwas!$C:$C,hpBPaanwas!AA:AA,".")</f>
        <v>10</v>
      </c>
      <c r="AP299" s="116"/>
      <c r="AQ299" s="75">
        <f t="shared" si="36"/>
        <v>-1.5999999999999943</v>
      </c>
      <c r="AR299" s="116"/>
      <c r="AS299" s="127"/>
      <c r="AT299" s="127" t="s">
        <v>3795</v>
      </c>
      <c r="AU299" s="128"/>
      <c r="AV299" s="232" t="str">
        <f>_xlfn.XLOOKUP($F299,Monstervakken!$C:$C,Monstervakken!L:L,".",0)</f>
        <v>Altijd toepasbaar</v>
      </c>
      <c r="AW299" s="232" t="str">
        <f>_xlfn.XLOOKUP($F299,Monstervakken!$C:$C,Monstervakken!M:M,".",0)</f>
        <v>Altijd toepasbaar</v>
      </c>
      <c r="AX299" s="232" t="str">
        <f>_xlfn.XLOOKUP($F299,Monstervakken!$C:$C,Monstervakken!N:N,".",0)</f>
        <v>Verspreidbaar</v>
      </c>
      <c r="AY299" s="232" t="str">
        <f>_xlfn.XLOOKUP($F299,Monstervakken!$C:$C,Monstervakken!O:O,".",0)</f>
        <v>Toepasbaar in GBT</v>
      </c>
      <c r="AZ299" s="232" t="str">
        <f>_xlfn.XLOOKUP($F299,Monstervakken!$C:$C,Monstervakken!P:P,".",0)</f>
        <v>Toepasbaar in GBT</v>
      </c>
      <c r="BA299" s="232" t="str">
        <f>_xlfn.XLOOKUP($F299,Monstervakken!$C:$C,Monstervakken!Q:Q,".",0)</f>
        <v>Geen</v>
      </c>
      <c r="BB299" s="232"/>
      <c r="BC299" s="234" t="str">
        <f>_xlfn.XLOOKUP($F299,Monstervakken!$C:$C,Monstervakken!CM:CM,".",0)</f>
        <v>ja</v>
      </c>
      <c r="BD299" s="234" t="str">
        <f>_xlfn.XLOOKUP($F299,Monstervakken!$C:$C,Monstervakken!CN:CN,".",0)</f>
        <v>ja</v>
      </c>
      <c r="BE299" s="234" t="str">
        <f>_xlfn.XLOOKUP($F299,Monstervakken!$C:$C,Monstervakken!CO:CO,".",0)</f>
        <v>ja</v>
      </c>
      <c r="BF299" s="234" t="str">
        <f>_xlfn.XLOOKUP($F299,Monstervakken!$C:$C,Monstervakken!CP:CP,".",0)</f>
        <v>ja</v>
      </c>
      <c r="BG299" s="234" t="str">
        <f>_xlfn.XLOOKUP($F299,Monstervakken!$C:$C,Monstervakken!CQ:CQ,".",0)</f>
        <v>ja</v>
      </c>
      <c r="BH299" s="234" t="str">
        <f>_xlfn.XLOOKUP($F299,Monstervakken!$C:$C,Monstervakken!CR:CR,".",0)</f>
        <v>ja</v>
      </c>
      <c r="BI299" s="234" t="str">
        <f>_xlfn.XLOOKUP($F299,Monstervakken!$C:$C,Monstervakken!CS:CS,".",0)</f>
        <v>ja</v>
      </c>
      <c r="BJ299" s="234" t="str">
        <f>_xlfn.XLOOKUP($F299,Monstervakken!$C:$C,Monstervakken!CT:CT,".",0)</f>
        <v>ja</v>
      </c>
      <c r="BK299" s="234" t="str">
        <f>_xlfn.XLOOKUP($F299,Monstervakken!$C:$C,Monstervakken!CU:CU,".",0)</f>
        <v>ja</v>
      </c>
      <c r="BL299" s="232" t="str">
        <f t="shared" si="32"/>
        <v>011_205</v>
      </c>
    </row>
    <row r="300" spans="1:64" x14ac:dyDescent="0.2">
      <c r="A300" s="6" t="s">
        <v>1647</v>
      </c>
      <c r="C300" s="135">
        <f>_xlfn.XLOOKUP(F300,Monstervakken!C:C,Monstervakken!B:B)</f>
        <v>4020</v>
      </c>
      <c r="D300" s="6" t="s">
        <v>1635</v>
      </c>
      <c r="E300" s="6" t="s">
        <v>385</v>
      </c>
      <c r="F300" s="75">
        <v>53</v>
      </c>
      <c r="G300" s="115" t="str">
        <f t="shared" si="33"/>
        <v>011_290</v>
      </c>
      <c r="H300" s="135"/>
      <c r="I300" s="75">
        <v>290</v>
      </c>
      <c r="J300" s="6" t="s">
        <v>386</v>
      </c>
      <c r="K300" s="23">
        <v>23</v>
      </c>
      <c r="L300" s="25">
        <v>12</v>
      </c>
      <c r="M300" s="6">
        <v>276</v>
      </c>
      <c r="N300" s="8">
        <v>43770</v>
      </c>
      <c r="O300" s="6" t="s">
        <v>26</v>
      </c>
      <c r="P300" s="66">
        <v>-2.2400000000000002</v>
      </c>
      <c r="Q300" s="66">
        <v>-2.2200000000000002</v>
      </c>
      <c r="R300" s="66">
        <f>_xlfn.XLOOKUP(E300,hlp_leggeruitrapport!A:A,hlp_leggeruitrapport!D:D)</f>
        <v>-2.2200000000000002</v>
      </c>
      <c r="S300" s="66">
        <v>0.75</v>
      </c>
      <c r="T300" s="66">
        <f>_xlfn.XLOOKUP(E300,hlp_leggeruitrapport!A:A,hlp_leggeruitrapport!E:E)</f>
        <v>0.75</v>
      </c>
      <c r="U300" s="75">
        <f>_xlfn.XLOOKUP(E300,hlp_leggeruitrapport!A:A,hlp_leggeruitrapport!F:F)</f>
        <v>3</v>
      </c>
      <c r="V300" s="165">
        <f>_xlfn.XLOOKUP($G300,hpBPaanwas!$C:$C,hpBPaanwas!T:T,".")</f>
        <v>3</v>
      </c>
      <c r="W300" s="75">
        <f t="shared" si="34"/>
        <v>-3.1700000000000004</v>
      </c>
      <c r="X300" s="6">
        <v>-2.97</v>
      </c>
      <c r="Y300" s="6">
        <v>7.5</v>
      </c>
      <c r="Z300" s="6">
        <v>3.11</v>
      </c>
      <c r="AA300" s="6">
        <v>0.17</v>
      </c>
      <c r="AB300" s="6">
        <v>0.46</v>
      </c>
      <c r="AC300" s="6">
        <v>71.5</v>
      </c>
      <c r="AD300" s="6">
        <v>3.9</v>
      </c>
      <c r="AE300" s="6">
        <v>10.6</v>
      </c>
      <c r="AF300" s="6">
        <v>2.9950999999999998E-2</v>
      </c>
      <c r="AG300" s="6" t="s">
        <v>27</v>
      </c>
      <c r="AH300" s="6" t="s">
        <v>32</v>
      </c>
      <c r="AI300" s="6" t="s">
        <v>29</v>
      </c>
      <c r="AJ300" s="6" t="s">
        <v>386</v>
      </c>
      <c r="AK300" s="75">
        <f>_xlfn.XLOOKUP(G300,hlpBPout!C:C,hlpBPout!X:X,".")</f>
        <v>71</v>
      </c>
      <c r="AL300" s="75">
        <f>_xlfn.XLOOKUP($G300,hlpBPout!$C:$C,hlpBPout!AA:AA,".")</f>
        <v>5</v>
      </c>
      <c r="AM300" s="75">
        <f>_xlfn.XLOOKUP(G300,hpBPaanwas!C:C,hpBPaanwas!X:X,".")</f>
        <v>78</v>
      </c>
      <c r="AN300" s="165">
        <f t="shared" si="35"/>
        <v>0.69565217391304346</v>
      </c>
      <c r="AO300" s="75">
        <f>_xlfn.XLOOKUP($G300,hpBPaanwas!$C:$C,hpBPaanwas!AA:AA,".")</f>
        <v>16</v>
      </c>
      <c r="AP300" s="116"/>
      <c r="AQ300" s="75">
        <f t="shared" si="36"/>
        <v>-0.5</v>
      </c>
      <c r="AR300" s="116"/>
      <c r="AS300" s="127"/>
      <c r="AT300" s="127" t="s">
        <v>3795</v>
      </c>
      <c r="AU300" s="128"/>
      <c r="AV300" s="232" t="str">
        <f>_xlfn.XLOOKUP($F300,Monstervakken!$C:$C,Monstervakken!L:L,".",0)</f>
        <v>Klasse industrie</v>
      </c>
      <c r="AW300" s="232" t="str">
        <f>_xlfn.XLOOKUP($F300,Monstervakken!$C:$C,Monstervakken!M:M,".",0)</f>
        <v>Klasse B</v>
      </c>
      <c r="AX300" s="232" t="str">
        <f>_xlfn.XLOOKUP($F300,Monstervakken!$C:$C,Monstervakken!N:N,".",0)</f>
        <v>Verspreidbaar</v>
      </c>
      <c r="AY300" s="232" t="str">
        <f>_xlfn.XLOOKUP($F300,Monstervakken!$C:$C,Monstervakken!O:O,".",0)</f>
        <v>Toepasbaar in GBT</v>
      </c>
      <c r="AZ300" s="232" t="str">
        <f>_xlfn.XLOOKUP($F300,Monstervakken!$C:$C,Monstervakken!P:P,".",0)</f>
        <v>Toepasbaar in GBT</v>
      </c>
      <c r="BA300" s="232" t="str">
        <f>_xlfn.XLOOKUP($F300,Monstervakken!$C:$C,Monstervakken!Q:Q,".",0)</f>
        <v>Geen</v>
      </c>
      <c r="BB300" s="232"/>
      <c r="BC300" s="234" t="str">
        <f>_xlfn.XLOOKUP($F300,Monstervakken!$C:$C,Monstervakken!CM:CM,".",0)</f>
        <v>ja</v>
      </c>
      <c r="BD300" s="234" t="str">
        <f>_xlfn.XLOOKUP($F300,Monstervakken!$C:$C,Monstervakken!CN:CN,".",0)</f>
        <v>ja</v>
      </c>
      <c r="BE300" s="234" t="str">
        <f>_xlfn.XLOOKUP($F300,Monstervakken!$C:$C,Monstervakken!CO:CO,".",0)</f>
        <v>ja</v>
      </c>
      <c r="BF300" s="234" t="str">
        <f>_xlfn.XLOOKUP($F300,Monstervakken!$C:$C,Monstervakken!CP:CP,".",0)</f>
        <v>ja</v>
      </c>
      <c r="BG300" s="234" t="str">
        <f>_xlfn.XLOOKUP($F300,Monstervakken!$C:$C,Monstervakken!CQ:CQ,".",0)</f>
        <v>ja</v>
      </c>
      <c r="BH300" s="234" t="str">
        <f>_xlfn.XLOOKUP($F300,Monstervakken!$C:$C,Monstervakken!CR:CR,".",0)</f>
        <v>ja</v>
      </c>
      <c r="BI300" s="234" t="str">
        <f>_xlfn.XLOOKUP($F300,Monstervakken!$C:$C,Monstervakken!CS:CS,".",0)</f>
        <v>ja</v>
      </c>
      <c r="BJ300" s="234" t="str">
        <f>_xlfn.XLOOKUP($F300,Monstervakken!$C:$C,Monstervakken!CT:CT,".",0)</f>
        <v>ja</v>
      </c>
      <c r="BK300" s="234" t="str">
        <f>_xlfn.XLOOKUP($F300,Monstervakken!$C:$C,Monstervakken!CU:CU,".",0)</f>
        <v>ja</v>
      </c>
      <c r="BL300" s="232" t="str">
        <f t="shared" si="32"/>
        <v>011_290</v>
      </c>
    </row>
    <row r="301" spans="1:64" x14ac:dyDescent="0.2">
      <c r="A301" s="6" t="s">
        <v>1647</v>
      </c>
      <c r="C301" s="135">
        <f>_xlfn.XLOOKUP(F301,Monstervakken!C:C,Monstervakken!B:B)</f>
        <v>4020</v>
      </c>
      <c r="D301" s="6" t="s">
        <v>1635</v>
      </c>
      <c r="E301" s="6" t="s">
        <v>385</v>
      </c>
      <c r="F301" s="75">
        <v>53</v>
      </c>
      <c r="G301" s="115" t="str">
        <f t="shared" si="33"/>
        <v>011_291</v>
      </c>
      <c r="H301" s="135"/>
      <c r="I301" s="75">
        <v>291</v>
      </c>
      <c r="J301" s="6" t="s">
        <v>824</v>
      </c>
      <c r="K301" s="23">
        <v>21</v>
      </c>
      <c r="L301" s="25">
        <v>10.5</v>
      </c>
      <c r="M301" s="6">
        <v>220.5</v>
      </c>
      <c r="N301" s="8">
        <v>43770</v>
      </c>
      <c r="O301" s="6" t="s">
        <v>74</v>
      </c>
      <c r="P301" s="66">
        <v>-2.2400000000000002</v>
      </c>
      <c r="Q301" s="66">
        <v>-2.2200000000000002</v>
      </c>
      <c r="R301" s="66">
        <f>_xlfn.XLOOKUP(E301,hlp_leggeruitrapport!A:A,hlp_leggeruitrapport!D:D)</f>
        <v>-2.2200000000000002</v>
      </c>
      <c r="S301" s="66">
        <v>0.75</v>
      </c>
      <c r="T301" s="66">
        <f>_xlfn.XLOOKUP(E301,hlp_leggeruitrapport!A:A,hlp_leggeruitrapport!E:E)</f>
        <v>0.75</v>
      </c>
      <c r="U301" s="75">
        <f>_xlfn.XLOOKUP(E301,hlp_leggeruitrapport!A:A,hlp_leggeruitrapport!F:F)</f>
        <v>3</v>
      </c>
      <c r="V301" s="165">
        <f>_xlfn.XLOOKUP($G301,hpBPaanwas!$C:$C,hpBPaanwas!T:T,".")</f>
        <v>3</v>
      </c>
      <c r="W301" s="75">
        <f t="shared" si="34"/>
        <v>-3.1700000000000004</v>
      </c>
      <c r="X301" s="6">
        <v>-2.97</v>
      </c>
      <c r="Y301" s="6">
        <v>6</v>
      </c>
      <c r="Z301" s="6">
        <v>4.8099999999999996</v>
      </c>
      <c r="AA301" s="6">
        <v>1.1000000000000001</v>
      </c>
      <c r="AB301" s="6">
        <v>1.82</v>
      </c>
      <c r="AC301" s="6">
        <v>101</v>
      </c>
      <c r="AD301" s="6">
        <v>23.1</v>
      </c>
      <c r="AE301" s="6">
        <v>38.200000000000003</v>
      </c>
      <c r="AF301" s="6">
        <v>0.22391900000000001</v>
      </c>
      <c r="AG301" s="6" t="s">
        <v>479</v>
      </c>
      <c r="AH301" s="6" t="s">
        <v>32</v>
      </c>
      <c r="AI301" s="6" t="s">
        <v>41</v>
      </c>
      <c r="AJ301" s="6" t="s">
        <v>824</v>
      </c>
      <c r="AK301" s="75">
        <f>_xlfn.XLOOKUP(G301,hlpBPout!C:C,hlpBPout!X:X,".")</f>
        <v>101</v>
      </c>
      <c r="AL301" s="75">
        <f>_xlfn.XLOOKUP($G301,hlpBPout!$C:$C,hlpBPout!AA:AA,".")</f>
        <v>25</v>
      </c>
      <c r="AM301" s="75">
        <f>_xlfn.XLOOKUP(G301,hpBPaanwas!C:C,hpBPaanwas!X:X,".")</f>
        <v>107</v>
      </c>
      <c r="AN301" s="165">
        <f t="shared" si="35"/>
        <v>2.1904761904761907</v>
      </c>
      <c r="AO301" s="75">
        <f>_xlfn.XLOOKUP($G301,hpBPaanwas!$C:$C,hpBPaanwas!AA:AA,".")</f>
        <v>46</v>
      </c>
      <c r="AP301" s="116"/>
      <c r="AQ301" s="75">
        <f t="shared" si="36"/>
        <v>0</v>
      </c>
      <c r="AR301" s="116"/>
      <c r="AS301" s="127"/>
      <c r="AT301" s="127" t="s">
        <v>3795</v>
      </c>
      <c r="AU301" s="128"/>
      <c r="AV301" s="232" t="str">
        <f>_xlfn.XLOOKUP($F301,Monstervakken!$C:$C,Monstervakken!L:L,".",0)</f>
        <v>Klasse industrie</v>
      </c>
      <c r="AW301" s="232" t="str">
        <f>_xlfn.XLOOKUP($F301,Monstervakken!$C:$C,Monstervakken!M:M,".",0)</f>
        <v>Klasse B</v>
      </c>
      <c r="AX301" s="232" t="str">
        <f>_xlfn.XLOOKUP($F301,Monstervakken!$C:$C,Monstervakken!N:N,".",0)</f>
        <v>Verspreidbaar</v>
      </c>
      <c r="AY301" s="232" t="str">
        <f>_xlfn.XLOOKUP($F301,Monstervakken!$C:$C,Monstervakken!O:O,".",0)</f>
        <v>Toepasbaar in GBT</v>
      </c>
      <c r="AZ301" s="232" t="str">
        <f>_xlfn.XLOOKUP($F301,Monstervakken!$C:$C,Monstervakken!P:P,".",0)</f>
        <v>Toepasbaar in GBT</v>
      </c>
      <c r="BA301" s="232" t="str">
        <f>_xlfn.XLOOKUP($F301,Monstervakken!$C:$C,Monstervakken!Q:Q,".",0)</f>
        <v>Geen</v>
      </c>
      <c r="BB301" s="232"/>
      <c r="BC301" s="234" t="str">
        <f>_xlfn.XLOOKUP($F301,Monstervakken!$C:$C,Monstervakken!CM:CM,".",0)</f>
        <v>ja</v>
      </c>
      <c r="BD301" s="234" t="str">
        <f>_xlfn.XLOOKUP($F301,Monstervakken!$C:$C,Monstervakken!CN:CN,".",0)</f>
        <v>ja</v>
      </c>
      <c r="BE301" s="234" t="str">
        <f>_xlfn.XLOOKUP($F301,Monstervakken!$C:$C,Monstervakken!CO:CO,".",0)</f>
        <v>ja</v>
      </c>
      <c r="BF301" s="234" t="str">
        <f>_xlfn.XLOOKUP($F301,Monstervakken!$C:$C,Monstervakken!CP:CP,".",0)</f>
        <v>ja</v>
      </c>
      <c r="BG301" s="234" t="str">
        <f>_xlfn.XLOOKUP($F301,Monstervakken!$C:$C,Monstervakken!CQ:CQ,".",0)</f>
        <v>ja</v>
      </c>
      <c r="BH301" s="234" t="str">
        <f>_xlfn.XLOOKUP($F301,Monstervakken!$C:$C,Monstervakken!CR:CR,".",0)</f>
        <v>ja</v>
      </c>
      <c r="BI301" s="234" t="str">
        <f>_xlfn.XLOOKUP($F301,Monstervakken!$C:$C,Monstervakken!CS:CS,".",0)</f>
        <v>ja</v>
      </c>
      <c r="BJ301" s="234" t="str">
        <f>_xlfn.XLOOKUP($F301,Monstervakken!$C:$C,Monstervakken!CT:CT,".",0)</f>
        <v>ja</v>
      </c>
      <c r="BK301" s="234" t="str">
        <f>_xlfn.XLOOKUP($F301,Monstervakken!$C:$C,Monstervakken!CU:CU,".",0)</f>
        <v>ja</v>
      </c>
      <c r="BL301" s="232" t="str">
        <f t="shared" si="32"/>
        <v>011_291</v>
      </c>
    </row>
    <row r="302" spans="1:64" x14ac:dyDescent="0.2">
      <c r="A302" s="6" t="s">
        <v>1647</v>
      </c>
      <c r="C302" s="135">
        <f>_xlfn.XLOOKUP(F302,Monstervakken!C:C,Monstervakken!B:B)</f>
        <v>4021</v>
      </c>
      <c r="D302" s="6" t="s">
        <v>1635</v>
      </c>
      <c r="E302" s="6" t="s">
        <v>1145</v>
      </c>
      <c r="F302" s="75">
        <v>58</v>
      </c>
      <c r="G302" s="115" t="str">
        <f t="shared" si="33"/>
        <v>011_292</v>
      </c>
      <c r="H302" s="135"/>
      <c r="I302" s="75">
        <v>292</v>
      </c>
      <c r="J302" s="6" t="s">
        <v>1146</v>
      </c>
      <c r="K302" s="23">
        <v>46</v>
      </c>
      <c r="L302" s="25">
        <v>5.7</v>
      </c>
      <c r="M302" s="6">
        <v>262.2</v>
      </c>
      <c r="N302" s="8">
        <v>43770</v>
      </c>
      <c r="O302" s="6" t="s">
        <v>26</v>
      </c>
      <c r="P302" s="66">
        <v>-2.2400000000000002</v>
      </c>
      <c r="Q302" s="66">
        <v>-2.2200000000000002</v>
      </c>
      <c r="R302" s="66">
        <f>_xlfn.XLOOKUP(E302,hlp_leggeruitrapport!A:A,hlp_leggeruitrapport!D:D)</f>
        <v>-2.2200000000000002</v>
      </c>
      <c r="S302" s="66">
        <v>0.75</v>
      </c>
      <c r="T302" s="66">
        <f>_xlfn.XLOOKUP(E302,hlp_leggeruitrapport!A:A,hlp_leggeruitrapport!E:E)</f>
        <v>0.75</v>
      </c>
      <c r="U302" s="75">
        <f>_xlfn.XLOOKUP(E302,hlp_leggeruitrapport!A:A,hlp_leggeruitrapport!F:F)</f>
        <v>3</v>
      </c>
      <c r="V302" s="165">
        <f>_xlfn.XLOOKUP($G302,hpBPaanwas!$C:$C,hpBPaanwas!T:T,".")</f>
        <v>2.5299999999999998</v>
      </c>
      <c r="W302" s="75">
        <f t="shared" si="34"/>
        <v>-3.1700000000000004</v>
      </c>
      <c r="X302" s="6">
        <v>-2.97</v>
      </c>
      <c r="Y302" s="6">
        <v>1.9000010000000001</v>
      </c>
      <c r="Z302" s="6">
        <v>1.58</v>
      </c>
      <c r="AA302" s="6">
        <v>0.7</v>
      </c>
      <c r="AB302" s="6">
        <v>0.98</v>
      </c>
      <c r="AC302" s="6">
        <v>72.7</v>
      </c>
      <c r="AD302" s="6">
        <v>32.200000000000003</v>
      </c>
      <c r="AE302" s="6">
        <v>45.1</v>
      </c>
      <c r="AF302" s="6">
        <v>0.32941199999999998</v>
      </c>
      <c r="AG302" s="6" t="s">
        <v>921</v>
      </c>
      <c r="AH302" s="6" t="s">
        <v>32</v>
      </c>
      <c r="AI302" s="6" t="s">
        <v>41</v>
      </c>
      <c r="AJ302" s="6" t="s">
        <v>1146</v>
      </c>
      <c r="AK302" s="75">
        <f>_xlfn.XLOOKUP(G302,hlpBPout!C:C,hlpBPout!X:X,".")</f>
        <v>74</v>
      </c>
      <c r="AL302" s="75">
        <f>_xlfn.XLOOKUP($G302,hlpBPout!$C:$C,hlpBPout!AA:AA,".")</f>
        <v>23</v>
      </c>
      <c r="AM302" s="75">
        <f>_xlfn.XLOOKUP(G302,hpBPaanwas!C:C,hpBPaanwas!X:X,".")</f>
        <v>78</v>
      </c>
      <c r="AN302" s="165">
        <f t="shared" si="35"/>
        <v>1.1956521739130435</v>
      </c>
      <c r="AO302" s="75">
        <f>_xlfn.XLOOKUP($G302,hpBPaanwas!$C:$C,hpBPaanwas!AA:AA,".")</f>
        <v>55</v>
      </c>
      <c r="AP302" s="116"/>
      <c r="AQ302" s="75">
        <f t="shared" si="36"/>
        <v>1.2999999999999972</v>
      </c>
      <c r="AR302" s="116"/>
      <c r="AS302" s="127" t="s">
        <v>1647</v>
      </c>
      <c r="AT302" s="127">
        <v>11</v>
      </c>
      <c r="AU302" s="128"/>
      <c r="AV302" s="232" t="str">
        <f>_xlfn.XLOOKUP($F302,Monstervakken!$C:$C,Monstervakken!L:L,".",0)</f>
        <v>Klasse industrie</v>
      </c>
      <c r="AW302" s="232" t="str">
        <f>_xlfn.XLOOKUP($F302,Monstervakken!$C:$C,Monstervakken!M:M,".",0)</f>
        <v>Klasse B</v>
      </c>
      <c r="AX302" s="232" t="str">
        <f>_xlfn.XLOOKUP($F302,Monstervakken!$C:$C,Monstervakken!N:N,".",0)</f>
        <v>Verspreidbaar</v>
      </c>
      <c r="AY302" s="232" t="str">
        <f>_xlfn.XLOOKUP($F302,Monstervakken!$C:$C,Monstervakken!O:O,".",0)</f>
        <v>Toepasbaar in GBT</v>
      </c>
      <c r="AZ302" s="232" t="str">
        <f>_xlfn.XLOOKUP($F302,Monstervakken!$C:$C,Monstervakken!P:P,".",0)</f>
        <v>Toepasbaar in GBT</v>
      </c>
      <c r="BA302" s="232" t="str">
        <f>_xlfn.XLOOKUP($F302,Monstervakken!$C:$C,Monstervakken!Q:Q,".",0)</f>
        <v>Geen</v>
      </c>
      <c r="BB302" s="232"/>
      <c r="BC302" s="234" t="str">
        <f>_xlfn.XLOOKUP($F302,Monstervakken!$C:$C,Monstervakken!CM:CM,".",0)</f>
        <v>ja</v>
      </c>
      <c r="BD302" s="234" t="str">
        <f>_xlfn.XLOOKUP($F302,Monstervakken!$C:$C,Monstervakken!CN:CN,".",0)</f>
        <v>ja</v>
      </c>
      <c r="BE302" s="234" t="str">
        <f>_xlfn.XLOOKUP($F302,Monstervakken!$C:$C,Monstervakken!CO:CO,".",0)</f>
        <v>ja</v>
      </c>
      <c r="BF302" s="234" t="str">
        <f>_xlfn.XLOOKUP($F302,Monstervakken!$C:$C,Monstervakken!CP:CP,".",0)</f>
        <v>ja</v>
      </c>
      <c r="BG302" s="234" t="str">
        <f>_xlfn.XLOOKUP($F302,Monstervakken!$C:$C,Monstervakken!CQ:CQ,".",0)</f>
        <v>ja</v>
      </c>
      <c r="BH302" s="234" t="str">
        <f>_xlfn.XLOOKUP($F302,Monstervakken!$C:$C,Monstervakken!CR:CR,".",0)</f>
        <v>ja</v>
      </c>
      <c r="BI302" s="234" t="str">
        <f>_xlfn.XLOOKUP($F302,Monstervakken!$C:$C,Monstervakken!CS:CS,".",0)</f>
        <v>ja</v>
      </c>
      <c r="BJ302" s="234" t="str">
        <f>_xlfn.XLOOKUP($F302,Monstervakken!$C:$C,Monstervakken!CT:CT,".",0)</f>
        <v>ja</v>
      </c>
      <c r="BK302" s="234" t="str">
        <f>_xlfn.XLOOKUP($F302,Monstervakken!$C:$C,Monstervakken!CU:CU,".",0)</f>
        <v>ja</v>
      </c>
      <c r="BL302" s="232" t="str">
        <f t="shared" si="32"/>
        <v>011_292</v>
      </c>
    </row>
    <row r="303" spans="1:64" x14ac:dyDescent="0.2">
      <c r="A303" s="6" t="s">
        <v>1647</v>
      </c>
      <c r="C303" s="135">
        <f>_xlfn.XLOOKUP(F303,Monstervakken!C:C,Monstervakken!B:B)</f>
        <v>4021</v>
      </c>
      <c r="D303" s="6" t="s">
        <v>1635</v>
      </c>
      <c r="E303" s="6" t="s">
        <v>1147</v>
      </c>
      <c r="F303" s="75">
        <v>58</v>
      </c>
      <c r="G303" s="115" t="str">
        <f t="shared" si="33"/>
        <v>011_293</v>
      </c>
      <c r="H303" s="135"/>
      <c r="I303" s="75">
        <v>293</v>
      </c>
      <c r="J303" s="6" t="s">
        <v>1148</v>
      </c>
      <c r="K303" s="23">
        <v>6.5</v>
      </c>
      <c r="L303" s="25">
        <v>3.1</v>
      </c>
      <c r="M303" s="6">
        <v>20.149999999999999</v>
      </c>
      <c r="N303" s="8">
        <v>43770</v>
      </c>
      <c r="O303" s="6" t="s">
        <v>101</v>
      </c>
      <c r="P303" s="66">
        <v>-2.2400000000000002</v>
      </c>
      <c r="Q303" s="66">
        <v>-2.2200000000000002</v>
      </c>
      <c r="R303" s="66">
        <f>_xlfn.XLOOKUP(E303,hlp_leggeruitrapport!A:A,hlp_leggeruitrapport!D:D)</f>
        <v>-2.2200000000000002</v>
      </c>
      <c r="S303" s="66">
        <v>0.5</v>
      </c>
      <c r="T303" s="66">
        <f>_xlfn.XLOOKUP(E303,hlp_leggeruitrapport!A:A,hlp_leggeruitrapport!E:E)</f>
        <v>0.5</v>
      </c>
      <c r="U303" s="75">
        <f>_xlfn.XLOOKUP(E303,hlp_leggeruitrapport!A:A,hlp_leggeruitrapport!F:F)</f>
        <v>2</v>
      </c>
      <c r="V303" s="165">
        <f>_xlfn.XLOOKUP($G303,hpBPaanwas!$C:$C,hpBPaanwas!T:T,".")</f>
        <v>2</v>
      </c>
      <c r="W303" s="75">
        <f t="shared" si="34"/>
        <v>-2.9200000000000004</v>
      </c>
      <c r="X303" s="6">
        <v>-2.72</v>
      </c>
      <c r="Y303" s="6">
        <v>1.1000000000000001</v>
      </c>
      <c r="Z303" s="6">
        <v>0.96</v>
      </c>
      <c r="AA303" s="6">
        <v>0.64</v>
      </c>
      <c r="AB303" s="6">
        <v>0.72</v>
      </c>
      <c r="AC303" s="6">
        <v>6.2</v>
      </c>
      <c r="AD303" s="6">
        <v>4.2</v>
      </c>
      <c r="AE303" s="6">
        <v>4.7</v>
      </c>
      <c r="AF303" s="6">
        <v>0.56546200000000002</v>
      </c>
      <c r="AG303" s="6" t="s">
        <v>921</v>
      </c>
      <c r="AH303" s="6" t="s">
        <v>32</v>
      </c>
      <c r="AI303" s="6" t="s">
        <v>41</v>
      </c>
      <c r="AJ303" s="6" t="s">
        <v>1148</v>
      </c>
      <c r="AK303" s="75">
        <f>_xlfn.XLOOKUP(G303,hlpBPout!C:C,hlpBPout!X:X,".")</f>
        <v>6</v>
      </c>
      <c r="AL303" s="75">
        <f>_xlfn.XLOOKUP($G303,hlpBPout!$C:$C,hlpBPout!AA:AA,".")</f>
        <v>5</v>
      </c>
      <c r="AM303" s="75">
        <f>_xlfn.XLOOKUP(G303,hpBPaanwas!C:C,hpBPaanwas!X:X,".")</f>
        <v>7</v>
      </c>
      <c r="AN303" s="165">
        <f t="shared" si="35"/>
        <v>0.76923076923076927</v>
      </c>
      <c r="AO303" s="75">
        <f>_xlfn.XLOOKUP($G303,hpBPaanwas!$C:$C,hpBPaanwas!AA:AA,".")</f>
        <v>5</v>
      </c>
      <c r="AP303" s="116"/>
      <c r="AQ303" s="75">
        <f t="shared" si="36"/>
        <v>-0.20000000000000018</v>
      </c>
      <c r="AR303" s="116"/>
      <c r="AS303" s="127" t="s">
        <v>1647</v>
      </c>
      <c r="AT303" s="127">
        <v>11</v>
      </c>
      <c r="AU303" s="128"/>
      <c r="AV303" s="232" t="str">
        <f>_xlfn.XLOOKUP($F303,Monstervakken!$C:$C,Monstervakken!L:L,".",0)</f>
        <v>Klasse industrie</v>
      </c>
      <c r="AW303" s="232" t="str">
        <f>_xlfn.XLOOKUP($F303,Monstervakken!$C:$C,Monstervakken!M:M,".",0)</f>
        <v>Klasse B</v>
      </c>
      <c r="AX303" s="232" t="str">
        <f>_xlfn.XLOOKUP($F303,Monstervakken!$C:$C,Monstervakken!N:N,".",0)</f>
        <v>Verspreidbaar</v>
      </c>
      <c r="AY303" s="232" t="str">
        <f>_xlfn.XLOOKUP($F303,Monstervakken!$C:$C,Monstervakken!O:O,".",0)</f>
        <v>Toepasbaar in GBT</v>
      </c>
      <c r="AZ303" s="232" t="str">
        <f>_xlfn.XLOOKUP($F303,Monstervakken!$C:$C,Monstervakken!P:P,".",0)</f>
        <v>Toepasbaar in GBT</v>
      </c>
      <c r="BA303" s="232" t="str">
        <f>_xlfn.XLOOKUP($F303,Monstervakken!$C:$C,Monstervakken!Q:Q,".",0)</f>
        <v>Geen</v>
      </c>
      <c r="BB303" s="232"/>
      <c r="BC303" s="234" t="str">
        <f>_xlfn.XLOOKUP($F303,Monstervakken!$C:$C,Monstervakken!CM:CM,".",0)</f>
        <v>ja</v>
      </c>
      <c r="BD303" s="234" t="str">
        <f>_xlfn.XLOOKUP($F303,Monstervakken!$C:$C,Monstervakken!CN:CN,".",0)</f>
        <v>ja</v>
      </c>
      <c r="BE303" s="234" t="str">
        <f>_xlfn.XLOOKUP($F303,Monstervakken!$C:$C,Monstervakken!CO:CO,".",0)</f>
        <v>ja</v>
      </c>
      <c r="BF303" s="234" t="str">
        <f>_xlfn.XLOOKUP($F303,Monstervakken!$C:$C,Monstervakken!CP:CP,".",0)</f>
        <v>ja</v>
      </c>
      <c r="BG303" s="234" t="str">
        <f>_xlfn.XLOOKUP($F303,Monstervakken!$C:$C,Monstervakken!CQ:CQ,".",0)</f>
        <v>ja</v>
      </c>
      <c r="BH303" s="234" t="str">
        <f>_xlfn.XLOOKUP($F303,Monstervakken!$C:$C,Monstervakken!CR:CR,".",0)</f>
        <v>ja</v>
      </c>
      <c r="BI303" s="234" t="str">
        <f>_xlfn.XLOOKUP($F303,Monstervakken!$C:$C,Monstervakken!CS:CS,".",0)</f>
        <v>ja</v>
      </c>
      <c r="BJ303" s="234" t="str">
        <f>_xlfn.XLOOKUP($F303,Monstervakken!$C:$C,Monstervakken!CT:CT,".",0)</f>
        <v>ja</v>
      </c>
      <c r="BK303" s="234" t="str">
        <f>_xlfn.XLOOKUP($F303,Monstervakken!$C:$C,Monstervakken!CU:CU,".",0)</f>
        <v>ja</v>
      </c>
      <c r="BL303" s="232" t="str">
        <f t="shared" si="32"/>
        <v>011_293</v>
      </c>
    </row>
    <row r="304" spans="1:64" x14ac:dyDescent="0.2">
      <c r="A304" s="6" t="s">
        <v>1647</v>
      </c>
      <c r="C304" s="135">
        <f>_xlfn.XLOOKUP(F304,Monstervakken!C:C,Monstervakken!B:B)</f>
        <v>4021</v>
      </c>
      <c r="D304" s="6" t="s">
        <v>1635</v>
      </c>
      <c r="E304" s="6" t="s">
        <v>1149</v>
      </c>
      <c r="F304" s="75">
        <v>58</v>
      </c>
      <c r="G304" s="115" t="str">
        <f t="shared" si="33"/>
        <v>011_294</v>
      </c>
      <c r="H304" s="135"/>
      <c r="I304" s="75">
        <v>294</v>
      </c>
      <c r="J304" s="6" t="s">
        <v>1150</v>
      </c>
      <c r="K304" s="23">
        <v>17</v>
      </c>
      <c r="L304" s="25">
        <v>5.65</v>
      </c>
      <c r="M304" s="6">
        <v>96.05</v>
      </c>
      <c r="N304" s="8">
        <v>43770</v>
      </c>
      <c r="O304" s="6" t="s">
        <v>66</v>
      </c>
      <c r="P304" s="66">
        <v>-2.2400000000000002</v>
      </c>
      <c r="Q304" s="66">
        <v>-2.2200000000000002</v>
      </c>
      <c r="R304" s="66">
        <f>_xlfn.XLOOKUP(E304,hlp_leggeruitrapport!A:A,hlp_leggeruitrapport!D:D)</f>
        <v>-2.2200000000000002</v>
      </c>
      <c r="S304" s="66">
        <v>0.75</v>
      </c>
      <c r="T304" s="66">
        <f>_xlfn.XLOOKUP(E304,hlp_leggeruitrapport!A:A,hlp_leggeruitrapport!E:E)</f>
        <v>0.75</v>
      </c>
      <c r="U304" s="75">
        <f>_xlfn.XLOOKUP(E304,hlp_leggeruitrapport!A:A,hlp_leggeruitrapport!F:F)</f>
        <v>3</v>
      </c>
      <c r="V304" s="165">
        <f>_xlfn.XLOOKUP($G304,hpBPaanwas!$C:$C,hpBPaanwas!T:T,".")</f>
        <v>2.5099999999999998</v>
      </c>
      <c r="W304" s="75">
        <f t="shared" si="34"/>
        <v>-3.1700000000000004</v>
      </c>
      <c r="X304" s="6">
        <v>-2.97</v>
      </c>
      <c r="Y304" s="6">
        <v>1.8833329999999999</v>
      </c>
      <c r="Z304" s="6">
        <v>1.55</v>
      </c>
      <c r="AA304" s="6">
        <v>0.87</v>
      </c>
      <c r="AB304" s="6">
        <v>1.1299999999999999</v>
      </c>
      <c r="AC304" s="6">
        <v>26.4</v>
      </c>
      <c r="AD304" s="6">
        <v>14.8</v>
      </c>
      <c r="AE304" s="6">
        <v>19.2</v>
      </c>
      <c r="AF304" s="6">
        <v>0.38116100000000003</v>
      </c>
      <c r="AG304" s="6" t="s">
        <v>921</v>
      </c>
      <c r="AH304" s="6" t="s">
        <v>32</v>
      </c>
      <c r="AI304" s="6" t="s">
        <v>41</v>
      </c>
      <c r="AJ304" s="6" t="s">
        <v>1150</v>
      </c>
      <c r="AK304" s="75">
        <f>_xlfn.XLOOKUP(G304,hlpBPout!C:C,hlpBPout!X:X,".")</f>
        <v>26</v>
      </c>
      <c r="AL304" s="75">
        <f>_xlfn.XLOOKUP($G304,hlpBPout!$C:$C,hlpBPout!AA:AA,".")</f>
        <v>12</v>
      </c>
      <c r="AM304" s="75">
        <f>_xlfn.XLOOKUP(G304,hpBPaanwas!C:C,hpBPaanwas!X:X,".")</f>
        <v>29</v>
      </c>
      <c r="AN304" s="165">
        <f t="shared" si="35"/>
        <v>1.2941176470588236</v>
      </c>
      <c r="AO304" s="75">
        <f>_xlfn.XLOOKUP($G304,hpBPaanwas!$C:$C,hpBPaanwas!AA:AA,".")</f>
        <v>22</v>
      </c>
      <c r="AP304" s="116"/>
      <c r="AQ304" s="75">
        <f t="shared" si="36"/>
        <v>-0.39999999999999858</v>
      </c>
      <c r="AR304" s="116"/>
      <c r="AS304" s="127" t="s">
        <v>1647</v>
      </c>
      <c r="AT304" s="127">
        <v>11</v>
      </c>
      <c r="AU304" s="128"/>
      <c r="AV304" s="232" t="str">
        <f>_xlfn.XLOOKUP($F304,Monstervakken!$C:$C,Monstervakken!L:L,".",0)</f>
        <v>Klasse industrie</v>
      </c>
      <c r="AW304" s="232" t="str">
        <f>_xlfn.XLOOKUP($F304,Monstervakken!$C:$C,Monstervakken!M:M,".",0)</f>
        <v>Klasse B</v>
      </c>
      <c r="AX304" s="232" t="str">
        <f>_xlfn.XLOOKUP($F304,Monstervakken!$C:$C,Monstervakken!N:N,".",0)</f>
        <v>Verspreidbaar</v>
      </c>
      <c r="AY304" s="232" t="str">
        <f>_xlfn.XLOOKUP($F304,Monstervakken!$C:$C,Monstervakken!O:O,".",0)</f>
        <v>Toepasbaar in GBT</v>
      </c>
      <c r="AZ304" s="232" t="str">
        <f>_xlfn.XLOOKUP($F304,Monstervakken!$C:$C,Monstervakken!P:P,".",0)</f>
        <v>Toepasbaar in GBT</v>
      </c>
      <c r="BA304" s="232" t="str">
        <f>_xlfn.XLOOKUP($F304,Monstervakken!$C:$C,Monstervakken!Q:Q,".",0)</f>
        <v>Geen</v>
      </c>
      <c r="BB304" s="232"/>
      <c r="BC304" s="234" t="str">
        <f>_xlfn.XLOOKUP($F304,Monstervakken!$C:$C,Monstervakken!CM:CM,".",0)</f>
        <v>ja</v>
      </c>
      <c r="BD304" s="234" t="str">
        <f>_xlfn.XLOOKUP($F304,Monstervakken!$C:$C,Monstervakken!CN:CN,".",0)</f>
        <v>ja</v>
      </c>
      <c r="BE304" s="234" t="str">
        <f>_xlfn.XLOOKUP($F304,Monstervakken!$C:$C,Monstervakken!CO:CO,".",0)</f>
        <v>ja</v>
      </c>
      <c r="BF304" s="234" t="str">
        <f>_xlfn.XLOOKUP($F304,Monstervakken!$C:$C,Monstervakken!CP:CP,".",0)</f>
        <v>ja</v>
      </c>
      <c r="BG304" s="234" t="str">
        <f>_xlfn.XLOOKUP($F304,Monstervakken!$C:$C,Monstervakken!CQ:CQ,".",0)</f>
        <v>ja</v>
      </c>
      <c r="BH304" s="234" t="str">
        <f>_xlfn.XLOOKUP($F304,Monstervakken!$C:$C,Monstervakken!CR:CR,".",0)</f>
        <v>ja</v>
      </c>
      <c r="BI304" s="234" t="str">
        <f>_xlfn.XLOOKUP($F304,Monstervakken!$C:$C,Monstervakken!CS:CS,".",0)</f>
        <v>ja</v>
      </c>
      <c r="BJ304" s="234" t="str">
        <f>_xlfn.XLOOKUP($F304,Monstervakken!$C:$C,Monstervakken!CT:CT,".",0)</f>
        <v>ja</v>
      </c>
      <c r="BK304" s="234" t="str">
        <f>_xlfn.XLOOKUP($F304,Monstervakken!$C:$C,Monstervakken!CU:CU,".",0)</f>
        <v>ja</v>
      </c>
      <c r="BL304" s="232" t="str">
        <f t="shared" si="32"/>
        <v>011_294</v>
      </c>
    </row>
    <row r="305" spans="1:64" x14ac:dyDescent="0.2">
      <c r="A305" s="6" t="s">
        <v>1647</v>
      </c>
      <c r="C305" s="135">
        <f>_xlfn.XLOOKUP(F305,Monstervakken!C:C,Monstervakken!B:B)</f>
        <v>4021</v>
      </c>
      <c r="D305" s="6" t="s">
        <v>1635</v>
      </c>
      <c r="E305" s="6" t="s">
        <v>1151</v>
      </c>
      <c r="F305" s="75">
        <v>58</v>
      </c>
      <c r="G305" s="115" t="str">
        <f t="shared" si="33"/>
        <v>011_295</v>
      </c>
      <c r="H305" s="135"/>
      <c r="I305" s="75">
        <v>295</v>
      </c>
      <c r="J305" s="6" t="s">
        <v>1152</v>
      </c>
      <c r="K305" s="23">
        <v>31.5</v>
      </c>
      <c r="L305" s="25">
        <v>5.15</v>
      </c>
      <c r="M305" s="6">
        <v>162.22499999999999</v>
      </c>
      <c r="N305" s="8">
        <v>43770</v>
      </c>
      <c r="O305" s="6" t="s">
        <v>66</v>
      </c>
      <c r="P305" s="66">
        <v>-2.2400000000000002</v>
      </c>
      <c r="Q305" s="66">
        <v>-2.2200000000000002</v>
      </c>
      <c r="R305" s="66">
        <f>_xlfn.XLOOKUP(E305,hlp_leggeruitrapport!A:A,hlp_leggeruitrapport!D:D)</f>
        <v>-2.2200000000000002</v>
      </c>
      <c r="S305" s="66">
        <v>0.75</v>
      </c>
      <c r="T305" s="66">
        <f>_xlfn.XLOOKUP(E305,hlp_leggeruitrapport!A:A,hlp_leggeruitrapport!E:E)</f>
        <v>0.75</v>
      </c>
      <c r="U305" s="75">
        <f>_xlfn.XLOOKUP(E305,hlp_leggeruitrapport!A:A,hlp_leggeruitrapport!F:F)</f>
        <v>3</v>
      </c>
      <c r="V305" s="165">
        <f>_xlfn.XLOOKUP($G305,hpBPaanwas!$C:$C,hpBPaanwas!T:T,".")</f>
        <v>2.29</v>
      </c>
      <c r="W305" s="75">
        <f t="shared" si="34"/>
        <v>-3.1700000000000004</v>
      </c>
      <c r="X305" s="6">
        <v>-2.97</v>
      </c>
      <c r="Y305" s="6">
        <v>1.7166669999999999</v>
      </c>
      <c r="Z305" s="6">
        <v>1.56</v>
      </c>
      <c r="AA305" s="6">
        <v>0.6</v>
      </c>
      <c r="AB305" s="6">
        <v>0.83</v>
      </c>
      <c r="AC305" s="6">
        <v>49.1</v>
      </c>
      <c r="AD305" s="6">
        <v>18.899999999999999</v>
      </c>
      <c r="AE305" s="6">
        <v>26.1</v>
      </c>
      <c r="AF305" s="6">
        <v>0.31788100000000002</v>
      </c>
      <c r="AG305" s="6" t="s">
        <v>921</v>
      </c>
      <c r="AH305" s="6" t="s">
        <v>28</v>
      </c>
      <c r="AI305" s="6" t="s">
        <v>41</v>
      </c>
      <c r="AJ305" s="6" t="s">
        <v>1152</v>
      </c>
      <c r="AK305" s="75">
        <f>_xlfn.XLOOKUP(G305,hlpBPout!C:C,hlpBPout!X:X,".")</f>
        <v>47</v>
      </c>
      <c r="AL305" s="75">
        <f>_xlfn.XLOOKUP($G305,hlpBPout!$C:$C,hlpBPout!AA:AA,".")</f>
        <v>16</v>
      </c>
      <c r="AM305" s="75">
        <f>_xlfn.XLOOKUP(G305,hpBPaanwas!C:C,hpBPaanwas!X:X,".")</f>
        <v>54</v>
      </c>
      <c r="AN305" s="165">
        <f t="shared" si="35"/>
        <v>1.0158730158730158</v>
      </c>
      <c r="AO305" s="75">
        <f>_xlfn.XLOOKUP($G305,hpBPaanwas!$C:$C,hpBPaanwas!AA:AA,".")</f>
        <v>32</v>
      </c>
      <c r="AP305" s="116"/>
      <c r="AQ305" s="75">
        <f t="shared" si="36"/>
        <v>-2.1000000000000014</v>
      </c>
      <c r="AR305" s="116"/>
      <c r="AS305" s="127" t="s">
        <v>1647</v>
      </c>
      <c r="AT305" s="127">
        <v>11</v>
      </c>
      <c r="AU305" s="128"/>
      <c r="AV305" s="232" t="str">
        <f>_xlfn.XLOOKUP($F305,Monstervakken!$C:$C,Monstervakken!L:L,".",0)</f>
        <v>Klasse industrie</v>
      </c>
      <c r="AW305" s="232" t="str">
        <f>_xlfn.XLOOKUP($F305,Monstervakken!$C:$C,Monstervakken!M:M,".",0)</f>
        <v>Klasse B</v>
      </c>
      <c r="AX305" s="232" t="str">
        <f>_xlfn.XLOOKUP($F305,Monstervakken!$C:$C,Monstervakken!N:N,".",0)</f>
        <v>Verspreidbaar</v>
      </c>
      <c r="AY305" s="232" t="str">
        <f>_xlfn.XLOOKUP($F305,Monstervakken!$C:$C,Monstervakken!O:O,".",0)</f>
        <v>Toepasbaar in GBT</v>
      </c>
      <c r="AZ305" s="232" t="str">
        <f>_xlfn.XLOOKUP($F305,Monstervakken!$C:$C,Monstervakken!P:P,".",0)</f>
        <v>Toepasbaar in GBT</v>
      </c>
      <c r="BA305" s="232" t="str">
        <f>_xlfn.XLOOKUP($F305,Monstervakken!$C:$C,Monstervakken!Q:Q,".",0)</f>
        <v>Geen</v>
      </c>
      <c r="BB305" s="232"/>
      <c r="BC305" s="234" t="str">
        <f>_xlfn.XLOOKUP($F305,Monstervakken!$C:$C,Monstervakken!CM:CM,".",0)</f>
        <v>ja</v>
      </c>
      <c r="BD305" s="234" t="str">
        <f>_xlfn.XLOOKUP($F305,Monstervakken!$C:$C,Monstervakken!CN:CN,".",0)</f>
        <v>ja</v>
      </c>
      <c r="BE305" s="234" t="str">
        <f>_xlfn.XLOOKUP($F305,Monstervakken!$C:$C,Monstervakken!CO:CO,".",0)</f>
        <v>ja</v>
      </c>
      <c r="BF305" s="234" t="str">
        <f>_xlfn.XLOOKUP($F305,Monstervakken!$C:$C,Monstervakken!CP:CP,".",0)</f>
        <v>ja</v>
      </c>
      <c r="BG305" s="234" t="str">
        <f>_xlfn.XLOOKUP($F305,Monstervakken!$C:$C,Monstervakken!CQ:CQ,".",0)</f>
        <v>ja</v>
      </c>
      <c r="BH305" s="234" t="str">
        <f>_xlfn.XLOOKUP($F305,Monstervakken!$C:$C,Monstervakken!CR:CR,".",0)</f>
        <v>ja</v>
      </c>
      <c r="BI305" s="234" t="str">
        <f>_xlfn.XLOOKUP($F305,Monstervakken!$C:$C,Monstervakken!CS:CS,".",0)</f>
        <v>ja</v>
      </c>
      <c r="BJ305" s="234" t="str">
        <f>_xlfn.XLOOKUP($F305,Monstervakken!$C:$C,Monstervakken!CT:CT,".",0)</f>
        <v>ja</v>
      </c>
      <c r="BK305" s="234" t="str">
        <f>_xlfn.XLOOKUP($F305,Monstervakken!$C:$C,Monstervakken!CU:CU,".",0)</f>
        <v>ja</v>
      </c>
      <c r="BL305" s="232" t="str">
        <f t="shared" si="32"/>
        <v>011_295</v>
      </c>
    </row>
    <row r="306" spans="1:64" x14ac:dyDescent="0.2">
      <c r="A306" s="6" t="s">
        <v>1647</v>
      </c>
      <c r="C306" s="135">
        <f>_xlfn.XLOOKUP(F306,Monstervakken!C:C,Monstervakken!B:B)</f>
        <v>4021</v>
      </c>
      <c r="D306" s="6" t="s">
        <v>1635</v>
      </c>
      <c r="E306" s="6" t="s">
        <v>1153</v>
      </c>
      <c r="F306" s="75">
        <v>58</v>
      </c>
      <c r="G306" s="115" t="str">
        <f t="shared" si="33"/>
        <v>011_296</v>
      </c>
      <c r="H306" s="135"/>
      <c r="I306" s="75">
        <v>296</v>
      </c>
      <c r="J306" s="6" t="s">
        <v>1154</v>
      </c>
      <c r="K306" s="23">
        <v>28.5</v>
      </c>
      <c r="L306" s="25">
        <v>5.45</v>
      </c>
      <c r="M306" s="6">
        <v>155.32499999999999</v>
      </c>
      <c r="N306" s="8">
        <v>43770</v>
      </c>
      <c r="O306" s="6" t="s">
        <v>47</v>
      </c>
      <c r="P306" s="66">
        <v>-2.2400000000000002</v>
      </c>
      <c r="Q306" s="66">
        <v>-2.2200000000000002</v>
      </c>
      <c r="R306" s="66">
        <f>_xlfn.XLOOKUP(E306,hlp_leggeruitrapport!A:A,hlp_leggeruitrapport!D:D)</f>
        <v>-2.2200000000000002</v>
      </c>
      <c r="S306" s="66">
        <v>0.75</v>
      </c>
      <c r="T306" s="66">
        <f>_xlfn.XLOOKUP(E306,hlp_leggeruitrapport!A:A,hlp_leggeruitrapport!E:E)</f>
        <v>0.75</v>
      </c>
      <c r="U306" s="75">
        <f>_xlfn.XLOOKUP(E306,hlp_leggeruitrapport!A:A,hlp_leggeruitrapport!F:F)</f>
        <v>3</v>
      </c>
      <c r="V306" s="165">
        <f>_xlfn.XLOOKUP($G306,hpBPaanwas!$C:$C,hpBPaanwas!T:T,".")</f>
        <v>2.42</v>
      </c>
      <c r="W306" s="75">
        <f t="shared" si="34"/>
        <v>-3.1700000000000004</v>
      </c>
      <c r="X306" s="6">
        <v>-2.97</v>
      </c>
      <c r="Y306" s="6">
        <v>1.8166659999999999</v>
      </c>
      <c r="Z306" s="6">
        <v>1.67</v>
      </c>
      <c r="AA306" s="6">
        <v>0.77</v>
      </c>
      <c r="AB306" s="6">
        <v>1.04</v>
      </c>
      <c r="AC306" s="6">
        <v>47.6</v>
      </c>
      <c r="AD306" s="6">
        <v>21.9</v>
      </c>
      <c r="AE306" s="6">
        <v>29.6</v>
      </c>
      <c r="AF306" s="6">
        <v>0.36107899999999998</v>
      </c>
      <c r="AG306" s="6" t="s">
        <v>921</v>
      </c>
      <c r="AH306" s="6" t="s">
        <v>32</v>
      </c>
      <c r="AI306" s="6" t="s">
        <v>41</v>
      </c>
      <c r="AJ306" s="6" t="s">
        <v>1154</v>
      </c>
      <c r="AK306" s="75">
        <f>_xlfn.XLOOKUP(G306,hlpBPout!C:C,hlpBPout!X:X,".")</f>
        <v>48</v>
      </c>
      <c r="AL306" s="75">
        <f>_xlfn.XLOOKUP($G306,hlpBPout!$C:$C,hlpBPout!AA:AA,".")</f>
        <v>17</v>
      </c>
      <c r="AM306" s="75">
        <f>_xlfn.XLOOKUP(G306,hpBPaanwas!C:C,hpBPaanwas!X:X,".")</f>
        <v>51</v>
      </c>
      <c r="AN306" s="165">
        <f t="shared" si="35"/>
        <v>1.1929824561403508</v>
      </c>
      <c r="AO306" s="75">
        <f>_xlfn.XLOOKUP($G306,hpBPaanwas!$C:$C,hpBPaanwas!AA:AA,".")</f>
        <v>34</v>
      </c>
      <c r="AP306" s="116"/>
      <c r="AQ306" s="75">
        <f t="shared" si="36"/>
        <v>0.39999999999999858</v>
      </c>
      <c r="AR306" s="116"/>
      <c r="AS306" s="127" t="s">
        <v>1647</v>
      </c>
      <c r="AT306" s="127">
        <v>11</v>
      </c>
      <c r="AU306" s="128"/>
      <c r="AV306" s="232" t="str">
        <f>_xlfn.XLOOKUP($F306,Monstervakken!$C:$C,Monstervakken!L:L,".",0)</f>
        <v>Klasse industrie</v>
      </c>
      <c r="AW306" s="232" t="str">
        <f>_xlfn.XLOOKUP($F306,Monstervakken!$C:$C,Monstervakken!M:M,".",0)</f>
        <v>Klasse B</v>
      </c>
      <c r="AX306" s="232" t="str">
        <f>_xlfn.XLOOKUP($F306,Monstervakken!$C:$C,Monstervakken!N:N,".",0)</f>
        <v>Verspreidbaar</v>
      </c>
      <c r="AY306" s="232" t="str">
        <f>_xlfn.XLOOKUP($F306,Monstervakken!$C:$C,Monstervakken!O:O,".",0)</f>
        <v>Toepasbaar in GBT</v>
      </c>
      <c r="AZ306" s="232" t="str">
        <f>_xlfn.XLOOKUP($F306,Monstervakken!$C:$C,Monstervakken!P:P,".",0)</f>
        <v>Toepasbaar in GBT</v>
      </c>
      <c r="BA306" s="232" t="str">
        <f>_xlfn.XLOOKUP($F306,Monstervakken!$C:$C,Monstervakken!Q:Q,".",0)</f>
        <v>Geen</v>
      </c>
      <c r="BB306" s="232"/>
      <c r="BC306" s="234" t="str">
        <f>_xlfn.XLOOKUP($F306,Monstervakken!$C:$C,Monstervakken!CM:CM,".",0)</f>
        <v>ja</v>
      </c>
      <c r="BD306" s="234" t="str">
        <f>_xlfn.XLOOKUP($F306,Monstervakken!$C:$C,Monstervakken!CN:CN,".",0)</f>
        <v>ja</v>
      </c>
      <c r="BE306" s="234" t="str">
        <f>_xlfn.XLOOKUP($F306,Monstervakken!$C:$C,Monstervakken!CO:CO,".",0)</f>
        <v>ja</v>
      </c>
      <c r="BF306" s="234" t="str">
        <f>_xlfn.XLOOKUP($F306,Monstervakken!$C:$C,Monstervakken!CP:CP,".",0)</f>
        <v>ja</v>
      </c>
      <c r="BG306" s="234" t="str">
        <f>_xlfn.XLOOKUP($F306,Monstervakken!$C:$C,Monstervakken!CQ:CQ,".",0)</f>
        <v>ja</v>
      </c>
      <c r="BH306" s="234" t="str">
        <f>_xlfn.XLOOKUP($F306,Monstervakken!$C:$C,Monstervakken!CR:CR,".",0)</f>
        <v>ja</v>
      </c>
      <c r="BI306" s="234" t="str">
        <f>_xlfn.XLOOKUP($F306,Monstervakken!$C:$C,Monstervakken!CS:CS,".",0)</f>
        <v>ja</v>
      </c>
      <c r="BJ306" s="234" t="str">
        <f>_xlfn.XLOOKUP($F306,Monstervakken!$C:$C,Monstervakken!CT:CT,".",0)</f>
        <v>ja</v>
      </c>
      <c r="BK306" s="234" t="str">
        <f>_xlfn.XLOOKUP($F306,Monstervakken!$C:$C,Monstervakken!CU:CU,".",0)</f>
        <v>ja</v>
      </c>
      <c r="BL306" s="232" t="str">
        <f t="shared" si="32"/>
        <v>011_296</v>
      </c>
    </row>
    <row r="307" spans="1:64" x14ac:dyDescent="0.2">
      <c r="A307" s="6" t="s">
        <v>1647</v>
      </c>
      <c r="C307" s="135">
        <f>_xlfn.XLOOKUP(F307,Monstervakken!C:C,Monstervakken!B:B)</f>
        <v>4021</v>
      </c>
      <c r="D307" s="6" t="s">
        <v>1635</v>
      </c>
      <c r="E307" s="6" t="s">
        <v>825</v>
      </c>
      <c r="F307" s="75">
        <v>58</v>
      </c>
      <c r="G307" s="115" t="str">
        <f t="shared" si="33"/>
        <v>011_297</v>
      </c>
      <c r="H307" s="135"/>
      <c r="I307" s="75">
        <v>297</v>
      </c>
      <c r="J307" s="6" t="s">
        <v>826</v>
      </c>
      <c r="K307" s="23">
        <v>4</v>
      </c>
      <c r="L307" s="25">
        <v>6</v>
      </c>
      <c r="M307" s="6">
        <v>24</v>
      </c>
      <c r="N307" s="8">
        <v>43770</v>
      </c>
      <c r="O307" s="6" t="s">
        <v>38</v>
      </c>
      <c r="P307" s="66">
        <v>-2.2400000000000002</v>
      </c>
      <c r="Q307" s="66">
        <v>-2.2200000000000002</v>
      </c>
      <c r="R307" s="66">
        <f>_xlfn.XLOOKUP(E307,hlp_leggeruitrapport!A:A,hlp_leggeruitrapport!D:D)</f>
        <v>-2.2200000000000002</v>
      </c>
      <c r="S307" s="66">
        <v>0.75</v>
      </c>
      <c r="T307" s="66">
        <f>_xlfn.XLOOKUP(E307,hlp_leggeruitrapport!A:A,hlp_leggeruitrapport!E:E)</f>
        <v>0.75</v>
      </c>
      <c r="U307" s="75">
        <f>_xlfn.XLOOKUP(E307,hlp_leggeruitrapport!A:A,hlp_leggeruitrapport!F:F)</f>
        <v>3</v>
      </c>
      <c r="V307" s="165">
        <f>_xlfn.XLOOKUP($G307,hpBPaanwas!$C:$C,hpBPaanwas!T:T,".")</f>
        <v>2.67</v>
      </c>
      <c r="W307" s="75">
        <f t="shared" si="34"/>
        <v>-3.1700000000000004</v>
      </c>
      <c r="X307" s="6">
        <v>-2.97</v>
      </c>
      <c r="Y307" s="6">
        <v>2</v>
      </c>
      <c r="Z307" s="6">
        <v>1.68</v>
      </c>
      <c r="AA307" s="6">
        <v>0.11</v>
      </c>
      <c r="AB307" s="6">
        <v>0.41</v>
      </c>
      <c r="AC307" s="6">
        <v>6.7</v>
      </c>
      <c r="AD307" s="6">
        <v>0.4</v>
      </c>
      <c r="AE307" s="6">
        <v>1.6</v>
      </c>
      <c r="AF307" s="6">
        <v>6.8322999999999995E-2</v>
      </c>
      <c r="AG307" s="6" t="s">
        <v>479</v>
      </c>
      <c r="AH307" s="6" t="s">
        <v>32</v>
      </c>
      <c r="AI307" s="6" t="s">
        <v>41</v>
      </c>
      <c r="AJ307" s="6" t="s">
        <v>826</v>
      </c>
      <c r="AK307" s="75">
        <f>_xlfn.XLOOKUP(G307,hlpBPout!C:C,hlpBPout!X:X,".")</f>
        <v>7</v>
      </c>
      <c r="AL307" s="75">
        <f>_xlfn.XLOOKUP($G307,hlpBPout!$C:$C,hlpBPout!AA:AA,".")</f>
        <v>0</v>
      </c>
      <c r="AM307" s="75">
        <f>_xlfn.XLOOKUP(G307,hpBPaanwas!C:C,hpBPaanwas!X:X,".")</f>
        <v>7</v>
      </c>
      <c r="AN307" s="165">
        <f t="shared" si="35"/>
        <v>0.5</v>
      </c>
      <c r="AO307" s="75">
        <f>_xlfn.XLOOKUP($G307,hpBPaanwas!$C:$C,hpBPaanwas!AA:AA,".")</f>
        <v>2</v>
      </c>
      <c r="AP307" s="116"/>
      <c r="AQ307" s="75">
        <f t="shared" si="36"/>
        <v>0.29999999999999982</v>
      </c>
      <c r="AR307" s="116"/>
      <c r="AS307" s="127" t="s">
        <v>1647</v>
      </c>
      <c r="AT307" s="127">
        <v>11</v>
      </c>
      <c r="AU307" s="128"/>
      <c r="AV307" s="232" t="str">
        <f>_xlfn.XLOOKUP($F307,Monstervakken!$C:$C,Monstervakken!L:L,".",0)</f>
        <v>Klasse industrie</v>
      </c>
      <c r="AW307" s="232" t="str">
        <f>_xlfn.XLOOKUP($F307,Monstervakken!$C:$C,Monstervakken!M:M,".",0)</f>
        <v>Klasse B</v>
      </c>
      <c r="AX307" s="232" t="str">
        <f>_xlfn.XLOOKUP($F307,Monstervakken!$C:$C,Monstervakken!N:N,".",0)</f>
        <v>Verspreidbaar</v>
      </c>
      <c r="AY307" s="232" t="str">
        <f>_xlfn.XLOOKUP($F307,Monstervakken!$C:$C,Monstervakken!O:O,".",0)</f>
        <v>Toepasbaar in GBT</v>
      </c>
      <c r="AZ307" s="232" t="str">
        <f>_xlfn.XLOOKUP($F307,Monstervakken!$C:$C,Monstervakken!P:P,".",0)</f>
        <v>Toepasbaar in GBT</v>
      </c>
      <c r="BA307" s="232" t="str">
        <f>_xlfn.XLOOKUP($F307,Monstervakken!$C:$C,Monstervakken!Q:Q,".",0)</f>
        <v>Geen</v>
      </c>
      <c r="BB307" s="232"/>
      <c r="BC307" s="234" t="str">
        <f>_xlfn.XLOOKUP($F307,Monstervakken!$C:$C,Monstervakken!CM:CM,".",0)</f>
        <v>ja</v>
      </c>
      <c r="BD307" s="234" t="str">
        <f>_xlfn.XLOOKUP($F307,Monstervakken!$C:$C,Monstervakken!CN:CN,".",0)</f>
        <v>ja</v>
      </c>
      <c r="BE307" s="234" t="str">
        <f>_xlfn.XLOOKUP($F307,Monstervakken!$C:$C,Monstervakken!CO:CO,".",0)</f>
        <v>ja</v>
      </c>
      <c r="BF307" s="234" t="str">
        <f>_xlfn.XLOOKUP($F307,Monstervakken!$C:$C,Monstervakken!CP:CP,".",0)</f>
        <v>ja</v>
      </c>
      <c r="BG307" s="234" t="str">
        <f>_xlfn.XLOOKUP($F307,Monstervakken!$C:$C,Monstervakken!CQ:CQ,".",0)</f>
        <v>ja</v>
      </c>
      <c r="BH307" s="234" t="str">
        <f>_xlfn.XLOOKUP($F307,Monstervakken!$C:$C,Monstervakken!CR:CR,".",0)</f>
        <v>ja</v>
      </c>
      <c r="BI307" s="234" t="str">
        <f>_xlfn.XLOOKUP($F307,Monstervakken!$C:$C,Monstervakken!CS:CS,".",0)</f>
        <v>ja</v>
      </c>
      <c r="BJ307" s="234" t="str">
        <f>_xlfn.XLOOKUP($F307,Monstervakken!$C:$C,Monstervakken!CT:CT,".",0)</f>
        <v>ja</v>
      </c>
      <c r="BK307" s="234" t="str">
        <f>_xlfn.XLOOKUP($F307,Monstervakken!$C:$C,Monstervakken!CU:CU,".",0)</f>
        <v>ja</v>
      </c>
      <c r="BL307" s="232" t="str">
        <f t="shared" si="32"/>
        <v>011_297</v>
      </c>
    </row>
    <row r="308" spans="1:64" x14ac:dyDescent="0.2">
      <c r="A308" s="6" t="s">
        <v>1647</v>
      </c>
      <c r="C308" s="135">
        <f>_xlfn.XLOOKUP(F308,Monstervakken!C:C,Monstervakken!B:B)</f>
        <v>4021</v>
      </c>
      <c r="D308" s="6" t="s">
        <v>1635</v>
      </c>
      <c r="E308" s="6" t="s">
        <v>463</v>
      </c>
      <c r="F308" s="75">
        <v>58</v>
      </c>
      <c r="G308" s="115" t="str">
        <f t="shared" si="33"/>
        <v>011_298</v>
      </c>
      <c r="H308" s="135"/>
      <c r="I308" s="75">
        <v>298</v>
      </c>
      <c r="J308" s="6" t="s">
        <v>464</v>
      </c>
      <c r="K308" s="23">
        <v>34</v>
      </c>
      <c r="L308" s="25">
        <v>2.25</v>
      </c>
      <c r="M308" s="6">
        <v>76.5</v>
      </c>
      <c r="N308" s="8">
        <v>43770</v>
      </c>
      <c r="O308" s="6" t="s">
        <v>47</v>
      </c>
      <c r="P308" s="66">
        <v>-2.2400000000000002</v>
      </c>
      <c r="Q308" s="66">
        <v>-2.2200000000000002</v>
      </c>
      <c r="R308" s="66">
        <f>_xlfn.XLOOKUP(E308,hlp_leggeruitrapport!A:A,hlp_leggeruitrapport!D:D)</f>
        <v>-2.2200000000000002</v>
      </c>
      <c r="S308" s="66">
        <v>0.35</v>
      </c>
      <c r="T308" s="66">
        <f>_xlfn.XLOOKUP(E308,hlp_leggeruitrapport!A:A,hlp_leggeruitrapport!E:E)</f>
        <v>0.35</v>
      </c>
      <c r="U308" s="75">
        <f>_xlfn.XLOOKUP(E308,hlp_leggeruitrapport!A:A,hlp_leggeruitrapport!F:F)</f>
        <v>2</v>
      </c>
      <c r="V308" s="165">
        <f>_xlfn.XLOOKUP($G308,hpBPaanwas!$C:$C,hpBPaanwas!T:T,".")</f>
        <v>1.79</v>
      </c>
      <c r="W308" s="75">
        <f t="shared" si="34"/>
        <v>-2.77</v>
      </c>
      <c r="X308" s="6">
        <v>-2.57</v>
      </c>
      <c r="Y308" s="6">
        <v>1</v>
      </c>
      <c r="Z308" s="6">
        <v>0.47</v>
      </c>
      <c r="AA308" s="6">
        <v>0</v>
      </c>
      <c r="AB308" s="6">
        <v>0.01</v>
      </c>
      <c r="AC308" s="6">
        <v>16</v>
      </c>
      <c r="AD308" s="6">
        <v>0</v>
      </c>
      <c r="AE308" s="6">
        <v>0.3</v>
      </c>
      <c r="AF308" s="6">
        <v>0</v>
      </c>
      <c r="AG308" s="6" t="s">
        <v>445</v>
      </c>
      <c r="AH308" s="6" t="s">
        <v>32</v>
      </c>
      <c r="AI308" s="6" t="s">
        <v>41</v>
      </c>
      <c r="AJ308" s="6" t="s">
        <v>464</v>
      </c>
      <c r="AK308" s="75">
        <f>_xlfn.XLOOKUP(G308,hlpBPout!C:C,hlpBPout!X:X,".")</f>
        <v>17</v>
      </c>
      <c r="AL308" s="75">
        <f>_xlfn.XLOOKUP($G308,hlpBPout!$C:$C,hlpBPout!AA:AA,".")</f>
        <v>0</v>
      </c>
      <c r="AM308" s="75">
        <f>_xlfn.XLOOKUP(G308,hpBPaanwas!C:C,hpBPaanwas!X:X,".")</f>
        <v>17</v>
      </c>
      <c r="AN308" s="165">
        <f t="shared" si="35"/>
        <v>0</v>
      </c>
      <c r="AO308" s="75">
        <f>_xlfn.XLOOKUP($G308,hpBPaanwas!$C:$C,hpBPaanwas!AA:AA,".")</f>
        <v>0</v>
      </c>
      <c r="AP308" s="116"/>
      <c r="AQ308" s="75">
        <f t="shared" si="36"/>
        <v>1</v>
      </c>
      <c r="AR308" s="116"/>
      <c r="AS308" s="127" t="s">
        <v>1647</v>
      </c>
      <c r="AT308" s="127">
        <v>11</v>
      </c>
      <c r="AU308" s="128"/>
      <c r="AV308" s="232" t="str">
        <f>_xlfn.XLOOKUP($F308,Monstervakken!$C:$C,Monstervakken!L:L,".",0)</f>
        <v>Klasse industrie</v>
      </c>
      <c r="AW308" s="232" t="str">
        <f>_xlfn.XLOOKUP($F308,Monstervakken!$C:$C,Monstervakken!M:M,".",0)</f>
        <v>Klasse B</v>
      </c>
      <c r="AX308" s="232" t="str">
        <f>_xlfn.XLOOKUP($F308,Monstervakken!$C:$C,Monstervakken!N:N,".",0)</f>
        <v>Verspreidbaar</v>
      </c>
      <c r="AY308" s="232" t="str">
        <f>_xlfn.XLOOKUP($F308,Monstervakken!$C:$C,Monstervakken!O:O,".",0)</f>
        <v>Toepasbaar in GBT</v>
      </c>
      <c r="AZ308" s="232" t="str">
        <f>_xlfn.XLOOKUP($F308,Monstervakken!$C:$C,Monstervakken!P:P,".",0)</f>
        <v>Toepasbaar in GBT</v>
      </c>
      <c r="BA308" s="232" t="str">
        <f>_xlfn.XLOOKUP($F308,Monstervakken!$C:$C,Monstervakken!Q:Q,".",0)</f>
        <v>Geen</v>
      </c>
      <c r="BB308" s="232"/>
      <c r="BC308" s="234" t="str">
        <f>_xlfn.XLOOKUP($F308,Monstervakken!$C:$C,Monstervakken!CM:CM,".",0)</f>
        <v>ja</v>
      </c>
      <c r="BD308" s="234" t="str">
        <f>_xlfn.XLOOKUP($F308,Monstervakken!$C:$C,Monstervakken!CN:CN,".",0)</f>
        <v>ja</v>
      </c>
      <c r="BE308" s="234" t="str">
        <f>_xlfn.XLOOKUP($F308,Monstervakken!$C:$C,Monstervakken!CO:CO,".",0)</f>
        <v>ja</v>
      </c>
      <c r="BF308" s="234" t="str">
        <f>_xlfn.XLOOKUP($F308,Monstervakken!$C:$C,Monstervakken!CP:CP,".",0)</f>
        <v>ja</v>
      </c>
      <c r="BG308" s="234" t="str">
        <f>_xlfn.XLOOKUP($F308,Monstervakken!$C:$C,Monstervakken!CQ:CQ,".",0)</f>
        <v>ja</v>
      </c>
      <c r="BH308" s="234" t="str">
        <f>_xlfn.XLOOKUP($F308,Monstervakken!$C:$C,Monstervakken!CR:CR,".",0)</f>
        <v>ja</v>
      </c>
      <c r="BI308" s="234" t="str">
        <f>_xlfn.XLOOKUP($F308,Monstervakken!$C:$C,Monstervakken!CS:CS,".",0)</f>
        <v>ja</v>
      </c>
      <c r="BJ308" s="234" t="str">
        <f>_xlfn.XLOOKUP($F308,Monstervakken!$C:$C,Monstervakken!CT:CT,".",0)</f>
        <v>ja</v>
      </c>
      <c r="BK308" s="234" t="str">
        <f>_xlfn.XLOOKUP($F308,Monstervakken!$C:$C,Monstervakken!CU:CU,".",0)</f>
        <v>ja</v>
      </c>
      <c r="BL308" s="232" t="str">
        <f t="shared" si="32"/>
        <v>011_298</v>
      </c>
    </row>
    <row r="309" spans="1:64" x14ac:dyDescent="0.2">
      <c r="A309" s="6" t="s">
        <v>1647</v>
      </c>
      <c r="C309" s="135">
        <f>_xlfn.XLOOKUP(F309,Monstervakken!C:C,Monstervakken!B:B)</f>
        <v>4021</v>
      </c>
      <c r="D309" s="6" t="s">
        <v>1635</v>
      </c>
      <c r="E309" s="6" t="s">
        <v>1155</v>
      </c>
      <c r="F309" s="75">
        <v>58</v>
      </c>
      <c r="G309" s="115" t="str">
        <f t="shared" si="33"/>
        <v>011_299</v>
      </c>
      <c r="H309" s="135"/>
      <c r="I309" s="75">
        <v>299</v>
      </c>
      <c r="J309" s="6" t="s">
        <v>1156</v>
      </c>
      <c r="K309" s="23">
        <v>24</v>
      </c>
      <c r="L309" s="25">
        <v>6.5</v>
      </c>
      <c r="M309" s="6">
        <v>156</v>
      </c>
      <c r="N309" s="8">
        <v>43756</v>
      </c>
      <c r="O309" s="6" t="s">
        <v>150</v>
      </c>
      <c r="P309" s="66">
        <v>-2.23</v>
      </c>
      <c r="Q309" s="66">
        <v>-2.2200000000000002</v>
      </c>
      <c r="R309" s="66">
        <f>_xlfn.XLOOKUP(E309,hlp_leggeruitrapport!A:A,hlp_leggeruitrapport!D:D)</f>
        <v>-2.2200000000000002</v>
      </c>
      <c r="S309" s="66">
        <v>0.75</v>
      </c>
      <c r="T309" s="66">
        <f>_xlfn.XLOOKUP(E309,hlp_leggeruitrapport!A:A,hlp_leggeruitrapport!E:E)</f>
        <v>0.75</v>
      </c>
      <c r="U309" s="75">
        <f>_xlfn.XLOOKUP(E309,hlp_leggeruitrapport!A:A,hlp_leggeruitrapport!F:F)</f>
        <v>3</v>
      </c>
      <c r="V309" s="165">
        <f>_xlfn.XLOOKUP($G309,hpBPaanwas!$C:$C,hpBPaanwas!T:T,".")</f>
        <v>3</v>
      </c>
      <c r="W309" s="75">
        <f t="shared" si="34"/>
        <v>-3.1700000000000004</v>
      </c>
      <c r="X309" s="6">
        <v>-2.97</v>
      </c>
      <c r="Y309" s="6">
        <v>2</v>
      </c>
      <c r="Z309" s="6">
        <v>2.89</v>
      </c>
      <c r="AA309" s="6">
        <v>0.86</v>
      </c>
      <c r="AB309" s="6">
        <v>1.1399999999999999</v>
      </c>
      <c r="AC309" s="6">
        <v>69.400000000000006</v>
      </c>
      <c r="AD309" s="6">
        <v>20.6</v>
      </c>
      <c r="AE309" s="6">
        <v>27.4</v>
      </c>
      <c r="AF309" s="6">
        <v>0.34853099999999998</v>
      </c>
      <c r="AG309" s="6" t="s">
        <v>921</v>
      </c>
      <c r="AH309" s="6" t="s">
        <v>32</v>
      </c>
      <c r="AI309" s="6" t="s">
        <v>41</v>
      </c>
      <c r="AJ309" s="6" t="s">
        <v>1156</v>
      </c>
      <c r="AK309" s="75">
        <f>_xlfn.XLOOKUP(G309,hlpBPout!C:C,hlpBPout!X:X,".")</f>
        <v>70</v>
      </c>
      <c r="AL309" s="75">
        <f>_xlfn.XLOOKUP($G309,hlpBPout!$C:$C,hlpBPout!AA:AA,".")</f>
        <v>22</v>
      </c>
      <c r="AM309" s="75">
        <f>_xlfn.XLOOKUP(G309,hpBPaanwas!C:C,hpBPaanwas!X:X,".")</f>
        <v>74</v>
      </c>
      <c r="AN309" s="165">
        <f t="shared" si="35"/>
        <v>1.2916666666666667</v>
      </c>
      <c r="AO309" s="75">
        <f>_xlfn.XLOOKUP($G309,hpBPaanwas!$C:$C,hpBPaanwas!AA:AA,".")</f>
        <v>31</v>
      </c>
      <c r="AP309" s="116"/>
      <c r="AQ309" s="75">
        <f t="shared" si="36"/>
        <v>0.59999999999999432</v>
      </c>
      <c r="AR309" s="116"/>
      <c r="AS309" s="127" t="s">
        <v>1647</v>
      </c>
      <c r="AT309" s="127">
        <v>11</v>
      </c>
      <c r="AU309" s="128"/>
      <c r="AV309" s="232" t="str">
        <f>_xlfn.XLOOKUP($F309,Monstervakken!$C:$C,Monstervakken!L:L,".",0)</f>
        <v>Klasse industrie</v>
      </c>
      <c r="AW309" s="232" t="str">
        <f>_xlfn.XLOOKUP($F309,Monstervakken!$C:$C,Monstervakken!M:M,".",0)</f>
        <v>Klasse B</v>
      </c>
      <c r="AX309" s="232" t="str">
        <f>_xlfn.XLOOKUP($F309,Monstervakken!$C:$C,Monstervakken!N:N,".",0)</f>
        <v>Verspreidbaar</v>
      </c>
      <c r="AY309" s="232" t="str">
        <f>_xlfn.XLOOKUP($F309,Monstervakken!$C:$C,Monstervakken!O:O,".",0)</f>
        <v>Toepasbaar in GBT</v>
      </c>
      <c r="AZ309" s="232" t="str">
        <f>_xlfn.XLOOKUP($F309,Monstervakken!$C:$C,Monstervakken!P:P,".",0)</f>
        <v>Toepasbaar in GBT</v>
      </c>
      <c r="BA309" s="232" t="str">
        <f>_xlfn.XLOOKUP($F309,Monstervakken!$C:$C,Monstervakken!Q:Q,".",0)</f>
        <v>Geen</v>
      </c>
      <c r="BB309" s="232"/>
      <c r="BC309" s="234" t="str">
        <f>_xlfn.XLOOKUP($F309,Monstervakken!$C:$C,Monstervakken!CM:CM,".",0)</f>
        <v>ja</v>
      </c>
      <c r="BD309" s="234" t="str">
        <f>_xlfn.XLOOKUP($F309,Monstervakken!$C:$C,Monstervakken!CN:CN,".",0)</f>
        <v>ja</v>
      </c>
      <c r="BE309" s="234" t="str">
        <f>_xlfn.XLOOKUP($F309,Monstervakken!$C:$C,Monstervakken!CO:CO,".",0)</f>
        <v>ja</v>
      </c>
      <c r="BF309" s="234" t="str">
        <f>_xlfn.XLOOKUP($F309,Monstervakken!$C:$C,Monstervakken!CP:CP,".",0)</f>
        <v>ja</v>
      </c>
      <c r="BG309" s="234" t="str">
        <f>_xlfn.XLOOKUP($F309,Monstervakken!$C:$C,Monstervakken!CQ:CQ,".",0)</f>
        <v>ja</v>
      </c>
      <c r="BH309" s="234" t="str">
        <f>_xlfn.XLOOKUP($F309,Monstervakken!$C:$C,Monstervakken!CR:CR,".",0)</f>
        <v>ja</v>
      </c>
      <c r="BI309" s="234" t="str">
        <f>_xlfn.XLOOKUP($F309,Monstervakken!$C:$C,Monstervakken!CS:CS,".",0)</f>
        <v>ja</v>
      </c>
      <c r="BJ309" s="234" t="str">
        <f>_xlfn.XLOOKUP($F309,Monstervakken!$C:$C,Monstervakken!CT:CT,".",0)</f>
        <v>ja</v>
      </c>
      <c r="BK309" s="234" t="str">
        <f>_xlfn.XLOOKUP($F309,Monstervakken!$C:$C,Monstervakken!CU:CU,".",0)</f>
        <v>ja</v>
      </c>
      <c r="BL309" s="232" t="str">
        <f t="shared" si="32"/>
        <v>011_299</v>
      </c>
    </row>
    <row r="310" spans="1:64" x14ac:dyDescent="0.2">
      <c r="A310" s="6" t="s">
        <v>1647</v>
      </c>
      <c r="C310" s="135">
        <f>_xlfn.XLOOKUP(F310,Monstervakken!C:C,Monstervakken!B:B)</f>
        <v>4021</v>
      </c>
      <c r="D310" s="6" t="s">
        <v>1635</v>
      </c>
      <c r="E310" s="6" t="s">
        <v>1157</v>
      </c>
      <c r="F310" s="75">
        <v>58</v>
      </c>
      <c r="G310" s="115" t="str">
        <f t="shared" si="33"/>
        <v>011_300</v>
      </c>
      <c r="H310" s="135"/>
      <c r="I310" s="75">
        <v>300</v>
      </c>
      <c r="J310" s="6" t="s">
        <v>1158</v>
      </c>
      <c r="K310" s="23">
        <v>18</v>
      </c>
      <c r="L310" s="25">
        <v>6</v>
      </c>
      <c r="M310" s="6">
        <v>108</v>
      </c>
      <c r="N310" s="8">
        <v>43756</v>
      </c>
      <c r="O310" s="6" t="s">
        <v>38</v>
      </c>
      <c r="P310" s="66">
        <v>-2.08</v>
      </c>
      <c r="Q310" s="67">
        <v>-2.08</v>
      </c>
      <c r="R310" s="67">
        <f>_xlfn.XLOOKUP(E310,hlp_leggeruitrapport!A:A,hlp_leggeruitrapport!D:D)</f>
        <v>-2.2200000000000002</v>
      </c>
      <c r="S310" s="66">
        <v>0.75</v>
      </c>
      <c r="T310" s="66">
        <f>_xlfn.XLOOKUP(E310,hlp_leggeruitrapport!A:A,hlp_leggeruitrapport!E:E)</f>
        <v>0.75</v>
      </c>
      <c r="U310" s="75">
        <f>_xlfn.XLOOKUP(E310,hlp_leggeruitrapport!A:A,hlp_leggeruitrapport!F:F)</f>
        <v>3</v>
      </c>
      <c r="V310" s="165">
        <f>_xlfn.XLOOKUP($G310,hpBPaanwas!$C:$C,hpBPaanwas!T:T,".")</f>
        <v>2.67</v>
      </c>
      <c r="W310" s="75">
        <f t="shared" si="34"/>
        <v>-3.0300000000000002</v>
      </c>
      <c r="X310" s="6">
        <v>-2.83</v>
      </c>
      <c r="Y310" s="6">
        <v>2</v>
      </c>
      <c r="Z310" s="6">
        <v>1.43</v>
      </c>
      <c r="AA310" s="6">
        <v>0.61</v>
      </c>
      <c r="AB310" s="6">
        <v>0.78</v>
      </c>
      <c r="AC310" s="6">
        <v>25.7</v>
      </c>
      <c r="AD310" s="6">
        <v>11</v>
      </c>
      <c r="AE310" s="6">
        <v>14</v>
      </c>
      <c r="AF310" s="6">
        <v>0.28910000000000002</v>
      </c>
      <c r="AG310" s="6" t="s">
        <v>921</v>
      </c>
      <c r="AH310" s="6" t="s">
        <v>28</v>
      </c>
      <c r="AI310" s="6" t="s">
        <v>41</v>
      </c>
      <c r="AJ310" s="6" t="s">
        <v>1158</v>
      </c>
      <c r="AK310" s="75">
        <f>_xlfn.XLOOKUP(G310,hlpBPout!C:C,hlpBPout!X:X,".")</f>
        <v>25</v>
      </c>
      <c r="AL310" s="75">
        <f>_xlfn.XLOOKUP($G310,hlpBPout!$C:$C,hlpBPout!AA:AA,".")</f>
        <v>9</v>
      </c>
      <c r="AM310" s="75">
        <f>_xlfn.XLOOKUP(G310,hpBPaanwas!C:C,hpBPaanwas!X:X,".")</f>
        <v>29</v>
      </c>
      <c r="AN310" s="165">
        <f t="shared" si="35"/>
        <v>0.88888888888888884</v>
      </c>
      <c r="AO310" s="75">
        <f>_xlfn.XLOOKUP($G310,hpBPaanwas!$C:$C,hpBPaanwas!AA:AA,".")</f>
        <v>16</v>
      </c>
      <c r="AP310" s="116"/>
      <c r="AQ310" s="75">
        <f t="shared" si="36"/>
        <v>-0.69999999999999929</v>
      </c>
      <c r="AR310" s="116"/>
      <c r="AS310" s="127" t="s">
        <v>1647</v>
      </c>
      <c r="AT310" s="127">
        <v>11</v>
      </c>
      <c r="AU310" s="128"/>
      <c r="AV310" s="232" t="str">
        <f>_xlfn.XLOOKUP($F310,Monstervakken!$C:$C,Monstervakken!L:L,".",0)</f>
        <v>Klasse industrie</v>
      </c>
      <c r="AW310" s="232" t="str">
        <f>_xlfn.XLOOKUP($F310,Monstervakken!$C:$C,Monstervakken!M:M,".",0)</f>
        <v>Klasse B</v>
      </c>
      <c r="AX310" s="232" t="str">
        <f>_xlfn.XLOOKUP($F310,Monstervakken!$C:$C,Monstervakken!N:N,".",0)</f>
        <v>Verspreidbaar</v>
      </c>
      <c r="AY310" s="232" t="str">
        <f>_xlfn.XLOOKUP($F310,Monstervakken!$C:$C,Monstervakken!O:O,".",0)</f>
        <v>Toepasbaar in GBT</v>
      </c>
      <c r="AZ310" s="232" t="str">
        <f>_xlfn.XLOOKUP($F310,Monstervakken!$C:$C,Monstervakken!P:P,".",0)</f>
        <v>Toepasbaar in GBT</v>
      </c>
      <c r="BA310" s="232" t="str">
        <f>_xlfn.XLOOKUP($F310,Monstervakken!$C:$C,Monstervakken!Q:Q,".",0)</f>
        <v>Geen</v>
      </c>
      <c r="BB310" s="232"/>
      <c r="BC310" s="234" t="str">
        <f>_xlfn.XLOOKUP($F310,Monstervakken!$C:$C,Monstervakken!CM:CM,".",0)</f>
        <v>ja</v>
      </c>
      <c r="BD310" s="234" t="str">
        <f>_xlfn.XLOOKUP($F310,Monstervakken!$C:$C,Monstervakken!CN:CN,".",0)</f>
        <v>ja</v>
      </c>
      <c r="BE310" s="234" t="str">
        <f>_xlfn.XLOOKUP($F310,Monstervakken!$C:$C,Monstervakken!CO:CO,".",0)</f>
        <v>ja</v>
      </c>
      <c r="BF310" s="234" t="str">
        <f>_xlfn.XLOOKUP($F310,Monstervakken!$C:$C,Monstervakken!CP:CP,".",0)</f>
        <v>ja</v>
      </c>
      <c r="BG310" s="234" t="str">
        <f>_xlfn.XLOOKUP($F310,Monstervakken!$C:$C,Monstervakken!CQ:CQ,".",0)</f>
        <v>ja</v>
      </c>
      <c r="BH310" s="234" t="str">
        <f>_xlfn.XLOOKUP($F310,Monstervakken!$C:$C,Monstervakken!CR:CR,".",0)</f>
        <v>ja</v>
      </c>
      <c r="BI310" s="234" t="str">
        <f>_xlfn.XLOOKUP($F310,Monstervakken!$C:$C,Monstervakken!CS:CS,".",0)</f>
        <v>ja</v>
      </c>
      <c r="BJ310" s="234" t="str">
        <f>_xlfn.XLOOKUP($F310,Monstervakken!$C:$C,Monstervakken!CT:CT,".",0)</f>
        <v>ja</v>
      </c>
      <c r="BK310" s="234" t="str">
        <f>_xlfn.XLOOKUP($F310,Monstervakken!$C:$C,Monstervakken!CU:CU,".",0)</f>
        <v>ja</v>
      </c>
      <c r="BL310" s="232" t="str">
        <f t="shared" si="32"/>
        <v>011_300</v>
      </c>
    </row>
    <row r="311" spans="1:64" x14ac:dyDescent="0.2">
      <c r="A311" s="6" t="s">
        <v>1647</v>
      </c>
      <c r="C311" s="135">
        <f>_xlfn.XLOOKUP(F311,Monstervakken!C:C,Monstervakken!B:B)</f>
        <v>4021</v>
      </c>
      <c r="D311" s="6" t="s">
        <v>1635</v>
      </c>
      <c r="E311" s="6" t="s">
        <v>1159</v>
      </c>
      <c r="F311" s="75">
        <v>58</v>
      </c>
      <c r="G311" s="115" t="str">
        <f t="shared" si="33"/>
        <v>011_301</v>
      </c>
      <c r="H311" s="135"/>
      <c r="I311" s="75">
        <v>301</v>
      </c>
      <c r="J311" s="6" t="s">
        <v>1160</v>
      </c>
      <c r="K311" s="23">
        <v>9.5</v>
      </c>
      <c r="L311" s="25">
        <v>5</v>
      </c>
      <c r="M311" s="6">
        <v>47.5</v>
      </c>
      <c r="N311" s="8">
        <v>43756</v>
      </c>
      <c r="O311" s="6" t="s">
        <v>74</v>
      </c>
      <c r="P311" s="66">
        <v>-2.08</v>
      </c>
      <c r="Q311" s="67">
        <v>-2.08</v>
      </c>
      <c r="R311" s="67">
        <f>_xlfn.XLOOKUP(E311,hlp_leggeruitrapport!A:A,hlp_leggeruitrapport!D:D)</f>
        <v>-2.2200000000000002</v>
      </c>
      <c r="S311" s="66">
        <v>0.75</v>
      </c>
      <c r="T311" s="66">
        <f>_xlfn.XLOOKUP(E311,hlp_leggeruitrapport!A:A,hlp_leggeruitrapport!E:E)</f>
        <v>0.75</v>
      </c>
      <c r="U311" s="75">
        <f>_xlfn.XLOOKUP(E311,hlp_leggeruitrapport!A:A,hlp_leggeruitrapport!F:F)</f>
        <v>3</v>
      </c>
      <c r="V311" s="165">
        <f>_xlfn.XLOOKUP($G311,hpBPaanwas!$C:$C,hpBPaanwas!T:T,".")</f>
        <v>2.2200000000000002</v>
      </c>
      <c r="W311" s="75">
        <f t="shared" si="34"/>
        <v>-3.0300000000000002</v>
      </c>
      <c r="X311" s="6">
        <v>-2.83</v>
      </c>
      <c r="Y311" s="6">
        <v>1.6666669999999999</v>
      </c>
      <c r="Z311" s="6">
        <v>0.88</v>
      </c>
      <c r="AA311" s="6">
        <v>0.84</v>
      </c>
      <c r="AB311" s="6">
        <v>0.84</v>
      </c>
      <c r="AC311" s="6">
        <v>8.4</v>
      </c>
      <c r="AD311" s="6">
        <v>8</v>
      </c>
      <c r="AE311" s="6">
        <v>8</v>
      </c>
      <c r="AF311" s="6">
        <v>0.40191399999999999</v>
      </c>
      <c r="AG311" s="6" t="s">
        <v>921</v>
      </c>
      <c r="AH311" s="6" t="s">
        <v>28</v>
      </c>
      <c r="AI311" s="6" t="s">
        <v>41</v>
      </c>
      <c r="AJ311" s="6" t="s">
        <v>1160</v>
      </c>
      <c r="AK311" s="75">
        <f>_xlfn.XLOOKUP(G311,hlpBPout!C:C,hlpBPout!X:X,".")</f>
        <v>9</v>
      </c>
      <c r="AL311" s="75">
        <f>_xlfn.XLOOKUP($G311,hlpBPout!$C:$C,hlpBPout!AA:AA,".")</f>
        <v>8</v>
      </c>
      <c r="AM311" s="75">
        <f>_xlfn.XLOOKUP(G311,hpBPaanwas!C:C,hpBPaanwas!X:X,".")</f>
        <v>10</v>
      </c>
      <c r="AN311" s="165">
        <f t="shared" si="35"/>
        <v>1.0526315789473684</v>
      </c>
      <c r="AO311" s="75">
        <f>_xlfn.XLOOKUP($G311,hpBPaanwas!$C:$C,hpBPaanwas!AA:AA,".")</f>
        <v>10</v>
      </c>
      <c r="AP311" s="116"/>
      <c r="AQ311" s="75">
        <f t="shared" si="36"/>
        <v>0.59999999999999964</v>
      </c>
      <c r="AR311" s="116"/>
      <c r="AS311" s="127" t="s">
        <v>1647</v>
      </c>
      <c r="AT311" s="127">
        <v>11</v>
      </c>
      <c r="AU311" s="128"/>
      <c r="AV311" s="232" t="str">
        <f>_xlfn.XLOOKUP($F311,Monstervakken!$C:$C,Monstervakken!L:L,".",0)</f>
        <v>Klasse industrie</v>
      </c>
      <c r="AW311" s="232" t="str">
        <f>_xlfn.XLOOKUP($F311,Monstervakken!$C:$C,Monstervakken!M:M,".",0)</f>
        <v>Klasse B</v>
      </c>
      <c r="AX311" s="232" t="str">
        <f>_xlfn.XLOOKUP($F311,Monstervakken!$C:$C,Monstervakken!N:N,".",0)</f>
        <v>Verspreidbaar</v>
      </c>
      <c r="AY311" s="232" t="str">
        <f>_xlfn.XLOOKUP($F311,Monstervakken!$C:$C,Monstervakken!O:O,".",0)</f>
        <v>Toepasbaar in GBT</v>
      </c>
      <c r="AZ311" s="232" t="str">
        <f>_xlfn.XLOOKUP($F311,Monstervakken!$C:$C,Monstervakken!P:P,".",0)</f>
        <v>Toepasbaar in GBT</v>
      </c>
      <c r="BA311" s="232" t="str">
        <f>_xlfn.XLOOKUP($F311,Monstervakken!$C:$C,Monstervakken!Q:Q,".",0)</f>
        <v>Geen</v>
      </c>
      <c r="BB311" s="232"/>
      <c r="BC311" s="234" t="str">
        <f>_xlfn.XLOOKUP($F311,Monstervakken!$C:$C,Monstervakken!CM:CM,".",0)</f>
        <v>ja</v>
      </c>
      <c r="BD311" s="234" t="str">
        <f>_xlfn.XLOOKUP($F311,Monstervakken!$C:$C,Monstervakken!CN:CN,".",0)</f>
        <v>ja</v>
      </c>
      <c r="BE311" s="234" t="str">
        <f>_xlfn.XLOOKUP($F311,Monstervakken!$C:$C,Monstervakken!CO:CO,".",0)</f>
        <v>ja</v>
      </c>
      <c r="BF311" s="234" t="str">
        <f>_xlfn.XLOOKUP($F311,Monstervakken!$C:$C,Monstervakken!CP:CP,".",0)</f>
        <v>ja</v>
      </c>
      <c r="BG311" s="234" t="str">
        <f>_xlfn.XLOOKUP($F311,Monstervakken!$C:$C,Monstervakken!CQ:CQ,".",0)</f>
        <v>ja</v>
      </c>
      <c r="BH311" s="234" t="str">
        <f>_xlfn.XLOOKUP($F311,Monstervakken!$C:$C,Monstervakken!CR:CR,".",0)</f>
        <v>ja</v>
      </c>
      <c r="BI311" s="234" t="str">
        <f>_xlfn.XLOOKUP($F311,Monstervakken!$C:$C,Monstervakken!CS:CS,".",0)</f>
        <v>ja</v>
      </c>
      <c r="BJ311" s="234" t="str">
        <f>_xlfn.XLOOKUP($F311,Monstervakken!$C:$C,Monstervakken!CT:CT,".",0)</f>
        <v>ja</v>
      </c>
      <c r="BK311" s="234" t="str">
        <f>_xlfn.XLOOKUP($F311,Monstervakken!$C:$C,Monstervakken!CU:CU,".",0)</f>
        <v>ja</v>
      </c>
      <c r="BL311" s="232" t="str">
        <f t="shared" si="32"/>
        <v>011_301</v>
      </c>
    </row>
    <row r="312" spans="1:64" x14ac:dyDescent="0.2">
      <c r="A312" s="6" t="s">
        <v>1647</v>
      </c>
      <c r="C312" s="135">
        <f>_xlfn.XLOOKUP(F312,Monstervakken!C:C,Monstervakken!B:B)</f>
        <v>4021</v>
      </c>
      <c r="D312" s="6" t="s">
        <v>1635</v>
      </c>
      <c r="E312" s="6" t="s">
        <v>1161</v>
      </c>
      <c r="F312" s="75">
        <v>58</v>
      </c>
      <c r="G312" s="115" t="str">
        <f t="shared" si="33"/>
        <v>011_302</v>
      </c>
      <c r="H312" s="135"/>
      <c r="I312" s="75">
        <v>302</v>
      </c>
      <c r="J312" s="6" t="s">
        <v>1162</v>
      </c>
      <c r="K312" s="23">
        <v>20.5</v>
      </c>
      <c r="L312" s="25">
        <v>5.5</v>
      </c>
      <c r="M312" s="6">
        <v>112.75</v>
      </c>
      <c r="N312" s="8">
        <v>43756</v>
      </c>
      <c r="O312" s="6" t="s">
        <v>74</v>
      </c>
      <c r="P312" s="66">
        <v>-2.08</v>
      </c>
      <c r="Q312" s="67">
        <v>-2.08</v>
      </c>
      <c r="R312" s="67">
        <f>_xlfn.XLOOKUP(E312,hlp_leggeruitrapport!A:A,hlp_leggeruitrapport!D:D)</f>
        <v>-2.2200000000000002</v>
      </c>
      <c r="S312" s="66">
        <v>0.75</v>
      </c>
      <c r="T312" s="66">
        <f>_xlfn.XLOOKUP(E312,hlp_leggeruitrapport!A:A,hlp_leggeruitrapport!E:E)</f>
        <v>0.75</v>
      </c>
      <c r="U312" s="75">
        <f>_xlfn.XLOOKUP(E312,hlp_leggeruitrapport!A:A,hlp_leggeruitrapport!F:F)</f>
        <v>3</v>
      </c>
      <c r="V312" s="165">
        <f>_xlfn.XLOOKUP($G312,hpBPaanwas!$C:$C,hpBPaanwas!T:T,".")</f>
        <v>2.44</v>
      </c>
      <c r="W312" s="75">
        <f t="shared" si="34"/>
        <v>-3.0300000000000002</v>
      </c>
      <c r="X312" s="6">
        <v>-2.83</v>
      </c>
      <c r="Y312" s="6">
        <v>1.8333330000000001</v>
      </c>
      <c r="Z312" s="6">
        <v>1.68</v>
      </c>
      <c r="AA312" s="6">
        <v>0.98</v>
      </c>
      <c r="AB312" s="6">
        <v>1.05</v>
      </c>
      <c r="AC312" s="6">
        <v>34.4</v>
      </c>
      <c r="AD312" s="6">
        <v>20.100000000000001</v>
      </c>
      <c r="AE312" s="6">
        <v>21.5</v>
      </c>
      <c r="AF312" s="6">
        <v>0.41613600000000001</v>
      </c>
      <c r="AG312" s="6" t="s">
        <v>921</v>
      </c>
      <c r="AH312" s="6" t="s">
        <v>28</v>
      </c>
      <c r="AI312" s="6" t="s">
        <v>41</v>
      </c>
      <c r="AJ312" s="6" t="s">
        <v>1162</v>
      </c>
      <c r="AK312" s="75">
        <f>_xlfn.XLOOKUP(G312,hlpBPout!C:C,hlpBPout!X:X,".")</f>
        <v>35</v>
      </c>
      <c r="AL312" s="75">
        <f>_xlfn.XLOOKUP($G312,hlpBPout!$C:$C,hlpBPout!AA:AA,".")</f>
        <v>16</v>
      </c>
      <c r="AM312" s="75">
        <f>_xlfn.XLOOKUP(G312,hpBPaanwas!C:C,hpBPaanwas!X:X,".")</f>
        <v>37</v>
      </c>
      <c r="AN312" s="165">
        <f t="shared" si="35"/>
        <v>1.2195121951219512</v>
      </c>
      <c r="AO312" s="75">
        <f>_xlfn.XLOOKUP($G312,hpBPaanwas!$C:$C,hpBPaanwas!AA:AA,".")</f>
        <v>25</v>
      </c>
      <c r="AP312" s="116"/>
      <c r="AQ312" s="75">
        <f t="shared" si="36"/>
        <v>0.60000000000000142</v>
      </c>
      <c r="AR312" s="116"/>
      <c r="AS312" s="127" t="s">
        <v>1647</v>
      </c>
      <c r="AT312" s="127">
        <v>11</v>
      </c>
      <c r="AU312" s="128"/>
      <c r="AV312" s="232" t="str">
        <f>_xlfn.XLOOKUP($F312,Monstervakken!$C:$C,Monstervakken!L:L,".",0)</f>
        <v>Klasse industrie</v>
      </c>
      <c r="AW312" s="232" t="str">
        <f>_xlfn.XLOOKUP($F312,Monstervakken!$C:$C,Monstervakken!M:M,".",0)</f>
        <v>Klasse B</v>
      </c>
      <c r="AX312" s="232" t="str">
        <f>_xlfn.XLOOKUP($F312,Monstervakken!$C:$C,Monstervakken!N:N,".",0)</f>
        <v>Verspreidbaar</v>
      </c>
      <c r="AY312" s="232" t="str">
        <f>_xlfn.XLOOKUP($F312,Monstervakken!$C:$C,Monstervakken!O:O,".",0)</f>
        <v>Toepasbaar in GBT</v>
      </c>
      <c r="AZ312" s="232" t="str">
        <f>_xlfn.XLOOKUP($F312,Monstervakken!$C:$C,Monstervakken!P:P,".",0)</f>
        <v>Toepasbaar in GBT</v>
      </c>
      <c r="BA312" s="232" t="str">
        <f>_xlfn.XLOOKUP($F312,Monstervakken!$C:$C,Monstervakken!Q:Q,".",0)</f>
        <v>Geen</v>
      </c>
      <c r="BB312" s="232"/>
      <c r="BC312" s="234" t="str">
        <f>_xlfn.XLOOKUP($F312,Monstervakken!$C:$C,Monstervakken!CM:CM,".",0)</f>
        <v>ja</v>
      </c>
      <c r="BD312" s="234" t="str">
        <f>_xlfn.XLOOKUP($F312,Monstervakken!$C:$C,Monstervakken!CN:CN,".",0)</f>
        <v>ja</v>
      </c>
      <c r="BE312" s="234" t="str">
        <f>_xlfn.XLOOKUP($F312,Monstervakken!$C:$C,Monstervakken!CO:CO,".",0)</f>
        <v>ja</v>
      </c>
      <c r="BF312" s="234" t="str">
        <f>_xlfn.XLOOKUP($F312,Monstervakken!$C:$C,Monstervakken!CP:CP,".",0)</f>
        <v>ja</v>
      </c>
      <c r="BG312" s="234" t="str">
        <f>_xlfn.XLOOKUP($F312,Monstervakken!$C:$C,Monstervakken!CQ:CQ,".",0)</f>
        <v>ja</v>
      </c>
      <c r="BH312" s="234" t="str">
        <f>_xlfn.XLOOKUP($F312,Monstervakken!$C:$C,Monstervakken!CR:CR,".",0)</f>
        <v>ja</v>
      </c>
      <c r="BI312" s="234" t="str">
        <f>_xlfn.XLOOKUP($F312,Monstervakken!$C:$C,Monstervakken!CS:CS,".",0)</f>
        <v>ja</v>
      </c>
      <c r="BJ312" s="234" t="str">
        <f>_xlfn.XLOOKUP($F312,Monstervakken!$C:$C,Monstervakken!CT:CT,".",0)</f>
        <v>ja</v>
      </c>
      <c r="BK312" s="234" t="str">
        <f>_xlfn.XLOOKUP($F312,Monstervakken!$C:$C,Monstervakken!CU:CU,".",0)</f>
        <v>ja</v>
      </c>
      <c r="BL312" s="232" t="str">
        <f t="shared" si="32"/>
        <v>011_302</v>
      </c>
    </row>
    <row r="313" spans="1:64" x14ac:dyDescent="0.2">
      <c r="A313" s="6" t="s">
        <v>1647</v>
      </c>
      <c r="C313" s="135">
        <f>_xlfn.XLOOKUP(F313,Monstervakken!C:C,Monstervakken!B:B)</f>
        <v>4021</v>
      </c>
      <c r="D313" s="6" t="s">
        <v>1635</v>
      </c>
      <c r="E313" s="6" t="s">
        <v>1163</v>
      </c>
      <c r="F313" s="75">
        <v>58</v>
      </c>
      <c r="G313" s="115" t="str">
        <f t="shared" si="33"/>
        <v>011_303</v>
      </c>
      <c r="H313" s="135"/>
      <c r="I313" s="75">
        <v>303</v>
      </c>
      <c r="J313" s="6" t="s">
        <v>1164</v>
      </c>
      <c r="K313" s="23">
        <v>6</v>
      </c>
      <c r="L313" s="25">
        <v>7.35</v>
      </c>
      <c r="M313" s="6">
        <v>44.1</v>
      </c>
      <c r="N313" s="8">
        <v>43756</v>
      </c>
      <c r="O313" s="6" t="s">
        <v>74</v>
      </c>
      <c r="P313" s="66">
        <v>-2.23</v>
      </c>
      <c r="Q313" s="66">
        <v>-2.2200000000000002</v>
      </c>
      <c r="R313" s="66">
        <f>_xlfn.XLOOKUP(E313,hlp_leggeruitrapport!A:A,hlp_leggeruitrapport!D:D)</f>
        <v>-2.2200000000000002</v>
      </c>
      <c r="S313" s="66">
        <v>0.75</v>
      </c>
      <c r="T313" s="66">
        <f>_xlfn.XLOOKUP(E313,hlp_leggeruitrapport!A:A,hlp_leggeruitrapport!E:E)</f>
        <v>0.75</v>
      </c>
      <c r="U313" s="75">
        <f>_xlfn.XLOOKUP(E313,hlp_leggeruitrapport!A:A,hlp_leggeruitrapport!F:F)</f>
        <v>3</v>
      </c>
      <c r="V313" s="165">
        <f>_xlfn.XLOOKUP($G313,hpBPaanwas!$C:$C,hpBPaanwas!T:T,".")</f>
        <v>3</v>
      </c>
      <c r="W313" s="75">
        <f t="shared" si="34"/>
        <v>-3.1700000000000004</v>
      </c>
      <c r="X313" s="6">
        <v>-2.97</v>
      </c>
      <c r="Y313" s="6">
        <v>2.85</v>
      </c>
      <c r="Z313" s="6">
        <v>2.0099999999999998</v>
      </c>
      <c r="AA313" s="6">
        <v>1.37</v>
      </c>
      <c r="AB313" s="6">
        <v>1.75</v>
      </c>
      <c r="AC313" s="6">
        <v>12.1</v>
      </c>
      <c r="AD313" s="6">
        <v>8.1999999999999993</v>
      </c>
      <c r="AE313" s="6">
        <v>10.5</v>
      </c>
      <c r="AF313" s="6">
        <v>0.42558800000000002</v>
      </c>
      <c r="AG313" s="6" t="s">
        <v>921</v>
      </c>
      <c r="AH313" s="6" t="s">
        <v>28</v>
      </c>
      <c r="AI313" s="6" t="s">
        <v>41</v>
      </c>
      <c r="AJ313" s="6" t="s">
        <v>1164</v>
      </c>
      <c r="AK313" s="75">
        <f>_xlfn.XLOOKUP(G313,hlpBPout!C:C,hlpBPout!X:X,".")</f>
        <v>12</v>
      </c>
      <c r="AL313" s="75">
        <f>_xlfn.XLOOKUP($G313,hlpBPout!$C:$C,hlpBPout!AA:AA,".")</f>
        <v>8</v>
      </c>
      <c r="AM313" s="75">
        <f>_xlfn.XLOOKUP(G313,hpBPaanwas!C:C,hpBPaanwas!X:X,".")</f>
        <v>13</v>
      </c>
      <c r="AN313" s="165">
        <f t="shared" si="35"/>
        <v>1.8333333333333333</v>
      </c>
      <c r="AO313" s="75">
        <f>_xlfn.XLOOKUP($G313,hpBPaanwas!$C:$C,hpBPaanwas!AA:AA,".")</f>
        <v>11</v>
      </c>
      <c r="AP313" s="116"/>
      <c r="AQ313" s="75">
        <f t="shared" si="36"/>
        <v>-9.9999999999999645E-2</v>
      </c>
      <c r="AR313" s="116"/>
      <c r="AS313" s="127" t="s">
        <v>1647</v>
      </c>
      <c r="AT313" s="127">
        <v>11</v>
      </c>
      <c r="AU313" s="128"/>
      <c r="AV313" s="232" t="str">
        <f>_xlfn.XLOOKUP($F313,Monstervakken!$C:$C,Monstervakken!L:L,".",0)</f>
        <v>Klasse industrie</v>
      </c>
      <c r="AW313" s="232" t="str">
        <f>_xlfn.XLOOKUP($F313,Monstervakken!$C:$C,Monstervakken!M:M,".",0)</f>
        <v>Klasse B</v>
      </c>
      <c r="AX313" s="232" t="str">
        <f>_xlfn.XLOOKUP($F313,Monstervakken!$C:$C,Monstervakken!N:N,".",0)</f>
        <v>Verspreidbaar</v>
      </c>
      <c r="AY313" s="232" t="str">
        <f>_xlfn.XLOOKUP($F313,Monstervakken!$C:$C,Monstervakken!O:O,".",0)</f>
        <v>Toepasbaar in GBT</v>
      </c>
      <c r="AZ313" s="232" t="str">
        <f>_xlfn.XLOOKUP($F313,Monstervakken!$C:$C,Monstervakken!P:P,".",0)</f>
        <v>Toepasbaar in GBT</v>
      </c>
      <c r="BA313" s="232" t="str">
        <f>_xlfn.XLOOKUP($F313,Monstervakken!$C:$C,Monstervakken!Q:Q,".",0)</f>
        <v>Geen</v>
      </c>
      <c r="BB313" s="232"/>
      <c r="BC313" s="234" t="str">
        <f>_xlfn.XLOOKUP($F313,Monstervakken!$C:$C,Monstervakken!CM:CM,".",0)</f>
        <v>ja</v>
      </c>
      <c r="BD313" s="234" t="str">
        <f>_xlfn.XLOOKUP($F313,Monstervakken!$C:$C,Monstervakken!CN:CN,".",0)</f>
        <v>ja</v>
      </c>
      <c r="BE313" s="234" t="str">
        <f>_xlfn.XLOOKUP($F313,Monstervakken!$C:$C,Monstervakken!CO:CO,".",0)</f>
        <v>ja</v>
      </c>
      <c r="BF313" s="234" t="str">
        <f>_xlfn.XLOOKUP($F313,Monstervakken!$C:$C,Monstervakken!CP:CP,".",0)</f>
        <v>ja</v>
      </c>
      <c r="BG313" s="234" t="str">
        <f>_xlfn.XLOOKUP($F313,Monstervakken!$C:$C,Monstervakken!CQ:CQ,".",0)</f>
        <v>ja</v>
      </c>
      <c r="BH313" s="234" t="str">
        <f>_xlfn.XLOOKUP($F313,Monstervakken!$C:$C,Monstervakken!CR:CR,".",0)</f>
        <v>ja</v>
      </c>
      <c r="BI313" s="234" t="str">
        <f>_xlfn.XLOOKUP($F313,Monstervakken!$C:$C,Monstervakken!CS:CS,".",0)</f>
        <v>ja</v>
      </c>
      <c r="BJ313" s="234" t="str">
        <f>_xlfn.XLOOKUP($F313,Monstervakken!$C:$C,Monstervakken!CT:CT,".",0)</f>
        <v>ja</v>
      </c>
      <c r="BK313" s="234" t="str">
        <f>_xlfn.XLOOKUP($F313,Monstervakken!$C:$C,Monstervakken!CU:CU,".",0)</f>
        <v>ja</v>
      </c>
      <c r="BL313" s="232" t="str">
        <f t="shared" si="32"/>
        <v>011_303</v>
      </c>
    </row>
    <row r="314" spans="1:64" x14ac:dyDescent="0.2">
      <c r="A314" s="6" t="s">
        <v>1647</v>
      </c>
      <c r="C314" s="135">
        <f>_xlfn.XLOOKUP(F314,Monstervakken!C:C,Monstervakken!B:B)</f>
        <v>4021</v>
      </c>
      <c r="D314" s="6" t="s">
        <v>1635</v>
      </c>
      <c r="E314" s="6" t="s">
        <v>387</v>
      </c>
      <c r="F314" s="75">
        <v>58</v>
      </c>
      <c r="G314" s="115" t="str">
        <f t="shared" si="33"/>
        <v>011_304</v>
      </c>
      <c r="H314" s="135"/>
      <c r="I314" s="75">
        <v>304</v>
      </c>
      <c r="J314" s="6" t="s">
        <v>388</v>
      </c>
      <c r="K314" s="23">
        <v>16</v>
      </c>
      <c r="L314" s="25">
        <v>10.45</v>
      </c>
      <c r="M314" s="6">
        <v>167.2</v>
      </c>
      <c r="N314" s="8">
        <v>43756</v>
      </c>
      <c r="O314" s="6" t="s">
        <v>47</v>
      </c>
      <c r="P314" s="66">
        <v>-2.23</v>
      </c>
      <c r="Q314" s="66">
        <v>-2.2200000000000002</v>
      </c>
      <c r="R314" s="66">
        <f>_xlfn.XLOOKUP(E314,hlp_leggeruitrapport!A:A,hlp_leggeruitrapport!D:D)</f>
        <v>-2.2200000000000002</v>
      </c>
      <c r="S314" s="66">
        <v>0.75</v>
      </c>
      <c r="T314" s="66">
        <f>_xlfn.XLOOKUP(E314,hlp_leggeruitrapport!A:A,hlp_leggeruitrapport!E:E)</f>
        <v>0.75</v>
      </c>
      <c r="U314" s="75">
        <f>_xlfn.XLOOKUP(E314,hlp_leggeruitrapport!A:A,hlp_leggeruitrapport!F:F)</f>
        <v>3</v>
      </c>
      <c r="V314" s="165">
        <f>_xlfn.XLOOKUP($G314,hpBPaanwas!$C:$C,hpBPaanwas!T:T,".")</f>
        <v>3</v>
      </c>
      <c r="W314" s="75">
        <f t="shared" si="34"/>
        <v>-3.1700000000000004</v>
      </c>
      <c r="X314" s="6">
        <v>-2.97</v>
      </c>
      <c r="Y314" s="6">
        <v>5.95</v>
      </c>
      <c r="Z314" s="6">
        <v>2.58</v>
      </c>
      <c r="AA314" s="6">
        <v>0.31</v>
      </c>
      <c r="AB314" s="6">
        <v>0.64</v>
      </c>
      <c r="AC314" s="6">
        <v>41.3</v>
      </c>
      <c r="AD314" s="6">
        <v>5</v>
      </c>
      <c r="AE314" s="6">
        <v>10.199999999999999</v>
      </c>
      <c r="AF314" s="6">
        <v>6.769E-2</v>
      </c>
      <c r="AG314" s="6" t="s">
        <v>27</v>
      </c>
      <c r="AH314" s="6" t="s">
        <v>28</v>
      </c>
      <c r="AI314" s="6" t="s">
        <v>29</v>
      </c>
      <c r="AJ314" s="6" t="s">
        <v>388</v>
      </c>
      <c r="AK314" s="75">
        <f>_xlfn.XLOOKUP(G314,hlpBPout!C:C,hlpBPout!X:X,".")</f>
        <v>42</v>
      </c>
      <c r="AL314" s="75">
        <f>_xlfn.XLOOKUP($G314,hlpBPout!$C:$C,hlpBPout!AA:AA,".")</f>
        <v>5</v>
      </c>
      <c r="AM314" s="75">
        <f>_xlfn.XLOOKUP(G314,hpBPaanwas!C:C,hpBPaanwas!X:X,".")</f>
        <v>45</v>
      </c>
      <c r="AN314" s="165">
        <f t="shared" si="35"/>
        <v>0.8125</v>
      </c>
      <c r="AO314" s="75">
        <f>_xlfn.XLOOKUP($G314,hpBPaanwas!$C:$C,hpBPaanwas!AA:AA,".")</f>
        <v>13</v>
      </c>
      <c r="AP314" s="116"/>
      <c r="AQ314" s="75">
        <f t="shared" si="36"/>
        <v>0.70000000000000284</v>
      </c>
      <c r="AR314" s="116"/>
      <c r="AS314" s="127" t="s">
        <v>1647</v>
      </c>
      <c r="AT314" s="127">
        <v>11</v>
      </c>
      <c r="AU314" s="128"/>
      <c r="AV314" s="232" t="str">
        <f>_xlfn.XLOOKUP($F314,Monstervakken!$C:$C,Monstervakken!L:L,".",0)</f>
        <v>Klasse industrie</v>
      </c>
      <c r="AW314" s="232" t="str">
        <f>_xlfn.XLOOKUP($F314,Monstervakken!$C:$C,Monstervakken!M:M,".",0)</f>
        <v>Klasse B</v>
      </c>
      <c r="AX314" s="232" t="str">
        <f>_xlfn.XLOOKUP($F314,Monstervakken!$C:$C,Monstervakken!N:N,".",0)</f>
        <v>Verspreidbaar</v>
      </c>
      <c r="AY314" s="232" t="str">
        <f>_xlfn.XLOOKUP($F314,Monstervakken!$C:$C,Monstervakken!O:O,".",0)</f>
        <v>Toepasbaar in GBT</v>
      </c>
      <c r="AZ314" s="232" t="str">
        <f>_xlfn.XLOOKUP($F314,Monstervakken!$C:$C,Monstervakken!P:P,".",0)</f>
        <v>Toepasbaar in GBT</v>
      </c>
      <c r="BA314" s="232" t="str">
        <f>_xlfn.XLOOKUP($F314,Monstervakken!$C:$C,Monstervakken!Q:Q,".",0)</f>
        <v>Geen</v>
      </c>
      <c r="BB314" s="232"/>
      <c r="BC314" s="234" t="str">
        <f>_xlfn.XLOOKUP($F314,Monstervakken!$C:$C,Monstervakken!CM:CM,".",0)</f>
        <v>ja</v>
      </c>
      <c r="BD314" s="234" t="str">
        <f>_xlfn.XLOOKUP($F314,Monstervakken!$C:$C,Monstervakken!CN:CN,".",0)</f>
        <v>ja</v>
      </c>
      <c r="BE314" s="234" t="str">
        <f>_xlfn.XLOOKUP($F314,Monstervakken!$C:$C,Monstervakken!CO:CO,".",0)</f>
        <v>ja</v>
      </c>
      <c r="BF314" s="234" t="str">
        <f>_xlfn.XLOOKUP($F314,Monstervakken!$C:$C,Monstervakken!CP:CP,".",0)</f>
        <v>ja</v>
      </c>
      <c r="BG314" s="234" t="str">
        <f>_xlfn.XLOOKUP($F314,Monstervakken!$C:$C,Monstervakken!CQ:CQ,".",0)</f>
        <v>ja</v>
      </c>
      <c r="BH314" s="234" t="str">
        <f>_xlfn.XLOOKUP($F314,Monstervakken!$C:$C,Monstervakken!CR:CR,".",0)</f>
        <v>ja</v>
      </c>
      <c r="BI314" s="234" t="str">
        <f>_xlfn.XLOOKUP($F314,Monstervakken!$C:$C,Monstervakken!CS:CS,".",0)</f>
        <v>ja</v>
      </c>
      <c r="BJ314" s="234" t="str">
        <f>_xlfn.XLOOKUP($F314,Monstervakken!$C:$C,Monstervakken!CT:CT,".",0)</f>
        <v>ja</v>
      </c>
      <c r="BK314" s="234" t="str">
        <f>_xlfn.XLOOKUP($F314,Monstervakken!$C:$C,Monstervakken!CU:CU,".",0)</f>
        <v>ja</v>
      </c>
      <c r="BL314" s="232" t="str">
        <f t="shared" si="32"/>
        <v>011_304</v>
      </c>
    </row>
    <row r="315" spans="1:64" x14ac:dyDescent="0.2">
      <c r="A315" s="6" t="s">
        <v>1647</v>
      </c>
      <c r="C315" s="135">
        <f>_xlfn.XLOOKUP(F315,Monstervakken!C:C,Monstervakken!B:B)</f>
        <v>4021</v>
      </c>
      <c r="D315" s="6" t="s">
        <v>1635</v>
      </c>
      <c r="E315" s="6" t="s">
        <v>827</v>
      </c>
      <c r="F315" s="75">
        <v>58</v>
      </c>
      <c r="G315" s="115" t="str">
        <f t="shared" si="33"/>
        <v>011_305</v>
      </c>
      <c r="H315" s="135"/>
      <c r="I315" s="75">
        <v>305</v>
      </c>
      <c r="J315" s="6" t="s">
        <v>1165</v>
      </c>
      <c r="K315" s="23">
        <v>26</v>
      </c>
      <c r="L315" s="25">
        <v>3.75</v>
      </c>
      <c r="M315" s="6">
        <v>97.5</v>
      </c>
      <c r="N315" s="8">
        <v>43756</v>
      </c>
      <c r="O315" s="6" t="s">
        <v>38</v>
      </c>
      <c r="P315" s="66">
        <v>-2.23</v>
      </c>
      <c r="Q315" s="66">
        <v>-2.2200000000000002</v>
      </c>
      <c r="R315" s="66">
        <f>_xlfn.XLOOKUP(E315,hlp_leggeruitrapport!A:A,hlp_leggeruitrapport!D:D)</f>
        <v>-2.2200000000000002</v>
      </c>
      <c r="S315" s="66">
        <v>0.75</v>
      </c>
      <c r="T315" s="66">
        <f>_xlfn.XLOOKUP(E315,hlp_leggeruitrapport!A:A,hlp_leggeruitrapport!E:E)</f>
        <v>0.75</v>
      </c>
      <c r="U315" s="75">
        <f>_xlfn.XLOOKUP(E315,hlp_leggeruitrapport!A:A,hlp_leggeruitrapport!F:F)</f>
        <v>3</v>
      </c>
      <c r="V315" s="165">
        <f>_xlfn.XLOOKUP($G315,hpBPaanwas!$C:$C,hpBPaanwas!T:T,".")</f>
        <v>1.83</v>
      </c>
      <c r="W315" s="75">
        <f t="shared" si="34"/>
        <v>-3.1700000000000004</v>
      </c>
      <c r="X315" s="6">
        <v>-2.97</v>
      </c>
      <c r="Y315" s="6">
        <v>1</v>
      </c>
      <c r="Z315" s="6">
        <v>0.79</v>
      </c>
      <c r="AA315" s="6">
        <v>0.34</v>
      </c>
      <c r="AB315" s="6">
        <v>0.44</v>
      </c>
      <c r="AC315" s="6">
        <v>20.5</v>
      </c>
      <c r="AD315" s="6">
        <v>8.8000000000000007</v>
      </c>
      <c r="AE315" s="6">
        <v>11.4</v>
      </c>
      <c r="AF315" s="6">
        <v>0.27926099999999998</v>
      </c>
      <c r="AG315" s="6" t="s">
        <v>921</v>
      </c>
      <c r="AH315" s="6" t="s">
        <v>32</v>
      </c>
      <c r="AI315" s="6" t="s">
        <v>41</v>
      </c>
      <c r="AJ315" s="6" t="s">
        <v>1165</v>
      </c>
      <c r="AK315" s="75">
        <f>_xlfn.XLOOKUP(G315,hlpBPout!C:C,hlpBPout!X:X,".")</f>
        <v>21</v>
      </c>
      <c r="AL315" s="75" t="str">
        <f>_xlfn.XLOOKUP($G315,hlpBPout!$C:$C,hlpBPout!AA:AA,".")</f>
        <v>!</v>
      </c>
      <c r="AM315" s="75">
        <f>_xlfn.XLOOKUP(G315,hpBPaanwas!C:C,hpBPaanwas!X:X,".")</f>
        <v>23</v>
      </c>
      <c r="AN315" s="165">
        <f t="shared" si="35"/>
        <v>0.5</v>
      </c>
      <c r="AO315" s="75">
        <f>_xlfn.XLOOKUP($G315,hpBPaanwas!$C:$C,hpBPaanwas!AA:AA,".")</f>
        <v>13</v>
      </c>
      <c r="AP315" s="116"/>
      <c r="AQ315" s="75">
        <f t="shared" si="36"/>
        <v>0.5</v>
      </c>
      <c r="AR315" s="116"/>
      <c r="AS315" s="127" t="s">
        <v>1647</v>
      </c>
      <c r="AT315" s="127">
        <v>11</v>
      </c>
      <c r="AU315" s="128"/>
      <c r="AV315" s="232" t="str">
        <f>_xlfn.XLOOKUP($F315,Monstervakken!$C:$C,Monstervakken!L:L,".",0)</f>
        <v>Klasse industrie</v>
      </c>
      <c r="AW315" s="232" t="str">
        <f>_xlfn.XLOOKUP($F315,Monstervakken!$C:$C,Monstervakken!M:M,".",0)</f>
        <v>Klasse B</v>
      </c>
      <c r="AX315" s="232" t="str">
        <f>_xlfn.XLOOKUP($F315,Monstervakken!$C:$C,Monstervakken!N:N,".",0)</f>
        <v>Verspreidbaar</v>
      </c>
      <c r="AY315" s="232" t="str">
        <f>_xlfn.XLOOKUP($F315,Monstervakken!$C:$C,Monstervakken!O:O,".",0)</f>
        <v>Toepasbaar in GBT</v>
      </c>
      <c r="AZ315" s="232" t="str">
        <f>_xlfn.XLOOKUP($F315,Monstervakken!$C:$C,Monstervakken!P:P,".",0)</f>
        <v>Toepasbaar in GBT</v>
      </c>
      <c r="BA315" s="232" t="str">
        <f>_xlfn.XLOOKUP($F315,Monstervakken!$C:$C,Monstervakken!Q:Q,".",0)</f>
        <v>Geen</v>
      </c>
      <c r="BB315" s="232"/>
      <c r="BC315" s="234" t="str">
        <f>_xlfn.XLOOKUP($F315,Monstervakken!$C:$C,Monstervakken!CM:CM,".",0)</f>
        <v>ja</v>
      </c>
      <c r="BD315" s="234" t="str">
        <f>_xlfn.XLOOKUP($F315,Monstervakken!$C:$C,Monstervakken!CN:CN,".",0)</f>
        <v>ja</v>
      </c>
      <c r="BE315" s="234" t="str">
        <f>_xlfn.XLOOKUP($F315,Monstervakken!$C:$C,Monstervakken!CO:CO,".",0)</f>
        <v>ja</v>
      </c>
      <c r="BF315" s="234" t="str">
        <f>_xlfn.XLOOKUP($F315,Monstervakken!$C:$C,Monstervakken!CP:CP,".",0)</f>
        <v>ja</v>
      </c>
      <c r="BG315" s="234" t="str">
        <f>_xlfn.XLOOKUP($F315,Monstervakken!$C:$C,Monstervakken!CQ:CQ,".",0)</f>
        <v>ja</v>
      </c>
      <c r="BH315" s="234" t="str">
        <f>_xlfn.XLOOKUP($F315,Monstervakken!$C:$C,Monstervakken!CR:CR,".",0)</f>
        <v>ja</v>
      </c>
      <c r="BI315" s="234" t="str">
        <f>_xlfn.XLOOKUP($F315,Monstervakken!$C:$C,Monstervakken!CS:CS,".",0)</f>
        <v>ja</v>
      </c>
      <c r="BJ315" s="234" t="str">
        <f>_xlfn.XLOOKUP($F315,Monstervakken!$C:$C,Monstervakken!CT:CT,".",0)</f>
        <v>ja</v>
      </c>
      <c r="BK315" s="234" t="str">
        <f>_xlfn.XLOOKUP($F315,Monstervakken!$C:$C,Monstervakken!CU:CU,".",0)</f>
        <v>ja</v>
      </c>
      <c r="BL315" s="232" t="str">
        <f t="shared" si="32"/>
        <v>011_305</v>
      </c>
    </row>
    <row r="316" spans="1:64" x14ac:dyDescent="0.2">
      <c r="A316" s="6" t="s">
        <v>1647</v>
      </c>
      <c r="C316" s="135">
        <f>_xlfn.XLOOKUP(F316,Monstervakken!C:C,Monstervakken!B:B)</f>
        <v>4021</v>
      </c>
      <c r="D316" s="6" t="s">
        <v>1635</v>
      </c>
      <c r="E316" s="6" t="s">
        <v>827</v>
      </c>
      <c r="F316" s="75">
        <v>58</v>
      </c>
      <c r="G316" s="115" t="str">
        <f t="shared" si="33"/>
        <v>011_306</v>
      </c>
      <c r="H316" s="135"/>
      <c r="I316" s="75">
        <v>306</v>
      </c>
      <c r="J316" s="6" t="s">
        <v>828</v>
      </c>
      <c r="K316" s="23">
        <v>16.5</v>
      </c>
      <c r="L316" s="25">
        <v>5.6</v>
      </c>
      <c r="M316" s="6">
        <v>92.4</v>
      </c>
      <c r="N316" s="8">
        <v>43756</v>
      </c>
      <c r="O316" s="6" t="s">
        <v>74</v>
      </c>
      <c r="P316" s="66">
        <v>-2.23</v>
      </c>
      <c r="Q316" s="66">
        <v>-2.2200000000000002</v>
      </c>
      <c r="R316" s="66">
        <f>_xlfn.XLOOKUP(E316,hlp_leggeruitrapport!A:A,hlp_leggeruitrapport!D:D)</f>
        <v>-2.2200000000000002</v>
      </c>
      <c r="S316" s="66">
        <v>0.75</v>
      </c>
      <c r="T316" s="66">
        <f>_xlfn.XLOOKUP(E316,hlp_leggeruitrapport!A:A,hlp_leggeruitrapport!E:E)</f>
        <v>0.75</v>
      </c>
      <c r="U316" s="75">
        <f>_xlfn.XLOOKUP(E316,hlp_leggeruitrapport!A:A,hlp_leggeruitrapport!F:F)</f>
        <v>3</v>
      </c>
      <c r="V316" s="165">
        <f>_xlfn.XLOOKUP($G316,hpBPaanwas!$C:$C,hpBPaanwas!T:T,".")</f>
        <v>2.4900000000000002</v>
      </c>
      <c r="W316" s="75">
        <f t="shared" si="34"/>
        <v>-3.1700000000000004</v>
      </c>
      <c r="X316" s="6">
        <v>-2.97</v>
      </c>
      <c r="Y316" s="6">
        <v>1.8666670000000001</v>
      </c>
      <c r="Z316" s="6">
        <v>1.87</v>
      </c>
      <c r="AA316" s="6">
        <v>0.12</v>
      </c>
      <c r="AB316" s="6">
        <v>0.35</v>
      </c>
      <c r="AC316" s="6">
        <v>30.9</v>
      </c>
      <c r="AD316" s="6">
        <v>2</v>
      </c>
      <c r="AE316" s="6">
        <v>5.8</v>
      </c>
      <c r="AF316" s="6">
        <v>7.8947000000000003E-2</v>
      </c>
      <c r="AG316" s="6" t="s">
        <v>479</v>
      </c>
      <c r="AH316" s="6" t="s">
        <v>32</v>
      </c>
      <c r="AI316" s="6" t="s">
        <v>41</v>
      </c>
      <c r="AJ316" s="6" t="s">
        <v>828</v>
      </c>
      <c r="AK316" s="75">
        <f>_xlfn.XLOOKUP(G316,hlpBPout!C:C,hlpBPout!X:X,".")</f>
        <v>31</v>
      </c>
      <c r="AL316" s="75">
        <f>_xlfn.XLOOKUP($G316,hlpBPout!$C:$C,hlpBPout!AA:AA,".")</f>
        <v>0</v>
      </c>
      <c r="AM316" s="75">
        <f>_xlfn.XLOOKUP(G316,hpBPaanwas!C:C,hpBPaanwas!X:X,".")</f>
        <v>33</v>
      </c>
      <c r="AN316" s="165">
        <f t="shared" si="35"/>
        <v>0.42424242424242425</v>
      </c>
      <c r="AO316" s="75">
        <f>_xlfn.XLOOKUP($G316,hpBPaanwas!$C:$C,hpBPaanwas!AA:AA,".")</f>
        <v>7</v>
      </c>
      <c r="AP316" s="116"/>
      <c r="AQ316" s="75">
        <f t="shared" si="36"/>
        <v>0.10000000000000142</v>
      </c>
      <c r="AR316" s="116"/>
      <c r="AS316" s="127" t="s">
        <v>1647</v>
      </c>
      <c r="AT316" s="127">
        <v>11</v>
      </c>
      <c r="AU316" s="128"/>
      <c r="AV316" s="232" t="str">
        <f>_xlfn.XLOOKUP($F316,Monstervakken!$C:$C,Monstervakken!L:L,".",0)</f>
        <v>Klasse industrie</v>
      </c>
      <c r="AW316" s="232" t="str">
        <f>_xlfn.XLOOKUP($F316,Monstervakken!$C:$C,Monstervakken!M:M,".",0)</f>
        <v>Klasse B</v>
      </c>
      <c r="AX316" s="232" t="str">
        <f>_xlfn.XLOOKUP($F316,Monstervakken!$C:$C,Monstervakken!N:N,".",0)</f>
        <v>Verspreidbaar</v>
      </c>
      <c r="AY316" s="232" t="str">
        <f>_xlfn.XLOOKUP($F316,Monstervakken!$C:$C,Monstervakken!O:O,".",0)</f>
        <v>Toepasbaar in GBT</v>
      </c>
      <c r="AZ316" s="232" t="str">
        <f>_xlfn.XLOOKUP($F316,Monstervakken!$C:$C,Monstervakken!P:P,".",0)</f>
        <v>Toepasbaar in GBT</v>
      </c>
      <c r="BA316" s="232" t="str">
        <f>_xlfn.XLOOKUP($F316,Monstervakken!$C:$C,Monstervakken!Q:Q,".",0)</f>
        <v>Geen</v>
      </c>
      <c r="BB316" s="232"/>
      <c r="BC316" s="234" t="str">
        <f>_xlfn.XLOOKUP($F316,Monstervakken!$C:$C,Monstervakken!CM:CM,".",0)</f>
        <v>ja</v>
      </c>
      <c r="BD316" s="234" t="str">
        <f>_xlfn.XLOOKUP($F316,Monstervakken!$C:$C,Monstervakken!CN:CN,".",0)</f>
        <v>ja</v>
      </c>
      <c r="BE316" s="234" t="str">
        <f>_xlfn.XLOOKUP($F316,Monstervakken!$C:$C,Monstervakken!CO:CO,".",0)</f>
        <v>ja</v>
      </c>
      <c r="BF316" s="234" t="str">
        <f>_xlfn.XLOOKUP($F316,Monstervakken!$C:$C,Monstervakken!CP:CP,".",0)</f>
        <v>ja</v>
      </c>
      <c r="BG316" s="234" t="str">
        <f>_xlfn.XLOOKUP($F316,Monstervakken!$C:$C,Monstervakken!CQ:CQ,".",0)</f>
        <v>ja</v>
      </c>
      <c r="BH316" s="234" t="str">
        <f>_xlfn.XLOOKUP($F316,Monstervakken!$C:$C,Monstervakken!CR:CR,".",0)</f>
        <v>ja</v>
      </c>
      <c r="BI316" s="234" t="str">
        <f>_xlfn.XLOOKUP($F316,Monstervakken!$C:$C,Monstervakken!CS:CS,".",0)</f>
        <v>ja</v>
      </c>
      <c r="BJ316" s="234" t="str">
        <f>_xlfn.XLOOKUP($F316,Monstervakken!$C:$C,Monstervakken!CT:CT,".",0)</f>
        <v>ja</v>
      </c>
      <c r="BK316" s="234" t="str">
        <f>_xlfn.XLOOKUP($F316,Monstervakken!$C:$C,Monstervakken!CU:CU,".",0)</f>
        <v>ja</v>
      </c>
      <c r="BL316" s="232" t="str">
        <f t="shared" si="32"/>
        <v>011_306</v>
      </c>
    </row>
    <row r="317" spans="1:64" x14ac:dyDescent="0.2">
      <c r="A317" s="6" t="s">
        <v>1647</v>
      </c>
      <c r="C317" s="135">
        <f>_xlfn.XLOOKUP(F317,Monstervakken!C:C,Monstervakken!B:B)</f>
        <v>4021</v>
      </c>
      <c r="D317" s="6" t="s">
        <v>1635</v>
      </c>
      <c r="E317" s="6" t="s">
        <v>389</v>
      </c>
      <c r="F317" s="75">
        <v>58</v>
      </c>
      <c r="G317" s="115" t="str">
        <f t="shared" si="33"/>
        <v>011_307</v>
      </c>
      <c r="H317" s="135"/>
      <c r="I317" s="75">
        <v>307</v>
      </c>
      <c r="J317" s="6" t="s">
        <v>390</v>
      </c>
      <c r="K317" s="23">
        <v>29</v>
      </c>
      <c r="L317" s="25">
        <v>6</v>
      </c>
      <c r="M317" s="6">
        <v>174</v>
      </c>
      <c r="N317" s="8">
        <v>43756</v>
      </c>
      <c r="O317" s="6" t="s">
        <v>38</v>
      </c>
      <c r="P317" s="66">
        <v>-2.23</v>
      </c>
      <c r="Q317" s="66">
        <v>-2.2200000000000002</v>
      </c>
      <c r="R317" s="66">
        <f>_xlfn.XLOOKUP(E317,hlp_leggeruitrapport!A:A,hlp_leggeruitrapport!D:D)</f>
        <v>-2.2200000000000002</v>
      </c>
      <c r="S317" s="66">
        <v>0.75</v>
      </c>
      <c r="T317" s="66">
        <f>_xlfn.XLOOKUP(E317,hlp_leggeruitrapport!A:A,hlp_leggeruitrapport!E:E)</f>
        <v>0.75</v>
      </c>
      <c r="U317" s="75">
        <f>_xlfn.XLOOKUP(E317,hlp_leggeruitrapport!A:A,hlp_leggeruitrapport!F:F)</f>
        <v>3</v>
      </c>
      <c r="V317" s="165">
        <f>_xlfn.XLOOKUP($G317,hpBPaanwas!$C:$C,hpBPaanwas!T:T,".")</f>
        <v>2.67</v>
      </c>
      <c r="W317" s="75">
        <f t="shared" si="34"/>
        <v>-3.1700000000000004</v>
      </c>
      <c r="X317" s="6">
        <v>-2.97</v>
      </c>
      <c r="Y317" s="6">
        <v>2</v>
      </c>
      <c r="Z317" s="6">
        <v>0.91</v>
      </c>
      <c r="AA317" s="6">
        <v>0.02</v>
      </c>
      <c r="AB317" s="6">
        <v>0.21</v>
      </c>
      <c r="AC317" s="6">
        <v>26.4</v>
      </c>
      <c r="AD317" s="6">
        <v>0.6</v>
      </c>
      <c r="AE317" s="6">
        <v>6.1</v>
      </c>
      <c r="AF317" s="6">
        <v>1.3158E-2</v>
      </c>
      <c r="AG317" s="6" t="s">
        <v>27</v>
      </c>
      <c r="AH317" s="6" t="s">
        <v>32</v>
      </c>
      <c r="AI317" s="6" t="s">
        <v>29</v>
      </c>
      <c r="AJ317" s="6" t="s">
        <v>390</v>
      </c>
      <c r="AK317" s="75">
        <f>_xlfn.XLOOKUP(G317,hlpBPout!C:C,hlpBPout!X:X,".")</f>
        <v>26</v>
      </c>
      <c r="AL317" s="75">
        <f>_xlfn.XLOOKUP($G317,hlpBPout!$C:$C,hlpBPout!AA:AA,".")</f>
        <v>0</v>
      </c>
      <c r="AM317" s="75">
        <f>_xlfn.XLOOKUP(G317,hpBPaanwas!C:C,hpBPaanwas!X:X,".")</f>
        <v>32</v>
      </c>
      <c r="AN317" s="165">
        <f t="shared" ref="AN317:AN343" si="37">AO317/K317</f>
        <v>0.31034482758620691</v>
      </c>
      <c r="AO317" s="75">
        <f>_xlfn.XLOOKUP($G317,hpBPaanwas!$C:$C,hpBPaanwas!AA:AA,".")</f>
        <v>9</v>
      </c>
      <c r="AP317" s="116"/>
      <c r="AQ317" s="75">
        <f t="shared" si="36"/>
        <v>-0.39999999999999858</v>
      </c>
      <c r="AR317" s="116"/>
      <c r="AS317" s="127" t="s">
        <v>1647</v>
      </c>
      <c r="AT317" s="127">
        <v>11</v>
      </c>
      <c r="AU317" s="128"/>
      <c r="AV317" s="232" t="str">
        <f>_xlfn.XLOOKUP($F317,Monstervakken!$C:$C,Monstervakken!L:L,".",0)</f>
        <v>Klasse industrie</v>
      </c>
      <c r="AW317" s="232" t="str">
        <f>_xlfn.XLOOKUP($F317,Monstervakken!$C:$C,Monstervakken!M:M,".",0)</f>
        <v>Klasse B</v>
      </c>
      <c r="AX317" s="232" t="str">
        <f>_xlfn.XLOOKUP($F317,Monstervakken!$C:$C,Monstervakken!N:N,".",0)</f>
        <v>Verspreidbaar</v>
      </c>
      <c r="AY317" s="232" t="str">
        <f>_xlfn.XLOOKUP($F317,Monstervakken!$C:$C,Monstervakken!O:O,".",0)</f>
        <v>Toepasbaar in GBT</v>
      </c>
      <c r="AZ317" s="232" t="str">
        <f>_xlfn.XLOOKUP($F317,Monstervakken!$C:$C,Monstervakken!P:P,".",0)</f>
        <v>Toepasbaar in GBT</v>
      </c>
      <c r="BA317" s="232" t="str">
        <f>_xlfn.XLOOKUP($F317,Monstervakken!$C:$C,Monstervakken!Q:Q,".",0)</f>
        <v>Geen</v>
      </c>
      <c r="BB317" s="232"/>
      <c r="BC317" s="234" t="str">
        <f>_xlfn.XLOOKUP($F317,Monstervakken!$C:$C,Monstervakken!CM:CM,".",0)</f>
        <v>ja</v>
      </c>
      <c r="BD317" s="234" t="str">
        <f>_xlfn.XLOOKUP($F317,Monstervakken!$C:$C,Monstervakken!CN:CN,".",0)</f>
        <v>ja</v>
      </c>
      <c r="BE317" s="234" t="str">
        <f>_xlfn.XLOOKUP($F317,Monstervakken!$C:$C,Monstervakken!CO:CO,".",0)</f>
        <v>ja</v>
      </c>
      <c r="BF317" s="234" t="str">
        <f>_xlfn.XLOOKUP($F317,Monstervakken!$C:$C,Monstervakken!CP:CP,".",0)</f>
        <v>ja</v>
      </c>
      <c r="BG317" s="234" t="str">
        <f>_xlfn.XLOOKUP($F317,Monstervakken!$C:$C,Monstervakken!CQ:CQ,".",0)</f>
        <v>ja</v>
      </c>
      <c r="BH317" s="234" t="str">
        <f>_xlfn.XLOOKUP($F317,Monstervakken!$C:$C,Monstervakken!CR:CR,".",0)</f>
        <v>ja</v>
      </c>
      <c r="BI317" s="234" t="str">
        <f>_xlfn.XLOOKUP($F317,Monstervakken!$C:$C,Monstervakken!CS:CS,".",0)</f>
        <v>ja</v>
      </c>
      <c r="BJ317" s="234" t="str">
        <f>_xlfn.XLOOKUP($F317,Monstervakken!$C:$C,Monstervakken!CT:CT,".",0)</f>
        <v>ja</v>
      </c>
      <c r="BK317" s="234" t="str">
        <f>_xlfn.XLOOKUP($F317,Monstervakken!$C:$C,Monstervakken!CU:CU,".",0)</f>
        <v>ja</v>
      </c>
      <c r="BL317" s="232" t="str">
        <f t="shared" si="32"/>
        <v>011_307</v>
      </c>
    </row>
    <row r="318" spans="1:64" x14ac:dyDescent="0.2">
      <c r="A318" s="6" t="s">
        <v>1647</v>
      </c>
      <c r="C318" s="135">
        <f>_xlfn.XLOOKUP(F318,Monstervakken!C:C,Monstervakken!B:B)</f>
        <v>4021</v>
      </c>
      <c r="D318" s="6" t="s">
        <v>1635</v>
      </c>
      <c r="E318" s="6" t="s">
        <v>829</v>
      </c>
      <c r="F318" s="75">
        <v>58</v>
      </c>
      <c r="G318" s="115" t="str">
        <f t="shared" si="33"/>
        <v>011_308</v>
      </c>
      <c r="H318" s="135"/>
      <c r="I318" s="75">
        <v>308</v>
      </c>
      <c r="J318" s="6" t="s">
        <v>830</v>
      </c>
      <c r="K318" s="23">
        <v>9.5</v>
      </c>
      <c r="L318" s="25">
        <v>3.35</v>
      </c>
      <c r="M318" s="6">
        <v>31.824999999999999</v>
      </c>
      <c r="N318" s="8">
        <v>43756</v>
      </c>
      <c r="O318" s="6" t="s">
        <v>150</v>
      </c>
      <c r="P318" s="66">
        <v>-2.23</v>
      </c>
      <c r="Q318" s="66">
        <v>-2.2200000000000002</v>
      </c>
      <c r="R318" s="66">
        <f>_xlfn.XLOOKUP(E318,hlp_leggeruitrapport!A:A,hlp_leggeruitrapport!D:D)</f>
        <v>-2.2200000000000002</v>
      </c>
      <c r="S318" s="66">
        <v>0.75</v>
      </c>
      <c r="T318" s="66">
        <f>_xlfn.XLOOKUP(E318,hlp_leggeruitrapport!A:A,hlp_leggeruitrapport!E:E)</f>
        <v>0.75</v>
      </c>
      <c r="U318" s="75">
        <f>_xlfn.XLOOKUP(E318,hlp_leggeruitrapport!A:A,hlp_leggeruitrapport!F:F)</f>
        <v>3</v>
      </c>
      <c r="V318" s="165">
        <f>_xlfn.XLOOKUP($G318,hpBPaanwas!$C:$C,hpBPaanwas!T:T,".")</f>
        <v>1.57</v>
      </c>
      <c r="W318" s="75">
        <f t="shared" si="34"/>
        <v>-3.1700000000000004</v>
      </c>
      <c r="X318" s="6">
        <v>-2.97</v>
      </c>
      <c r="Y318" s="6">
        <v>1</v>
      </c>
      <c r="Z318" s="6">
        <v>0.97</v>
      </c>
      <c r="AA318" s="6">
        <v>0.15</v>
      </c>
      <c r="AB318" s="6">
        <v>0.28999999999999998</v>
      </c>
      <c r="AC318" s="6">
        <v>9.1999999999999993</v>
      </c>
      <c r="AD318" s="6">
        <v>1.4</v>
      </c>
      <c r="AE318" s="6">
        <v>2.8</v>
      </c>
      <c r="AF318" s="6">
        <v>0.161943</v>
      </c>
      <c r="AG318" s="6" t="s">
        <v>479</v>
      </c>
      <c r="AH318" s="6" t="s">
        <v>32</v>
      </c>
      <c r="AI318" s="6" t="s">
        <v>41</v>
      </c>
      <c r="AJ318" s="6" t="s">
        <v>830</v>
      </c>
      <c r="AK318" s="75">
        <f>_xlfn.XLOOKUP(G318,hlpBPout!C:C,hlpBPout!X:X,".")</f>
        <v>10</v>
      </c>
      <c r="AL318" s="75" t="str">
        <f>_xlfn.XLOOKUP($G318,hlpBPout!$C:$C,hlpBPout!AA:AA,".")</f>
        <v>!</v>
      </c>
      <c r="AM318" s="75">
        <f>_xlfn.XLOOKUP(G318,hpBPaanwas!C:C,hpBPaanwas!X:X,".")</f>
        <v>10</v>
      </c>
      <c r="AN318" s="165">
        <f t="shared" si="37"/>
        <v>0.31578947368421051</v>
      </c>
      <c r="AO318" s="75">
        <f>_xlfn.XLOOKUP($G318,hpBPaanwas!$C:$C,hpBPaanwas!AA:AA,".")</f>
        <v>3</v>
      </c>
      <c r="AP318" s="116"/>
      <c r="AQ318" s="75">
        <f t="shared" si="36"/>
        <v>0.80000000000000071</v>
      </c>
      <c r="AR318" s="116"/>
      <c r="AS318" s="127" t="s">
        <v>1647</v>
      </c>
      <c r="AT318" s="127">
        <v>11</v>
      </c>
      <c r="AU318" s="128"/>
      <c r="AV318" s="232" t="str">
        <f>_xlfn.XLOOKUP($F318,Monstervakken!$C:$C,Monstervakken!L:L,".",0)</f>
        <v>Klasse industrie</v>
      </c>
      <c r="AW318" s="232" t="str">
        <f>_xlfn.XLOOKUP($F318,Monstervakken!$C:$C,Monstervakken!M:M,".",0)</f>
        <v>Klasse B</v>
      </c>
      <c r="AX318" s="232" t="str">
        <f>_xlfn.XLOOKUP($F318,Monstervakken!$C:$C,Monstervakken!N:N,".",0)</f>
        <v>Verspreidbaar</v>
      </c>
      <c r="AY318" s="232" t="str">
        <f>_xlfn.XLOOKUP($F318,Monstervakken!$C:$C,Monstervakken!O:O,".",0)</f>
        <v>Toepasbaar in GBT</v>
      </c>
      <c r="AZ318" s="232" t="str">
        <f>_xlfn.XLOOKUP($F318,Monstervakken!$C:$C,Monstervakken!P:P,".",0)</f>
        <v>Toepasbaar in GBT</v>
      </c>
      <c r="BA318" s="232" t="str">
        <f>_xlfn.XLOOKUP($F318,Monstervakken!$C:$C,Monstervakken!Q:Q,".",0)</f>
        <v>Geen</v>
      </c>
      <c r="BB318" s="232"/>
      <c r="BC318" s="234" t="str">
        <f>_xlfn.XLOOKUP($F318,Monstervakken!$C:$C,Monstervakken!CM:CM,".",0)</f>
        <v>ja</v>
      </c>
      <c r="BD318" s="234" t="str">
        <f>_xlfn.XLOOKUP($F318,Monstervakken!$C:$C,Monstervakken!CN:CN,".",0)</f>
        <v>ja</v>
      </c>
      <c r="BE318" s="234" t="str">
        <f>_xlfn.XLOOKUP($F318,Monstervakken!$C:$C,Monstervakken!CO:CO,".",0)</f>
        <v>ja</v>
      </c>
      <c r="BF318" s="234" t="str">
        <f>_xlfn.XLOOKUP($F318,Monstervakken!$C:$C,Monstervakken!CP:CP,".",0)</f>
        <v>ja</v>
      </c>
      <c r="BG318" s="234" t="str">
        <f>_xlfn.XLOOKUP($F318,Monstervakken!$C:$C,Monstervakken!CQ:CQ,".",0)</f>
        <v>ja</v>
      </c>
      <c r="BH318" s="234" t="str">
        <f>_xlfn.XLOOKUP($F318,Monstervakken!$C:$C,Monstervakken!CR:CR,".",0)</f>
        <v>ja</v>
      </c>
      <c r="BI318" s="234" t="str">
        <f>_xlfn.XLOOKUP($F318,Monstervakken!$C:$C,Monstervakken!CS:CS,".",0)</f>
        <v>ja</v>
      </c>
      <c r="BJ318" s="234" t="str">
        <f>_xlfn.XLOOKUP($F318,Monstervakken!$C:$C,Monstervakken!CT:CT,".",0)</f>
        <v>ja</v>
      </c>
      <c r="BK318" s="234" t="str">
        <f>_xlfn.XLOOKUP($F318,Monstervakken!$C:$C,Monstervakken!CU:CU,".",0)</f>
        <v>ja</v>
      </c>
      <c r="BL318" s="232" t="str">
        <f t="shared" si="32"/>
        <v>011_308</v>
      </c>
    </row>
    <row r="319" spans="1:64" x14ac:dyDescent="0.2">
      <c r="A319" s="6" t="s">
        <v>1647</v>
      </c>
      <c r="C319" s="135">
        <f>_xlfn.XLOOKUP(F319,Monstervakken!C:C,Monstervakken!B:B)</f>
        <v>4021</v>
      </c>
      <c r="D319" s="6" t="s">
        <v>1635</v>
      </c>
      <c r="E319" s="6" t="s">
        <v>391</v>
      </c>
      <c r="F319" s="75">
        <v>58</v>
      </c>
      <c r="G319" s="115" t="str">
        <f t="shared" si="33"/>
        <v>011_309</v>
      </c>
      <c r="H319" s="135"/>
      <c r="I319" s="75">
        <v>309</v>
      </c>
      <c r="J319" s="6" t="s">
        <v>831</v>
      </c>
      <c r="K319" s="23">
        <v>24</v>
      </c>
      <c r="L319" s="25">
        <v>7.05</v>
      </c>
      <c r="M319" s="6">
        <v>169.2</v>
      </c>
      <c r="N319" s="8">
        <v>43756</v>
      </c>
      <c r="O319" s="6" t="s">
        <v>47</v>
      </c>
      <c r="P319" s="66">
        <v>-2.23</v>
      </c>
      <c r="Q319" s="66">
        <v>-2.2200000000000002</v>
      </c>
      <c r="R319" s="66">
        <f>_xlfn.XLOOKUP(E319,hlp_leggeruitrapport!A:A,hlp_leggeruitrapport!D:D)</f>
        <v>-2.2200000000000002</v>
      </c>
      <c r="S319" s="66">
        <v>0.75</v>
      </c>
      <c r="T319" s="66">
        <f>_xlfn.XLOOKUP(E319,hlp_leggeruitrapport!A:A,hlp_leggeruitrapport!E:E)</f>
        <v>0.75</v>
      </c>
      <c r="U319" s="75">
        <f>_xlfn.XLOOKUP(E319,hlp_leggeruitrapport!A:A,hlp_leggeruitrapport!F:F)</f>
        <v>3</v>
      </c>
      <c r="V319" s="165">
        <f>_xlfn.XLOOKUP($G319,hpBPaanwas!$C:$C,hpBPaanwas!T:T,".")</f>
        <v>3</v>
      </c>
      <c r="W319" s="75">
        <f t="shared" si="34"/>
        <v>-3.1700000000000004</v>
      </c>
      <c r="X319" s="6">
        <v>-2.97</v>
      </c>
      <c r="Y319" s="6">
        <v>2.5499999999999998</v>
      </c>
      <c r="Z319" s="6">
        <v>2</v>
      </c>
      <c r="AA319" s="6">
        <v>0.27</v>
      </c>
      <c r="AB319" s="6">
        <v>0.63</v>
      </c>
      <c r="AC319" s="6">
        <v>48</v>
      </c>
      <c r="AD319" s="6">
        <v>6.5</v>
      </c>
      <c r="AE319" s="6">
        <v>15.1</v>
      </c>
      <c r="AF319" s="6">
        <v>0.12553800000000001</v>
      </c>
      <c r="AG319" s="6" t="s">
        <v>479</v>
      </c>
      <c r="AH319" s="6" t="s">
        <v>32</v>
      </c>
      <c r="AI319" s="6" t="s">
        <v>41</v>
      </c>
      <c r="AJ319" s="6" t="s">
        <v>831</v>
      </c>
      <c r="AK319" s="75">
        <f>_xlfn.XLOOKUP(G319,hlpBPout!C:C,hlpBPout!X:X,".")</f>
        <v>48</v>
      </c>
      <c r="AL319" s="75">
        <f>_xlfn.XLOOKUP($G319,hlpBPout!$C:$C,hlpBPout!AA:AA,".")</f>
        <v>7</v>
      </c>
      <c r="AM319" s="75">
        <f>_xlfn.XLOOKUP(G319,hpBPaanwas!C:C,hpBPaanwas!X:X,".")</f>
        <v>53</v>
      </c>
      <c r="AN319" s="165">
        <f t="shared" si="37"/>
        <v>0.79166666666666663</v>
      </c>
      <c r="AO319" s="75">
        <f>_xlfn.XLOOKUP($G319,hpBPaanwas!$C:$C,hpBPaanwas!AA:AA,".")</f>
        <v>19</v>
      </c>
      <c r="AP319" s="116"/>
      <c r="AQ319" s="75">
        <f t="shared" si="36"/>
        <v>0</v>
      </c>
      <c r="AR319" s="116"/>
      <c r="AS319" s="127" t="s">
        <v>1647</v>
      </c>
      <c r="AT319" s="127">
        <v>11</v>
      </c>
      <c r="AU319" s="128"/>
      <c r="AV319" s="232" t="str">
        <f>_xlfn.XLOOKUP($F319,Monstervakken!$C:$C,Monstervakken!L:L,".",0)</f>
        <v>Klasse industrie</v>
      </c>
      <c r="AW319" s="232" t="str">
        <f>_xlfn.XLOOKUP($F319,Monstervakken!$C:$C,Monstervakken!M:M,".",0)</f>
        <v>Klasse B</v>
      </c>
      <c r="AX319" s="232" t="str">
        <f>_xlfn.XLOOKUP($F319,Monstervakken!$C:$C,Monstervakken!N:N,".",0)</f>
        <v>Verspreidbaar</v>
      </c>
      <c r="AY319" s="232" t="str">
        <f>_xlfn.XLOOKUP($F319,Monstervakken!$C:$C,Monstervakken!O:O,".",0)</f>
        <v>Toepasbaar in GBT</v>
      </c>
      <c r="AZ319" s="232" t="str">
        <f>_xlfn.XLOOKUP($F319,Monstervakken!$C:$C,Monstervakken!P:P,".",0)</f>
        <v>Toepasbaar in GBT</v>
      </c>
      <c r="BA319" s="232" t="str">
        <f>_xlfn.XLOOKUP($F319,Monstervakken!$C:$C,Monstervakken!Q:Q,".",0)</f>
        <v>Geen</v>
      </c>
      <c r="BB319" s="232"/>
      <c r="BC319" s="234" t="str">
        <f>_xlfn.XLOOKUP($F319,Monstervakken!$C:$C,Monstervakken!CM:CM,".",0)</f>
        <v>ja</v>
      </c>
      <c r="BD319" s="234" t="str">
        <f>_xlfn.XLOOKUP($F319,Monstervakken!$C:$C,Monstervakken!CN:CN,".",0)</f>
        <v>ja</v>
      </c>
      <c r="BE319" s="234" t="str">
        <f>_xlfn.XLOOKUP($F319,Monstervakken!$C:$C,Monstervakken!CO:CO,".",0)</f>
        <v>ja</v>
      </c>
      <c r="BF319" s="234" t="str">
        <f>_xlfn.XLOOKUP($F319,Monstervakken!$C:$C,Monstervakken!CP:CP,".",0)</f>
        <v>ja</v>
      </c>
      <c r="BG319" s="234" t="str">
        <f>_xlfn.XLOOKUP($F319,Monstervakken!$C:$C,Monstervakken!CQ:CQ,".",0)</f>
        <v>ja</v>
      </c>
      <c r="BH319" s="234" t="str">
        <f>_xlfn.XLOOKUP($F319,Monstervakken!$C:$C,Monstervakken!CR:CR,".",0)</f>
        <v>ja</v>
      </c>
      <c r="BI319" s="234" t="str">
        <f>_xlfn.XLOOKUP($F319,Monstervakken!$C:$C,Monstervakken!CS:CS,".",0)</f>
        <v>ja</v>
      </c>
      <c r="BJ319" s="234" t="str">
        <f>_xlfn.XLOOKUP($F319,Monstervakken!$C:$C,Monstervakken!CT:CT,".",0)</f>
        <v>ja</v>
      </c>
      <c r="BK319" s="234" t="str">
        <f>_xlfn.XLOOKUP($F319,Monstervakken!$C:$C,Monstervakken!CU:CU,".",0)</f>
        <v>ja</v>
      </c>
      <c r="BL319" s="232" t="str">
        <f t="shared" si="32"/>
        <v>011_309</v>
      </c>
    </row>
    <row r="320" spans="1:64" x14ac:dyDescent="0.2">
      <c r="A320" s="6" t="s">
        <v>1647</v>
      </c>
      <c r="C320" s="135">
        <f>_xlfn.XLOOKUP(F320,Monstervakken!C:C,Monstervakken!B:B)</f>
        <v>4021</v>
      </c>
      <c r="D320" s="6" t="s">
        <v>1635</v>
      </c>
      <c r="E320" s="6" t="s">
        <v>391</v>
      </c>
      <c r="F320" s="75">
        <v>58</v>
      </c>
      <c r="G320" s="115" t="str">
        <f t="shared" si="33"/>
        <v>011_310</v>
      </c>
      <c r="H320" s="135"/>
      <c r="I320" s="75">
        <v>310</v>
      </c>
      <c r="J320" s="6" t="s">
        <v>392</v>
      </c>
      <c r="K320" s="23">
        <v>22</v>
      </c>
      <c r="L320" s="25">
        <v>11.75</v>
      </c>
      <c r="M320" s="6">
        <v>258.5</v>
      </c>
      <c r="N320" s="8">
        <v>43756</v>
      </c>
      <c r="O320" s="6" t="s">
        <v>74</v>
      </c>
      <c r="P320" s="66">
        <v>-2.23</v>
      </c>
      <c r="Q320" s="66">
        <v>-2.2200000000000002</v>
      </c>
      <c r="R320" s="66">
        <f>_xlfn.XLOOKUP(E320,hlp_leggeruitrapport!A:A,hlp_leggeruitrapport!D:D)</f>
        <v>-2.2200000000000002</v>
      </c>
      <c r="S320" s="66">
        <v>0.75</v>
      </c>
      <c r="T320" s="66">
        <f>_xlfn.XLOOKUP(E320,hlp_leggeruitrapport!A:A,hlp_leggeruitrapport!E:E)</f>
        <v>0.75</v>
      </c>
      <c r="U320" s="75">
        <f>_xlfn.XLOOKUP(E320,hlp_leggeruitrapport!A:A,hlp_leggeruitrapport!F:F)</f>
        <v>3</v>
      </c>
      <c r="V320" s="165">
        <f>_xlfn.XLOOKUP($G320,hpBPaanwas!$C:$C,hpBPaanwas!T:T,".")</f>
        <v>3</v>
      </c>
      <c r="W320" s="75">
        <f t="shared" si="34"/>
        <v>-3.1700000000000004</v>
      </c>
      <c r="X320" s="6">
        <v>-2.97</v>
      </c>
      <c r="Y320" s="6">
        <v>7.25</v>
      </c>
      <c r="Z320" s="6">
        <v>2.89</v>
      </c>
      <c r="AA320" s="6">
        <v>0.4</v>
      </c>
      <c r="AB320" s="6">
        <v>0.84</v>
      </c>
      <c r="AC320" s="6">
        <v>63.6</v>
      </c>
      <c r="AD320" s="6">
        <v>8.8000000000000007</v>
      </c>
      <c r="AE320" s="6">
        <v>18.5</v>
      </c>
      <c r="AF320" s="6">
        <v>7.1920999999999999E-2</v>
      </c>
      <c r="AG320" s="6" t="s">
        <v>27</v>
      </c>
      <c r="AH320" s="6" t="s">
        <v>32</v>
      </c>
      <c r="AI320" s="6" t="s">
        <v>29</v>
      </c>
      <c r="AJ320" s="6" t="s">
        <v>392</v>
      </c>
      <c r="AK320" s="75">
        <f>_xlfn.XLOOKUP(G320,hlpBPout!C:C,hlpBPout!X:X,".")</f>
        <v>64</v>
      </c>
      <c r="AL320" s="75">
        <f>_xlfn.XLOOKUP($G320,hlpBPout!$C:$C,hlpBPout!AA:AA,".")</f>
        <v>9</v>
      </c>
      <c r="AM320" s="75">
        <f>_xlfn.XLOOKUP(G320,hpBPaanwas!C:C,hpBPaanwas!X:X,".")</f>
        <v>70</v>
      </c>
      <c r="AN320" s="165">
        <f t="shared" si="37"/>
        <v>1.0909090909090908</v>
      </c>
      <c r="AO320" s="75">
        <f>_xlfn.XLOOKUP($G320,hpBPaanwas!$C:$C,hpBPaanwas!AA:AA,".")</f>
        <v>24</v>
      </c>
      <c r="AP320" s="116"/>
      <c r="AQ320" s="75">
        <f t="shared" si="36"/>
        <v>0.39999999999999858</v>
      </c>
      <c r="AR320" s="116"/>
      <c r="AS320" s="127" t="s">
        <v>1647</v>
      </c>
      <c r="AT320" s="127">
        <v>11</v>
      </c>
      <c r="AU320" s="128"/>
      <c r="AV320" s="232" t="str">
        <f>_xlfn.XLOOKUP($F320,Monstervakken!$C:$C,Monstervakken!L:L,".",0)</f>
        <v>Klasse industrie</v>
      </c>
      <c r="AW320" s="232" t="str">
        <f>_xlfn.XLOOKUP($F320,Monstervakken!$C:$C,Monstervakken!M:M,".",0)</f>
        <v>Klasse B</v>
      </c>
      <c r="AX320" s="232" t="str">
        <f>_xlfn.XLOOKUP($F320,Monstervakken!$C:$C,Monstervakken!N:N,".",0)</f>
        <v>Verspreidbaar</v>
      </c>
      <c r="AY320" s="232" t="str">
        <f>_xlfn.XLOOKUP($F320,Monstervakken!$C:$C,Monstervakken!O:O,".",0)</f>
        <v>Toepasbaar in GBT</v>
      </c>
      <c r="AZ320" s="232" t="str">
        <f>_xlfn.XLOOKUP($F320,Monstervakken!$C:$C,Monstervakken!P:P,".",0)</f>
        <v>Toepasbaar in GBT</v>
      </c>
      <c r="BA320" s="232" t="str">
        <f>_xlfn.XLOOKUP($F320,Monstervakken!$C:$C,Monstervakken!Q:Q,".",0)</f>
        <v>Geen</v>
      </c>
      <c r="BB320" s="232"/>
      <c r="BC320" s="234" t="str">
        <f>_xlfn.XLOOKUP($F320,Monstervakken!$C:$C,Monstervakken!CM:CM,".",0)</f>
        <v>ja</v>
      </c>
      <c r="BD320" s="234" t="str">
        <f>_xlfn.XLOOKUP($F320,Monstervakken!$C:$C,Monstervakken!CN:CN,".",0)</f>
        <v>ja</v>
      </c>
      <c r="BE320" s="234" t="str">
        <f>_xlfn.XLOOKUP($F320,Monstervakken!$C:$C,Monstervakken!CO:CO,".",0)</f>
        <v>ja</v>
      </c>
      <c r="BF320" s="234" t="str">
        <f>_xlfn.XLOOKUP($F320,Monstervakken!$C:$C,Monstervakken!CP:CP,".",0)</f>
        <v>ja</v>
      </c>
      <c r="BG320" s="234" t="str">
        <f>_xlfn.XLOOKUP($F320,Monstervakken!$C:$C,Monstervakken!CQ:CQ,".",0)</f>
        <v>ja</v>
      </c>
      <c r="BH320" s="234" t="str">
        <f>_xlfn.XLOOKUP($F320,Monstervakken!$C:$C,Monstervakken!CR:CR,".",0)</f>
        <v>ja</v>
      </c>
      <c r="BI320" s="234" t="str">
        <f>_xlfn.XLOOKUP($F320,Monstervakken!$C:$C,Monstervakken!CS:CS,".",0)</f>
        <v>ja</v>
      </c>
      <c r="BJ320" s="234" t="str">
        <f>_xlfn.XLOOKUP($F320,Monstervakken!$C:$C,Monstervakken!CT:CT,".",0)</f>
        <v>ja</v>
      </c>
      <c r="BK320" s="234" t="str">
        <f>_xlfn.XLOOKUP($F320,Monstervakken!$C:$C,Monstervakken!CU:CU,".",0)</f>
        <v>ja</v>
      </c>
      <c r="BL320" s="232" t="str">
        <f t="shared" si="32"/>
        <v>011_310</v>
      </c>
    </row>
    <row r="321" spans="1:64" x14ac:dyDescent="0.2">
      <c r="A321" s="6" t="s">
        <v>1647</v>
      </c>
      <c r="C321" s="135">
        <f>_xlfn.XLOOKUP(F321,Monstervakken!C:C,Monstervakken!B:B)</f>
        <v>4023</v>
      </c>
      <c r="D321" s="6" t="s">
        <v>1635</v>
      </c>
      <c r="E321" s="6" t="s">
        <v>832</v>
      </c>
      <c r="F321" s="75">
        <v>61</v>
      </c>
      <c r="G321" s="115" t="str">
        <f t="shared" si="33"/>
        <v>011_311</v>
      </c>
      <c r="H321" s="135"/>
      <c r="I321" s="75">
        <v>311</v>
      </c>
      <c r="J321" s="6" t="s">
        <v>833</v>
      </c>
      <c r="K321" s="23">
        <v>34.5</v>
      </c>
      <c r="L321" s="25">
        <v>6.5</v>
      </c>
      <c r="M321" s="6">
        <v>224.25</v>
      </c>
      <c r="N321" s="8">
        <v>43766</v>
      </c>
      <c r="O321" s="6" t="s">
        <v>47</v>
      </c>
      <c r="P321" s="66">
        <v>-2.2200000000000002</v>
      </c>
      <c r="Q321" s="66">
        <v>-2.2200000000000002</v>
      </c>
      <c r="R321" s="66">
        <f>_xlfn.XLOOKUP(E321,hlp_leggeruitrapport!A:A,hlp_leggeruitrapport!D:D)</f>
        <v>-2.2200000000000002</v>
      </c>
      <c r="S321" s="66">
        <v>0.75</v>
      </c>
      <c r="T321" s="66">
        <f>_xlfn.XLOOKUP(E321,hlp_leggeruitrapport!A:A,hlp_leggeruitrapport!E:E)</f>
        <v>0.75</v>
      </c>
      <c r="U321" s="75">
        <f>_xlfn.XLOOKUP(E321,hlp_leggeruitrapport!A:A,hlp_leggeruitrapport!F:F)</f>
        <v>3</v>
      </c>
      <c r="V321" s="165">
        <f>_xlfn.XLOOKUP($G321,hpBPaanwas!$C:$C,hpBPaanwas!T:T,".")</f>
        <v>3</v>
      </c>
      <c r="W321" s="75">
        <f t="shared" si="34"/>
        <v>-3.1700000000000004</v>
      </c>
      <c r="X321" s="6">
        <v>-2.97</v>
      </c>
      <c r="Y321" s="6">
        <v>2</v>
      </c>
      <c r="Z321" s="6">
        <v>1.73</v>
      </c>
      <c r="AA321" s="6">
        <v>0.37</v>
      </c>
      <c r="AB321" s="6">
        <v>0.65</v>
      </c>
      <c r="AC321" s="6">
        <v>59.7</v>
      </c>
      <c r="AD321" s="6">
        <v>12.8</v>
      </c>
      <c r="AE321" s="6">
        <v>22.4</v>
      </c>
      <c r="AF321" s="6">
        <v>0.19308500000000001</v>
      </c>
      <c r="AG321" s="6" t="s">
        <v>479</v>
      </c>
      <c r="AH321" s="6" t="s">
        <v>32</v>
      </c>
      <c r="AI321" s="6" t="s">
        <v>41</v>
      </c>
      <c r="AJ321" s="6" t="s">
        <v>833</v>
      </c>
      <c r="AK321" s="75">
        <f>_xlfn.XLOOKUP(G321,hlpBPout!C:C,hlpBPout!X:X,".")</f>
        <v>59</v>
      </c>
      <c r="AL321" s="75">
        <f>_xlfn.XLOOKUP($G321,hlpBPout!$C:$C,hlpBPout!AA:AA,".")</f>
        <v>14</v>
      </c>
      <c r="AM321" s="75">
        <f>_xlfn.XLOOKUP(G321,hpBPaanwas!C:C,hpBPaanwas!X:X,".")</f>
        <v>66</v>
      </c>
      <c r="AN321" s="165">
        <f t="shared" si="37"/>
        <v>0.69565217391304346</v>
      </c>
      <c r="AO321" s="75">
        <f>_xlfn.XLOOKUP($G321,hpBPaanwas!$C:$C,hpBPaanwas!AA:AA,".")</f>
        <v>24</v>
      </c>
      <c r="AP321" s="116"/>
      <c r="AQ321" s="75">
        <f t="shared" si="36"/>
        <v>-0.70000000000000284</v>
      </c>
      <c r="AR321" s="116"/>
      <c r="AS321" s="127"/>
      <c r="AT321" s="127" t="s">
        <v>3795</v>
      </c>
      <c r="AU321" s="128"/>
      <c r="AV321" s="232" t="str">
        <f>_xlfn.XLOOKUP($F321,Monstervakken!$C:$C,Monstervakken!L:L,".",0)</f>
        <v>Klasse industrie</v>
      </c>
      <c r="AW321" s="232" t="str">
        <f>_xlfn.XLOOKUP($F321,Monstervakken!$C:$C,Monstervakken!M:M,".",0)</f>
        <v>Klasse B</v>
      </c>
      <c r="AX321" s="232" t="str">
        <f>_xlfn.XLOOKUP($F321,Monstervakken!$C:$C,Monstervakken!N:N,".",0)</f>
        <v>Verspreidbaar</v>
      </c>
      <c r="AY321" s="232" t="str">
        <f>_xlfn.XLOOKUP($F321,Monstervakken!$C:$C,Monstervakken!O:O,".",0)</f>
        <v>Toepasbaar GBT</v>
      </c>
      <c r="AZ321" s="232" t="str">
        <f>_xlfn.XLOOKUP($F321,Monstervakken!$C:$C,Monstervakken!P:P,".",0)</f>
        <v>Toepasbaar GBT</v>
      </c>
      <c r="BA321" s="232" t="str">
        <f>_xlfn.XLOOKUP($F321,Monstervakken!$C:$C,Monstervakken!Q:Q,".",0)</f>
        <v>Geen</v>
      </c>
      <c r="BB321" s="232"/>
      <c r="BC321" s="234" t="str">
        <f>_xlfn.XLOOKUP($F321,Monstervakken!$C:$C,Monstervakken!CM:CM,".",0)</f>
        <v>ja</v>
      </c>
      <c r="BD321" s="234" t="str">
        <f>_xlfn.XLOOKUP($F321,Monstervakken!$C:$C,Monstervakken!CN:CN,".",0)</f>
        <v>ja</v>
      </c>
      <c r="BE321" s="234" t="str">
        <f>_xlfn.XLOOKUP($F321,Monstervakken!$C:$C,Monstervakken!CO:CO,".",0)</f>
        <v>ja</v>
      </c>
      <c r="BF321" s="234" t="str">
        <f>_xlfn.XLOOKUP($F321,Monstervakken!$C:$C,Monstervakken!CP:CP,".",0)</f>
        <v>ja</v>
      </c>
      <c r="BG321" s="234" t="str">
        <f>_xlfn.XLOOKUP($F321,Monstervakken!$C:$C,Monstervakken!CQ:CQ,".",0)</f>
        <v>ja</v>
      </c>
      <c r="BH321" s="234" t="str">
        <f>_xlfn.XLOOKUP($F321,Monstervakken!$C:$C,Monstervakken!CR:CR,".",0)</f>
        <v>ja</v>
      </c>
      <c r="BI321" s="234" t="str">
        <f>_xlfn.XLOOKUP($F321,Monstervakken!$C:$C,Monstervakken!CS:CS,".",0)</f>
        <v>ja</v>
      </c>
      <c r="BJ321" s="234" t="str">
        <f>_xlfn.XLOOKUP($F321,Monstervakken!$C:$C,Monstervakken!CT:CT,".",0)</f>
        <v>ja</v>
      </c>
      <c r="BK321" s="234" t="str">
        <f>_xlfn.XLOOKUP($F321,Monstervakken!$C:$C,Monstervakken!CU:CU,".",0)</f>
        <v>ja</v>
      </c>
      <c r="BL321" s="232" t="str">
        <f t="shared" si="32"/>
        <v>011_311</v>
      </c>
    </row>
    <row r="322" spans="1:64" x14ac:dyDescent="0.2">
      <c r="A322" s="6" t="s">
        <v>1647</v>
      </c>
      <c r="C322" s="135">
        <f>_xlfn.XLOOKUP(F322,Monstervakken!C:C,Monstervakken!B:B)</f>
        <v>4023</v>
      </c>
      <c r="D322" s="6" t="s">
        <v>1635</v>
      </c>
      <c r="E322" s="6" t="s">
        <v>832</v>
      </c>
      <c r="F322" s="75">
        <v>61</v>
      </c>
      <c r="G322" s="115" t="str">
        <f t="shared" si="33"/>
        <v>011_312</v>
      </c>
      <c r="H322" s="135"/>
      <c r="I322" s="75">
        <v>312</v>
      </c>
      <c r="J322" s="6" t="s">
        <v>1166</v>
      </c>
      <c r="K322" s="23">
        <v>26</v>
      </c>
      <c r="L322" s="25">
        <v>5.4</v>
      </c>
      <c r="M322" s="6">
        <v>140.4</v>
      </c>
      <c r="N322" s="8">
        <v>43766</v>
      </c>
      <c r="O322" s="6" t="s">
        <v>47</v>
      </c>
      <c r="P322" s="66">
        <v>-2.2200000000000002</v>
      </c>
      <c r="Q322" s="66">
        <v>-2.2200000000000002</v>
      </c>
      <c r="R322" s="66">
        <f>_xlfn.XLOOKUP(E322,hlp_leggeruitrapport!A:A,hlp_leggeruitrapport!D:D)</f>
        <v>-2.2200000000000002</v>
      </c>
      <c r="S322" s="66">
        <v>0.75</v>
      </c>
      <c r="T322" s="66">
        <f>_xlfn.XLOOKUP(E322,hlp_leggeruitrapport!A:A,hlp_leggeruitrapport!E:E)</f>
        <v>0.75</v>
      </c>
      <c r="U322" s="75">
        <f>_xlfn.XLOOKUP(E322,hlp_leggeruitrapport!A:A,hlp_leggeruitrapport!F:F)</f>
        <v>3</v>
      </c>
      <c r="V322" s="165">
        <f>_xlfn.XLOOKUP($G322,hpBPaanwas!$C:$C,hpBPaanwas!T:T,".")</f>
        <v>2.4</v>
      </c>
      <c r="W322" s="75">
        <f t="shared" si="34"/>
        <v>-3.1700000000000004</v>
      </c>
      <c r="X322" s="6">
        <v>-2.97</v>
      </c>
      <c r="Y322" s="6">
        <v>1.8</v>
      </c>
      <c r="Z322" s="6">
        <v>2.38</v>
      </c>
      <c r="AA322" s="6">
        <v>1.24</v>
      </c>
      <c r="AB322" s="6">
        <v>1.51</v>
      </c>
      <c r="AC322" s="6">
        <v>61.9</v>
      </c>
      <c r="AD322" s="6">
        <v>32.200000000000003</v>
      </c>
      <c r="AE322" s="6">
        <v>39.299999999999997</v>
      </c>
      <c r="AF322" s="6">
        <v>0.47876400000000002</v>
      </c>
      <c r="AG322" s="6" t="s">
        <v>921</v>
      </c>
      <c r="AH322" s="6" t="s">
        <v>32</v>
      </c>
      <c r="AI322" s="6" t="s">
        <v>41</v>
      </c>
      <c r="AJ322" s="6" t="s">
        <v>1166</v>
      </c>
      <c r="AK322" s="75">
        <f>_xlfn.XLOOKUP(G322,hlpBPout!C:C,hlpBPout!X:X,".")</f>
        <v>62</v>
      </c>
      <c r="AL322" s="75">
        <f>_xlfn.XLOOKUP($G322,hlpBPout!$C:$C,hlpBPout!AA:AA,".")</f>
        <v>26</v>
      </c>
      <c r="AM322" s="75">
        <f>_xlfn.XLOOKUP(G322,hpBPaanwas!C:C,hpBPaanwas!X:X,".")</f>
        <v>65</v>
      </c>
      <c r="AN322" s="165">
        <f t="shared" si="37"/>
        <v>1.6153846153846154</v>
      </c>
      <c r="AO322" s="75">
        <f>_xlfn.XLOOKUP($G322,hpBPaanwas!$C:$C,hpBPaanwas!AA:AA,".")</f>
        <v>42</v>
      </c>
      <c r="AP322" s="116"/>
      <c r="AQ322" s="75">
        <f t="shared" si="36"/>
        <v>0.10000000000000142</v>
      </c>
      <c r="AR322" s="116"/>
      <c r="AS322" s="127"/>
      <c r="AT322" s="127" t="s">
        <v>3795</v>
      </c>
      <c r="AU322" s="128"/>
      <c r="AV322" s="232" t="str">
        <f>_xlfn.XLOOKUP($F322,Monstervakken!$C:$C,Monstervakken!L:L,".",0)</f>
        <v>Klasse industrie</v>
      </c>
      <c r="AW322" s="232" t="str">
        <f>_xlfn.XLOOKUP($F322,Monstervakken!$C:$C,Monstervakken!M:M,".",0)</f>
        <v>Klasse B</v>
      </c>
      <c r="AX322" s="232" t="str">
        <f>_xlfn.XLOOKUP($F322,Monstervakken!$C:$C,Monstervakken!N:N,".",0)</f>
        <v>Verspreidbaar</v>
      </c>
      <c r="AY322" s="232" t="str">
        <f>_xlfn.XLOOKUP($F322,Monstervakken!$C:$C,Monstervakken!O:O,".",0)</f>
        <v>Toepasbaar GBT</v>
      </c>
      <c r="AZ322" s="232" t="str">
        <f>_xlfn.XLOOKUP($F322,Monstervakken!$C:$C,Monstervakken!P:P,".",0)</f>
        <v>Toepasbaar GBT</v>
      </c>
      <c r="BA322" s="232" t="str">
        <f>_xlfn.XLOOKUP($F322,Monstervakken!$C:$C,Monstervakken!Q:Q,".",0)</f>
        <v>Geen</v>
      </c>
      <c r="BB322" s="232"/>
      <c r="BC322" s="234" t="str">
        <f>_xlfn.XLOOKUP($F322,Monstervakken!$C:$C,Monstervakken!CM:CM,".",0)</f>
        <v>ja</v>
      </c>
      <c r="BD322" s="234" t="str">
        <f>_xlfn.XLOOKUP($F322,Monstervakken!$C:$C,Monstervakken!CN:CN,".",0)</f>
        <v>ja</v>
      </c>
      <c r="BE322" s="234" t="str">
        <f>_xlfn.XLOOKUP($F322,Monstervakken!$C:$C,Monstervakken!CO:CO,".",0)</f>
        <v>ja</v>
      </c>
      <c r="BF322" s="234" t="str">
        <f>_xlfn.XLOOKUP($F322,Monstervakken!$C:$C,Monstervakken!CP:CP,".",0)</f>
        <v>ja</v>
      </c>
      <c r="BG322" s="234" t="str">
        <f>_xlfn.XLOOKUP($F322,Monstervakken!$C:$C,Monstervakken!CQ:CQ,".",0)</f>
        <v>ja</v>
      </c>
      <c r="BH322" s="234" t="str">
        <f>_xlfn.XLOOKUP($F322,Monstervakken!$C:$C,Monstervakken!CR:CR,".",0)</f>
        <v>ja</v>
      </c>
      <c r="BI322" s="234" t="str">
        <f>_xlfn.XLOOKUP($F322,Monstervakken!$C:$C,Monstervakken!CS:CS,".",0)</f>
        <v>ja</v>
      </c>
      <c r="BJ322" s="234" t="str">
        <f>_xlfn.XLOOKUP($F322,Monstervakken!$C:$C,Monstervakken!CT:CT,".",0)</f>
        <v>ja</v>
      </c>
      <c r="BK322" s="234" t="str">
        <f>_xlfn.XLOOKUP($F322,Monstervakken!$C:$C,Monstervakken!CU:CU,".",0)</f>
        <v>ja</v>
      </c>
      <c r="BL322" s="232" t="str">
        <f t="shared" si="32"/>
        <v>011_312</v>
      </c>
    </row>
    <row r="323" spans="1:64" x14ac:dyDescent="0.2">
      <c r="A323" s="6" t="s">
        <v>1647</v>
      </c>
      <c r="C323" s="135">
        <f>_xlfn.XLOOKUP(F323,Monstervakken!C:C,Monstervakken!B:B)</f>
        <v>3015</v>
      </c>
      <c r="D323" s="6" t="s">
        <v>1635</v>
      </c>
      <c r="E323" s="6" t="s">
        <v>832</v>
      </c>
      <c r="F323" s="75">
        <v>60</v>
      </c>
      <c r="G323" s="115" t="str">
        <f t="shared" si="33"/>
        <v>011_313</v>
      </c>
      <c r="H323" s="135"/>
      <c r="I323" s="75">
        <v>313</v>
      </c>
      <c r="J323" s="6" t="s">
        <v>1167</v>
      </c>
      <c r="K323" s="23">
        <v>36</v>
      </c>
      <c r="L323" s="25">
        <v>6</v>
      </c>
      <c r="M323" s="6">
        <v>216</v>
      </c>
      <c r="N323" s="8">
        <v>43766</v>
      </c>
      <c r="O323" s="6" t="s">
        <v>38</v>
      </c>
      <c r="P323" s="66">
        <v>-2.2200000000000002</v>
      </c>
      <c r="Q323" s="66">
        <v>-2.2200000000000002</v>
      </c>
      <c r="R323" s="66">
        <f>_xlfn.XLOOKUP(E323,hlp_leggeruitrapport!A:A,hlp_leggeruitrapport!D:D)</f>
        <v>-2.2200000000000002</v>
      </c>
      <c r="S323" s="66">
        <v>0.75</v>
      </c>
      <c r="T323" s="66">
        <f>_xlfn.XLOOKUP(E323,hlp_leggeruitrapport!A:A,hlp_leggeruitrapport!E:E)</f>
        <v>0.75</v>
      </c>
      <c r="U323" s="75">
        <f>_xlfn.XLOOKUP(E323,hlp_leggeruitrapport!A:A,hlp_leggeruitrapport!F:F)</f>
        <v>3</v>
      </c>
      <c r="V323" s="165">
        <f>_xlfn.XLOOKUP($G323,hpBPaanwas!$C:$C,hpBPaanwas!T:T,".")</f>
        <v>2.67</v>
      </c>
      <c r="W323" s="75">
        <f t="shared" si="34"/>
        <v>-3.1700000000000004</v>
      </c>
      <c r="X323" s="6">
        <v>-2.97</v>
      </c>
      <c r="Y323" s="6">
        <v>2</v>
      </c>
      <c r="Z323" s="6">
        <v>2.52</v>
      </c>
      <c r="AA323" s="6">
        <v>0.69</v>
      </c>
      <c r="AB323" s="6">
        <v>0.98</v>
      </c>
      <c r="AC323" s="6">
        <v>90.7</v>
      </c>
      <c r="AD323" s="6">
        <v>24.8</v>
      </c>
      <c r="AE323" s="6">
        <v>35.299999999999997</v>
      </c>
      <c r="AF323" s="6">
        <v>0.31506800000000001</v>
      </c>
      <c r="AG323" s="6" t="s">
        <v>921</v>
      </c>
      <c r="AH323" s="6" t="s">
        <v>32</v>
      </c>
      <c r="AI323" s="6" t="s">
        <v>41</v>
      </c>
      <c r="AJ323" s="6" t="s">
        <v>1167</v>
      </c>
      <c r="AK323" s="75">
        <f>_xlfn.XLOOKUP(G323,hlpBPout!C:C,hlpBPout!X:X,".")</f>
        <v>90</v>
      </c>
      <c r="AL323" s="75">
        <f>_xlfn.XLOOKUP($G323,hlpBPout!$C:$C,hlpBPout!AA:AA,".")</f>
        <v>22</v>
      </c>
      <c r="AM323" s="75">
        <f>_xlfn.XLOOKUP(G323,hpBPaanwas!C:C,hpBPaanwas!X:X,".")</f>
        <v>94</v>
      </c>
      <c r="AN323" s="165">
        <f t="shared" si="37"/>
        <v>1.1111111111111112</v>
      </c>
      <c r="AO323" s="75">
        <f>_xlfn.XLOOKUP($G323,hpBPaanwas!$C:$C,hpBPaanwas!AA:AA,".")</f>
        <v>40</v>
      </c>
      <c r="AP323" s="116"/>
      <c r="AQ323" s="75">
        <f t="shared" si="36"/>
        <v>-0.70000000000000284</v>
      </c>
      <c r="AR323" s="116"/>
      <c r="AS323" s="127"/>
      <c r="AT323" s="127" t="s">
        <v>3795</v>
      </c>
      <c r="AU323" s="128"/>
      <c r="AV323" s="232" t="str">
        <f>_xlfn.XLOOKUP($F323,Monstervakken!$C:$C,Monstervakken!L:L,".",0)</f>
        <v>Klasse industrie</v>
      </c>
      <c r="AW323" s="232" t="str">
        <f>_xlfn.XLOOKUP($F323,Monstervakken!$C:$C,Monstervakken!M:M,".",0)</f>
        <v>Klasse A</v>
      </c>
      <c r="AX323" s="232" t="str">
        <f>_xlfn.XLOOKUP($F323,Monstervakken!$C:$C,Monstervakken!N:N,".",0)</f>
        <v>Verspreidbaar</v>
      </c>
      <c r="AY323" s="232" t="str">
        <f>_xlfn.XLOOKUP($F323,Monstervakken!$C:$C,Monstervakken!O:O,".",0)</f>
        <v>Toepasbaar in GBT</v>
      </c>
      <c r="AZ323" s="232" t="str">
        <f>_xlfn.XLOOKUP($F323,Monstervakken!$C:$C,Monstervakken!P:P,".",0)</f>
        <v>Toepasbaar in GBT</v>
      </c>
      <c r="BA323" s="232" t="str">
        <f>_xlfn.XLOOKUP($F323,Monstervakken!$C:$C,Monstervakken!Q:Q,".",0)</f>
        <v>Geen</v>
      </c>
      <c r="BB323" s="232"/>
      <c r="BC323" s="234" t="str">
        <f>_xlfn.XLOOKUP($F323,Monstervakken!$C:$C,Monstervakken!CM:CM,".",0)</f>
        <v>nee</v>
      </c>
      <c r="BD323" s="234" t="str">
        <f>_xlfn.XLOOKUP($F323,Monstervakken!$C:$C,Monstervakken!CN:CN,".",0)</f>
        <v>ja</v>
      </c>
      <c r="BE323" s="234" t="str">
        <f>_xlfn.XLOOKUP($F323,Monstervakken!$C:$C,Monstervakken!CO:CO,".",0)</f>
        <v>ja</v>
      </c>
      <c r="BF323" s="234" t="str">
        <f>_xlfn.XLOOKUP($F323,Monstervakken!$C:$C,Monstervakken!CP:CP,".",0)</f>
        <v>ja</v>
      </c>
      <c r="BG323" s="234" t="str">
        <f>_xlfn.XLOOKUP($F323,Monstervakken!$C:$C,Monstervakken!CQ:CQ,".",0)</f>
        <v>nee</v>
      </c>
      <c r="BH323" s="234" t="str">
        <f>_xlfn.XLOOKUP($F323,Monstervakken!$C:$C,Monstervakken!CR:CR,".",0)</f>
        <v>nee</v>
      </c>
      <c r="BI323" s="234" t="str">
        <f>_xlfn.XLOOKUP($F323,Monstervakken!$C:$C,Monstervakken!CS:CS,".",0)</f>
        <v>nee</v>
      </c>
      <c r="BJ323" s="234" t="str">
        <f>_xlfn.XLOOKUP($F323,Monstervakken!$C:$C,Monstervakken!CT:CT,".",0)</f>
        <v>nee</v>
      </c>
      <c r="BK323" s="234" t="str">
        <f>_xlfn.XLOOKUP($F323,Monstervakken!$C:$C,Monstervakken!CU:CU,".",0)</f>
        <v>nee</v>
      </c>
      <c r="BL323" s="232" t="str">
        <f t="shared" si="32"/>
        <v>011_313</v>
      </c>
    </row>
    <row r="324" spans="1:64" x14ac:dyDescent="0.2">
      <c r="A324" s="6" t="s">
        <v>1647</v>
      </c>
      <c r="C324" s="135">
        <f>_xlfn.XLOOKUP(F324,Monstervakken!C:C,Monstervakken!B:B)</f>
        <v>3015</v>
      </c>
      <c r="D324" s="6" t="s">
        <v>1635</v>
      </c>
      <c r="E324" s="6" t="s">
        <v>832</v>
      </c>
      <c r="F324" s="75">
        <v>60</v>
      </c>
      <c r="G324" s="115" t="str">
        <f t="shared" si="33"/>
        <v>011_314</v>
      </c>
      <c r="H324" s="135"/>
      <c r="I324" s="75">
        <v>314</v>
      </c>
      <c r="J324" s="6" t="s">
        <v>834</v>
      </c>
      <c r="K324" s="23">
        <v>30</v>
      </c>
      <c r="L324" s="25">
        <v>5.75</v>
      </c>
      <c r="M324" s="6">
        <v>172.5</v>
      </c>
      <c r="N324" s="8">
        <v>43766</v>
      </c>
      <c r="O324" s="6" t="s">
        <v>38</v>
      </c>
      <c r="P324" s="66">
        <v>-2.2200000000000002</v>
      </c>
      <c r="Q324" s="66">
        <v>-2.2200000000000002</v>
      </c>
      <c r="R324" s="66">
        <f>_xlfn.XLOOKUP(E324,hlp_leggeruitrapport!A:A,hlp_leggeruitrapport!D:D)</f>
        <v>-2.2200000000000002</v>
      </c>
      <c r="S324" s="66">
        <v>0.75</v>
      </c>
      <c r="T324" s="66">
        <f>_xlfn.XLOOKUP(E324,hlp_leggeruitrapport!A:A,hlp_leggeruitrapport!E:E)</f>
        <v>0.75</v>
      </c>
      <c r="U324" s="75">
        <f>_xlfn.XLOOKUP(E324,hlp_leggeruitrapport!A:A,hlp_leggeruitrapport!F:F)</f>
        <v>3</v>
      </c>
      <c r="V324" s="165">
        <f>_xlfn.XLOOKUP($G324,hpBPaanwas!$C:$C,hpBPaanwas!T:T,".")</f>
        <v>2.56</v>
      </c>
      <c r="W324" s="75">
        <f t="shared" si="34"/>
        <v>-3.1700000000000004</v>
      </c>
      <c r="X324" s="6">
        <v>-2.97</v>
      </c>
      <c r="Y324" s="6">
        <v>1.916666</v>
      </c>
      <c r="Z324" s="6">
        <v>1.23</v>
      </c>
      <c r="AA324" s="6">
        <v>0.46</v>
      </c>
      <c r="AB324" s="6">
        <v>0.71</v>
      </c>
      <c r="AC324" s="6">
        <v>36.9</v>
      </c>
      <c r="AD324" s="6">
        <v>13.8</v>
      </c>
      <c r="AE324" s="6">
        <v>21.3</v>
      </c>
      <c r="AF324" s="6">
        <v>0.242424</v>
      </c>
      <c r="AG324" s="6" t="s">
        <v>479</v>
      </c>
      <c r="AH324" s="6" t="s">
        <v>32</v>
      </c>
      <c r="AI324" s="6" t="s">
        <v>41</v>
      </c>
      <c r="AJ324" s="6" t="s">
        <v>834</v>
      </c>
      <c r="AK324" s="75">
        <f>_xlfn.XLOOKUP(G324,hlpBPout!C:C,hlpBPout!X:X,".")</f>
        <v>36</v>
      </c>
      <c r="AL324" s="75">
        <f>_xlfn.XLOOKUP($G324,hlpBPout!$C:$C,hlpBPout!AA:AA,".")</f>
        <v>9</v>
      </c>
      <c r="AM324" s="75">
        <f>_xlfn.XLOOKUP(G324,hpBPaanwas!C:C,hpBPaanwas!X:X,".")</f>
        <v>42</v>
      </c>
      <c r="AN324" s="165">
        <f t="shared" si="37"/>
        <v>0.8</v>
      </c>
      <c r="AO324" s="75">
        <f>_xlfn.XLOOKUP($G324,hpBPaanwas!$C:$C,hpBPaanwas!AA:AA,".")</f>
        <v>24</v>
      </c>
      <c r="AP324" s="116"/>
      <c r="AQ324" s="75">
        <f t="shared" si="36"/>
        <v>-0.89999999999999858</v>
      </c>
      <c r="AR324" s="116"/>
      <c r="AS324" s="127"/>
      <c r="AT324" s="127" t="s">
        <v>3795</v>
      </c>
      <c r="AU324" s="128"/>
      <c r="AV324" s="232" t="str">
        <f>_xlfn.XLOOKUP($F324,Monstervakken!$C:$C,Monstervakken!L:L,".",0)</f>
        <v>Klasse industrie</v>
      </c>
      <c r="AW324" s="232" t="str">
        <f>_xlfn.XLOOKUP($F324,Monstervakken!$C:$C,Monstervakken!M:M,".",0)</f>
        <v>Klasse A</v>
      </c>
      <c r="AX324" s="232" t="str">
        <f>_xlfn.XLOOKUP($F324,Monstervakken!$C:$C,Monstervakken!N:N,".",0)</f>
        <v>Verspreidbaar</v>
      </c>
      <c r="AY324" s="232" t="str">
        <f>_xlfn.XLOOKUP($F324,Monstervakken!$C:$C,Monstervakken!O:O,".",0)</f>
        <v>Toepasbaar in GBT</v>
      </c>
      <c r="AZ324" s="232" t="str">
        <f>_xlfn.XLOOKUP($F324,Monstervakken!$C:$C,Monstervakken!P:P,".",0)</f>
        <v>Toepasbaar in GBT</v>
      </c>
      <c r="BA324" s="232" t="str">
        <f>_xlfn.XLOOKUP($F324,Monstervakken!$C:$C,Monstervakken!Q:Q,".",0)</f>
        <v>Geen</v>
      </c>
      <c r="BB324" s="232"/>
      <c r="BC324" s="234" t="str">
        <f>_xlfn.XLOOKUP($F324,Monstervakken!$C:$C,Monstervakken!CM:CM,".",0)</f>
        <v>nee</v>
      </c>
      <c r="BD324" s="234" t="str">
        <f>_xlfn.XLOOKUP($F324,Monstervakken!$C:$C,Monstervakken!CN:CN,".",0)</f>
        <v>ja</v>
      </c>
      <c r="BE324" s="234" t="str">
        <f>_xlfn.XLOOKUP($F324,Monstervakken!$C:$C,Monstervakken!CO:CO,".",0)</f>
        <v>ja</v>
      </c>
      <c r="BF324" s="234" t="str">
        <f>_xlfn.XLOOKUP($F324,Monstervakken!$C:$C,Monstervakken!CP:CP,".",0)</f>
        <v>ja</v>
      </c>
      <c r="BG324" s="234" t="str">
        <f>_xlfn.XLOOKUP($F324,Monstervakken!$C:$C,Monstervakken!CQ:CQ,".",0)</f>
        <v>nee</v>
      </c>
      <c r="BH324" s="234" t="str">
        <f>_xlfn.XLOOKUP($F324,Monstervakken!$C:$C,Monstervakken!CR:CR,".",0)</f>
        <v>nee</v>
      </c>
      <c r="BI324" s="234" t="str">
        <f>_xlfn.XLOOKUP($F324,Monstervakken!$C:$C,Monstervakken!CS:CS,".",0)</f>
        <v>nee</v>
      </c>
      <c r="BJ324" s="234" t="str">
        <f>_xlfn.XLOOKUP($F324,Monstervakken!$C:$C,Monstervakken!CT:CT,".",0)</f>
        <v>nee</v>
      </c>
      <c r="BK324" s="234" t="str">
        <f>_xlfn.XLOOKUP($F324,Monstervakken!$C:$C,Monstervakken!CU:CU,".",0)</f>
        <v>nee</v>
      </c>
      <c r="BL324" s="232" t="str">
        <f t="shared" si="32"/>
        <v>011_314</v>
      </c>
    </row>
    <row r="325" spans="1:64" x14ac:dyDescent="0.2">
      <c r="A325" s="6" t="s">
        <v>1647</v>
      </c>
      <c r="C325" s="135">
        <f>_xlfn.XLOOKUP(F325,Monstervakken!C:C,Monstervakken!B:B)</f>
        <v>3015</v>
      </c>
      <c r="D325" s="6" t="s">
        <v>1635</v>
      </c>
      <c r="E325" s="6" t="s">
        <v>1168</v>
      </c>
      <c r="F325" s="75">
        <v>60</v>
      </c>
      <c r="G325" s="115" t="str">
        <f t="shared" si="33"/>
        <v>011_315</v>
      </c>
      <c r="H325" s="135"/>
      <c r="I325" s="75">
        <v>315</v>
      </c>
      <c r="J325" s="6" t="s">
        <v>1169</v>
      </c>
      <c r="K325" s="23">
        <v>52.5</v>
      </c>
      <c r="L325" s="25">
        <v>5.4</v>
      </c>
      <c r="M325" s="6">
        <v>283.5</v>
      </c>
      <c r="N325" s="8">
        <v>43766</v>
      </c>
      <c r="O325" s="6" t="s">
        <v>38</v>
      </c>
      <c r="P325" s="66">
        <v>-2.2200000000000002</v>
      </c>
      <c r="Q325" s="66">
        <v>-2.2200000000000002</v>
      </c>
      <c r="R325" s="66">
        <f>_xlfn.XLOOKUP(E325,hlp_leggeruitrapport!A:A,hlp_leggeruitrapport!D:D)</f>
        <v>-2.2200000000000002</v>
      </c>
      <c r="S325" s="66">
        <v>0.75</v>
      </c>
      <c r="T325" s="66">
        <f>_xlfn.XLOOKUP(E325,hlp_leggeruitrapport!A:A,hlp_leggeruitrapport!E:E)</f>
        <v>0.75</v>
      </c>
      <c r="U325" s="75">
        <f>_xlfn.XLOOKUP(E325,hlp_leggeruitrapport!A:A,hlp_leggeruitrapport!F:F)</f>
        <v>3</v>
      </c>
      <c r="V325" s="165">
        <f>_xlfn.XLOOKUP($G325,hpBPaanwas!$C:$C,hpBPaanwas!T:T,".")</f>
        <v>2.4</v>
      </c>
      <c r="W325" s="75">
        <f t="shared" si="34"/>
        <v>-3.1700000000000004</v>
      </c>
      <c r="X325" s="6">
        <v>-2.97</v>
      </c>
      <c r="Y325" s="6">
        <v>1.8</v>
      </c>
      <c r="Z325" s="6">
        <v>2.15</v>
      </c>
      <c r="AA325" s="6">
        <v>0.54</v>
      </c>
      <c r="AB325" s="6">
        <v>0.8</v>
      </c>
      <c r="AC325" s="6">
        <v>112.9</v>
      </c>
      <c r="AD325" s="6">
        <v>28.4</v>
      </c>
      <c r="AE325" s="6">
        <v>42</v>
      </c>
      <c r="AF325" s="6">
        <v>0.28571400000000002</v>
      </c>
      <c r="AG325" s="6" t="s">
        <v>921</v>
      </c>
      <c r="AH325" s="6" t="s">
        <v>32</v>
      </c>
      <c r="AI325" s="6" t="s">
        <v>41</v>
      </c>
      <c r="AJ325" s="6" t="s">
        <v>1169</v>
      </c>
      <c r="AK325" s="75">
        <f>_xlfn.XLOOKUP(G325,hlpBPout!C:C,hlpBPout!X:X,".")</f>
        <v>110</v>
      </c>
      <c r="AL325" s="75">
        <f>_xlfn.XLOOKUP($G325,hlpBPout!$C:$C,hlpBPout!AA:AA,".")</f>
        <v>16</v>
      </c>
      <c r="AM325" s="75">
        <f>_xlfn.XLOOKUP(G325,hpBPaanwas!C:C,hpBPaanwas!X:X,".")</f>
        <v>121</v>
      </c>
      <c r="AN325" s="165">
        <f t="shared" si="37"/>
        <v>0.89523809523809528</v>
      </c>
      <c r="AO325" s="75">
        <f>_xlfn.XLOOKUP($G325,hpBPaanwas!$C:$C,hpBPaanwas!AA:AA,".")</f>
        <v>47</v>
      </c>
      <c r="AP325" s="116"/>
      <c r="AQ325" s="75">
        <f t="shared" si="36"/>
        <v>-2.9000000000000057</v>
      </c>
      <c r="AR325" s="116"/>
      <c r="AS325" s="127"/>
      <c r="AT325" s="127" t="s">
        <v>3795</v>
      </c>
      <c r="AU325" s="128"/>
      <c r="AV325" s="232" t="str">
        <f>_xlfn.XLOOKUP($F325,Monstervakken!$C:$C,Monstervakken!L:L,".",0)</f>
        <v>Klasse industrie</v>
      </c>
      <c r="AW325" s="232" t="str">
        <f>_xlfn.XLOOKUP($F325,Monstervakken!$C:$C,Monstervakken!M:M,".",0)</f>
        <v>Klasse A</v>
      </c>
      <c r="AX325" s="232" t="str">
        <f>_xlfn.XLOOKUP($F325,Monstervakken!$C:$C,Monstervakken!N:N,".",0)</f>
        <v>Verspreidbaar</v>
      </c>
      <c r="AY325" s="232" t="str">
        <f>_xlfn.XLOOKUP($F325,Monstervakken!$C:$C,Monstervakken!O:O,".",0)</f>
        <v>Toepasbaar in GBT</v>
      </c>
      <c r="AZ325" s="232" t="str">
        <f>_xlfn.XLOOKUP($F325,Monstervakken!$C:$C,Monstervakken!P:P,".",0)</f>
        <v>Toepasbaar in GBT</v>
      </c>
      <c r="BA325" s="232" t="str">
        <f>_xlfn.XLOOKUP($F325,Monstervakken!$C:$C,Monstervakken!Q:Q,".",0)</f>
        <v>Geen</v>
      </c>
      <c r="BB325" s="232"/>
      <c r="BC325" s="234" t="str">
        <f>_xlfn.XLOOKUP($F325,Monstervakken!$C:$C,Monstervakken!CM:CM,".",0)</f>
        <v>nee</v>
      </c>
      <c r="BD325" s="234" t="str">
        <f>_xlfn.XLOOKUP($F325,Monstervakken!$C:$C,Monstervakken!CN:CN,".",0)</f>
        <v>ja</v>
      </c>
      <c r="BE325" s="234" t="str">
        <f>_xlfn.XLOOKUP($F325,Monstervakken!$C:$C,Monstervakken!CO:CO,".",0)</f>
        <v>ja</v>
      </c>
      <c r="BF325" s="234" t="str">
        <f>_xlfn.XLOOKUP($F325,Monstervakken!$C:$C,Monstervakken!CP:CP,".",0)</f>
        <v>ja</v>
      </c>
      <c r="BG325" s="234" t="str">
        <f>_xlfn.XLOOKUP($F325,Monstervakken!$C:$C,Monstervakken!CQ:CQ,".",0)</f>
        <v>nee</v>
      </c>
      <c r="BH325" s="234" t="str">
        <f>_xlfn.XLOOKUP($F325,Monstervakken!$C:$C,Monstervakken!CR:CR,".",0)</f>
        <v>nee</v>
      </c>
      <c r="BI325" s="234" t="str">
        <f>_xlfn.XLOOKUP($F325,Monstervakken!$C:$C,Monstervakken!CS:CS,".",0)</f>
        <v>nee</v>
      </c>
      <c r="BJ325" s="234" t="str">
        <f>_xlfn.XLOOKUP($F325,Monstervakken!$C:$C,Monstervakken!CT:CT,".",0)</f>
        <v>nee</v>
      </c>
      <c r="BK325" s="234" t="str">
        <f>_xlfn.XLOOKUP($F325,Monstervakken!$C:$C,Monstervakken!CU:CU,".",0)</f>
        <v>nee</v>
      </c>
      <c r="BL325" s="232" t="str">
        <f t="shared" si="32"/>
        <v>011_315</v>
      </c>
    </row>
    <row r="326" spans="1:64" x14ac:dyDescent="0.2">
      <c r="A326" s="6" t="s">
        <v>1647</v>
      </c>
      <c r="C326" s="135">
        <f>_xlfn.XLOOKUP(F326,Monstervakken!C:C,Monstervakken!B:B)</f>
        <v>3015</v>
      </c>
      <c r="D326" s="6" t="s">
        <v>1635</v>
      </c>
      <c r="E326" s="6" t="s">
        <v>1168</v>
      </c>
      <c r="F326" s="75">
        <v>60</v>
      </c>
      <c r="G326" s="115" t="str">
        <f t="shared" si="33"/>
        <v>011_316</v>
      </c>
      <c r="H326" s="135"/>
      <c r="I326" s="75">
        <v>316</v>
      </c>
      <c r="J326" s="6" t="s">
        <v>1170</v>
      </c>
      <c r="K326" s="23">
        <v>52.5</v>
      </c>
      <c r="L326" s="25">
        <v>5.05</v>
      </c>
      <c r="M326" s="6">
        <v>265.125</v>
      </c>
      <c r="N326" s="8">
        <v>43766</v>
      </c>
      <c r="O326" s="6" t="s">
        <v>38</v>
      </c>
      <c r="P326" s="66">
        <v>-2.2200000000000002</v>
      </c>
      <c r="Q326" s="66">
        <v>-2.2200000000000002</v>
      </c>
      <c r="R326" s="66">
        <f>_xlfn.XLOOKUP(E326,hlp_leggeruitrapport!A:A,hlp_leggeruitrapport!D:D)</f>
        <v>-2.2200000000000002</v>
      </c>
      <c r="S326" s="66">
        <v>0.75</v>
      </c>
      <c r="T326" s="66">
        <f>_xlfn.XLOOKUP(E326,hlp_leggeruitrapport!A:A,hlp_leggeruitrapport!E:E)</f>
        <v>0.75</v>
      </c>
      <c r="U326" s="75">
        <f>_xlfn.XLOOKUP(E326,hlp_leggeruitrapport!A:A,hlp_leggeruitrapport!F:F)</f>
        <v>3</v>
      </c>
      <c r="V326" s="165">
        <f>_xlfn.XLOOKUP($G326,hpBPaanwas!$C:$C,hpBPaanwas!T:T,".")</f>
        <v>2.2400000000000002</v>
      </c>
      <c r="W326" s="75">
        <f t="shared" si="34"/>
        <v>-3.1700000000000004</v>
      </c>
      <c r="X326" s="6">
        <v>-2.97</v>
      </c>
      <c r="Y326" s="6">
        <v>1.683333</v>
      </c>
      <c r="Z326" s="6">
        <v>2.02</v>
      </c>
      <c r="AA326" s="6">
        <v>0.6</v>
      </c>
      <c r="AB326" s="6">
        <v>0.85</v>
      </c>
      <c r="AC326" s="6">
        <v>106.1</v>
      </c>
      <c r="AD326" s="6">
        <v>31.5</v>
      </c>
      <c r="AE326" s="6">
        <v>44.6</v>
      </c>
      <c r="AF326" s="6">
        <v>0.32214799999999999</v>
      </c>
      <c r="AG326" s="6" t="s">
        <v>921</v>
      </c>
      <c r="AH326" s="6" t="s">
        <v>32</v>
      </c>
      <c r="AI326" s="6" t="s">
        <v>41</v>
      </c>
      <c r="AJ326" s="6" t="s">
        <v>1170</v>
      </c>
      <c r="AK326" s="75">
        <f>_xlfn.XLOOKUP(G326,hlpBPout!C:C,hlpBPout!X:X,".")</f>
        <v>105</v>
      </c>
      <c r="AL326" s="75">
        <f>_xlfn.XLOOKUP($G326,hlpBPout!$C:$C,hlpBPout!AA:AA,".")</f>
        <v>11</v>
      </c>
      <c r="AM326" s="75">
        <f>_xlfn.XLOOKUP(G326,hpBPaanwas!C:C,hpBPaanwas!X:X,".")</f>
        <v>110</v>
      </c>
      <c r="AN326" s="165">
        <f t="shared" si="37"/>
        <v>1.0095238095238095</v>
      </c>
      <c r="AO326" s="75">
        <f>_xlfn.XLOOKUP($G326,hpBPaanwas!$C:$C,hpBPaanwas!AA:AA,".")</f>
        <v>53</v>
      </c>
      <c r="AP326" s="116"/>
      <c r="AQ326" s="75">
        <f t="shared" si="36"/>
        <v>-1.0999999999999943</v>
      </c>
      <c r="AR326" s="116"/>
      <c r="AS326" s="127"/>
      <c r="AT326" s="127" t="s">
        <v>3795</v>
      </c>
      <c r="AU326" s="128"/>
      <c r="AV326" s="232" t="str">
        <f>_xlfn.XLOOKUP($F326,Monstervakken!$C:$C,Monstervakken!L:L,".",0)</f>
        <v>Klasse industrie</v>
      </c>
      <c r="AW326" s="232" t="str">
        <f>_xlfn.XLOOKUP($F326,Monstervakken!$C:$C,Monstervakken!M:M,".",0)</f>
        <v>Klasse A</v>
      </c>
      <c r="AX326" s="232" t="str">
        <f>_xlfn.XLOOKUP($F326,Monstervakken!$C:$C,Monstervakken!N:N,".",0)</f>
        <v>Verspreidbaar</v>
      </c>
      <c r="AY326" s="232" t="str">
        <f>_xlfn.XLOOKUP($F326,Monstervakken!$C:$C,Monstervakken!O:O,".",0)</f>
        <v>Toepasbaar in GBT</v>
      </c>
      <c r="AZ326" s="232" t="str">
        <f>_xlfn.XLOOKUP($F326,Monstervakken!$C:$C,Monstervakken!P:P,".",0)</f>
        <v>Toepasbaar in GBT</v>
      </c>
      <c r="BA326" s="232" t="str">
        <f>_xlfn.XLOOKUP($F326,Monstervakken!$C:$C,Monstervakken!Q:Q,".",0)</f>
        <v>Geen</v>
      </c>
      <c r="BB326" s="232"/>
      <c r="BC326" s="234" t="str">
        <f>_xlfn.XLOOKUP($F326,Monstervakken!$C:$C,Monstervakken!CM:CM,".",0)</f>
        <v>nee</v>
      </c>
      <c r="BD326" s="234" t="str">
        <f>_xlfn.XLOOKUP($F326,Monstervakken!$C:$C,Monstervakken!CN:CN,".",0)</f>
        <v>ja</v>
      </c>
      <c r="BE326" s="234" t="str">
        <f>_xlfn.XLOOKUP($F326,Monstervakken!$C:$C,Monstervakken!CO:CO,".",0)</f>
        <v>ja</v>
      </c>
      <c r="BF326" s="234" t="str">
        <f>_xlfn.XLOOKUP($F326,Monstervakken!$C:$C,Monstervakken!CP:CP,".",0)</f>
        <v>ja</v>
      </c>
      <c r="BG326" s="234" t="str">
        <f>_xlfn.XLOOKUP($F326,Monstervakken!$C:$C,Monstervakken!CQ:CQ,".",0)</f>
        <v>nee</v>
      </c>
      <c r="BH326" s="234" t="str">
        <f>_xlfn.XLOOKUP($F326,Monstervakken!$C:$C,Monstervakken!CR:CR,".",0)</f>
        <v>nee</v>
      </c>
      <c r="BI326" s="234" t="str">
        <f>_xlfn.XLOOKUP($F326,Monstervakken!$C:$C,Monstervakken!CS:CS,".",0)</f>
        <v>nee</v>
      </c>
      <c r="BJ326" s="234" t="str">
        <f>_xlfn.XLOOKUP($F326,Monstervakken!$C:$C,Monstervakken!CT:CT,".",0)</f>
        <v>nee</v>
      </c>
      <c r="BK326" s="234" t="str">
        <f>_xlfn.XLOOKUP($F326,Monstervakken!$C:$C,Monstervakken!CU:CU,".",0)</f>
        <v>nee</v>
      </c>
      <c r="BL326" s="232" t="str">
        <f t="shared" si="32"/>
        <v>011_316</v>
      </c>
    </row>
    <row r="327" spans="1:64" x14ac:dyDescent="0.2">
      <c r="A327" s="6" t="s">
        <v>1647</v>
      </c>
      <c r="C327" s="135">
        <f>_xlfn.XLOOKUP(F327,Monstervakken!C:C,Monstervakken!B:B)</f>
        <v>4025</v>
      </c>
      <c r="D327" s="6" t="s">
        <v>1635</v>
      </c>
      <c r="E327" s="6" t="s">
        <v>835</v>
      </c>
      <c r="F327" s="75">
        <v>64</v>
      </c>
      <c r="G327" s="115" t="str">
        <f t="shared" si="33"/>
        <v>011_317</v>
      </c>
      <c r="H327" s="135"/>
      <c r="I327" s="75">
        <v>317</v>
      </c>
      <c r="J327" s="6" t="s">
        <v>1171</v>
      </c>
      <c r="K327" s="23">
        <v>52</v>
      </c>
      <c r="L327" s="25">
        <v>2.35</v>
      </c>
      <c r="M327" s="6">
        <v>122.2</v>
      </c>
      <c r="N327" s="8">
        <v>43766</v>
      </c>
      <c r="O327" s="6" t="s">
        <v>26</v>
      </c>
      <c r="P327" s="66">
        <v>-2.4700000000000002</v>
      </c>
      <c r="Q327" s="67">
        <v>-2.4700000000000002</v>
      </c>
      <c r="R327" s="67">
        <f>_xlfn.XLOOKUP(E327,hlp_leggeruitrapport!A:A,hlp_leggeruitrapport!D:D)</f>
        <v>-2.2200000000000002</v>
      </c>
      <c r="S327" s="66">
        <v>0.35</v>
      </c>
      <c r="T327" s="66">
        <f>_xlfn.XLOOKUP(E327,hlp_leggeruitrapport!A:A,hlp_leggeruitrapport!E:E)</f>
        <v>0.35</v>
      </c>
      <c r="U327" s="75">
        <f>_xlfn.XLOOKUP(E327,hlp_leggeruitrapport!A:A,hlp_leggeruitrapport!F:F)</f>
        <v>2</v>
      </c>
      <c r="V327" s="165">
        <f>_xlfn.XLOOKUP($G327,hpBPaanwas!$C:$C,hpBPaanwas!T:T,".")</f>
        <v>1.93</v>
      </c>
      <c r="W327" s="75">
        <f t="shared" si="34"/>
        <v>-3.02</v>
      </c>
      <c r="X327" s="6">
        <v>-2.82</v>
      </c>
      <c r="Y327" s="6">
        <v>1</v>
      </c>
      <c r="Z327" s="6">
        <v>1.38</v>
      </c>
      <c r="AA327" s="6">
        <v>0.18</v>
      </c>
      <c r="AB327" s="6">
        <v>0.31</v>
      </c>
      <c r="AC327" s="6">
        <v>71.8</v>
      </c>
      <c r="AD327" s="6">
        <v>9.4</v>
      </c>
      <c r="AE327" s="6">
        <v>16.100000000000001</v>
      </c>
      <c r="AF327" s="6">
        <v>0.38175999999999999</v>
      </c>
      <c r="AG327" s="6" t="s">
        <v>921</v>
      </c>
      <c r="AH327" s="6" t="s">
        <v>32</v>
      </c>
      <c r="AI327" s="6" t="s">
        <v>41</v>
      </c>
      <c r="AJ327" s="6" t="s">
        <v>1171</v>
      </c>
      <c r="AK327" s="75">
        <f>_xlfn.XLOOKUP(G327,hlpBPout!C:C,hlpBPout!X:X,".")</f>
        <v>68</v>
      </c>
      <c r="AL327" s="75">
        <f>_xlfn.XLOOKUP($G327,hlpBPout!$C:$C,hlpBPout!AA:AA,".")</f>
        <v>10</v>
      </c>
      <c r="AM327" s="75">
        <f>_xlfn.XLOOKUP(G327,hpBPaanwas!C:C,hpBPaanwas!X:X,".")</f>
        <v>73</v>
      </c>
      <c r="AN327" s="165">
        <f t="shared" si="37"/>
        <v>0.40384615384615385</v>
      </c>
      <c r="AO327" s="75">
        <f>_xlfn.XLOOKUP($G327,hpBPaanwas!$C:$C,hpBPaanwas!AA:AA,".")</f>
        <v>21</v>
      </c>
      <c r="AP327" s="116"/>
      <c r="AQ327" s="75">
        <f t="shared" si="36"/>
        <v>-3.7999999999999972</v>
      </c>
      <c r="AR327" s="116"/>
      <c r="AS327" s="127"/>
      <c r="AT327" s="127" t="s">
        <v>3795</v>
      </c>
      <c r="AU327" s="128"/>
      <c r="AV327" s="232" t="str">
        <f>_xlfn.XLOOKUP($F327,Monstervakken!$C:$C,Monstervakken!L:L,".",0)</f>
        <v>Klasse industrie</v>
      </c>
      <c r="AW327" s="232" t="str">
        <f>_xlfn.XLOOKUP($F327,Monstervakken!$C:$C,Monstervakken!M:M,".",0)</f>
        <v>Klasse B</v>
      </c>
      <c r="AX327" s="232" t="str">
        <f>_xlfn.XLOOKUP($F327,Monstervakken!$C:$C,Monstervakken!N:N,".",0)</f>
        <v>Verspreidbaar</v>
      </c>
      <c r="AY327" s="232" t="str">
        <f>_xlfn.XLOOKUP($F327,Monstervakken!$C:$C,Monstervakken!O:O,".",0)</f>
        <v>Toepasbaar in GBT</v>
      </c>
      <c r="AZ327" s="232" t="str">
        <f>_xlfn.XLOOKUP($F327,Monstervakken!$C:$C,Monstervakken!P:P,".",0)</f>
        <v>Toepasbaar in GBT</v>
      </c>
      <c r="BA327" s="232" t="str">
        <f>_xlfn.XLOOKUP($F327,Monstervakken!$C:$C,Monstervakken!Q:Q,".",0)</f>
        <v>Geen</v>
      </c>
      <c r="BB327" s="232"/>
      <c r="BC327" s="234" t="str">
        <f>_xlfn.XLOOKUP($F327,Monstervakken!$C:$C,Monstervakken!CM:CM,".",0)</f>
        <v>ja</v>
      </c>
      <c r="BD327" s="234" t="str">
        <f>_xlfn.XLOOKUP($F327,Monstervakken!$C:$C,Monstervakken!CN:CN,".",0)</f>
        <v>ja</v>
      </c>
      <c r="BE327" s="234" t="str">
        <f>_xlfn.XLOOKUP($F327,Monstervakken!$C:$C,Monstervakken!CO:CO,".",0)</f>
        <v>ja</v>
      </c>
      <c r="BF327" s="234" t="str">
        <f>_xlfn.XLOOKUP($F327,Monstervakken!$C:$C,Monstervakken!CP:CP,".",0)</f>
        <v>ja</v>
      </c>
      <c r="BG327" s="234" t="str">
        <f>_xlfn.XLOOKUP($F327,Monstervakken!$C:$C,Monstervakken!CQ:CQ,".",0)</f>
        <v>ja</v>
      </c>
      <c r="BH327" s="234" t="str">
        <f>_xlfn.XLOOKUP($F327,Monstervakken!$C:$C,Monstervakken!CR:CR,".",0)</f>
        <v>ja</v>
      </c>
      <c r="BI327" s="234" t="str">
        <f>_xlfn.XLOOKUP($F327,Monstervakken!$C:$C,Monstervakken!CS:CS,".",0)</f>
        <v>ja</v>
      </c>
      <c r="BJ327" s="234" t="str">
        <f>_xlfn.XLOOKUP($F327,Monstervakken!$C:$C,Monstervakken!CT:CT,".",0)</f>
        <v>ja</v>
      </c>
      <c r="BK327" s="234" t="str">
        <f>_xlfn.XLOOKUP($F327,Monstervakken!$C:$C,Monstervakken!CU:CU,".",0)</f>
        <v>ja</v>
      </c>
      <c r="BL327" s="232" t="str">
        <f t="shared" si="32"/>
        <v>011_317</v>
      </c>
    </row>
    <row r="328" spans="1:64" x14ac:dyDescent="0.2">
      <c r="A328" s="6" t="s">
        <v>1647</v>
      </c>
      <c r="C328" s="135">
        <f>_xlfn.XLOOKUP(F328,Monstervakken!C:C,Monstervakken!B:B)</f>
        <v>4025</v>
      </c>
      <c r="D328" s="6" t="s">
        <v>1635</v>
      </c>
      <c r="E328" s="6" t="s">
        <v>835</v>
      </c>
      <c r="F328" s="75">
        <v>64</v>
      </c>
      <c r="G328" s="115" t="str">
        <f t="shared" si="33"/>
        <v>011_318</v>
      </c>
      <c r="H328" s="135"/>
      <c r="I328" s="75">
        <v>318</v>
      </c>
      <c r="J328" s="6" t="s">
        <v>836</v>
      </c>
      <c r="K328" s="23">
        <v>50</v>
      </c>
      <c r="L328" s="25">
        <v>2.4500000000000002</v>
      </c>
      <c r="M328" s="6">
        <v>122.5</v>
      </c>
      <c r="N328" s="8">
        <v>43766</v>
      </c>
      <c r="O328" s="6" t="s">
        <v>26</v>
      </c>
      <c r="P328" s="66">
        <v>-2.4700000000000002</v>
      </c>
      <c r="Q328" s="66">
        <v>-2.4700000000000002</v>
      </c>
      <c r="R328" s="66">
        <f>_xlfn.XLOOKUP(E328,hlp_leggeruitrapport!A:A,hlp_leggeruitrapport!D:D)</f>
        <v>-2.2200000000000002</v>
      </c>
      <c r="S328" s="66">
        <v>0.35</v>
      </c>
      <c r="T328" s="66">
        <f>_xlfn.XLOOKUP(E328,hlp_leggeruitrapport!A:A,hlp_leggeruitrapport!E:E)</f>
        <v>0.35</v>
      </c>
      <c r="U328" s="75">
        <f>_xlfn.XLOOKUP(E328,hlp_leggeruitrapport!A:A,hlp_leggeruitrapport!F:F)</f>
        <v>2</v>
      </c>
      <c r="V328" s="165">
        <f>_xlfn.XLOOKUP($G328,hpBPaanwas!$C:$C,hpBPaanwas!T:T,".")</f>
        <v>2</v>
      </c>
      <c r="W328" s="75">
        <f t="shared" si="34"/>
        <v>-3.02</v>
      </c>
      <c r="X328" s="6">
        <v>-2.82</v>
      </c>
      <c r="Y328" s="6">
        <v>1.05</v>
      </c>
      <c r="Z328" s="6">
        <v>1.22</v>
      </c>
      <c r="AA328" s="6">
        <v>0.06</v>
      </c>
      <c r="AB328" s="6">
        <v>0.19</v>
      </c>
      <c r="AC328" s="6">
        <v>61</v>
      </c>
      <c r="AD328" s="6">
        <v>3</v>
      </c>
      <c r="AE328" s="6">
        <v>9.5</v>
      </c>
      <c r="AF328" s="6">
        <v>0.14723900000000001</v>
      </c>
      <c r="AG328" s="6" t="s">
        <v>479</v>
      </c>
      <c r="AH328" s="6" t="s">
        <v>32</v>
      </c>
      <c r="AI328" s="6" t="s">
        <v>41</v>
      </c>
      <c r="AJ328" s="6" t="s">
        <v>836</v>
      </c>
      <c r="AK328" s="75">
        <f>_xlfn.XLOOKUP(G328,hlpBPout!C:C,hlpBPout!X:X,".")</f>
        <v>60</v>
      </c>
      <c r="AL328" s="75">
        <f>_xlfn.XLOOKUP($G328,hlpBPout!$C:$C,hlpBPout!AA:AA,".")</f>
        <v>5</v>
      </c>
      <c r="AM328" s="75">
        <f>_xlfn.XLOOKUP(G328,hpBPaanwas!C:C,hpBPaanwas!X:X,".")</f>
        <v>60</v>
      </c>
      <c r="AN328" s="165">
        <f t="shared" si="37"/>
        <v>0.2</v>
      </c>
      <c r="AO328" s="75">
        <f>_xlfn.XLOOKUP($G328,hpBPaanwas!$C:$C,hpBPaanwas!AA:AA,".")</f>
        <v>10</v>
      </c>
      <c r="AP328" s="116"/>
      <c r="AQ328" s="75">
        <f t="shared" si="36"/>
        <v>-1</v>
      </c>
      <c r="AR328" s="116"/>
      <c r="AS328" s="127"/>
      <c r="AT328" s="127" t="s">
        <v>3795</v>
      </c>
      <c r="AU328" s="128"/>
      <c r="AV328" s="232" t="str">
        <f>_xlfn.XLOOKUP($F328,Monstervakken!$C:$C,Monstervakken!L:L,".",0)</f>
        <v>Klasse industrie</v>
      </c>
      <c r="AW328" s="232" t="str">
        <f>_xlfn.XLOOKUP($F328,Monstervakken!$C:$C,Monstervakken!M:M,".",0)</f>
        <v>Klasse B</v>
      </c>
      <c r="AX328" s="232" t="str">
        <f>_xlfn.XLOOKUP($F328,Monstervakken!$C:$C,Monstervakken!N:N,".",0)</f>
        <v>Verspreidbaar</v>
      </c>
      <c r="AY328" s="232" t="str">
        <f>_xlfn.XLOOKUP($F328,Monstervakken!$C:$C,Monstervakken!O:O,".",0)</f>
        <v>Toepasbaar in GBT</v>
      </c>
      <c r="AZ328" s="232" t="str">
        <f>_xlfn.XLOOKUP($F328,Monstervakken!$C:$C,Monstervakken!P:P,".",0)</f>
        <v>Toepasbaar in GBT</v>
      </c>
      <c r="BA328" s="232" t="str">
        <f>_xlfn.XLOOKUP($F328,Monstervakken!$C:$C,Monstervakken!Q:Q,".",0)</f>
        <v>Geen</v>
      </c>
      <c r="BB328" s="232"/>
      <c r="BC328" s="234" t="str">
        <f>_xlfn.XLOOKUP($F328,Monstervakken!$C:$C,Monstervakken!CM:CM,".",0)</f>
        <v>ja</v>
      </c>
      <c r="BD328" s="234" t="str">
        <f>_xlfn.XLOOKUP($F328,Monstervakken!$C:$C,Monstervakken!CN:CN,".",0)</f>
        <v>ja</v>
      </c>
      <c r="BE328" s="234" t="str">
        <f>_xlfn.XLOOKUP($F328,Monstervakken!$C:$C,Monstervakken!CO:CO,".",0)</f>
        <v>ja</v>
      </c>
      <c r="BF328" s="234" t="str">
        <f>_xlfn.XLOOKUP($F328,Monstervakken!$C:$C,Monstervakken!CP:CP,".",0)</f>
        <v>ja</v>
      </c>
      <c r="BG328" s="234" t="str">
        <f>_xlfn.XLOOKUP($F328,Monstervakken!$C:$C,Monstervakken!CQ:CQ,".",0)</f>
        <v>ja</v>
      </c>
      <c r="BH328" s="234" t="str">
        <f>_xlfn.XLOOKUP($F328,Monstervakken!$C:$C,Monstervakken!CR:CR,".",0)</f>
        <v>ja</v>
      </c>
      <c r="BI328" s="234" t="str">
        <f>_xlfn.XLOOKUP($F328,Monstervakken!$C:$C,Monstervakken!CS:CS,".",0)</f>
        <v>ja</v>
      </c>
      <c r="BJ328" s="234" t="str">
        <f>_xlfn.XLOOKUP($F328,Monstervakken!$C:$C,Monstervakken!CT:CT,".",0)</f>
        <v>ja</v>
      </c>
      <c r="BK328" s="234" t="str">
        <f>_xlfn.XLOOKUP($F328,Monstervakken!$C:$C,Monstervakken!CU:CU,".",0)</f>
        <v>ja</v>
      </c>
      <c r="BL328" s="232" t="str">
        <f t="shared" si="32"/>
        <v>011_318</v>
      </c>
    </row>
    <row r="329" spans="1:64" x14ac:dyDescent="0.2">
      <c r="A329" s="6" t="s">
        <v>1647</v>
      </c>
      <c r="C329" s="135">
        <f>_xlfn.XLOOKUP(F329,Monstervakken!C:C,Monstervakken!B:B)</f>
        <v>4025</v>
      </c>
      <c r="D329" s="6" t="s">
        <v>1635</v>
      </c>
      <c r="E329" s="6" t="s">
        <v>835</v>
      </c>
      <c r="F329" s="75">
        <v>64</v>
      </c>
      <c r="G329" s="115" t="str">
        <f t="shared" si="33"/>
        <v>011_319</v>
      </c>
      <c r="H329" s="135"/>
      <c r="I329" s="75">
        <v>319</v>
      </c>
      <c r="J329" s="6" t="s">
        <v>1172</v>
      </c>
      <c r="K329" s="23">
        <v>54.5</v>
      </c>
      <c r="L329" s="25">
        <v>2.2000000000000002</v>
      </c>
      <c r="M329" s="6">
        <v>119.9</v>
      </c>
      <c r="N329" s="8">
        <v>43766</v>
      </c>
      <c r="O329" s="6" t="s">
        <v>26</v>
      </c>
      <c r="P329" s="66">
        <v>-2.4700000000000002</v>
      </c>
      <c r="Q329" s="67">
        <v>-2.4700000000000002</v>
      </c>
      <c r="R329" s="67">
        <f>_xlfn.XLOOKUP(E329,hlp_leggeruitrapport!A:A,hlp_leggeruitrapport!D:D)</f>
        <v>-2.2200000000000002</v>
      </c>
      <c r="S329" s="66">
        <v>0.35</v>
      </c>
      <c r="T329" s="66">
        <f>_xlfn.XLOOKUP(E329,hlp_leggeruitrapport!A:A,hlp_leggeruitrapport!E:E)</f>
        <v>0.35</v>
      </c>
      <c r="U329" s="75">
        <f>_xlfn.XLOOKUP(E329,hlp_leggeruitrapport!A:A,hlp_leggeruitrapport!F:F)</f>
        <v>2</v>
      </c>
      <c r="V329" s="165">
        <f>_xlfn.XLOOKUP($G329,hpBPaanwas!$C:$C,hpBPaanwas!T:T,".")</f>
        <v>1.71</v>
      </c>
      <c r="W329" s="75">
        <f t="shared" si="34"/>
        <v>-3.02</v>
      </c>
      <c r="X329" s="6">
        <v>-2.82</v>
      </c>
      <c r="Y329" s="6">
        <v>1</v>
      </c>
      <c r="Z329" s="6">
        <v>1.2</v>
      </c>
      <c r="AA329" s="6">
        <v>0.16</v>
      </c>
      <c r="AB329" s="6">
        <v>0.3</v>
      </c>
      <c r="AC329" s="6">
        <v>65.400000000000006</v>
      </c>
      <c r="AD329" s="6">
        <v>8.6999999999999993</v>
      </c>
      <c r="AE329" s="6">
        <v>16.399999999999999</v>
      </c>
      <c r="AF329" s="6">
        <v>0.35874400000000001</v>
      </c>
      <c r="AG329" s="6" t="s">
        <v>921</v>
      </c>
      <c r="AH329" s="6" t="s">
        <v>32</v>
      </c>
      <c r="AI329" s="6" t="s">
        <v>41</v>
      </c>
      <c r="AJ329" s="6" t="s">
        <v>1172</v>
      </c>
      <c r="AK329" s="75">
        <f>_xlfn.XLOOKUP(G329,hlpBPout!C:C,hlpBPout!X:X,".")</f>
        <v>65</v>
      </c>
      <c r="AL329" s="75">
        <f>_xlfn.XLOOKUP($G329,hlpBPout!$C:$C,hlpBPout!AA:AA,".")</f>
        <v>5</v>
      </c>
      <c r="AM329" s="75">
        <f>_xlfn.XLOOKUP(G329,hpBPaanwas!C:C,hpBPaanwas!X:X,".")</f>
        <v>65</v>
      </c>
      <c r="AN329" s="165">
        <f t="shared" si="37"/>
        <v>0.29357798165137616</v>
      </c>
      <c r="AO329" s="75">
        <f>_xlfn.XLOOKUP($G329,hpBPaanwas!$C:$C,hpBPaanwas!AA:AA,".")</f>
        <v>16</v>
      </c>
      <c r="AP329" s="116"/>
      <c r="AQ329" s="75">
        <f t="shared" si="36"/>
        <v>-0.40000000000000568</v>
      </c>
      <c r="AR329" s="116"/>
      <c r="AS329" s="127"/>
      <c r="AT329" s="127" t="s">
        <v>3795</v>
      </c>
      <c r="AU329" s="128"/>
      <c r="AV329" s="232" t="str">
        <f>_xlfn.XLOOKUP($F329,Monstervakken!$C:$C,Monstervakken!L:L,".",0)</f>
        <v>Klasse industrie</v>
      </c>
      <c r="AW329" s="232" t="str">
        <f>_xlfn.XLOOKUP($F329,Monstervakken!$C:$C,Monstervakken!M:M,".",0)</f>
        <v>Klasse B</v>
      </c>
      <c r="AX329" s="232" t="str">
        <f>_xlfn.XLOOKUP($F329,Monstervakken!$C:$C,Monstervakken!N:N,".",0)</f>
        <v>Verspreidbaar</v>
      </c>
      <c r="AY329" s="232" t="str">
        <f>_xlfn.XLOOKUP($F329,Monstervakken!$C:$C,Monstervakken!O:O,".",0)</f>
        <v>Toepasbaar in GBT</v>
      </c>
      <c r="AZ329" s="232" t="str">
        <f>_xlfn.XLOOKUP($F329,Monstervakken!$C:$C,Monstervakken!P:P,".",0)</f>
        <v>Toepasbaar in GBT</v>
      </c>
      <c r="BA329" s="232" t="str">
        <f>_xlfn.XLOOKUP($F329,Monstervakken!$C:$C,Monstervakken!Q:Q,".",0)</f>
        <v>Geen</v>
      </c>
      <c r="BB329" s="232"/>
      <c r="BC329" s="234" t="str">
        <f>_xlfn.XLOOKUP($F329,Monstervakken!$C:$C,Monstervakken!CM:CM,".",0)</f>
        <v>ja</v>
      </c>
      <c r="BD329" s="234" t="str">
        <f>_xlfn.XLOOKUP($F329,Monstervakken!$C:$C,Monstervakken!CN:CN,".",0)</f>
        <v>ja</v>
      </c>
      <c r="BE329" s="234" t="str">
        <f>_xlfn.XLOOKUP($F329,Monstervakken!$C:$C,Monstervakken!CO:CO,".",0)</f>
        <v>ja</v>
      </c>
      <c r="BF329" s="234" t="str">
        <f>_xlfn.XLOOKUP($F329,Monstervakken!$C:$C,Monstervakken!CP:CP,".",0)</f>
        <v>ja</v>
      </c>
      <c r="BG329" s="234" t="str">
        <f>_xlfn.XLOOKUP($F329,Monstervakken!$C:$C,Monstervakken!CQ:CQ,".",0)</f>
        <v>ja</v>
      </c>
      <c r="BH329" s="234" t="str">
        <f>_xlfn.XLOOKUP($F329,Monstervakken!$C:$C,Monstervakken!CR:CR,".",0)</f>
        <v>ja</v>
      </c>
      <c r="BI329" s="234" t="str">
        <f>_xlfn.XLOOKUP($F329,Monstervakken!$C:$C,Monstervakken!CS:CS,".",0)</f>
        <v>ja</v>
      </c>
      <c r="BJ329" s="234" t="str">
        <f>_xlfn.XLOOKUP($F329,Monstervakken!$C:$C,Monstervakken!CT:CT,".",0)</f>
        <v>ja</v>
      </c>
      <c r="BK329" s="234" t="str">
        <f>_xlfn.XLOOKUP($F329,Monstervakken!$C:$C,Monstervakken!CU:CU,".",0)</f>
        <v>ja</v>
      </c>
      <c r="BL329" s="232" t="str">
        <f t="shared" si="32"/>
        <v>011_319</v>
      </c>
    </row>
    <row r="330" spans="1:64" x14ac:dyDescent="0.2">
      <c r="A330" s="6" t="s">
        <v>1647</v>
      </c>
      <c r="C330" s="135">
        <f>_xlfn.XLOOKUP(F330,Monstervakken!C:C,Monstervakken!B:B)</f>
        <v>4025</v>
      </c>
      <c r="D330" s="6" t="s">
        <v>1635</v>
      </c>
      <c r="E330" s="6" t="s">
        <v>393</v>
      </c>
      <c r="F330" s="75">
        <v>64</v>
      </c>
      <c r="G330" s="115" t="str">
        <f t="shared" si="33"/>
        <v>011_320</v>
      </c>
      <c r="H330" s="135"/>
      <c r="I330" s="75">
        <v>320</v>
      </c>
      <c r="J330" s="6" t="s">
        <v>394</v>
      </c>
      <c r="K330" s="23">
        <v>36.5</v>
      </c>
      <c r="L330" s="25">
        <v>2.7</v>
      </c>
      <c r="M330" s="6">
        <v>98.55</v>
      </c>
      <c r="N330" s="8">
        <v>43766</v>
      </c>
      <c r="O330" s="6" t="s">
        <v>74</v>
      </c>
      <c r="P330" s="66">
        <v>-2.2799999999999998</v>
      </c>
      <c r="Q330" s="66">
        <v>-2.2200000000000002</v>
      </c>
      <c r="R330" s="66">
        <f>_xlfn.XLOOKUP(E330,hlp_leggeruitrapport!A:A,hlp_leggeruitrapport!D:D)</f>
        <v>-2.2200000000000002</v>
      </c>
      <c r="S330" s="66">
        <v>0.35</v>
      </c>
      <c r="T330" s="66">
        <f>_xlfn.XLOOKUP(E330,hlp_leggeruitrapport!A:A,hlp_leggeruitrapport!E:E)</f>
        <v>0.35</v>
      </c>
      <c r="U330" s="75">
        <f>_xlfn.XLOOKUP(E330,hlp_leggeruitrapport!A:A,hlp_leggeruitrapport!F:F)</f>
        <v>2</v>
      </c>
      <c r="V330" s="165">
        <f>_xlfn.XLOOKUP($G330,hpBPaanwas!$C:$C,hpBPaanwas!T:T,".")</f>
        <v>2</v>
      </c>
      <c r="W330" s="75">
        <f t="shared" si="34"/>
        <v>-2.77</v>
      </c>
      <c r="X330" s="6">
        <v>-2.57</v>
      </c>
      <c r="Y330" s="6">
        <v>1.3</v>
      </c>
      <c r="Z330" s="6">
        <v>0.82</v>
      </c>
      <c r="AA330" s="6">
        <v>0.01</v>
      </c>
      <c r="AB330" s="6">
        <v>0.14000000000000001</v>
      </c>
      <c r="AC330" s="6">
        <v>29.9</v>
      </c>
      <c r="AD330" s="6">
        <v>0.4</v>
      </c>
      <c r="AE330" s="6">
        <v>5.0999999999999996</v>
      </c>
      <c r="AF330" s="6">
        <v>2.1721000000000001E-2</v>
      </c>
      <c r="AG330" s="6" t="s">
        <v>27</v>
      </c>
      <c r="AH330" s="6" t="s">
        <v>32</v>
      </c>
      <c r="AI330" s="6" t="s">
        <v>29</v>
      </c>
      <c r="AJ330" s="6" t="s">
        <v>394</v>
      </c>
      <c r="AK330" s="75">
        <f>_xlfn.XLOOKUP(G330,hlpBPout!C:C,hlpBPout!X:X,".")</f>
        <v>29</v>
      </c>
      <c r="AL330" s="75">
        <f>_xlfn.XLOOKUP($G330,hlpBPout!$C:$C,hlpBPout!AA:AA,".")</f>
        <v>0</v>
      </c>
      <c r="AM330" s="75">
        <f>_xlfn.XLOOKUP(G330,hpBPaanwas!C:C,hpBPaanwas!X:X,".")</f>
        <v>33</v>
      </c>
      <c r="AN330" s="165">
        <f t="shared" si="37"/>
        <v>0.30136986301369861</v>
      </c>
      <c r="AO330" s="75">
        <f>_xlfn.XLOOKUP($G330,hpBPaanwas!$C:$C,hpBPaanwas!AA:AA,".")</f>
        <v>11</v>
      </c>
      <c r="AP330" s="116"/>
      <c r="AQ330" s="75">
        <f t="shared" ref="AQ330:AQ358" si="38">AK330-AC330</f>
        <v>-0.89999999999999858</v>
      </c>
      <c r="AR330" s="116"/>
      <c r="AS330" s="127"/>
      <c r="AT330" s="127" t="s">
        <v>3795</v>
      </c>
      <c r="AU330" s="128"/>
      <c r="AV330" s="232" t="str">
        <f>_xlfn.XLOOKUP($F330,Monstervakken!$C:$C,Monstervakken!L:L,".",0)</f>
        <v>Klasse industrie</v>
      </c>
      <c r="AW330" s="232" t="str">
        <f>_xlfn.XLOOKUP($F330,Monstervakken!$C:$C,Monstervakken!M:M,".",0)</f>
        <v>Klasse B</v>
      </c>
      <c r="AX330" s="232" t="str">
        <f>_xlfn.XLOOKUP($F330,Monstervakken!$C:$C,Monstervakken!N:N,".",0)</f>
        <v>Verspreidbaar</v>
      </c>
      <c r="AY330" s="232" t="str">
        <f>_xlfn.XLOOKUP($F330,Monstervakken!$C:$C,Monstervakken!O:O,".",0)</f>
        <v>Toepasbaar in GBT</v>
      </c>
      <c r="AZ330" s="232" t="str">
        <f>_xlfn.XLOOKUP($F330,Monstervakken!$C:$C,Monstervakken!P:P,".",0)</f>
        <v>Toepasbaar in GBT</v>
      </c>
      <c r="BA330" s="232" t="str">
        <f>_xlfn.XLOOKUP($F330,Monstervakken!$C:$C,Monstervakken!Q:Q,".",0)</f>
        <v>Geen</v>
      </c>
      <c r="BB330" s="232"/>
      <c r="BC330" s="234" t="str">
        <f>_xlfn.XLOOKUP($F330,Monstervakken!$C:$C,Monstervakken!CM:CM,".",0)</f>
        <v>ja</v>
      </c>
      <c r="BD330" s="234" t="str">
        <f>_xlfn.XLOOKUP($F330,Monstervakken!$C:$C,Monstervakken!CN:CN,".",0)</f>
        <v>ja</v>
      </c>
      <c r="BE330" s="234" t="str">
        <f>_xlfn.XLOOKUP($F330,Monstervakken!$C:$C,Monstervakken!CO:CO,".",0)</f>
        <v>ja</v>
      </c>
      <c r="BF330" s="234" t="str">
        <f>_xlfn.XLOOKUP($F330,Monstervakken!$C:$C,Monstervakken!CP:CP,".",0)</f>
        <v>ja</v>
      </c>
      <c r="BG330" s="234" t="str">
        <f>_xlfn.XLOOKUP($F330,Monstervakken!$C:$C,Monstervakken!CQ:CQ,".",0)</f>
        <v>ja</v>
      </c>
      <c r="BH330" s="234" t="str">
        <f>_xlfn.XLOOKUP($F330,Monstervakken!$C:$C,Monstervakken!CR:CR,".",0)</f>
        <v>ja</v>
      </c>
      <c r="BI330" s="234" t="str">
        <f>_xlfn.XLOOKUP($F330,Monstervakken!$C:$C,Monstervakken!CS:CS,".",0)</f>
        <v>ja</v>
      </c>
      <c r="BJ330" s="234" t="str">
        <f>_xlfn.XLOOKUP($F330,Monstervakken!$C:$C,Monstervakken!CT:CT,".",0)</f>
        <v>ja</v>
      </c>
      <c r="BK330" s="234" t="str">
        <f>_xlfn.XLOOKUP($F330,Monstervakken!$C:$C,Monstervakken!CU:CU,".",0)</f>
        <v>ja</v>
      </c>
      <c r="BL330" s="232" t="str">
        <f t="shared" ref="BL330:BL393" si="39">G330</f>
        <v>011_320</v>
      </c>
    </row>
    <row r="331" spans="1:64" x14ac:dyDescent="0.2">
      <c r="A331" s="6" t="s">
        <v>1647</v>
      </c>
      <c r="C331" s="135">
        <f>_xlfn.XLOOKUP(F331,Monstervakken!C:C,Monstervakken!B:B)</f>
        <v>4022</v>
      </c>
      <c r="D331" s="6" t="s">
        <v>1635</v>
      </c>
      <c r="E331" s="6" t="s">
        <v>1173</v>
      </c>
      <c r="F331" s="75">
        <v>59</v>
      </c>
      <c r="G331" s="115" t="str">
        <f t="shared" si="33"/>
        <v>011_321</v>
      </c>
      <c r="H331" s="135"/>
      <c r="I331" s="75">
        <v>321</v>
      </c>
      <c r="J331" s="6" t="s">
        <v>1174</v>
      </c>
      <c r="K331" s="23">
        <v>41.5</v>
      </c>
      <c r="L331" s="25">
        <v>5.4</v>
      </c>
      <c r="M331" s="6">
        <v>224.1</v>
      </c>
      <c r="N331" s="8">
        <v>43766</v>
      </c>
      <c r="O331" s="6" t="s">
        <v>26</v>
      </c>
      <c r="P331" s="66">
        <v>-2.2200000000000002</v>
      </c>
      <c r="Q331" s="66">
        <v>-2.2200000000000002</v>
      </c>
      <c r="R331" s="66">
        <f>_xlfn.XLOOKUP(E331,hlp_leggeruitrapport!A:A,hlp_leggeruitrapport!D:D)</f>
        <v>-2.2200000000000002</v>
      </c>
      <c r="S331" s="66">
        <v>0.75</v>
      </c>
      <c r="T331" s="66">
        <f>_xlfn.XLOOKUP(E331,hlp_leggeruitrapport!A:A,hlp_leggeruitrapport!E:E)</f>
        <v>0.75</v>
      </c>
      <c r="U331" s="75">
        <f>_xlfn.XLOOKUP(E331,hlp_leggeruitrapport!A:A,hlp_leggeruitrapport!F:F)</f>
        <v>3</v>
      </c>
      <c r="V331" s="165">
        <f>_xlfn.XLOOKUP($G331,hpBPaanwas!$C:$C,hpBPaanwas!T:T,".")</f>
        <v>2.4</v>
      </c>
      <c r="W331" s="75">
        <f t="shared" si="34"/>
        <v>-3.1700000000000004</v>
      </c>
      <c r="X331" s="6">
        <v>-2.97</v>
      </c>
      <c r="Y331" s="6">
        <v>1.8</v>
      </c>
      <c r="Z331" s="6">
        <v>2.38</v>
      </c>
      <c r="AA331" s="6">
        <v>1.85</v>
      </c>
      <c r="AB331" s="6">
        <v>2.1</v>
      </c>
      <c r="AC331" s="6">
        <v>98.8</v>
      </c>
      <c r="AD331" s="6">
        <v>76.8</v>
      </c>
      <c r="AE331" s="6">
        <v>87.2</v>
      </c>
      <c r="AF331" s="6">
        <v>0.578125</v>
      </c>
      <c r="AG331" s="6" t="s">
        <v>921</v>
      </c>
      <c r="AH331" s="6" t="s">
        <v>28</v>
      </c>
      <c r="AI331" s="6" t="s">
        <v>41</v>
      </c>
      <c r="AJ331" s="6" t="s">
        <v>1174</v>
      </c>
      <c r="AK331" s="75">
        <f>_xlfn.XLOOKUP(G331,hlpBPout!C:C,hlpBPout!X:X,".")</f>
        <v>100</v>
      </c>
      <c r="AL331" s="75">
        <f>_xlfn.XLOOKUP($G331,hlpBPout!$C:$C,hlpBPout!AA:AA,".")</f>
        <v>62</v>
      </c>
      <c r="AM331" s="75">
        <f>_xlfn.XLOOKUP(G331,hpBPaanwas!C:C,hpBPaanwas!X:X,".")</f>
        <v>104</v>
      </c>
      <c r="AN331" s="165">
        <f t="shared" si="37"/>
        <v>2.1927710843373496</v>
      </c>
      <c r="AO331" s="75">
        <f>_xlfn.XLOOKUP($G331,hpBPaanwas!$C:$C,hpBPaanwas!AA:AA,".")</f>
        <v>91</v>
      </c>
      <c r="AP331" s="116"/>
      <c r="AQ331" s="75">
        <f t="shared" si="38"/>
        <v>1.2000000000000028</v>
      </c>
      <c r="AR331" s="116"/>
      <c r="AS331" s="127"/>
      <c r="AT331" s="127" t="s">
        <v>3795</v>
      </c>
      <c r="AU331" s="128"/>
      <c r="AV331" s="232" t="str">
        <f>_xlfn.XLOOKUP($F331,Monstervakken!$C:$C,Monstervakken!L:L,".",0)</f>
        <v>Klasse industrie</v>
      </c>
      <c r="AW331" s="232" t="str">
        <f>_xlfn.XLOOKUP($F331,Monstervakken!$C:$C,Monstervakken!M:M,".",0)</f>
        <v>Klasse B</v>
      </c>
      <c r="AX331" s="232" t="str">
        <f>_xlfn.XLOOKUP($F331,Monstervakken!$C:$C,Monstervakken!N:N,".",0)</f>
        <v>Verspreidbaar</v>
      </c>
      <c r="AY331" s="232" t="str">
        <f>_xlfn.XLOOKUP($F331,Monstervakken!$C:$C,Monstervakken!O:O,".",0)</f>
        <v>Toepasbaar in GBT</v>
      </c>
      <c r="AZ331" s="232" t="str">
        <f>_xlfn.XLOOKUP($F331,Monstervakken!$C:$C,Monstervakken!P:P,".",0)</f>
        <v>Toepasbaar in GBT</v>
      </c>
      <c r="BA331" s="232" t="str">
        <f>_xlfn.XLOOKUP($F331,Monstervakken!$C:$C,Monstervakken!Q:Q,".",0)</f>
        <v>Geen</v>
      </c>
      <c r="BB331" s="232"/>
      <c r="BC331" s="234" t="str">
        <f>_xlfn.XLOOKUP($F331,Monstervakken!$C:$C,Monstervakken!CM:CM,".",0)</f>
        <v>ja</v>
      </c>
      <c r="BD331" s="234" t="str">
        <f>_xlfn.XLOOKUP($F331,Monstervakken!$C:$C,Monstervakken!CN:CN,".",0)</f>
        <v>ja</v>
      </c>
      <c r="BE331" s="234" t="str">
        <f>_xlfn.XLOOKUP($F331,Monstervakken!$C:$C,Monstervakken!CO:CO,".",0)</f>
        <v>ja</v>
      </c>
      <c r="BF331" s="234" t="str">
        <f>_xlfn.XLOOKUP($F331,Monstervakken!$C:$C,Monstervakken!CP:CP,".",0)</f>
        <v>ja</v>
      </c>
      <c r="BG331" s="234" t="str">
        <f>_xlfn.XLOOKUP($F331,Monstervakken!$C:$C,Monstervakken!CQ:CQ,".",0)</f>
        <v>ja</v>
      </c>
      <c r="BH331" s="234" t="str">
        <f>_xlfn.XLOOKUP($F331,Monstervakken!$C:$C,Monstervakken!CR:CR,".",0)</f>
        <v>ja</v>
      </c>
      <c r="BI331" s="234" t="str">
        <f>_xlfn.XLOOKUP($F331,Monstervakken!$C:$C,Monstervakken!CS:CS,".",0)</f>
        <v>ja</v>
      </c>
      <c r="BJ331" s="234" t="str">
        <f>_xlfn.XLOOKUP($F331,Monstervakken!$C:$C,Monstervakken!CT:CT,".",0)</f>
        <v>ja</v>
      </c>
      <c r="BK331" s="234" t="str">
        <f>_xlfn.XLOOKUP($F331,Monstervakken!$C:$C,Monstervakken!CU:CU,".",0)</f>
        <v>ja</v>
      </c>
      <c r="BL331" s="232" t="str">
        <f t="shared" si="39"/>
        <v>011_321</v>
      </c>
    </row>
    <row r="332" spans="1:64" x14ac:dyDescent="0.2">
      <c r="A332" s="6" t="s">
        <v>1647</v>
      </c>
      <c r="C332" s="135">
        <f>_xlfn.XLOOKUP(F332,Monstervakken!C:C,Monstervakken!B:B)</f>
        <v>4024</v>
      </c>
      <c r="D332" s="6" t="s">
        <v>1635</v>
      </c>
      <c r="E332" s="6" t="s">
        <v>395</v>
      </c>
      <c r="F332" s="75">
        <v>63</v>
      </c>
      <c r="G332" s="115" t="str">
        <f t="shared" si="33"/>
        <v>011_322</v>
      </c>
      <c r="H332" s="135"/>
      <c r="I332" s="75">
        <v>322</v>
      </c>
      <c r="J332" s="6" t="s">
        <v>396</v>
      </c>
      <c r="K332" s="23">
        <v>37</v>
      </c>
      <c r="L332" s="25">
        <v>4.0999999999999996</v>
      </c>
      <c r="M332" s="6">
        <v>151.69999999999999</v>
      </c>
      <c r="N332" s="8">
        <v>43766</v>
      </c>
      <c r="O332" s="6" t="s">
        <v>74</v>
      </c>
      <c r="P332" s="66">
        <v>-2.23</v>
      </c>
      <c r="Q332" s="66">
        <v>-2.2200000000000002</v>
      </c>
      <c r="R332" s="66">
        <f>_xlfn.XLOOKUP(E332,hlp_leggeruitrapport!A:A,hlp_leggeruitrapport!D:D)</f>
        <v>-2.2200000000000002</v>
      </c>
      <c r="S332" s="66">
        <v>0.5</v>
      </c>
      <c r="T332" s="66">
        <f>_xlfn.XLOOKUP(E332,hlp_leggeruitrapport!A:A,hlp_leggeruitrapport!E:E)</f>
        <v>0.5</v>
      </c>
      <c r="U332" s="75">
        <f>_xlfn.XLOOKUP(E332,hlp_leggeruitrapport!A:A,hlp_leggeruitrapport!F:F)</f>
        <v>3</v>
      </c>
      <c r="V332" s="165">
        <f>_xlfn.XLOOKUP($G332,hpBPaanwas!$C:$C,hpBPaanwas!T:T,".")</f>
        <v>2.73</v>
      </c>
      <c r="W332" s="75">
        <f t="shared" si="34"/>
        <v>-2.9200000000000004</v>
      </c>
      <c r="X332" s="6">
        <v>-2.72</v>
      </c>
      <c r="Y332" s="6">
        <v>1.3666670000000001</v>
      </c>
      <c r="Z332" s="6">
        <v>0.53</v>
      </c>
      <c r="AA332" s="6">
        <v>0</v>
      </c>
      <c r="AB332" s="6">
        <v>0.06</v>
      </c>
      <c r="AC332" s="6">
        <v>19.600000000000001</v>
      </c>
      <c r="AD332" s="6">
        <v>0</v>
      </c>
      <c r="AE332" s="6">
        <v>2.2000000000000002</v>
      </c>
      <c r="AF332" s="6">
        <v>0</v>
      </c>
      <c r="AG332" s="6" t="s">
        <v>27</v>
      </c>
      <c r="AH332" s="6" t="s">
        <v>32</v>
      </c>
      <c r="AI332" s="6" t="s">
        <v>41</v>
      </c>
      <c r="AJ332" s="6" t="s">
        <v>396</v>
      </c>
      <c r="AK332" s="75">
        <f>_xlfn.XLOOKUP(G332,hlpBPout!C:C,hlpBPout!X:X,".")</f>
        <v>19</v>
      </c>
      <c r="AL332" s="75">
        <f>_xlfn.XLOOKUP($G332,hlpBPout!$C:$C,hlpBPout!AA:AA,".")</f>
        <v>0</v>
      </c>
      <c r="AM332" s="75">
        <f>_xlfn.XLOOKUP(G332,hpBPaanwas!C:C,hpBPaanwas!X:X,".")</f>
        <v>22</v>
      </c>
      <c r="AN332" s="165">
        <f t="shared" si="37"/>
        <v>0.10810810810810811</v>
      </c>
      <c r="AO332" s="75">
        <f>_xlfn.XLOOKUP($G332,hpBPaanwas!$C:$C,hpBPaanwas!AA:AA,".")</f>
        <v>4</v>
      </c>
      <c r="AP332" s="116"/>
      <c r="AQ332" s="75">
        <f t="shared" si="38"/>
        <v>-0.60000000000000142</v>
      </c>
      <c r="AR332" s="116"/>
      <c r="AS332" s="127"/>
      <c r="AT332" s="127" t="s">
        <v>3795</v>
      </c>
      <c r="AU332" s="128"/>
      <c r="AV332" s="232" t="str">
        <f>_xlfn.XLOOKUP($F332,Monstervakken!$C:$C,Monstervakken!L:L,".",0)</f>
        <v>Klasse industrie</v>
      </c>
      <c r="AW332" s="232" t="str">
        <f>_xlfn.XLOOKUP($F332,Monstervakken!$C:$C,Monstervakken!M:M,".",0)</f>
        <v>Klasse B</v>
      </c>
      <c r="AX332" s="232" t="str">
        <f>_xlfn.XLOOKUP($F332,Monstervakken!$C:$C,Monstervakken!N:N,".",0)</f>
        <v>Verspreidbaar</v>
      </c>
      <c r="AY332" s="232" t="str">
        <f>_xlfn.XLOOKUP($F332,Monstervakken!$C:$C,Monstervakken!O:O,".",0)</f>
        <v>Toepasbaar in GBT</v>
      </c>
      <c r="AZ332" s="232" t="str">
        <f>_xlfn.XLOOKUP($F332,Monstervakken!$C:$C,Monstervakken!P:P,".",0)</f>
        <v>Toepasbaar in GBT</v>
      </c>
      <c r="BA332" s="232" t="str">
        <f>_xlfn.XLOOKUP($F332,Monstervakken!$C:$C,Monstervakken!Q:Q,".",0)</f>
        <v>Geen</v>
      </c>
      <c r="BB332" s="232"/>
      <c r="BC332" s="234" t="str">
        <f>_xlfn.XLOOKUP($F332,Monstervakken!$C:$C,Monstervakken!CM:CM,".",0)</f>
        <v>ja</v>
      </c>
      <c r="BD332" s="234" t="str">
        <f>_xlfn.XLOOKUP($F332,Monstervakken!$C:$C,Monstervakken!CN:CN,".",0)</f>
        <v>ja</v>
      </c>
      <c r="BE332" s="234" t="str">
        <f>_xlfn.XLOOKUP($F332,Monstervakken!$C:$C,Monstervakken!CO:CO,".",0)</f>
        <v>ja</v>
      </c>
      <c r="BF332" s="234" t="str">
        <f>_xlfn.XLOOKUP($F332,Monstervakken!$C:$C,Monstervakken!CP:CP,".",0)</f>
        <v>ja</v>
      </c>
      <c r="BG332" s="234" t="str">
        <f>_xlfn.XLOOKUP($F332,Monstervakken!$C:$C,Monstervakken!CQ:CQ,".",0)</f>
        <v>ja</v>
      </c>
      <c r="BH332" s="234" t="str">
        <f>_xlfn.XLOOKUP($F332,Monstervakken!$C:$C,Monstervakken!CR:CR,".",0)</f>
        <v>ja</v>
      </c>
      <c r="BI332" s="234" t="str">
        <f>_xlfn.XLOOKUP($F332,Monstervakken!$C:$C,Monstervakken!CS:CS,".",0)</f>
        <v>ja</v>
      </c>
      <c r="BJ332" s="234" t="str">
        <f>_xlfn.XLOOKUP($F332,Monstervakken!$C:$C,Monstervakken!CT:CT,".",0)</f>
        <v>ja</v>
      </c>
      <c r="BK332" s="234" t="str">
        <f>_xlfn.XLOOKUP($F332,Monstervakken!$C:$C,Monstervakken!CU:CU,".",0)</f>
        <v>ja</v>
      </c>
      <c r="BL332" s="232" t="str">
        <f t="shared" si="39"/>
        <v>011_322</v>
      </c>
    </row>
    <row r="333" spans="1:64" x14ac:dyDescent="0.2">
      <c r="A333" s="6" t="s">
        <v>1647</v>
      </c>
      <c r="C333" s="135">
        <f>_xlfn.XLOOKUP(F333,Monstervakken!C:C,Monstervakken!B:B)</f>
        <v>4024</v>
      </c>
      <c r="D333" s="6" t="s">
        <v>1635</v>
      </c>
      <c r="E333" s="6" t="s">
        <v>395</v>
      </c>
      <c r="F333" s="75">
        <v>63</v>
      </c>
      <c r="G333" s="115" t="str">
        <f t="shared" si="33"/>
        <v>011_323</v>
      </c>
      <c r="H333" s="135"/>
      <c r="I333" s="75">
        <v>323</v>
      </c>
      <c r="J333" s="6" t="s">
        <v>465</v>
      </c>
      <c r="K333" s="23">
        <v>50</v>
      </c>
      <c r="L333" s="25">
        <v>3.95</v>
      </c>
      <c r="M333" s="6">
        <v>197.5</v>
      </c>
      <c r="N333" s="8">
        <v>43766</v>
      </c>
      <c r="O333" s="6" t="s">
        <v>74</v>
      </c>
      <c r="P333" s="66">
        <v>-2.23</v>
      </c>
      <c r="Q333" s="66">
        <v>-2.2200000000000002</v>
      </c>
      <c r="R333" s="66">
        <f>_xlfn.XLOOKUP(E333,hlp_leggeruitrapport!A:A,hlp_leggeruitrapport!D:D)</f>
        <v>-2.2200000000000002</v>
      </c>
      <c r="S333" s="66">
        <v>0.5</v>
      </c>
      <c r="T333" s="66">
        <f>_xlfn.XLOOKUP(E333,hlp_leggeruitrapport!A:A,hlp_leggeruitrapport!E:E)</f>
        <v>0.5</v>
      </c>
      <c r="U333" s="75">
        <f>_xlfn.XLOOKUP(E333,hlp_leggeruitrapport!A:A,hlp_leggeruitrapport!F:F)</f>
        <v>3</v>
      </c>
      <c r="V333" s="165">
        <f>_xlfn.XLOOKUP($G333,hpBPaanwas!$C:$C,hpBPaanwas!T:T,".")</f>
        <v>2.8</v>
      </c>
      <c r="W333" s="75">
        <f t="shared" si="34"/>
        <v>-2.9200000000000004</v>
      </c>
      <c r="X333" s="6">
        <v>-2.72</v>
      </c>
      <c r="Y333" s="6">
        <v>1</v>
      </c>
      <c r="Z333" s="6">
        <v>0.48</v>
      </c>
      <c r="AA333" s="6">
        <v>0</v>
      </c>
      <c r="AB333" s="6">
        <v>0</v>
      </c>
      <c r="AC333" s="6">
        <v>24</v>
      </c>
      <c r="AD333" s="6">
        <v>0</v>
      </c>
      <c r="AE333" s="6">
        <v>0</v>
      </c>
      <c r="AF333" s="6">
        <v>0</v>
      </c>
      <c r="AG333" s="6" t="s">
        <v>445</v>
      </c>
      <c r="AH333" s="6" t="s">
        <v>32</v>
      </c>
      <c r="AI333" s="6" t="s">
        <v>41</v>
      </c>
      <c r="AJ333" s="6" t="s">
        <v>465</v>
      </c>
      <c r="AK333" s="75">
        <f>_xlfn.XLOOKUP(G333,hlpBPout!C:C,hlpBPout!X:X,".")</f>
        <v>25</v>
      </c>
      <c r="AL333" s="75">
        <f>_xlfn.XLOOKUP($G333,hlpBPout!$C:$C,hlpBPout!AA:AA,".")</f>
        <v>0</v>
      </c>
      <c r="AM333" s="75">
        <f>_xlfn.XLOOKUP(G333,hpBPaanwas!C:C,hpBPaanwas!X:X,".")</f>
        <v>30</v>
      </c>
      <c r="AN333" s="165">
        <f t="shared" si="37"/>
        <v>0</v>
      </c>
      <c r="AO333" s="75">
        <f>_xlfn.XLOOKUP($G333,hpBPaanwas!$C:$C,hpBPaanwas!AA:AA,".")</f>
        <v>0</v>
      </c>
      <c r="AP333" s="116"/>
      <c r="AQ333" s="75">
        <f t="shared" si="38"/>
        <v>1</v>
      </c>
      <c r="AR333" s="116"/>
      <c r="AS333" s="127"/>
      <c r="AT333" s="127" t="s">
        <v>3795</v>
      </c>
      <c r="AU333" s="128"/>
      <c r="AV333" s="232" t="str">
        <f>_xlfn.XLOOKUP($F333,Monstervakken!$C:$C,Monstervakken!L:L,".",0)</f>
        <v>Klasse industrie</v>
      </c>
      <c r="AW333" s="232" t="str">
        <f>_xlfn.XLOOKUP($F333,Monstervakken!$C:$C,Monstervakken!M:M,".",0)</f>
        <v>Klasse B</v>
      </c>
      <c r="AX333" s="232" t="str">
        <f>_xlfn.XLOOKUP($F333,Monstervakken!$C:$C,Monstervakken!N:N,".",0)</f>
        <v>Verspreidbaar</v>
      </c>
      <c r="AY333" s="232" t="str">
        <f>_xlfn.XLOOKUP($F333,Monstervakken!$C:$C,Monstervakken!O:O,".",0)</f>
        <v>Toepasbaar in GBT</v>
      </c>
      <c r="AZ333" s="232" t="str">
        <f>_xlfn.XLOOKUP($F333,Monstervakken!$C:$C,Monstervakken!P:P,".",0)</f>
        <v>Toepasbaar in GBT</v>
      </c>
      <c r="BA333" s="232" t="str">
        <f>_xlfn.XLOOKUP($F333,Monstervakken!$C:$C,Monstervakken!Q:Q,".",0)</f>
        <v>Geen</v>
      </c>
      <c r="BB333" s="232"/>
      <c r="BC333" s="234" t="str">
        <f>_xlfn.XLOOKUP($F333,Monstervakken!$C:$C,Monstervakken!CM:CM,".",0)</f>
        <v>ja</v>
      </c>
      <c r="BD333" s="234" t="str">
        <f>_xlfn.XLOOKUP($F333,Monstervakken!$C:$C,Monstervakken!CN:CN,".",0)</f>
        <v>ja</v>
      </c>
      <c r="BE333" s="234" t="str">
        <f>_xlfn.XLOOKUP($F333,Monstervakken!$C:$C,Monstervakken!CO:CO,".",0)</f>
        <v>ja</v>
      </c>
      <c r="BF333" s="234" t="str">
        <f>_xlfn.XLOOKUP($F333,Monstervakken!$C:$C,Monstervakken!CP:CP,".",0)</f>
        <v>ja</v>
      </c>
      <c r="BG333" s="234" t="str">
        <f>_xlfn.XLOOKUP($F333,Monstervakken!$C:$C,Monstervakken!CQ:CQ,".",0)</f>
        <v>ja</v>
      </c>
      <c r="BH333" s="234" t="str">
        <f>_xlfn.XLOOKUP($F333,Monstervakken!$C:$C,Monstervakken!CR:CR,".",0)</f>
        <v>ja</v>
      </c>
      <c r="BI333" s="234" t="str">
        <f>_xlfn.XLOOKUP($F333,Monstervakken!$C:$C,Monstervakken!CS:CS,".",0)</f>
        <v>ja</v>
      </c>
      <c r="BJ333" s="234" t="str">
        <f>_xlfn.XLOOKUP($F333,Monstervakken!$C:$C,Monstervakken!CT:CT,".",0)</f>
        <v>ja</v>
      </c>
      <c r="BK333" s="234" t="str">
        <f>_xlfn.XLOOKUP($F333,Monstervakken!$C:$C,Monstervakken!CU:CU,".",0)</f>
        <v>ja</v>
      </c>
      <c r="BL333" s="232" t="str">
        <f t="shared" si="39"/>
        <v>011_323</v>
      </c>
    </row>
    <row r="334" spans="1:64" x14ac:dyDescent="0.2">
      <c r="A334" s="6" t="s">
        <v>1647</v>
      </c>
      <c r="C334" s="135">
        <f>_xlfn.XLOOKUP(F334,Monstervakken!C:C,Monstervakken!B:B)</f>
        <v>4024</v>
      </c>
      <c r="D334" s="6" t="s">
        <v>1635</v>
      </c>
      <c r="E334" s="6" t="s">
        <v>395</v>
      </c>
      <c r="F334" s="75">
        <v>63</v>
      </c>
      <c r="G334" s="115" t="str">
        <f t="shared" ref="G334:G397" si="40">D334&amp;"_"&amp;TEXT(I334,"000")</f>
        <v>011_324</v>
      </c>
      <c r="H334" s="135"/>
      <c r="I334" s="75">
        <v>324</v>
      </c>
      <c r="J334" s="6" t="s">
        <v>837</v>
      </c>
      <c r="K334" s="23">
        <v>39</v>
      </c>
      <c r="L334" s="25">
        <v>4</v>
      </c>
      <c r="M334" s="6">
        <v>156</v>
      </c>
      <c r="N334" s="8">
        <v>43766</v>
      </c>
      <c r="O334" s="6" t="s">
        <v>74</v>
      </c>
      <c r="P334" s="66">
        <v>-2.23</v>
      </c>
      <c r="Q334" s="66">
        <v>-2.2200000000000002</v>
      </c>
      <c r="R334" s="66">
        <f>_xlfn.XLOOKUP(E334,hlp_leggeruitrapport!A:A,hlp_leggeruitrapport!D:D)</f>
        <v>-2.2200000000000002</v>
      </c>
      <c r="S334" s="66">
        <v>0.5</v>
      </c>
      <c r="T334" s="66">
        <f>_xlfn.XLOOKUP(E334,hlp_leggeruitrapport!A:A,hlp_leggeruitrapport!E:E)</f>
        <v>0.5</v>
      </c>
      <c r="U334" s="75">
        <f>_xlfn.XLOOKUP(E334,hlp_leggeruitrapport!A:A,hlp_leggeruitrapport!F:F)</f>
        <v>3</v>
      </c>
      <c r="V334" s="165">
        <f>_xlfn.XLOOKUP($G334,hpBPaanwas!$C:$C,hpBPaanwas!T:T,".")</f>
        <v>2.67</v>
      </c>
      <c r="W334" s="75">
        <f t="shared" ref="W334:W397" si="41">X334-0.2</f>
        <v>-2.9200000000000004</v>
      </c>
      <c r="X334" s="6">
        <v>-2.72</v>
      </c>
      <c r="Y334" s="6">
        <v>1.3333330000000001</v>
      </c>
      <c r="Z334" s="6">
        <v>0.67</v>
      </c>
      <c r="AA334" s="6">
        <v>0.08</v>
      </c>
      <c r="AB334" s="6">
        <v>0.24</v>
      </c>
      <c r="AC334" s="6">
        <v>26.1</v>
      </c>
      <c r="AD334" s="6">
        <v>3.1</v>
      </c>
      <c r="AE334" s="6">
        <v>9.4</v>
      </c>
      <c r="AF334" s="6">
        <v>0.107143</v>
      </c>
      <c r="AG334" s="6" t="s">
        <v>479</v>
      </c>
      <c r="AH334" s="6" t="s">
        <v>32</v>
      </c>
      <c r="AI334" s="6" t="s">
        <v>41</v>
      </c>
      <c r="AJ334" s="6" t="s">
        <v>837</v>
      </c>
      <c r="AK334" s="75">
        <f>_xlfn.XLOOKUP(G334,hlpBPout!C:C,hlpBPout!X:X,".")</f>
        <v>27</v>
      </c>
      <c r="AL334" s="75">
        <f>_xlfn.XLOOKUP($G334,hlpBPout!$C:$C,hlpBPout!AA:AA,".")</f>
        <v>4</v>
      </c>
      <c r="AM334" s="75">
        <f>_xlfn.XLOOKUP(G334,hpBPaanwas!C:C,hpBPaanwas!X:X,".")</f>
        <v>31</v>
      </c>
      <c r="AN334" s="165">
        <f t="shared" si="37"/>
        <v>0.30769230769230771</v>
      </c>
      <c r="AO334" s="75">
        <f>_xlfn.XLOOKUP($G334,hpBPaanwas!$C:$C,hpBPaanwas!AA:AA,".")</f>
        <v>12</v>
      </c>
      <c r="AP334" s="116"/>
      <c r="AQ334" s="75">
        <f t="shared" si="38"/>
        <v>0.89999999999999858</v>
      </c>
      <c r="AR334" s="116"/>
      <c r="AS334" s="127"/>
      <c r="AT334" s="127" t="s">
        <v>3795</v>
      </c>
      <c r="AU334" s="128"/>
      <c r="AV334" s="232" t="str">
        <f>_xlfn.XLOOKUP($F334,Monstervakken!$C:$C,Monstervakken!L:L,".",0)</f>
        <v>Klasse industrie</v>
      </c>
      <c r="AW334" s="232" t="str">
        <f>_xlfn.XLOOKUP($F334,Monstervakken!$C:$C,Monstervakken!M:M,".",0)</f>
        <v>Klasse B</v>
      </c>
      <c r="AX334" s="232" t="str">
        <f>_xlfn.XLOOKUP($F334,Monstervakken!$C:$C,Monstervakken!N:N,".",0)</f>
        <v>Verspreidbaar</v>
      </c>
      <c r="AY334" s="232" t="str">
        <f>_xlfn.XLOOKUP($F334,Monstervakken!$C:$C,Monstervakken!O:O,".",0)</f>
        <v>Toepasbaar in GBT</v>
      </c>
      <c r="AZ334" s="232" t="str">
        <f>_xlfn.XLOOKUP($F334,Monstervakken!$C:$C,Monstervakken!P:P,".",0)</f>
        <v>Toepasbaar in GBT</v>
      </c>
      <c r="BA334" s="232" t="str">
        <f>_xlfn.XLOOKUP($F334,Monstervakken!$C:$C,Monstervakken!Q:Q,".",0)</f>
        <v>Geen</v>
      </c>
      <c r="BB334" s="232"/>
      <c r="BC334" s="234" t="str">
        <f>_xlfn.XLOOKUP($F334,Monstervakken!$C:$C,Monstervakken!CM:CM,".",0)</f>
        <v>ja</v>
      </c>
      <c r="BD334" s="234" t="str">
        <f>_xlfn.XLOOKUP($F334,Monstervakken!$C:$C,Monstervakken!CN:CN,".",0)</f>
        <v>ja</v>
      </c>
      <c r="BE334" s="234" t="str">
        <f>_xlfn.XLOOKUP($F334,Monstervakken!$C:$C,Monstervakken!CO:CO,".",0)</f>
        <v>ja</v>
      </c>
      <c r="BF334" s="234" t="str">
        <f>_xlfn.XLOOKUP($F334,Monstervakken!$C:$C,Monstervakken!CP:CP,".",0)</f>
        <v>ja</v>
      </c>
      <c r="BG334" s="234" t="str">
        <f>_xlfn.XLOOKUP($F334,Monstervakken!$C:$C,Monstervakken!CQ:CQ,".",0)</f>
        <v>ja</v>
      </c>
      <c r="BH334" s="234" t="str">
        <f>_xlfn.XLOOKUP($F334,Monstervakken!$C:$C,Monstervakken!CR:CR,".",0)</f>
        <v>ja</v>
      </c>
      <c r="BI334" s="234" t="str">
        <f>_xlfn.XLOOKUP($F334,Monstervakken!$C:$C,Monstervakken!CS:CS,".",0)</f>
        <v>ja</v>
      </c>
      <c r="BJ334" s="234" t="str">
        <f>_xlfn.XLOOKUP($F334,Monstervakken!$C:$C,Monstervakken!CT:CT,".",0)</f>
        <v>ja</v>
      </c>
      <c r="BK334" s="234" t="str">
        <f>_xlfn.XLOOKUP($F334,Monstervakken!$C:$C,Monstervakken!CU:CU,".",0)</f>
        <v>ja</v>
      </c>
      <c r="BL334" s="232" t="str">
        <f t="shared" si="39"/>
        <v>011_324</v>
      </c>
    </row>
    <row r="335" spans="1:64" x14ac:dyDescent="0.2">
      <c r="A335" s="6" t="s">
        <v>1647</v>
      </c>
      <c r="C335" s="135">
        <f>_xlfn.XLOOKUP(F335,Monstervakken!C:C,Monstervakken!B:B)</f>
        <v>4024</v>
      </c>
      <c r="D335" s="6" t="s">
        <v>1635</v>
      </c>
      <c r="E335" s="6" t="s">
        <v>395</v>
      </c>
      <c r="F335" s="75">
        <v>63</v>
      </c>
      <c r="G335" s="115" t="str">
        <f t="shared" si="40"/>
        <v>011_325</v>
      </c>
      <c r="H335" s="135"/>
      <c r="I335" s="75">
        <v>325</v>
      </c>
      <c r="J335" s="6" t="s">
        <v>1175</v>
      </c>
      <c r="K335" s="23">
        <v>15</v>
      </c>
      <c r="L335" s="25">
        <v>4.0999999999999996</v>
      </c>
      <c r="M335" s="6">
        <v>61.5</v>
      </c>
      <c r="N335" s="8">
        <v>43766</v>
      </c>
      <c r="O335" s="6" t="s">
        <v>26</v>
      </c>
      <c r="P335" s="66">
        <v>-2.23</v>
      </c>
      <c r="Q335" s="66">
        <v>-2.2200000000000002</v>
      </c>
      <c r="R335" s="66">
        <f>_xlfn.XLOOKUP(E335,hlp_leggeruitrapport!A:A,hlp_leggeruitrapport!D:D)</f>
        <v>-2.2200000000000002</v>
      </c>
      <c r="S335" s="66">
        <v>0.5</v>
      </c>
      <c r="T335" s="66">
        <f>_xlfn.XLOOKUP(E335,hlp_leggeruitrapport!A:A,hlp_leggeruitrapport!E:E)</f>
        <v>0.5</v>
      </c>
      <c r="U335" s="75">
        <f>_xlfn.XLOOKUP(E335,hlp_leggeruitrapport!A:A,hlp_leggeruitrapport!F:F)</f>
        <v>3</v>
      </c>
      <c r="V335" s="165">
        <f>_xlfn.XLOOKUP($G335,hpBPaanwas!$C:$C,hpBPaanwas!T:T,".")</f>
        <v>2.73</v>
      </c>
      <c r="W335" s="75">
        <f t="shared" si="41"/>
        <v>-2.9200000000000004</v>
      </c>
      <c r="X335" s="6">
        <v>-2.72</v>
      </c>
      <c r="Y335" s="6">
        <v>1.3666670000000001</v>
      </c>
      <c r="Z335" s="6">
        <v>0.99</v>
      </c>
      <c r="AA335" s="6">
        <v>0.25</v>
      </c>
      <c r="AB335" s="6">
        <v>0.41</v>
      </c>
      <c r="AC335" s="6">
        <v>14.9</v>
      </c>
      <c r="AD335" s="6">
        <v>3.8</v>
      </c>
      <c r="AE335" s="6">
        <v>6.2</v>
      </c>
      <c r="AF335" s="6">
        <v>0.26785700000000001</v>
      </c>
      <c r="AG335" s="6" t="s">
        <v>921</v>
      </c>
      <c r="AH335" s="6" t="s">
        <v>32</v>
      </c>
      <c r="AI335" s="6" t="s">
        <v>41</v>
      </c>
      <c r="AJ335" s="6" t="s">
        <v>1175</v>
      </c>
      <c r="AK335" s="75">
        <f>_xlfn.XLOOKUP(G335,hlpBPout!C:C,hlpBPout!X:X,".")</f>
        <v>15</v>
      </c>
      <c r="AL335" s="75">
        <f>_xlfn.XLOOKUP($G335,hlpBPout!$C:$C,hlpBPout!AA:AA,".")</f>
        <v>3</v>
      </c>
      <c r="AM335" s="75">
        <f>_xlfn.XLOOKUP(G335,hpBPaanwas!C:C,hpBPaanwas!X:X,".")</f>
        <v>17</v>
      </c>
      <c r="AN335" s="165">
        <f t="shared" si="37"/>
        <v>0.53333333333333333</v>
      </c>
      <c r="AO335" s="75">
        <f>_xlfn.XLOOKUP($G335,hpBPaanwas!$C:$C,hpBPaanwas!AA:AA,".")</f>
        <v>8</v>
      </c>
      <c r="AP335" s="116"/>
      <c r="AQ335" s="75">
        <f t="shared" si="38"/>
        <v>9.9999999999999645E-2</v>
      </c>
      <c r="AR335" s="116"/>
      <c r="AS335" s="127"/>
      <c r="AT335" s="127" t="s">
        <v>3795</v>
      </c>
      <c r="AU335" s="128"/>
      <c r="AV335" s="232" t="str">
        <f>_xlfn.XLOOKUP($F335,Monstervakken!$C:$C,Monstervakken!L:L,".",0)</f>
        <v>Klasse industrie</v>
      </c>
      <c r="AW335" s="232" t="str">
        <f>_xlfn.XLOOKUP($F335,Monstervakken!$C:$C,Monstervakken!M:M,".",0)</f>
        <v>Klasse B</v>
      </c>
      <c r="AX335" s="232" t="str">
        <f>_xlfn.XLOOKUP($F335,Monstervakken!$C:$C,Monstervakken!N:N,".",0)</f>
        <v>Verspreidbaar</v>
      </c>
      <c r="AY335" s="232" t="str">
        <f>_xlfn.XLOOKUP($F335,Monstervakken!$C:$C,Monstervakken!O:O,".",0)</f>
        <v>Toepasbaar in GBT</v>
      </c>
      <c r="AZ335" s="232" t="str">
        <f>_xlfn.XLOOKUP($F335,Monstervakken!$C:$C,Monstervakken!P:P,".",0)</f>
        <v>Toepasbaar in GBT</v>
      </c>
      <c r="BA335" s="232" t="str">
        <f>_xlfn.XLOOKUP($F335,Monstervakken!$C:$C,Monstervakken!Q:Q,".",0)</f>
        <v>Geen</v>
      </c>
      <c r="BB335" s="232"/>
      <c r="BC335" s="234" t="str">
        <f>_xlfn.XLOOKUP($F335,Monstervakken!$C:$C,Monstervakken!CM:CM,".",0)</f>
        <v>ja</v>
      </c>
      <c r="BD335" s="234" t="str">
        <f>_xlfn.XLOOKUP($F335,Monstervakken!$C:$C,Monstervakken!CN:CN,".",0)</f>
        <v>ja</v>
      </c>
      <c r="BE335" s="234" t="str">
        <f>_xlfn.XLOOKUP($F335,Monstervakken!$C:$C,Monstervakken!CO:CO,".",0)</f>
        <v>ja</v>
      </c>
      <c r="BF335" s="234" t="str">
        <f>_xlfn.XLOOKUP($F335,Monstervakken!$C:$C,Monstervakken!CP:CP,".",0)</f>
        <v>ja</v>
      </c>
      <c r="BG335" s="234" t="str">
        <f>_xlfn.XLOOKUP($F335,Monstervakken!$C:$C,Monstervakken!CQ:CQ,".",0)</f>
        <v>ja</v>
      </c>
      <c r="BH335" s="234" t="str">
        <f>_xlfn.XLOOKUP($F335,Monstervakken!$C:$C,Monstervakken!CR:CR,".",0)</f>
        <v>ja</v>
      </c>
      <c r="BI335" s="234" t="str">
        <f>_xlfn.XLOOKUP($F335,Monstervakken!$C:$C,Monstervakken!CS:CS,".",0)</f>
        <v>ja</v>
      </c>
      <c r="BJ335" s="234" t="str">
        <f>_xlfn.XLOOKUP($F335,Monstervakken!$C:$C,Monstervakken!CT:CT,".",0)</f>
        <v>ja</v>
      </c>
      <c r="BK335" s="234" t="str">
        <f>_xlfn.XLOOKUP($F335,Monstervakken!$C:$C,Monstervakken!CU:CU,".",0)</f>
        <v>ja</v>
      </c>
      <c r="BL335" s="232" t="str">
        <f t="shared" si="39"/>
        <v>011_325</v>
      </c>
    </row>
    <row r="336" spans="1:64" x14ac:dyDescent="0.2">
      <c r="A336" s="6" t="s">
        <v>1647</v>
      </c>
      <c r="C336" s="135">
        <f>_xlfn.XLOOKUP(F336,Monstervakken!C:C,Monstervakken!B:B)</f>
        <v>4024</v>
      </c>
      <c r="D336" s="6" t="s">
        <v>1635</v>
      </c>
      <c r="E336" s="6" t="s">
        <v>395</v>
      </c>
      <c r="F336" s="75">
        <v>63</v>
      </c>
      <c r="G336" s="115" t="str">
        <f t="shared" si="40"/>
        <v>011_326</v>
      </c>
      <c r="H336" s="135"/>
      <c r="I336" s="75">
        <v>326</v>
      </c>
      <c r="J336" s="6" t="s">
        <v>838</v>
      </c>
      <c r="K336" s="23">
        <v>15</v>
      </c>
      <c r="L336" s="25">
        <v>3.95</v>
      </c>
      <c r="M336" s="6">
        <v>59.25</v>
      </c>
      <c r="N336" s="8">
        <v>43766</v>
      </c>
      <c r="O336" s="6" t="s">
        <v>150</v>
      </c>
      <c r="P336" s="66">
        <v>-2.23</v>
      </c>
      <c r="Q336" s="66">
        <v>-2.2200000000000002</v>
      </c>
      <c r="R336" s="66">
        <f>_xlfn.XLOOKUP(E336,hlp_leggeruitrapport!A:A,hlp_leggeruitrapport!D:D)</f>
        <v>-2.2200000000000002</v>
      </c>
      <c r="S336" s="66">
        <v>0.5</v>
      </c>
      <c r="T336" s="66">
        <f>_xlfn.XLOOKUP(E336,hlp_leggeruitrapport!A:A,hlp_leggeruitrapport!E:E)</f>
        <v>0.5</v>
      </c>
      <c r="U336" s="75">
        <f>_xlfn.XLOOKUP(E336,hlp_leggeruitrapport!A:A,hlp_leggeruitrapport!F:F)</f>
        <v>3</v>
      </c>
      <c r="V336" s="165">
        <f>_xlfn.XLOOKUP($G336,hpBPaanwas!$C:$C,hpBPaanwas!T:T,".")</f>
        <v>2.8</v>
      </c>
      <c r="W336" s="75">
        <f t="shared" si="41"/>
        <v>-2.9200000000000004</v>
      </c>
      <c r="X336" s="6">
        <v>-2.72</v>
      </c>
      <c r="Y336" s="6">
        <v>1</v>
      </c>
      <c r="Z336" s="6">
        <v>0.56999999999999995</v>
      </c>
      <c r="AA336" s="6">
        <v>0.01</v>
      </c>
      <c r="AB336" s="6">
        <v>0.1</v>
      </c>
      <c r="AC336" s="6">
        <v>8.6</v>
      </c>
      <c r="AD336" s="6">
        <v>0.2</v>
      </c>
      <c r="AE336" s="6">
        <v>1.5</v>
      </c>
      <c r="AF336" s="6">
        <v>1.9427E-2</v>
      </c>
      <c r="AG336" s="6" t="s">
        <v>479</v>
      </c>
      <c r="AH336" s="6" t="s">
        <v>32</v>
      </c>
      <c r="AI336" s="6" t="s">
        <v>41</v>
      </c>
      <c r="AJ336" s="6" t="s">
        <v>838</v>
      </c>
      <c r="AK336" s="75">
        <f>_xlfn.XLOOKUP(G336,hlpBPout!C:C,hlpBPout!X:X,".")</f>
        <v>9</v>
      </c>
      <c r="AL336" s="75">
        <f>_xlfn.XLOOKUP($G336,hlpBPout!$C:$C,hlpBPout!AA:AA,".")</f>
        <v>0</v>
      </c>
      <c r="AM336" s="75">
        <f>_xlfn.XLOOKUP(G336,hpBPaanwas!C:C,hpBPaanwas!X:X,".")</f>
        <v>11</v>
      </c>
      <c r="AN336" s="165">
        <f t="shared" si="37"/>
        <v>0.2</v>
      </c>
      <c r="AO336" s="75">
        <f>_xlfn.XLOOKUP($G336,hpBPaanwas!$C:$C,hpBPaanwas!AA:AA,".")</f>
        <v>3</v>
      </c>
      <c r="AP336" s="116"/>
      <c r="AQ336" s="75">
        <f t="shared" si="38"/>
        <v>0.40000000000000036</v>
      </c>
      <c r="AR336" s="116"/>
      <c r="AS336" s="127"/>
      <c r="AT336" s="127" t="s">
        <v>3795</v>
      </c>
      <c r="AU336" s="128"/>
      <c r="AV336" s="232" t="str">
        <f>_xlfn.XLOOKUP($F336,Monstervakken!$C:$C,Monstervakken!L:L,".",0)</f>
        <v>Klasse industrie</v>
      </c>
      <c r="AW336" s="232" t="str">
        <f>_xlfn.XLOOKUP($F336,Monstervakken!$C:$C,Monstervakken!M:M,".",0)</f>
        <v>Klasse B</v>
      </c>
      <c r="AX336" s="232" t="str">
        <f>_xlfn.XLOOKUP($F336,Monstervakken!$C:$C,Monstervakken!N:N,".",0)</f>
        <v>Verspreidbaar</v>
      </c>
      <c r="AY336" s="232" t="str">
        <f>_xlfn.XLOOKUP($F336,Monstervakken!$C:$C,Monstervakken!O:O,".",0)</f>
        <v>Toepasbaar in GBT</v>
      </c>
      <c r="AZ336" s="232" t="str">
        <f>_xlfn.XLOOKUP($F336,Monstervakken!$C:$C,Monstervakken!P:P,".",0)</f>
        <v>Toepasbaar in GBT</v>
      </c>
      <c r="BA336" s="232" t="str">
        <f>_xlfn.XLOOKUP($F336,Monstervakken!$C:$C,Monstervakken!Q:Q,".",0)</f>
        <v>Geen</v>
      </c>
      <c r="BB336" s="232"/>
      <c r="BC336" s="234" t="str">
        <f>_xlfn.XLOOKUP($F336,Monstervakken!$C:$C,Monstervakken!CM:CM,".",0)</f>
        <v>ja</v>
      </c>
      <c r="BD336" s="234" t="str">
        <f>_xlfn.XLOOKUP($F336,Monstervakken!$C:$C,Monstervakken!CN:CN,".",0)</f>
        <v>ja</v>
      </c>
      <c r="BE336" s="234" t="str">
        <f>_xlfn.XLOOKUP($F336,Monstervakken!$C:$C,Monstervakken!CO:CO,".",0)</f>
        <v>ja</v>
      </c>
      <c r="BF336" s="234" t="str">
        <f>_xlfn.XLOOKUP($F336,Monstervakken!$C:$C,Monstervakken!CP:CP,".",0)</f>
        <v>ja</v>
      </c>
      <c r="BG336" s="234" t="str">
        <f>_xlfn.XLOOKUP($F336,Monstervakken!$C:$C,Monstervakken!CQ:CQ,".",0)</f>
        <v>ja</v>
      </c>
      <c r="BH336" s="234" t="str">
        <f>_xlfn.XLOOKUP($F336,Monstervakken!$C:$C,Monstervakken!CR:CR,".",0)</f>
        <v>ja</v>
      </c>
      <c r="BI336" s="234" t="str">
        <f>_xlfn.XLOOKUP($F336,Monstervakken!$C:$C,Monstervakken!CS:CS,".",0)</f>
        <v>ja</v>
      </c>
      <c r="BJ336" s="234" t="str">
        <f>_xlfn.XLOOKUP($F336,Monstervakken!$C:$C,Monstervakken!CT:CT,".",0)</f>
        <v>ja</v>
      </c>
      <c r="BK336" s="234" t="str">
        <f>_xlfn.XLOOKUP($F336,Monstervakken!$C:$C,Monstervakken!CU:CU,".",0)</f>
        <v>ja</v>
      </c>
      <c r="BL336" s="232" t="str">
        <f t="shared" si="39"/>
        <v>011_326</v>
      </c>
    </row>
    <row r="337" spans="1:64" x14ac:dyDescent="0.2">
      <c r="A337" s="6" t="s">
        <v>1647</v>
      </c>
      <c r="C337" s="135">
        <f>_xlfn.XLOOKUP(F337,Monstervakken!C:C,Monstervakken!B:B)</f>
        <v>4024</v>
      </c>
      <c r="D337" s="6" t="s">
        <v>1635</v>
      </c>
      <c r="E337" s="6" t="s">
        <v>466</v>
      </c>
      <c r="F337" s="75">
        <v>63</v>
      </c>
      <c r="G337" s="115" t="str">
        <f t="shared" si="40"/>
        <v>011_327</v>
      </c>
      <c r="H337" s="135"/>
      <c r="I337" s="75">
        <v>327</v>
      </c>
      <c r="J337" s="6" t="s">
        <v>467</v>
      </c>
      <c r="K337" s="23">
        <v>43.5</v>
      </c>
      <c r="L337" s="25">
        <v>3.95</v>
      </c>
      <c r="M337" s="6">
        <v>171.82499999999999</v>
      </c>
      <c r="N337" s="8">
        <v>43766</v>
      </c>
      <c r="O337" s="6" t="s">
        <v>47</v>
      </c>
      <c r="P337" s="66">
        <v>-2.23</v>
      </c>
      <c r="Q337" s="66">
        <v>-2.2200000000000002</v>
      </c>
      <c r="R337" s="66">
        <f>_xlfn.XLOOKUP(E337,hlp_leggeruitrapport!A:A,hlp_leggeruitrapport!D:D)</f>
        <v>-2.2200000000000002</v>
      </c>
      <c r="S337" s="66">
        <v>0.5</v>
      </c>
      <c r="T337" s="66">
        <f>_xlfn.XLOOKUP(E337,hlp_leggeruitrapport!A:A,hlp_leggeruitrapport!E:E)</f>
        <v>0.5</v>
      </c>
      <c r="U337" s="75">
        <f>_xlfn.XLOOKUP(E337,hlp_leggeruitrapport!A:A,hlp_leggeruitrapport!F:F)</f>
        <v>3</v>
      </c>
      <c r="V337" s="165">
        <f>_xlfn.XLOOKUP($G337,hpBPaanwas!$C:$C,hpBPaanwas!T:T,".")</f>
        <v>2.8</v>
      </c>
      <c r="W337" s="75">
        <f t="shared" si="41"/>
        <v>-2.9200000000000004</v>
      </c>
      <c r="X337" s="6">
        <v>-2.72</v>
      </c>
      <c r="Y337" s="6">
        <v>1</v>
      </c>
      <c r="Z337" s="6">
        <v>0.47</v>
      </c>
      <c r="AA337" s="6">
        <v>0</v>
      </c>
      <c r="AB337" s="6">
        <v>0</v>
      </c>
      <c r="AC337" s="6">
        <v>20.399999999999999</v>
      </c>
      <c r="AD337" s="6">
        <v>0</v>
      </c>
      <c r="AE337" s="6">
        <v>0</v>
      </c>
      <c r="AF337" s="6">
        <v>0</v>
      </c>
      <c r="AG337" s="6" t="s">
        <v>445</v>
      </c>
      <c r="AH337" s="6" t="s">
        <v>32</v>
      </c>
      <c r="AI337" s="6" t="s">
        <v>41</v>
      </c>
      <c r="AJ337" s="6" t="s">
        <v>467</v>
      </c>
      <c r="AK337" s="75">
        <f>_xlfn.XLOOKUP(G337,hlpBPout!C:C,hlpBPout!X:X,".")</f>
        <v>22</v>
      </c>
      <c r="AL337" s="75">
        <f>_xlfn.XLOOKUP($G337,hlpBPout!$C:$C,hlpBPout!AA:AA,".")</f>
        <v>0</v>
      </c>
      <c r="AM337" s="75">
        <f>_xlfn.XLOOKUP(G337,hpBPaanwas!C:C,hpBPaanwas!X:X,".")</f>
        <v>26</v>
      </c>
      <c r="AN337" s="165">
        <f t="shared" si="37"/>
        <v>0</v>
      </c>
      <c r="AO337" s="75">
        <f>_xlfn.XLOOKUP($G337,hpBPaanwas!$C:$C,hpBPaanwas!AA:AA,".")</f>
        <v>0</v>
      </c>
      <c r="AP337" s="116"/>
      <c r="AQ337" s="75">
        <f t="shared" si="38"/>
        <v>1.6000000000000014</v>
      </c>
      <c r="AR337" s="116"/>
      <c r="AS337" s="127"/>
      <c r="AT337" s="127" t="s">
        <v>3795</v>
      </c>
      <c r="AU337" s="128"/>
      <c r="AV337" s="232" t="str">
        <f>_xlfn.XLOOKUP($F337,Monstervakken!$C:$C,Monstervakken!L:L,".",0)</f>
        <v>Klasse industrie</v>
      </c>
      <c r="AW337" s="232" t="str">
        <f>_xlfn.XLOOKUP($F337,Monstervakken!$C:$C,Monstervakken!M:M,".",0)</f>
        <v>Klasse B</v>
      </c>
      <c r="AX337" s="232" t="str">
        <f>_xlfn.XLOOKUP($F337,Monstervakken!$C:$C,Monstervakken!N:N,".",0)</f>
        <v>Verspreidbaar</v>
      </c>
      <c r="AY337" s="232" t="str">
        <f>_xlfn.XLOOKUP($F337,Monstervakken!$C:$C,Monstervakken!O:O,".",0)</f>
        <v>Toepasbaar in GBT</v>
      </c>
      <c r="AZ337" s="232" t="str">
        <f>_xlfn.XLOOKUP($F337,Monstervakken!$C:$C,Monstervakken!P:P,".",0)</f>
        <v>Toepasbaar in GBT</v>
      </c>
      <c r="BA337" s="232" t="str">
        <f>_xlfn.XLOOKUP($F337,Monstervakken!$C:$C,Monstervakken!Q:Q,".",0)</f>
        <v>Geen</v>
      </c>
      <c r="BB337" s="232"/>
      <c r="BC337" s="234" t="str">
        <f>_xlfn.XLOOKUP($F337,Monstervakken!$C:$C,Monstervakken!CM:CM,".",0)</f>
        <v>ja</v>
      </c>
      <c r="BD337" s="234" t="str">
        <f>_xlfn.XLOOKUP($F337,Monstervakken!$C:$C,Monstervakken!CN:CN,".",0)</f>
        <v>ja</v>
      </c>
      <c r="BE337" s="234" t="str">
        <f>_xlfn.XLOOKUP($F337,Monstervakken!$C:$C,Monstervakken!CO:CO,".",0)</f>
        <v>ja</v>
      </c>
      <c r="BF337" s="234" t="str">
        <f>_xlfn.XLOOKUP($F337,Monstervakken!$C:$C,Monstervakken!CP:CP,".",0)</f>
        <v>ja</v>
      </c>
      <c r="BG337" s="234" t="str">
        <f>_xlfn.XLOOKUP($F337,Monstervakken!$C:$C,Monstervakken!CQ:CQ,".",0)</f>
        <v>ja</v>
      </c>
      <c r="BH337" s="234" t="str">
        <f>_xlfn.XLOOKUP($F337,Monstervakken!$C:$C,Monstervakken!CR:CR,".",0)</f>
        <v>ja</v>
      </c>
      <c r="BI337" s="234" t="str">
        <f>_xlfn.XLOOKUP($F337,Monstervakken!$C:$C,Monstervakken!CS:CS,".",0)</f>
        <v>ja</v>
      </c>
      <c r="BJ337" s="234" t="str">
        <f>_xlfn.XLOOKUP($F337,Monstervakken!$C:$C,Monstervakken!CT:CT,".",0)</f>
        <v>ja</v>
      </c>
      <c r="BK337" s="234" t="str">
        <f>_xlfn.XLOOKUP($F337,Monstervakken!$C:$C,Monstervakken!CU:CU,".",0)</f>
        <v>ja</v>
      </c>
      <c r="BL337" s="232" t="str">
        <f t="shared" si="39"/>
        <v>011_327</v>
      </c>
    </row>
    <row r="338" spans="1:64" x14ac:dyDescent="0.2">
      <c r="A338" s="6" t="s">
        <v>1647</v>
      </c>
      <c r="C338" s="135">
        <f>_xlfn.XLOOKUP(F338,Monstervakken!C:C,Monstervakken!B:B)</f>
        <v>4024</v>
      </c>
      <c r="D338" s="6" t="s">
        <v>1635</v>
      </c>
      <c r="E338" s="6" t="s">
        <v>466</v>
      </c>
      <c r="F338" s="75">
        <v>63</v>
      </c>
      <c r="G338" s="115" t="str">
        <f t="shared" si="40"/>
        <v>011_328</v>
      </c>
      <c r="H338" s="135"/>
      <c r="I338" s="75">
        <v>328</v>
      </c>
      <c r="J338" s="6" t="s">
        <v>839</v>
      </c>
      <c r="K338" s="23">
        <v>43</v>
      </c>
      <c r="L338" s="25">
        <v>4</v>
      </c>
      <c r="M338" s="6">
        <v>172</v>
      </c>
      <c r="N338" s="8">
        <v>43766</v>
      </c>
      <c r="O338" s="6" t="s">
        <v>47</v>
      </c>
      <c r="P338" s="66">
        <v>-2.23</v>
      </c>
      <c r="Q338" s="66">
        <v>-2.2200000000000002</v>
      </c>
      <c r="R338" s="66">
        <f>_xlfn.XLOOKUP(E338,hlp_leggeruitrapport!A:A,hlp_leggeruitrapport!D:D)</f>
        <v>-2.2200000000000002</v>
      </c>
      <c r="S338" s="66">
        <v>0.5</v>
      </c>
      <c r="T338" s="66">
        <f>_xlfn.XLOOKUP(E338,hlp_leggeruitrapport!A:A,hlp_leggeruitrapport!E:E)</f>
        <v>0.5</v>
      </c>
      <c r="U338" s="75">
        <f>_xlfn.XLOOKUP(E338,hlp_leggeruitrapport!A:A,hlp_leggeruitrapport!F:F)</f>
        <v>3</v>
      </c>
      <c r="V338" s="165">
        <f>_xlfn.XLOOKUP($G338,hpBPaanwas!$C:$C,hpBPaanwas!T:T,".")</f>
        <v>2.67</v>
      </c>
      <c r="W338" s="75">
        <f t="shared" si="41"/>
        <v>-2.9200000000000004</v>
      </c>
      <c r="X338" s="6">
        <v>-2.72</v>
      </c>
      <c r="Y338" s="6">
        <v>1.3333330000000001</v>
      </c>
      <c r="Z338" s="6">
        <v>0.66</v>
      </c>
      <c r="AA338" s="6">
        <v>0.14000000000000001</v>
      </c>
      <c r="AB338" s="6">
        <v>0.3</v>
      </c>
      <c r="AC338" s="6">
        <v>28.4</v>
      </c>
      <c r="AD338" s="6">
        <v>6</v>
      </c>
      <c r="AE338" s="6">
        <v>12.9</v>
      </c>
      <c r="AF338" s="6">
        <v>0.17355400000000001</v>
      </c>
      <c r="AG338" s="6" t="s">
        <v>479</v>
      </c>
      <c r="AH338" s="6" t="s">
        <v>32</v>
      </c>
      <c r="AI338" s="6" t="s">
        <v>41</v>
      </c>
      <c r="AJ338" s="6" t="s">
        <v>839</v>
      </c>
      <c r="AK338" s="75">
        <f>_xlfn.XLOOKUP(G338,hlpBPout!C:C,hlpBPout!X:X,".")</f>
        <v>30</v>
      </c>
      <c r="AL338" s="75">
        <f>_xlfn.XLOOKUP($G338,hlpBPout!$C:$C,hlpBPout!AA:AA,".")</f>
        <v>4</v>
      </c>
      <c r="AM338" s="75">
        <f>_xlfn.XLOOKUP(G338,hpBPaanwas!C:C,hpBPaanwas!X:X,".")</f>
        <v>34</v>
      </c>
      <c r="AN338" s="165">
        <f t="shared" si="37"/>
        <v>0.39534883720930231</v>
      </c>
      <c r="AO338" s="75">
        <f>_xlfn.XLOOKUP($G338,hpBPaanwas!$C:$C,hpBPaanwas!AA:AA,".")</f>
        <v>17</v>
      </c>
      <c r="AP338" s="116"/>
      <c r="AQ338" s="75">
        <f t="shared" si="38"/>
        <v>1.6000000000000014</v>
      </c>
      <c r="AR338" s="116"/>
      <c r="AS338" s="127"/>
      <c r="AT338" s="127" t="s">
        <v>3795</v>
      </c>
      <c r="AU338" s="128"/>
      <c r="AV338" s="232" t="str">
        <f>_xlfn.XLOOKUP($F338,Monstervakken!$C:$C,Monstervakken!L:L,".",0)</f>
        <v>Klasse industrie</v>
      </c>
      <c r="AW338" s="232" t="str">
        <f>_xlfn.XLOOKUP($F338,Monstervakken!$C:$C,Monstervakken!M:M,".",0)</f>
        <v>Klasse B</v>
      </c>
      <c r="AX338" s="232" t="str">
        <f>_xlfn.XLOOKUP($F338,Monstervakken!$C:$C,Monstervakken!N:N,".",0)</f>
        <v>Verspreidbaar</v>
      </c>
      <c r="AY338" s="232" t="str">
        <f>_xlfn.XLOOKUP($F338,Monstervakken!$C:$C,Monstervakken!O:O,".",0)</f>
        <v>Toepasbaar in GBT</v>
      </c>
      <c r="AZ338" s="232" t="str">
        <f>_xlfn.XLOOKUP($F338,Monstervakken!$C:$C,Monstervakken!P:P,".",0)</f>
        <v>Toepasbaar in GBT</v>
      </c>
      <c r="BA338" s="232" t="str">
        <f>_xlfn.XLOOKUP($F338,Monstervakken!$C:$C,Monstervakken!Q:Q,".",0)</f>
        <v>Geen</v>
      </c>
      <c r="BB338" s="232"/>
      <c r="BC338" s="234" t="str">
        <f>_xlfn.XLOOKUP($F338,Monstervakken!$C:$C,Monstervakken!CM:CM,".",0)</f>
        <v>ja</v>
      </c>
      <c r="BD338" s="234" t="str">
        <f>_xlfn.XLOOKUP($F338,Monstervakken!$C:$C,Monstervakken!CN:CN,".",0)</f>
        <v>ja</v>
      </c>
      <c r="BE338" s="234" t="str">
        <f>_xlfn.XLOOKUP($F338,Monstervakken!$C:$C,Monstervakken!CO:CO,".",0)</f>
        <v>ja</v>
      </c>
      <c r="BF338" s="234" t="str">
        <f>_xlfn.XLOOKUP($F338,Monstervakken!$C:$C,Monstervakken!CP:CP,".",0)</f>
        <v>ja</v>
      </c>
      <c r="BG338" s="234" t="str">
        <f>_xlfn.XLOOKUP($F338,Monstervakken!$C:$C,Monstervakken!CQ:CQ,".",0)</f>
        <v>ja</v>
      </c>
      <c r="BH338" s="234" t="str">
        <f>_xlfn.XLOOKUP($F338,Monstervakken!$C:$C,Monstervakken!CR:CR,".",0)</f>
        <v>ja</v>
      </c>
      <c r="BI338" s="234" t="str">
        <f>_xlfn.XLOOKUP($F338,Monstervakken!$C:$C,Monstervakken!CS:CS,".",0)</f>
        <v>ja</v>
      </c>
      <c r="BJ338" s="234" t="str">
        <f>_xlfn.XLOOKUP($F338,Monstervakken!$C:$C,Monstervakken!CT:CT,".",0)</f>
        <v>ja</v>
      </c>
      <c r="BK338" s="234" t="str">
        <f>_xlfn.XLOOKUP($F338,Monstervakken!$C:$C,Monstervakken!CU:CU,".",0)</f>
        <v>ja</v>
      </c>
      <c r="BL338" s="232" t="str">
        <f t="shared" si="39"/>
        <v>011_328</v>
      </c>
    </row>
    <row r="339" spans="1:64" x14ac:dyDescent="0.2">
      <c r="A339" s="6" t="s">
        <v>1647</v>
      </c>
      <c r="C339" s="135">
        <f>_xlfn.XLOOKUP(F339,Monstervakken!C:C,Monstervakken!B:B)</f>
        <v>4024</v>
      </c>
      <c r="D339" s="6" t="s">
        <v>1635</v>
      </c>
      <c r="E339" s="6" t="s">
        <v>397</v>
      </c>
      <c r="F339" s="75">
        <v>63</v>
      </c>
      <c r="G339" s="115" t="str">
        <f t="shared" si="40"/>
        <v>011_329</v>
      </c>
      <c r="H339" s="135"/>
      <c r="I339" s="75">
        <v>329</v>
      </c>
      <c r="J339" s="6" t="s">
        <v>398</v>
      </c>
      <c r="K339" s="23">
        <v>13.5</v>
      </c>
      <c r="L339" s="25">
        <v>4.0999999999999996</v>
      </c>
      <c r="M339" s="6">
        <v>55.35</v>
      </c>
      <c r="N339" s="8">
        <v>43766</v>
      </c>
      <c r="O339" s="6" t="s">
        <v>150</v>
      </c>
      <c r="P339" s="66">
        <v>-2.23</v>
      </c>
      <c r="Q339" s="66">
        <v>-2.2200000000000002</v>
      </c>
      <c r="R339" s="66">
        <f>_xlfn.XLOOKUP(E339,hlp_leggeruitrapport!A:A,hlp_leggeruitrapport!D:D)</f>
        <v>-2.2200000000000002</v>
      </c>
      <c r="S339" s="66">
        <v>0.5</v>
      </c>
      <c r="T339" s="66">
        <f>_xlfn.XLOOKUP(E339,hlp_leggeruitrapport!A:A,hlp_leggeruitrapport!E:E)</f>
        <v>0.5</v>
      </c>
      <c r="U339" s="75">
        <f>_xlfn.XLOOKUP(E339,hlp_leggeruitrapport!A:A,hlp_leggeruitrapport!F:F)</f>
        <v>3</v>
      </c>
      <c r="V339" s="165">
        <f>_xlfn.XLOOKUP($G339,hpBPaanwas!$C:$C,hpBPaanwas!T:T,".")</f>
        <v>2.73</v>
      </c>
      <c r="W339" s="75">
        <f t="shared" si="41"/>
        <v>-2.9200000000000004</v>
      </c>
      <c r="X339" s="6">
        <v>-2.72</v>
      </c>
      <c r="Y339" s="6">
        <v>1.3666670000000001</v>
      </c>
      <c r="Z339" s="6">
        <v>0.85</v>
      </c>
      <c r="AA339" s="6">
        <v>0</v>
      </c>
      <c r="AB339" s="6">
        <v>0.13</v>
      </c>
      <c r="AC339" s="6">
        <v>11.5</v>
      </c>
      <c r="AD339" s="6">
        <v>0</v>
      </c>
      <c r="AE339" s="6">
        <v>1.8</v>
      </c>
      <c r="AF339" s="6">
        <v>0</v>
      </c>
      <c r="AG339" s="6" t="s">
        <v>27</v>
      </c>
      <c r="AH339" s="6" t="s">
        <v>32</v>
      </c>
      <c r="AI339" s="6" t="s">
        <v>41</v>
      </c>
      <c r="AJ339" s="6" t="s">
        <v>398</v>
      </c>
      <c r="AK339" s="75">
        <f>_xlfn.XLOOKUP(G339,hlpBPout!C:C,hlpBPout!X:X,".")</f>
        <v>11</v>
      </c>
      <c r="AL339" s="75">
        <f>_xlfn.XLOOKUP($G339,hlpBPout!$C:$C,hlpBPout!AA:AA,".")</f>
        <v>0</v>
      </c>
      <c r="AM339" s="75">
        <f>_xlfn.XLOOKUP(G339,hpBPaanwas!C:C,hpBPaanwas!X:X,".")</f>
        <v>12</v>
      </c>
      <c r="AN339" s="165">
        <f t="shared" si="37"/>
        <v>0.22222222222222221</v>
      </c>
      <c r="AO339" s="75">
        <f>_xlfn.XLOOKUP($G339,hpBPaanwas!$C:$C,hpBPaanwas!AA:AA,".")</f>
        <v>3</v>
      </c>
      <c r="AP339" s="116"/>
      <c r="AQ339" s="75">
        <f t="shared" si="38"/>
        <v>-0.5</v>
      </c>
      <c r="AR339" s="116"/>
      <c r="AS339" s="127"/>
      <c r="AT339" s="127" t="s">
        <v>3795</v>
      </c>
      <c r="AU339" s="128"/>
      <c r="AV339" s="232" t="str">
        <f>_xlfn.XLOOKUP($F339,Monstervakken!$C:$C,Monstervakken!L:L,".",0)</f>
        <v>Klasse industrie</v>
      </c>
      <c r="AW339" s="232" t="str">
        <f>_xlfn.XLOOKUP($F339,Monstervakken!$C:$C,Monstervakken!M:M,".",0)</f>
        <v>Klasse B</v>
      </c>
      <c r="AX339" s="232" t="str">
        <f>_xlfn.XLOOKUP($F339,Monstervakken!$C:$C,Monstervakken!N:N,".",0)</f>
        <v>Verspreidbaar</v>
      </c>
      <c r="AY339" s="232" t="str">
        <f>_xlfn.XLOOKUP($F339,Monstervakken!$C:$C,Monstervakken!O:O,".",0)</f>
        <v>Toepasbaar in GBT</v>
      </c>
      <c r="AZ339" s="232" t="str">
        <f>_xlfn.XLOOKUP($F339,Monstervakken!$C:$C,Monstervakken!P:P,".",0)</f>
        <v>Toepasbaar in GBT</v>
      </c>
      <c r="BA339" s="232" t="str">
        <f>_xlfn.XLOOKUP($F339,Monstervakken!$C:$C,Monstervakken!Q:Q,".",0)</f>
        <v>Geen</v>
      </c>
      <c r="BB339" s="232"/>
      <c r="BC339" s="234" t="str">
        <f>_xlfn.XLOOKUP($F339,Monstervakken!$C:$C,Monstervakken!CM:CM,".",0)</f>
        <v>ja</v>
      </c>
      <c r="BD339" s="234" t="str">
        <f>_xlfn.XLOOKUP($F339,Monstervakken!$C:$C,Monstervakken!CN:CN,".",0)</f>
        <v>ja</v>
      </c>
      <c r="BE339" s="234" t="str">
        <f>_xlfn.XLOOKUP($F339,Monstervakken!$C:$C,Monstervakken!CO:CO,".",0)</f>
        <v>ja</v>
      </c>
      <c r="BF339" s="234" t="str">
        <f>_xlfn.XLOOKUP($F339,Monstervakken!$C:$C,Monstervakken!CP:CP,".",0)</f>
        <v>ja</v>
      </c>
      <c r="BG339" s="234" t="str">
        <f>_xlfn.XLOOKUP($F339,Monstervakken!$C:$C,Monstervakken!CQ:CQ,".",0)</f>
        <v>ja</v>
      </c>
      <c r="BH339" s="234" t="str">
        <f>_xlfn.XLOOKUP($F339,Monstervakken!$C:$C,Monstervakken!CR:CR,".",0)</f>
        <v>ja</v>
      </c>
      <c r="BI339" s="234" t="str">
        <f>_xlfn.XLOOKUP($F339,Monstervakken!$C:$C,Monstervakken!CS:CS,".",0)</f>
        <v>ja</v>
      </c>
      <c r="BJ339" s="234" t="str">
        <f>_xlfn.XLOOKUP($F339,Monstervakken!$C:$C,Monstervakken!CT:CT,".",0)</f>
        <v>ja</v>
      </c>
      <c r="BK339" s="234" t="str">
        <f>_xlfn.XLOOKUP($F339,Monstervakken!$C:$C,Monstervakken!CU:CU,".",0)</f>
        <v>ja</v>
      </c>
      <c r="BL339" s="232" t="str">
        <f t="shared" si="39"/>
        <v>011_329</v>
      </c>
    </row>
    <row r="340" spans="1:64" x14ac:dyDescent="0.2">
      <c r="A340" s="6" t="s">
        <v>1647</v>
      </c>
      <c r="C340" s="135">
        <f>_xlfn.XLOOKUP(F340,Monstervakken!C:C,Monstervakken!B:B)</f>
        <v>3016</v>
      </c>
      <c r="D340" s="6" t="s">
        <v>1635</v>
      </c>
      <c r="E340" s="6" t="s">
        <v>840</v>
      </c>
      <c r="F340" s="75">
        <v>62</v>
      </c>
      <c r="G340" s="115" t="str">
        <f t="shared" si="40"/>
        <v>011_330</v>
      </c>
      <c r="H340" s="135"/>
      <c r="I340" s="75">
        <v>330</v>
      </c>
      <c r="J340" s="6" t="s">
        <v>841</v>
      </c>
      <c r="K340" s="23">
        <v>31</v>
      </c>
      <c r="L340" s="25">
        <v>4</v>
      </c>
      <c r="M340" s="6">
        <v>124</v>
      </c>
      <c r="N340" s="8">
        <v>43766</v>
      </c>
      <c r="O340" s="6" t="s">
        <v>74</v>
      </c>
      <c r="P340" s="66">
        <v>-2.23</v>
      </c>
      <c r="Q340" s="66">
        <v>-2.2200000000000002</v>
      </c>
      <c r="R340" s="66">
        <f>_xlfn.XLOOKUP(E340,hlp_leggeruitrapport!A:A,hlp_leggeruitrapport!D:D)</f>
        <v>-2.2200000000000002</v>
      </c>
      <c r="S340" s="66">
        <v>0.5</v>
      </c>
      <c r="T340" s="66">
        <f>_xlfn.XLOOKUP(E340,hlp_leggeruitrapport!A:A,hlp_leggeruitrapport!E:E)</f>
        <v>0.5</v>
      </c>
      <c r="U340" s="75">
        <f>_xlfn.XLOOKUP(E340,hlp_leggeruitrapport!A:A,hlp_leggeruitrapport!F:F)</f>
        <v>3</v>
      </c>
      <c r="V340" s="165">
        <f>_xlfn.XLOOKUP($G340,hpBPaanwas!$C:$C,hpBPaanwas!T:T,".")</f>
        <v>2.67</v>
      </c>
      <c r="W340" s="75">
        <f t="shared" si="41"/>
        <v>-2.9200000000000004</v>
      </c>
      <c r="X340" s="6">
        <v>-2.72</v>
      </c>
      <c r="Y340" s="6">
        <v>1.3333330000000001</v>
      </c>
      <c r="Z340" s="6">
        <v>0.54</v>
      </c>
      <c r="AA340" s="6">
        <v>0.11</v>
      </c>
      <c r="AB340" s="6">
        <v>0.24</v>
      </c>
      <c r="AC340" s="6">
        <v>16.7</v>
      </c>
      <c r="AD340" s="6">
        <v>3.4</v>
      </c>
      <c r="AE340" s="6">
        <v>7.4</v>
      </c>
      <c r="AF340" s="6">
        <v>0.14163100000000001</v>
      </c>
      <c r="AG340" s="6" t="s">
        <v>479</v>
      </c>
      <c r="AH340" s="6" t="s">
        <v>28</v>
      </c>
      <c r="AI340" s="6" t="s">
        <v>41</v>
      </c>
      <c r="AJ340" s="6" t="s">
        <v>841</v>
      </c>
      <c r="AK340" s="75">
        <f>_xlfn.XLOOKUP(G340,hlpBPout!C:C,hlpBPout!X:X,".")</f>
        <v>16</v>
      </c>
      <c r="AL340" s="75">
        <f>_xlfn.XLOOKUP($G340,hlpBPout!$C:$C,hlpBPout!AA:AA,".")</f>
        <v>3</v>
      </c>
      <c r="AM340" s="75">
        <f>_xlfn.XLOOKUP(G340,hpBPaanwas!C:C,hpBPaanwas!X:X,".")</f>
        <v>19</v>
      </c>
      <c r="AN340" s="165">
        <f t="shared" si="37"/>
        <v>0.29032258064516131</v>
      </c>
      <c r="AO340" s="75">
        <f>_xlfn.XLOOKUP($G340,hpBPaanwas!$C:$C,hpBPaanwas!AA:AA,".")</f>
        <v>9</v>
      </c>
      <c r="AP340" s="116"/>
      <c r="AQ340" s="75">
        <f t="shared" si="38"/>
        <v>-0.69999999999999929</v>
      </c>
      <c r="AR340" s="116"/>
      <c r="AS340" s="127"/>
      <c r="AT340" s="127" t="s">
        <v>3795</v>
      </c>
      <c r="AU340" s="128"/>
      <c r="AV340" s="232" t="str">
        <f>_xlfn.XLOOKUP($F340,Monstervakken!$C:$C,Monstervakken!L:L,".",0)</f>
        <v>Klasse industrie</v>
      </c>
      <c r="AW340" s="232" t="str">
        <f>_xlfn.XLOOKUP($F340,Monstervakken!$C:$C,Monstervakken!M:M,".",0)</f>
        <v>Klasse A</v>
      </c>
      <c r="AX340" s="232" t="str">
        <f>_xlfn.XLOOKUP($F340,Monstervakken!$C:$C,Monstervakken!N:N,".",0)</f>
        <v>Verspreidbaar</v>
      </c>
      <c r="AY340" s="232" t="str">
        <f>_xlfn.XLOOKUP($F340,Monstervakken!$C:$C,Monstervakken!O:O,".",0)</f>
        <v>Toepasbaar in GBT</v>
      </c>
      <c r="AZ340" s="232" t="str">
        <f>_xlfn.XLOOKUP($F340,Monstervakken!$C:$C,Monstervakken!P:P,".",0)</f>
        <v>Toepasbaar in GBT</v>
      </c>
      <c r="BA340" s="232" t="str">
        <f>_xlfn.XLOOKUP($F340,Monstervakken!$C:$C,Monstervakken!Q:Q,".",0)</f>
        <v>Geen</v>
      </c>
      <c r="BB340" s="232"/>
      <c r="BC340" s="234" t="str">
        <f>_xlfn.XLOOKUP($F340,Monstervakken!$C:$C,Monstervakken!CM:CM,".",0)</f>
        <v>ja</v>
      </c>
      <c r="BD340" s="234" t="str">
        <f>_xlfn.XLOOKUP($F340,Monstervakken!$C:$C,Monstervakken!CN:CN,".",0)</f>
        <v>ja</v>
      </c>
      <c r="BE340" s="234" t="str">
        <f>_xlfn.XLOOKUP($F340,Monstervakken!$C:$C,Monstervakken!CO:CO,".",0)</f>
        <v>ja</v>
      </c>
      <c r="BF340" s="234" t="str">
        <f>_xlfn.XLOOKUP($F340,Monstervakken!$C:$C,Monstervakken!CP:CP,".",0)</f>
        <v>ja</v>
      </c>
      <c r="BG340" s="234" t="str">
        <f>_xlfn.XLOOKUP($F340,Monstervakken!$C:$C,Monstervakken!CQ:CQ,".",0)</f>
        <v>ja</v>
      </c>
      <c r="BH340" s="234" t="str">
        <f>_xlfn.XLOOKUP($F340,Monstervakken!$C:$C,Monstervakken!CR:CR,".",0)</f>
        <v>ja</v>
      </c>
      <c r="BI340" s="234" t="str">
        <f>_xlfn.XLOOKUP($F340,Monstervakken!$C:$C,Monstervakken!CS:CS,".",0)</f>
        <v>ja</v>
      </c>
      <c r="BJ340" s="234" t="str">
        <f>_xlfn.XLOOKUP($F340,Monstervakken!$C:$C,Monstervakken!CT:CT,".",0)</f>
        <v>ja</v>
      </c>
      <c r="BK340" s="234" t="str">
        <f>_xlfn.XLOOKUP($F340,Monstervakken!$C:$C,Monstervakken!CU:CU,".",0)</f>
        <v>ja</v>
      </c>
      <c r="BL340" s="232" t="str">
        <f t="shared" si="39"/>
        <v>011_330</v>
      </c>
    </row>
    <row r="341" spans="1:64" x14ac:dyDescent="0.2">
      <c r="A341" s="6" t="s">
        <v>1647</v>
      </c>
      <c r="C341" s="135">
        <f>_xlfn.XLOOKUP(F341,Monstervakken!C:C,Monstervakken!B:B)</f>
        <v>3016</v>
      </c>
      <c r="D341" s="6" t="s">
        <v>1635</v>
      </c>
      <c r="E341" s="6" t="s">
        <v>840</v>
      </c>
      <c r="F341" s="75">
        <v>62</v>
      </c>
      <c r="G341" s="115" t="str">
        <f t="shared" si="40"/>
        <v>011_331</v>
      </c>
      <c r="H341" s="135"/>
      <c r="I341" s="75">
        <v>331</v>
      </c>
      <c r="J341" s="6" t="s">
        <v>842</v>
      </c>
      <c r="K341" s="23">
        <v>31</v>
      </c>
      <c r="L341" s="25">
        <v>4.0999999999999996</v>
      </c>
      <c r="M341" s="6">
        <v>127.1</v>
      </c>
      <c r="N341" s="8">
        <v>43766</v>
      </c>
      <c r="O341" s="6" t="s">
        <v>74</v>
      </c>
      <c r="P341" s="66">
        <v>-2.23</v>
      </c>
      <c r="Q341" s="66">
        <v>-2.2200000000000002</v>
      </c>
      <c r="R341" s="66">
        <f>_xlfn.XLOOKUP(E341,hlp_leggeruitrapport!A:A,hlp_leggeruitrapport!D:D)</f>
        <v>-2.2200000000000002</v>
      </c>
      <c r="S341" s="66">
        <v>0.5</v>
      </c>
      <c r="T341" s="66">
        <f>_xlfn.XLOOKUP(E341,hlp_leggeruitrapport!A:A,hlp_leggeruitrapport!E:E)</f>
        <v>0.5</v>
      </c>
      <c r="U341" s="75">
        <f>_xlfn.XLOOKUP(E341,hlp_leggeruitrapport!A:A,hlp_leggeruitrapport!F:F)</f>
        <v>3</v>
      </c>
      <c r="V341" s="165">
        <f>_xlfn.XLOOKUP($G341,hpBPaanwas!$C:$C,hpBPaanwas!T:T,".")</f>
        <v>2.73</v>
      </c>
      <c r="W341" s="75">
        <f t="shared" si="41"/>
        <v>-2.9200000000000004</v>
      </c>
      <c r="X341" s="6">
        <v>-2.72</v>
      </c>
      <c r="Y341" s="6">
        <v>1.3666670000000001</v>
      </c>
      <c r="Z341" s="6">
        <v>0.55000000000000004</v>
      </c>
      <c r="AA341" s="6">
        <v>0.12</v>
      </c>
      <c r="AB341" s="6">
        <v>0.28000000000000003</v>
      </c>
      <c r="AC341" s="6">
        <v>17.100000000000001</v>
      </c>
      <c r="AD341" s="6">
        <v>3.7</v>
      </c>
      <c r="AE341" s="6">
        <v>8.6999999999999993</v>
      </c>
      <c r="AF341" s="6">
        <v>0.14937800000000001</v>
      </c>
      <c r="AG341" s="6" t="s">
        <v>479</v>
      </c>
      <c r="AH341" s="6" t="s">
        <v>32</v>
      </c>
      <c r="AI341" s="6" t="s">
        <v>41</v>
      </c>
      <c r="AJ341" s="6" t="s">
        <v>842</v>
      </c>
      <c r="AK341" s="75">
        <f>_xlfn.XLOOKUP(G341,hlpBPout!C:C,hlpBPout!X:X,".")</f>
        <v>16</v>
      </c>
      <c r="AL341" s="75">
        <f>_xlfn.XLOOKUP($G341,hlpBPout!$C:$C,hlpBPout!AA:AA,".")</f>
        <v>3</v>
      </c>
      <c r="AM341" s="75">
        <f>_xlfn.XLOOKUP(G341,hpBPaanwas!C:C,hpBPaanwas!X:X,".")</f>
        <v>22</v>
      </c>
      <c r="AN341" s="165">
        <f t="shared" si="37"/>
        <v>0.38709677419354838</v>
      </c>
      <c r="AO341" s="75">
        <f>_xlfn.XLOOKUP($G341,hpBPaanwas!$C:$C,hpBPaanwas!AA:AA,".")</f>
        <v>12</v>
      </c>
      <c r="AP341" s="116"/>
      <c r="AQ341" s="75">
        <f t="shared" si="38"/>
        <v>-1.1000000000000014</v>
      </c>
      <c r="AR341" s="116"/>
      <c r="AS341" s="127"/>
      <c r="AT341" s="127" t="s">
        <v>3795</v>
      </c>
      <c r="AU341" s="128"/>
      <c r="AV341" s="232" t="str">
        <f>_xlfn.XLOOKUP($F341,Monstervakken!$C:$C,Monstervakken!L:L,".",0)</f>
        <v>Klasse industrie</v>
      </c>
      <c r="AW341" s="232" t="str">
        <f>_xlfn.XLOOKUP($F341,Monstervakken!$C:$C,Monstervakken!M:M,".",0)</f>
        <v>Klasse A</v>
      </c>
      <c r="AX341" s="232" t="str">
        <f>_xlfn.XLOOKUP($F341,Monstervakken!$C:$C,Monstervakken!N:N,".",0)</f>
        <v>Verspreidbaar</v>
      </c>
      <c r="AY341" s="232" t="str">
        <f>_xlfn.XLOOKUP($F341,Monstervakken!$C:$C,Monstervakken!O:O,".",0)</f>
        <v>Toepasbaar in GBT</v>
      </c>
      <c r="AZ341" s="232" t="str">
        <f>_xlfn.XLOOKUP($F341,Monstervakken!$C:$C,Monstervakken!P:P,".",0)</f>
        <v>Toepasbaar in GBT</v>
      </c>
      <c r="BA341" s="232" t="str">
        <f>_xlfn.XLOOKUP($F341,Monstervakken!$C:$C,Monstervakken!Q:Q,".",0)</f>
        <v>Geen</v>
      </c>
      <c r="BB341" s="232"/>
      <c r="BC341" s="234" t="str">
        <f>_xlfn.XLOOKUP($F341,Monstervakken!$C:$C,Monstervakken!CM:CM,".",0)</f>
        <v>ja</v>
      </c>
      <c r="BD341" s="234" t="str">
        <f>_xlfn.XLOOKUP($F341,Monstervakken!$C:$C,Monstervakken!CN:CN,".",0)</f>
        <v>ja</v>
      </c>
      <c r="BE341" s="234" t="str">
        <f>_xlfn.XLOOKUP($F341,Monstervakken!$C:$C,Monstervakken!CO:CO,".",0)</f>
        <v>ja</v>
      </c>
      <c r="BF341" s="234" t="str">
        <f>_xlfn.XLOOKUP($F341,Monstervakken!$C:$C,Monstervakken!CP:CP,".",0)</f>
        <v>ja</v>
      </c>
      <c r="BG341" s="234" t="str">
        <f>_xlfn.XLOOKUP($F341,Monstervakken!$C:$C,Monstervakken!CQ:CQ,".",0)</f>
        <v>ja</v>
      </c>
      <c r="BH341" s="234" t="str">
        <f>_xlfn.XLOOKUP($F341,Monstervakken!$C:$C,Monstervakken!CR:CR,".",0)</f>
        <v>ja</v>
      </c>
      <c r="BI341" s="234" t="str">
        <f>_xlfn.XLOOKUP($F341,Monstervakken!$C:$C,Monstervakken!CS:CS,".",0)</f>
        <v>ja</v>
      </c>
      <c r="BJ341" s="234" t="str">
        <f>_xlfn.XLOOKUP($F341,Monstervakken!$C:$C,Monstervakken!CT:CT,".",0)</f>
        <v>ja</v>
      </c>
      <c r="BK341" s="234" t="str">
        <f>_xlfn.XLOOKUP($F341,Monstervakken!$C:$C,Monstervakken!CU:CU,".",0)</f>
        <v>ja</v>
      </c>
      <c r="BL341" s="232" t="str">
        <f t="shared" si="39"/>
        <v>011_331</v>
      </c>
    </row>
    <row r="342" spans="1:64" x14ac:dyDescent="0.2">
      <c r="A342" s="6" t="s">
        <v>1647</v>
      </c>
      <c r="C342" s="135">
        <f>_xlfn.XLOOKUP(F342,Monstervakken!C:C,Monstervakken!B:B)</f>
        <v>3020</v>
      </c>
      <c r="D342" s="6" t="s">
        <v>1635</v>
      </c>
      <c r="E342" s="6" t="s">
        <v>399</v>
      </c>
      <c r="F342" s="75">
        <v>75</v>
      </c>
      <c r="G342" s="115" t="str">
        <f t="shared" si="40"/>
        <v>011_332</v>
      </c>
      <c r="H342" s="135"/>
      <c r="I342" s="75">
        <v>332</v>
      </c>
      <c r="J342" s="6" t="s">
        <v>400</v>
      </c>
      <c r="K342" s="23">
        <v>52.5</v>
      </c>
      <c r="L342" s="25">
        <v>5.65</v>
      </c>
      <c r="M342" s="6">
        <v>296.625</v>
      </c>
      <c r="N342" s="8">
        <v>43756</v>
      </c>
      <c r="O342" s="6" t="s">
        <v>74</v>
      </c>
      <c r="P342" s="66">
        <v>-2.2400000000000002</v>
      </c>
      <c r="Q342" s="66">
        <v>-2.2200000000000002</v>
      </c>
      <c r="R342" s="66">
        <f>_xlfn.XLOOKUP(E342,hlp_leggeruitrapport!A:A,hlp_leggeruitrapport!D:D)</f>
        <v>-2.2200000000000002</v>
      </c>
      <c r="S342" s="66">
        <v>0.75</v>
      </c>
      <c r="T342" s="66">
        <f>_xlfn.XLOOKUP(E342,hlp_leggeruitrapport!A:A,hlp_leggeruitrapport!E:E)</f>
        <v>0.75</v>
      </c>
      <c r="U342" s="75">
        <f>_xlfn.XLOOKUP(E342,hlp_leggeruitrapport!A:A,hlp_leggeruitrapport!F:F)</f>
        <v>3</v>
      </c>
      <c r="V342" s="165">
        <f>_xlfn.XLOOKUP($G342,hpBPaanwas!$C:$C,hpBPaanwas!T:T,".")</f>
        <v>2.5099999999999998</v>
      </c>
      <c r="W342" s="75">
        <f t="shared" si="41"/>
        <v>-3.1700000000000004</v>
      </c>
      <c r="X342" s="6">
        <v>-2.97</v>
      </c>
      <c r="Y342" s="6">
        <v>1.8833329999999999</v>
      </c>
      <c r="Z342" s="6">
        <v>1.1000000000000001</v>
      </c>
      <c r="AA342" s="6">
        <v>0</v>
      </c>
      <c r="AB342" s="6">
        <v>0.03</v>
      </c>
      <c r="AC342" s="6">
        <v>57.8</v>
      </c>
      <c r="AD342" s="6">
        <v>0</v>
      </c>
      <c r="AE342" s="6">
        <v>1.6</v>
      </c>
      <c r="AF342" s="6">
        <v>0</v>
      </c>
      <c r="AG342" s="6" t="s">
        <v>27</v>
      </c>
      <c r="AH342" s="6" t="s">
        <v>32</v>
      </c>
      <c r="AI342" s="6" t="s">
        <v>41</v>
      </c>
      <c r="AJ342" s="6" t="s">
        <v>400</v>
      </c>
      <c r="AK342" s="75">
        <f>_xlfn.XLOOKUP(G342,hlpBPout!C:C,hlpBPout!X:X,".")</f>
        <v>58</v>
      </c>
      <c r="AL342" s="75">
        <f>_xlfn.XLOOKUP($G342,hlpBPout!$C:$C,hlpBPout!AA:AA,".")</f>
        <v>0</v>
      </c>
      <c r="AM342" s="75">
        <f>_xlfn.XLOOKUP(G342,hpBPaanwas!C:C,hpBPaanwas!X:X,".")</f>
        <v>63</v>
      </c>
      <c r="AN342" s="165">
        <f t="shared" si="37"/>
        <v>9.5238095238095233E-2</v>
      </c>
      <c r="AO342" s="75">
        <f>_xlfn.XLOOKUP($G342,hpBPaanwas!$C:$C,hpBPaanwas!AA:AA,".")</f>
        <v>5</v>
      </c>
      <c r="AP342" s="116"/>
      <c r="AQ342" s="75">
        <f t="shared" si="38"/>
        <v>0.20000000000000284</v>
      </c>
      <c r="AR342" s="116"/>
      <c r="AS342" s="127" t="s">
        <v>1647</v>
      </c>
      <c r="AT342" s="127">
        <v>10</v>
      </c>
      <c r="AU342" s="128"/>
      <c r="AV342" s="232" t="str">
        <f>_xlfn.XLOOKUP($F342,Monstervakken!$C:$C,Monstervakken!L:L,".",0)</f>
        <v>Klasse industrie</v>
      </c>
      <c r="AW342" s="232" t="str">
        <f>_xlfn.XLOOKUP($F342,Monstervakken!$C:$C,Monstervakken!M:M,".",0)</f>
        <v>Klasse A</v>
      </c>
      <c r="AX342" s="232" t="str">
        <f>_xlfn.XLOOKUP($F342,Monstervakken!$C:$C,Monstervakken!N:N,".",0)</f>
        <v>Verspreidbaar</v>
      </c>
      <c r="AY342" s="232" t="str">
        <f>_xlfn.XLOOKUP($F342,Monstervakken!$C:$C,Monstervakken!O:O,".",0)</f>
        <v>Toepasbaar in GBT</v>
      </c>
      <c r="AZ342" s="232" t="str">
        <f>_xlfn.XLOOKUP($F342,Monstervakken!$C:$C,Monstervakken!P:P,".",0)</f>
        <v>Toepasbaar in GBT</v>
      </c>
      <c r="BA342" s="232" t="str">
        <f>_xlfn.XLOOKUP($F342,Monstervakken!$C:$C,Monstervakken!Q:Q,".",0)</f>
        <v>Geen</v>
      </c>
      <c r="BB342" s="232"/>
      <c r="BC342" s="234" t="str">
        <f>_xlfn.XLOOKUP($F342,Monstervakken!$C:$C,Monstervakken!CM:CM,".",0)</f>
        <v>ja</v>
      </c>
      <c r="BD342" s="234" t="str">
        <f>_xlfn.XLOOKUP($F342,Monstervakken!$C:$C,Monstervakken!CN:CN,".",0)</f>
        <v>ja</v>
      </c>
      <c r="BE342" s="234" t="str">
        <f>_xlfn.XLOOKUP($F342,Monstervakken!$C:$C,Monstervakken!CO:CO,".",0)</f>
        <v>ja</v>
      </c>
      <c r="BF342" s="234" t="str">
        <f>_xlfn.XLOOKUP($F342,Monstervakken!$C:$C,Monstervakken!CP:CP,".",0)</f>
        <v>ja</v>
      </c>
      <c r="BG342" s="234" t="str">
        <f>_xlfn.XLOOKUP($F342,Monstervakken!$C:$C,Monstervakken!CQ:CQ,".",0)</f>
        <v>ja</v>
      </c>
      <c r="BH342" s="234" t="str">
        <f>_xlfn.XLOOKUP($F342,Monstervakken!$C:$C,Monstervakken!CR:CR,".",0)</f>
        <v>ja</v>
      </c>
      <c r="BI342" s="234" t="str">
        <f>_xlfn.XLOOKUP($F342,Monstervakken!$C:$C,Monstervakken!CS:CS,".",0)</f>
        <v>ja</v>
      </c>
      <c r="BJ342" s="234" t="str">
        <f>_xlfn.XLOOKUP($F342,Monstervakken!$C:$C,Monstervakken!CT:CT,".",0)</f>
        <v>ja</v>
      </c>
      <c r="BK342" s="234" t="str">
        <f>_xlfn.XLOOKUP($F342,Monstervakken!$C:$C,Monstervakken!CU:CU,".",0)</f>
        <v>ja</v>
      </c>
      <c r="BL342" s="232" t="str">
        <f t="shared" si="39"/>
        <v>011_332</v>
      </c>
    </row>
    <row r="343" spans="1:64" x14ac:dyDescent="0.2">
      <c r="A343" s="6" t="s">
        <v>1647</v>
      </c>
      <c r="C343" s="135">
        <f>_xlfn.XLOOKUP(F343,Monstervakken!C:C,Monstervakken!B:B)</f>
        <v>3020</v>
      </c>
      <c r="D343" s="6" t="s">
        <v>1635</v>
      </c>
      <c r="E343" s="6" t="s">
        <v>399</v>
      </c>
      <c r="F343" s="75">
        <v>75</v>
      </c>
      <c r="G343" s="115" t="str">
        <f t="shared" si="40"/>
        <v>011_333</v>
      </c>
      <c r="H343" s="135"/>
      <c r="I343" s="75">
        <v>333</v>
      </c>
      <c r="J343" s="6" t="s">
        <v>401</v>
      </c>
      <c r="K343" s="23">
        <v>52.5</v>
      </c>
      <c r="L343" s="25">
        <v>5.5</v>
      </c>
      <c r="M343" s="6">
        <v>288.75</v>
      </c>
      <c r="N343" s="8">
        <v>43756</v>
      </c>
      <c r="O343" s="6" t="s">
        <v>74</v>
      </c>
      <c r="P343" s="66">
        <v>-2.2400000000000002</v>
      </c>
      <c r="Q343" s="66">
        <v>-2.2200000000000002</v>
      </c>
      <c r="R343" s="66">
        <f>_xlfn.XLOOKUP(E343,hlp_leggeruitrapport!A:A,hlp_leggeruitrapport!D:D)</f>
        <v>-2.2200000000000002</v>
      </c>
      <c r="S343" s="66">
        <v>0.75</v>
      </c>
      <c r="T343" s="66">
        <f>_xlfn.XLOOKUP(E343,hlp_leggeruitrapport!A:A,hlp_leggeruitrapport!E:E)</f>
        <v>0.75</v>
      </c>
      <c r="U343" s="75">
        <f>_xlfn.XLOOKUP(E343,hlp_leggeruitrapport!A:A,hlp_leggeruitrapport!F:F)</f>
        <v>3</v>
      </c>
      <c r="V343" s="165">
        <f>_xlfn.XLOOKUP($G343,hpBPaanwas!$C:$C,hpBPaanwas!T:T,".")</f>
        <v>2.44</v>
      </c>
      <c r="W343" s="75">
        <f t="shared" si="41"/>
        <v>-3.1700000000000004</v>
      </c>
      <c r="X343" s="6">
        <v>-2.97</v>
      </c>
      <c r="Y343" s="6">
        <v>1.8333330000000001</v>
      </c>
      <c r="Z343" s="6">
        <v>1.07</v>
      </c>
      <c r="AA343" s="6">
        <v>0</v>
      </c>
      <c r="AB343" s="6">
        <v>0.11</v>
      </c>
      <c r="AC343" s="6">
        <v>56.2</v>
      </c>
      <c r="AD343" s="6">
        <v>0</v>
      </c>
      <c r="AE343" s="6">
        <v>5.8</v>
      </c>
      <c r="AF343" s="6">
        <v>0</v>
      </c>
      <c r="AG343" s="6" t="s">
        <v>27</v>
      </c>
      <c r="AH343" s="6" t="s">
        <v>32</v>
      </c>
      <c r="AI343" s="6" t="s">
        <v>41</v>
      </c>
      <c r="AJ343" s="6" t="s">
        <v>401</v>
      </c>
      <c r="AK343" s="75">
        <f>_xlfn.XLOOKUP(G343,hlpBPout!C:C,hlpBPout!X:X,".")</f>
        <v>58</v>
      </c>
      <c r="AL343" s="75">
        <f>_xlfn.XLOOKUP($G343,hlpBPout!$C:$C,hlpBPout!AA:AA,".")</f>
        <v>0</v>
      </c>
      <c r="AM343" s="75">
        <f>_xlfn.XLOOKUP(G343,hpBPaanwas!C:C,hpBPaanwas!X:X,".")</f>
        <v>63</v>
      </c>
      <c r="AN343" s="165">
        <f t="shared" si="37"/>
        <v>0.20952380952380953</v>
      </c>
      <c r="AO343" s="75">
        <f>_xlfn.XLOOKUP($G343,hpBPaanwas!$C:$C,hpBPaanwas!AA:AA,".")</f>
        <v>11</v>
      </c>
      <c r="AP343" s="116"/>
      <c r="AQ343" s="75">
        <f t="shared" si="38"/>
        <v>1.7999999999999972</v>
      </c>
      <c r="AR343" s="116"/>
      <c r="AS343" s="127" t="s">
        <v>1647</v>
      </c>
      <c r="AT343" s="127">
        <v>10</v>
      </c>
      <c r="AU343" s="128"/>
      <c r="AV343" s="232" t="str">
        <f>_xlfn.XLOOKUP($F343,Monstervakken!$C:$C,Monstervakken!L:L,".",0)</f>
        <v>Klasse industrie</v>
      </c>
      <c r="AW343" s="232" t="str">
        <f>_xlfn.XLOOKUP($F343,Monstervakken!$C:$C,Monstervakken!M:M,".",0)</f>
        <v>Klasse A</v>
      </c>
      <c r="AX343" s="232" t="str">
        <f>_xlfn.XLOOKUP($F343,Monstervakken!$C:$C,Monstervakken!N:N,".",0)</f>
        <v>Verspreidbaar</v>
      </c>
      <c r="AY343" s="232" t="str">
        <f>_xlfn.XLOOKUP($F343,Monstervakken!$C:$C,Monstervakken!O:O,".",0)</f>
        <v>Toepasbaar in GBT</v>
      </c>
      <c r="AZ343" s="232" t="str">
        <f>_xlfn.XLOOKUP($F343,Monstervakken!$C:$C,Monstervakken!P:P,".",0)</f>
        <v>Toepasbaar in GBT</v>
      </c>
      <c r="BA343" s="232" t="str">
        <f>_xlfn.XLOOKUP($F343,Monstervakken!$C:$C,Monstervakken!Q:Q,".",0)</f>
        <v>Geen</v>
      </c>
      <c r="BB343" s="232"/>
      <c r="BC343" s="234" t="str">
        <f>_xlfn.XLOOKUP($F343,Monstervakken!$C:$C,Monstervakken!CM:CM,".",0)</f>
        <v>ja</v>
      </c>
      <c r="BD343" s="234" t="str">
        <f>_xlfn.XLOOKUP($F343,Monstervakken!$C:$C,Monstervakken!CN:CN,".",0)</f>
        <v>ja</v>
      </c>
      <c r="BE343" s="234" t="str">
        <f>_xlfn.XLOOKUP($F343,Monstervakken!$C:$C,Monstervakken!CO:CO,".",0)</f>
        <v>ja</v>
      </c>
      <c r="BF343" s="234" t="str">
        <f>_xlfn.XLOOKUP($F343,Monstervakken!$C:$C,Monstervakken!CP:CP,".",0)</f>
        <v>ja</v>
      </c>
      <c r="BG343" s="234" t="str">
        <f>_xlfn.XLOOKUP($F343,Monstervakken!$C:$C,Monstervakken!CQ:CQ,".",0)</f>
        <v>ja</v>
      </c>
      <c r="BH343" s="234" t="str">
        <f>_xlfn.XLOOKUP($F343,Monstervakken!$C:$C,Monstervakken!CR:CR,".",0)</f>
        <v>ja</v>
      </c>
      <c r="BI343" s="234" t="str">
        <f>_xlfn.XLOOKUP($F343,Monstervakken!$C:$C,Monstervakken!CS:CS,".",0)</f>
        <v>ja</v>
      </c>
      <c r="BJ343" s="234" t="str">
        <f>_xlfn.XLOOKUP($F343,Monstervakken!$C:$C,Monstervakken!CT:CT,".",0)</f>
        <v>ja</v>
      </c>
      <c r="BK343" s="234" t="str">
        <f>_xlfn.XLOOKUP($F343,Monstervakken!$C:$C,Monstervakken!CU:CU,".",0)</f>
        <v>ja</v>
      </c>
      <c r="BL343" s="232" t="str">
        <f t="shared" si="39"/>
        <v>011_333</v>
      </c>
    </row>
    <row r="344" spans="1:64" hidden="1" x14ac:dyDescent="0.2">
      <c r="A344" s="6" t="s">
        <v>2814</v>
      </c>
      <c r="C344" s="6"/>
      <c r="D344" s="6" t="s">
        <v>1635</v>
      </c>
      <c r="E344" s="6" t="s">
        <v>914</v>
      </c>
      <c r="F344" s="75">
        <v>0</v>
      </c>
      <c r="G344" s="115" t="str">
        <f t="shared" si="40"/>
        <v>011_334</v>
      </c>
      <c r="H344" s="135"/>
      <c r="I344" s="75">
        <v>334</v>
      </c>
      <c r="J344" s="6" t="s">
        <v>915</v>
      </c>
      <c r="K344" s="23">
        <v>34</v>
      </c>
      <c r="L344" s="25">
        <v>8.8000000000000007</v>
      </c>
      <c r="M344" s="6">
        <v>299.2</v>
      </c>
      <c r="N344" s="8">
        <v>43756</v>
      </c>
      <c r="O344" s="6" t="s">
        <v>38</v>
      </c>
      <c r="P344" s="66">
        <v>-2.2400000000000002</v>
      </c>
      <c r="Q344" s="66">
        <v>-2.2200000000000002</v>
      </c>
      <c r="R344" s="66">
        <f>_xlfn.XLOOKUP(E344,hlp_leggeruitrapport!A:A,hlp_leggeruitrapport!D:D)</f>
        <v>-2.2200000000000002</v>
      </c>
      <c r="S344" s="66">
        <v>0.5</v>
      </c>
      <c r="T344" s="66">
        <f>_xlfn.XLOOKUP(E344,hlp_leggeruitrapport!A:A,hlp_leggeruitrapport!E:E)</f>
        <v>0.5</v>
      </c>
      <c r="U344" s="75">
        <f>_xlfn.XLOOKUP(E344,hlp_leggeruitrapport!A:A,hlp_leggeruitrapport!F:F)</f>
        <v>3</v>
      </c>
      <c r="V344" s="165">
        <f>_xlfn.XLOOKUP($G344,hpBPaanwas!$C:$C,hpBPaanwas!T:T,".")</f>
        <v>3</v>
      </c>
      <c r="W344" s="75">
        <f t="shared" si="41"/>
        <v>-2.9200000000000004</v>
      </c>
      <c r="X344" s="6">
        <v>-2.72</v>
      </c>
      <c r="Y344" s="6">
        <v>5.8</v>
      </c>
      <c r="Z344" s="6">
        <v>4.9400000000000004</v>
      </c>
      <c r="AA344" s="6">
        <v>0.03</v>
      </c>
      <c r="AB344" s="6">
        <v>0.05</v>
      </c>
      <c r="AC344" s="6">
        <v>168</v>
      </c>
      <c r="AD344" s="6">
        <v>1</v>
      </c>
      <c r="AE344" s="6">
        <v>1.7</v>
      </c>
      <c r="AF344" s="6">
        <v>1.0317E-2</v>
      </c>
      <c r="AG344" s="6" t="s">
        <v>876</v>
      </c>
      <c r="AH344" s="6" t="s">
        <v>32</v>
      </c>
      <c r="AI344" s="6" t="s">
        <v>41</v>
      </c>
      <c r="AJ344" s="6" t="s">
        <v>915</v>
      </c>
      <c r="AK344" s="75">
        <f>_xlfn.XLOOKUP(G344,hlpBPout!C:C,hlpBPout!X:X,".")</f>
        <v>167</v>
      </c>
      <c r="AL344" s="75">
        <f>_xlfn.XLOOKUP($G344,hlpBPout!$C:$C,hlpBPout!AA:AA,".")</f>
        <v>3</v>
      </c>
      <c r="AM344" s="75">
        <f>_xlfn.XLOOKUP(G344,hpBPaanwas!C:C,hpBPaanwas!X:X,".")</f>
        <v>177</v>
      </c>
      <c r="AN344" s="75"/>
      <c r="AO344" s="75">
        <f>_xlfn.XLOOKUP($G344,hpBPaanwas!$C:$C,hpBPaanwas!AA:AA,".")</f>
        <v>7</v>
      </c>
      <c r="AP344" s="116"/>
      <c r="AQ344" s="75">
        <f t="shared" si="38"/>
        <v>-1</v>
      </c>
      <c r="AR344" s="116"/>
      <c r="AS344" s="127"/>
      <c r="AT344" s="127"/>
      <c r="AU344" s="128"/>
      <c r="BC344" s="2"/>
      <c r="BD344" s="2"/>
      <c r="BE344" s="2"/>
      <c r="BF344" s="2"/>
      <c r="BG344" s="2"/>
      <c r="BH344" s="2"/>
      <c r="BI344" s="2"/>
      <c r="BJ344" s="2"/>
      <c r="BK344" s="2"/>
      <c r="BL344" s="232" t="str">
        <f t="shared" si="39"/>
        <v>011_334</v>
      </c>
    </row>
    <row r="345" spans="1:64" x14ac:dyDescent="0.2">
      <c r="A345" s="6" t="s">
        <v>1647</v>
      </c>
      <c r="C345" s="135">
        <f>_xlfn.XLOOKUP(F345,Monstervakken!C:C,Monstervakken!B:B)</f>
        <v>4033</v>
      </c>
      <c r="D345" s="6" t="s">
        <v>1635</v>
      </c>
      <c r="E345" s="6" t="s">
        <v>402</v>
      </c>
      <c r="F345" s="75">
        <v>76</v>
      </c>
      <c r="G345" s="115" t="str">
        <f t="shared" si="40"/>
        <v>011_335</v>
      </c>
      <c r="H345" s="135"/>
      <c r="I345" s="75">
        <v>335</v>
      </c>
      <c r="J345" s="6" t="s">
        <v>403</v>
      </c>
      <c r="K345" s="23">
        <v>29</v>
      </c>
      <c r="L345" s="25">
        <v>12.65</v>
      </c>
      <c r="M345" s="6">
        <v>366.85</v>
      </c>
      <c r="N345" s="8">
        <v>43756</v>
      </c>
      <c r="O345" s="6" t="s">
        <v>74</v>
      </c>
      <c r="P345" s="66">
        <v>-2.2400000000000002</v>
      </c>
      <c r="Q345" s="66">
        <v>-2.2200000000000002</v>
      </c>
      <c r="R345" s="66">
        <f>_xlfn.XLOOKUP(E345,hlp_leggeruitrapport!A:A,hlp_leggeruitrapport!D:D)</f>
        <v>-2.2200000000000002</v>
      </c>
      <c r="S345" s="66">
        <v>0.75</v>
      </c>
      <c r="T345" s="66">
        <f>_xlfn.XLOOKUP(E345,hlp_leggeruitrapport!A:A,hlp_leggeruitrapport!E:E)</f>
        <v>0.75</v>
      </c>
      <c r="U345" s="75">
        <f>_xlfn.XLOOKUP(E345,hlp_leggeruitrapport!A:A,hlp_leggeruitrapport!F:F)</f>
        <v>3</v>
      </c>
      <c r="V345" s="165">
        <f>_xlfn.XLOOKUP($G345,hpBPaanwas!$C:$C,hpBPaanwas!T:T,".")</f>
        <v>3</v>
      </c>
      <c r="W345" s="75">
        <f t="shared" si="41"/>
        <v>-3.1700000000000004</v>
      </c>
      <c r="X345" s="6">
        <v>-2.97</v>
      </c>
      <c r="Y345" s="6">
        <v>8.15</v>
      </c>
      <c r="Z345" s="6">
        <v>6.55</v>
      </c>
      <c r="AA345" s="6">
        <v>0.15</v>
      </c>
      <c r="AB345" s="6">
        <v>0.81</v>
      </c>
      <c r="AC345" s="6">
        <v>190</v>
      </c>
      <c r="AD345" s="6">
        <v>4.4000000000000004</v>
      </c>
      <c r="AE345" s="6">
        <v>23.5</v>
      </c>
      <c r="AF345" s="6">
        <v>2.4375000000000001E-2</v>
      </c>
      <c r="AG345" s="6" t="s">
        <v>27</v>
      </c>
      <c r="AH345" s="6" t="s">
        <v>32</v>
      </c>
      <c r="AI345" s="6" t="s">
        <v>29</v>
      </c>
      <c r="AJ345" s="6" t="s">
        <v>403</v>
      </c>
      <c r="AK345" s="75">
        <f>_xlfn.XLOOKUP(G345,hlpBPout!C:C,hlpBPout!X:X,".")</f>
        <v>189</v>
      </c>
      <c r="AL345" s="75">
        <f>_xlfn.XLOOKUP($G345,hlpBPout!$C:$C,hlpBPout!AA:AA,".")</f>
        <v>6</v>
      </c>
      <c r="AM345" s="75">
        <f>_xlfn.XLOOKUP(G345,hpBPaanwas!C:C,hpBPaanwas!X:X,".")</f>
        <v>200</v>
      </c>
      <c r="AN345" s="165">
        <f t="shared" ref="AN345:AN376" si="42">AO345/K345</f>
        <v>1.103448275862069</v>
      </c>
      <c r="AO345" s="75">
        <f>_xlfn.XLOOKUP($G345,hpBPaanwas!$C:$C,hpBPaanwas!AA:AA,".")</f>
        <v>32</v>
      </c>
      <c r="AP345" s="116"/>
      <c r="AQ345" s="75">
        <f t="shared" si="38"/>
        <v>-1</v>
      </c>
      <c r="AR345" s="116"/>
      <c r="AS345" s="127" t="s">
        <v>1647</v>
      </c>
      <c r="AT345" s="127">
        <v>8</v>
      </c>
      <c r="AU345" s="128"/>
      <c r="AV345" s="232" t="str">
        <f>_xlfn.XLOOKUP($F345,Monstervakken!$C:$C,Monstervakken!L:L,".",0)</f>
        <v>Klasse industrie</v>
      </c>
      <c r="AW345" s="232" t="str">
        <f>_xlfn.XLOOKUP($F345,Monstervakken!$C:$C,Monstervakken!M:M,".",0)</f>
        <v>Klasse B</v>
      </c>
      <c r="AX345" s="232" t="str">
        <f>_xlfn.XLOOKUP($F345,Monstervakken!$C:$C,Monstervakken!N:N,".",0)</f>
        <v>Niet verspreidbaar</v>
      </c>
      <c r="AY345" s="232" t="str">
        <f>_xlfn.XLOOKUP($F345,Monstervakken!$C:$C,Monstervakken!O:O,".",0)</f>
        <v>Toepasbaar GBT</v>
      </c>
      <c r="AZ345" s="232" t="str">
        <f>_xlfn.XLOOKUP($F345,Monstervakken!$C:$C,Monstervakken!P:P,".",0)</f>
        <v>Toepasbaar GBT</v>
      </c>
      <c r="BA345" s="232" t="str">
        <f>_xlfn.XLOOKUP($F345,Monstervakken!$C:$C,Monstervakken!Q:Q,".",0)</f>
        <v>Geen</v>
      </c>
      <c r="BB345" s="232"/>
      <c r="BC345" s="234" t="str">
        <f>_xlfn.XLOOKUP($F345,Monstervakken!$C:$C,Monstervakken!CM:CM,".",0)</f>
        <v>ja</v>
      </c>
      <c r="BD345" s="234" t="str">
        <f>_xlfn.XLOOKUP($F345,Monstervakken!$C:$C,Monstervakken!CN:CN,".",0)</f>
        <v>ja</v>
      </c>
      <c r="BE345" s="234" t="str">
        <f>_xlfn.XLOOKUP($F345,Monstervakken!$C:$C,Monstervakken!CO:CO,".",0)</f>
        <v>ja</v>
      </c>
      <c r="BF345" s="234" t="str">
        <f>_xlfn.XLOOKUP($F345,Monstervakken!$C:$C,Monstervakken!CP:CP,".",0)</f>
        <v>ja</v>
      </c>
      <c r="BG345" s="234" t="str">
        <f>_xlfn.XLOOKUP($F345,Monstervakken!$C:$C,Monstervakken!CQ:CQ,".",0)</f>
        <v>ja</v>
      </c>
      <c r="BH345" s="234" t="str">
        <f>_xlfn.XLOOKUP($F345,Monstervakken!$C:$C,Monstervakken!CR:CR,".",0)</f>
        <v>ja</v>
      </c>
      <c r="BI345" s="234" t="str">
        <f>_xlfn.XLOOKUP($F345,Monstervakken!$C:$C,Monstervakken!CS:CS,".",0)</f>
        <v>ja</v>
      </c>
      <c r="BJ345" s="234" t="str">
        <f>_xlfn.XLOOKUP($F345,Monstervakken!$C:$C,Monstervakken!CT:CT,".",0)</f>
        <v>ja</v>
      </c>
      <c r="BK345" s="234" t="str">
        <f>_xlfn.XLOOKUP($F345,Monstervakken!$C:$C,Monstervakken!CU:CU,".",0)</f>
        <v>ja</v>
      </c>
      <c r="BL345" s="232" t="str">
        <f t="shared" si="39"/>
        <v>011_335</v>
      </c>
    </row>
    <row r="346" spans="1:64" x14ac:dyDescent="0.2">
      <c r="A346" s="6" t="s">
        <v>1647</v>
      </c>
      <c r="C346" s="135">
        <f>_xlfn.XLOOKUP(F346,Monstervakken!C:C,Monstervakken!B:B)</f>
        <v>4033</v>
      </c>
      <c r="D346" s="6" t="s">
        <v>1635</v>
      </c>
      <c r="E346" s="6" t="s">
        <v>468</v>
      </c>
      <c r="F346" s="75">
        <v>76</v>
      </c>
      <c r="G346" s="115" t="str">
        <f t="shared" si="40"/>
        <v>011_336</v>
      </c>
      <c r="H346" s="135"/>
      <c r="I346" s="75">
        <v>336</v>
      </c>
      <c r="J346" s="6" t="s">
        <v>469</v>
      </c>
      <c r="K346" s="23">
        <v>12.5</v>
      </c>
      <c r="L346" s="25">
        <v>12.3</v>
      </c>
      <c r="M346" s="6">
        <v>153.75</v>
      </c>
      <c r="N346" s="8">
        <v>43756</v>
      </c>
      <c r="O346" s="6" t="s">
        <v>74</v>
      </c>
      <c r="P346" s="66">
        <v>-2.2400000000000002</v>
      </c>
      <c r="Q346" s="66">
        <v>-2.2200000000000002</v>
      </c>
      <c r="R346" s="66">
        <f>_xlfn.XLOOKUP(E346,hlp_leggeruitrapport!A:A,hlp_leggeruitrapport!D:D)</f>
        <v>-2.2200000000000002</v>
      </c>
      <c r="S346" s="66">
        <v>0.75</v>
      </c>
      <c r="T346" s="66">
        <f>_xlfn.XLOOKUP(E346,hlp_leggeruitrapport!A:A,hlp_leggeruitrapport!E:E)</f>
        <v>0.75</v>
      </c>
      <c r="U346" s="75">
        <f>_xlfn.XLOOKUP(E346,hlp_leggeruitrapport!A:A,hlp_leggeruitrapport!F:F)</f>
        <v>3</v>
      </c>
      <c r="V346" s="165">
        <f>_xlfn.XLOOKUP($G346,hpBPaanwas!$C:$C,hpBPaanwas!T:T,".")</f>
        <v>3</v>
      </c>
      <c r="W346" s="75">
        <f t="shared" si="41"/>
        <v>-3.1700000000000004</v>
      </c>
      <c r="X346" s="6">
        <v>-2.97</v>
      </c>
      <c r="Y346" s="6">
        <v>7.8</v>
      </c>
      <c r="Z346" s="6">
        <v>7.3</v>
      </c>
      <c r="AA346" s="6">
        <v>0</v>
      </c>
      <c r="AB346" s="6">
        <v>0.11</v>
      </c>
      <c r="AC346" s="6">
        <v>91.3</v>
      </c>
      <c r="AD346" s="6">
        <v>0</v>
      </c>
      <c r="AE346" s="6">
        <v>1.4</v>
      </c>
      <c r="AF346" s="6">
        <v>0</v>
      </c>
      <c r="AG346" s="6" t="s">
        <v>445</v>
      </c>
      <c r="AH346" s="6" t="s">
        <v>32</v>
      </c>
      <c r="AI346" s="6" t="s">
        <v>41</v>
      </c>
      <c r="AJ346" s="6" t="s">
        <v>469</v>
      </c>
      <c r="AK346" s="75">
        <f>_xlfn.XLOOKUP(G346,hlpBPout!C:C,hlpBPout!X:X,".")</f>
        <v>91</v>
      </c>
      <c r="AL346" s="75">
        <f>_xlfn.XLOOKUP($G346,hlpBPout!$C:$C,hlpBPout!AA:AA,".")</f>
        <v>0</v>
      </c>
      <c r="AM346" s="75">
        <f>_xlfn.XLOOKUP(G346,hpBPaanwas!C:C,hpBPaanwas!X:X,".")</f>
        <v>95</v>
      </c>
      <c r="AN346" s="165">
        <f t="shared" si="42"/>
        <v>0.24</v>
      </c>
      <c r="AO346" s="75">
        <f>_xlfn.XLOOKUP($G346,hpBPaanwas!$C:$C,hpBPaanwas!AA:AA,".")</f>
        <v>3</v>
      </c>
      <c r="AP346" s="116"/>
      <c r="AQ346" s="75">
        <f t="shared" si="38"/>
        <v>-0.29999999999999716</v>
      </c>
      <c r="AR346" s="116"/>
      <c r="AS346" s="127" t="s">
        <v>1647</v>
      </c>
      <c r="AT346" s="127">
        <v>8</v>
      </c>
      <c r="AU346" s="128"/>
      <c r="AV346" s="232" t="str">
        <f>_xlfn.XLOOKUP($F346,Monstervakken!$C:$C,Monstervakken!L:L,".",0)</f>
        <v>Klasse industrie</v>
      </c>
      <c r="AW346" s="232" t="str">
        <f>_xlfn.XLOOKUP($F346,Monstervakken!$C:$C,Monstervakken!M:M,".",0)</f>
        <v>Klasse B</v>
      </c>
      <c r="AX346" s="232" t="str">
        <f>_xlfn.XLOOKUP($F346,Monstervakken!$C:$C,Monstervakken!N:N,".",0)</f>
        <v>Niet verspreidbaar</v>
      </c>
      <c r="AY346" s="232" t="str">
        <f>_xlfn.XLOOKUP($F346,Monstervakken!$C:$C,Monstervakken!O:O,".",0)</f>
        <v>Toepasbaar GBT</v>
      </c>
      <c r="AZ346" s="232" t="str">
        <f>_xlfn.XLOOKUP($F346,Monstervakken!$C:$C,Monstervakken!P:P,".",0)</f>
        <v>Toepasbaar GBT</v>
      </c>
      <c r="BA346" s="232" t="str">
        <f>_xlfn.XLOOKUP($F346,Monstervakken!$C:$C,Monstervakken!Q:Q,".",0)</f>
        <v>Geen</v>
      </c>
      <c r="BB346" s="232"/>
      <c r="BC346" s="234" t="str">
        <f>_xlfn.XLOOKUP($F346,Monstervakken!$C:$C,Monstervakken!CM:CM,".",0)</f>
        <v>ja</v>
      </c>
      <c r="BD346" s="234" t="str">
        <f>_xlfn.XLOOKUP($F346,Monstervakken!$C:$C,Monstervakken!CN:CN,".",0)</f>
        <v>ja</v>
      </c>
      <c r="BE346" s="234" t="str">
        <f>_xlfn.XLOOKUP($F346,Monstervakken!$C:$C,Monstervakken!CO:CO,".",0)</f>
        <v>ja</v>
      </c>
      <c r="BF346" s="234" t="str">
        <f>_xlfn.XLOOKUP($F346,Monstervakken!$C:$C,Monstervakken!CP:CP,".",0)</f>
        <v>ja</v>
      </c>
      <c r="BG346" s="234" t="str">
        <f>_xlfn.XLOOKUP($F346,Monstervakken!$C:$C,Monstervakken!CQ:CQ,".",0)</f>
        <v>ja</v>
      </c>
      <c r="BH346" s="234" t="str">
        <f>_xlfn.XLOOKUP($F346,Monstervakken!$C:$C,Monstervakken!CR:CR,".",0)</f>
        <v>ja</v>
      </c>
      <c r="BI346" s="234" t="str">
        <f>_xlfn.XLOOKUP($F346,Monstervakken!$C:$C,Monstervakken!CS:CS,".",0)</f>
        <v>ja</v>
      </c>
      <c r="BJ346" s="234" t="str">
        <f>_xlfn.XLOOKUP($F346,Monstervakken!$C:$C,Monstervakken!CT:CT,".",0)</f>
        <v>ja</v>
      </c>
      <c r="BK346" s="234" t="str">
        <f>_xlfn.XLOOKUP($F346,Monstervakken!$C:$C,Monstervakken!CU:CU,".",0)</f>
        <v>ja</v>
      </c>
      <c r="BL346" s="232" t="str">
        <f t="shared" si="39"/>
        <v>011_336</v>
      </c>
    </row>
    <row r="347" spans="1:64" x14ac:dyDescent="0.2">
      <c r="A347" s="6" t="s">
        <v>1647</v>
      </c>
      <c r="C347" s="135">
        <f>_xlfn.XLOOKUP(F347,Monstervakken!C:C,Monstervakken!B:B)</f>
        <v>2010</v>
      </c>
      <c r="D347" s="6" t="s">
        <v>1635</v>
      </c>
      <c r="E347" s="6" t="s">
        <v>324</v>
      </c>
      <c r="F347" s="75">
        <v>42</v>
      </c>
      <c r="G347" s="115" t="str">
        <f t="shared" si="40"/>
        <v>011_206</v>
      </c>
      <c r="H347" s="135"/>
      <c r="I347" s="75">
        <v>206</v>
      </c>
      <c r="J347" s="6" t="s">
        <v>325</v>
      </c>
      <c r="K347" s="23">
        <v>55</v>
      </c>
      <c r="L347" s="25">
        <v>10.35</v>
      </c>
      <c r="M347" s="6">
        <v>569.25</v>
      </c>
      <c r="N347" s="8">
        <v>43741</v>
      </c>
      <c r="O347" s="6" t="s">
        <v>66</v>
      </c>
      <c r="P347" s="66">
        <v>-2.23</v>
      </c>
      <c r="Q347" s="66">
        <v>-2.2200000000000002</v>
      </c>
      <c r="R347" s="66">
        <f>_xlfn.XLOOKUP(E347,hlp_leggeruitrapport!A:A,hlp_leggeruitrapport!D:D)</f>
        <v>-2.2200000000000002</v>
      </c>
      <c r="S347" s="66">
        <v>0.75</v>
      </c>
      <c r="T347" s="66">
        <f>_xlfn.XLOOKUP(E347,hlp_leggeruitrapport!A:A,hlp_leggeruitrapport!E:E)</f>
        <v>0.75</v>
      </c>
      <c r="U347" s="75">
        <f>_xlfn.XLOOKUP(E347,hlp_leggeruitrapport!A:A,hlp_leggeruitrapport!F:F)</f>
        <v>3</v>
      </c>
      <c r="V347" s="165">
        <f>_xlfn.XLOOKUP($G347,hpBPaanwas!$C:$C,hpBPaanwas!T:T,".")</f>
        <v>3</v>
      </c>
      <c r="W347" s="75">
        <f t="shared" si="41"/>
        <v>-3.1700000000000004</v>
      </c>
      <c r="X347" s="6">
        <v>-2.97</v>
      </c>
      <c r="Y347" s="6">
        <v>5.85</v>
      </c>
      <c r="Z347" s="6">
        <v>2.41</v>
      </c>
      <c r="AA347" s="6">
        <v>0</v>
      </c>
      <c r="AB347" s="6">
        <v>0.31</v>
      </c>
      <c r="AC347" s="6">
        <v>132.6</v>
      </c>
      <c r="AD347" s="6">
        <v>0</v>
      </c>
      <c r="AE347" s="6">
        <v>17.100000000000001</v>
      </c>
      <c r="AF347" s="6">
        <v>0</v>
      </c>
      <c r="AG347" s="6" t="s">
        <v>27</v>
      </c>
      <c r="AH347" s="6" t="s">
        <v>32</v>
      </c>
      <c r="AI347" s="6" t="s">
        <v>41</v>
      </c>
      <c r="AJ347" s="6" t="s">
        <v>325</v>
      </c>
      <c r="AK347" s="75">
        <f>_xlfn.XLOOKUP(G347,hlpBPout!C:C,hlpBPout!X:X,".")</f>
        <v>132</v>
      </c>
      <c r="AL347" s="75">
        <f>_xlfn.XLOOKUP($G347,hlpBPout!$C:$C,hlpBPout!AA:AA,".")</f>
        <v>0</v>
      </c>
      <c r="AM347" s="75">
        <f>_xlfn.XLOOKUP(G347,hpBPaanwas!C:C,hpBPaanwas!X:X,".")</f>
        <v>149</v>
      </c>
      <c r="AN347" s="165">
        <f t="shared" si="42"/>
        <v>0.50909090909090904</v>
      </c>
      <c r="AO347" s="75">
        <f>_xlfn.XLOOKUP($G347,hpBPaanwas!$C:$C,hpBPaanwas!AA:AA,".")</f>
        <v>28</v>
      </c>
      <c r="AP347" s="116"/>
      <c r="AQ347" s="75">
        <f t="shared" si="38"/>
        <v>-0.59999999999999432</v>
      </c>
      <c r="AR347" s="116"/>
      <c r="AS347" s="127"/>
      <c r="AT347" s="127" t="s">
        <v>3795</v>
      </c>
      <c r="AU347" s="128"/>
      <c r="AV347" s="232" t="str">
        <f>_xlfn.XLOOKUP($F347,Monstervakken!$C:$C,Monstervakken!L:L,".",0)</f>
        <v>Altijd toepasbaar</v>
      </c>
      <c r="AW347" s="232" t="str">
        <f>_xlfn.XLOOKUP($F347,Monstervakken!$C:$C,Monstervakken!M:M,".",0)</f>
        <v>Altijd toepasbaar</v>
      </c>
      <c r="AX347" s="232" t="str">
        <f>_xlfn.XLOOKUP($F347,Monstervakken!$C:$C,Monstervakken!N:N,".",0)</f>
        <v>Verspreidbaar</v>
      </c>
      <c r="AY347" s="232" t="str">
        <f>_xlfn.XLOOKUP($F347,Monstervakken!$C:$C,Monstervakken!O:O,".",0)</f>
        <v>Toepasbaar in GBT</v>
      </c>
      <c r="AZ347" s="232" t="str">
        <f>_xlfn.XLOOKUP($F347,Monstervakken!$C:$C,Monstervakken!P:P,".",0)</f>
        <v>Toepasbaar in GBT</v>
      </c>
      <c r="BA347" s="232" t="str">
        <f>_xlfn.XLOOKUP($F347,Monstervakken!$C:$C,Monstervakken!Q:Q,".",0)</f>
        <v>Geen</v>
      </c>
      <c r="BB347" s="232"/>
      <c r="BC347" s="234" t="str">
        <f>_xlfn.XLOOKUP($F347,Monstervakken!$C:$C,Monstervakken!CM:CM,".",0)</f>
        <v>ja</v>
      </c>
      <c r="BD347" s="234" t="str">
        <f>_xlfn.XLOOKUP($F347,Monstervakken!$C:$C,Monstervakken!CN:CN,".",0)</f>
        <v>ja</v>
      </c>
      <c r="BE347" s="234" t="str">
        <f>_xlfn.XLOOKUP($F347,Monstervakken!$C:$C,Monstervakken!CO:CO,".",0)</f>
        <v>ja</v>
      </c>
      <c r="BF347" s="234" t="str">
        <f>_xlfn.XLOOKUP($F347,Monstervakken!$C:$C,Monstervakken!CP:CP,".",0)</f>
        <v>ja</v>
      </c>
      <c r="BG347" s="234" t="str">
        <f>_xlfn.XLOOKUP($F347,Monstervakken!$C:$C,Monstervakken!CQ:CQ,".",0)</f>
        <v>ja</v>
      </c>
      <c r="BH347" s="234" t="str">
        <f>_xlfn.XLOOKUP($F347,Monstervakken!$C:$C,Monstervakken!CR:CR,".",0)</f>
        <v>ja</v>
      </c>
      <c r="BI347" s="234" t="str">
        <f>_xlfn.XLOOKUP($F347,Monstervakken!$C:$C,Monstervakken!CS:CS,".",0)</f>
        <v>ja</v>
      </c>
      <c r="BJ347" s="234" t="str">
        <f>_xlfn.XLOOKUP($F347,Monstervakken!$C:$C,Monstervakken!CT:CT,".",0)</f>
        <v>ja</v>
      </c>
      <c r="BK347" s="234" t="str">
        <f>_xlfn.XLOOKUP($F347,Monstervakken!$C:$C,Monstervakken!CU:CU,".",0)</f>
        <v>ja</v>
      </c>
      <c r="BL347" s="232" t="str">
        <f t="shared" si="39"/>
        <v>011_206</v>
      </c>
    </row>
    <row r="348" spans="1:64" x14ac:dyDescent="0.2">
      <c r="A348" s="6" t="s">
        <v>1647</v>
      </c>
      <c r="C348" s="135">
        <f>_xlfn.XLOOKUP(F348,Monstervakken!C:C,Monstervakken!B:B)</f>
        <v>2011</v>
      </c>
      <c r="D348" s="6" t="s">
        <v>1635</v>
      </c>
      <c r="E348" s="6" t="s">
        <v>371</v>
      </c>
      <c r="F348" s="75">
        <v>48</v>
      </c>
      <c r="G348" s="115" t="str">
        <f t="shared" si="40"/>
        <v>011_273</v>
      </c>
      <c r="H348" s="135"/>
      <c r="I348" s="75">
        <v>273</v>
      </c>
      <c r="J348" s="6" t="s">
        <v>372</v>
      </c>
      <c r="K348" s="23">
        <v>14</v>
      </c>
      <c r="L348" s="25">
        <v>4.4000000000000004</v>
      </c>
      <c r="M348" s="6">
        <v>61.6</v>
      </c>
      <c r="N348" s="8">
        <v>43720</v>
      </c>
      <c r="O348" s="6" t="s">
        <v>38</v>
      </c>
      <c r="P348" s="66">
        <v>-2.19</v>
      </c>
      <c r="Q348" s="66">
        <v>-2.2200000000000002</v>
      </c>
      <c r="R348" s="66">
        <f>_xlfn.XLOOKUP(E348,hlp_leggeruitrapport!A:A,hlp_leggeruitrapport!D:D)</f>
        <v>-2.2200000000000002</v>
      </c>
      <c r="S348" s="66">
        <v>0.5</v>
      </c>
      <c r="T348" s="66">
        <f>_xlfn.XLOOKUP(E348,hlp_leggeruitrapport!A:A,hlp_leggeruitrapport!E:E)</f>
        <v>0.5</v>
      </c>
      <c r="U348" s="75">
        <f>_xlfn.XLOOKUP(E348,hlp_leggeruitrapport!A:A,hlp_leggeruitrapport!F:F)</f>
        <v>3</v>
      </c>
      <c r="V348" s="165">
        <f>_xlfn.XLOOKUP($G348,hpBPaanwas!$C:$C,hpBPaanwas!T:T,".")</f>
        <v>2.93</v>
      </c>
      <c r="W348" s="75">
        <f t="shared" si="41"/>
        <v>-2.9200000000000004</v>
      </c>
      <c r="X348" s="6">
        <v>-2.72</v>
      </c>
      <c r="Y348" s="6">
        <v>1.4666669999999999</v>
      </c>
      <c r="Z348" s="6">
        <v>1.93</v>
      </c>
      <c r="AA348" s="6">
        <v>0</v>
      </c>
      <c r="AB348" s="6">
        <v>0.06</v>
      </c>
      <c r="AC348" s="6">
        <v>27</v>
      </c>
      <c r="AD348" s="6">
        <v>0</v>
      </c>
      <c r="AE348" s="6">
        <v>0.8</v>
      </c>
      <c r="AF348" s="6">
        <v>0</v>
      </c>
      <c r="AG348" s="6" t="s">
        <v>27</v>
      </c>
      <c r="AH348" s="6" t="s">
        <v>32</v>
      </c>
      <c r="AI348" s="6" t="s">
        <v>41</v>
      </c>
      <c r="AJ348" s="6" t="s">
        <v>372</v>
      </c>
      <c r="AK348" s="75">
        <f>_xlfn.XLOOKUP(G348,hlpBPout!C:C,hlpBPout!X:X,".")</f>
        <v>27</v>
      </c>
      <c r="AL348" s="75">
        <f>_xlfn.XLOOKUP($G348,hlpBPout!$C:$C,hlpBPout!AA:AA,".")</f>
        <v>0</v>
      </c>
      <c r="AM348" s="75">
        <f>_xlfn.XLOOKUP(G348,hpBPaanwas!C:C,hpBPaanwas!X:X,".")</f>
        <v>28</v>
      </c>
      <c r="AN348" s="165">
        <f t="shared" si="42"/>
        <v>7.1428571428571425E-2</v>
      </c>
      <c r="AO348" s="75">
        <f>_xlfn.XLOOKUP($G348,hpBPaanwas!$C:$C,hpBPaanwas!AA:AA,".")</f>
        <v>1</v>
      </c>
      <c r="AP348" s="116"/>
      <c r="AQ348" s="75">
        <f t="shared" si="38"/>
        <v>0</v>
      </c>
      <c r="AR348" s="116"/>
      <c r="AS348" s="127"/>
      <c r="AT348" s="127" t="s">
        <v>3795</v>
      </c>
      <c r="AU348" s="128"/>
      <c r="AV348" s="232" t="str">
        <f>_xlfn.XLOOKUP($F348,Monstervakken!$C:$C,Monstervakken!L:L,".",0)</f>
        <v>Altijd toepasbaar</v>
      </c>
      <c r="AW348" s="232" t="str">
        <f>_xlfn.XLOOKUP($F348,Monstervakken!$C:$C,Monstervakken!M:M,".",0)</f>
        <v>Altijd toepasbaar</v>
      </c>
      <c r="AX348" s="232" t="str">
        <f>_xlfn.XLOOKUP($F348,Monstervakken!$C:$C,Monstervakken!N:N,".",0)</f>
        <v>Verspreidbaar</v>
      </c>
      <c r="AY348" s="232" t="str">
        <f>_xlfn.XLOOKUP($F348,Monstervakken!$C:$C,Monstervakken!O:O,".",0)</f>
        <v>Toepasbaar in GBT</v>
      </c>
      <c r="AZ348" s="232" t="str">
        <f>_xlfn.XLOOKUP($F348,Monstervakken!$C:$C,Monstervakken!P:P,".",0)</f>
        <v>Toepasbaar in GBT</v>
      </c>
      <c r="BA348" s="232" t="str">
        <f>_xlfn.XLOOKUP($F348,Monstervakken!$C:$C,Monstervakken!Q:Q,".",0)</f>
        <v>Geen</v>
      </c>
      <c r="BB348" s="232"/>
      <c r="BC348" s="234" t="str">
        <f>_xlfn.XLOOKUP($F348,Monstervakken!$C:$C,Monstervakken!CM:CM,".",0)</f>
        <v>ja</v>
      </c>
      <c r="BD348" s="234" t="str">
        <f>_xlfn.XLOOKUP($F348,Monstervakken!$C:$C,Monstervakken!CN:CN,".",0)</f>
        <v>ja</v>
      </c>
      <c r="BE348" s="234" t="str">
        <f>_xlfn.XLOOKUP($F348,Monstervakken!$C:$C,Monstervakken!CO:CO,".",0)</f>
        <v>ja</v>
      </c>
      <c r="BF348" s="234" t="str">
        <f>_xlfn.XLOOKUP($F348,Monstervakken!$C:$C,Monstervakken!CP:CP,".",0)</f>
        <v>ja</v>
      </c>
      <c r="BG348" s="234" t="str">
        <f>_xlfn.XLOOKUP($F348,Monstervakken!$C:$C,Monstervakken!CQ:CQ,".",0)</f>
        <v>ja</v>
      </c>
      <c r="BH348" s="234" t="str">
        <f>_xlfn.XLOOKUP($F348,Monstervakken!$C:$C,Monstervakken!CR:CR,".",0)</f>
        <v>nee</v>
      </c>
      <c r="BI348" s="234" t="str">
        <f>_xlfn.XLOOKUP($F348,Monstervakken!$C:$C,Monstervakken!CS:CS,".",0)</f>
        <v>nee</v>
      </c>
      <c r="BJ348" s="234" t="str">
        <f>_xlfn.XLOOKUP($F348,Monstervakken!$C:$C,Monstervakken!CT:CT,".",0)</f>
        <v>nee</v>
      </c>
      <c r="BK348" s="234" t="str">
        <f>_xlfn.XLOOKUP($F348,Monstervakken!$C:$C,Monstervakken!CU:CU,".",0)</f>
        <v>nee</v>
      </c>
      <c r="BL348" s="232" t="str">
        <f t="shared" si="39"/>
        <v>011_273</v>
      </c>
    </row>
    <row r="349" spans="1:64" x14ac:dyDescent="0.2">
      <c r="A349" s="6" t="s">
        <v>1647</v>
      </c>
      <c r="C349" s="135">
        <f>_xlfn.XLOOKUP(F349,Monstervakken!C:C,Monstervakken!B:B)</f>
        <v>2012</v>
      </c>
      <c r="D349" s="6" t="s">
        <v>1635</v>
      </c>
      <c r="E349" s="6" t="s">
        <v>373</v>
      </c>
      <c r="F349" s="75">
        <v>52</v>
      </c>
      <c r="G349" s="115" t="str">
        <f t="shared" si="40"/>
        <v>011_276</v>
      </c>
      <c r="H349" s="135"/>
      <c r="I349" s="75">
        <v>276</v>
      </c>
      <c r="J349" s="6" t="s">
        <v>374</v>
      </c>
      <c r="K349" s="23">
        <v>55</v>
      </c>
      <c r="L349" s="25">
        <v>6</v>
      </c>
      <c r="M349" s="6">
        <v>330</v>
      </c>
      <c r="N349" s="8">
        <v>43766</v>
      </c>
      <c r="O349" s="6" t="s">
        <v>47</v>
      </c>
      <c r="P349" s="66">
        <v>-2.2200000000000002</v>
      </c>
      <c r="Q349" s="66">
        <v>-2.2200000000000002</v>
      </c>
      <c r="R349" s="66">
        <f>_xlfn.XLOOKUP(E349,hlp_leggeruitrapport!A:A,hlp_leggeruitrapport!D:D)</f>
        <v>-2.2200000000000002</v>
      </c>
      <c r="S349" s="66">
        <v>0.75</v>
      </c>
      <c r="T349" s="66">
        <f>_xlfn.XLOOKUP(E349,hlp_leggeruitrapport!A:A,hlp_leggeruitrapport!E:E)</f>
        <v>0.75</v>
      </c>
      <c r="U349" s="75">
        <f>_xlfn.XLOOKUP(E349,hlp_leggeruitrapport!A:A,hlp_leggeruitrapport!F:F)</f>
        <v>3</v>
      </c>
      <c r="V349" s="165">
        <f>_xlfn.XLOOKUP($G349,hpBPaanwas!$C:$C,hpBPaanwas!T:T,".")</f>
        <v>2.67</v>
      </c>
      <c r="W349" s="75">
        <f t="shared" si="41"/>
        <v>-3.1700000000000004</v>
      </c>
      <c r="X349" s="6">
        <v>-2.97</v>
      </c>
      <c r="Y349" s="6">
        <v>2</v>
      </c>
      <c r="Z349" s="6">
        <v>1.5</v>
      </c>
      <c r="AA349" s="6">
        <v>0</v>
      </c>
      <c r="AB349" s="6">
        <v>0.04</v>
      </c>
      <c r="AC349" s="6">
        <v>82.5</v>
      </c>
      <c r="AD349" s="6">
        <v>0</v>
      </c>
      <c r="AE349" s="6">
        <v>2.2000000000000002</v>
      </c>
      <c r="AF349" s="6">
        <v>0</v>
      </c>
      <c r="AG349" s="6" t="s">
        <v>27</v>
      </c>
      <c r="AH349" s="6" t="s">
        <v>32</v>
      </c>
      <c r="AI349" s="6" t="s">
        <v>41</v>
      </c>
      <c r="AJ349" s="6" t="s">
        <v>374</v>
      </c>
      <c r="AK349" s="75">
        <f>_xlfn.XLOOKUP(G349,hlpBPout!C:C,hlpBPout!X:X,".")</f>
        <v>83</v>
      </c>
      <c r="AL349" s="75">
        <f>_xlfn.XLOOKUP($G349,hlpBPout!$C:$C,hlpBPout!AA:AA,".")</f>
        <v>0</v>
      </c>
      <c r="AM349" s="75">
        <f>_xlfn.XLOOKUP(G349,hpBPaanwas!C:C,hpBPaanwas!X:X,".")</f>
        <v>88</v>
      </c>
      <c r="AN349" s="165">
        <f t="shared" si="42"/>
        <v>0.10909090909090909</v>
      </c>
      <c r="AO349" s="75">
        <f>_xlfn.XLOOKUP($G349,hpBPaanwas!$C:$C,hpBPaanwas!AA:AA,".")</f>
        <v>6</v>
      </c>
      <c r="AP349" s="116"/>
      <c r="AQ349" s="75">
        <f t="shared" si="38"/>
        <v>0.5</v>
      </c>
      <c r="AR349" s="116"/>
      <c r="AS349" s="127"/>
      <c r="AT349" s="127" t="s">
        <v>3795</v>
      </c>
      <c r="AU349" s="128"/>
      <c r="AV349" s="232" t="str">
        <f>_xlfn.XLOOKUP($F349,Monstervakken!$C:$C,Monstervakken!L:L,".",0)</f>
        <v>Altijd toepasbaar</v>
      </c>
      <c r="AW349" s="232" t="str">
        <f>_xlfn.XLOOKUP($F349,Monstervakken!$C:$C,Monstervakken!M:M,".",0)</f>
        <v>Altijd toepasbaar</v>
      </c>
      <c r="AX349" s="232" t="str">
        <f>_xlfn.XLOOKUP($F349,Monstervakken!$C:$C,Monstervakken!N:N,".",0)</f>
        <v>Verspreidbaar</v>
      </c>
      <c r="AY349" s="232" t="str">
        <f>_xlfn.XLOOKUP($F349,Monstervakken!$C:$C,Monstervakken!O:O,".",0)</f>
        <v>Toepasbaar in GBT</v>
      </c>
      <c r="AZ349" s="232" t="str">
        <f>_xlfn.XLOOKUP($F349,Monstervakken!$C:$C,Monstervakken!P:P,".",0)</f>
        <v>Toepasbaar in GBT</v>
      </c>
      <c r="BA349" s="232" t="str">
        <f>_xlfn.XLOOKUP($F349,Monstervakken!$C:$C,Monstervakken!Q:Q,".",0)</f>
        <v>Geen</v>
      </c>
      <c r="BB349" s="232"/>
      <c r="BC349" s="234" t="str">
        <f>_xlfn.XLOOKUP($F349,Monstervakken!$C:$C,Monstervakken!CM:CM,".",0)</f>
        <v>ja</v>
      </c>
      <c r="BD349" s="234" t="str">
        <f>_xlfn.XLOOKUP($F349,Monstervakken!$C:$C,Monstervakken!CN:CN,".",0)</f>
        <v>ja</v>
      </c>
      <c r="BE349" s="234" t="str">
        <f>_xlfn.XLOOKUP($F349,Monstervakken!$C:$C,Monstervakken!CO:CO,".",0)</f>
        <v>ja</v>
      </c>
      <c r="BF349" s="234" t="str">
        <f>_xlfn.XLOOKUP($F349,Monstervakken!$C:$C,Monstervakken!CP:CP,".",0)</f>
        <v>ja</v>
      </c>
      <c r="BG349" s="234" t="str">
        <f>_xlfn.XLOOKUP($F349,Monstervakken!$C:$C,Monstervakken!CQ:CQ,".",0)</f>
        <v>ja</v>
      </c>
      <c r="BH349" s="234" t="str">
        <f>_xlfn.XLOOKUP($F349,Monstervakken!$C:$C,Monstervakken!CR:CR,".",0)</f>
        <v>nee</v>
      </c>
      <c r="BI349" s="234" t="str">
        <f>_xlfn.XLOOKUP($F349,Monstervakken!$C:$C,Monstervakken!CS:CS,".",0)</f>
        <v>nee</v>
      </c>
      <c r="BJ349" s="234" t="str">
        <f>_xlfn.XLOOKUP($F349,Monstervakken!$C:$C,Monstervakken!CT:CT,".",0)</f>
        <v>nee</v>
      </c>
      <c r="BK349" s="234" t="str">
        <f>_xlfn.XLOOKUP($F349,Monstervakken!$C:$C,Monstervakken!CU:CU,".",0)</f>
        <v>nee</v>
      </c>
      <c r="BL349" s="232" t="str">
        <f t="shared" si="39"/>
        <v>011_276</v>
      </c>
    </row>
    <row r="350" spans="1:64" x14ac:dyDescent="0.2">
      <c r="A350" s="6" t="s">
        <v>1647</v>
      </c>
      <c r="C350" s="135">
        <f>_xlfn.XLOOKUP(F350,Monstervakken!C:C,Monstervakken!B:B)</f>
        <v>2012</v>
      </c>
      <c r="D350" s="6" t="s">
        <v>1635</v>
      </c>
      <c r="E350" s="6" t="s">
        <v>373</v>
      </c>
      <c r="F350" s="75">
        <v>52</v>
      </c>
      <c r="G350" s="115" t="str">
        <f t="shared" si="40"/>
        <v>011_277</v>
      </c>
      <c r="H350" s="135"/>
      <c r="I350" s="75">
        <v>277</v>
      </c>
      <c r="J350" s="6" t="s">
        <v>375</v>
      </c>
      <c r="K350" s="23">
        <v>46.5</v>
      </c>
      <c r="L350" s="25">
        <v>5.5</v>
      </c>
      <c r="M350" s="6">
        <v>255.75</v>
      </c>
      <c r="N350" s="8">
        <v>43766</v>
      </c>
      <c r="O350" s="6" t="s">
        <v>38</v>
      </c>
      <c r="P350" s="66">
        <v>-2.2200000000000002</v>
      </c>
      <c r="Q350" s="66">
        <v>-2.2200000000000002</v>
      </c>
      <c r="R350" s="66">
        <f>_xlfn.XLOOKUP(E350,hlp_leggeruitrapport!A:A,hlp_leggeruitrapport!D:D)</f>
        <v>-2.2200000000000002</v>
      </c>
      <c r="S350" s="66">
        <v>0.75</v>
      </c>
      <c r="T350" s="66">
        <f>_xlfn.XLOOKUP(E350,hlp_leggeruitrapport!A:A,hlp_leggeruitrapport!E:E)</f>
        <v>0.75</v>
      </c>
      <c r="U350" s="75">
        <f>_xlfn.XLOOKUP(E350,hlp_leggeruitrapport!A:A,hlp_leggeruitrapport!F:F)</f>
        <v>3</v>
      </c>
      <c r="V350" s="165">
        <f>_xlfn.XLOOKUP($G350,hpBPaanwas!$C:$C,hpBPaanwas!T:T,".")</f>
        <v>2.44</v>
      </c>
      <c r="W350" s="75">
        <f t="shared" si="41"/>
        <v>-3.1700000000000004</v>
      </c>
      <c r="X350" s="6">
        <v>-2.97</v>
      </c>
      <c r="Y350" s="6">
        <v>1.8333330000000001</v>
      </c>
      <c r="Z350" s="6">
        <v>1.83</v>
      </c>
      <c r="AA350" s="6">
        <v>0</v>
      </c>
      <c r="AB350" s="6">
        <v>0.13</v>
      </c>
      <c r="AC350" s="6">
        <v>85.1</v>
      </c>
      <c r="AD350" s="6">
        <v>0</v>
      </c>
      <c r="AE350" s="6">
        <v>6</v>
      </c>
      <c r="AF350" s="6">
        <v>0</v>
      </c>
      <c r="AG350" s="6" t="s">
        <v>27</v>
      </c>
      <c r="AH350" s="6" t="s">
        <v>32</v>
      </c>
      <c r="AI350" s="6" t="s">
        <v>41</v>
      </c>
      <c r="AJ350" s="6" t="s">
        <v>375</v>
      </c>
      <c r="AK350" s="75">
        <f>_xlfn.XLOOKUP(G350,hlpBPout!C:C,hlpBPout!X:X,".")</f>
        <v>84</v>
      </c>
      <c r="AL350" s="75">
        <f>_xlfn.XLOOKUP($G350,hlpBPout!$C:$C,hlpBPout!AA:AA,".")</f>
        <v>0</v>
      </c>
      <c r="AM350" s="75">
        <f>_xlfn.XLOOKUP(G350,hpBPaanwas!C:C,hpBPaanwas!X:X,".")</f>
        <v>93</v>
      </c>
      <c r="AN350" s="165">
        <f t="shared" si="42"/>
        <v>0.19354838709677419</v>
      </c>
      <c r="AO350" s="75">
        <f>_xlfn.XLOOKUP($G350,hpBPaanwas!$C:$C,hpBPaanwas!AA:AA,".")</f>
        <v>9</v>
      </c>
      <c r="AP350" s="116"/>
      <c r="AQ350" s="75">
        <f t="shared" si="38"/>
        <v>-1.0999999999999943</v>
      </c>
      <c r="AR350" s="116"/>
      <c r="AS350" s="127"/>
      <c r="AT350" s="127" t="s">
        <v>3795</v>
      </c>
      <c r="AU350" s="128"/>
      <c r="AV350" s="232" t="str">
        <f>_xlfn.XLOOKUP($F350,Monstervakken!$C:$C,Monstervakken!L:L,".",0)</f>
        <v>Altijd toepasbaar</v>
      </c>
      <c r="AW350" s="232" t="str">
        <f>_xlfn.XLOOKUP($F350,Monstervakken!$C:$C,Monstervakken!M:M,".",0)</f>
        <v>Altijd toepasbaar</v>
      </c>
      <c r="AX350" s="232" t="str">
        <f>_xlfn.XLOOKUP($F350,Monstervakken!$C:$C,Monstervakken!N:N,".",0)</f>
        <v>Verspreidbaar</v>
      </c>
      <c r="AY350" s="232" t="str">
        <f>_xlfn.XLOOKUP($F350,Monstervakken!$C:$C,Monstervakken!O:O,".",0)</f>
        <v>Toepasbaar in GBT</v>
      </c>
      <c r="AZ350" s="232" t="str">
        <f>_xlfn.XLOOKUP($F350,Monstervakken!$C:$C,Monstervakken!P:P,".",0)</f>
        <v>Toepasbaar in GBT</v>
      </c>
      <c r="BA350" s="232" t="str">
        <f>_xlfn.XLOOKUP($F350,Monstervakken!$C:$C,Monstervakken!Q:Q,".",0)</f>
        <v>Geen</v>
      </c>
      <c r="BB350" s="232"/>
      <c r="BC350" s="234" t="str">
        <f>_xlfn.XLOOKUP($F350,Monstervakken!$C:$C,Monstervakken!CM:CM,".",0)</f>
        <v>ja</v>
      </c>
      <c r="BD350" s="234" t="str">
        <f>_xlfn.XLOOKUP($F350,Monstervakken!$C:$C,Monstervakken!CN:CN,".",0)</f>
        <v>ja</v>
      </c>
      <c r="BE350" s="234" t="str">
        <f>_xlfn.XLOOKUP($F350,Monstervakken!$C:$C,Monstervakken!CO:CO,".",0)</f>
        <v>ja</v>
      </c>
      <c r="BF350" s="234" t="str">
        <f>_xlfn.XLOOKUP($F350,Monstervakken!$C:$C,Monstervakken!CP:CP,".",0)</f>
        <v>ja</v>
      </c>
      <c r="BG350" s="234" t="str">
        <f>_xlfn.XLOOKUP($F350,Monstervakken!$C:$C,Monstervakken!CQ:CQ,".",0)</f>
        <v>ja</v>
      </c>
      <c r="BH350" s="234" t="str">
        <f>_xlfn.XLOOKUP($F350,Monstervakken!$C:$C,Monstervakken!CR:CR,".",0)</f>
        <v>nee</v>
      </c>
      <c r="BI350" s="234" t="str">
        <f>_xlfn.XLOOKUP($F350,Monstervakken!$C:$C,Monstervakken!CS:CS,".",0)</f>
        <v>nee</v>
      </c>
      <c r="BJ350" s="234" t="str">
        <f>_xlfn.XLOOKUP($F350,Monstervakken!$C:$C,Monstervakken!CT:CT,".",0)</f>
        <v>nee</v>
      </c>
      <c r="BK350" s="234" t="str">
        <f>_xlfn.XLOOKUP($F350,Monstervakken!$C:$C,Monstervakken!CU:CU,".",0)</f>
        <v>nee</v>
      </c>
      <c r="BL350" s="232" t="str">
        <f t="shared" si="39"/>
        <v>011_277</v>
      </c>
    </row>
    <row r="351" spans="1:64" x14ac:dyDescent="0.2">
      <c r="A351" s="6" t="s">
        <v>1647</v>
      </c>
      <c r="C351" s="135">
        <f>_xlfn.XLOOKUP(F351,Monstervakken!C:C,Monstervakken!B:B)</f>
        <v>4042</v>
      </c>
      <c r="D351" s="6" t="s">
        <v>1635</v>
      </c>
      <c r="E351" s="6" t="s">
        <v>404</v>
      </c>
      <c r="F351" s="75">
        <v>97</v>
      </c>
      <c r="G351" s="115" t="str">
        <f t="shared" si="40"/>
        <v>011_341</v>
      </c>
      <c r="H351" s="135"/>
      <c r="I351" s="75">
        <v>341</v>
      </c>
      <c r="J351" s="6" t="s">
        <v>405</v>
      </c>
      <c r="K351" s="23">
        <v>29.5</v>
      </c>
      <c r="L351" s="25">
        <v>5.5</v>
      </c>
      <c r="M351" s="6">
        <v>162.25</v>
      </c>
      <c r="N351" s="8">
        <v>43748</v>
      </c>
      <c r="O351" s="6" t="s">
        <v>47</v>
      </c>
      <c r="P351" s="66">
        <v>-2.2000000000000002</v>
      </c>
      <c r="Q351" s="66">
        <v>-2.2200000000000002</v>
      </c>
      <c r="R351" s="66">
        <f>_xlfn.XLOOKUP(E351,hlp_leggeruitrapport!A:A,hlp_leggeruitrapport!D:D)</f>
        <v>-2.2200000000000002</v>
      </c>
      <c r="S351" s="66">
        <v>0.75</v>
      </c>
      <c r="T351" s="66">
        <f>_xlfn.XLOOKUP(E351,hlp_leggeruitrapport!A:A,hlp_leggeruitrapport!E:E)</f>
        <v>0.75</v>
      </c>
      <c r="U351" s="75">
        <f>_xlfn.XLOOKUP(E351,hlp_leggeruitrapport!A:A,hlp_leggeruitrapport!F:F)</f>
        <v>3</v>
      </c>
      <c r="V351" s="165">
        <f>_xlfn.XLOOKUP($G351,hpBPaanwas!$C:$C,hpBPaanwas!T:T,".")</f>
        <v>2.44</v>
      </c>
      <c r="W351" s="75">
        <f t="shared" si="41"/>
        <v>-3.1700000000000004</v>
      </c>
      <c r="X351" s="6">
        <v>-2.97</v>
      </c>
      <c r="Y351" s="6">
        <v>1.8333330000000001</v>
      </c>
      <c r="Z351" s="6">
        <v>1.64</v>
      </c>
      <c r="AA351" s="6">
        <v>0</v>
      </c>
      <c r="AB351" s="6">
        <v>0.14000000000000001</v>
      </c>
      <c r="AC351" s="6">
        <v>48.4</v>
      </c>
      <c r="AD351" s="6">
        <v>0</v>
      </c>
      <c r="AE351" s="6">
        <v>4.0999999999999996</v>
      </c>
      <c r="AF351" s="6">
        <v>0</v>
      </c>
      <c r="AG351" s="6" t="s">
        <v>27</v>
      </c>
      <c r="AH351" s="6" t="s">
        <v>32</v>
      </c>
      <c r="AI351" s="6" t="s">
        <v>41</v>
      </c>
      <c r="AJ351" s="6" t="s">
        <v>405</v>
      </c>
      <c r="AK351" s="75">
        <f>_xlfn.XLOOKUP(G351,hlpBPout!C:C,hlpBPout!X:X,".")</f>
        <v>47</v>
      </c>
      <c r="AL351" s="75">
        <f>_xlfn.XLOOKUP($G351,hlpBPout!$C:$C,hlpBPout!AA:AA,".")</f>
        <v>0</v>
      </c>
      <c r="AM351" s="75">
        <f>_xlfn.XLOOKUP(G351,hpBPaanwas!C:C,hpBPaanwas!X:X,".")</f>
        <v>53</v>
      </c>
      <c r="AN351" s="165">
        <f t="shared" si="42"/>
        <v>0.20338983050847459</v>
      </c>
      <c r="AO351" s="75">
        <f>_xlfn.XLOOKUP($G351,hpBPaanwas!$C:$C,hpBPaanwas!AA:AA,".")</f>
        <v>6</v>
      </c>
      <c r="AP351" s="116"/>
      <c r="AQ351" s="75">
        <f t="shared" si="38"/>
        <v>-1.3999999999999986</v>
      </c>
      <c r="AR351" s="116"/>
      <c r="AS351" s="127"/>
      <c r="AT351" s="127" t="s">
        <v>3795</v>
      </c>
      <c r="AU351" s="128"/>
      <c r="AV351" s="232" t="str">
        <f>_xlfn.XLOOKUP($F351,Monstervakken!$C:$C,Monstervakken!L:L,".",0)</f>
        <v>Klasse industrie</v>
      </c>
      <c r="AW351" s="232" t="str">
        <f>_xlfn.XLOOKUP($F351,Monstervakken!$C:$C,Monstervakken!M:M,".",0)</f>
        <v>Klasse B</v>
      </c>
      <c r="AX351" s="232" t="str">
        <f>_xlfn.XLOOKUP($F351,Monstervakken!$C:$C,Monstervakken!N:N,".",0)</f>
        <v>Niet verspreidbaar</v>
      </c>
      <c r="AY351" s="232" t="str">
        <f>_xlfn.XLOOKUP($F351,Monstervakken!$C:$C,Monstervakken!O:O,".",0)</f>
        <v>Toepasbaar GBT</v>
      </c>
      <c r="AZ351" s="232" t="str">
        <f>_xlfn.XLOOKUP($F351,Monstervakken!$C:$C,Monstervakken!P:P,".",0)</f>
        <v>Toepasbaar GBT</v>
      </c>
      <c r="BA351" s="232" t="str">
        <f>_xlfn.XLOOKUP($F351,Monstervakken!$C:$C,Monstervakken!Q:Q,".",0)</f>
        <v>Geen</v>
      </c>
      <c r="BB351" s="232"/>
      <c r="BC351" s="234" t="str">
        <f>_xlfn.XLOOKUP($F351,Monstervakken!$C:$C,Monstervakken!CM:CM,".",0)</f>
        <v>ja</v>
      </c>
      <c r="BD351" s="234" t="str">
        <f>_xlfn.XLOOKUP($F351,Monstervakken!$C:$C,Monstervakken!CN:CN,".",0)</f>
        <v>ja</v>
      </c>
      <c r="BE351" s="234" t="str">
        <f>_xlfn.XLOOKUP($F351,Monstervakken!$C:$C,Monstervakken!CO:CO,".",0)</f>
        <v>ja</v>
      </c>
      <c r="BF351" s="234" t="str">
        <f>_xlfn.XLOOKUP($F351,Monstervakken!$C:$C,Monstervakken!CP:CP,".",0)</f>
        <v>ja</v>
      </c>
      <c r="BG351" s="234" t="str">
        <f>_xlfn.XLOOKUP($F351,Monstervakken!$C:$C,Monstervakken!CQ:CQ,".",0)</f>
        <v>ja</v>
      </c>
      <c r="BH351" s="234" t="str">
        <f>_xlfn.XLOOKUP($F351,Monstervakken!$C:$C,Monstervakken!CR:CR,".",0)</f>
        <v>ja</v>
      </c>
      <c r="BI351" s="234" t="str">
        <f>_xlfn.XLOOKUP($F351,Monstervakken!$C:$C,Monstervakken!CS:CS,".",0)</f>
        <v>ja</v>
      </c>
      <c r="BJ351" s="234" t="str">
        <f>_xlfn.XLOOKUP($F351,Monstervakken!$C:$C,Monstervakken!CT:CT,".",0)</f>
        <v>ja</v>
      </c>
      <c r="BK351" s="234" t="str">
        <f>_xlfn.XLOOKUP($F351,Monstervakken!$C:$C,Monstervakken!CU:CU,".",0)</f>
        <v>ja</v>
      </c>
      <c r="BL351" s="232" t="str">
        <f t="shared" si="39"/>
        <v>011_341</v>
      </c>
    </row>
    <row r="352" spans="1:64" x14ac:dyDescent="0.2">
      <c r="A352" s="6" t="s">
        <v>1647</v>
      </c>
      <c r="C352" s="135">
        <f>_xlfn.XLOOKUP(F352,Monstervakken!C:C,Monstervakken!B:B)</f>
        <v>4042</v>
      </c>
      <c r="D352" s="6" t="s">
        <v>1635</v>
      </c>
      <c r="E352" s="6" t="s">
        <v>404</v>
      </c>
      <c r="F352" s="75">
        <v>97</v>
      </c>
      <c r="G352" s="115" t="str">
        <f t="shared" si="40"/>
        <v>011_342</v>
      </c>
      <c r="H352" s="135" t="s">
        <v>3787</v>
      </c>
      <c r="I352" s="75">
        <v>342</v>
      </c>
      <c r="J352" s="6" t="s">
        <v>406</v>
      </c>
      <c r="K352" s="23">
        <f>13+7</f>
        <v>20</v>
      </c>
      <c r="L352" s="25">
        <v>12.65</v>
      </c>
      <c r="M352" s="6">
        <v>164.45</v>
      </c>
      <c r="N352" s="8">
        <v>43748</v>
      </c>
      <c r="O352" s="6" t="s">
        <v>47</v>
      </c>
      <c r="P352" s="66">
        <v>-2.2000000000000002</v>
      </c>
      <c r="Q352" s="66">
        <v>-2.2200000000000002</v>
      </c>
      <c r="R352" s="66">
        <f>_xlfn.XLOOKUP(E352,hlp_leggeruitrapport!A:A,hlp_leggeruitrapport!D:D)</f>
        <v>-2.2200000000000002</v>
      </c>
      <c r="S352" s="66">
        <v>0.75</v>
      </c>
      <c r="T352" s="66">
        <f>_xlfn.XLOOKUP(E352,hlp_leggeruitrapport!A:A,hlp_leggeruitrapport!E:E)</f>
        <v>0.75</v>
      </c>
      <c r="U352" s="75">
        <f>_xlfn.XLOOKUP(E352,hlp_leggeruitrapport!A:A,hlp_leggeruitrapport!F:F)</f>
        <v>3</v>
      </c>
      <c r="V352" s="165">
        <f>_xlfn.XLOOKUP($G352,hpBPaanwas!$C:$C,hpBPaanwas!T:T,".")</f>
        <v>3</v>
      </c>
      <c r="W352" s="75">
        <f t="shared" si="41"/>
        <v>-3.1700000000000004</v>
      </c>
      <c r="X352" s="6">
        <v>-2.97</v>
      </c>
      <c r="Y352" s="6">
        <v>8.15</v>
      </c>
      <c r="Z352" s="6">
        <v>3.82</v>
      </c>
      <c r="AA352" s="6">
        <v>0.21</v>
      </c>
      <c r="AB352" s="6">
        <v>1.2</v>
      </c>
      <c r="AC352" s="6">
        <v>49.7</v>
      </c>
      <c r="AD352" s="6">
        <v>2.7</v>
      </c>
      <c r="AE352" s="6">
        <v>15.6</v>
      </c>
      <c r="AF352" s="6">
        <v>3.4033000000000001E-2</v>
      </c>
      <c r="AG352" s="6" t="s">
        <v>27</v>
      </c>
      <c r="AH352" s="6" t="s">
        <v>32</v>
      </c>
      <c r="AI352" s="6" t="s">
        <v>29</v>
      </c>
      <c r="AJ352" s="6" t="s">
        <v>406</v>
      </c>
      <c r="AK352" s="75">
        <f>_xlfn.XLOOKUP(G352,hlpBPout!C:C,hlpBPout!X:X,".")</f>
        <v>49</v>
      </c>
      <c r="AL352" s="75">
        <f>_xlfn.XLOOKUP($G352,hlpBPout!$C:$C,hlpBPout!AA:AA,".")</f>
        <v>3</v>
      </c>
      <c r="AM352" s="255">
        <f>_xlfn.XLOOKUP(G352,hpBPaanwas!C:C,hpBPaanwas!X:X,".")/13*20</f>
        <v>81.538461538461533</v>
      </c>
      <c r="AN352" s="165">
        <f t="shared" si="42"/>
        <v>1.3846153846153846</v>
      </c>
      <c r="AO352" s="255">
        <f>_xlfn.XLOOKUP($G352,hpBPaanwas!$C:$C,hpBPaanwas!AA:AA,".")/13*20</f>
        <v>27.692307692307693</v>
      </c>
      <c r="AP352" s="116"/>
      <c r="AQ352" s="75">
        <f t="shared" si="38"/>
        <v>-0.70000000000000284</v>
      </c>
      <c r="AR352" s="116"/>
      <c r="AS352" s="127"/>
      <c r="AT352" s="127" t="s">
        <v>3795</v>
      </c>
      <c r="AU352" s="128"/>
      <c r="AV352" s="232" t="str">
        <f>_xlfn.XLOOKUP($F352,Monstervakken!$C:$C,Monstervakken!L:L,".",0)</f>
        <v>Klasse industrie</v>
      </c>
      <c r="AW352" s="232" t="str">
        <f>_xlfn.XLOOKUP($F352,Monstervakken!$C:$C,Monstervakken!M:M,".",0)</f>
        <v>Klasse B</v>
      </c>
      <c r="AX352" s="232" t="str">
        <f>_xlfn.XLOOKUP($F352,Monstervakken!$C:$C,Monstervakken!N:N,".",0)</f>
        <v>Niet verspreidbaar</v>
      </c>
      <c r="AY352" s="232" t="str">
        <f>_xlfn.XLOOKUP($F352,Monstervakken!$C:$C,Monstervakken!O:O,".",0)</f>
        <v>Toepasbaar GBT</v>
      </c>
      <c r="AZ352" s="232" t="str">
        <f>_xlfn.XLOOKUP($F352,Monstervakken!$C:$C,Monstervakken!P:P,".",0)</f>
        <v>Toepasbaar GBT</v>
      </c>
      <c r="BA352" s="232" t="str">
        <f>_xlfn.XLOOKUP($F352,Monstervakken!$C:$C,Monstervakken!Q:Q,".",0)</f>
        <v>Geen</v>
      </c>
      <c r="BB352" s="232"/>
      <c r="BC352" s="234" t="str">
        <f>_xlfn.XLOOKUP($F352,Monstervakken!$C:$C,Monstervakken!CM:CM,".",0)</f>
        <v>ja</v>
      </c>
      <c r="BD352" s="234" t="str">
        <f>_xlfn.XLOOKUP($F352,Monstervakken!$C:$C,Monstervakken!CN:CN,".",0)</f>
        <v>ja</v>
      </c>
      <c r="BE352" s="234" t="str">
        <f>_xlfn.XLOOKUP($F352,Monstervakken!$C:$C,Monstervakken!CO:CO,".",0)</f>
        <v>ja</v>
      </c>
      <c r="BF352" s="234" t="str">
        <f>_xlfn.XLOOKUP($F352,Monstervakken!$C:$C,Monstervakken!CP:CP,".",0)</f>
        <v>ja</v>
      </c>
      <c r="BG352" s="234" t="str">
        <f>_xlfn.XLOOKUP($F352,Monstervakken!$C:$C,Monstervakken!CQ:CQ,".",0)</f>
        <v>ja</v>
      </c>
      <c r="BH352" s="234" t="str">
        <f>_xlfn.XLOOKUP($F352,Monstervakken!$C:$C,Monstervakken!CR:CR,".",0)</f>
        <v>ja</v>
      </c>
      <c r="BI352" s="234" t="str">
        <f>_xlfn.XLOOKUP($F352,Monstervakken!$C:$C,Monstervakken!CS:CS,".",0)</f>
        <v>ja</v>
      </c>
      <c r="BJ352" s="234" t="str">
        <f>_xlfn.XLOOKUP($F352,Monstervakken!$C:$C,Monstervakken!CT:CT,".",0)</f>
        <v>ja</v>
      </c>
      <c r="BK352" s="234" t="str">
        <f>_xlfn.XLOOKUP($F352,Monstervakken!$C:$C,Monstervakken!CU:CU,".",0)</f>
        <v>ja</v>
      </c>
      <c r="BL352" s="232" t="str">
        <f t="shared" si="39"/>
        <v>011_342</v>
      </c>
    </row>
    <row r="353" spans="1:64" x14ac:dyDescent="0.2">
      <c r="A353" s="6" t="s">
        <v>1647</v>
      </c>
      <c r="C353" s="135">
        <f>_xlfn.XLOOKUP(F353,Monstervakken!C:C,Monstervakken!B:B)</f>
        <v>4042</v>
      </c>
      <c r="D353" s="6" t="s">
        <v>1635</v>
      </c>
      <c r="E353" s="6" t="s">
        <v>404</v>
      </c>
      <c r="F353" s="75">
        <v>97</v>
      </c>
      <c r="G353" s="115" t="str">
        <f t="shared" si="40"/>
        <v>011_343</v>
      </c>
      <c r="H353" s="135"/>
      <c r="I353" s="75">
        <v>343</v>
      </c>
      <c r="J353" s="6" t="s">
        <v>1176</v>
      </c>
      <c r="K353" s="23">
        <v>22</v>
      </c>
      <c r="L353" s="25">
        <v>3.5</v>
      </c>
      <c r="M353" s="6">
        <v>77</v>
      </c>
      <c r="N353" s="8">
        <v>43748</v>
      </c>
      <c r="O353" s="6" t="s">
        <v>47</v>
      </c>
      <c r="P353" s="66">
        <v>-2.2000000000000002</v>
      </c>
      <c r="Q353" s="66">
        <v>-2.2200000000000002</v>
      </c>
      <c r="R353" s="66">
        <f>_xlfn.XLOOKUP(E353,hlp_leggeruitrapport!A:A,hlp_leggeruitrapport!D:D)</f>
        <v>-2.2200000000000002</v>
      </c>
      <c r="S353" s="66">
        <v>0.75</v>
      </c>
      <c r="T353" s="66">
        <f>_xlfn.XLOOKUP(E353,hlp_leggeruitrapport!A:A,hlp_leggeruitrapport!E:E)</f>
        <v>0.75</v>
      </c>
      <c r="U353" s="75">
        <f>_xlfn.XLOOKUP(E353,hlp_leggeruitrapport!A:A,hlp_leggeruitrapport!F:F)</f>
        <v>3</v>
      </c>
      <c r="V353" s="165">
        <f>_xlfn.XLOOKUP($G353,hpBPaanwas!$C:$C,hpBPaanwas!T:T,".")</f>
        <v>1.67</v>
      </c>
      <c r="W353" s="75">
        <f t="shared" si="41"/>
        <v>-3.1700000000000004</v>
      </c>
      <c r="X353" s="6">
        <v>-2.97</v>
      </c>
      <c r="Y353" s="6">
        <v>1</v>
      </c>
      <c r="Z353" s="6">
        <v>1.49</v>
      </c>
      <c r="AA353" s="6">
        <v>0.37</v>
      </c>
      <c r="AB353" s="6">
        <v>0.5</v>
      </c>
      <c r="AC353" s="6">
        <v>32.799999999999997</v>
      </c>
      <c r="AD353" s="6">
        <v>8.1</v>
      </c>
      <c r="AE353" s="6">
        <v>11</v>
      </c>
      <c r="AF353" s="6">
        <v>0.30515500000000001</v>
      </c>
      <c r="AG353" s="6" t="s">
        <v>921</v>
      </c>
      <c r="AH353" s="6" t="s">
        <v>32</v>
      </c>
      <c r="AI353" s="6" t="s">
        <v>41</v>
      </c>
      <c r="AJ353" s="6" t="s">
        <v>1176</v>
      </c>
      <c r="AK353" s="75">
        <f>_xlfn.XLOOKUP(G353,hlpBPout!C:C,hlpBPout!X:X,".")</f>
        <v>33</v>
      </c>
      <c r="AL353" s="75" t="str">
        <f>_xlfn.XLOOKUP($G353,hlpBPout!$C:$C,hlpBPout!AA:AA,".")</f>
        <v>!</v>
      </c>
      <c r="AM353" s="75">
        <f>_xlfn.XLOOKUP(G353,hpBPaanwas!C:C,hpBPaanwas!X:X,".")</f>
        <v>33</v>
      </c>
      <c r="AN353" s="165">
        <f t="shared" si="42"/>
        <v>0.5</v>
      </c>
      <c r="AO353" s="75">
        <f>_xlfn.XLOOKUP($G353,hpBPaanwas!$C:$C,hpBPaanwas!AA:AA,".")</f>
        <v>11</v>
      </c>
      <c r="AP353" s="116"/>
      <c r="AQ353" s="75">
        <f t="shared" si="38"/>
        <v>0.20000000000000284</v>
      </c>
      <c r="AR353" s="116"/>
      <c r="AS353" s="127"/>
      <c r="AT353" s="127" t="s">
        <v>3795</v>
      </c>
      <c r="AU353" s="128"/>
      <c r="AV353" s="232" t="str">
        <f>_xlfn.XLOOKUP($F353,Monstervakken!$C:$C,Monstervakken!L:L,".",0)</f>
        <v>Klasse industrie</v>
      </c>
      <c r="AW353" s="232" t="str">
        <f>_xlfn.XLOOKUP($F353,Monstervakken!$C:$C,Monstervakken!M:M,".",0)</f>
        <v>Klasse B</v>
      </c>
      <c r="AX353" s="232" t="str">
        <f>_xlfn.XLOOKUP($F353,Monstervakken!$C:$C,Monstervakken!N:N,".",0)</f>
        <v>Niet verspreidbaar</v>
      </c>
      <c r="AY353" s="232" t="str">
        <f>_xlfn.XLOOKUP($F353,Monstervakken!$C:$C,Monstervakken!O:O,".",0)</f>
        <v>Toepasbaar GBT</v>
      </c>
      <c r="AZ353" s="232" t="str">
        <f>_xlfn.XLOOKUP($F353,Monstervakken!$C:$C,Monstervakken!P:P,".",0)</f>
        <v>Toepasbaar GBT</v>
      </c>
      <c r="BA353" s="232" t="str">
        <f>_xlfn.XLOOKUP($F353,Monstervakken!$C:$C,Monstervakken!Q:Q,".",0)</f>
        <v>Geen</v>
      </c>
      <c r="BB353" s="232"/>
      <c r="BC353" s="234" t="str">
        <f>_xlfn.XLOOKUP($F353,Monstervakken!$C:$C,Monstervakken!CM:CM,".",0)</f>
        <v>ja</v>
      </c>
      <c r="BD353" s="234" t="str">
        <f>_xlfn.XLOOKUP($F353,Monstervakken!$C:$C,Monstervakken!CN:CN,".",0)</f>
        <v>ja</v>
      </c>
      <c r="BE353" s="234" t="str">
        <f>_xlfn.XLOOKUP($F353,Monstervakken!$C:$C,Monstervakken!CO:CO,".",0)</f>
        <v>ja</v>
      </c>
      <c r="BF353" s="234" t="str">
        <f>_xlfn.XLOOKUP($F353,Monstervakken!$C:$C,Monstervakken!CP:CP,".",0)</f>
        <v>ja</v>
      </c>
      <c r="BG353" s="234" t="str">
        <f>_xlfn.XLOOKUP($F353,Monstervakken!$C:$C,Monstervakken!CQ:CQ,".",0)</f>
        <v>ja</v>
      </c>
      <c r="BH353" s="234" t="str">
        <f>_xlfn.XLOOKUP($F353,Monstervakken!$C:$C,Monstervakken!CR:CR,".",0)</f>
        <v>ja</v>
      </c>
      <c r="BI353" s="234" t="str">
        <f>_xlfn.XLOOKUP($F353,Monstervakken!$C:$C,Monstervakken!CS:CS,".",0)</f>
        <v>ja</v>
      </c>
      <c r="BJ353" s="234" t="str">
        <f>_xlfn.XLOOKUP($F353,Monstervakken!$C:$C,Monstervakken!CT:CT,".",0)</f>
        <v>ja</v>
      </c>
      <c r="BK353" s="234" t="str">
        <f>_xlfn.XLOOKUP($F353,Monstervakken!$C:$C,Monstervakken!CU:CU,".",0)</f>
        <v>ja</v>
      </c>
      <c r="BL353" s="232" t="str">
        <f t="shared" si="39"/>
        <v>011_343</v>
      </c>
    </row>
    <row r="354" spans="1:64" x14ac:dyDescent="0.2">
      <c r="A354" s="6" t="s">
        <v>1647</v>
      </c>
      <c r="C354" s="135">
        <f>_xlfn.XLOOKUP(F354,Monstervakken!C:C,Monstervakken!B:B)</f>
        <v>4042</v>
      </c>
      <c r="D354" s="6" t="s">
        <v>1635</v>
      </c>
      <c r="E354" s="6" t="s">
        <v>404</v>
      </c>
      <c r="F354" s="75">
        <v>97</v>
      </c>
      <c r="G354" s="115" t="str">
        <f t="shared" si="40"/>
        <v>011_344</v>
      </c>
      <c r="H354" s="135"/>
      <c r="I354" s="75">
        <v>344</v>
      </c>
      <c r="J354" s="6" t="s">
        <v>1177</v>
      </c>
      <c r="K354" s="23">
        <v>8</v>
      </c>
      <c r="L354" s="25">
        <v>19.5</v>
      </c>
      <c r="M354" s="6">
        <v>156</v>
      </c>
      <c r="N354" s="8">
        <v>43748</v>
      </c>
      <c r="O354" s="6" t="s">
        <v>47</v>
      </c>
      <c r="P354" s="66">
        <v>-2.2000000000000002</v>
      </c>
      <c r="Q354" s="66">
        <v>-2.2200000000000002</v>
      </c>
      <c r="R354" s="66">
        <f>_xlfn.XLOOKUP(E354,hlp_leggeruitrapport!A:A,hlp_leggeruitrapport!D:D)</f>
        <v>-2.2200000000000002</v>
      </c>
      <c r="S354" s="66">
        <v>0.75</v>
      </c>
      <c r="T354" s="66">
        <f>_xlfn.XLOOKUP(E354,hlp_leggeruitrapport!A:A,hlp_leggeruitrapport!E:E)</f>
        <v>0.75</v>
      </c>
      <c r="U354" s="75">
        <f>_xlfn.XLOOKUP(E354,hlp_leggeruitrapport!A:A,hlp_leggeruitrapport!F:F)</f>
        <v>3</v>
      </c>
      <c r="V354" s="165">
        <f>_xlfn.XLOOKUP($G354,hpBPaanwas!$C:$C,hpBPaanwas!T:T,".")</f>
        <v>3</v>
      </c>
      <c r="W354" s="75">
        <f t="shared" si="41"/>
        <v>-3.1700000000000004</v>
      </c>
      <c r="X354" s="6">
        <v>-2.97</v>
      </c>
      <c r="Y354" s="6">
        <v>15</v>
      </c>
      <c r="Z354" s="6">
        <v>5.03</v>
      </c>
      <c r="AA354" s="6">
        <v>2.99</v>
      </c>
      <c r="AB354" s="6">
        <v>3.9</v>
      </c>
      <c r="AC354" s="6">
        <v>40.200000000000003</v>
      </c>
      <c r="AD354" s="6">
        <v>23.9</v>
      </c>
      <c r="AE354" s="6">
        <v>31.2</v>
      </c>
      <c r="AF354" s="6">
        <v>0.25558799999999998</v>
      </c>
      <c r="AG354" s="6" t="s">
        <v>921</v>
      </c>
      <c r="AH354" s="6" t="s">
        <v>28</v>
      </c>
      <c r="AI354" s="6" t="s">
        <v>41</v>
      </c>
      <c r="AJ354" s="6" t="s">
        <v>1177</v>
      </c>
      <c r="AK354" s="75">
        <f>_xlfn.XLOOKUP(G354,hlpBPout!C:C,hlpBPout!X:X,".")</f>
        <v>40</v>
      </c>
      <c r="AL354" s="75">
        <f>_xlfn.XLOOKUP($G354,hlpBPout!$C:$C,hlpBPout!AA:AA,".")</f>
        <v>24</v>
      </c>
      <c r="AM354" s="75">
        <f>_xlfn.XLOOKUP(G354,hpBPaanwas!C:C,hpBPaanwas!X:X,".")</f>
        <v>44</v>
      </c>
      <c r="AN354" s="165">
        <f t="shared" si="42"/>
        <v>4.25</v>
      </c>
      <c r="AO354" s="75">
        <f>_xlfn.XLOOKUP($G354,hpBPaanwas!$C:$C,hpBPaanwas!AA:AA,".")</f>
        <v>34</v>
      </c>
      <c r="AP354" s="116"/>
      <c r="AQ354" s="75">
        <f t="shared" si="38"/>
        <v>-0.20000000000000284</v>
      </c>
      <c r="AR354" s="116"/>
      <c r="AS354" s="127"/>
      <c r="AT354" s="127" t="s">
        <v>3795</v>
      </c>
      <c r="AU354" s="128"/>
      <c r="AV354" s="232" t="str">
        <f>_xlfn.XLOOKUP($F354,Monstervakken!$C:$C,Monstervakken!L:L,".",0)</f>
        <v>Klasse industrie</v>
      </c>
      <c r="AW354" s="232" t="str">
        <f>_xlfn.XLOOKUP($F354,Monstervakken!$C:$C,Monstervakken!M:M,".",0)</f>
        <v>Klasse B</v>
      </c>
      <c r="AX354" s="232" t="str">
        <f>_xlfn.XLOOKUP($F354,Monstervakken!$C:$C,Monstervakken!N:N,".",0)</f>
        <v>Niet verspreidbaar</v>
      </c>
      <c r="AY354" s="232" t="str">
        <f>_xlfn.XLOOKUP($F354,Monstervakken!$C:$C,Monstervakken!O:O,".",0)</f>
        <v>Toepasbaar GBT</v>
      </c>
      <c r="AZ354" s="232" t="str">
        <f>_xlfn.XLOOKUP($F354,Monstervakken!$C:$C,Monstervakken!P:P,".",0)</f>
        <v>Toepasbaar GBT</v>
      </c>
      <c r="BA354" s="232" t="str">
        <f>_xlfn.XLOOKUP($F354,Monstervakken!$C:$C,Monstervakken!Q:Q,".",0)</f>
        <v>Geen</v>
      </c>
      <c r="BB354" s="232"/>
      <c r="BC354" s="234" t="str">
        <f>_xlfn.XLOOKUP($F354,Monstervakken!$C:$C,Monstervakken!CM:CM,".",0)</f>
        <v>ja</v>
      </c>
      <c r="BD354" s="234" t="str">
        <f>_xlfn.XLOOKUP($F354,Monstervakken!$C:$C,Monstervakken!CN:CN,".",0)</f>
        <v>ja</v>
      </c>
      <c r="BE354" s="234" t="str">
        <f>_xlfn.XLOOKUP($F354,Monstervakken!$C:$C,Monstervakken!CO:CO,".",0)</f>
        <v>ja</v>
      </c>
      <c r="BF354" s="234" t="str">
        <f>_xlfn.XLOOKUP($F354,Monstervakken!$C:$C,Monstervakken!CP:CP,".",0)</f>
        <v>ja</v>
      </c>
      <c r="BG354" s="234" t="str">
        <f>_xlfn.XLOOKUP($F354,Monstervakken!$C:$C,Monstervakken!CQ:CQ,".",0)</f>
        <v>ja</v>
      </c>
      <c r="BH354" s="234" t="str">
        <f>_xlfn.XLOOKUP($F354,Monstervakken!$C:$C,Monstervakken!CR:CR,".",0)</f>
        <v>ja</v>
      </c>
      <c r="BI354" s="234" t="str">
        <f>_xlfn.XLOOKUP($F354,Monstervakken!$C:$C,Monstervakken!CS:CS,".",0)</f>
        <v>ja</v>
      </c>
      <c r="BJ354" s="234" t="str">
        <f>_xlfn.XLOOKUP($F354,Monstervakken!$C:$C,Monstervakken!CT:CT,".",0)</f>
        <v>ja</v>
      </c>
      <c r="BK354" s="234" t="str">
        <f>_xlfn.XLOOKUP($F354,Monstervakken!$C:$C,Monstervakken!CU:CU,".",0)</f>
        <v>ja</v>
      </c>
      <c r="BL354" s="232" t="str">
        <f t="shared" si="39"/>
        <v>011_344</v>
      </c>
    </row>
    <row r="355" spans="1:64" x14ac:dyDescent="0.2">
      <c r="A355" s="6" t="s">
        <v>1647</v>
      </c>
      <c r="C355" s="135">
        <f>_xlfn.XLOOKUP(F355,Monstervakken!C:C,Monstervakken!B:B)</f>
        <v>4042</v>
      </c>
      <c r="D355" s="6" t="s">
        <v>1635</v>
      </c>
      <c r="E355" s="6" t="s">
        <v>404</v>
      </c>
      <c r="F355" s="75">
        <v>97</v>
      </c>
      <c r="G355" s="115" t="str">
        <f t="shared" si="40"/>
        <v>011_345</v>
      </c>
      <c r="H355" s="135"/>
      <c r="I355" s="75">
        <v>345</v>
      </c>
      <c r="J355" s="6" t="s">
        <v>851</v>
      </c>
      <c r="K355" s="23">
        <v>20</v>
      </c>
      <c r="L355" s="25">
        <v>6</v>
      </c>
      <c r="M355" s="6">
        <v>120</v>
      </c>
      <c r="N355" s="8">
        <v>43748</v>
      </c>
      <c r="O355" s="6" t="s">
        <v>47</v>
      </c>
      <c r="P355" s="66">
        <v>-2.2000000000000002</v>
      </c>
      <c r="Q355" s="66">
        <v>-2.2200000000000002</v>
      </c>
      <c r="R355" s="66">
        <f>_xlfn.XLOOKUP(E355,hlp_leggeruitrapport!A:A,hlp_leggeruitrapport!D:D)</f>
        <v>-2.2200000000000002</v>
      </c>
      <c r="S355" s="66">
        <v>0.75</v>
      </c>
      <c r="T355" s="66">
        <f>_xlfn.XLOOKUP(E355,hlp_leggeruitrapport!A:A,hlp_leggeruitrapport!E:E)</f>
        <v>0.75</v>
      </c>
      <c r="U355" s="75">
        <f>_xlfn.XLOOKUP(E355,hlp_leggeruitrapport!A:A,hlp_leggeruitrapport!F:F)</f>
        <v>3</v>
      </c>
      <c r="V355" s="165">
        <f>_xlfn.XLOOKUP($G355,hpBPaanwas!$C:$C,hpBPaanwas!T:T,".")</f>
        <v>2.67</v>
      </c>
      <c r="W355" s="75">
        <f t="shared" si="41"/>
        <v>-3.1700000000000004</v>
      </c>
      <c r="X355" s="6">
        <v>-2.97</v>
      </c>
      <c r="Y355" s="6">
        <v>2</v>
      </c>
      <c r="Z355" s="6">
        <v>3.11</v>
      </c>
      <c r="AA355" s="6">
        <v>0.14000000000000001</v>
      </c>
      <c r="AB355" s="6">
        <v>0.44</v>
      </c>
      <c r="AC355" s="6">
        <v>62.2</v>
      </c>
      <c r="AD355" s="6">
        <v>2.8</v>
      </c>
      <c r="AE355" s="6">
        <v>8.8000000000000007</v>
      </c>
      <c r="AF355" s="6">
        <v>8.5365999999999997E-2</v>
      </c>
      <c r="AG355" s="6" t="s">
        <v>479</v>
      </c>
      <c r="AH355" s="6" t="s">
        <v>32</v>
      </c>
      <c r="AI355" s="6" t="s">
        <v>41</v>
      </c>
      <c r="AJ355" s="6" t="s">
        <v>851</v>
      </c>
      <c r="AK355" s="75">
        <f>_xlfn.XLOOKUP(G355,hlpBPout!C:C,hlpBPout!X:X,".")</f>
        <v>62</v>
      </c>
      <c r="AL355" s="75">
        <f>_xlfn.XLOOKUP($G355,hlpBPout!$C:$C,hlpBPout!AA:AA,".")</f>
        <v>2</v>
      </c>
      <c r="AM355" s="75">
        <f>_xlfn.XLOOKUP(G355,hpBPaanwas!C:C,hpBPaanwas!X:X,".")</f>
        <v>64</v>
      </c>
      <c r="AN355" s="165">
        <f t="shared" si="42"/>
        <v>0.5</v>
      </c>
      <c r="AO355" s="75">
        <f>_xlfn.XLOOKUP($G355,hpBPaanwas!$C:$C,hpBPaanwas!AA:AA,".")</f>
        <v>10</v>
      </c>
      <c r="AP355" s="116"/>
      <c r="AQ355" s="75">
        <f t="shared" si="38"/>
        <v>-0.20000000000000284</v>
      </c>
      <c r="AR355" s="116"/>
      <c r="AS355" s="127"/>
      <c r="AT355" s="127" t="s">
        <v>3795</v>
      </c>
      <c r="AU355" s="128"/>
      <c r="AV355" s="232" t="str">
        <f>_xlfn.XLOOKUP($F355,Monstervakken!$C:$C,Monstervakken!L:L,".",0)</f>
        <v>Klasse industrie</v>
      </c>
      <c r="AW355" s="232" t="str">
        <f>_xlfn.XLOOKUP($F355,Monstervakken!$C:$C,Monstervakken!M:M,".",0)</f>
        <v>Klasse B</v>
      </c>
      <c r="AX355" s="232" t="str">
        <f>_xlfn.XLOOKUP($F355,Monstervakken!$C:$C,Monstervakken!N:N,".",0)</f>
        <v>Niet verspreidbaar</v>
      </c>
      <c r="AY355" s="232" t="str">
        <f>_xlfn.XLOOKUP($F355,Monstervakken!$C:$C,Monstervakken!O:O,".",0)</f>
        <v>Toepasbaar GBT</v>
      </c>
      <c r="AZ355" s="232" t="str">
        <f>_xlfn.XLOOKUP($F355,Monstervakken!$C:$C,Monstervakken!P:P,".",0)</f>
        <v>Toepasbaar GBT</v>
      </c>
      <c r="BA355" s="232" t="str">
        <f>_xlfn.XLOOKUP($F355,Monstervakken!$C:$C,Monstervakken!Q:Q,".",0)</f>
        <v>Geen</v>
      </c>
      <c r="BB355" s="232"/>
      <c r="BC355" s="234" t="str">
        <f>_xlfn.XLOOKUP($F355,Monstervakken!$C:$C,Monstervakken!CM:CM,".",0)</f>
        <v>ja</v>
      </c>
      <c r="BD355" s="234" t="str">
        <f>_xlfn.XLOOKUP($F355,Monstervakken!$C:$C,Monstervakken!CN:CN,".",0)</f>
        <v>ja</v>
      </c>
      <c r="BE355" s="234" t="str">
        <f>_xlfn.XLOOKUP($F355,Monstervakken!$C:$C,Monstervakken!CO:CO,".",0)</f>
        <v>ja</v>
      </c>
      <c r="BF355" s="234" t="str">
        <f>_xlfn.XLOOKUP($F355,Monstervakken!$C:$C,Monstervakken!CP:CP,".",0)</f>
        <v>ja</v>
      </c>
      <c r="BG355" s="234" t="str">
        <f>_xlfn.XLOOKUP($F355,Monstervakken!$C:$C,Monstervakken!CQ:CQ,".",0)</f>
        <v>ja</v>
      </c>
      <c r="BH355" s="234" t="str">
        <f>_xlfn.XLOOKUP($F355,Monstervakken!$C:$C,Monstervakken!CR:CR,".",0)</f>
        <v>ja</v>
      </c>
      <c r="BI355" s="234" t="str">
        <f>_xlfn.XLOOKUP($F355,Monstervakken!$C:$C,Monstervakken!CS:CS,".",0)</f>
        <v>ja</v>
      </c>
      <c r="BJ355" s="234" t="str">
        <f>_xlfn.XLOOKUP($F355,Monstervakken!$C:$C,Monstervakken!CT:CT,".",0)</f>
        <v>ja</v>
      </c>
      <c r="BK355" s="234" t="str">
        <f>_xlfn.XLOOKUP($F355,Monstervakken!$C:$C,Monstervakken!CU:CU,".",0)</f>
        <v>ja</v>
      </c>
      <c r="BL355" s="232" t="str">
        <f t="shared" si="39"/>
        <v>011_345</v>
      </c>
    </row>
    <row r="356" spans="1:64" x14ac:dyDescent="0.2">
      <c r="A356" s="6" t="s">
        <v>1647</v>
      </c>
      <c r="C356" s="135">
        <f>_xlfn.XLOOKUP(F356,Monstervakken!C:C,Monstervakken!B:B)</f>
        <v>4042</v>
      </c>
      <c r="D356" s="6" t="s">
        <v>1635</v>
      </c>
      <c r="E356" s="6" t="s">
        <v>404</v>
      </c>
      <c r="F356" s="75">
        <v>97</v>
      </c>
      <c r="G356" s="115" t="str">
        <f t="shared" si="40"/>
        <v>011_346</v>
      </c>
      <c r="H356" s="135"/>
      <c r="I356" s="75">
        <v>346</v>
      </c>
      <c r="J356" s="6" t="s">
        <v>1178</v>
      </c>
      <c r="K356" s="23">
        <v>16</v>
      </c>
      <c r="L356" s="25">
        <v>7</v>
      </c>
      <c r="M356" s="6">
        <v>112</v>
      </c>
      <c r="N356" s="8">
        <v>43748</v>
      </c>
      <c r="O356" s="6" t="s">
        <v>47</v>
      </c>
      <c r="P356" s="66">
        <v>-2.2000000000000002</v>
      </c>
      <c r="Q356" s="66">
        <v>-2.2200000000000002</v>
      </c>
      <c r="R356" s="66">
        <f>_xlfn.XLOOKUP(E356,hlp_leggeruitrapport!A:A,hlp_leggeruitrapport!D:D)</f>
        <v>-2.2200000000000002</v>
      </c>
      <c r="S356" s="66">
        <v>0.75</v>
      </c>
      <c r="T356" s="66">
        <f>_xlfn.XLOOKUP(E356,hlp_leggeruitrapport!A:A,hlp_leggeruitrapport!E:E)</f>
        <v>0.75</v>
      </c>
      <c r="U356" s="75">
        <f>_xlfn.XLOOKUP(E356,hlp_leggeruitrapport!A:A,hlp_leggeruitrapport!F:F)</f>
        <v>3</v>
      </c>
      <c r="V356" s="165">
        <f>_xlfn.XLOOKUP($G356,hpBPaanwas!$C:$C,hpBPaanwas!T:T,".")</f>
        <v>3</v>
      </c>
      <c r="W356" s="75">
        <f t="shared" si="41"/>
        <v>-3.1700000000000004</v>
      </c>
      <c r="X356" s="6">
        <v>-2.97</v>
      </c>
      <c r="Y356" s="6">
        <v>2.5</v>
      </c>
      <c r="Z356" s="6">
        <v>1.69</v>
      </c>
      <c r="AA356" s="6">
        <v>0.88</v>
      </c>
      <c r="AB356" s="6">
        <v>0.88</v>
      </c>
      <c r="AC356" s="6">
        <v>27</v>
      </c>
      <c r="AD356" s="6">
        <v>14.1</v>
      </c>
      <c r="AE356" s="6">
        <v>14.1</v>
      </c>
      <c r="AF356" s="6">
        <v>0.329959</v>
      </c>
      <c r="AG356" s="6" t="s">
        <v>921</v>
      </c>
      <c r="AH356" s="6" t="s">
        <v>28</v>
      </c>
      <c r="AI356" s="6" t="s">
        <v>41</v>
      </c>
      <c r="AJ356" s="6" t="s">
        <v>1178</v>
      </c>
      <c r="AK356" s="75">
        <f>_xlfn.XLOOKUP(G356,hlpBPout!C:C,hlpBPout!X:X,".")</f>
        <v>27</v>
      </c>
      <c r="AL356" s="75">
        <f>_xlfn.XLOOKUP($G356,hlpBPout!$C:$C,hlpBPout!AA:AA,".")</f>
        <v>14</v>
      </c>
      <c r="AM356" s="75">
        <f>_xlfn.XLOOKUP(G356,hpBPaanwas!C:C,hpBPaanwas!X:X,".")</f>
        <v>29</v>
      </c>
      <c r="AN356" s="165">
        <f t="shared" si="42"/>
        <v>1</v>
      </c>
      <c r="AO356" s="75">
        <f>_xlfn.XLOOKUP($G356,hpBPaanwas!$C:$C,hpBPaanwas!AA:AA,".")</f>
        <v>16</v>
      </c>
      <c r="AP356" s="116"/>
      <c r="AQ356" s="75">
        <f t="shared" si="38"/>
        <v>0</v>
      </c>
      <c r="AR356" s="116"/>
      <c r="AS356" s="127"/>
      <c r="AT356" s="127" t="s">
        <v>3795</v>
      </c>
      <c r="AU356" s="128"/>
      <c r="AV356" s="232" t="str">
        <f>_xlfn.XLOOKUP($F356,Monstervakken!$C:$C,Monstervakken!L:L,".",0)</f>
        <v>Klasse industrie</v>
      </c>
      <c r="AW356" s="232" t="str">
        <f>_xlfn.XLOOKUP($F356,Monstervakken!$C:$C,Monstervakken!M:M,".",0)</f>
        <v>Klasse B</v>
      </c>
      <c r="AX356" s="232" t="str">
        <f>_xlfn.XLOOKUP($F356,Monstervakken!$C:$C,Monstervakken!N:N,".",0)</f>
        <v>Niet verspreidbaar</v>
      </c>
      <c r="AY356" s="232" t="str">
        <f>_xlfn.XLOOKUP($F356,Monstervakken!$C:$C,Monstervakken!O:O,".",0)</f>
        <v>Toepasbaar GBT</v>
      </c>
      <c r="AZ356" s="232" t="str">
        <f>_xlfn.XLOOKUP($F356,Monstervakken!$C:$C,Monstervakken!P:P,".",0)</f>
        <v>Toepasbaar GBT</v>
      </c>
      <c r="BA356" s="232" t="str">
        <f>_xlfn.XLOOKUP($F356,Monstervakken!$C:$C,Monstervakken!Q:Q,".",0)</f>
        <v>Geen</v>
      </c>
      <c r="BB356" s="232"/>
      <c r="BC356" s="234" t="str">
        <f>_xlfn.XLOOKUP($F356,Monstervakken!$C:$C,Monstervakken!CM:CM,".",0)</f>
        <v>ja</v>
      </c>
      <c r="BD356" s="234" t="str">
        <f>_xlfn.XLOOKUP($F356,Monstervakken!$C:$C,Monstervakken!CN:CN,".",0)</f>
        <v>ja</v>
      </c>
      <c r="BE356" s="234" t="str">
        <f>_xlfn.XLOOKUP($F356,Monstervakken!$C:$C,Monstervakken!CO:CO,".",0)</f>
        <v>ja</v>
      </c>
      <c r="BF356" s="234" t="str">
        <f>_xlfn.XLOOKUP($F356,Monstervakken!$C:$C,Monstervakken!CP:CP,".",0)</f>
        <v>ja</v>
      </c>
      <c r="BG356" s="234" t="str">
        <f>_xlfn.XLOOKUP($F356,Monstervakken!$C:$C,Monstervakken!CQ:CQ,".",0)</f>
        <v>ja</v>
      </c>
      <c r="BH356" s="234" t="str">
        <f>_xlfn.XLOOKUP($F356,Monstervakken!$C:$C,Monstervakken!CR:CR,".",0)</f>
        <v>ja</v>
      </c>
      <c r="BI356" s="234" t="str">
        <f>_xlfn.XLOOKUP($F356,Monstervakken!$C:$C,Monstervakken!CS:CS,".",0)</f>
        <v>ja</v>
      </c>
      <c r="BJ356" s="234" t="str">
        <f>_xlfn.XLOOKUP($F356,Monstervakken!$C:$C,Monstervakken!CT:CT,".",0)</f>
        <v>ja</v>
      </c>
      <c r="BK356" s="234" t="str">
        <f>_xlfn.XLOOKUP($F356,Monstervakken!$C:$C,Monstervakken!CU:CU,".",0)</f>
        <v>ja</v>
      </c>
      <c r="BL356" s="232" t="str">
        <f t="shared" si="39"/>
        <v>011_346</v>
      </c>
    </row>
    <row r="357" spans="1:64" x14ac:dyDescent="0.2">
      <c r="A357" s="6" t="s">
        <v>1647</v>
      </c>
      <c r="C357" s="135">
        <f>_xlfn.XLOOKUP(F357,Monstervakken!C:C,Monstervakken!B:B)</f>
        <v>4042</v>
      </c>
      <c r="D357" s="6" t="s">
        <v>1635</v>
      </c>
      <c r="E357" s="6" t="s">
        <v>404</v>
      </c>
      <c r="F357" s="75">
        <v>97</v>
      </c>
      <c r="G357" s="115" t="str">
        <f t="shared" si="40"/>
        <v>011_347</v>
      </c>
      <c r="H357" s="135"/>
      <c r="I357" s="75">
        <v>347</v>
      </c>
      <c r="J357" s="6" t="s">
        <v>407</v>
      </c>
      <c r="K357" s="23">
        <v>11</v>
      </c>
      <c r="L357" s="25">
        <v>3.75</v>
      </c>
      <c r="M357" s="6">
        <v>41.25</v>
      </c>
      <c r="N357" s="8">
        <v>43748</v>
      </c>
      <c r="O357" s="6" t="s">
        <v>47</v>
      </c>
      <c r="P357" s="66">
        <v>-2.2000000000000002</v>
      </c>
      <c r="Q357" s="66">
        <v>-2.2200000000000002</v>
      </c>
      <c r="R357" s="66">
        <f>_xlfn.XLOOKUP(E357,hlp_leggeruitrapport!A:A,hlp_leggeruitrapport!D:D)</f>
        <v>-2.2200000000000002</v>
      </c>
      <c r="S357" s="66">
        <v>0.75</v>
      </c>
      <c r="T357" s="66">
        <f>_xlfn.XLOOKUP(E357,hlp_leggeruitrapport!A:A,hlp_leggeruitrapport!E:E)</f>
        <v>0.75</v>
      </c>
      <c r="U357" s="75">
        <f>_xlfn.XLOOKUP(E357,hlp_leggeruitrapport!A:A,hlp_leggeruitrapport!F:F)</f>
        <v>3</v>
      </c>
      <c r="V357" s="165">
        <f>_xlfn.XLOOKUP($G357,hpBPaanwas!$C:$C,hpBPaanwas!T:T,".")</f>
        <v>1.83</v>
      </c>
      <c r="W357" s="75">
        <f t="shared" si="41"/>
        <v>-3.1700000000000004</v>
      </c>
      <c r="X357" s="6">
        <v>-2.97</v>
      </c>
      <c r="Y357" s="6">
        <v>1</v>
      </c>
      <c r="Z357" s="6">
        <v>1.1499999999999999</v>
      </c>
      <c r="AA357" s="6">
        <v>0.01</v>
      </c>
      <c r="AB357" s="6">
        <v>0.08</v>
      </c>
      <c r="AC357" s="6">
        <v>12.7</v>
      </c>
      <c r="AD357" s="6">
        <v>0.1</v>
      </c>
      <c r="AE357" s="6">
        <v>0.9</v>
      </c>
      <c r="AF357" s="6">
        <v>1.3093E-2</v>
      </c>
      <c r="AG357" s="6" t="s">
        <v>27</v>
      </c>
      <c r="AH357" s="6" t="s">
        <v>32</v>
      </c>
      <c r="AI357" s="6" t="s">
        <v>29</v>
      </c>
      <c r="AJ357" s="6" t="s">
        <v>407</v>
      </c>
      <c r="AK357" s="75">
        <f>_xlfn.XLOOKUP(G357,hlpBPout!C:C,hlpBPout!X:X,".")</f>
        <v>12</v>
      </c>
      <c r="AL357" s="75" t="str">
        <f>_xlfn.XLOOKUP($G357,hlpBPout!$C:$C,hlpBPout!AA:AA,".")</f>
        <v>!</v>
      </c>
      <c r="AM357" s="75">
        <f>_xlfn.XLOOKUP(G357,hpBPaanwas!C:C,hpBPaanwas!X:X,".")</f>
        <v>13</v>
      </c>
      <c r="AN357" s="165">
        <f t="shared" si="42"/>
        <v>9.0909090909090912E-2</v>
      </c>
      <c r="AO357" s="75">
        <f>_xlfn.XLOOKUP($G357,hpBPaanwas!$C:$C,hpBPaanwas!AA:AA,".")</f>
        <v>1</v>
      </c>
      <c r="AP357" s="116"/>
      <c r="AQ357" s="75">
        <f t="shared" si="38"/>
        <v>-0.69999999999999929</v>
      </c>
      <c r="AR357" s="116"/>
      <c r="AS357" s="127"/>
      <c r="AT357" s="127" t="s">
        <v>3795</v>
      </c>
      <c r="AU357" s="128"/>
      <c r="AV357" s="232" t="str">
        <f>_xlfn.XLOOKUP($F357,Monstervakken!$C:$C,Monstervakken!L:L,".",0)</f>
        <v>Klasse industrie</v>
      </c>
      <c r="AW357" s="232" t="str">
        <f>_xlfn.XLOOKUP($F357,Monstervakken!$C:$C,Monstervakken!M:M,".",0)</f>
        <v>Klasse B</v>
      </c>
      <c r="AX357" s="232" t="str">
        <f>_xlfn.XLOOKUP($F357,Monstervakken!$C:$C,Monstervakken!N:N,".",0)</f>
        <v>Niet verspreidbaar</v>
      </c>
      <c r="AY357" s="232" t="str">
        <f>_xlfn.XLOOKUP($F357,Monstervakken!$C:$C,Monstervakken!O:O,".",0)</f>
        <v>Toepasbaar GBT</v>
      </c>
      <c r="AZ357" s="232" t="str">
        <f>_xlfn.XLOOKUP($F357,Monstervakken!$C:$C,Monstervakken!P:P,".",0)</f>
        <v>Toepasbaar GBT</v>
      </c>
      <c r="BA357" s="232" t="str">
        <f>_xlfn.XLOOKUP($F357,Monstervakken!$C:$C,Monstervakken!Q:Q,".",0)</f>
        <v>Geen</v>
      </c>
      <c r="BB357" s="232"/>
      <c r="BC357" s="234" t="str">
        <f>_xlfn.XLOOKUP($F357,Monstervakken!$C:$C,Monstervakken!CM:CM,".",0)</f>
        <v>ja</v>
      </c>
      <c r="BD357" s="234" t="str">
        <f>_xlfn.XLOOKUP($F357,Monstervakken!$C:$C,Monstervakken!CN:CN,".",0)</f>
        <v>ja</v>
      </c>
      <c r="BE357" s="234" t="str">
        <f>_xlfn.XLOOKUP($F357,Monstervakken!$C:$C,Monstervakken!CO:CO,".",0)</f>
        <v>ja</v>
      </c>
      <c r="BF357" s="234" t="str">
        <f>_xlfn.XLOOKUP($F357,Monstervakken!$C:$C,Monstervakken!CP:CP,".",0)</f>
        <v>ja</v>
      </c>
      <c r="BG357" s="234" t="str">
        <f>_xlfn.XLOOKUP($F357,Monstervakken!$C:$C,Monstervakken!CQ:CQ,".",0)</f>
        <v>ja</v>
      </c>
      <c r="BH357" s="234" t="str">
        <f>_xlfn.XLOOKUP($F357,Monstervakken!$C:$C,Monstervakken!CR:CR,".",0)</f>
        <v>ja</v>
      </c>
      <c r="BI357" s="234" t="str">
        <f>_xlfn.XLOOKUP($F357,Monstervakken!$C:$C,Monstervakken!CS:CS,".",0)</f>
        <v>ja</v>
      </c>
      <c r="BJ357" s="234" t="str">
        <f>_xlfn.XLOOKUP($F357,Monstervakken!$C:$C,Monstervakken!CT:CT,".",0)</f>
        <v>ja</v>
      </c>
      <c r="BK357" s="234" t="str">
        <f>_xlfn.XLOOKUP($F357,Monstervakken!$C:$C,Monstervakken!CU:CU,".",0)</f>
        <v>ja</v>
      </c>
      <c r="BL357" s="232" t="str">
        <f t="shared" si="39"/>
        <v>011_347</v>
      </c>
    </row>
    <row r="358" spans="1:64" x14ac:dyDescent="0.2">
      <c r="A358" s="6" t="s">
        <v>1647</v>
      </c>
      <c r="C358" s="135">
        <f>_xlfn.XLOOKUP(F358,Monstervakken!C:C,Monstervakken!B:B)</f>
        <v>4042</v>
      </c>
      <c r="D358" s="6" t="s">
        <v>1635</v>
      </c>
      <c r="E358" s="6" t="s">
        <v>404</v>
      </c>
      <c r="F358" s="75">
        <v>97</v>
      </c>
      <c r="G358" s="115" t="str">
        <f t="shared" si="40"/>
        <v>011_348</v>
      </c>
      <c r="H358" s="135"/>
      <c r="I358" s="75">
        <v>348</v>
      </c>
      <c r="J358" s="6" t="s">
        <v>1179</v>
      </c>
      <c r="K358" s="23">
        <v>22</v>
      </c>
      <c r="L358" s="25">
        <v>3</v>
      </c>
      <c r="M358" s="6">
        <v>66</v>
      </c>
      <c r="N358" s="8">
        <v>43748</v>
      </c>
      <c r="O358" s="6" t="s">
        <v>74</v>
      </c>
      <c r="P358" s="66">
        <v>-2.2000000000000002</v>
      </c>
      <c r="Q358" s="66">
        <v>-2.2200000000000002</v>
      </c>
      <c r="R358" s="66">
        <f>_xlfn.XLOOKUP(E358,hlp_leggeruitrapport!A:A,hlp_leggeruitrapport!D:D)</f>
        <v>-2.2200000000000002</v>
      </c>
      <c r="S358" s="66">
        <v>0.75</v>
      </c>
      <c r="T358" s="66">
        <f>_xlfn.XLOOKUP(E358,hlp_leggeruitrapport!A:A,hlp_leggeruitrapport!E:E)</f>
        <v>0.75</v>
      </c>
      <c r="U358" s="75">
        <f>_xlfn.XLOOKUP(E358,hlp_leggeruitrapport!A:A,hlp_leggeruitrapport!F:F)</f>
        <v>3</v>
      </c>
      <c r="V358" s="165">
        <f>_xlfn.XLOOKUP($G358,hpBPaanwas!$C:$C,hpBPaanwas!T:T,".")</f>
        <v>1.33</v>
      </c>
      <c r="W358" s="75">
        <f t="shared" si="41"/>
        <v>-3.1700000000000004</v>
      </c>
      <c r="X358" s="6">
        <v>-2.97</v>
      </c>
      <c r="Y358" s="6">
        <v>1</v>
      </c>
      <c r="Z358" s="6">
        <v>1.1499999999999999</v>
      </c>
      <c r="AA358" s="6">
        <v>0.88</v>
      </c>
      <c r="AB358" s="6">
        <v>0.91</v>
      </c>
      <c r="AC358" s="6">
        <v>25.3</v>
      </c>
      <c r="AD358" s="6">
        <v>19.399999999999999</v>
      </c>
      <c r="AE358" s="6">
        <v>20</v>
      </c>
      <c r="AF358" s="6">
        <v>0.53987700000000005</v>
      </c>
      <c r="AG358" s="6" t="s">
        <v>921</v>
      </c>
      <c r="AH358" s="6" t="s">
        <v>28</v>
      </c>
      <c r="AI358" s="6" t="s">
        <v>41</v>
      </c>
      <c r="AJ358" s="6" t="s">
        <v>1179</v>
      </c>
      <c r="AK358" s="75">
        <f>_xlfn.XLOOKUP(G358,hlpBPout!C:C,hlpBPout!X:X,".")</f>
        <v>24</v>
      </c>
      <c r="AL358" s="75" t="str">
        <f>_xlfn.XLOOKUP($G358,hlpBPout!$C:$C,hlpBPout!AA:AA,".")</f>
        <v>!</v>
      </c>
      <c r="AM358" s="75">
        <f>_xlfn.XLOOKUP(G358,hpBPaanwas!C:C,hpBPaanwas!X:X,".")</f>
        <v>26</v>
      </c>
      <c r="AN358" s="165">
        <f t="shared" si="42"/>
        <v>1</v>
      </c>
      <c r="AO358" s="75">
        <f>_xlfn.XLOOKUP($G358,hpBPaanwas!$C:$C,hpBPaanwas!AA:AA,".")</f>
        <v>22</v>
      </c>
      <c r="AP358" s="116"/>
      <c r="AQ358" s="75">
        <f t="shared" si="38"/>
        <v>-1.3000000000000007</v>
      </c>
      <c r="AR358" s="116"/>
      <c r="AS358" s="127"/>
      <c r="AT358" s="127" t="s">
        <v>3795</v>
      </c>
      <c r="AU358" s="128"/>
      <c r="AV358" s="232" t="str">
        <f>_xlfn.XLOOKUP($F358,Monstervakken!$C:$C,Monstervakken!L:L,".",0)</f>
        <v>Klasse industrie</v>
      </c>
      <c r="AW358" s="232" t="str">
        <f>_xlfn.XLOOKUP($F358,Monstervakken!$C:$C,Monstervakken!M:M,".",0)</f>
        <v>Klasse B</v>
      </c>
      <c r="AX358" s="232" t="str">
        <f>_xlfn.XLOOKUP($F358,Monstervakken!$C:$C,Monstervakken!N:N,".",0)</f>
        <v>Niet verspreidbaar</v>
      </c>
      <c r="AY358" s="232" t="str">
        <f>_xlfn.XLOOKUP($F358,Monstervakken!$C:$C,Monstervakken!O:O,".",0)</f>
        <v>Toepasbaar GBT</v>
      </c>
      <c r="AZ358" s="232" t="str">
        <f>_xlfn.XLOOKUP($F358,Monstervakken!$C:$C,Monstervakken!P:P,".",0)</f>
        <v>Toepasbaar GBT</v>
      </c>
      <c r="BA358" s="232" t="str">
        <f>_xlfn.XLOOKUP($F358,Monstervakken!$C:$C,Monstervakken!Q:Q,".",0)</f>
        <v>Geen</v>
      </c>
      <c r="BB358" s="232"/>
      <c r="BC358" s="234" t="str">
        <f>_xlfn.XLOOKUP($F358,Monstervakken!$C:$C,Monstervakken!CM:CM,".",0)</f>
        <v>ja</v>
      </c>
      <c r="BD358" s="234" t="str">
        <f>_xlfn.XLOOKUP($F358,Monstervakken!$C:$C,Monstervakken!CN:CN,".",0)</f>
        <v>ja</v>
      </c>
      <c r="BE358" s="234" t="str">
        <f>_xlfn.XLOOKUP($F358,Monstervakken!$C:$C,Monstervakken!CO:CO,".",0)</f>
        <v>ja</v>
      </c>
      <c r="BF358" s="234" t="str">
        <f>_xlfn.XLOOKUP($F358,Monstervakken!$C:$C,Monstervakken!CP:CP,".",0)</f>
        <v>ja</v>
      </c>
      <c r="BG358" s="234" t="str">
        <f>_xlfn.XLOOKUP($F358,Monstervakken!$C:$C,Monstervakken!CQ:CQ,".",0)</f>
        <v>ja</v>
      </c>
      <c r="BH358" s="234" t="str">
        <f>_xlfn.XLOOKUP($F358,Monstervakken!$C:$C,Monstervakken!CR:CR,".",0)</f>
        <v>ja</v>
      </c>
      <c r="BI358" s="234" t="str">
        <f>_xlfn.XLOOKUP($F358,Monstervakken!$C:$C,Monstervakken!CS:CS,".",0)</f>
        <v>ja</v>
      </c>
      <c r="BJ358" s="234" t="str">
        <f>_xlfn.XLOOKUP($F358,Monstervakken!$C:$C,Monstervakken!CT:CT,".",0)</f>
        <v>ja</v>
      </c>
      <c r="BK358" s="234" t="str">
        <f>_xlfn.XLOOKUP($F358,Monstervakken!$C:$C,Monstervakken!CU:CU,".",0)</f>
        <v>ja</v>
      </c>
      <c r="BL358" s="232" t="str">
        <f t="shared" si="39"/>
        <v>011_348</v>
      </c>
    </row>
    <row r="359" spans="1:64" x14ac:dyDescent="0.2">
      <c r="A359" s="6" t="s">
        <v>1647</v>
      </c>
      <c r="C359" s="135">
        <f>_xlfn.XLOOKUP(F359,Monstervakken!C:C,Monstervakken!B:B)</f>
        <v>4042</v>
      </c>
      <c r="D359" s="6" t="s">
        <v>1635</v>
      </c>
      <c r="E359" s="6" t="s">
        <v>404</v>
      </c>
      <c r="F359" s="75">
        <v>97</v>
      </c>
      <c r="G359" s="115" t="str">
        <f t="shared" si="40"/>
        <v>011_349</v>
      </c>
      <c r="H359" s="75" t="s">
        <v>3775</v>
      </c>
      <c r="I359" s="6">
        <v>349</v>
      </c>
      <c r="J359" s="6" t="s">
        <v>1206</v>
      </c>
      <c r="K359" s="23">
        <v>22</v>
      </c>
      <c r="L359" s="25">
        <v>0</v>
      </c>
      <c r="M359" s="6">
        <v>0</v>
      </c>
      <c r="N359" s="6" t="s">
        <v>41</v>
      </c>
      <c r="O359" s="6" t="s">
        <v>41</v>
      </c>
      <c r="P359" s="66">
        <v>0</v>
      </c>
      <c r="Q359" s="67">
        <v>0</v>
      </c>
      <c r="R359" s="67">
        <f>_xlfn.XLOOKUP(E359,hlp_leggeruitrapport!A:A,hlp_leggeruitrapport!D:D)</f>
        <v>-2.2200000000000002</v>
      </c>
      <c r="S359" s="67">
        <v>0</v>
      </c>
      <c r="T359" s="67">
        <f>_xlfn.XLOOKUP(E359,hlp_leggeruitrapport!A:A,hlp_leggeruitrapport!E:E)</f>
        <v>0.75</v>
      </c>
      <c r="U359" s="63"/>
      <c r="V359" s="165">
        <f>_xlfn.XLOOKUP($G358,hpBPaanwas!$C:$C,hpBPaanwas!T:T,".")</f>
        <v>1.33</v>
      </c>
      <c r="W359" s="75">
        <f t="shared" si="41"/>
        <v>-0.2</v>
      </c>
      <c r="X359" s="6">
        <v>0</v>
      </c>
      <c r="Y359" s="6">
        <v>0</v>
      </c>
      <c r="Z359" s="6">
        <v>0</v>
      </c>
      <c r="AA359" s="6">
        <v>0</v>
      </c>
      <c r="AB359" s="6">
        <v>0</v>
      </c>
      <c r="AC359" s="6">
        <v>0</v>
      </c>
      <c r="AD359" s="6">
        <v>0</v>
      </c>
      <c r="AE359" s="6">
        <v>0</v>
      </c>
      <c r="AF359" s="6">
        <v>0</v>
      </c>
      <c r="AG359" s="6" t="s">
        <v>1199</v>
      </c>
      <c r="AH359" s="6" t="s">
        <v>41</v>
      </c>
      <c r="AI359" s="6" t="s">
        <v>41</v>
      </c>
      <c r="AJ359" s="6" t="s">
        <v>1206</v>
      </c>
      <c r="AK359" s="75" t="str">
        <f>_xlfn.XLOOKUP(G359,hlpBPout!C:C,hlpBPout!X:X,".")</f>
        <v>.</v>
      </c>
      <c r="AL359" s="75" t="str">
        <f>_xlfn.XLOOKUP($G359,hlpBPout!$C:$C,hlpBPout!AA:AA,".")</f>
        <v>.</v>
      </c>
      <c r="AM359" s="75">
        <f>_xlfn.XLOOKUP(G358,hpBPaanwas!C:C,hpBPaanwas!X:X,".")</f>
        <v>26</v>
      </c>
      <c r="AN359" s="165">
        <f t="shared" si="42"/>
        <v>1</v>
      </c>
      <c r="AO359" s="75">
        <f>_xlfn.XLOOKUP($G358,hpBPaanwas!$C:$C,hpBPaanwas!AA:AA,".")</f>
        <v>22</v>
      </c>
      <c r="AP359" s="116"/>
      <c r="AQ359" s="75"/>
      <c r="AR359" s="116"/>
      <c r="AS359" s="127"/>
      <c r="AT359" s="127" t="s">
        <v>3795</v>
      </c>
      <c r="AU359" s="128"/>
      <c r="AV359" s="232" t="str">
        <f>_xlfn.XLOOKUP($F359,Monstervakken!$C:$C,Monstervakken!L:L,".",0)</f>
        <v>Klasse industrie</v>
      </c>
      <c r="AW359" s="232" t="str">
        <f>_xlfn.XLOOKUP($F359,Monstervakken!$C:$C,Monstervakken!M:M,".",0)</f>
        <v>Klasse B</v>
      </c>
      <c r="AX359" s="232" t="str">
        <f>_xlfn.XLOOKUP($F359,Monstervakken!$C:$C,Monstervakken!N:N,".",0)</f>
        <v>Niet verspreidbaar</v>
      </c>
      <c r="AY359" s="232" t="str">
        <f>_xlfn.XLOOKUP($F359,Monstervakken!$C:$C,Monstervakken!O:O,".",0)</f>
        <v>Toepasbaar GBT</v>
      </c>
      <c r="AZ359" s="232" t="str">
        <f>_xlfn.XLOOKUP($F359,Monstervakken!$C:$C,Monstervakken!P:P,".",0)</f>
        <v>Toepasbaar GBT</v>
      </c>
      <c r="BA359" s="232" t="str">
        <f>_xlfn.XLOOKUP($F359,Monstervakken!$C:$C,Monstervakken!Q:Q,".",0)</f>
        <v>Geen</v>
      </c>
      <c r="BB359" s="232"/>
      <c r="BC359" s="234" t="str">
        <f>_xlfn.XLOOKUP($F359,Monstervakken!$C:$C,Monstervakken!CM:CM,".",0)</f>
        <v>ja</v>
      </c>
      <c r="BD359" s="234" t="str">
        <f>_xlfn.XLOOKUP($F359,Monstervakken!$C:$C,Monstervakken!CN:CN,".",0)</f>
        <v>ja</v>
      </c>
      <c r="BE359" s="234" t="str">
        <f>_xlfn.XLOOKUP($F359,Monstervakken!$C:$C,Monstervakken!CO:CO,".",0)</f>
        <v>ja</v>
      </c>
      <c r="BF359" s="234" t="str">
        <f>_xlfn.XLOOKUP($F359,Monstervakken!$C:$C,Monstervakken!CP:CP,".",0)</f>
        <v>ja</v>
      </c>
      <c r="BG359" s="234" t="str">
        <f>_xlfn.XLOOKUP($F359,Monstervakken!$C:$C,Monstervakken!CQ:CQ,".",0)</f>
        <v>ja</v>
      </c>
      <c r="BH359" s="234" t="str">
        <f>_xlfn.XLOOKUP($F359,Monstervakken!$C:$C,Monstervakken!CR:CR,".",0)</f>
        <v>ja</v>
      </c>
      <c r="BI359" s="234" t="str">
        <f>_xlfn.XLOOKUP($F359,Monstervakken!$C:$C,Monstervakken!CS:CS,".",0)</f>
        <v>ja</v>
      </c>
      <c r="BJ359" s="234" t="str">
        <f>_xlfn.XLOOKUP($F359,Monstervakken!$C:$C,Monstervakken!CT:CT,".",0)</f>
        <v>ja</v>
      </c>
      <c r="BK359" s="234" t="str">
        <f>_xlfn.XLOOKUP($F359,Monstervakken!$C:$C,Monstervakken!CU:CU,".",0)</f>
        <v>ja</v>
      </c>
      <c r="BL359" s="232" t="str">
        <f t="shared" si="39"/>
        <v>011_349</v>
      </c>
    </row>
    <row r="360" spans="1:64" x14ac:dyDescent="0.2">
      <c r="A360" s="6" t="s">
        <v>1647</v>
      </c>
      <c r="C360" s="135">
        <f>_xlfn.XLOOKUP(F360,Monstervakken!C:C,Monstervakken!B:B)</f>
        <v>4031</v>
      </c>
      <c r="D360" s="6" t="s">
        <v>1635</v>
      </c>
      <c r="E360" s="6" t="s">
        <v>408</v>
      </c>
      <c r="F360" s="75">
        <v>72</v>
      </c>
      <c r="G360" s="115" t="str">
        <f t="shared" si="40"/>
        <v>011_350</v>
      </c>
      <c r="H360" s="135"/>
      <c r="I360" s="75">
        <v>350</v>
      </c>
      <c r="J360" s="6" t="s">
        <v>916</v>
      </c>
      <c r="K360" s="23">
        <v>25</v>
      </c>
      <c r="L360" s="25">
        <v>11</v>
      </c>
      <c r="M360" s="6">
        <v>275</v>
      </c>
      <c r="N360" s="8">
        <v>43756</v>
      </c>
      <c r="O360" s="6" t="s">
        <v>38</v>
      </c>
      <c r="P360" s="66">
        <v>-2.2400000000000002</v>
      </c>
      <c r="Q360" s="66">
        <v>-2.2200000000000002</v>
      </c>
      <c r="R360" s="66">
        <f>_xlfn.XLOOKUP(E360,hlp_leggeruitrapport!A:A,hlp_leggeruitrapport!D:D)</f>
        <v>-2.2200000000000002</v>
      </c>
      <c r="S360" s="66">
        <v>0.75</v>
      </c>
      <c r="T360" s="66">
        <f>_xlfn.XLOOKUP(E360,hlp_leggeruitrapport!A:A,hlp_leggeruitrapport!E:E)</f>
        <v>0.75</v>
      </c>
      <c r="U360" s="75">
        <f>_xlfn.XLOOKUP(E360,hlp_leggeruitrapport!A:A,hlp_leggeruitrapport!F:F)</f>
        <v>3</v>
      </c>
      <c r="V360" s="165">
        <f>_xlfn.XLOOKUP($G360,hpBPaanwas!$C:$C,hpBPaanwas!T:T,".")</f>
        <v>3</v>
      </c>
      <c r="W360" s="75">
        <f t="shared" si="41"/>
        <v>-3.1700000000000004</v>
      </c>
      <c r="X360" s="6">
        <v>-2.97</v>
      </c>
      <c r="Y360" s="6">
        <v>6.5</v>
      </c>
      <c r="Z360" s="6">
        <v>0.95</v>
      </c>
      <c r="AA360" s="6">
        <v>0</v>
      </c>
      <c r="AB360" s="6">
        <v>0</v>
      </c>
      <c r="AC360" s="6">
        <v>23.8</v>
      </c>
      <c r="AD360" s="6">
        <v>0</v>
      </c>
      <c r="AE360" s="6">
        <v>0</v>
      </c>
      <c r="AF360" s="6">
        <v>0</v>
      </c>
      <c r="AG360" s="6" t="s">
        <v>876</v>
      </c>
      <c r="AH360" s="6" t="s">
        <v>32</v>
      </c>
      <c r="AI360" s="6" t="s">
        <v>41</v>
      </c>
      <c r="AJ360" s="6" t="s">
        <v>916</v>
      </c>
      <c r="AK360" s="75">
        <f>_xlfn.XLOOKUP(G360,hlpBPout!C:C,hlpBPout!X:X,".")</f>
        <v>23</v>
      </c>
      <c r="AL360" s="75">
        <f>_xlfn.XLOOKUP($G360,hlpBPout!$C:$C,hlpBPout!AA:AA,".")</f>
        <v>0</v>
      </c>
      <c r="AM360" s="75">
        <f>_xlfn.XLOOKUP(G360,hpBPaanwas!C:C,hpBPaanwas!X:X,".")</f>
        <v>30</v>
      </c>
      <c r="AN360" s="165">
        <f t="shared" si="42"/>
        <v>0</v>
      </c>
      <c r="AO360" s="75">
        <f>_xlfn.XLOOKUP($G360,hpBPaanwas!$C:$C,hpBPaanwas!AA:AA,".")</f>
        <v>0</v>
      </c>
      <c r="AP360" s="116"/>
      <c r="AQ360" s="75">
        <f t="shared" ref="AQ360:AQ400" si="43">AK360-AC360</f>
        <v>-0.80000000000000071</v>
      </c>
      <c r="AR360" s="116"/>
      <c r="AS360" s="127" t="s">
        <v>1647</v>
      </c>
      <c r="AT360" s="127">
        <v>7</v>
      </c>
      <c r="AU360" s="128"/>
      <c r="AV360" s="232" t="str">
        <f>_xlfn.XLOOKUP($F360,Monstervakken!$C:$C,Monstervakken!L:L,".",0)</f>
        <v>Klasse industrie</v>
      </c>
      <c r="AW360" s="232" t="str">
        <f>_xlfn.XLOOKUP($F360,Monstervakken!$C:$C,Monstervakken!M:M,".",0)</f>
        <v>Klasse B</v>
      </c>
      <c r="AX360" s="232" t="str">
        <f>_xlfn.XLOOKUP($F360,Monstervakken!$C:$C,Monstervakken!N:N,".",0)</f>
        <v>Verspreidbaar</v>
      </c>
      <c r="AY360" s="232" t="str">
        <f>_xlfn.XLOOKUP($F360,Monstervakken!$C:$C,Monstervakken!O:O,".",0)</f>
        <v>Toepasbaar in GBT</v>
      </c>
      <c r="AZ360" s="232" t="str">
        <f>_xlfn.XLOOKUP($F360,Monstervakken!$C:$C,Monstervakken!P:P,".",0)</f>
        <v>Toepasbaar in GBT</v>
      </c>
      <c r="BA360" s="232" t="str">
        <f>_xlfn.XLOOKUP($F360,Monstervakken!$C:$C,Monstervakken!Q:Q,".",0)</f>
        <v>Geen</v>
      </c>
      <c r="BB360" s="232"/>
      <c r="BC360" s="234" t="str">
        <f>_xlfn.XLOOKUP($F360,Monstervakken!$C:$C,Monstervakken!CM:CM,".",0)</f>
        <v>ja</v>
      </c>
      <c r="BD360" s="234" t="str">
        <f>_xlfn.XLOOKUP($F360,Monstervakken!$C:$C,Monstervakken!CN:CN,".",0)</f>
        <v>ja</v>
      </c>
      <c r="BE360" s="234" t="str">
        <f>_xlfn.XLOOKUP($F360,Monstervakken!$C:$C,Monstervakken!CO:CO,".",0)</f>
        <v>ja</v>
      </c>
      <c r="BF360" s="234" t="str">
        <f>_xlfn.XLOOKUP($F360,Monstervakken!$C:$C,Monstervakken!CP:CP,".",0)</f>
        <v>ja</v>
      </c>
      <c r="BG360" s="234" t="str">
        <f>_xlfn.XLOOKUP($F360,Monstervakken!$C:$C,Monstervakken!CQ:CQ,".",0)</f>
        <v>ja</v>
      </c>
      <c r="BH360" s="234" t="str">
        <f>_xlfn.XLOOKUP($F360,Monstervakken!$C:$C,Monstervakken!CR:CR,".",0)</f>
        <v>ja</v>
      </c>
      <c r="BI360" s="234" t="str">
        <f>_xlfn.XLOOKUP($F360,Monstervakken!$C:$C,Monstervakken!CS:CS,".",0)</f>
        <v>ja</v>
      </c>
      <c r="BJ360" s="234" t="str">
        <f>_xlfn.XLOOKUP($F360,Monstervakken!$C:$C,Monstervakken!CT:CT,".",0)</f>
        <v>ja</v>
      </c>
      <c r="BK360" s="234" t="str">
        <f>_xlfn.XLOOKUP($F360,Monstervakken!$C:$C,Monstervakken!CU:CU,".",0)</f>
        <v>ja</v>
      </c>
      <c r="BL360" s="232" t="str">
        <f t="shared" si="39"/>
        <v>011_350</v>
      </c>
    </row>
    <row r="361" spans="1:64" x14ac:dyDescent="0.2">
      <c r="A361" s="6" t="s">
        <v>1647</v>
      </c>
      <c r="C361" s="135">
        <f>_xlfn.XLOOKUP(F361,Monstervakken!C:C,Monstervakken!B:B)</f>
        <v>4031</v>
      </c>
      <c r="D361" s="6" t="s">
        <v>1635</v>
      </c>
      <c r="E361" s="6" t="s">
        <v>408</v>
      </c>
      <c r="F361" s="75">
        <v>72</v>
      </c>
      <c r="G361" s="115" t="str">
        <f t="shared" si="40"/>
        <v>011_351</v>
      </c>
      <c r="H361" s="135"/>
      <c r="I361" s="75">
        <v>351</v>
      </c>
      <c r="J361" s="6" t="s">
        <v>409</v>
      </c>
      <c r="K361" s="23">
        <v>26.5</v>
      </c>
      <c r="L361" s="25">
        <v>5.5</v>
      </c>
      <c r="M361" s="6">
        <v>145.75</v>
      </c>
      <c r="N361" s="8">
        <v>43756</v>
      </c>
      <c r="O361" s="6" t="s">
        <v>74</v>
      </c>
      <c r="P361" s="66">
        <v>-2.2400000000000002</v>
      </c>
      <c r="Q361" s="66">
        <v>-2.2200000000000002</v>
      </c>
      <c r="R361" s="66">
        <f>_xlfn.XLOOKUP(E361,hlp_leggeruitrapport!A:A,hlp_leggeruitrapport!D:D)</f>
        <v>-2.2200000000000002</v>
      </c>
      <c r="S361" s="66">
        <v>0.75</v>
      </c>
      <c r="T361" s="66">
        <f>_xlfn.XLOOKUP(E361,hlp_leggeruitrapport!A:A,hlp_leggeruitrapport!E:E)</f>
        <v>0.75</v>
      </c>
      <c r="U361" s="75">
        <f>_xlfn.XLOOKUP(E361,hlp_leggeruitrapport!A:A,hlp_leggeruitrapport!F:F)</f>
        <v>3</v>
      </c>
      <c r="V361" s="165">
        <f>_xlfn.XLOOKUP($G361,hpBPaanwas!$C:$C,hpBPaanwas!T:T,".")</f>
        <v>2.44</v>
      </c>
      <c r="W361" s="75">
        <f t="shared" si="41"/>
        <v>-3.1700000000000004</v>
      </c>
      <c r="X361" s="6">
        <v>-2.97</v>
      </c>
      <c r="Y361" s="6">
        <v>1.8333330000000001</v>
      </c>
      <c r="Z361" s="6">
        <v>0.75</v>
      </c>
      <c r="AA361" s="6">
        <v>0</v>
      </c>
      <c r="AB361" s="6">
        <v>0.15</v>
      </c>
      <c r="AC361" s="6">
        <v>19.899999999999999</v>
      </c>
      <c r="AD361" s="6">
        <v>0</v>
      </c>
      <c r="AE361" s="6">
        <v>4</v>
      </c>
      <c r="AF361" s="6">
        <v>0</v>
      </c>
      <c r="AG361" s="6" t="s">
        <v>27</v>
      </c>
      <c r="AH361" s="6" t="s">
        <v>32</v>
      </c>
      <c r="AI361" s="6" t="s">
        <v>41</v>
      </c>
      <c r="AJ361" s="6" t="s">
        <v>409</v>
      </c>
      <c r="AK361" s="75">
        <f>_xlfn.XLOOKUP(G361,hlpBPout!C:C,hlpBPout!X:X,".")</f>
        <v>19</v>
      </c>
      <c r="AL361" s="75">
        <f>_xlfn.XLOOKUP($G361,hlpBPout!$C:$C,hlpBPout!AA:AA,".")</f>
        <v>0</v>
      </c>
      <c r="AM361" s="75">
        <f>_xlfn.XLOOKUP(G361,hpBPaanwas!C:C,hpBPaanwas!X:X,".")</f>
        <v>24</v>
      </c>
      <c r="AN361" s="165">
        <f t="shared" si="42"/>
        <v>0.18867924528301888</v>
      </c>
      <c r="AO361" s="75">
        <f>_xlfn.XLOOKUP($G361,hpBPaanwas!$C:$C,hpBPaanwas!AA:AA,".")</f>
        <v>5</v>
      </c>
      <c r="AP361" s="116"/>
      <c r="AQ361" s="75">
        <f t="shared" si="43"/>
        <v>-0.89999999999999858</v>
      </c>
      <c r="AR361" s="116"/>
      <c r="AS361" s="127" t="s">
        <v>1647</v>
      </c>
      <c r="AT361" s="127">
        <v>7</v>
      </c>
      <c r="AU361" s="128"/>
      <c r="AV361" s="232" t="str">
        <f>_xlfn.XLOOKUP($F361,Monstervakken!$C:$C,Monstervakken!L:L,".",0)</f>
        <v>Klasse industrie</v>
      </c>
      <c r="AW361" s="232" t="str">
        <f>_xlfn.XLOOKUP($F361,Monstervakken!$C:$C,Monstervakken!M:M,".",0)</f>
        <v>Klasse B</v>
      </c>
      <c r="AX361" s="232" t="str">
        <f>_xlfn.XLOOKUP($F361,Monstervakken!$C:$C,Monstervakken!N:N,".",0)</f>
        <v>Verspreidbaar</v>
      </c>
      <c r="AY361" s="232" t="str">
        <f>_xlfn.XLOOKUP($F361,Monstervakken!$C:$C,Monstervakken!O:O,".",0)</f>
        <v>Toepasbaar in GBT</v>
      </c>
      <c r="AZ361" s="232" t="str">
        <f>_xlfn.XLOOKUP($F361,Monstervakken!$C:$C,Monstervakken!P:P,".",0)</f>
        <v>Toepasbaar in GBT</v>
      </c>
      <c r="BA361" s="232" t="str">
        <f>_xlfn.XLOOKUP($F361,Monstervakken!$C:$C,Monstervakken!Q:Q,".",0)</f>
        <v>Geen</v>
      </c>
      <c r="BB361" s="232"/>
      <c r="BC361" s="234" t="str">
        <f>_xlfn.XLOOKUP($F361,Monstervakken!$C:$C,Monstervakken!CM:CM,".",0)</f>
        <v>ja</v>
      </c>
      <c r="BD361" s="234" t="str">
        <f>_xlfn.XLOOKUP($F361,Monstervakken!$C:$C,Monstervakken!CN:CN,".",0)</f>
        <v>ja</v>
      </c>
      <c r="BE361" s="234" t="str">
        <f>_xlfn.XLOOKUP($F361,Monstervakken!$C:$C,Monstervakken!CO:CO,".",0)</f>
        <v>ja</v>
      </c>
      <c r="BF361" s="234" t="str">
        <f>_xlfn.XLOOKUP($F361,Monstervakken!$C:$C,Monstervakken!CP:CP,".",0)</f>
        <v>ja</v>
      </c>
      <c r="BG361" s="234" t="str">
        <f>_xlfn.XLOOKUP($F361,Monstervakken!$C:$C,Monstervakken!CQ:CQ,".",0)</f>
        <v>ja</v>
      </c>
      <c r="BH361" s="234" t="str">
        <f>_xlfn.XLOOKUP($F361,Monstervakken!$C:$C,Monstervakken!CR:CR,".",0)</f>
        <v>ja</v>
      </c>
      <c r="BI361" s="234" t="str">
        <f>_xlfn.XLOOKUP($F361,Monstervakken!$C:$C,Monstervakken!CS:CS,".",0)</f>
        <v>ja</v>
      </c>
      <c r="BJ361" s="234" t="str">
        <f>_xlfn.XLOOKUP($F361,Monstervakken!$C:$C,Monstervakken!CT:CT,".",0)</f>
        <v>ja</v>
      </c>
      <c r="BK361" s="234" t="str">
        <f>_xlfn.XLOOKUP($F361,Monstervakken!$C:$C,Monstervakken!CU:CU,".",0)</f>
        <v>ja</v>
      </c>
      <c r="BL361" s="232" t="str">
        <f t="shared" si="39"/>
        <v>011_351</v>
      </c>
    </row>
    <row r="362" spans="1:64" x14ac:dyDescent="0.2">
      <c r="A362" s="6" t="s">
        <v>1647</v>
      </c>
      <c r="C362" s="135">
        <f>_xlfn.XLOOKUP(F362,Monstervakken!C:C,Monstervakken!B:B)</f>
        <v>4031</v>
      </c>
      <c r="D362" s="6" t="s">
        <v>1635</v>
      </c>
      <c r="E362" s="6" t="s">
        <v>408</v>
      </c>
      <c r="F362" s="75">
        <v>72</v>
      </c>
      <c r="G362" s="115" t="str">
        <f t="shared" si="40"/>
        <v>011_352</v>
      </c>
      <c r="H362" s="135"/>
      <c r="I362" s="75">
        <v>352</v>
      </c>
      <c r="J362" s="6" t="s">
        <v>410</v>
      </c>
      <c r="K362" s="23">
        <v>23</v>
      </c>
      <c r="L362" s="25">
        <v>7.2</v>
      </c>
      <c r="M362" s="6">
        <v>165.6</v>
      </c>
      <c r="N362" s="8">
        <v>43756</v>
      </c>
      <c r="O362" s="6" t="s">
        <v>74</v>
      </c>
      <c r="P362" s="66">
        <v>-2.2400000000000002</v>
      </c>
      <c r="Q362" s="66">
        <v>-2.2200000000000002</v>
      </c>
      <c r="R362" s="66">
        <f>_xlfn.XLOOKUP(E362,hlp_leggeruitrapport!A:A,hlp_leggeruitrapport!D:D)</f>
        <v>-2.2200000000000002</v>
      </c>
      <c r="S362" s="66">
        <v>0.75</v>
      </c>
      <c r="T362" s="66">
        <f>_xlfn.XLOOKUP(E362,hlp_leggeruitrapport!A:A,hlp_leggeruitrapport!E:E)</f>
        <v>0.75</v>
      </c>
      <c r="U362" s="75">
        <f>_xlfn.XLOOKUP(E362,hlp_leggeruitrapport!A:A,hlp_leggeruitrapport!F:F)</f>
        <v>3</v>
      </c>
      <c r="V362" s="165">
        <f>_xlfn.XLOOKUP($G362,hpBPaanwas!$C:$C,hpBPaanwas!T:T,".")</f>
        <v>3</v>
      </c>
      <c r="W362" s="75">
        <f t="shared" si="41"/>
        <v>-3.1700000000000004</v>
      </c>
      <c r="X362" s="6">
        <v>-2.97</v>
      </c>
      <c r="Y362" s="6">
        <v>2.7</v>
      </c>
      <c r="Z362" s="6">
        <v>1.03</v>
      </c>
      <c r="AA362" s="6">
        <v>0.02</v>
      </c>
      <c r="AB362" s="6">
        <v>0.41</v>
      </c>
      <c r="AC362" s="6">
        <v>23.7</v>
      </c>
      <c r="AD362" s="6">
        <v>0.5</v>
      </c>
      <c r="AE362" s="6">
        <v>9.4</v>
      </c>
      <c r="AF362" s="6">
        <v>9.7959999999999992E-3</v>
      </c>
      <c r="AG362" s="6" t="s">
        <v>27</v>
      </c>
      <c r="AH362" s="6" t="s">
        <v>32</v>
      </c>
      <c r="AI362" s="6" t="s">
        <v>29</v>
      </c>
      <c r="AJ362" s="6" t="s">
        <v>410</v>
      </c>
      <c r="AK362" s="75">
        <f>_xlfn.XLOOKUP(G362,hlpBPout!C:C,hlpBPout!X:X,".")</f>
        <v>23</v>
      </c>
      <c r="AL362" s="75">
        <f>_xlfn.XLOOKUP($G362,hlpBPout!$C:$C,hlpBPout!AA:AA,".")</f>
        <v>0</v>
      </c>
      <c r="AM362" s="75">
        <f>_xlfn.XLOOKUP(G362,hpBPaanwas!C:C,hpBPaanwas!X:X,".")</f>
        <v>28</v>
      </c>
      <c r="AN362" s="165">
        <f t="shared" si="42"/>
        <v>0.52173913043478259</v>
      </c>
      <c r="AO362" s="75">
        <f>_xlfn.XLOOKUP($G362,hpBPaanwas!$C:$C,hpBPaanwas!AA:AA,".")</f>
        <v>12</v>
      </c>
      <c r="AP362" s="116"/>
      <c r="AQ362" s="75">
        <f t="shared" si="43"/>
        <v>-0.69999999999999929</v>
      </c>
      <c r="AR362" s="116"/>
      <c r="AS362" s="127" t="s">
        <v>1647</v>
      </c>
      <c r="AT362" s="127">
        <v>7</v>
      </c>
      <c r="AU362" s="128"/>
      <c r="AV362" s="232" t="str">
        <f>_xlfn.XLOOKUP($F362,Monstervakken!$C:$C,Monstervakken!L:L,".",0)</f>
        <v>Klasse industrie</v>
      </c>
      <c r="AW362" s="232" t="str">
        <f>_xlfn.XLOOKUP($F362,Monstervakken!$C:$C,Monstervakken!M:M,".",0)</f>
        <v>Klasse B</v>
      </c>
      <c r="AX362" s="232" t="str">
        <f>_xlfn.XLOOKUP($F362,Monstervakken!$C:$C,Monstervakken!N:N,".",0)</f>
        <v>Verspreidbaar</v>
      </c>
      <c r="AY362" s="232" t="str">
        <f>_xlfn.XLOOKUP($F362,Monstervakken!$C:$C,Monstervakken!O:O,".",0)</f>
        <v>Toepasbaar in GBT</v>
      </c>
      <c r="AZ362" s="232" t="str">
        <f>_xlfn.XLOOKUP($F362,Monstervakken!$C:$C,Monstervakken!P:P,".",0)</f>
        <v>Toepasbaar in GBT</v>
      </c>
      <c r="BA362" s="232" t="str">
        <f>_xlfn.XLOOKUP($F362,Monstervakken!$C:$C,Monstervakken!Q:Q,".",0)</f>
        <v>Geen</v>
      </c>
      <c r="BB362" s="232"/>
      <c r="BC362" s="234" t="str">
        <f>_xlfn.XLOOKUP($F362,Monstervakken!$C:$C,Monstervakken!CM:CM,".",0)</f>
        <v>ja</v>
      </c>
      <c r="BD362" s="234" t="str">
        <f>_xlfn.XLOOKUP($F362,Monstervakken!$C:$C,Monstervakken!CN:CN,".",0)</f>
        <v>ja</v>
      </c>
      <c r="BE362" s="234" t="str">
        <f>_xlfn.XLOOKUP($F362,Monstervakken!$C:$C,Monstervakken!CO:CO,".",0)</f>
        <v>ja</v>
      </c>
      <c r="BF362" s="234" t="str">
        <f>_xlfn.XLOOKUP($F362,Monstervakken!$C:$C,Monstervakken!CP:CP,".",0)</f>
        <v>ja</v>
      </c>
      <c r="BG362" s="234" t="str">
        <f>_xlfn.XLOOKUP($F362,Monstervakken!$C:$C,Monstervakken!CQ:CQ,".",0)</f>
        <v>ja</v>
      </c>
      <c r="BH362" s="234" t="str">
        <f>_xlfn.XLOOKUP($F362,Monstervakken!$C:$C,Monstervakken!CR:CR,".",0)</f>
        <v>ja</v>
      </c>
      <c r="BI362" s="234" t="str">
        <f>_xlfn.XLOOKUP($F362,Monstervakken!$C:$C,Monstervakken!CS:CS,".",0)</f>
        <v>ja</v>
      </c>
      <c r="BJ362" s="234" t="str">
        <f>_xlfn.XLOOKUP($F362,Monstervakken!$C:$C,Monstervakken!CT:CT,".",0)</f>
        <v>ja</v>
      </c>
      <c r="BK362" s="234" t="str">
        <f>_xlfn.XLOOKUP($F362,Monstervakken!$C:$C,Monstervakken!CU:CU,".",0)</f>
        <v>ja</v>
      </c>
      <c r="BL362" s="232" t="str">
        <f t="shared" si="39"/>
        <v>011_352</v>
      </c>
    </row>
    <row r="363" spans="1:64" x14ac:dyDescent="0.2">
      <c r="A363" s="6" t="s">
        <v>1647</v>
      </c>
      <c r="C363" s="135">
        <f>_xlfn.XLOOKUP(F363,Monstervakken!C:C,Monstervakken!B:B)</f>
        <v>4031</v>
      </c>
      <c r="D363" s="6" t="s">
        <v>1635</v>
      </c>
      <c r="E363" s="6" t="s">
        <v>408</v>
      </c>
      <c r="F363" s="75">
        <v>72</v>
      </c>
      <c r="G363" s="115" t="str">
        <f t="shared" si="40"/>
        <v>011_353</v>
      </c>
      <c r="H363" s="135"/>
      <c r="I363" s="75">
        <v>353</v>
      </c>
      <c r="J363" s="6" t="s">
        <v>852</v>
      </c>
      <c r="K363" s="23">
        <v>21</v>
      </c>
      <c r="L363" s="25">
        <v>9.5</v>
      </c>
      <c r="M363" s="6">
        <v>199.5</v>
      </c>
      <c r="N363" s="8">
        <v>43756</v>
      </c>
      <c r="O363" s="6" t="s">
        <v>74</v>
      </c>
      <c r="P363" s="66">
        <v>-2.2400000000000002</v>
      </c>
      <c r="Q363" s="66">
        <v>-2.2200000000000002</v>
      </c>
      <c r="R363" s="66">
        <f>_xlfn.XLOOKUP(E363,hlp_leggeruitrapport!A:A,hlp_leggeruitrapport!D:D)</f>
        <v>-2.2200000000000002</v>
      </c>
      <c r="S363" s="66">
        <v>0.75</v>
      </c>
      <c r="T363" s="66">
        <f>_xlfn.XLOOKUP(E363,hlp_leggeruitrapport!A:A,hlp_leggeruitrapport!E:E)</f>
        <v>0.75</v>
      </c>
      <c r="U363" s="75">
        <f>_xlfn.XLOOKUP(E363,hlp_leggeruitrapport!A:A,hlp_leggeruitrapport!F:F)</f>
        <v>3</v>
      </c>
      <c r="V363" s="165">
        <f>_xlfn.XLOOKUP($G363,hpBPaanwas!$C:$C,hpBPaanwas!T:T,".")</f>
        <v>3</v>
      </c>
      <c r="W363" s="75">
        <f t="shared" si="41"/>
        <v>-3.1700000000000004</v>
      </c>
      <c r="X363" s="6">
        <v>-2.97</v>
      </c>
      <c r="Y363" s="6">
        <v>5</v>
      </c>
      <c r="Z363" s="6">
        <v>1.33</v>
      </c>
      <c r="AA363" s="6">
        <v>0.09</v>
      </c>
      <c r="AB363" s="6">
        <v>0.91</v>
      </c>
      <c r="AC363" s="6">
        <v>27.9</v>
      </c>
      <c r="AD363" s="6">
        <v>1.9</v>
      </c>
      <c r="AE363" s="6">
        <v>19.100000000000001</v>
      </c>
      <c r="AF363" s="6">
        <v>2.3744000000000001E-2</v>
      </c>
      <c r="AG363" s="6" t="s">
        <v>479</v>
      </c>
      <c r="AH363" s="6" t="s">
        <v>32</v>
      </c>
      <c r="AI363" s="6" t="s">
        <v>41</v>
      </c>
      <c r="AJ363" s="6" t="s">
        <v>852</v>
      </c>
      <c r="AK363" s="75">
        <f>_xlfn.XLOOKUP(G363,hlpBPout!C:C,hlpBPout!X:X,".")</f>
        <v>27</v>
      </c>
      <c r="AL363" s="75">
        <f>_xlfn.XLOOKUP($G363,hlpBPout!$C:$C,hlpBPout!AA:AA,".")</f>
        <v>2</v>
      </c>
      <c r="AM363" s="75">
        <f>_xlfn.XLOOKUP(G363,hpBPaanwas!C:C,hpBPaanwas!X:X,".")</f>
        <v>34</v>
      </c>
      <c r="AN363" s="165">
        <f t="shared" si="42"/>
        <v>1.0952380952380953</v>
      </c>
      <c r="AO363" s="75">
        <f>_xlfn.XLOOKUP($G363,hpBPaanwas!$C:$C,hpBPaanwas!AA:AA,".")</f>
        <v>23</v>
      </c>
      <c r="AP363" s="116"/>
      <c r="AQ363" s="75">
        <f t="shared" si="43"/>
        <v>-0.89999999999999858</v>
      </c>
      <c r="AR363" s="116"/>
      <c r="AS363" s="127" t="s">
        <v>1647</v>
      </c>
      <c r="AT363" s="127">
        <v>7</v>
      </c>
      <c r="AU363" s="128"/>
      <c r="AV363" s="232" t="str">
        <f>_xlfn.XLOOKUP($F363,Monstervakken!$C:$C,Monstervakken!L:L,".",0)</f>
        <v>Klasse industrie</v>
      </c>
      <c r="AW363" s="232" t="str">
        <f>_xlfn.XLOOKUP($F363,Monstervakken!$C:$C,Monstervakken!M:M,".",0)</f>
        <v>Klasse B</v>
      </c>
      <c r="AX363" s="232" t="str">
        <f>_xlfn.XLOOKUP($F363,Monstervakken!$C:$C,Monstervakken!N:N,".",0)</f>
        <v>Verspreidbaar</v>
      </c>
      <c r="AY363" s="232" t="str">
        <f>_xlfn.XLOOKUP($F363,Monstervakken!$C:$C,Monstervakken!O:O,".",0)</f>
        <v>Toepasbaar in GBT</v>
      </c>
      <c r="AZ363" s="232" t="str">
        <f>_xlfn.XLOOKUP($F363,Monstervakken!$C:$C,Monstervakken!P:P,".",0)</f>
        <v>Toepasbaar in GBT</v>
      </c>
      <c r="BA363" s="232" t="str">
        <f>_xlfn.XLOOKUP($F363,Monstervakken!$C:$C,Monstervakken!Q:Q,".",0)</f>
        <v>Geen</v>
      </c>
      <c r="BB363" s="232"/>
      <c r="BC363" s="234" t="str">
        <f>_xlfn.XLOOKUP($F363,Monstervakken!$C:$C,Monstervakken!CM:CM,".",0)</f>
        <v>ja</v>
      </c>
      <c r="BD363" s="234" t="str">
        <f>_xlfn.XLOOKUP($F363,Monstervakken!$C:$C,Monstervakken!CN:CN,".",0)</f>
        <v>ja</v>
      </c>
      <c r="BE363" s="234" t="str">
        <f>_xlfn.XLOOKUP($F363,Monstervakken!$C:$C,Monstervakken!CO:CO,".",0)</f>
        <v>ja</v>
      </c>
      <c r="BF363" s="234" t="str">
        <f>_xlfn.XLOOKUP($F363,Monstervakken!$C:$C,Monstervakken!CP:CP,".",0)</f>
        <v>ja</v>
      </c>
      <c r="BG363" s="234" t="str">
        <f>_xlfn.XLOOKUP($F363,Monstervakken!$C:$C,Monstervakken!CQ:CQ,".",0)</f>
        <v>ja</v>
      </c>
      <c r="BH363" s="234" t="str">
        <f>_xlfn.XLOOKUP($F363,Monstervakken!$C:$C,Monstervakken!CR:CR,".",0)</f>
        <v>ja</v>
      </c>
      <c r="BI363" s="234" t="str">
        <f>_xlfn.XLOOKUP($F363,Monstervakken!$C:$C,Monstervakken!CS:CS,".",0)</f>
        <v>ja</v>
      </c>
      <c r="BJ363" s="234" t="str">
        <f>_xlfn.XLOOKUP($F363,Monstervakken!$C:$C,Monstervakken!CT:CT,".",0)</f>
        <v>ja</v>
      </c>
      <c r="BK363" s="234" t="str">
        <f>_xlfn.XLOOKUP($F363,Monstervakken!$C:$C,Monstervakken!CU:CU,".",0)</f>
        <v>ja</v>
      </c>
      <c r="BL363" s="232" t="str">
        <f t="shared" si="39"/>
        <v>011_353</v>
      </c>
    </row>
    <row r="364" spans="1:64" x14ac:dyDescent="0.2">
      <c r="A364" s="6" t="s">
        <v>1647</v>
      </c>
      <c r="C364" s="135">
        <f>_xlfn.XLOOKUP(F364,Monstervakken!C:C,Monstervakken!B:B)</f>
        <v>3019</v>
      </c>
      <c r="D364" s="6" t="s">
        <v>1635</v>
      </c>
      <c r="E364" s="6" t="s">
        <v>411</v>
      </c>
      <c r="F364" s="75">
        <v>74</v>
      </c>
      <c r="G364" s="115" t="str">
        <f t="shared" si="40"/>
        <v>011_354</v>
      </c>
      <c r="H364" s="135"/>
      <c r="I364" s="75">
        <v>354</v>
      </c>
      <c r="J364" s="6" t="s">
        <v>1180</v>
      </c>
      <c r="K364" s="23">
        <v>34</v>
      </c>
      <c r="L364" s="25">
        <v>3.5</v>
      </c>
      <c r="M364" s="6">
        <v>119</v>
      </c>
      <c r="N364" s="8">
        <v>43756</v>
      </c>
      <c r="O364" s="6" t="s">
        <v>38</v>
      </c>
      <c r="P364" s="66">
        <v>-2.2400000000000002</v>
      </c>
      <c r="Q364" s="66">
        <v>-2.2200000000000002</v>
      </c>
      <c r="R364" s="66">
        <f>_xlfn.XLOOKUP(E364,hlp_leggeruitrapport!A:A,hlp_leggeruitrapport!D:D)</f>
        <v>-2.2200000000000002</v>
      </c>
      <c r="S364" s="66">
        <v>0.75</v>
      </c>
      <c r="T364" s="66">
        <f>_xlfn.XLOOKUP(E364,hlp_leggeruitrapport!A:A,hlp_leggeruitrapport!E:E)</f>
        <v>0.75</v>
      </c>
      <c r="U364" s="75">
        <f>_xlfn.XLOOKUP(E364,hlp_leggeruitrapport!A:A,hlp_leggeruitrapport!F:F)</f>
        <v>3</v>
      </c>
      <c r="V364" s="165">
        <f>_xlfn.XLOOKUP($G364,hpBPaanwas!$C:$C,hpBPaanwas!T:T,".")</f>
        <v>1.67</v>
      </c>
      <c r="W364" s="75">
        <f t="shared" si="41"/>
        <v>-3.1700000000000004</v>
      </c>
      <c r="X364" s="6">
        <v>-2.97</v>
      </c>
      <c r="Y364" s="6">
        <v>1</v>
      </c>
      <c r="Z364" s="6">
        <v>1.24</v>
      </c>
      <c r="AA364" s="6">
        <v>0.46</v>
      </c>
      <c r="AB364" s="6">
        <v>0.5</v>
      </c>
      <c r="AC364" s="6">
        <v>42.2</v>
      </c>
      <c r="AD364" s="6">
        <v>15.6</v>
      </c>
      <c r="AE364" s="6">
        <v>17</v>
      </c>
      <c r="AF364" s="6">
        <v>0.34716999999999998</v>
      </c>
      <c r="AG364" s="6" t="s">
        <v>921</v>
      </c>
      <c r="AH364" s="6" t="s">
        <v>28</v>
      </c>
      <c r="AI364" s="6" t="s">
        <v>41</v>
      </c>
      <c r="AJ364" s="6" t="s">
        <v>1180</v>
      </c>
      <c r="AK364" s="75">
        <f>_xlfn.XLOOKUP(G364,hlpBPout!C:C,hlpBPout!X:X,".")</f>
        <v>41</v>
      </c>
      <c r="AL364" s="75" t="str">
        <f>_xlfn.XLOOKUP($G364,hlpBPout!$C:$C,hlpBPout!AA:AA,".")</f>
        <v>!</v>
      </c>
      <c r="AM364" s="75">
        <f>_xlfn.XLOOKUP(G364,hpBPaanwas!C:C,hpBPaanwas!X:X,".")</f>
        <v>44</v>
      </c>
      <c r="AN364" s="165">
        <f t="shared" si="42"/>
        <v>0.58823529411764708</v>
      </c>
      <c r="AO364" s="75">
        <f>_xlfn.XLOOKUP($G364,hpBPaanwas!$C:$C,hpBPaanwas!AA:AA,".")</f>
        <v>20</v>
      </c>
      <c r="AP364" s="116"/>
      <c r="AQ364" s="75">
        <f t="shared" si="43"/>
        <v>-1.2000000000000028</v>
      </c>
      <c r="AR364" s="116"/>
      <c r="AS364" s="127" t="s">
        <v>3796</v>
      </c>
      <c r="AT364" s="127">
        <v>6</v>
      </c>
      <c r="AU364" s="128"/>
      <c r="AV364" s="232" t="str">
        <f>_xlfn.XLOOKUP($F364,Monstervakken!$C:$C,Monstervakken!L:L,".",0)</f>
        <v>Klasse industrie</v>
      </c>
      <c r="AW364" s="232" t="str">
        <f>_xlfn.XLOOKUP($F364,Monstervakken!$C:$C,Monstervakken!M:M,".",0)</f>
        <v>Klasse A</v>
      </c>
      <c r="AX364" s="232" t="str">
        <f>_xlfn.XLOOKUP($F364,Monstervakken!$C:$C,Monstervakken!N:N,".",0)</f>
        <v>Verspreidbaar</v>
      </c>
      <c r="AY364" s="232" t="str">
        <f>_xlfn.XLOOKUP($F364,Monstervakken!$C:$C,Monstervakken!O:O,".",0)</f>
        <v>Toepasbaar in GBT</v>
      </c>
      <c r="AZ364" s="232" t="str">
        <f>_xlfn.XLOOKUP($F364,Monstervakken!$C:$C,Monstervakken!P:P,".",0)</f>
        <v>Toepasbaar in GBT</v>
      </c>
      <c r="BA364" s="232" t="str">
        <f>_xlfn.XLOOKUP($F364,Monstervakken!$C:$C,Monstervakken!Q:Q,".",0)</f>
        <v>Geen</v>
      </c>
      <c r="BB364" s="232"/>
      <c r="BC364" s="234" t="str">
        <f>_xlfn.XLOOKUP($F364,Monstervakken!$C:$C,Monstervakken!CM:CM,".",0)</f>
        <v>ja</v>
      </c>
      <c r="BD364" s="234" t="str">
        <f>_xlfn.XLOOKUP($F364,Monstervakken!$C:$C,Monstervakken!CN:CN,".",0)</f>
        <v>ja</v>
      </c>
      <c r="BE364" s="234" t="str">
        <f>_xlfn.XLOOKUP($F364,Monstervakken!$C:$C,Monstervakken!CO:CO,".",0)</f>
        <v>ja</v>
      </c>
      <c r="BF364" s="234" t="str">
        <f>_xlfn.XLOOKUP($F364,Monstervakken!$C:$C,Monstervakken!CP:CP,".",0)</f>
        <v>ja</v>
      </c>
      <c r="BG364" s="234" t="str">
        <f>_xlfn.XLOOKUP($F364,Monstervakken!$C:$C,Monstervakken!CQ:CQ,".",0)</f>
        <v>ja</v>
      </c>
      <c r="BH364" s="234" t="str">
        <f>_xlfn.XLOOKUP($F364,Monstervakken!$C:$C,Monstervakken!CR:CR,".",0)</f>
        <v>ja</v>
      </c>
      <c r="BI364" s="234" t="str">
        <f>_xlfn.XLOOKUP($F364,Monstervakken!$C:$C,Monstervakken!CS:CS,".",0)</f>
        <v>ja</v>
      </c>
      <c r="BJ364" s="234" t="str">
        <f>_xlfn.XLOOKUP($F364,Monstervakken!$C:$C,Monstervakken!CT:CT,".",0)</f>
        <v>ja</v>
      </c>
      <c r="BK364" s="234" t="str">
        <f>_xlfn.XLOOKUP($F364,Monstervakken!$C:$C,Monstervakken!CU:CU,".",0)</f>
        <v>ja</v>
      </c>
      <c r="BL364" s="232" t="str">
        <f t="shared" si="39"/>
        <v>011_354</v>
      </c>
    </row>
    <row r="365" spans="1:64" x14ac:dyDescent="0.2">
      <c r="A365" s="6" t="s">
        <v>1647</v>
      </c>
      <c r="C365" s="135">
        <f>_xlfn.XLOOKUP(F365,Monstervakken!C:C,Monstervakken!B:B)</f>
        <v>3019</v>
      </c>
      <c r="D365" s="6" t="s">
        <v>1635</v>
      </c>
      <c r="E365" s="6" t="s">
        <v>411</v>
      </c>
      <c r="F365" s="75">
        <v>74</v>
      </c>
      <c r="G365" s="115" t="str">
        <f t="shared" si="40"/>
        <v>011_355</v>
      </c>
      <c r="H365" s="135"/>
      <c r="I365" s="75">
        <v>355</v>
      </c>
      <c r="J365" s="6" t="s">
        <v>470</v>
      </c>
      <c r="K365" s="23">
        <v>66</v>
      </c>
      <c r="L365" s="25">
        <v>8</v>
      </c>
      <c r="M365" s="6">
        <v>528</v>
      </c>
      <c r="N365" s="8">
        <v>43756</v>
      </c>
      <c r="O365" s="6" t="s">
        <v>38</v>
      </c>
      <c r="P365" s="66">
        <v>-2.2400000000000002</v>
      </c>
      <c r="Q365" s="66">
        <v>-2.2200000000000002</v>
      </c>
      <c r="R365" s="66">
        <f>_xlfn.XLOOKUP(E365,hlp_leggeruitrapport!A:A,hlp_leggeruitrapport!D:D)</f>
        <v>-2.2200000000000002</v>
      </c>
      <c r="S365" s="66">
        <v>0.75</v>
      </c>
      <c r="T365" s="66">
        <f>_xlfn.XLOOKUP(E365,hlp_leggeruitrapport!A:A,hlp_leggeruitrapport!E:E)</f>
        <v>0.75</v>
      </c>
      <c r="U365" s="75">
        <f>_xlfn.XLOOKUP(E365,hlp_leggeruitrapport!A:A,hlp_leggeruitrapport!F:F)</f>
        <v>3</v>
      </c>
      <c r="V365" s="165">
        <f>_xlfn.XLOOKUP($G365,hpBPaanwas!$C:$C,hpBPaanwas!T:T,".")</f>
        <v>3</v>
      </c>
      <c r="W365" s="75">
        <f t="shared" si="41"/>
        <v>-3.1700000000000004</v>
      </c>
      <c r="X365" s="6">
        <v>-2.97</v>
      </c>
      <c r="Y365" s="6">
        <v>3.5</v>
      </c>
      <c r="Z365" s="6">
        <v>1.53</v>
      </c>
      <c r="AA365" s="6">
        <v>0</v>
      </c>
      <c r="AB365" s="6">
        <v>0.06</v>
      </c>
      <c r="AC365" s="6">
        <v>101</v>
      </c>
      <c r="AD365" s="6">
        <v>0</v>
      </c>
      <c r="AE365" s="6">
        <v>4</v>
      </c>
      <c r="AF365" s="6">
        <v>0</v>
      </c>
      <c r="AG365" s="6" t="s">
        <v>445</v>
      </c>
      <c r="AH365" s="6" t="s">
        <v>32</v>
      </c>
      <c r="AI365" s="6" t="s">
        <v>41</v>
      </c>
      <c r="AJ365" s="6" t="s">
        <v>470</v>
      </c>
      <c r="AK365" s="75">
        <f>_xlfn.XLOOKUP(G365,hlpBPout!C:C,hlpBPout!X:X,".")</f>
        <v>99</v>
      </c>
      <c r="AL365" s="75">
        <f>_xlfn.XLOOKUP($G365,hlpBPout!$C:$C,hlpBPout!AA:AA,".")</f>
        <v>0</v>
      </c>
      <c r="AM365" s="75">
        <f>_xlfn.XLOOKUP(G365,hpBPaanwas!C:C,hpBPaanwas!X:X,".")</f>
        <v>112</v>
      </c>
      <c r="AN365" s="165">
        <f t="shared" si="42"/>
        <v>0.10606060606060606</v>
      </c>
      <c r="AO365" s="75">
        <f>_xlfn.XLOOKUP($G365,hpBPaanwas!$C:$C,hpBPaanwas!AA:AA,".")</f>
        <v>7</v>
      </c>
      <c r="AP365" s="116"/>
      <c r="AQ365" s="75">
        <f t="shared" si="43"/>
        <v>-2</v>
      </c>
      <c r="AR365" s="116"/>
      <c r="AS365" s="127" t="s">
        <v>3796</v>
      </c>
      <c r="AT365" s="127">
        <v>6</v>
      </c>
      <c r="AU365" s="128"/>
      <c r="AV365" s="232" t="str">
        <f>_xlfn.XLOOKUP($F365,Monstervakken!$C:$C,Monstervakken!L:L,".",0)</f>
        <v>Klasse industrie</v>
      </c>
      <c r="AW365" s="232" t="str">
        <f>_xlfn.XLOOKUP($F365,Monstervakken!$C:$C,Monstervakken!M:M,".",0)</f>
        <v>Klasse A</v>
      </c>
      <c r="AX365" s="232" t="str">
        <f>_xlfn.XLOOKUP($F365,Monstervakken!$C:$C,Monstervakken!N:N,".",0)</f>
        <v>Verspreidbaar</v>
      </c>
      <c r="AY365" s="232" t="str">
        <f>_xlfn.XLOOKUP($F365,Monstervakken!$C:$C,Monstervakken!O:O,".",0)</f>
        <v>Toepasbaar in GBT</v>
      </c>
      <c r="AZ365" s="232" t="str">
        <f>_xlfn.XLOOKUP($F365,Monstervakken!$C:$C,Monstervakken!P:P,".",0)</f>
        <v>Toepasbaar in GBT</v>
      </c>
      <c r="BA365" s="232" t="str">
        <f>_xlfn.XLOOKUP($F365,Monstervakken!$C:$C,Monstervakken!Q:Q,".",0)</f>
        <v>Geen</v>
      </c>
      <c r="BB365" s="232"/>
      <c r="BC365" s="234" t="str">
        <f>_xlfn.XLOOKUP($F365,Monstervakken!$C:$C,Monstervakken!CM:CM,".",0)</f>
        <v>ja</v>
      </c>
      <c r="BD365" s="234" t="str">
        <f>_xlfn.XLOOKUP($F365,Monstervakken!$C:$C,Monstervakken!CN:CN,".",0)</f>
        <v>ja</v>
      </c>
      <c r="BE365" s="234" t="str">
        <f>_xlfn.XLOOKUP($F365,Monstervakken!$C:$C,Monstervakken!CO:CO,".",0)</f>
        <v>ja</v>
      </c>
      <c r="BF365" s="234" t="str">
        <f>_xlfn.XLOOKUP($F365,Monstervakken!$C:$C,Monstervakken!CP:CP,".",0)</f>
        <v>ja</v>
      </c>
      <c r="BG365" s="234" t="str">
        <f>_xlfn.XLOOKUP($F365,Monstervakken!$C:$C,Monstervakken!CQ:CQ,".",0)</f>
        <v>ja</v>
      </c>
      <c r="BH365" s="234" t="str">
        <f>_xlfn.XLOOKUP($F365,Monstervakken!$C:$C,Monstervakken!CR:CR,".",0)</f>
        <v>ja</v>
      </c>
      <c r="BI365" s="234" t="str">
        <f>_xlfn.XLOOKUP($F365,Monstervakken!$C:$C,Monstervakken!CS:CS,".",0)</f>
        <v>ja</v>
      </c>
      <c r="BJ365" s="234" t="str">
        <f>_xlfn.XLOOKUP($F365,Monstervakken!$C:$C,Monstervakken!CT:CT,".",0)</f>
        <v>ja</v>
      </c>
      <c r="BK365" s="234" t="str">
        <f>_xlfn.XLOOKUP($F365,Monstervakken!$C:$C,Monstervakken!CU:CU,".",0)</f>
        <v>ja</v>
      </c>
      <c r="BL365" s="232" t="str">
        <f t="shared" si="39"/>
        <v>011_355</v>
      </c>
    </row>
    <row r="366" spans="1:64" x14ac:dyDescent="0.2">
      <c r="A366" s="6" t="s">
        <v>1647</v>
      </c>
      <c r="C366" s="135">
        <f>_xlfn.XLOOKUP(F366,Monstervakken!C:C,Monstervakken!B:B)</f>
        <v>3019</v>
      </c>
      <c r="D366" s="6" t="s">
        <v>1635</v>
      </c>
      <c r="E366" s="6" t="s">
        <v>411</v>
      </c>
      <c r="F366" s="75">
        <v>74</v>
      </c>
      <c r="G366" s="115" t="str">
        <f t="shared" si="40"/>
        <v>011_356</v>
      </c>
      <c r="H366" s="135"/>
      <c r="I366" s="75">
        <v>356</v>
      </c>
      <c r="J366" s="6" t="s">
        <v>412</v>
      </c>
      <c r="K366" s="23">
        <v>41</v>
      </c>
      <c r="L366" s="25">
        <v>7</v>
      </c>
      <c r="M366" s="6">
        <v>287</v>
      </c>
      <c r="N366" s="8">
        <v>43756</v>
      </c>
      <c r="O366" s="6" t="s">
        <v>38</v>
      </c>
      <c r="P366" s="66">
        <v>-2.2400000000000002</v>
      </c>
      <c r="Q366" s="66">
        <v>-2.2200000000000002</v>
      </c>
      <c r="R366" s="66">
        <f>_xlfn.XLOOKUP(E366,hlp_leggeruitrapport!A:A,hlp_leggeruitrapport!D:D)</f>
        <v>-2.2200000000000002</v>
      </c>
      <c r="S366" s="66">
        <v>0.75</v>
      </c>
      <c r="T366" s="66">
        <f>_xlfn.XLOOKUP(E366,hlp_leggeruitrapport!A:A,hlp_leggeruitrapport!E:E)</f>
        <v>0.75</v>
      </c>
      <c r="U366" s="75">
        <f>_xlfn.XLOOKUP(E366,hlp_leggeruitrapport!A:A,hlp_leggeruitrapport!F:F)</f>
        <v>3</v>
      </c>
      <c r="V366" s="165">
        <f>_xlfn.XLOOKUP($G366,hpBPaanwas!$C:$C,hpBPaanwas!T:T,".")</f>
        <v>3</v>
      </c>
      <c r="W366" s="75">
        <f t="shared" si="41"/>
        <v>-3.1700000000000004</v>
      </c>
      <c r="X366" s="6">
        <v>-2.97</v>
      </c>
      <c r="Y366" s="6">
        <v>2.5</v>
      </c>
      <c r="Z366" s="6">
        <v>1.78</v>
      </c>
      <c r="AA366" s="6">
        <v>0.11</v>
      </c>
      <c r="AB366" s="6">
        <v>0.22</v>
      </c>
      <c r="AC366" s="6">
        <v>73</v>
      </c>
      <c r="AD366" s="6">
        <v>4.5</v>
      </c>
      <c r="AE366" s="6">
        <v>9</v>
      </c>
      <c r="AF366" s="6">
        <v>5.5724000000000003E-2</v>
      </c>
      <c r="AG366" s="6" t="s">
        <v>27</v>
      </c>
      <c r="AH366" s="6" t="s">
        <v>32</v>
      </c>
      <c r="AI366" s="6" t="s">
        <v>29</v>
      </c>
      <c r="AJ366" s="6" t="s">
        <v>412</v>
      </c>
      <c r="AK366" s="75">
        <f>_xlfn.XLOOKUP(G366,hlpBPout!C:C,hlpBPout!X:X,".")</f>
        <v>74</v>
      </c>
      <c r="AL366" s="75">
        <f>_xlfn.XLOOKUP($G366,hlpBPout!$C:$C,hlpBPout!AA:AA,".")</f>
        <v>4</v>
      </c>
      <c r="AM366" s="75">
        <f>_xlfn.XLOOKUP(G366,hpBPaanwas!C:C,hpBPaanwas!X:X,".")</f>
        <v>78</v>
      </c>
      <c r="AN366" s="165">
        <f t="shared" si="42"/>
        <v>0.3902439024390244</v>
      </c>
      <c r="AO366" s="75">
        <f>_xlfn.XLOOKUP($G366,hpBPaanwas!$C:$C,hpBPaanwas!AA:AA,".")</f>
        <v>16</v>
      </c>
      <c r="AP366" s="116"/>
      <c r="AQ366" s="75">
        <f t="shared" si="43"/>
        <v>1</v>
      </c>
      <c r="AR366" s="116"/>
      <c r="AS366" s="127" t="s">
        <v>3796</v>
      </c>
      <c r="AT366" s="127">
        <v>6</v>
      </c>
      <c r="AU366" s="128"/>
      <c r="AV366" s="232" t="str">
        <f>_xlfn.XLOOKUP($F366,Monstervakken!$C:$C,Monstervakken!L:L,".",0)</f>
        <v>Klasse industrie</v>
      </c>
      <c r="AW366" s="232" t="str">
        <f>_xlfn.XLOOKUP($F366,Monstervakken!$C:$C,Monstervakken!M:M,".",0)</f>
        <v>Klasse A</v>
      </c>
      <c r="AX366" s="232" t="str">
        <f>_xlfn.XLOOKUP($F366,Monstervakken!$C:$C,Monstervakken!N:N,".",0)</f>
        <v>Verspreidbaar</v>
      </c>
      <c r="AY366" s="232" t="str">
        <f>_xlfn.XLOOKUP($F366,Monstervakken!$C:$C,Monstervakken!O:O,".",0)</f>
        <v>Toepasbaar in GBT</v>
      </c>
      <c r="AZ366" s="232" t="str">
        <f>_xlfn.XLOOKUP($F366,Monstervakken!$C:$C,Monstervakken!P:P,".",0)</f>
        <v>Toepasbaar in GBT</v>
      </c>
      <c r="BA366" s="232" t="str">
        <f>_xlfn.XLOOKUP($F366,Monstervakken!$C:$C,Monstervakken!Q:Q,".",0)</f>
        <v>Geen</v>
      </c>
      <c r="BB366" s="232"/>
      <c r="BC366" s="234" t="str">
        <f>_xlfn.XLOOKUP($F366,Monstervakken!$C:$C,Monstervakken!CM:CM,".",0)</f>
        <v>ja</v>
      </c>
      <c r="BD366" s="234" t="str">
        <f>_xlfn.XLOOKUP($F366,Monstervakken!$C:$C,Monstervakken!CN:CN,".",0)</f>
        <v>ja</v>
      </c>
      <c r="BE366" s="234" t="str">
        <f>_xlfn.XLOOKUP($F366,Monstervakken!$C:$C,Monstervakken!CO:CO,".",0)</f>
        <v>ja</v>
      </c>
      <c r="BF366" s="234" t="str">
        <f>_xlfn.XLOOKUP($F366,Monstervakken!$C:$C,Monstervakken!CP:CP,".",0)</f>
        <v>ja</v>
      </c>
      <c r="BG366" s="234" t="str">
        <f>_xlfn.XLOOKUP($F366,Monstervakken!$C:$C,Monstervakken!CQ:CQ,".",0)</f>
        <v>ja</v>
      </c>
      <c r="BH366" s="234" t="str">
        <f>_xlfn.XLOOKUP($F366,Monstervakken!$C:$C,Monstervakken!CR:CR,".",0)</f>
        <v>ja</v>
      </c>
      <c r="BI366" s="234" t="str">
        <f>_xlfn.XLOOKUP($F366,Monstervakken!$C:$C,Monstervakken!CS:CS,".",0)</f>
        <v>ja</v>
      </c>
      <c r="BJ366" s="234" t="str">
        <f>_xlfn.XLOOKUP($F366,Monstervakken!$C:$C,Monstervakken!CT:CT,".",0)</f>
        <v>ja</v>
      </c>
      <c r="BK366" s="234" t="str">
        <f>_xlfn.XLOOKUP($F366,Monstervakken!$C:$C,Monstervakken!CU:CU,".",0)</f>
        <v>ja</v>
      </c>
      <c r="BL366" s="232" t="str">
        <f t="shared" si="39"/>
        <v>011_356</v>
      </c>
    </row>
    <row r="367" spans="1:64" x14ac:dyDescent="0.2">
      <c r="A367" s="6" t="s">
        <v>1647</v>
      </c>
      <c r="C367" s="135">
        <f>_xlfn.XLOOKUP(F367,Monstervakken!C:C,Monstervakken!B:B)</f>
        <v>3019</v>
      </c>
      <c r="D367" s="6" t="s">
        <v>1635</v>
      </c>
      <c r="E367" s="6" t="s">
        <v>411</v>
      </c>
      <c r="F367" s="75">
        <v>74</v>
      </c>
      <c r="G367" s="115" t="str">
        <f t="shared" si="40"/>
        <v>011_357</v>
      </c>
      <c r="H367" s="135"/>
      <c r="I367" s="75">
        <v>357</v>
      </c>
      <c r="J367" s="6" t="s">
        <v>413</v>
      </c>
      <c r="K367" s="23">
        <v>50</v>
      </c>
      <c r="L367" s="25">
        <v>6.3</v>
      </c>
      <c r="M367" s="6">
        <v>315</v>
      </c>
      <c r="N367" s="8">
        <v>43756</v>
      </c>
      <c r="O367" s="6" t="s">
        <v>38</v>
      </c>
      <c r="P367" s="66">
        <v>-2.2400000000000002</v>
      </c>
      <c r="Q367" s="66">
        <v>-2.2200000000000002</v>
      </c>
      <c r="R367" s="66">
        <f>_xlfn.XLOOKUP(E367,hlp_leggeruitrapport!A:A,hlp_leggeruitrapport!D:D)</f>
        <v>-2.2200000000000002</v>
      </c>
      <c r="S367" s="66">
        <v>0.75</v>
      </c>
      <c r="T367" s="66">
        <f>_xlfn.XLOOKUP(E367,hlp_leggeruitrapport!A:A,hlp_leggeruitrapport!E:E)</f>
        <v>0.75</v>
      </c>
      <c r="U367" s="75">
        <f>_xlfn.XLOOKUP(E367,hlp_leggeruitrapport!A:A,hlp_leggeruitrapport!F:F)</f>
        <v>3</v>
      </c>
      <c r="V367" s="165">
        <f>_xlfn.XLOOKUP($G367,hpBPaanwas!$C:$C,hpBPaanwas!T:T,".")</f>
        <v>3</v>
      </c>
      <c r="W367" s="75">
        <f t="shared" si="41"/>
        <v>-3.1700000000000004</v>
      </c>
      <c r="X367" s="6">
        <v>-2.97</v>
      </c>
      <c r="Y367" s="6">
        <v>1.8</v>
      </c>
      <c r="Z367" s="6">
        <v>2.15</v>
      </c>
      <c r="AA367" s="6">
        <v>0</v>
      </c>
      <c r="AB367" s="6">
        <v>0.06</v>
      </c>
      <c r="AC367" s="6">
        <v>107.5</v>
      </c>
      <c r="AD367" s="6">
        <v>0</v>
      </c>
      <c r="AE367" s="6">
        <v>3</v>
      </c>
      <c r="AF367" s="6">
        <v>0</v>
      </c>
      <c r="AG367" s="6" t="s">
        <v>27</v>
      </c>
      <c r="AH367" s="6" t="s">
        <v>32</v>
      </c>
      <c r="AI367" s="6" t="s">
        <v>41</v>
      </c>
      <c r="AJ367" s="6" t="s">
        <v>413</v>
      </c>
      <c r="AK367" s="75">
        <f>_xlfn.XLOOKUP(G367,hlpBPout!C:C,hlpBPout!X:X,".")</f>
        <v>105</v>
      </c>
      <c r="AL367" s="75">
        <f>_xlfn.XLOOKUP($G367,hlpBPout!$C:$C,hlpBPout!AA:AA,".")</f>
        <v>0</v>
      </c>
      <c r="AM367" s="75">
        <f>_xlfn.XLOOKUP(G367,hpBPaanwas!C:C,hpBPaanwas!X:X,".")</f>
        <v>115</v>
      </c>
      <c r="AN367" s="165">
        <f t="shared" si="42"/>
        <v>0.1</v>
      </c>
      <c r="AO367" s="75">
        <f>_xlfn.XLOOKUP($G367,hpBPaanwas!$C:$C,hpBPaanwas!AA:AA,".")</f>
        <v>5</v>
      </c>
      <c r="AP367" s="116"/>
      <c r="AQ367" s="75">
        <f t="shared" si="43"/>
        <v>-2.5</v>
      </c>
      <c r="AR367" s="116"/>
      <c r="AS367" s="127" t="s">
        <v>3796</v>
      </c>
      <c r="AT367" s="127">
        <v>6</v>
      </c>
      <c r="AU367" s="128"/>
      <c r="AV367" s="232" t="str">
        <f>_xlfn.XLOOKUP($F367,Monstervakken!$C:$C,Monstervakken!L:L,".",0)</f>
        <v>Klasse industrie</v>
      </c>
      <c r="AW367" s="232" t="str">
        <f>_xlfn.XLOOKUP($F367,Monstervakken!$C:$C,Monstervakken!M:M,".",0)</f>
        <v>Klasse A</v>
      </c>
      <c r="AX367" s="232" t="str">
        <f>_xlfn.XLOOKUP($F367,Monstervakken!$C:$C,Monstervakken!N:N,".",0)</f>
        <v>Verspreidbaar</v>
      </c>
      <c r="AY367" s="232" t="str">
        <f>_xlfn.XLOOKUP($F367,Monstervakken!$C:$C,Monstervakken!O:O,".",0)</f>
        <v>Toepasbaar in GBT</v>
      </c>
      <c r="AZ367" s="232" t="str">
        <f>_xlfn.XLOOKUP($F367,Monstervakken!$C:$C,Monstervakken!P:P,".",0)</f>
        <v>Toepasbaar in GBT</v>
      </c>
      <c r="BA367" s="232" t="str">
        <f>_xlfn.XLOOKUP($F367,Monstervakken!$C:$C,Monstervakken!Q:Q,".",0)</f>
        <v>Geen</v>
      </c>
      <c r="BB367" s="232"/>
      <c r="BC367" s="234" t="str">
        <f>_xlfn.XLOOKUP($F367,Monstervakken!$C:$C,Monstervakken!CM:CM,".",0)</f>
        <v>ja</v>
      </c>
      <c r="BD367" s="234" t="str">
        <f>_xlfn.XLOOKUP($F367,Monstervakken!$C:$C,Monstervakken!CN:CN,".",0)</f>
        <v>ja</v>
      </c>
      <c r="BE367" s="234" t="str">
        <f>_xlfn.XLOOKUP($F367,Monstervakken!$C:$C,Monstervakken!CO:CO,".",0)</f>
        <v>ja</v>
      </c>
      <c r="BF367" s="234" t="str">
        <f>_xlfn.XLOOKUP($F367,Monstervakken!$C:$C,Monstervakken!CP:CP,".",0)</f>
        <v>ja</v>
      </c>
      <c r="BG367" s="234" t="str">
        <f>_xlfn.XLOOKUP($F367,Monstervakken!$C:$C,Monstervakken!CQ:CQ,".",0)</f>
        <v>ja</v>
      </c>
      <c r="BH367" s="234" t="str">
        <f>_xlfn.XLOOKUP($F367,Monstervakken!$C:$C,Monstervakken!CR:CR,".",0)</f>
        <v>ja</v>
      </c>
      <c r="BI367" s="234" t="str">
        <f>_xlfn.XLOOKUP($F367,Monstervakken!$C:$C,Monstervakken!CS:CS,".",0)</f>
        <v>ja</v>
      </c>
      <c r="BJ367" s="234" t="str">
        <f>_xlfn.XLOOKUP($F367,Monstervakken!$C:$C,Monstervakken!CT:CT,".",0)</f>
        <v>ja</v>
      </c>
      <c r="BK367" s="234" t="str">
        <f>_xlfn.XLOOKUP($F367,Monstervakken!$C:$C,Monstervakken!CU:CU,".",0)</f>
        <v>ja</v>
      </c>
      <c r="BL367" s="232" t="str">
        <f t="shared" si="39"/>
        <v>011_357</v>
      </c>
    </row>
    <row r="368" spans="1:64" x14ac:dyDescent="0.2">
      <c r="A368" s="6" t="s">
        <v>1647</v>
      </c>
      <c r="C368" s="135">
        <f>_xlfn.XLOOKUP(F368,Monstervakken!C:C,Monstervakken!B:B)</f>
        <v>3019</v>
      </c>
      <c r="D368" s="6" t="s">
        <v>1635</v>
      </c>
      <c r="E368" s="6" t="s">
        <v>411</v>
      </c>
      <c r="F368" s="75">
        <v>74</v>
      </c>
      <c r="G368" s="115" t="str">
        <f t="shared" si="40"/>
        <v>011_358</v>
      </c>
      <c r="H368" s="135"/>
      <c r="I368" s="75">
        <v>358</v>
      </c>
      <c r="J368" s="6" t="s">
        <v>414</v>
      </c>
      <c r="K368" s="23">
        <v>51</v>
      </c>
      <c r="L368" s="25">
        <v>6.1</v>
      </c>
      <c r="M368" s="6">
        <v>311.10000000000002</v>
      </c>
      <c r="N368" s="8">
        <v>43756</v>
      </c>
      <c r="O368" s="6" t="s">
        <v>38</v>
      </c>
      <c r="P368" s="66">
        <v>-2.2400000000000002</v>
      </c>
      <c r="Q368" s="66">
        <v>-2.2200000000000002</v>
      </c>
      <c r="R368" s="66">
        <f>_xlfn.XLOOKUP(E368,hlp_leggeruitrapport!A:A,hlp_leggeruitrapport!D:D)</f>
        <v>-2.2200000000000002</v>
      </c>
      <c r="S368" s="66">
        <v>0.75</v>
      </c>
      <c r="T368" s="66">
        <f>_xlfn.XLOOKUP(E368,hlp_leggeruitrapport!A:A,hlp_leggeruitrapport!E:E)</f>
        <v>0.75</v>
      </c>
      <c r="U368" s="75">
        <f>_xlfn.XLOOKUP(E368,hlp_leggeruitrapport!A:A,hlp_leggeruitrapport!F:F)</f>
        <v>3</v>
      </c>
      <c r="V368" s="165">
        <f>_xlfn.XLOOKUP($G368,hpBPaanwas!$C:$C,hpBPaanwas!T:T,".")</f>
        <v>3</v>
      </c>
      <c r="W368" s="75">
        <f t="shared" si="41"/>
        <v>-3.1700000000000004</v>
      </c>
      <c r="X368" s="6">
        <v>-2.97</v>
      </c>
      <c r="Y368" s="6">
        <v>1.6</v>
      </c>
      <c r="Z368" s="6">
        <v>1.97</v>
      </c>
      <c r="AA368" s="6">
        <v>0</v>
      </c>
      <c r="AB368" s="6">
        <v>0.13</v>
      </c>
      <c r="AC368" s="6">
        <v>100.5</v>
      </c>
      <c r="AD368" s="6">
        <v>0</v>
      </c>
      <c r="AE368" s="6">
        <v>6.6</v>
      </c>
      <c r="AF368" s="6">
        <v>0</v>
      </c>
      <c r="AG368" s="6" t="s">
        <v>27</v>
      </c>
      <c r="AH368" s="6" t="s">
        <v>32</v>
      </c>
      <c r="AI368" s="6" t="s">
        <v>41</v>
      </c>
      <c r="AJ368" s="6" t="s">
        <v>414</v>
      </c>
      <c r="AK368" s="75">
        <f>_xlfn.XLOOKUP(G368,hlpBPout!C:C,hlpBPout!X:X,".")</f>
        <v>102</v>
      </c>
      <c r="AL368" s="75">
        <f>_xlfn.XLOOKUP($G368,hlpBPout!$C:$C,hlpBPout!AA:AA,".")</f>
        <v>0</v>
      </c>
      <c r="AM368" s="75">
        <f>_xlfn.XLOOKUP(G368,hpBPaanwas!C:C,hpBPaanwas!X:X,".")</f>
        <v>107</v>
      </c>
      <c r="AN368" s="165">
        <f t="shared" si="42"/>
        <v>0.19607843137254902</v>
      </c>
      <c r="AO368" s="75">
        <f>_xlfn.XLOOKUP($G368,hpBPaanwas!$C:$C,hpBPaanwas!AA:AA,".")</f>
        <v>10</v>
      </c>
      <c r="AP368" s="116"/>
      <c r="AQ368" s="75">
        <f t="shared" si="43"/>
        <v>1.5</v>
      </c>
      <c r="AR368" s="116"/>
      <c r="AS368" s="127" t="s">
        <v>3796</v>
      </c>
      <c r="AT368" s="127">
        <v>6</v>
      </c>
      <c r="AU368" s="128"/>
      <c r="AV368" s="232" t="str">
        <f>_xlfn.XLOOKUP($F368,Monstervakken!$C:$C,Monstervakken!L:L,".",0)</f>
        <v>Klasse industrie</v>
      </c>
      <c r="AW368" s="232" t="str">
        <f>_xlfn.XLOOKUP($F368,Monstervakken!$C:$C,Monstervakken!M:M,".",0)</f>
        <v>Klasse A</v>
      </c>
      <c r="AX368" s="232" t="str">
        <f>_xlfn.XLOOKUP($F368,Monstervakken!$C:$C,Monstervakken!N:N,".",0)</f>
        <v>Verspreidbaar</v>
      </c>
      <c r="AY368" s="232" t="str">
        <f>_xlfn.XLOOKUP($F368,Monstervakken!$C:$C,Monstervakken!O:O,".",0)</f>
        <v>Toepasbaar in GBT</v>
      </c>
      <c r="AZ368" s="232" t="str">
        <f>_xlfn.XLOOKUP($F368,Monstervakken!$C:$C,Monstervakken!P:P,".",0)</f>
        <v>Toepasbaar in GBT</v>
      </c>
      <c r="BA368" s="232" t="str">
        <f>_xlfn.XLOOKUP($F368,Monstervakken!$C:$C,Monstervakken!Q:Q,".",0)</f>
        <v>Geen</v>
      </c>
      <c r="BB368" s="232"/>
      <c r="BC368" s="234" t="str">
        <f>_xlfn.XLOOKUP($F368,Monstervakken!$C:$C,Monstervakken!CM:CM,".",0)</f>
        <v>ja</v>
      </c>
      <c r="BD368" s="234" t="str">
        <f>_xlfn.XLOOKUP($F368,Monstervakken!$C:$C,Monstervakken!CN:CN,".",0)</f>
        <v>ja</v>
      </c>
      <c r="BE368" s="234" t="str">
        <f>_xlfn.XLOOKUP($F368,Monstervakken!$C:$C,Monstervakken!CO:CO,".",0)</f>
        <v>ja</v>
      </c>
      <c r="BF368" s="234" t="str">
        <f>_xlfn.XLOOKUP($F368,Monstervakken!$C:$C,Monstervakken!CP:CP,".",0)</f>
        <v>ja</v>
      </c>
      <c r="BG368" s="234" t="str">
        <f>_xlfn.XLOOKUP($F368,Monstervakken!$C:$C,Monstervakken!CQ:CQ,".",0)</f>
        <v>ja</v>
      </c>
      <c r="BH368" s="234" t="str">
        <f>_xlfn.XLOOKUP($F368,Monstervakken!$C:$C,Monstervakken!CR:CR,".",0)</f>
        <v>ja</v>
      </c>
      <c r="BI368" s="234" t="str">
        <f>_xlfn.XLOOKUP($F368,Monstervakken!$C:$C,Monstervakken!CS:CS,".",0)</f>
        <v>ja</v>
      </c>
      <c r="BJ368" s="234" t="str">
        <f>_xlfn.XLOOKUP($F368,Monstervakken!$C:$C,Monstervakken!CT:CT,".",0)</f>
        <v>ja</v>
      </c>
      <c r="BK368" s="234" t="str">
        <f>_xlfn.XLOOKUP($F368,Monstervakken!$C:$C,Monstervakken!CU:CU,".",0)</f>
        <v>ja</v>
      </c>
      <c r="BL368" s="232" t="str">
        <f t="shared" si="39"/>
        <v>011_358</v>
      </c>
    </row>
    <row r="369" spans="1:64" x14ac:dyDescent="0.2">
      <c r="A369" s="6" t="s">
        <v>1647</v>
      </c>
      <c r="C369" s="135">
        <f>_xlfn.XLOOKUP(F369,Monstervakken!C:C,Monstervakken!B:B)</f>
        <v>4032</v>
      </c>
      <c r="D369" s="6" t="s">
        <v>1635</v>
      </c>
      <c r="E369" s="6" t="s">
        <v>411</v>
      </c>
      <c r="F369" s="75">
        <v>73</v>
      </c>
      <c r="G369" s="115" t="str">
        <f t="shared" si="40"/>
        <v>011_359</v>
      </c>
      <c r="H369" s="135"/>
      <c r="I369" s="75">
        <v>359</v>
      </c>
      <c r="J369" s="6" t="s">
        <v>853</v>
      </c>
      <c r="K369" s="23">
        <v>62.5</v>
      </c>
      <c r="L369" s="25">
        <v>3.7</v>
      </c>
      <c r="M369" s="6">
        <v>231.25</v>
      </c>
      <c r="N369" s="8">
        <v>43756</v>
      </c>
      <c r="O369" s="6" t="s">
        <v>38</v>
      </c>
      <c r="P369" s="66">
        <v>-2.2400000000000002</v>
      </c>
      <c r="Q369" s="66">
        <v>-2.2200000000000002</v>
      </c>
      <c r="R369" s="66">
        <f>_xlfn.XLOOKUP(E369,hlp_leggeruitrapport!A:A,hlp_leggeruitrapport!D:D)</f>
        <v>-2.2200000000000002</v>
      </c>
      <c r="S369" s="66">
        <v>0.75</v>
      </c>
      <c r="T369" s="66">
        <f>_xlfn.XLOOKUP(E369,hlp_leggeruitrapport!A:A,hlp_leggeruitrapport!E:E)</f>
        <v>0.75</v>
      </c>
      <c r="U369" s="75">
        <f>_xlfn.XLOOKUP(E369,hlp_leggeruitrapport!A:A,hlp_leggeruitrapport!F:F)</f>
        <v>3</v>
      </c>
      <c r="V369" s="165">
        <f>_xlfn.XLOOKUP($G369,hpBPaanwas!$C:$C,hpBPaanwas!T:T,".")</f>
        <v>1.8</v>
      </c>
      <c r="W369" s="75">
        <f t="shared" si="41"/>
        <v>-3.1700000000000004</v>
      </c>
      <c r="X369" s="6">
        <v>-2.97</v>
      </c>
      <c r="Y369" s="6">
        <v>1</v>
      </c>
      <c r="Z369" s="6">
        <v>0.32</v>
      </c>
      <c r="AA369" s="6">
        <v>0.19</v>
      </c>
      <c r="AB369" s="6">
        <v>0.19</v>
      </c>
      <c r="AC369" s="6">
        <v>20</v>
      </c>
      <c r="AD369" s="6">
        <v>11.9</v>
      </c>
      <c r="AE369" s="6">
        <v>11.9</v>
      </c>
      <c r="AF369" s="6">
        <v>0.188773</v>
      </c>
      <c r="AG369" s="6" t="s">
        <v>479</v>
      </c>
      <c r="AH369" s="6" t="s">
        <v>28</v>
      </c>
      <c r="AI369" s="6" t="s">
        <v>41</v>
      </c>
      <c r="AJ369" s="6" t="s">
        <v>853</v>
      </c>
      <c r="AK369" s="75">
        <f>_xlfn.XLOOKUP(G369,hlpBPout!C:C,hlpBPout!X:X,".")</f>
        <v>19</v>
      </c>
      <c r="AL369" s="75" t="str">
        <f>_xlfn.XLOOKUP($G369,hlpBPout!$C:$C,hlpBPout!AA:AA,".")</f>
        <v>!</v>
      </c>
      <c r="AM369" s="75">
        <f>_xlfn.XLOOKUP(G369,hpBPaanwas!C:C,hpBPaanwas!X:X,".")</f>
        <v>25</v>
      </c>
      <c r="AN369" s="165">
        <f t="shared" si="42"/>
        <v>0.20799999999999999</v>
      </c>
      <c r="AO369" s="75">
        <f>_xlfn.XLOOKUP($G369,hpBPaanwas!$C:$C,hpBPaanwas!AA:AA,".")</f>
        <v>13</v>
      </c>
      <c r="AP369" s="116"/>
      <c r="AQ369" s="75">
        <f t="shared" si="43"/>
        <v>-1</v>
      </c>
      <c r="AR369" s="116"/>
      <c r="AS369" s="127" t="s">
        <v>3796</v>
      </c>
      <c r="AT369" s="127">
        <v>6</v>
      </c>
      <c r="AU369" s="128"/>
      <c r="AV369" s="232" t="str">
        <f>_xlfn.XLOOKUP($F369,Monstervakken!$C:$C,Monstervakken!L:L,".",0)</f>
        <v>Klasse industrie</v>
      </c>
      <c r="AW369" s="232" t="str">
        <f>_xlfn.XLOOKUP($F369,Monstervakken!$C:$C,Monstervakken!M:M,".",0)</f>
        <v>Klasse B</v>
      </c>
      <c r="AX369" s="232" t="str">
        <f>_xlfn.XLOOKUP($F369,Monstervakken!$C:$C,Monstervakken!N:N,".",0)</f>
        <v>Niet verspreidbaar</v>
      </c>
      <c r="AY369" s="232" t="str">
        <f>_xlfn.XLOOKUP($F369,Monstervakken!$C:$C,Monstervakken!O:O,".",0)</f>
        <v>Toepasbaar in GBT</v>
      </c>
      <c r="AZ369" s="232" t="str">
        <f>_xlfn.XLOOKUP($F369,Monstervakken!$C:$C,Monstervakken!P:P,".",0)</f>
        <v>Toepasbaar in GBT</v>
      </c>
      <c r="BA369" s="232" t="str">
        <f>_xlfn.XLOOKUP($F369,Monstervakken!$C:$C,Monstervakken!Q:Q,".",0)</f>
        <v>Geen</v>
      </c>
      <c r="BB369" s="232"/>
      <c r="BC369" s="234" t="str">
        <f>_xlfn.XLOOKUP($F369,Monstervakken!$C:$C,Monstervakken!CM:CM,".",0)</f>
        <v>ja</v>
      </c>
      <c r="BD369" s="234" t="str">
        <f>_xlfn.XLOOKUP($F369,Monstervakken!$C:$C,Monstervakken!CN:CN,".",0)</f>
        <v>ja</v>
      </c>
      <c r="BE369" s="234" t="str">
        <f>_xlfn.XLOOKUP($F369,Monstervakken!$C:$C,Monstervakken!CO:CO,".",0)</f>
        <v>ja</v>
      </c>
      <c r="BF369" s="234" t="str">
        <f>_xlfn.XLOOKUP($F369,Monstervakken!$C:$C,Monstervakken!CP:CP,".",0)</f>
        <v>ja</v>
      </c>
      <c r="BG369" s="234" t="str">
        <f>_xlfn.XLOOKUP($F369,Monstervakken!$C:$C,Monstervakken!CQ:CQ,".",0)</f>
        <v>ja</v>
      </c>
      <c r="BH369" s="234" t="str">
        <f>_xlfn.XLOOKUP($F369,Monstervakken!$C:$C,Monstervakken!CR:CR,".",0)</f>
        <v>ja</v>
      </c>
      <c r="BI369" s="234" t="str">
        <f>_xlfn.XLOOKUP($F369,Monstervakken!$C:$C,Monstervakken!CS:CS,".",0)</f>
        <v>ja</v>
      </c>
      <c r="BJ369" s="234" t="str">
        <f>_xlfn.XLOOKUP($F369,Monstervakken!$C:$C,Monstervakken!CT:CT,".",0)</f>
        <v>ja</v>
      </c>
      <c r="BK369" s="234" t="str">
        <f>_xlfn.XLOOKUP($F369,Monstervakken!$C:$C,Monstervakken!CU:CU,".",0)</f>
        <v>ja</v>
      </c>
      <c r="BL369" s="232" t="str">
        <f t="shared" si="39"/>
        <v>011_359</v>
      </c>
    </row>
    <row r="370" spans="1:64" x14ac:dyDescent="0.2">
      <c r="A370" s="6" t="s">
        <v>1647</v>
      </c>
      <c r="C370" s="135">
        <f>_xlfn.XLOOKUP(F370,Monstervakken!C:C,Monstervakken!B:B)</f>
        <v>4032</v>
      </c>
      <c r="D370" s="6" t="s">
        <v>1635</v>
      </c>
      <c r="E370" s="6" t="s">
        <v>411</v>
      </c>
      <c r="F370" s="75">
        <v>73</v>
      </c>
      <c r="G370" s="115" t="str">
        <f t="shared" si="40"/>
        <v>011_360</v>
      </c>
      <c r="H370" s="135"/>
      <c r="I370" s="75">
        <v>360</v>
      </c>
      <c r="J370" s="6" t="s">
        <v>854</v>
      </c>
      <c r="K370" s="23">
        <v>41</v>
      </c>
      <c r="L370" s="25">
        <v>5.3</v>
      </c>
      <c r="M370" s="6">
        <v>217.3</v>
      </c>
      <c r="N370" s="8">
        <v>43756</v>
      </c>
      <c r="O370" s="6" t="s">
        <v>38</v>
      </c>
      <c r="P370" s="66">
        <v>-2.2400000000000002</v>
      </c>
      <c r="Q370" s="66">
        <v>-2.2200000000000002</v>
      </c>
      <c r="R370" s="66">
        <f>_xlfn.XLOOKUP(E370,hlp_leggeruitrapport!A:A,hlp_leggeruitrapport!D:D)</f>
        <v>-2.2200000000000002</v>
      </c>
      <c r="S370" s="66">
        <v>0.75</v>
      </c>
      <c r="T370" s="66">
        <f>_xlfn.XLOOKUP(E370,hlp_leggeruitrapport!A:A,hlp_leggeruitrapport!E:E)</f>
        <v>0.75</v>
      </c>
      <c r="U370" s="75">
        <f>_xlfn.XLOOKUP(E370,hlp_leggeruitrapport!A:A,hlp_leggeruitrapport!F:F)</f>
        <v>3</v>
      </c>
      <c r="V370" s="165">
        <f>_xlfn.XLOOKUP($G370,hpBPaanwas!$C:$C,hpBPaanwas!T:T,".")</f>
        <v>2.36</v>
      </c>
      <c r="W370" s="75">
        <f t="shared" si="41"/>
        <v>-3.1700000000000004</v>
      </c>
      <c r="X370" s="6">
        <v>-2.97</v>
      </c>
      <c r="Y370" s="6">
        <v>1.766667</v>
      </c>
      <c r="Z370" s="6">
        <v>1.91</v>
      </c>
      <c r="AA370" s="6">
        <v>0.19</v>
      </c>
      <c r="AB370" s="6">
        <v>0.45</v>
      </c>
      <c r="AC370" s="6">
        <v>78.3</v>
      </c>
      <c r="AD370" s="6">
        <v>7.8</v>
      </c>
      <c r="AE370" s="6">
        <v>18.5</v>
      </c>
      <c r="AF370" s="6">
        <v>0.125413</v>
      </c>
      <c r="AG370" s="6" t="s">
        <v>479</v>
      </c>
      <c r="AH370" s="6" t="s">
        <v>32</v>
      </c>
      <c r="AI370" s="6" t="s">
        <v>41</v>
      </c>
      <c r="AJ370" s="6" t="s">
        <v>854</v>
      </c>
      <c r="AK370" s="75">
        <f>_xlfn.XLOOKUP(G370,hlpBPout!C:C,hlpBPout!X:X,".")</f>
        <v>78</v>
      </c>
      <c r="AL370" s="75">
        <f>_xlfn.XLOOKUP($G370,hlpBPout!$C:$C,hlpBPout!AA:AA,".")</f>
        <v>4</v>
      </c>
      <c r="AM370" s="75">
        <f>_xlfn.XLOOKUP(G370,hpBPaanwas!C:C,hpBPaanwas!X:X,".")</f>
        <v>82</v>
      </c>
      <c r="AN370" s="165">
        <f t="shared" si="42"/>
        <v>0.6097560975609756</v>
      </c>
      <c r="AO370" s="75">
        <f>_xlfn.XLOOKUP($G370,hpBPaanwas!$C:$C,hpBPaanwas!AA:AA,".")</f>
        <v>25</v>
      </c>
      <c r="AP370" s="116"/>
      <c r="AQ370" s="75">
        <f t="shared" si="43"/>
        <v>-0.29999999999999716</v>
      </c>
      <c r="AR370" s="116"/>
      <c r="AS370" s="127" t="s">
        <v>3796</v>
      </c>
      <c r="AT370" s="127">
        <v>6</v>
      </c>
      <c r="AU370" s="128"/>
      <c r="AV370" s="232" t="str">
        <f>_xlfn.XLOOKUP($F370,Monstervakken!$C:$C,Monstervakken!L:L,".",0)</f>
        <v>Klasse industrie</v>
      </c>
      <c r="AW370" s="232" t="str">
        <f>_xlfn.XLOOKUP($F370,Monstervakken!$C:$C,Monstervakken!M:M,".",0)</f>
        <v>Klasse B</v>
      </c>
      <c r="AX370" s="232" t="str">
        <f>_xlfn.XLOOKUP($F370,Monstervakken!$C:$C,Monstervakken!N:N,".",0)</f>
        <v>Niet verspreidbaar</v>
      </c>
      <c r="AY370" s="232" t="str">
        <f>_xlfn.XLOOKUP($F370,Monstervakken!$C:$C,Monstervakken!O:O,".",0)</f>
        <v>Toepasbaar in GBT</v>
      </c>
      <c r="AZ370" s="232" t="str">
        <f>_xlfn.XLOOKUP($F370,Monstervakken!$C:$C,Monstervakken!P:P,".",0)</f>
        <v>Toepasbaar in GBT</v>
      </c>
      <c r="BA370" s="232" t="str">
        <f>_xlfn.XLOOKUP($F370,Monstervakken!$C:$C,Monstervakken!Q:Q,".",0)</f>
        <v>Geen</v>
      </c>
      <c r="BB370" s="232"/>
      <c r="BC370" s="234" t="str">
        <f>_xlfn.XLOOKUP($F370,Monstervakken!$C:$C,Monstervakken!CM:CM,".",0)</f>
        <v>ja</v>
      </c>
      <c r="BD370" s="234" t="str">
        <f>_xlfn.XLOOKUP($F370,Monstervakken!$C:$C,Monstervakken!CN:CN,".",0)</f>
        <v>ja</v>
      </c>
      <c r="BE370" s="234" t="str">
        <f>_xlfn.XLOOKUP($F370,Monstervakken!$C:$C,Monstervakken!CO:CO,".",0)</f>
        <v>ja</v>
      </c>
      <c r="BF370" s="234" t="str">
        <f>_xlfn.XLOOKUP($F370,Monstervakken!$C:$C,Monstervakken!CP:CP,".",0)</f>
        <v>ja</v>
      </c>
      <c r="BG370" s="234" t="str">
        <f>_xlfn.XLOOKUP($F370,Monstervakken!$C:$C,Monstervakken!CQ:CQ,".",0)</f>
        <v>ja</v>
      </c>
      <c r="BH370" s="234" t="str">
        <f>_xlfn.XLOOKUP($F370,Monstervakken!$C:$C,Monstervakken!CR:CR,".",0)</f>
        <v>ja</v>
      </c>
      <c r="BI370" s="234" t="str">
        <f>_xlfn.XLOOKUP($F370,Monstervakken!$C:$C,Monstervakken!CS:CS,".",0)</f>
        <v>ja</v>
      </c>
      <c r="BJ370" s="234" t="str">
        <f>_xlfn.XLOOKUP($F370,Monstervakken!$C:$C,Monstervakken!CT:CT,".",0)</f>
        <v>ja</v>
      </c>
      <c r="BK370" s="234" t="str">
        <f>_xlfn.XLOOKUP($F370,Monstervakken!$C:$C,Monstervakken!CU:CU,".",0)</f>
        <v>ja</v>
      </c>
      <c r="BL370" s="232" t="str">
        <f t="shared" si="39"/>
        <v>011_360</v>
      </c>
    </row>
    <row r="371" spans="1:64" x14ac:dyDescent="0.2">
      <c r="A371" s="6" t="s">
        <v>1647</v>
      </c>
      <c r="C371" s="135">
        <f>_xlfn.XLOOKUP(F371,Monstervakken!C:C,Monstervakken!B:B)</f>
        <v>4032</v>
      </c>
      <c r="D371" s="6" t="s">
        <v>1635</v>
      </c>
      <c r="E371" s="6" t="s">
        <v>411</v>
      </c>
      <c r="F371" s="75">
        <v>73</v>
      </c>
      <c r="G371" s="115" t="str">
        <f t="shared" si="40"/>
        <v>011_361</v>
      </c>
      <c r="H371" s="135"/>
      <c r="I371" s="75">
        <v>361</v>
      </c>
      <c r="J371" s="6" t="s">
        <v>855</v>
      </c>
      <c r="K371" s="23">
        <v>50</v>
      </c>
      <c r="L371" s="25">
        <v>4.75</v>
      </c>
      <c r="M371" s="6">
        <v>237.5</v>
      </c>
      <c r="N371" s="8">
        <v>43756</v>
      </c>
      <c r="O371" s="6" t="s">
        <v>38</v>
      </c>
      <c r="P371" s="66">
        <v>-2.2400000000000002</v>
      </c>
      <c r="Q371" s="66">
        <v>-2.2200000000000002</v>
      </c>
      <c r="R371" s="66">
        <f>_xlfn.XLOOKUP(E371,hlp_leggeruitrapport!A:A,hlp_leggeruitrapport!D:D)</f>
        <v>-2.2200000000000002</v>
      </c>
      <c r="S371" s="66">
        <v>0.75</v>
      </c>
      <c r="T371" s="66">
        <f>_xlfn.XLOOKUP(E371,hlp_leggeruitrapport!A:A,hlp_leggeruitrapport!E:E)</f>
        <v>0.75</v>
      </c>
      <c r="U371" s="75">
        <f>_xlfn.XLOOKUP(E371,hlp_leggeruitrapport!A:A,hlp_leggeruitrapport!F:F)</f>
        <v>3</v>
      </c>
      <c r="V371" s="165">
        <f>_xlfn.XLOOKUP($G371,hpBPaanwas!$C:$C,hpBPaanwas!T:T,".")</f>
        <v>2.11</v>
      </c>
      <c r="W371" s="75">
        <f t="shared" si="41"/>
        <v>-3.1700000000000004</v>
      </c>
      <c r="X371" s="6">
        <v>-2.97</v>
      </c>
      <c r="Y371" s="6">
        <v>1.5833330000000001</v>
      </c>
      <c r="Z371" s="6">
        <v>0.98</v>
      </c>
      <c r="AA371" s="6">
        <v>0.2</v>
      </c>
      <c r="AB371" s="6">
        <v>0.43</v>
      </c>
      <c r="AC371" s="6">
        <v>49</v>
      </c>
      <c r="AD371" s="6">
        <v>10</v>
      </c>
      <c r="AE371" s="6">
        <v>21.5</v>
      </c>
      <c r="AF371" s="6">
        <v>0.14414399999999999</v>
      </c>
      <c r="AG371" s="6" t="s">
        <v>479</v>
      </c>
      <c r="AH371" s="6" t="s">
        <v>28</v>
      </c>
      <c r="AI371" s="6" t="s">
        <v>41</v>
      </c>
      <c r="AJ371" s="6" t="s">
        <v>855</v>
      </c>
      <c r="AK371" s="75">
        <f>_xlfn.XLOOKUP(G371,hlpBPout!C:C,hlpBPout!X:X,".")</f>
        <v>50</v>
      </c>
      <c r="AL371" s="75">
        <f>_xlfn.XLOOKUP($G371,hlpBPout!$C:$C,hlpBPout!AA:AA,".")</f>
        <v>0</v>
      </c>
      <c r="AM371" s="75">
        <f>_xlfn.XLOOKUP(G371,hpBPaanwas!C:C,hpBPaanwas!X:X,".")</f>
        <v>55</v>
      </c>
      <c r="AN371" s="165">
        <f t="shared" si="42"/>
        <v>0.5</v>
      </c>
      <c r="AO371" s="75">
        <f>_xlfn.XLOOKUP($G371,hpBPaanwas!$C:$C,hpBPaanwas!AA:AA,".")</f>
        <v>25</v>
      </c>
      <c r="AP371" s="116"/>
      <c r="AQ371" s="75">
        <f t="shared" si="43"/>
        <v>1</v>
      </c>
      <c r="AR371" s="116"/>
      <c r="AS371" s="127" t="s">
        <v>3796</v>
      </c>
      <c r="AT371" s="127">
        <v>6</v>
      </c>
      <c r="AU371" s="128"/>
      <c r="AV371" s="232" t="str">
        <f>_xlfn.XLOOKUP($F371,Monstervakken!$C:$C,Monstervakken!L:L,".",0)</f>
        <v>Klasse industrie</v>
      </c>
      <c r="AW371" s="232" t="str">
        <f>_xlfn.XLOOKUP($F371,Monstervakken!$C:$C,Monstervakken!M:M,".",0)</f>
        <v>Klasse B</v>
      </c>
      <c r="AX371" s="232" t="str">
        <f>_xlfn.XLOOKUP($F371,Monstervakken!$C:$C,Monstervakken!N:N,".",0)</f>
        <v>Niet verspreidbaar</v>
      </c>
      <c r="AY371" s="232" t="str">
        <f>_xlfn.XLOOKUP($F371,Monstervakken!$C:$C,Monstervakken!O:O,".",0)</f>
        <v>Toepasbaar in GBT</v>
      </c>
      <c r="AZ371" s="232" t="str">
        <f>_xlfn.XLOOKUP($F371,Monstervakken!$C:$C,Monstervakken!P:P,".",0)</f>
        <v>Toepasbaar in GBT</v>
      </c>
      <c r="BA371" s="232" t="str">
        <f>_xlfn.XLOOKUP($F371,Monstervakken!$C:$C,Monstervakken!Q:Q,".",0)</f>
        <v>Geen</v>
      </c>
      <c r="BB371" s="232"/>
      <c r="BC371" s="234" t="str">
        <f>_xlfn.XLOOKUP($F371,Monstervakken!$C:$C,Monstervakken!CM:CM,".",0)</f>
        <v>ja</v>
      </c>
      <c r="BD371" s="234" t="str">
        <f>_xlfn.XLOOKUP($F371,Monstervakken!$C:$C,Monstervakken!CN:CN,".",0)</f>
        <v>ja</v>
      </c>
      <c r="BE371" s="234" t="str">
        <f>_xlfn.XLOOKUP($F371,Monstervakken!$C:$C,Monstervakken!CO:CO,".",0)</f>
        <v>ja</v>
      </c>
      <c r="BF371" s="234" t="str">
        <f>_xlfn.XLOOKUP($F371,Monstervakken!$C:$C,Monstervakken!CP:CP,".",0)</f>
        <v>ja</v>
      </c>
      <c r="BG371" s="234" t="str">
        <f>_xlfn.XLOOKUP($F371,Monstervakken!$C:$C,Monstervakken!CQ:CQ,".",0)</f>
        <v>ja</v>
      </c>
      <c r="BH371" s="234" t="str">
        <f>_xlfn.XLOOKUP($F371,Monstervakken!$C:$C,Monstervakken!CR:CR,".",0)</f>
        <v>ja</v>
      </c>
      <c r="BI371" s="234" t="str">
        <f>_xlfn.XLOOKUP($F371,Monstervakken!$C:$C,Monstervakken!CS:CS,".",0)</f>
        <v>ja</v>
      </c>
      <c r="BJ371" s="234" t="str">
        <f>_xlfn.XLOOKUP($F371,Monstervakken!$C:$C,Monstervakken!CT:CT,".",0)</f>
        <v>ja</v>
      </c>
      <c r="BK371" s="234" t="str">
        <f>_xlfn.XLOOKUP($F371,Monstervakken!$C:$C,Monstervakken!CU:CU,".",0)</f>
        <v>ja</v>
      </c>
      <c r="BL371" s="232" t="str">
        <f t="shared" si="39"/>
        <v>011_361</v>
      </c>
    </row>
    <row r="372" spans="1:64" x14ac:dyDescent="0.2">
      <c r="A372" s="6" t="s">
        <v>1647</v>
      </c>
      <c r="C372" s="135">
        <f>_xlfn.XLOOKUP(F372,Monstervakken!C:C,Monstervakken!B:B)</f>
        <v>4032</v>
      </c>
      <c r="D372" s="6" t="s">
        <v>1635</v>
      </c>
      <c r="E372" s="6" t="s">
        <v>411</v>
      </c>
      <c r="F372" s="75">
        <v>73</v>
      </c>
      <c r="G372" s="115" t="str">
        <f t="shared" si="40"/>
        <v>011_362</v>
      </c>
      <c r="H372" s="135"/>
      <c r="I372" s="75">
        <v>362</v>
      </c>
      <c r="J372" s="6" t="s">
        <v>856</v>
      </c>
      <c r="K372" s="23">
        <v>40</v>
      </c>
      <c r="L372" s="25">
        <v>4.5999999999999996</v>
      </c>
      <c r="M372" s="6">
        <v>184</v>
      </c>
      <c r="N372" s="8">
        <v>43756</v>
      </c>
      <c r="O372" s="6" t="s">
        <v>38</v>
      </c>
      <c r="P372" s="66">
        <v>-2.2400000000000002</v>
      </c>
      <c r="Q372" s="66">
        <v>-2.2200000000000002</v>
      </c>
      <c r="R372" s="66">
        <f>_xlfn.XLOOKUP(E372,hlp_leggeruitrapport!A:A,hlp_leggeruitrapport!D:D)</f>
        <v>-2.2200000000000002</v>
      </c>
      <c r="S372" s="66">
        <v>0.75</v>
      </c>
      <c r="T372" s="66">
        <f>_xlfn.XLOOKUP(E372,hlp_leggeruitrapport!A:A,hlp_leggeruitrapport!E:E)</f>
        <v>0.75</v>
      </c>
      <c r="U372" s="75">
        <f>_xlfn.XLOOKUP(E372,hlp_leggeruitrapport!A:A,hlp_leggeruitrapport!F:F)</f>
        <v>3</v>
      </c>
      <c r="V372" s="165">
        <f>_xlfn.XLOOKUP($G372,hpBPaanwas!$C:$C,hpBPaanwas!T:T,".")</f>
        <v>2.04</v>
      </c>
      <c r="W372" s="75">
        <f t="shared" si="41"/>
        <v>-3.1700000000000004</v>
      </c>
      <c r="X372" s="6">
        <v>-2.97</v>
      </c>
      <c r="Y372" s="6">
        <v>1.5333330000000001</v>
      </c>
      <c r="Z372" s="6">
        <v>1.1100000000000001</v>
      </c>
      <c r="AA372" s="6">
        <v>0.04</v>
      </c>
      <c r="AB372" s="6">
        <v>0.23</v>
      </c>
      <c r="AC372" s="6">
        <v>44.4</v>
      </c>
      <c r="AD372" s="6">
        <v>1.6</v>
      </c>
      <c r="AE372" s="6">
        <v>9.1999999999999993</v>
      </c>
      <c r="AF372" s="6">
        <v>3.3612999999999997E-2</v>
      </c>
      <c r="AG372" s="6" t="s">
        <v>479</v>
      </c>
      <c r="AH372" s="6" t="s">
        <v>32</v>
      </c>
      <c r="AI372" s="6" t="s">
        <v>41</v>
      </c>
      <c r="AJ372" s="6" t="s">
        <v>856</v>
      </c>
      <c r="AK372" s="75">
        <f>_xlfn.XLOOKUP(G372,hlpBPout!C:C,hlpBPout!X:X,".")</f>
        <v>44</v>
      </c>
      <c r="AL372" s="75">
        <f>_xlfn.XLOOKUP($G372,hlpBPout!$C:$C,hlpBPout!AA:AA,".")</f>
        <v>0</v>
      </c>
      <c r="AM372" s="75">
        <f>_xlfn.XLOOKUP(G372,hpBPaanwas!C:C,hpBPaanwas!X:X,".")</f>
        <v>48</v>
      </c>
      <c r="AN372" s="165">
        <f t="shared" si="42"/>
        <v>0.3</v>
      </c>
      <c r="AO372" s="75">
        <f>_xlfn.XLOOKUP($G372,hpBPaanwas!$C:$C,hpBPaanwas!AA:AA,".")</f>
        <v>12</v>
      </c>
      <c r="AP372" s="116"/>
      <c r="AQ372" s="75">
        <f t="shared" si="43"/>
        <v>-0.39999999999999858</v>
      </c>
      <c r="AR372" s="116"/>
      <c r="AS372" s="127" t="s">
        <v>3796</v>
      </c>
      <c r="AT372" s="127">
        <v>6</v>
      </c>
      <c r="AU372" s="128"/>
      <c r="AV372" s="232" t="str">
        <f>_xlfn.XLOOKUP($F372,Monstervakken!$C:$C,Monstervakken!L:L,".",0)</f>
        <v>Klasse industrie</v>
      </c>
      <c r="AW372" s="232" t="str">
        <f>_xlfn.XLOOKUP($F372,Monstervakken!$C:$C,Monstervakken!M:M,".",0)</f>
        <v>Klasse B</v>
      </c>
      <c r="AX372" s="232" t="str">
        <f>_xlfn.XLOOKUP($F372,Monstervakken!$C:$C,Monstervakken!N:N,".",0)</f>
        <v>Niet verspreidbaar</v>
      </c>
      <c r="AY372" s="232" t="str">
        <f>_xlfn.XLOOKUP($F372,Monstervakken!$C:$C,Monstervakken!O:O,".",0)</f>
        <v>Toepasbaar in GBT</v>
      </c>
      <c r="AZ372" s="232" t="str">
        <f>_xlfn.XLOOKUP($F372,Monstervakken!$C:$C,Monstervakken!P:P,".",0)</f>
        <v>Toepasbaar in GBT</v>
      </c>
      <c r="BA372" s="232" t="str">
        <f>_xlfn.XLOOKUP($F372,Monstervakken!$C:$C,Monstervakken!Q:Q,".",0)</f>
        <v>Geen</v>
      </c>
      <c r="BB372" s="232"/>
      <c r="BC372" s="234" t="str">
        <f>_xlfn.XLOOKUP($F372,Monstervakken!$C:$C,Monstervakken!CM:CM,".",0)</f>
        <v>ja</v>
      </c>
      <c r="BD372" s="234" t="str">
        <f>_xlfn.XLOOKUP($F372,Monstervakken!$C:$C,Monstervakken!CN:CN,".",0)</f>
        <v>ja</v>
      </c>
      <c r="BE372" s="234" t="str">
        <f>_xlfn.XLOOKUP($F372,Monstervakken!$C:$C,Monstervakken!CO:CO,".",0)</f>
        <v>ja</v>
      </c>
      <c r="BF372" s="234" t="str">
        <f>_xlfn.XLOOKUP($F372,Monstervakken!$C:$C,Monstervakken!CP:CP,".",0)</f>
        <v>ja</v>
      </c>
      <c r="BG372" s="234" t="str">
        <f>_xlfn.XLOOKUP($F372,Monstervakken!$C:$C,Monstervakken!CQ:CQ,".",0)</f>
        <v>ja</v>
      </c>
      <c r="BH372" s="234" t="str">
        <f>_xlfn.XLOOKUP($F372,Monstervakken!$C:$C,Monstervakken!CR:CR,".",0)</f>
        <v>ja</v>
      </c>
      <c r="BI372" s="234" t="str">
        <f>_xlfn.XLOOKUP($F372,Monstervakken!$C:$C,Monstervakken!CS:CS,".",0)</f>
        <v>ja</v>
      </c>
      <c r="BJ372" s="234" t="str">
        <f>_xlfn.XLOOKUP($F372,Monstervakken!$C:$C,Monstervakken!CT:CT,".",0)</f>
        <v>ja</v>
      </c>
      <c r="BK372" s="234" t="str">
        <f>_xlfn.XLOOKUP($F372,Monstervakken!$C:$C,Monstervakken!CU:CU,".",0)</f>
        <v>ja</v>
      </c>
      <c r="BL372" s="232" t="str">
        <f t="shared" si="39"/>
        <v>011_362</v>
      </c>
    </row>
    <row r="373" spans="1:64" x14ac:dyDescent="0.2">
      <c r="A373" s="6" t="s">
        <v>1647</v>
      </c>
      <c r="C373" s="135">
        <f>_xlfn.XLOOKUP(F373,Monstervakken!C:C,Monstervakken!B:B)</f>
        <v>4032</v>
      </c>
      <c r="D373" s="6" t="s">
        <v>1635</v>
      </c>
      <c r="E373" s="6" t="s">
        <v>415</v>
      </c>
      <c r="F373" s="75">
        <v>73</v>
      </c>
      <c r="G373" s="115" t="str">
        <f t="shared" si="40"/>
        <v>011_363</v>
      </c>
      <c r="H373" s="135"/>
      <c r="I373" s="75">
        <v>363</v>
      </c>
      <c r="J373" s="6" t="s">
        <v>416</v>
      </c>
      <c r="K373" s="23">
        <v>37</v>
      </c>
      <c r="L373" s="25">
        <v>6.2</v>
      </c>
      <c r="M373" s="6">
        <v>229.4</v>
      </c>
      <c r="N373" s="8">
        <v>43756</v>
      </c>
      <c r="O373" s="6" t="s">
        <v>74</v>
      </c>
      <c r="P373" s="66">
        <v>-2.2400000000000002</v>
      </c>
      <c r="Q373" s="66">
        <v>-2.2200000000000002</v>
      </c>
      <c r="R373" s="66">
        <f>_xlfn.XLOOKUP(E373,hlp_leggeruitrapport!A:A,hlp_leggeruitrapport!D:D)</f>
        <v>-2.2200000000000002</v>
      </c>
      <c r="S373" s="66">
        <v>0.75</v>
      </c>
      <c r="T373" s="66">
        <f>_xlfn.XLOOKUP(E373,hlp_leggeruitrapport!A:A,hlp_leggeruitrapport!E:E)</f>
        <v>0.75</v>
      </c>
      <c r="U373" s="75">
        <f>_xlfn.XLOOKUP(E373,hlp_leggeruitrapport!A:A,hlp_leggeruitrapport!F:F)</f>
        <v>3</v>
      </c>
      <c r="V373" s="165">
        <f>_xlfn.XLOOKUP($G373,hpBPaanwas!$C:$C,hpBPaanwas!T:T,".")</f>
        <v>3</v>
      </c>
      <c r="W373" s="75">
        <f t="shared" si="41"/>
        <v>-3.1700000000000004</v>
      </c>
      <c r="X373" s="6">
        <v>-2.97</v>
      </c>
      <c r="Y373" s="6">
        <v>1.7</v>
      </c>
      <c r="Z373" s="6">
        <v>1</v>
      </c>
      <c r="AA373" s="6">
        <v>0</v>
      </c>
      <c r="AB373" s="6">
        <v>0</v>
      </c>
      <c r="AC373" s="6">
        <v>37</v>
      </c>
      <c r="AD373" s="6">
        <v>0</v>
      </c>
      <c r="AE373" s="6">
        <v>0</v>
      </c>
      <c r="AF373" s="6">
        <v>0</v>
      </c>
      <c r="AG373" s="6" t="s">
        <v>27</v>
      </c>
      <c r="AH373" s="6" t="s">
        <v>32</v>
      </c>
      <c r="AI373" s="6" t="s">
        <v>41</v>
      </c>
      <c r="AJ373" s="6" t="s">
        <v>416</v>
      </c>
      <c r="AK373" s="75">
        <f>_xlfn.XLOOKUP(G373,hlpBPout!C:C,hlpBPout!X:X,".")</f>
        <v>37</v>
      </c>
      <c r="AL373" s="75">
        <f>_xlfn.XLOOKUP($G373,hlpBPout!$C:$C,hlpBPout!AA:AA,".")</f>
        <v>0</v>
      </c>
      <c r="AM373" s="75">
        <f>_xlfn.XLOOKUP(G373,hpBPaanwas!C:C,hpBPaanwas!X:X,".")</f>
        <v>44</v>
      </c>
      <c r="AN373" s="165">
        <f t="shared" si="42"/>
        <v>0</v>
      </c>
      <c r="AO373" s="75">
        <f>_xlfn.XLOOKUP($G373,hpBPaanwas!$C:$C,hpBPaanwas!AA:AA,".")</f>
        <v>0</v>
      </c>
      <c r="AP373" s="116"/>
      <c r="AQ373" s="75">
        <f t="shared" si="43"/>
        <v>0</v>
      </c>
      <c r="AR373" s="116"/>
      <c r="AS373" s="127" t="s">
        <v>3796</v>
      </c>
      <c r="AT373" s="127">
        <v>6</v>
      </c>
      <c r="AU373" s="128"/>
      <c r="AV373" s="232" t="str">
        <f>_xlfn.XLOOKUP($F373,Monstervakken!$C:$C,Monstervakken!L:L,".",0)</f>
        <v>Klasse industrie</v>
      </c>
      <c r="AW373" s="232" t="str">
        <f>_xlfn.XLOOKUP($F373,Monstervakken!$C:$C,Monstervakken!M:M,".",0)</f>
        <v>Klasse B</v>
      </c>
      <c r="AX373" s="232" t="str">
        <f>_xlfn.XLOOKUP($F373,Monstervakken!$C:$C,Monstervakken!N:N,".",0)</f>
        <v>Niet verspreidbaar</v>
      </c>
      <c r="AY373" s="232" t="str">
        <f>_xlfn.XLOOKUP($F373,Monstervakken!$C:$C,Monstervakken!O:O,".",0)</f>
        <v>Toepasbaar in GBT</v>
      </c>
      <c r="AZ373" s="232" t="str">
        <f>_xlfn.XLOOKUP($F373,Monstervakken!$C:$C,Monstervakken!P:P,".",0)</f>
        <v>Toepasbaar in GBT</v>
      </c>
      <c r="BA373" s="232" t="str">
        <f>_xlfn.XLOOKUP($F373,Monstervakken!$C:$C,Monstervakken!Q:Q,".",0)</f>
        <v>Geen</v>
      </c>
      <c r="BB373" s="232"/>
      <c r="BC373" s="234" t="str">
        <f>_xlfn.XLOOKUP($F373,Monstervakken!$C:$C,Monstervakken!CM:CM,".",0)</f>
        <v>ja</v>
      </c>
      <c r="BD373" s="234" t="str">
        <f>_xlfn.XLOOKUP($F373,Monstervakken!$C:$C,Monstervakken!CN:CN,".",0)</f>
        <v>ja</v>
      </c>
      <c r="BE373" s="234" t="str">
        <f>_xlfn.XLOOKUP($F373,Monstervakken!$C:$C,Monstervakken!CO:CO,".",0)</f>
        <v>ja</v>
      </c>
      <c r="BF373" s="234" t="str">
        <f>_xlfn.XLOOKUP($F373,Monstervakken!$C:$C,Monstervakken!CP:CP,".",0)</f>
        <v>ja</v>
      </c>
      <c r="BG373" s="234" t="str">
        <f>_xlfn.XLOOKUP($F373,Monstervakken!$C:$C,Monstervakken!CQ:CQ,".",0)</f>
        <v>ja</v>
      </c>
      <c r="BH373" s="234" t="str">
        <f>_xlfn.XLOOKUP($F373,Monstervakken!$C:$C,Monstervakken!CR:CR,".",0)</f>
        <v>ja</v>
      </c>
      <c r="BI373" s="234" t="str">
        <f>_xlfn.XLOOKUP($F373,Monstervakken!$C:$C,Monstervakken!CS:CS,".",0)</f>
        <v>ja</v>
      </c>
      <c r="BJ373" s="234" t="str">
        <f>_xlfn.XLOOKUP($F373,Monstervakken!$C:$C,Monstervakken!CT:CT,".",0)</f>
        <v>ja</v>
      </c>
      <c r="BK373" s="234" t="str">
        <f>_xlfn.XLOOKUP($F373,Monstervakken!$C:$C,Monstervakken!CU:CU,".",0)</f>
        <v>ja</v>
      </c>
      <c r="BL373" s="232" t="str">
        <f t="shared" si="39"/>
        <v>011_363</v>
      </c>
    </row>
    <row r="374" spans="1:64" x14ac:dyDescent="0.2">
      <c r="A374" s="6" t="s">
        <v>1647</v>
      </c>
      <c r="C374" s="135">
        <f>_xlfn.XLOOKUP(F374,Monstervakken!C:C,Monstervakken!B:B)</f>
        <v>4032</v>
      </c>
      <c r="D374" s="6" t="s">
        <v>1635</v>
      </c>
      <c r="E374" s="6" t="s">
        <v>415</v>
      </c>
      <c r="F374" s="75">
        <v>73</v>
      </c>
      <c r="G374" s="115" t="str">
        <f t="shared" si="40"/>
        <v>011_364</v>
      </c>
      <c r="H374" s="135"/>
      <c r="I374" s="75">
        <v>364</v>
      </c>
      <c r="J374" s="6" t="s">
        <v>917</v>
      </c>
      <c r="K374" s="23">
        <v>40.5</v>
      </c>
      <c r="L374" s="25">
        <v>7</v>
      </c>
      <c r="M374" s="6">
        <v>283.5</v>
      </c>
      <c r="N374" s="8">
        <v>43756</v>
      </c>
      <c r="O374" s="6" t="s">
        <v>74</v>
      </c>
      <c r="P374" s="66">
        <v>-2.2400000000000002</v>
      </c>
      <c r="Q374" s="66">
        <v>-2.2200000000000002</v>
      </c>
      <c r="R374" s="66">
        <f>_xlfn.XLOOKUP(E374,hlp_leggeruitrapport!A:A,hlp_leggeruitrapport!D:D)</f>
        <v>-2.2200000000000002</v>
      </c>
      <c r="S374" s="66">
        <v>0.75</v>
      </c>
      <c r="T374" s="66">
        <f>_xlfn.XLOOKUP(E374,hlp_leggeruitrapport!A:A,hlp_leggeruitrapport!E:E)</f>
        <v>0.75</v>
      </c>
      <c r="U374" s="75">
        <f>_xlfn.XLOOKUP(E374,hlp_leggeruitrapport!A:A,hlp_leggeruitrapport!F:F)</f>
        <v>3</v>
      </c>
      <c r="V374" s="165">
        <f>_xlfn.XLOOKUP($G374,hpBPaanwas!$C:$C,hpBPaanwas!T:T,".")</f>
        <v>3</v>
      </c>
      <c r="W374" s="75">
        <f t="shared" si="41"/>
        <v>-3.1700000000000004</v>
      </c>
      <c r="X374" s="6">
        <v>-2.97</v>
      </c>
      <c r="Y374" s="6">
        <v>2.5</v>
      </c>
      <c r="Z374" s="6">
        <v>3.48</v>
      </c>
      <c r="AA374" s="6">
        <v>0</v>
      </c>
      <c r="AB374" s="6">
        <v>0</v>
      </c>
      <c r="AC374" s="6">
        <v>140.9</v>
      </c>
      <c r="AD374" s="6">
        <v>0</v>
      </c>
      <c r="AE374" s="6">
        <v>0</v>
      </c>
      <c r="AF374" s="6">
        <v>0</v>
      </c>
      <c r="AG374" s="6" t="s">
        <v>876</v>
      </c>
      <c r="AH374" s="6" t="s">
        <v>32</v>
      </c>
      <c r="AI374" s="6" t="s">
        <v>41</v>
      </c>
      <c r="AJ374" s="6" t="s">
        <v>917</v>
      </c>
      <c r="AK374" s="75">
        <f>_xlfn.XLOOKUP(G374,hlpBPout!C:C,hlpBPout!X:X,".")</f>
        <v>138</v>
      </c>
      <c r="AL374" s="75">
        <f>_xlfn.XLOOKUP($G374,hlpBPout!$C:$C,hlpBPout!AA:AA,".")</f>
        <v>0</v>
      </c>
      <c r="AM374" s="75">
        <f>_xlfn.XLOOKUP(G374,hpBPaanwas!C:C,hpBPaanwas!X:X,".")</f>
        <v>146</v>
      </c>
      <c r="AN374" s="165">
        <f t="shared" si="42"/>
        <v>0</v>
      </c>
      <c r="AO374" s="75">
        <f>_xlfn.XLOOKUP($G374,hpBPaanwas!$C:$C,hpBPaanwas!AA:AA,".")</f>
        <v>0</v>
      </c>
      <c r="AP374" s="116"/>
      <c r="AQ374" s="75">
        <f t="shared" si="43"/>
        <v>-2.9000000000000057</v>
      </c>
      <c r="AR374" s="116"/>
      <c r="AS374" s="127" t="s">
        <v>3796</v>
      </c>
      <c r="AT374" s="127">
        <v>6</v>
      </c>
      <c r="AU374" s="128"/>
      <c r="AV374" s="232" t="str">
        <f>_xlfn.XLOOKUP($F374,Monstervakken!$C:$C,Monstervakken!L:L,".",0)</f>
        <v>Klasse industrie</v>
      </c>
      <c r="AW374" s="232" t="str">
        <f>_xlfn.XLOOKUP($F374,Monstervakken!$C:$C,Monstervakken!M:M,".",0)</f>
        <v>Klasse B</v>
      </c>
      <c r="AX374" s="232" t="str">
        <f>_xlfn.XLOOKUP($F374,Monstervakken!$C:$C,Monstervakken!N:N,".",0)</f>
        <v>Niet verspreidbaar</v>
      </c>
      <c r="AY374" s="232" t="str">
        <f>_xlfn.XLOOKUP($F374,Monstervakken!$C:$C,Monstervakken!O:O,".",0)</f>
        <v>Toepasbaar in GBT</v>
      </c>
      <c r="AZ374" s="232" t="str">
        <f>_xlfn.XLOOKUP($F374,Monstervakken!$C:$C,Monstervakken!P:P,".",0)</f>
        <v>Toepasbaar in GBT</v>
      </c>
      <c r="BA374" s="232" t="str">
        <f>_xlfn.XLOOKUP($F374,Monstervakken!$C:$C,Monstervakken!Q:Q,".",0)</f>
        <v>Geen</v>
      </c>
      <c r="BB374" s="232"/>
      <c r="BC374" s="234" t="str">
        <f>_xlfn.XLOOKUP($F374,Monstervakken!$C:$C,Monstervakken!CM:CM,".",0)</f>
        <v>ja</v>
      </c>
      <c r="BD374" s="234" t="str">
        <f>_xlfn.XLOOKUP($F374,Monstervakken!$C:$C,Monstervakken!CN:CN,".",0)</f>
        <v>ja</v>
      </c>
      <c r="BE374" s="234" t="str">
        <f>_xlfn.XLOOKUP($F374,Monstervakken!$C:$C,Monstervakken!CO:CO,".",0)</f>
        <v>ja</v>
      </c>
      <c r="BF374" s="234" t="str">
        <f>_xlfn.XLOOKUP($F374,Monstervakken!$C:$C,Monstervakken!CP:CP,".",0)</f>
        <v>ja</v>
      </c>
      <c r="BG374" s="234" t="str">
        <f>_xlfn.XLOOKUP($F374,Monstervakken!$C:$C,Monstervakken!CQ:CQ,".",0)</f>
        <v>ja</v>
      </c>
      <c r="BH374" s="234" t="str">
        <f>_xlfn.XLOOKUP($F374,Monstervakken!$C:$C,Monstervakken!CR:CR,".",0)</f>
        <v>ja</v>
      </c>
      <c r="BI374" s="234" t="str">
        <f>_xlfn.XLOOKUP($F374,Monstervakken!$C:$C,Monstervakken!CS:CS,".",0)</f>
        <v>ja</v>
      </c>
      <c r="BJ374" s="234" t="str">
        <f>_xlfn.XLOOKUP($F374,Monstervakken!$C:$C,Monstervakken!CT:CT,".",0)</f>
        <v>ja</v>
      </c>
      <c r="BK374" s="234" t="str">
        <f>_xlfn.XLOOKUP($F374,Monstervakken!$C:$C,Monstervakken!CU:CU,".",0)</f>
        <v>ja</v>
      </c>
      <c r="BL374" s="232" t="str">
        <f t="shared" si="39"/>
        <v>011_364</v>
      </c>
    </row>
    <row r="375" spans="1:64" x14ac:dyDescent="0.2">
      <c r="A375" s="6" t="s">
        <v>1647</v>
      </c>
      <c r="C375" s="135">
        <f>_xlfn.XLOOKUP(F375,Monstervakken!C:C,Monstervakken!B:B)</f>
        <v>4032</v>
      </c>
      <c r="D375" s="6" t="s">
        <v>1635</v>
      </c>
      <c r="E375" s="6" t="s">
        <v>471</v>
      </c>
      <c r="F375" s="75">
        <v>73</v>
      </c>
      <c r="G375" s="115" t="str">
        <f t="shared" si="40"/>
        <v>011_365</v>
      </c>
      <c r="H375" s="135"/>
      <c r="I375" s="75">
        <v>365</v>
      </c>
      <c r="J375" s="6" t="s">
        <v>472</v>
      </c>
      <c r="K375" s="23">
        <v>48</v>
      </c>
      <c r="L375" s="25">
        <v>7.7</v>
      </c>
      <c r="M375" s="6">
        <v>369.6</v>
      </c>
      <c r="N375" s="8">
        <v>43756</v>
      </c>
      <c r="O375" s="6" t="s">
        <v>74</v>
      </c>
      <c r="P375" s="66">
        <v>-2.2400000000000002</v>
      </c>
      <c r="Q375" s="66">
        <v>-2.2200000000000002</v>
      </c>
      <c r="R375" s="66">
        <f>_xlfn.XLOOKUP(E375,hlp_leggeruitrapport!A:A,hlp_leggeruitrapport!D:D)</f>
        <v>-2.2200000000000002</v>
      </c>
      <c r="S375" s="66">
        <v>0.75</v>
      </c>
      <c r="T375" s="66">
        <f>_xlfn.XLOOKUP(E375,hlp_leggeruitrapport!A:A,hlp_leggeruitrapport!E:E)</f>
        <v>0.75</v>
      </c>
      <c r="U375" s="75">
        <f>_xlfn.XLOOKUP(E375,hlp_leggeruitrapport!A:A,hlp_leggeruitrapport!F:F)</f>
        <v>3</v>
      </c>
      <c r="V375" s="165">
        <f>_xlfn.XLOOKUP($G375,hpBPaanwas!$C:$C,hpBPaanwas!T:T,".")</f>
        <v>3</v>
      </c>
      <c r="W375" s="75">
        <f t="shared" si="41"/>
        <v>-3.1700000000000004</v>
      </c>
      <c r="X375" s="6">
        <v>-2.97</v>
      </c>
      <c r="Y375" s="6">
        <v>3.2</v>
      </c>
      <c r="Z375" s="6">
        <v>2.02</v>
      </c>
      <c r="AA375" s="6">
        <v>0</v>
      </c>
      <c r="AB375" s="6">
        <v>0.01</v>
      </c>
      <c r="AC375" s="6">
        <v>97</v>
      </c>
      <c r="AD375" s="6">
        <v>0</v>
      </c>
      <c r="AE375" s="6">
        <v>0.5</v>
      </c>
      <c r="AF375" s="6">
        <v>0</v>
      </c>
      <c r="AG375" s="6" t="s">
        <v>445</v>
      </c>
      <c r="AH375" s="6" t="s">
        <v>32</v>
      </c>
      <c r="AI375" s="6" t="s">
        <v>41</v>
      </c>
      <c r="AJ375" s="6" t="s">
        <v>472</v>
      </c>
      <c r="AK375" s="75">
        <f>_xlfn.XLOOKUP(G375,hlpBPout!C:C,hlpBPout!X:X,".")</f>
        <v>96</v>
      </c>
      <c r="AL375" s="75">
        <f>_xlfn.XLOOKUP($G375,hlpBPout!$C:$C,hlpBPout!AA:AA,".")</f>
        <v>0</v>
      </c>
      <c r="AM375" s="75">
        <f>_xlfn.XLOOKUP(G375,hpBPaanwas!C:C,hpBPaanwas!X:X,".")</f>
        <v>106</v>
      </c>
      <c r="AN375" s="165">
        <f t="shared" si="42"/>
        <v>0</v>
      </c>
      <c r="AO375" s="75">
        <f>_xlfn.XLOOKUP($G375,hpBPaanwas!$C:$C,hpBPaanwas!AA:AA,".")</f>
        <v>0</v>
      </c>
      <c r="AP375" s="116"/>
      <c r="AQ375" s="75">
        <f t="shared" si="43"/>
        <v>-1</v>
      </c>
      <c r="AR375" s="116"/>
      <c r="AS375" s="127" t="s">
        <v>3796</v>
      </c>
      <c r="AT375" s="127">
        <v>6</v>
      </c>
      <c r="AU375" s="128"/>
      <c r="AV375" s="232" t="str">
        <f>_xlfn.XLOOKUP($F375,Monstervakken!$C:$C,Monstervakken!L:L,".",0)</f>
        <v>Klasse industrie</v>
      </c>
      <c r="AW375" s="232" t="str">
        <f>_xlfn.XLOOKUP($F375,Monstervakken!$C:$C,Monstervakken!M:M,".",0)</f>
        <v>Klasse B</v>
      </c>
      <c r="AX375" s="232" t="str">
        <f>_xlfn.XLOOKUP($F375,Monstervakken!$C:$C,Monstervakken!N:N,".",0)</f>
        <v>Niet verspreidbaar</v>
      </c>
      <c r="AY375" s="232" t="str">
        <f>_xlfn.XLOOKUP($F375,Monstervakken!$C:$C,Monstervakken!O:O,".",0)</f>
        <v>Toepasbaar in GBT</v>
      </c>
      <c r="AZ375" s="232" t="str">
        <f>_xlfn.XLOOKUP($F375,Monstervakken!$C:$C,Monstervakken!P:P,".",0)</f>
        <v>Toepasbaar in GBT</v>
      </c>
      <c r="BA375" s="232" t="str">
        <f>_xlfn.XLOOKUP($F375,Monstervakken!$C:$C,Monstervakken!Q:Q,".",0)</f>
        <v>Geen</v>
      </c>
      <c r="BB375" s="232"/>
      <c r="BC375" s="234" t="str">
        <f>_xlfn.XLOOKUP($F375,Monstervakken!$C:$C,Monstervakken!CM:CM,".",0)</f>
        <v>ja</v>
      </c>
      <c r="BD375" s="234" t="str">
        <f>_xlfn.XLOOKUP($F375,Monstervakken!$C:$C,Monstervakken!CN:CN,".",0)</f>
        <v>ja</v>
      </c>
      <c r="BE375" s="234" t="str">
        <f>_xlfn.XLOOKUP($F375,Monstervakken!$C:$C,Monstervakken!CO:CO,".",0)</f>
        <v>ja</v>
      </c>
      <c r="BF375" s="234" t="str">
        <f>_xlfn.XLOOKUP($F375,Monstervakken!$C:$C,Monstervakken!CP:CP,".",0)</f>
        <v>ja</v>
      </c>
      <c r="BG375" s="234" t="str">
        <f>_xlfn.XLOOKUP($F375,Monstervakken!$C:$C,Monstervakken!CQ:CQ,".",0)</f>
        <v>ja</v>
      </c>
      <c r="BH375" s="234" t="str">
        <f>_xlfn.XLOOKUP($F375,Monstervakken!$C:$C,Monstervakken!CR:CR,".",0)</f>
        <v>ja</v>
      </c>
      <c r="BI375" s="234" t="str">
        <f>_xlfn.XLOOKUP($F375,Monstervakken!$C:$C,Monstervakken!CS:CS,".",0)</f>
        <v>ja</v>
      </c>
      <c r="BJ375" s="234" t="str">
        <f>_xlfn.XLOOKUP($F375,Monstervakken!$C:$C,Monstervakken!CT:CT,".",0)</f>
        <v>ja</v>
      </c>
      <c r="BK375" s="234" t="str">
        <f>_xlfn.XLOOKUP($F375,Monstervakken!$C:$C,Monstervakken!CU:CU,".",0)</f>
        <v>ja</v>
      </c>
      <c r="BL375" s="232" t="str">
        <f t="shared" si="39"/>
        <v>011_365</v>
      </c>
    </row>
    <row r="376" spans="1:64" x14ac:dyDescent="0.2">
      <c r="A376" s="6" t="s">
        <v>1647</v>
      </c>
      <c r="C376" s="135">
        <f>_xlfn.XLOOKUP(F376,Monstervakken!C:C,Monstervakken!B:B)</f>
        <v>4030</v>
      </c>
      <c r="D376" s="6" t="s">
        <v>1635</v>
      </c>
      <c r="E376" s="6" t="s">
        <v>417</v>
      </c>
      <c r="F376" s="75">
        <v>71</v>
      </c>
      <c r="G376" s="115" t="str">
        <f t="shared" si="40"/>
        <v>011_366</v>
      </c>
      <c r="H376" s="135"/>
      <c r="I376" s="75">
        <v>366</v>
      </c>
      <c r="J376" s="6" t="s">
        <v>418</v>
      </c>
      <c r="K376" s="23">
        <v>30</v>
      </c>
      <c r="L376" s="25">
        <v>7</v>
      </c>
      <c r="M376" s="6">
        <v>210</v>
      </c>
      <c r="N376" s="8">
        <v>43756</v>
      </c>
      <c r="O376" s="6" t="s">
        <v>74</v>
      </c>
      <c r="P376" s="66">
        <v>-2.2400000000000002</v>
      </c>
      <c r="Q376" s="66">
        <v>-2.2200000000000002</v>
      </c>
      <c r="R376" s="66">
        <f>_xlfn.XLOOKUP(E376,hlp_leggeruitrapport!A:A,hlp_leggeruitrapport!D:D)</f>
        <v>-2.2200000000000002</v>
      </c>
      <c r="S376" s="66">
        <v>0.75</v>
      </c>
      <c r="T376" s="66">
        <f>_xlfn.XLOOKUP(E376,hlp_leggeruitrapport!A:A,hlp_leggeruitrapport!E:E)</f>
        <v>0.75</v>
      </c>
      <c r="U376" s="75">
        <f>_xlfn.XLOOKUP(E376,hlp_leggeruitrapport!A:A,hlp_leggeruitrapport!F:F)</f>
        <v>3</v>
      </c>
      <c r="V376" s="165">
        <f>_xlfn.XLOOKUP($G376,hpBPaanwas!$C:$C,hpBPaanwas!T:T,".")</f>
        <v>3</v>
      </c>
      <c r="W376" s="75">
        <f t="shared" si="41"/>
        <v>-3.1700000000000004</v>
      </c>
      <c r="X376" s="6">
        <v>-2.97</v>
      </c>
      <c r="Y376" s="6">
        <v>2.5</v>
      </c>
      <c r="Z376" s="6">
        <v>2.37</v>
      </c>
      <c r="AA376" s="6">
        <v>0.09</v>
      </c>
      <c r="AB376" s="6">
        <v>0.24</v>
      </c>
      <c r="AC376" s="6">
        <v>71.099999999999994</v>
      </c>
      <c r="AD376" s="6">
        <v>2.7</v>
      </c>
      <c r="AE376" s="6">
        <v>7.2</v>
      </c>
      <c r="AF376" s="6">
        <v>4.6011999999999997E-2</v>
      </c>
      <c r="AG376" s="6" t="s">
        <v>27</v>
      </c>
      <c r="AH376" s="6" t="s">
        <v>32</v>
      </c>
      <c r="AI376" s="6" t="s">
        <v>29</v>
      </c>
      <c r="AJ376" s="6" t="s">
        <v>418</v>
      </c>
      <c r="AK376" s="75">
        <f>_xlfn.XLOOKUP(G376,hlpBPout!C:C,hlpBPout!X:X,".")</f>
        <v>72</v>
      </c>
      <c r="AL376" s="75">
        <f>_xlfn.XLOOKUP($G376,hlpBPout!$C:$C,hlpBPout!AA:AA,".")</f>
        <v>3</v>
      </c>
      <c r="AM376" s="75">
        <f>_xlfn.XLOOKUP(G376,hpBPaanwas!C:C,hpBPaanwas!X:X,".")</f>
        <v>75</v>
      </c>
      <c r="AN376" s="165">
        <f t="shared" si="42"/>
        <v>0.4</v>
      </c>
      <c r="AO376" s="75">
        <f>_xlfn.XLOOKUP($G376,hpBPaanwas!$C:$C,hpBPaanwas!AA:AA,".")</f>
        <v>12</v>
      </c>
      <c r="AP376" s="116"/>
      <c r="AQ376" s="75">
        <f t="shared" si="43"/>
        <v>0.90000000000000568</v>
      </c>
      <c r="AR376" s="116"/>
      <c r="AS376" s="127"/>
      <c r="AT376" s="127" t="s">
        <v>3795</v>
      </c>
      <c r="AU376" s="128"/>
      <c r="AV376" s="232" t="str">
        <f>_xlfn.XLOOKUP($F376,Monstervakken!$C:$C,Monstervakken!L:L,".",0)</f>
        <v>Klasse industrie</v>
      </c>
      <c r="AW376" s="232" t="str">
        <f>_xlfn.XLOOKUP($F376,Monstervakken!$C:$C,Monstervakken!M:M,".",0)</f>
        <v>Klasse B</v>
      </c>
      <c r="AX376" s="232" t="str">
        <f>_xlfn.XLOOKUP($F376,Monstervakken!$C:$C,Monstervakken!N:N,".",0)</f>
        <v>Niet verspreidbaar</v>
      </c>
      <c r="AY376" s="232" t="str">
        <f>_xlfn.XLOOKUP($F376,Monstervakken!$C:$C,Monstervakken!O:O,".",0)</f>
        <v>Toepasbaar GBT</v>
      </c>
      <c r="AZ376" s="232" t="str">
        <f>_xlfn.XLOOKUP($F376,Monstervakken!$C:$C,Monstervakken!P:P,".",0)</f>
        <v>Toepasbaar GBT</v>
      </c>
      <c r="BA376" s="232" t="str">
        <f>_xlfn.XLOOKUP($F376,Monstervakken!$C:$C,Monstervakken!Q:Q,".",0)</f>
        <v>Geen</v>
      </c>
      <c r="BB376" s="232"/>
      <c r="BC376" s="234" t="str">
        <f>_xlfn.XLOOKUP($F376,Monstervakken!$C:$C,Monstervakken!CM:CM,".",0)</f>
        <v>nee</v>
      </c>
      <c r="BD376" s="234" t="str">
        <f>_xlfn.XLOOKUP($F376,Monstervakken!$C:$C,Monstervakken!CN:CN,".",0)</f>
        <v>ja</v>
      </c>
      <c r="BE376" s="234" t="str">
        <f>_xlfn.XLOOKUP($F376,Monstervakken!$C:$C,Monstervakken!CO:CO,".",0)</f>
        <v>ja</v>
      </c>
      <c r="BF376" s="234" t="str">
        <f>_xlfn.XLOOKUP($F376,Monstervakken!$C:$C,Monstervakken!CP:CP,".",0)</f>
        <v>ja</v>
      </c>
      <c r="BG376" s="234" t="str">
        <f>_xlfn.XLOOKUP($F376,Monstervakken!$C:$C,Monstervakken!CQ:CQ,".",0)</f>
        <v>nee</v>
      </c>
      <c r="BH376" s="234" t="str">
        <f>_xlfn.XLOOKUP($F376,Monstervakken!$C:$C,Monstervakken!CR:CR,".",0)</f>
        <v>ja</v>
      </c>
      <c r="BI376" s="234" t="str">
        <f>_xlfn.XLOOKUP($F376,Monstervakken!$C:$C,Monstervakken!CS:CS,".",0)</f>
        <v>nee</v>
      </c>
      <c r="BJ376" s="234" t="str">
        <f>_xlfn.XLOOKUP($F376,Monstervakken!$C:$C,Monstervakken!CT:CT,".",0)</f>
        <v>ja</v>
      </c>
      <c r="BK376" s="234" t="str">
        <f>_xlfn.XLOOKUP($F376,Monstervakken!$C:$C,Monstervakken!CU:CU,".",0)</f>
        <v>nee</v>
      </c>
      <c r="BL376" s="232" t="str">
        <f t="shared" si="39"/>
        <v>011_366</v>
      </c>
    </row>
    <row r="377" spans="1:64" x14ac:dyDescent="0.2">
      <c r="A377" s="6" t="s">
        <v>1647</v>
      </c>
      <c r="C377" s="135">
        <f>_xlfn.XLOOKUP(F377,Monstervakken!C:C,Monstervakken!B:B)</f>
        <v>4044</v>
      </c>
      <c r="D377" s="6" t="s">
        <v>1635</v>
      </c>
      <c r="E377" s="6" t="s">
        <v>419</v>
      </c>
      <c r="F377" s="75">
        <v>104</v>
      </c>
      <c r="G377" s="115" t="str">
        <f t="shared" si="40"/>
        <v>011_367</v>
      </c>
      <c r="H377" s="135"/>
      <c r="I377" s="75">
        <v>367</v>
      </c>
      <c r="J377" s="6" t="s">
        <v>420</v>
      </c>
      <c r="K377" s="23">
        <v>37.5</v>
      </c>
      <c r="L377" s="25">
        <v>19.600000000000001</v>
      </c>
      <c r="M377" s="6">
        <v>735</v>
      </c>
      <c r="N377" s="8">
        <v>43763</v>
      </c>
      <c r="O377" s="6" t="s">
        <v>74</v>
      </c>
      <c r="P377" s="66">
        <v>-2.2200000000000002</v>
      </c>
      <c r="Q377" s="66">
        <v>-2.2200000000000002</v>
      </c>
      <c r="R377" s="66">
        <f>_xlfn.XLOOKUP(E377,hlp_leggeruitrapport!A:A,hlp_leggeruitrapport!D:D)</f>
        <v>-2.2200000000000002</v>
      </c>
      <c r="S377" s="66">
        <v>0.75</v>
      </c>
      <c r="T377" s="66">
        <f>_xlfn.XLOOKUP(E377,hlp_leggeruitrapport!A:A,hlp_leggeruitrapport!E:E)</f>
        <v>0.75</v>
      </c>
      <c r="U377" s="75">
        <f>_xlfn.XLOOKUP(E377,hlp_leggeruitrapport!A:A,hlp_leggeruitrapport!F:F)</f>
        <v>3</v>
      </c>
      <c r="V377" s="165">
        <f>_xlfn.XLOOKUP($G377,hpBPaanwas!$C:$C,hpBPaanwas!T:T,".")</f>
        <v>3</v>
      </c>
      <c r="W377" s="75">
        <f t="shared" si="41"/>
        <v>-3.1700000000000004</v>
      </c>
      <c r="X377" s="6">
        <v>-2.97</v>
      </c>
      <c r="Y377" s="6">
        <v>15.1</v>
      </c>
      <c r="Z377" s="6">
        <v>3.67</v>
      </c>
      <c r="AA377" s="6">
        <v>0.23</v>
      </c>
      <c r="AB377" s="6">
        <v>2.33</v>
      </c>
      <c r="AC377" s="6">
        <v>137.6</v>
      </c>
      <c r="AD377" s="6">
        <v>8.6</v>
      </c>
      <c r="AE377" s="6">
        <v>87.4</v>
      </c>
      <c r="AF377" s="6">
        <v>2.0247999999999999E-2</v>
      </c>
      <c r="AG377" s="6" t="s">
        <v>27</v>
      </c>
      <c r="AH377" s="6" t="s">
        <v>32</v>
      </c>
      <c r="AI377" s="6" t="s">
        <v>29</v>
      </c>
      <c r="AJ377" s="6" t="s">
        <v>420</v>
      </c>
      <c r="AK377" s="75">
        <f>_xlfn.XLOOKUP(G377,hlpBPout!C:C,hlpBPout!X:X,".")</f>
        <v>139</v>
      </c>
      <c r="AL377" s="75">
        <f>_xlfn.XLOOKUP($G377,hlpBPout!$C:$C,hlpBPout!AA:AA,".")</f>
        <v>8</v>
      </c>
      <c r="AM377" s="75">
        <f>_xlfn.XLOOKUP(G377,hpBPaanwas!C:C,hpBPaanwas!X:X,".")</f>
        <v>158</v>
      </c>
      <c r="AN377" s="165">
        <f t="shared" ref="AN377:AN400" si="44">AO377/K377</f>
        <v>2.6933333333333334</v>
      </c>
      <c r="AO377" s="75">
        <f>_xlfn.XLOOKUP($G377,hpBPaanwas!$C:$C,hpBPaanwas!AA:AA,".")</f>
        <v>101</v>
      </c>
      <c r="AP377" s="116"/>
      <c r="AQ377" s="75">
        <f t="shared" si="43"/>
        <v>1.4000000000000057</v>
      </c>
      <c r="AR377" s="116"/>
      <c r="AS377" s="127" t="s">
        <v>1647</v>
      </c>
      <c r="AT377" s="127">
        <v>5</v>
      </c>
      <c r="AU377" s="128"/>
      <c r="AV377" s="232" t="str">
        <f>_xlfn.XLOOKUP($F377,Monstervakken!$C:$C,Monstervakken!L:L,".",0)</f>
        <v>Klasse industrie</v>
      </c>
      <c r="AW377" s="232" t="str">
        <f>_xlfn.XLOOKUP($F377,Monstervakken!$C:$C,Monstervakken!M:M,".",0)</f>
        <v>Klasse B</v>
      </c>
      <c r="AX377" s="232" t="str">
        <f>_xlfn.XLOOKUP($F377,Monstervakken!$C:$C,Monstervakken!N:N,".",0)</f>
        <v>Verspreidbaar</v>
      </c>
      <c r="AY377" s="232" t="str">
        <f>_xlfn.XLOOKUP($F377,Monstervakken!$C:$C,Monstervakken!O:O,".",0)</f>
        <v>Toepasbaar in GBT</v>
      </c>
      <c r="AZ377" s="232" t="str">
        <f>_xlfn.XLOOKUP($F377,Monstervakken!$C:$C,Monstervakken!P:P,".",0)</f>
        <v>Toepasbaar in GBT</v>
      </c>
      <c r="BA377" s="232" t="str">
        <f>_xlfn.XLOOKUP($F377,Monstervakken!$C:$C,Monstervakken!Q:Q,".",0)</f>
        <v>Geen</v>
      </c>
      <c r="BB377" s="232"/>
      <c r="BC377" s="234" t="str">
        <f>_xlfn.XLOOKUP($F377,Monstervakken!$C:$C,Monstervakken!CM:CM,".",0)</f>
        <v>ja</v>
      </c>
      <c r="BD377" s="234" t="str">
        <f>_xlfn.XLOOKUP($F377,Monstervakken!$C:$C,Monstervakken!CN:CN,".",0)</f>
        <v>ja</v>
      </c>
      <c r="BE377" s="234" t="str">
        <f>_xlfn.XLOOKUP($F377,Monstervakken!$C:$C,Monstervakken!CO:CO,".",0)</f>
        <v>ja</v>
      </c>
      <c r="BF377" s="234" t="str">
        <f>_xlfn.XLOOKUP($F377,Monstervakken!$C:$C,Monstervakken!CP:CP,".",0)</f>
        <v>ja</v>
      </c>
      <c r="BG377" s="234" t="str">
        <f>_xlfn.XLOOKUP($F377,Monstervakken!$C:$C,Monstervakken!CQ:CQ,".",0)</f>
        <v>ja</v>
      </c>
      <c r="BH377" s="234" t="str">
        <f>_xlfn.XLOOKUP($F377,Monstervakken!$C:$C,Monstervakken!CR:CR,".",0)</f>
        <v>ja</v>
      </c>
      <c r="BI377" s="234" t="str">
        <f>_xlfn.XLOOKUP($F377,Monstervakken!$C:$C,Monstervakken!CS:CS,".",0)</f>
        <v>ja</v>
      </c>
      <c r="BJ377" s="234" t="str">
        <f>_xlfn.XLOOKUP($F377,Monstervakken!$C:$C,Monstervakken!CT:CT,".",0)</f>
        <v>ja</v>
      </c>
      <c r="BK377" s="234" t="str">
        <f>_xlfn.XLOOKUP($F377,Monstervakken!$C:$C,Monstervakken!CU:CU,".",0)</f>
        <v>ja</v>
      </c>
      <c r="BL377" s="232" t="str">
        <f t="shared" si="39"/>
        <v>011_367</v>
      </c>
    </row>
    <row r="378" spans="1:64" x14ac:dyDescent="0.2">
      <c r="A378" s="6" t="s">
        <v>1647</v>
      </c>
      <c r="C378" s="135">
        <f>_xlfn.XLOOKUP(F378,Monstervakken!C:C,Monstervakken!B:B)</f>
        <v>4044</v>
      </c>
      <c r="D378" s="6" t="s">
        <v>1635</v>
      </c>
      <c r="E378" s="6" t="s">
        <v>419</v>
      </c>
      <c r="F378" s="75">
        <v>104</v>
      </c>
      <c r="G378" s="115" t="str">
        <f t="shared" si="40"/>
        <v>011_368</v>
      </c>
      <c r="H378" s="135"/>
      <c r="I378" s="75">
        <v>368</v>
      </c>
      <c r="J378" s="6" t="s">
        <v>421</v>
      </c>
      <c r="K378" s="23">
        <v>32.5</v>
      </c>
      <c r="L378" s="25">
        <v>14.6</v>
      </c>
      <c r="M378" s="6">
        <v>474.5</v>
      </c>
      <c r="N378" s="8">
        <v>43763</v>
      </c>
      <c r="O378" s="6" t="s">
        <v>26</v>
      </c>
      <c r="P378" s="66">
        <v>-2.2200000000000002</v>
      </c>
      <c r="Q378" s="66">
        <v>-2.2200000000000002</v>
      </c>
      <c r="R378" s="66">
        <f>_xlfn.XLOOKUP(E378,hlp_leggeruitrapport!A:A,hlp_leggeruitrapport!D:D)</f>
        <v>-2.2200000000000002</v>
      </c>
      <c r="S378" s="66">
        <v>0.75</v>
      </c>
      <c r="T378" s="66">
        <f>_xlfn.XLOOKUP(E378,hlp_leggeruitrapport!A:A,hlp_leggeruitrapport!E:E)</f>
        <v>0.75</v>
      </c>
      <c r="U378" s="75">
        <f>_xlfn.XLOOKUP(E378,hlp_leggeruitrapport!A:A,hlp_leggeruitrapport!F:F)</f>
        <v>3</v>
      </c>
      <c r="V378" s="165">
        <f>_xlfn.XLOOKUP($G378,hpBPaanwas!$C:$C,hpBPaanwas!T:T,".")</f>
        <v>3</v>
      </c>
      <c r="W378" s="75">
        <f t="shared" si="41"/>
        <v>-3.1700000000000004</v>
      </c>
      <c r="X378" s="6">
        <v>-2.97</v>
      </c>
      <c r="Y378" s="6">
        <v>10.1</v>
      </c>
      <c r="Z378" s="6">
        <v>4.1100000000000003</v>
      </c>
      <c r="AA378" s="6">
        <v>0.44</v>
      </c>
      <c r="AB378" s="6">
        <v>1.52</v>
      </c>
      <c r="AC378" s="6">
        <v>133.6</v>
      </c>
      <c r="AD378" s="6">
        <v>14.3</v>
      </c>
      <c r="AE378" s="6">
        <v>49.4</v>
      </c>
      <c r="AF378" s="6">
        <v>5.7343999999999999E-2</v>
      </c>
      <c r="AG378" s="6" t="s">
        <v>27</v>
      </c>
      <c r="AH378" s="6" t="s">
        <v>32</v>
      </c>
      <c r="AI378" s="6" t="s">
        <v>29</v>
      </c>
      <c r="AJ378" s="6" t="s">
        <v>421</v>
      </c>
      <c r="AK378" s="75">
        <f>_xlfn.XLOOKUP(G378,hlpBPout!C:C,hlpBPout!X:X,".")</f>
        <v>133</v>
      </c>
      <c r="AL378" s="75">
        <f>_xlfn.XLOOKUP($G378,hlpBPout!$C:$C,hlpBPout!AA:AA,".")</f>
        <v>13</v>
      </c>
      <c r="AM378" s="75">
        <f>_xlfn.XLOOKUP(G378,hpBPaanwas!C:C,hpBPaanwas!X:X,".")</f>
        <v>146</v>
      </c>
      <c r="AN378" s="165">
        <f t="shared" si="44"/>
        <v>1.8153846153846154</v>
      </c>
      <c r="AO378" s="75">
        <f>_xlfn.XLOOKUP($G378,hpBPaanwas!$C:$C,hpBPaanwas!AA:AA,".")</f>
        <v>59</v>
      </c>
      <c r="AP378" s="116"/>
      <c r="AQ378" s="75">
        <f t="shared" si="43"/>
        <v>-0.59999999999999432</v>
      </c>
      <c r="AR378" s="116"/>
      <c r="AS378" s="127" t="s">
        <v>1647</v>
      </c>
      <c r="AT378" s="127">
        <v>5</v>
      </c>
      <c r="AU378" s="128"/>
      <c r="AV378" s="232" t="str">
        <f>_xlfn.XLOOKUP($F378,Monstervakken!$C:$C,Monstervakken!L:L,".",0)</f>
        <v>Klasse industrie</v>
      </c>
      <c r="AW378" s="232" t="str">
        <f>_xlfn.XLOOKUP($F378,Monstervakken!$C:$C,Monstervakken!M:M,".",0)</f>
        <v>Klasse B</v>
      </c>
      <c r="AX378" s="232" t="str">
        <f>_xlfn.XLOOKUP($F378,Monstervakken!$C:$C,Monstervakken!N:N,".",0)</f>
        <v>Verspreidbaar</v>
      </c>
      <c r="AY378" s="232" t="str">
        <f>_xlfn.XLOOKUP($F378,Monstervakken!$C:$C,Monstervakken!O:O,".",0)</f>
        <v>Toepasbaar in GBT</v>
      </c>
      <c r="AZ378" s="232" t="str">
        <f>_xlfn.XLOOKUP($F378,Monstervakken!$C:$C,Monstervakken!P:P,".",0)</f>
        <v>Toepasbaar in GBT</v>
      </c>
      <c r="BA378" s="232" t="str">
        <f>_xlfn.XLOOKUP($F378,Monstervakken!$C:$C,Monstervakken!Q:Q,".",0)</f>
        <v>Geen</v>
      </c>
      <c r="BB378" s="232"/>
      <c r="BC378" s="234" t="str">
        <f>_xlfn.XLOOKUP($F378,Monstervakken!$C:$C,Monstervakken!CM:CM,".",0)</f>
        <v>ja</v>
      </c>
      <c r="BD378" s="234" t="str">
        <f>_xlfn.XLOOKUP($F378,Monstervakken!$C:$C,Monstervakken!CN:CN,".",0)</f>
        <v>ja</v>
      </c>
      <c r="BE378" s="234" t="str">
        <f>_xlfn.XLOOKUP($F378,Monstervakken!$C:$C,Monstervakken!CO:CO,".",0)</f>
        <v>ja</v>
      </c>
      <c r="BF378" s="234" t="str">
        <f>_xlfn.XLOOKUP($F378,Monstervakken!$C:$C,Monstervakken!CP:CP,".",0)</f>
        <v>ja</v>
      </c>
      <c r="BG378" s="234" t="str">
        <f>_xlfn.XLOOKUP($F378,Monstervakken!$C:$C,Monstervakken!CQ:CQ,".",0)</f>
        <v>ja</v>
      </c>
      <c r="BH378" s="234" t="str">
        <f>_xlfn.XLOOKUP($F378,Monstervakken!$C:$C,Monstervakken!CR:CR,".",0)</f>
        <v>ja</v>
      </c>
      <c r="BI378" s="234" t="str">
        <f>_xlfn.XLOOKUP($F378,Monstervakken!$C:$C,Monstervakken!CS:CS,".",0)</f>
        <v>ja</v>
      </c>
      <c r="BJ378" s="234" t="str">
        <f>_xlfn.XLOOKUP($F378,Monstervakken!$C:$C,Monstervakken!CT:CT,".",0)</f>
        <v>ja</v>
      </c>
      <c r="BK378" s="234" t="str">
        <f>_xlfn.XLOOKUP($F378,Monstervakken!$C:$C,Monstervakken!CU:CU,".",0)</f>
        <v>ja</v>
      </c>
      <c r="BL378" s="232" t="str">
        <f t="shared" si="39"/>
        <v>011_368</v>
      </c>
    </row>
    <row r="379" spans="1:64" x14ac:dyDescent="0.2">
      <c r="A379" s="6" t="s">
        <v>1647</v>
      </c>
      <c r="C379" s="135">
        <f>_xlfn.XLOOKUP(F379,Monstervakken!C:C,Monstervakken!B:B)</f>
        <v>4044</v>
      </c>
      <c r="D379" s="6" t="s">
        <v>1635</v>
      </c>
      <c r="E379" s="6" t="s">
        <v>422</v>
      </c>
      <c r="F379" s="75">
        <v>104</v>
      </c>
      <c r="G379" s="115" t="str">
        <f t="shared" si="40"/>
        <v>011_369</v>
      </c>
      <c r="H379" s="135"/>
      <c r="I379" s="75">
        <v>369</v>
      </c>
      <c r="J379" s="6" t="s">
        <v>423</v>
      </c>
      <c r="K379" s="23">
        <v>27</v>
      </c>
      <c r="L379" s="25">
        <v>17</v>
      </c>
      <c r="M379" s="6">
        <v>459</v>
      </c>
      <c r="N379" s="8">
        <v>43763</v>
      </c>
      <c r="O379" s="6" t="s">
        <v>74</v>
      </c>
      <c r="P379" s="66">
        <v>-2.2200000000000002</v>
      </c>
      <c r="Q379" s="66">
        <v>-2.2200000000000002</v>
      </c>
      <c r="R379" s="66">
        <f>_xlfn.XLOOKUP(E379,hlp_leggeruitrapport!A:A,hlp_leggeruitrapport!D:D)</f>
        <v>-2.2200000000000002</v>
      </c>
      <c r="S379" s="66">
        <v>0.75</v>
      </c>
      <c r="T379" s="66">
        <f>_xlfn.XLOOKUP(E379,hlp_leggeruitrapport!A:A,hlp_leggeruitrapport!E:E)</f>
        <v>0.75</v>
      </c>
      <c r="U379" s="75">
        <f>_xlfn.XLOOKUP(E379,hlp_leggeruitrapport!A:A,hlp_leggeruitrapport!F:F)</f>
        <v>3</v>
      </c>
      <c r="V379" s="165">
        <f>_xlfn.XLOOKUP($G379,hpBPaanwas!$C:$C,hpBPaanwas!T:T,".")</f>
        <v>3</v>
      </c>
      <c r="W379" s="75">
        <f t="shared" si="41"/>
        <v>-3.1700000000000004</v>
      </c>
      <c r="X379" s="6">
        <v>-2.97</v>
      </c>
      <c r="Y379" s="6">
        <v>12.5</v>
      </c>
      <c r="Z379" s="6">
        <v>8.74</v>
      </c>
      <c r="AA379" s="6">
        <v>0.17</v>
      </c>
      <c r="AB379" s="6">
        <v>2.36</v>
      </c>
      <c r="AC379" s="6">
        <v>236</v>
      </c>
      <c r="AD379" s="6">
        <v>4.5999999999999996</v>
      </c>
      <c r="AE379" s="6">
        <v>63.7</v>
      </c>
      <c r="AF379" s="6">
        <v>1.8074E-2</v>
      </c>
      <c r="AG379" s="6" t="s">
        <v>27</v>
      </c>
      <c r="AH379" s="6" t="s">
        <v>32</v>
      </c>
      <c r="AI379" s="6" t="s">
        <v>29</v>
      </c>
      <c r="AJ379" s="6" t="s">
        <v>423</v>
      </c>
      <c r="AK379" s="75">
        <f>_xlfn.XLOOKUP(G379,hlpBPout!C:C,hlpBPout!X:X,".")</f>
        <v>235</v>
      </c>
      <c r="AL379" s="75">
        <f>_xlfn.XLOOKUP($G379,hlpBPout!$C:$C,hlpBPout!AA:AA,".")</f>
        <v>5</v>
      </c>
      <c r="AM379" s="75">
        <f>_xlfn.XLOOKUP(G379,hpBPaanwas!C:C,hpBPaanwas!X:X,".")</f>
        <v>248</v>
      </c>
      <c r="AN379" s="165">
        <f t="shared" si="44"/>
        <v>2.7037037037037037</v>
      </c>
      <c r="AO379" s="75">
        <f>_xlfn.XLOOKUP($G379,hpBPaanwas!$C:$C,hpBPaanwas!AA:AA,".")</f>
        <v>73</v>
      </c>
      <c r="AP379" s="116"/>
      <c r="AQ379" s="75">
        <f t="shared" si="43"/>
        <v>-1</v>
      </c>
      <c r="AR379" s="116"/>
      <c r="AS379" s="127" t="s">
        <v>1647</v>
      </c>
      <c r="AT379" s="127">
        <v>5</v>
      </c>
      <c r="AU379" s="128"/>
      <c r="AV379" s="232" t="str">
        <f>_xlfn.XLOOKUP($F379,Monstervakken!$C:$C,Monstervakken!L:L,".",0)</f>
        <v>Klasse industrie</v>
      </c>
      <c r="AW379" s="232" t="str">
        <f>_xlfn.XLOOKUP($F379,Monstervakken!$C:$C,Monstervakken!M:M,".",0)</f>
        <v>Klasse B</v>
      </c>
      <c r="AX379" s="232" t="str">
        <f>_xlfn.XLOOKUP($F379,Monstervakken!$C:$C,Monstervakken!N:N,".",0)</f>
        <v>Verspreidbaar</v>
      </c>
      <c r="AY379" s="232" t="str">
        <f>_xlfn.XLOOKUP($F379,Monstervakken!$C:$C,Monstervakken!O:O,".",0)</f>
        <v>Toepasbaar in GBT</v>
      </c>
      <c r="AZ379" s="232" t="str">
        <f>_xlfn.XLOOKUP($F379,Monstervakken!$C:$C,Monstervakken!P:P,".",0)</f>
        <v>Toepasbaar in GBT</v>
      </c>
      <c r="BA379" s="232" t="str">
        <f>_xlfn.XLOOKUP($F379,Monstervakken!$C:$C,Monstervakken!Q:Q,".",0)</f>
        <v>Geen</v>
      </c>
      <c r="BB379" s="232"/>
      <c r="BC379" s="234" t="str">
        <f>_xlfn.XLOOKUP($F379,Monstervakken!$C:$C,Monstervakken!CM:CM,".",0)</f>
        <v>ja</v>
      </c>
      <c r="BD379" s="234" t="str">
        <f>_xlfn.XLOOKUP($F379,Monstervakken!$C:$C,Monstervakken!CN:CN,".",0)</f>
        <v>ja</v>
      </c>
      <c r="BE379" s="234" t="str">
        <f>_xlfn.XLOOKUP($F379,Monstervakken!$C:$C,Monstervakken!CO:CO,".",0)</f>
        <v>ja</v>
      </c>
      <c r="BF379" s="234" t="str">
        <f>_xlfn.XLOOKUP($F379,Monstervakken!$C:$C,Monstervakken!CP:CP,".",0)</f>
        <v>ja</v>
      </c>
      <c r="BG379" s="234" t="str">
        <f>_xlfn.XLOOKUP($F379,Monstervakken!$C:$C,Monstervakken!CQ:CQ,".",0)</f>
        <v>ja</v>
      </c>
      <c r="BH379" s="234" t="str">
        <f>_xlfn.XLOOKUP($F379,Monstervakken!$C:$C,Monstervakken!CR:CR,".",0)</f>
        <v>ja</v>
      </c>
      <c r="BI379" s="234" t="str">
        <f>_xlfn.XLOOKUP($F379,Monstervakken!$C:$C,Monstervakken!CS:CS,".",0)</f>
        <v>ja</v>
      </c>
      <c r="BJ379" s="234" t="str">
        <f>_xlfn.XLOOKUP($F379,Monstervakken!$C:$C,Monstervakken!CT:CT,".",0)</f>
        <v>ja</v>
      </c>
      <c r="BK379" s="234" t="str">
        <f>_xlfn.XLOOKUP($F379,Monstervakken!$C:$C,Monstervakken!CU:CU,".",0)</f>
        <v>ja</v>
      </c>
      <c r="BL379" s="232" t="str">
        <f t="shared" si="39"/>
        <v>011_369</v>
      </c>
    </row>
    <row r="380" spans="1:64" x14ac:dyDescent="0.2">
      <c r="A380" s="6" t="s">
        <v>1647</v>
      </c>
      <c r="C380" s="135">
        <f>_xlfn.XLOOKUP(F380,Monstervakken!C:C,Monstervakken!B:B)</f>
        <v>3026</v>
      </c>
      <c r="D380" s="6" t="s">
        <v>1635</v>
      </c>
      <c r="E380" s="6" t="s">
        <v>424</v>
      </c>
      <c r="F380" s="75">
        <v>102</v>
      </c>
      <c r="G380" s="115" t="str">
        <f t="shared" si="40"/>
        <v>011_370</v>
      </c>
      <c r="H380" s="135"/>
      <c r="I380" s="75">
        <v>370</v>
      </c>
      <c r="J380" s="6" t="s">
        <v>1181</v>
      </c>
      <c r="K380" s="23">
        <v>36</v>
      </c>
      <c r="L380" s="25">
        <v>5</v>
      </c>
      <c r="M380" s="6">
        <v>180</v>
      </c>
      <c r="N380" s="8">
        <v>43763</v>
      </c>
      <c r="O380" s="6" t="s">
        <v>74</v>
      </c>
      <c r="P380" s="66">
        <v>-2.21</v>
      </c>
      <c r="Q380" s="66">
        <v>-2.2200000000000002</v>
      </c>
      <c r="R380" s="66">
        <f>_xlfn.XLOOKUP(E380,hlp_leggeruitrapport!A:A,hlp_leggeruitrapport!D:D)</f>
        <v>-2.2200000000000002</v>
      </c>
      <c r="S380" s="66">
        <v>0.75</v>
      </c>
      <c r="T380" s="66">
        <f>_xlfn.XLOOKUP(E380,hlp_leggeruitrapport!A:A,hlp_leggeruitrapport!E:E)</f>
        <v>0.75</v>
      </c>
      <c r="U380" s="75">
        <f>_xlfn.XLOOKUP(E380,hlp_leggeruitrapport!A:A,hlp_leggeruitrapport!F:F)</f>
        <v>3</v>
      </c>
      <c r="V380" s="165">
        <f>_xlfn.XLOOKUP($G380,hpBPaanwas!$C:$C,hpBPaanwas!T:T,".")</f>
        <v>2.2200000000000002</v>
      </c>
      <c r="W380" s="75">
        <f t="shared" si="41"/>
        <v>-3.1700000000000004</v>
      </c>
      <c r="X380" s="6">
        <v>-2.97</v>
      </c>
      <c r="Y380" s="6">
        <v>1.6666669999999999</v>
      </c>
      <c r="Z380" s="6">
        <v>0.72</v>
      </c>
      <c r="AA380" s="6">
        <v>0.42</v>
      </c>
      <c r="AB380" s="6">
        <v>0.63</v>
      </c>
      <c r="AC380" s="6">
        <v>25.9</v>
      </c>
      <c r="AD380" s="6">
        <v>15.1</v>
      </c>
      <c r="AE380" s="6">
        <v>22.7</v>
      </c>
      <c r="AF380" s="6">
        <v>0.25149700000000003</v>
      </c>
      <c r="AG380" s="6" t="s">
        <v>921</v>
      </c>
      <c r="AH380" s="6" t="s">
        <v>28</v>
      </c>
      <c r="AI380" s="6" t="s">
        <v>41</v>
      </c>
      <c r="AJ380" s="6" t="s">
        <v>1181</v>
      </c>
      <c r="AK380" s="75">
        <f>_xlfn.XLOOKUP(G380,hlpBPout!C:C,hlpBPout!X:X,".")</f>
        <v>25</v>
      </c>
      <c r="AL380" s="75">
        <f>_xlfn.XLOOKUP($G380,hlpBPout!$C:$C,hlpBPout!AA:AA,".")</f>
        <v>4</v>
      </c>
      <c r="AM380" s="75">
        <f>_xlfn.XLOOKUP(G380,hpBPaanwas!C:C,hpBPaanwas!X:X,".")</f>
        <v>29</v>
      </c>
      <c r="AN380" s="165">
        <f t="shared" si="44"/>
        <v>0.69444444444444442</v>
      </c>
      <c r="AO380" s="75">
        <f>_xlfn.XLOOKUP($G380,hpBPaanwas!$C:$C,hpBPaanwas!AA:AA,".")</f>
        <v>25</v>
      </c>
      <c r="AP380" s="116"/>
      <c r="AQ380" s="75">
        <f t="shared" si="43"/>
        <v>-0.89999999999999858</v>
      </c>
      <c r="AR380" s="116"/>
      <c r="AS380" s="127" t="s">
        <v>3796</v>
      </c>
      <c r="AT380" s="127">
        <v>3</v>
      </c>
      <c r="AU380" s="128"/>
      <c r="AV380" s="232" t="str">
        <f>_xlfn.XLOOKUP($F380,Monstervakken!$C:$C,Monstervakken!L:L,".",0)</f>
        <v>Klasse industrie</v>
      </c>
      <c r="AW380" s="232" t="str">
        <f>_xlfn.XLOOKUP($F380,Monstervakken!$C:$C,Monstervakken!M:M,".",0)</f>
        <v>Klasse A</v>
      </c>
      <c r="AX380" s="232" t="str">
        <f>_xlfn.XLOOKUP($F380,Monstervakken!$C:$C,Monstervakken!N:N,".",0)</f>
        <v>Verspreidbaar</v>
      </c>
      <c r="AY380" s="232" t="str">
        <f>_xlfn.XLOOKUP($F380,Monstervakken!$C:$C,Monstervakken!O:O,".",0)</f>
        <v>Toepasbaar in GBT</v>
      </c>
      <c r="AZ380" s="232" t="str">
        <f>_xlfn.XLOOKUP($F380,Monstervakken!$C:$C,Monstervakken!P:P,".",0)</f>
        <v>Toepasbaar in GBT</v>
      </c>
      <c r="BA380" s="232" t="str">
        <f>_xlfn.XLOOKUP($F380,Monstervakken!$C:$C,Monstervakken!Q:Q,".",0)</f>
        <v>Geen</v>
      </c>
      <c r="BB380" s="232"/>
      <c r="BC380" s="234" t="str">
        <f>_xlfn.XLOOKUP($F380,Monstervakken!$C:$C,Monstervakken!CM:CM,".",0)</f>
        <v>ja</v>
      </c>
      <c r="BD380" s="234" t="str">
        <f>_xlfn.XLOOKUP($F380,Monstervakken!$C:$C,Monstervakken!CN:CN,".",0)</f>
        <v>ja</v>
      </c>
      <c r="BE380" s="234" t="str">
        <f>_xlfn.XLOOKUP($F380,Monstervakken!$C:$C,Monstervakken!CO:CO,".",0)</f>
        <v>ja</v>
      </c>
      <c r="BF380" s="234" t="str">
        <f>_xlfn.XLOOKUP($F380,Monstervakken!$C:$C,Monstervakken!CP:CP,".",0)</f>
        <v>ja</v>
      </c>
      <c r="BG380" s="234" t="str">
        <f>_xlfn.XLOOKUP($F380,Monstervakken!$C:$C,Monstervakken!CQ:CQ,".",0)</f>
        <v>ja</v>
      </c>
      <c r="BH380" s="234" t="str">
        <f>_xlfn.XLOOKUP($F380,Monstervakken!$C:$C,Monstervakken!CR:CR,".",0)</f>
        <v>ja</v>
      </c>
      <c r="BI380" s="234" t="str">
        <f>_xlfn.XLOOKUP($F380,Monstervakken!$C:$C,Monstervakken!CS:CS,".",0)</f>
        <v>ja</v>
      </c>
      <c r="BJ380" s="234" t="str">
        <f>_xlfn.XLOOKUP($F380,Monstervakken!$C:$C,Monstervakken!CT:CT,".",0)</f>
        <v>ja</v>
      </c>
      <c r="BK380" s="234" t="str">
        <f>_xlfn.XLOOKUP($F380,Monstervakken!$C:$C,Monstervakken!CU:CU,".",0)</f>
        <v>ja</v>
      </c>
      <c r="BL380" s="232" t="str">
        <f t="shared" si="39"/>
        <v>011_370</v>
      </c>
    </row>
    <row r="381" spans="1:64" x14ac:dyDescent="0.2">
      <c r="A381" s="6" t="s">
        <v>1647</v>
      </c>
      <c r="C381" s="135">
        <f>_xlfn.XLOOKUP(F381,Monstervakken!C:C,Monstervakken!B:B)</f>
        <v>3026</v>
      </c>
      <c r="D381" s="6" t="s">
        <v>1635</v>
      </c>
      <c r="E381" s="6" t="s">
        <v>424</v>
      </c>
      <c r="F381" s="75">
        <v>102</v>
      </c>
      <c r="G381" s="115" t="str">
        <f t="shared" si="40"/>
        <v>011_371</v>
      </c>
      <c r="H381" s="135"/>
      <c r="I381" s="75">
        <v>371</v>
      </c>
      <c r="J381" s="6" t="s">
        <v>425</v>
      </c>
      <c r="K381" s="23">
        <v>19</v>
      </c>
      <c r="L381" s="25">
        <v>9.1</v>
      </c>
      <c r="M381" s="6">
        <v>172.9</v>
      </c>
      <c r="N381" s="8">
        <v>43763</v>
      </c>
      <c r="O381" s="6" t="s">
        <v>74</v>
      </c>
      <c r="P381" s="66">
        <v>-2.21</v>
      </c>
      <c r="Q381" s="66">
        <v>-2.2200000000000002</v>
      </c>
      <c r="R381" s="66">
        <f>_xlfn.XLOOKUP(E381,hlp_leggeruitrapport!A:A,hlp_leggeruitrapport!D:D)</f>
        <v>-2.2200000000000002</v>
      </c>
      <c r="S381" s="66">
        <v>0.75</v>
      </c>
      <c r="T381" s="66">
        <f>_xlfn.XLOOKUP(E381,hlp_leggeruitrapport!A:A,hlp_leggeruitrapport!E:E)</f>
        <v>0.75</v>
      </c>
      <c r="U381" s="75">
        <f>_xlfn.XLOOKUP(E381,hlp_leggeruitrapport!A:A,hlp_leggeruitrapport!F:F)</f>
        <v>3</v>
      </c>
      <c r="V381" s="165">
        <f>_xlfn.XLOOKUP($G381,hpBPaanwas!$C:$C,hpBPaanwas!T:T,".")</f>
        <v>3</v>
      </c>
      <c r="W381" s="75">
        <f t="shared" si="41"/>
        <v>-3.1700000000000004</v>
      </c>
      <c r="X381" s="6">
        <v>-2.97</v>
      </c>
      <c r="Y381" s="6">
        <v>4.5999999999999996</v>
      </c>
      <c r="Z381" s="6">
        <v>1.48</v>
      </c>
      <c r="AA381" s="6">
        <v>0</v>
      </c>
      <c r="AB381" s="6">
        <v>0.2</v>
      </c>
      <c r="AC381" s="6">
        <v>28.1</v>
      </c>
      <c r="AD381" s="6">
        <v>0</v>
      </c>
      <c r="AE381" s="6">
        <v>3.8</v>
      </c>
      <c r="AF381" s="6">
        <v>0</v>
      </c>
      <c r="AG381" s="6" t="s">
        <v>27</v>
      </c>
      <c r="AH381" s="6" t="s">
        <v>32</v>
      </c>
      <c r="AI381" s="6" t="s">
        <v>41</v>
      </c>
      <c r="AJ381" s="6" t="s">
        <v>425</v>
      </c>
      <c r="AK381" s="75">
        <f>_xlfn.XLOOKUP(G381,hlpBPout!C:C,hlpBPout!X:X,".")</f>
        <v>29</v>
      </c>
      <c r="AL381" s="75">
        <f>_xlfn.XLOOKUP($G381,hlpBPout!$C:$C,hlpBPout!AA:AA,".")</f>
        <v>0</v>
      </c>
      <c r="AM381" s="75">
        <f>_xlfn.XLOOKUP(G381,hpBPaanwas!C:C,hpBPaanwas!X:X,".")</f>
        <v>32</v>
      </c>
      <c r="AN381" s="165">
        <f t="shared" si="44"/>
        <v>0.31578947368421051</v>
      </c>
      <c r="AO381" s="75">
        <f>_xlfn.XLOOKUP($G381,hpBPaanwas!$C:$C,hpBPaanwas!AA:AA,".")</f>
        <v>6</v>
      </c>
      <c r="AP381" s="116"/>
      <c r="AQ381" s="75">
        <f t="shared" si="43"/>
        <v>0.89999999999999858</v>
      </c>
      <c r="AR381" s="116"/>
      <c r="AS381" s="127" t="s">
        <v>3796</v>
      </c>
      <c r="AT381" s="127">
        <v>3</v>
      </c>
      <c r="AU381" s="128"/>
      <c r="AV381" s="232" t="str">
        <f>_xlfn.XLOOKUP($F381,Monstervakken!$C:$C,Monstervakken!L:L,".",0)</f>
        <v>Klasse industrie</v>
      </c>
      <c r="AW381" s="232" t="str">
        <f>_xlfn.XLOOKUP($F381,Monstervakken!$C:$C,Monstervakken!M:M,".",0)</f>
        <v>Klasse A</v>
      </c>
      <c r="AX381" s="232" t="str">
        <f>_xlfn.XLOOKUP($F381,Monstervakken!$C:$C,Monstervakken!N:N,".",0)</f>
        <v>Verspreidbaar</v>
      </c>
      <c r="AY381" s="232" t="str">
        <f>_xlfn.XLOOKUP($F381,Monstervakken!$C:$C,Monstervakken!O:O,".",0)</f>
        <v>Toepasbaar in GBT</v>
      </c>
      <c r="AZ381" s="232" t="str">
        <f>_xlfn.XLOOKUP($F381,Monstervakken!$C:$C,Monstervakken!P:P,".",0)</f>
        <v>Toepasbaar in GBT</v>
      </c>
      <c r="BA381" s="232" t="str">
        <f>_xlfn.XLOOKUP($F381,Monstervakken!$C:$C,Monstervakken!Q:Q,".",0)</f>
        <v>Geen</v>
      </c>
      <c r="BB381" s="232"/>
      <c r="BC381" s="234" t="str">
        <f>_xlfn.XLOOKUP($F381,Monstervakken!$C:$C,Monstervakken!CM:CM,".",0)</f>
        <v>ja</v>
      </c>
      <c r="BD381" s="234" t="str">
        <f>_xlfn.XLOOKUP($F381,Monstervakken!$C:$C,Monstervakken!CN:CN,".",0)</f>
        <v>ja</v>
      </c>
      <c r="BE381" s="234" t="str">
        <f>_xlfn.XLOOKUP($F381,Monstervakken!$C:$C,Monstervakken!CO:CO,".",0)</f>
        <v>ja</v>
      </c>
      <c r="BF381" s="234" t="str">
        <f>_xlfn.XLOOKUP($F381,Monstervakken!$C:$C,Monstervakken!CP:CP,".",0)</f>
        <v>ja</v>
      </c>
      <c r="BG381" s="234" t="str">
        <f>_xlfn.XLOOKUP($F381,Monstervakken!$C:$C,Monstervakken!CQ:CQ,".",0)</f>
        <v>ja</v>
      </c>
      <c r="BH381" s="234" t="str">
        <f>_xlfn.XLOOKUP($F381,Monstervakken!$C:$C,Monstervakken!CR:CR,".",0)</f>
        <v>ja</v>
      </c>
      <c r="BI381" s="234" t="str">
        <f>_xlfn.XLOOKUP($F381,Monstervakken!$C:$C,Monstervakken!CS:CS,".",0)</f>
        <v>ja</v>
      </c>
      <c r="BJ381" s="234" t="str">
        <f>_xlfn.XLOOKUP($F381,Monstervakken!$C:$C,Monstervakken!CT:CT,".",0)</f>
        <v>ja</v>
      </c>
      <c r="BK381" s="234" t="str">
        <f>_xlfn.XLOOKUP($F381,Monstervakken!$C:$C,Monstervakken!CU:CU,".",0)</f>
        <v>ja</v>
      </c>
      <c r="BL381" s="232" t="str">
        <f t="shared" si="39"/>
        <v>011_371</v>
      </c>
    </row>
    <row r="382" spans="1:64" x14ac:dyDescent="0.2">
      <c r="A382" s="6" t="s">
        <v>1647</v>
      </c>
      <c r="C382" s="135">
        <f>_xlfn.XLOOKUP(F382,Monstervakken!C:C,Monstervakken!B:B)</f>
        <v>3026</v>
      </c>
      <c r="D382" s="6" t="s">
        <v>1635</v>
      </c>
      <c r="E382" s="6" t="s">
        <v>424</v>
      </c>
      <c r="F382" s="75">
        <v>102</v>
      </c>
      <c r="G382" s="115" t="str">
        <f t="shared" si="40"/>
        <v>011_372</v>
      </c>
      <c r="H382" s="135"/>
      <c r="I382" s="75">
        <v>372</v>
      </c>
      <c r="J382" s="6" t="s">
        <v>426</v>
      </c>
      <c r="K382" s="23">
        <v>23</v>
      </c>
      <c r="L382" s="25">
        <v>15</v>
      </c>
      <c r="M382" s="6">
        <v>345</v>
      </c>
      <c r="N382" s="8">
        <v>43763</v>
      </c>
      <c r="O382" s="6" t="s">
        <v>74</v>
      </c>
      <c r="P382" s="66">
        <v>-2.21</v>
      </c>
      <c r="Q382" s="66">
        <v>-2.2200000000000002</v>
      </c>
      <c r="R382" s="66">
        <f>_xlfn.XLOOKUP(E382,hlp_leggeruitrapport!A:A,hlp_leggeruitrapport!D:D)</f>
        <v>-2.2200000000000002</v>
      </c>
      <c r="S382" s="66">
        <v>0.75</v>
      </c>
      <c r="T382" s="66">
        <f>_xlfn.XLOOKUP(E382,hlp_leggeruitrapport!A:A,hlp_leggeruitrapport!E:E)</f>
        <v>0.75</v>
      </c>
      <c r="U382" s="75">
        <f>_xlfn.XLOOKUP(E382,hlp_leggeruitrapport!A:A,hlp_leggeruitrapport!F:F)</f>
        <v>3</v>
      </c>
      <c r="V382" s="165">
        <f>_xlfn.XLOOKUP($G382,hpBPaanwas!$C:$C,hpBPaanwas!T:T,".")</f>
        <v>3</v>
      </c>
      <c r="W382" s="75">
        <f t="shared" si="41"/>
        <v>-3.1700000000000004</v>
      </c>
      <c r="X382" s="6">
        <v>-2.97</v>
      </c>
      <c r="Y382" s="6">
        <v>10.5</v>
      </c>
      <c r="Z382" s="6">
        <v>4.26</v>
      </c>
      <c r="AA382" s="6">
        <v>0.4</v>
      </c>
      <c r="AB382" s="6">
        <v>1.78</v>
      </c>
      <c r="AC382" s="6">
        <v>98</v>
      </c>
      <c r="AD382" s="6">
        <v>9.1999999999999993</v>
      </c>
      <c r="AE382" s="6">
        <v>40.9</v>
      </c>
      <c r="AF382" s="6">
        <v>5.0247E-2</v>
      </c>
      <c r="AG382" s="6" t="s">
        <v>27</v>
      </c>
      <c r="AH382" s="6" t="s">
        <v>28</v>
      </c>
      <c r="AI382" s="6" t="s">
        <v>29</v>
      </c>
      <c r="AJ382" s="6" t="s">
        <v>426</v>
      </c>
      <c r="AK382" s="75">
        <f>_xlfn.XLOOKUP(G382,hlpBPout!C:C,hlpBPout!X:X,".")</f>
        <v>99</v>
      </c>
      <c r="AL382" s="75">
        <f>_xlfn.XLOOKUP($G382,hlpBPout!$C:$C,hlpBPout!AA:AA,".")</f>
        <v>9</v>
      </c>
      <c r="AM382" s="75">
        <f>_xlfn.XLOOKUP(G382,hpBPaanwas!C:C,hpBPaanwas!X:X,".")</f>
        <v>106</v>
      </c>
      <c r="AN382" s="165">
        <f t="shared" si="44"/>
        <v>2.0869565217391304</v>
      </c>
      <c r="AO382" s="75">
        <f>_xlfn.XLOOKUP($G382,hpBPaanwas!$C:$C,hpBPaanwas!AA:AA,".")</f>
        <v>48</v>
      </c>
      <c r="AP382" s="116"/>
      <c r="AQ382" s="75">
        <f t="shared" si="43"/>
        <v>1</v>
      </c>
      <c r="AR382" s="116"/>
      <c r="AS382" s="127" t="s">
        <v>3796</v>
      </c>
      <c r="AT382" s="127">
        <v>3</v>
      </c>
      <c r="AU382" s="128"/>
      <c r="AV382" s="232" t="str">
        <f>_xlfn.XLOOKUP($F382,Monstervakken!$C:$C,Monstervakken!L:L,".",0)</f>
        <v>Klasse industrie</v>
      </c>
      <c r="AW382" s="232" t="str">
        <f>_xlfn.XLOOKUP($F382,Monstervakken!$C:$C,Monstervakken!M:M,".",0)</f>
        <v>Klasse A</v>
      </c>
      <c r="AX382" s="232" t="str">
        <f>_xlfn.XLOOKUP($F382,Monstervakken!$C:$C,Monstervakken!N:N,".",0)</f>
        <v>Verspreidbaar</v>
      </c>
      <c r="AY382" s="232" t="str">
        <f>_xlfn.XLOOKUP($F382,Monstervakken!$C:$C,Monstervakken!O:O,".",0)</f>
        <v>Toepasbaar in GBT</v>
      </c>
      <c r="AZ382" s="232" t="str">
        <f>_xlfn.XLOOKUP($F382,Monstervakken!$C:$C,Monstervakken!P:P,".",0)</f>
        <v>Toepasbaar in GBT</v>
      </c>
      <c r="BA382" s="232" t="str">
        <f>_xlfn.XLOOKUP($F382,Monstervakken!$C:$C,Monstervakken!Q:Q,".",0)</f>
        <v>Geen</v>
      </c>
      <c r="BB382" s="232"/>
      <c r="BC382" s="234" t="str">
        <f>_xlfn.XLOOKUP($F382,Monstervakken!$C:$C,Monstervakken!CM:CM,".",0)</f>
        <v>ja</v>
      </c>
      <c r="BD382" s="234" t="str">
        <f>_xlfn.XLOOKUP($F382,Monstervakken!$C:$C,Monstervakken!CN:CN,".",0)</f>
        <v>ja</v>
      </c>
      <c r="BE382" s="234" t="str">
        <f>_xlfn.XLOOKUP($F382,Monstervakken!$C:$C,Monstervakken!CO:CO,".",0)</f>
        <v>ja</v>
      </c>
      <c r="BF382" s="234" t="str">
        <f>_xlfn.XLOOKUP($F382,Monstervakken!$C:$C,Monstervakken!CP:CP,".",0)</f>
        <v>ja</v>
      </c>
      <c r="BG382" s="234" t="str">
        <f>_xlfn.XLOOKUP($F382,Monstervakken!$C:$C,Monstervakken!CQ:CQ,".",0)</f>
        <v>ja</v>
      </c>
      <c r="BH382" s="234" t="str">
        <f>_xlfn.XLOOKUP($F382,Monstervakken!$C:$C,Monstervakken!CR:CR,".",0)</f>
        <v>ja</v>
      </c>
      <c r="BI382" s="234" t="str">
        <f>_xlfn.XLOOKUP($F382,Monstervakken!$C:$C,Monstervakken!CS:CS,".",0)</f>
        <v>ja</v>
      </c>
      <c r="BJ382" s="234" t="str">
        <f>_xlfn.XLOOKUP($F382,Monstervakken!$C:$C,Monstervakken!CT:CT,".",0)</f>
        <v>ja</v>
      </c>
      <c r="BK382" s="234" t="str">
        <f>_xlfn.XLOOKUP($F382,Monstervakken!$C:$C,Monstervakken!CU:CU,".",0)</f>
        <v>ja</v>
      </c>
      <c r="BL382" s="232" t="str">
        <f t="shared" si="39"/>
        <v>011_372</v>
      </c>
    </row>
    <row r="383" spans="1:64" x14ac:dyDescent="0.2">
      <c r="A383" s="6" t="s">
        <v>1647</v>
      </c>
      <c r="C383" s="135">
        <f>_xlfn.XLOOKUP(F383,Monstervakken!C:C,Monstervakken!B:B)</f>
        <v>3026</v>
      </c>
      <c r="D383" s="6" t="s">
        <v>1635</v>
      </c>
      <c r="E383" s="6" t="s">
        <v>473</v>
      </c>
      <c r="F383" s="75">
        <v>102</v>
      </c>
      <c r="G383" s="115" t="str">
        <f t="shared" si="40"/>
        <v>011_373</v>
      </c>
      <c r="H383" s="135"/>
      <c r="I383" s="75">
        <v>373</v>
      </c>
      <c r="J383" s="6" t="s">
        <v>474</v>
      </c>
      <c r="K383" s="23">
        <v>23</v>
      </c>
      <c r="L383" s="25">
        <v>4.75</v>
      </c>
      <c r="M383" s="6">
        <v>109.25</v>
      </c>
      <c r="N383" s="8">
        <v>43763</v>
      </c>
      <c r="O383" s="6" t="s">
        <v>26</v>
      </c>
      <c r="P383" s="66">
        <v>-2.21</v>
      </c>
      <c r="Q383" s="66">
        <v>-2.2200000000000002</v>
      </c>
      <c r="R383" s="66">
        <f>_xlfn.XLOOKUP(E383,hlp_leggeruitrapport!A:A,hlp_leggeruitrapport!D:D)</f>
        <v>-2.2200000000000002</v>
      </c>
      <c r="S383" s="66">
        <v>0.5</v>
      </c>
      <c r="T383" s="66">
        <f>_xlfn.XLOOKUP(E383,hlp_leggeruitrapport!A:A,hlp_leggeruitrapport!E:E)</f>
        <v>0.5</v>
      </c>
      <c r="U383" s="75">
        <f>_xlfn.XLOOKUP(E383,hlp_leggeruitrapport!A:A,hlp_leggeruitrapport!F:F)</f>
        <v>3</v>
      </c>
      <c r="V383" s="165">
        <f>_xlfn.XLOOKUP($G383,hpBPaanwas!$C:$C,hpBPaanwas!T:T,".")</f>
        <v>3</v>
      </c>
      <c r="W383" s="75">
        <f t="shared" si="41"/>
        <v>-2.9200000000000004</v>
      </c>
      <c r="X383" s="6">
        <v>-2.72</v>
      </c>
      <c r="Y383" s="6">
        <v>1.75</v>
      </c>
      <c r="Z383" s="6">
        <v>1.2</v>
      </c>
      <c r="AA383" s="6">
        <v>0</v>
      </c>
      <c r="AB383" s="6">
        <v>0.01</v>
      </c>
      <c r="AC383" s="6">
        <v>27.6</v>
      </c>
      <c r="AD383" s="6">
        <v>0</v>
      </c>
      <c r="AE383" s="6">
        <v>0.2</v>
      </c>
      <c r="AF383" s="6">
        <v>0</v>
      </c>
      <c r="AG383" s="6" t="s">
        <v>445</v>
      </c>
      <c r="AH383" s="6" t="s">
        <v>32</v>
      </c>
      <c r="AI383" s="6" t="s">
        <v>41</v>
      </c>
      <c r="AJ383" s="6" t="s">
        <v>474</v>
      </c>
      <c r="AK383" s="75">
        <f>_xlfn.XLOOKUP(G383,hlpBPout!C:C,hlpBPout!X:X,".")</f>
        <v>28</v>
      </c>
      <c r="AL383" s="75">
        <f>_xlfn.XLOOKUP($G383,hlpBPout!$C:$C,hlpBPout!AA:AA,".")</f>
        <v>0</v>
      </c>
      <c r="AM383" s="75">
        <f>_xlfn.XLOOKUP(G383,hpBPaanwas!C:C,hpBPaanwas!X:X,".")</f>
        <v>30</v>
      </c>
      <c r="AN383" s="165">
        <f t="shared" si="44"/>
        <v>0</v>
      </c>
      <c r="AO383" s="75">
        <f>_xlfn.XLOOKUP($G383,hpBPaanwas!$C:$C,hpBPaanwas!AA:AA,".")</f>
        <v>0</v>
      </c>
      <c r="AP383" s="116"/>
      <c r="AQ383" s="75">
        <f t="shared" si="43"/>
        <v>0.39999999999999858</v>
      </c>
      <c r="AR383" s="116"/>
      <c r="AS383" s="127" t="s">
        <v>3796</v>
      </c>
      <c r="AT383" s="127">
        <v>3</v>
      </c>
      <c r="AU383" s="128"/>
      <c r="AV383" s="232" t="str">
        <f>_xlfn.XLOOKUP($F383,Monstervakken!$C:$C,Monstervakken!L:L,".",0)</f>
        <v>Klasse industrie</v>
      </c>
      <c r="AW383" s="232" t="str">
        <f>_xlfn.XLOOKUP($F383,Monstervakken!$C:$C,Monstervakken!M:M,".",0)</f>
        <v>Klasse A</v>
      </c>
      <c r="AX383" s="232" t="str">
        <f>_xlfn.XLOOKUP($F383,Monstervakken!$C:$C,Monstervakken!N:N,".",0)</f>
        <v>Verspreidbaar</v>
      </c>
      <c r="AY383" s="232" t="str">
        <f>_xlfn.XLOOKUP($F383,Monstervakken!$C:$C,Monstervakken!O:O,".",0)</f>
        <v>Toepasbaar in GBT</v>
      </c>
      <c r="AZ383" s="232" t="str">
        <f>_xlfn.XLOOKUP($F383,Monstervakken!$C:$C,Monstervakken!P:P,".",0)</f>
        <v>Toepasbaar in GBT</v>
      </c>
      <c r="BA383" s="232" t="str">
        <f>_xlfn.XLOOKUP($F383,Monstervakken!$C:$C,Monstervakken!Q:Q,".",0)</f>
        <v>Geen</v>
      </c>
      <c r="BB383" s="232"/>
      <c r="BC383" s="234" t="str">
        <f>_xlfn.XLOOKUP($F383,Monstervakken!$C:$C,Monstervakken!CM:CM,".",0)</f>
        <v>ja</v>
      </c>
      <c r="BD383" s="234" t="str">
        <f>_xlfn.XLOOKUP($F383,Monstervakken!$C:$C,Monstervakken!CN:CN,".",0)</f>
        <v>ja</v>
      </c>
      <c r="BE383" s="234" t="str">
        <f>_xlfn.XLOOKUP($F383,Monstervakken!$C:$C,Monstervakken!CO:CO,".",0)</f>
        <v>ja</v>
      </c>
      <c r="BF383" s="234" t="str">
        <f>_xlfn.XLOOKUP($F383,Monstervakken!$C:$C,Monstervakken!CP:CP,".",0)</f>
        <v>ja</v>
      </c>
      <c r="BG383" s="234" t="str">
        <f>_xlfn.XLOOKUP($F383,Monstervakken!$C:$C,Monstervakken!CQ:CQ,".",0)</f>
        <v>ja</v>
      </c>
      <c r="BH383" s="234" t="str">
        <f>_xlfn.XLOOKUP($F383,Monstervakken!$C:$C,Monstervakken!CR:CR,".",0)</f>
        <v>ja</v>
      </c>
      <c r="BI383" s="234" t="str">
        <f>_xlfn.XLOOKUP($F383,Monstervakken!$C:$C,Monstervakken!CS:CS,".",0)</f>
        <v>ja</v>
      </c>
      <c r="BJ383" s="234" t="str">
        <f>_xlfn.XLOOKUP($F383,Monstervakken!$C:$C,Monstervakken!CT:CT,".",0)</f>
        <v>ja</v>
      </c>
      <c r="BK383" s="234" t="str">
        <f>_xlfn.XLOOKUP($F383,Monstervakken!$C:$C,Monstervakken!CU:CU,".",0)</f>
        <v>ja</v>
      </c>
      <c r="BL383" s="232" t="str">
        <f t="shared" si="39"/>
        <v>011_373</v>
      </c>
    </row>
    <row r="384" spans="1:64" x14ac:dyDescent="0.2">
      <c r="A384" s="6" t="s">
        <v>1647</v>
      </c>
      <c r="C384" s="135">
        <f>_xlfn.XLOOKUP(F384,Monstervakken!C:C,Monstervakken!B:B)</f>
        <v>3027</v>
      </c>
      <c r="D384" s="6" t="s">
        <v>1635</v>
      </c>
      <c r="E384" s="6" t="s">
        <v>427</v>
      </c>
      <c r="F384" s="75">
        <v>103</v>
      </c>
      <c r="G384" s="115" t="str">
        <f t="shared" si="40"/>
        <v>011_374</v>
      </c>
      <c r="H384" s="135"/>
      <c r="I384" s="75">
        <v>374</v>
      </c>
      <c r="J384" s="6" t="s">
        <v>428</v>
      </c>
      <c r="K384" s="23">
        <v>30.5</v>
      </c>
      <c r="L384" s="25">
        <v>4.25</v>
      </c>
      <c r="M384" s="6">
        <v>129.625</v>
      </c>
      <c r="N384" s="8">
        <v>43763</v>
      </c>
      <c r="O384" s="6" t="s">
        <v>26</v>
      </c>
      <c r="P384" s="66">
        <v>-2.2200000000000002</v>
      </c>
      <c r="Q384" s="66">
        <v>-2.2200000000000002</v>
      </c>
      <c r="R384" s="66">
        <f>_xlfn.XLOOKUP(E384,hlp_leggeruitrapport!A:A,hlp_leggeruitrapport!D:D)</f>
        <v>-2.2200000000000002</v>
      </c>
      <c r="S384" s="66">
        <v>0.75</v>
      </c>
      <c r="T384" s="66">
        <f>_xlfn.XLOOKUP(E384,hlp_leggeruitrapport!A:A,hlp_leggeruitrapport!E:E)</f>
        <v>0.75</v>
      </c>
      <c r="U384" s="75">
        <f>_xlfn.XLOOKUP(E384,hlp_leggeruitrapport!A:A,hlp_leggeruitrapport!F:F)</f>
        <v>3</v>
      </c>
      <c r="V384" s="165">
        <f>_xlfn.XLOOKUP($G384,hpBPaanwas!$C:$C,hpBPaanwas!T:T,".")</f>
        <v>1.89</v>
      </c>
      <c r="W384" s="75">
        <f t="shared" si="41"/>
        <v>-3.1700000000000004</v>
      </c>
      <c r="X384" s="6">
        <v>-2.97</v>
      </c>
      <c r="Y384" s="6">
        <v>1.4166669999999999</v>
      </c>
      <c r="Z384" s="6">
        <v>1.21</v>
      </c>
      <c r="AA384" s="6">
        <v>0</v>
      </c>
      <c r="AB384" s="6">
        <v>0.12</v>
      </c>
      <c r="AC384" s="6">
        <v>36.9</v>
      </c>
      <c r="AD384" s="6">
        <v>0</v>
      </c>
      <c r="AE384" s="6">
        <v>3.7</v>
      </c>
      <c r="AF384" s="6">
        <v>0</v>
      </c>
      <c r="AG384" s="6" t="s">
        <v>27</v>
      </c>
      <c r="AH384" s="6" t="s">
        <v>32</v>
      </c>
      <c r="AI384" s="6" t="s">
        <v>41</v>
      </c>
      <c r="AJ384" s="6" t="s">
        <v>428</v>
      </c>
      <c r="AK384" s="75">
        <f>_xlfn.XLOOKUP(G384,hlpBPout!C:C,hlpBPout!X:X,".")</f>
        <v>37</v>
      </c>
      <c r="AL384" s="75" t="str">
        <f>_xlfn.XLOOKUP($G384,hlpBPout!$C:$C,hlpBPout!AA:AA,".")</f>
        <v>!</v>
      </c>
      <c r="AM384" s="75">
        <f>_xlfn.XLOOKUP(G384,hpBPaanwas!C:C,hpBPaanwas!X:X,".")</f>
        <v>40</v>
      </c>
      <c r="AN384" s="165">
        <f t="shared" si="44"/>
        <v>0.19672131147540983</v>
      </c>
      <c r="AO384" s="75">
        <f>_xlfn.XLOOKUP($G384,hpBPaanwas!$C:$C,hpBPaanwas!AA:AA,".")</f>
        <v>6</v>
      </c>
      <c r="AP384" s="116"/>
      <c r="AQ384" s="75">
        <f t="shared" si="43"/>
        <v>0.10000000000000142</v>
      </c>
      <c r="AR384" s="116"/>
      <c r="AS384" s="127" t="s">
        <v>1647</v>
      </c>
      <c r="AT384" s="127">
        <v>4</v>
      </c>
      <c r="AU384" s="128"/>
      <c r="AV384" s="232" t="str">
        <f>_xlfn.XLOOKUP($F384,Monstervakken!$C:$C,Monstervakken!L:L,".",0)</f>
        <v>Klasse industrie</v>
      </c>
      <c r="AW384" s="232" t="str">
        <f>_xlfn.XLOOKUP($F384,Monstervakken!$C:$C,Monstervakken!M:M,".",0)</f>
        <v>Klasse A</v>
      </c>
      <c r="AX384" s="232" t="str">
        <f>_xlfn.XLOOKUP($F384,Monstervakken!$C:$C,Monstervakken!N:N,".",0)</f>
        <v>Verspreidbaar</v>
      </c>
      <c r="AY384" s="232" t="str">
        <f>_xlfn.XLOOKUP($F384,Monstervakken!$C:$C,Monstervakken!O:O,".",0)</f>
        <v>Toepasbaar in GBT</v>
      </c>
      <c r="AZ384" s="232" t="str">
        <f>_xlfn.XLOOKUP($F384,Monstervakken!$C:$C,Monstervakken!P:P,".",0)</f>
        <v>Toepasbaar in GBT</v>
      </c>
      <c r="BA384" s="232" t="str">
        <f>_xlfn.XLOOKUP($F384,Monstervakken!$C:$C,Monstervakken!Q:Q,".",0)</f>
        <v>Geen</v>
      </c>
      <c r="BB384" s="232"/>
      <c r="BC384" s="234" t="str">
        <f>_xlfn.XLOOKUP($F384,Monstervakken!$C:$C,Monstervakken!CM:CM,".",0)</f>
        <v>ja</v>
      </c>
      <c r="BD384" s="234" t="str">
        <f>_xlfn.XLOOKUP($F384,Monstervakken!$C:$C,Monstervakken!CN:CN,".",0)</f>
        <v>ja</v>
      </c>
      <c r="BE384" s="234" t="str">
        <f>_xlfn.XLOOKUP($F384,Monstervakken!$C:$C,Monstervakken!CO:CO,".",0)</f>
        <v>ja</v>
      </c>
      <c r="BF384" s="234" t="str">
        <f>_xlfn.XLOOKUP($F384,Monstervakken!$C:$C,Monstervakken!CP:CP,".",0)</f>
        <v>ja</v>
      </c>
      <c r="BG384" s="234" t="str">
        <f>_xlfn.XLOOKUP($F384,Monstervakken!$C:$C,Monstervakken!CQ:CQ,".",0)</f>
        <v>ja</v>
      </c>
      <c r="BH384" s="234" t="str">
        <f>_xlfn.XLOOKUP($F384,Monstervakken!$C:$C,Monstervakken!CR:CR,".",0)</f>
        <v>ja</v>
      </c>
      <c r="BI384" s="234" t="str">
        <f>_xlfn.XLOOKUP($F384,Monstervakken!$C:$C,Monstervakken!CS:CS,".",0)</f>
        <v>ja</v>
      </c>
      <c r="BJ384" s="234" t="str">
        <f>_xlfn.XLOOKUP($F384,Monstervakken!$C:$C,Monstervakken!CT:CT,".",0)</f>
        <v>ja</v>
      </c>
      <c r="BK384" s="234" t="str">
        <f>_xlfn.XLOOKUP($F384,Monstervakken!$C:$C,Monstervakken!CU:CU,".",0)</f>
        <v>ja</v>
      </c>
      <c r="BL384" s="232" t="str">
        <f t="shared" si="39"/>
        <v>011_374</v>
      </c>
    </row>
    <row r="385" spans="1:64" x14ac:dyDescent="0.2">
      <c r="A385" s="6" t="s">
        <v>1647</v>
      </c>
      <c r="C385" s="135">
        <f>_xlfn.XLOOKUP(F385,Monstervakken!C:C,Monstervakken!B:B)</f>
        <v>3027</v>
      </c>
      <c r="D385" s="6" t="s">
        <v>1635</v>
      </c>
      <c r="E385" s="6" t="s">
        <v>857</v>
      </c>
      <c r="F385" s="75">
        <v>103</v>
      </c>
      <c r="G385" s="115" t="str">
        <f t="shared" si="40"/>
        <v>011_375</v>
      </c>
      <c r="H385" s="135"/>
      <c r="I385" s="75">
        <v>375</v>
      </c>
      <c r="J385" s="6" t="s">
        <v>858</v>
      </c>
      <c r="K385" s="23">
        <v>29</v>
      </c>
      <c r="L385" s="25">
        <v>4.3</v>
      </c>
      <c r="M385" s="6">
        <v>124.7</v>
      </c>
      <c r="N385" s="8">
        <v>43763</v>
      </c>
      <c r="O385" s="6" t="s">
        <v>38</v>
      </c>
      <c r="P385" s="66">
        <v>-2.2200000000000002</v>
      </c>
      <c r="Q385" s="66">
        <v>-2.2200000000000002</v>
      </c>
      <c r="R385" s="66">
        <f>_xlfn.XLOOKUP(E385,hlp_leggeruitrapport!A:A,hlp_leggeruitrapport!D:D)</f>
        <v>-2.2200000000000002</v>
      </c>
      <c r="S385" s="66">
        <v>0.75</v>
      </c>
      <c r="T385" s="66">
        <f>_xlfn.XLOOKUP(E385,hlp_leggeruitrapport!A:A,hlp_leggeruitrapport!E:E)</f>
        <v>0.75</v>
      </c>
      <c r="U385" s="75">
        <f>_xlfn.XLOOKUP(E385,hlp_leggeruitrapport!A:A,hlp_leggeruitrapport!F:F)</f>
        <v>3</v>
      </c>
      <c r="V385" s="165">
        <f>_xlfn.XLOOKUP($G385,hpBPaanwas!$C:$C,hpBPaanwas!T:T,".")</f>
        <v>1.91</v>
      </c>
      <c r="W385" s="75">
        <f t="shared" si="41"/>
        <v>-3.1700000000000004</v>
      </c>
      <c r="X385" s="6">
        <v>-2.97</v>
      </c>
      <c r="Y385" s="6">
        <v>1.433333</v>
      </c>
      <c r="Z385" s="6">
        <v>1.53</v>
      </c>
      <c r="AA385" s="6">
        <v>0.11</v>
      </c>
      <c r="AB385" s="6">
        <v>0.32</v>
      </c>
      <c r="AC385" s="6">
        <v>44.4</v>
      </c>
      <c r="AD385" s="6">
        <v>3.2</v>
      </c>
      <c r="AE385" s="6">
        <v>9.3000000000000007</v>
      </c>
      <c r="AF385" s="6">
        <v>9.2827000000000007E-2</v>
      </c>
      <c r="AG385" s="6" t="s">
        <v>479</v>
      </c>
      <c r="AH385" s="6" t="s">
        <v>32</v>
      </c>
      <c r="AI385" s="6" t="s">
        <v>41</v>
      </c>
      <c r="AJ385" s="6" t="s">
        <v>858</v>
      </c>
      <c r="AK385" s="75">
        <f>_xlfn.XLOOKUP(G385,hlpBPout!C:C,hlpBPout!X:X,".")</f>
        <v>44</v>
      </c>
      <c r="AL385" s="75" t="str">
        <f>_xlfn.XLOOKUP($G385,hlpBPout!$C:$C,hlpBPout!AA:AA,".")</f>
        <v>!</v>
      </c>
      <c r="AM385" s="75">
        <f>_xlfn.XLOOKUP(G385,hpBPaanwas!C:C,hpBPaanwas!X:X,".")</f>
        <v>46</v>
      </c>
      <c r="AN385" s="165">
        <f t="shared" si="44"/>
        <v>0.41379310344827586</v>
      </c>
      <c r="AO385" s="75">
        <f>_xlfn.XLOOKUP($G385,hpBPaanwas!$C:$C,hpBPaanwas!AA:AA,".")</f>
        <v>12</v>
      </c>
      <c r="AP385" s="116"/>
      <c r="AQ385" s="75">
        <f t="shared" si="43"/>
        <v>-0.39999999999999858</v>
      </c>
      <c r="AR385" s="116"/>
      <c r="AS385" s="127" t="s">
        <v>1647</v>
      </c>
      <c r="AT385" s="127">
        <v>4</v>
      </c>
      <c r="AU385" s="128"/>
      <c r="AV385" s="232" t="str">
        <f>_xlfn.XLOOKUP($F385,Monstervakken!$C:$C,Monstervakken!L:L,".",0)</f>
        <v>Klasse industrie</v>
      </c>
      <c r="AW385" s="232" t="str">
        <f>_xlfn.XLOOKUP($F385,Monstervakken!$C:$C,Monstervakken!M:M,".",0)</f>
        <v>Klasse A</v>
      </c>
      <c r="AX385" s="232" t="str">
        <f>_xlfn.XLOOKUP($F385,Monstervakken!$C:$C,Monstervakken!N:N,".",0)</f>
        <v>Verspreidbaar</v>
      </c>
      <c r="AY385" s="232" t="str">
        <f>_xlfn.XLOOKUP($F385,Monstervakken!$C:$C,Monstervakken!O:O,".",0)</f>
        <v>Toepasbaar in GBT</v>
      </c>
      <c r="AZ385" s="232" t="str">
        <f>_xlfn.XLOOKUP($F385,Monstervakken!$C:$C,Monstervakken!P:P,".",0)</f>
        <v>Toepasbaar in GBT</v>
      </c>
      <c r="BA385" s="232" t="str">
        <f>_xlfn.XLOOKUP($F385,Monstervakken!$C:$C,Monstervakken!Q:Q,".",0)</f>
        <v>Geen</v>
      </c>
      <c r="BB385" s="232"/>
      <c r="BC385" s="234" t="str">
        <f>_xlfn.XLOOKUP($F385,Monstervakken!$C:$C,Monstervakken!CM:CM,".",0)</f>
        <v>ja</v>
      </c>
      <c r="BD385" s="234" t="str">
        <f>_xlfn.XLOOKUP($F385,Monstervakken!$C:$C,Monstervakken!CN:CN,".",0)</f>
        <v>ja</v>
      </c>
      <c r="BE385" s="234" t="str">
        <f>_xlfn.XLOOKUP($F385,Monstervakken!$C:$C,Monstervakken!CO:CO,".",0)</f>
        <v>ja</v>
      </c>
      <c r="BF385" s="234" t="str">
        <f>_xlfn.XLOOKUP($F385,Monstervakken!$C:$C,Monstervakken!CP:CP,".",0)</f>
        <v>ja</v>
      </c>
      <c r="BG385" s="234" t="str">
        <f>_xlfn.XLOOKUP($F385,Monstervakken!$C:$C,Monstervakken!CQ:CQ,".",0)</f>
        <v>ja</v>
      </c>
      <c r="BH385" s="234" t="str">
        <f>_xlfn.XLOOKUP($F385,Monstervakken!$C:$C,Monstervakken!CR:CR,".",0)</f>
        <v>ja</v>
      </c>
      <c r="BI385" s="234" t="str">
        <f>_xlfn.XLOOKUP($F385,Monstervakken!$C:$C,Monstervakken!CS:CS,".",0)</f>
        <v>ja</v>
      </c>
      <c r="BJ385" s="234" t="str">
        <f>_xlfn.XLOOKUP($F385,Monstervakken!$C:$C,Monstervakken!CT:CT,".",0)</f>
        <v>ja</v>
      </c>
      <c r="BK385" s="234" t="str">
        <f>_xlfn.XLOOKUP($F385,Monstervakken!$C:$C,Monstervakken!CU:CU,".",0)</f>
        <v>ja</v>
      </c>
      <c r="BL385" s="232" t="str">
        <f t="shared" si="39"/>
        <v>011_375</v>
      </c>
    </row>
    <row r="386" spans="1:64" x14ac:dyDescent="0.2">
      <c r="A386" s="6" t="s">
        <v>1647</v>
      </c>
      <c r="C386" s="135">
        <f>_xlfn.XLOOKUP(F386,Monstervakken!C:C,Monstervakken!B:B)</f>
        <v>3026</v>
      </c>
      <c r="D386" s="6" t="s">
        <v>1635</v>
      </c>
      <c r="E386" s="6" t="s">
        <v>475</v>
      </c>
      <c r="F386" s="75">
        <v>102</v>
      </c>
      <c r="G386" s="115" t="str">
        <f t="shared" si="40"/>
        <v>011_376</v>
      </c>
      <c r="H386" s="135"/>
      <c r="I386" s="75">
        <v>376</v>
      </c>
      <c r="J386" s="6" t="s">
        <v>1182</v>
      </c>
      <c r="K386" s="23">
        <v>29</v>
      </c>
      <c r="L386" s="25">
        <v>21.5</v>
      </c>
      <c r="M386" s="6">
        <v>623.5</v>
      </c>
      <c r="N386" s="8">
        <v>43763</v>
      </c>
      <c r="O386" s="6" t="s">
        <v>38</v>
      </c>
      <c r="P386" s="66">
        <v>-2.21</v>
      </c>
      <c r="Q386" s="66">
        <v>-2.2200000000000002</v>
      </c>
      <c r="R386" s="66">
        <f>_xlfn.XLOOKUP(E386,hlp_leggeruitrapport!A:A,hlp_leggeruitrapport!D:D)</f>
        <v>-2.2200000000000002</v>
      </c>
      <c r="S386" s="66">
        <v>0.75</v>
      </c>
      <c r="T386" s="66">
        <f>_xlfn.XLOOKUP(E386,hlp_leggeruitrapport!A:A,hlp_leggeruitrapport!E:E)</f>
        <v>0.75</v>
      </c>
      <c r="U386" s="75">
        <f>_xlfn.XLOOKUP(E386,hlp_leggeruitrapport!A:A,hlp_leggeruitrapport!F:F)</f>
        <v>3</v>
      </c>
      <c r="V386" s="165">
        <f>_xlfn.XLOOKUP($G386,hpBPaanwas!$C:$C,hpBPaanwas!T:T,".")</f>
        <v>3</v>
      </c>
      <c r="W386" s="75">
        <f t="shared" si="41"/>
        <v>-3.1700000000000004</v>
      </c>
      <c r="X386" s="6">
        <v>-2.97</v>
      </c>
      <c r="Y386" s="6">
        <v>17</v>
      </c>
      <c r="Z386" s="6">
        <v>3.73</v>
      </c>
      <c r="AA386" s="6">
        <v>3.48</v>
      </c>
      <c r="AB386" s="6">
        <v>3.48</v>
      </c>
      <c r="AC386" s="6">
        <v>108.2</v>
      </c>
      <c r="AD386" s="6">
        <v>100.9</v>
      </c>
      <c r="AE386" s="6">
        <v>100.9</v>
      </c>
      <c r="AF386" s="6">
        <v>0.26342500000000002</v>
      </c>
      <c r="AG386" s="6" t="s">
        <v>921</v>
      </c>
      <c r="AH386" s="6" t="s">
        <v>28</v>
      </c>
      <c r="AI386" s="6" t="s">
        <v>41</v>
      </c>
      <c r="AJ386" s="6" t="s">
        <v>1182</v>
      </c>
      <c r="AK386" s="75">
        <f>_xlfn.XLOOKUP(G386,hlpBPout!C:C,hlpBPout!X:X,".")</f>
        <v>107</v>
      </c>
      <c r="AL386" s="75">
        <f>_xlfn.XLOOKUP($G386,hlpBPout!$C:$C,hlpBPout!AA:AA,".")</f>
        <v>102</v>
      </c>
      <c r="AM386" s="75">
        <f>_xlfn.XLOOKUP(G386,hpBPaanwas!C:C,hpBPaanwas!X:X,".")</f>
        <v>125</v>
      </c>
      <c r="AN386" s="165">
        <f t="shared" si="44"/>
        <v>4</v>
      </c>
      <c r="AO386" s="75">
        <f>_xlfn.XLOOKUP($G386,hpBPaanwas!$C:$C,hpBPaanwas!AA:AA,".")</f>
        <v>116</v>
      </c>
      <c r="AP386" s="116"/>
      <c r="AQ386" s="75">
        <f t="shared" si="43"/>
        <v>-1.2000000000000028</v>
      </c>
      <c r="AR386" s="116"/>
      <c r="AS386" s="127" t="s">
        <v>1647</v>
      </c>
      <c r="AT386" s="127">
        <v>3</v>
      </c>
      <c r="AU386" s="128"/>
      <c r="AV386" s="232" t="str">
        <f>_xlfn.XLOOKUP($F386,Monstervakken!$C:$C,Monstervakken!L:L,".",0)</f>
        <v>Klasse industrie</v>
      </c>
      <c r="AW386" s="232" t="str">
        <f>_xlfn.XLOOKUP($F386,Monstervakken!$C:$C,Monstervakken!M:M,".",0)</f>
        <v>Klasse A</v>
      </c>
      <c r="AX386" s="232" t="str">
        <f>_xlfn.XLOOKUP($F386,Monstervakken!$C:$C,Monstervakken!N:N,".",0)</f>
        <v>Verspreidbaar</v>
      </c>
      <c r="AY386" s="232" t="str">
        <f>_xlfn.XLOOKUP($F386,Monstervakken!$C:$C,Monstervakken!O:O,".",0)</f>
        <v>Toepasbaar in GBT</v>
      </c>
      <c r="AZ386" s="232" t="str">
        <f>_xlfn.XLOOKUP($F386,Monstervakken!$C:$C,Monstervakken!P:P,".",0)</f>
        <v>Toepasbaar in GBT</v>
      </c>
      <c r="BA386" s="232" t="str">
        <f>_xlfn.XLOOKUP($F386,Monstervakken!$C:$C,Monstervakken!Q:Q,".",0)</f>
        <v>Geen</v>
      </c>
      <c r="BB386" s="232"/>
      <c r="BC386" s="234" t="str">
        <f>_xlfn.XLOOKUP($F386,Monstervakken!$C:$C,Monstervakken!CM:CM,".",0)</f>
        <v>ja</v>
      </c>
      <c r="BD386" s="234" t="str">
        <f>_xlfn.XLOOKUP($F386,Monstervakken!$C:$C,Monstervakken!CN:CN,".",0)</f>
        <v>ja</v>
      </c>
      <c r="BE386" s="234" t="str">
        <f>_xlfn.XLOOKUP($F386,Monstervakken!$C:$C,Monstervakken!CO:CO,".",0)</f>
        <v>ja</v>
      </c>
      <c r="BF386" s="234" t="str">
        <f>_xlfn.XLOOKUP($F386,Monstervakken!$C:$C,Monstervakken!CP:CP,".",0)</f>
        <v>ja</v>
      </c>
      <c r="BG386" s="234" t="str">
        <f>_xlfn.XLOOKUP($F386,Monstervakken!$C:$C,Monstervakken!CQ:CQ,".",0)</f>
        <v>ja</v>
      </c>
      <c r="BH386" s="234" t="str">
        <f>_xlfn.XLOOKUP($F386,Monstervakken!$C:$C,Monstervakken!CR:CR,".",0)</f>
        <v>ja</v>
      </c>
      <c r="BI386" s="234" t="str">
        <f>_xlfn.XLOOKUP($F386,Monstervakken!$C:$C,Monstervakken!CS:CS,".",0)</f>
        <v>ja</v>
      </c>
      <c r="BJ386" s="234" t="str">
        <f>_xlfn.XLOOKUP($F386,Monstervakken!$C:$C,Monstervakken!CT:CT,".",0)</f>
        <v>ja</v>
      </c>
      <c r="BK386" s="234" t="str">
        <f>_xlfn.XLOOKUP($F386,Monstervakken!$C:$C,Monstervakken!CU:CU,".",0)</f>
        <v>ja</v>
      </c>
      <c r="BL386" s="232" t="str">
        <f t="shared" si="39"/>
        <v>011_376</v>
      </c>
    </row>
    <row r="387" spans="1:64" x14ac:dyDescent="0.2">
      <c r="A387" s="6" t="s">
        <v>1647</v>
      </c>
      <c r="C387" s="135">
        <f>_xlfn.XLOOKUP(F387,Monstervakken!C:C,Monstervakken!B:B)</f>
        <v>3026</v>
      </c>
      <c r="D387" s="6" t="s">
        <v>1635</v>
      </c>
      <c r="E387" s="6" t="s">
        <v>475</v>
      </c>
      <c r="F387" s="75">
        <v>102</v>
      </c>
      <c r="G387" s="115" t="str">
        <f t="shared" si="40"/>
        <v>011_377</v>
      </c>
      <c r="H387" s="135"/>
      <c r="I387" s="75">
        <v>377</v>
      </c>
      <c r="J387" s="6" t="s">
        <v>859</v>
      </c>
      <c r="K387" s="23">
        <v>25</v>
      </c>
      <c r="L387" s="25">
        <v>5.5</v>
      </c>
      <c r="M387" s="6">
        <v>137.5</v>
      </c>
      <c r="N387" s="8">
        <v>43763</v>
      </c>
      <c r="O387" s="6" t="s">
        <v>38</v>
      </c>
      <c r="P387" s="66">
        <v>-2.21</v>
      </c>
      <c r="Q387" s="66">
        <v>-2.2200000000000002</v>
      </c>
      <c r="R387" s="66">
        <f>_xlfn.XLOOKUP(E387,hlp_leggeruitrapport!A:A,hlp_leggeruitrapport!D:D)</f>
        <v>-2.2200000000000002</v>
      </c>
      <c r="S387" s="66">
        <v>0.75</v>
      </c>
      <c r="T387" s="66">
        <f>_xlfn.XLOOKUP(E387,hlp_leggeruitrapport!A:A,hlp_leggeruitrapport!E:E)</f>
        <v>0.75</v>
      </c>
      <c r="U387" s="75">
        <f>_xlfn.XLOOKUP(E387,hlp_leggeruitrapport!A:A,hlp_leggeruitrapport!F:F)</f>
        <v>3</v>
      </c>
      <c r="V387" s="165">
        <f>_xlfn.XLOOKUP($G387,hpBPaanwas!$C:$C,hpBPaanwas!T:T,".")</f>
        <v>2.44</v>
      </c>
      <c r="W387" s="75">
        <f t="shared" si="41"/>
        <v>-3.1700000000000004</v>
      </c>
      <c r="X387" s="6">
        <v>-2.97</v>
      </c>
      <c r="Y387" s="6">
        <v>1.8333330000000001</v>
      </c>
      <c r="Z387" s="6">
        <v>0.94</v>
      </c>
      <c r="AA387" s="6">
        <v>0.12</v>
      </c>
      <c r="AB387" s="6">
        <v>0.38</v>
      </c>
      <c r="AC387" s="6">
        <v>23.5</v>
      </c>
      <c r="AD387" s="6">
        <v>3</v>
      </c>
      <c r="AE387" s="6">
        <v>9.5</v>
      </c>
      <c r="AF387" s="6">
        <v>8.0268000000000006E-2</v>
      </c>
      <c r="AG387" s="6" t="s">
        <v>479</v>
      </c>
      <c r="AH387" s="6" t="s">
        <v>32</v>
      </c>
      <c r="AI387" s="6" t="s">
        <v>41</v>
      </c>
      <c r="AJ387" s="6" t="s">
        <v>859</v>
      </c>
      <c r="AK387" s="75">
        <f>_xlfn.XLOOKUP(G387,hlpBPout!C:C,hlpBPout!X:X,".")</f>
        <v>23</v>
      </c>
      <c r="AL387" s="75">
        <f>_xlfn.XLOOKUP($G387,hlpBPout!$C:$C,hlpBPout!AA:AA,".")</f>
        <v>3</v>
      </c>
      <c r="AM387" s="75">
        <f>_xlfn.XLOOKUP(G387,hpBPaanwas!C:C,hpBPaanwas!X:X,".")</f>
        <v>28</v>
      </c>
      <c r="AN387" s="165">
        <f t="shared" si="44"/>
        <v>0.4</v>
      </c>
      <c r="AO387" s="75">
        <f>_xlfn.XLOOKUP($G387,hpBPaanwas!$C:$C,hpBPaanwas!AA:AA,".")</f>
        <v>10</v>
      </c>
      <c r="AP387" s="116"/>
      <c r="AQ387" s="75">
        <f t="shared" si="43"/>
        <v>-0.5</v>
      </c>
      <c r="AR387" s="116"/>
      <c r="AS387" s="127" t="s">
        <v>3796</v>
      </c>
      <c r="AT387" s="127">
        <v>3</v>
      </c>
      <c r="AU387" s="128"/>
      <c r="AV387" s="232" t="str">
        <f>_xlfn.XLOOKUP($F387,Monstervakken!$C:$C,Monstervakken!L:L,".",0)</f>
        <v>Klasse industrie</v>
      </c>
      <c r="AW387" s="232" t="str">
        <f>_xlfn.XLOOKUP($F387,Monstervakken!$C:$C,Monstervakken!M:M,".",0)</f>
        <v>Klasse A</v>
      </c>
      <c r="AX387" s="232" t="str">
        <f>_xlfn.XLOOKUP($F387,Monstervakken!$C:$C,Monstervakken!N:N,".",0)</f>
        <v>Verspreidbaar</v>
      </c>
      <c r="AY387" s="232" t="str">
        <f>_xlfn.XLOOKUP($F387,Monstervakken!$C:$C,Monstervakken!O:O,".",0)</f>
        <v>Toepasbaar in GBT</v>
      </c>
      <c r="AZ387" s="232" t="str">
        <f>_xlfn.XLOOKUP($F387,Monstervakken!$C:$C,Monstervakken!P:P,".",0)</f>
        <v>Toepasbaar in GBT</v>
      </c>
      <c r="BA387" s="232" t="str">
        <f>_xlfn.XLOOKUP($F387,Monstervakken!$C:$C,Monstervakken!Q:Q,".",0)</f>
        <v>Geen</v>
      </c>
      <c r="BB387" s="232"/>
      <c r="BC387" s="234" t="str">
        <f>_xlfn.XLOOKUP($F387,Monstervakken!$C:$C,Monstervakken!CM:CM,".",0)</f>
        <v>ja</v>
      </c>
      <c r="BD387" s="234" t="str">
        <f>_xlfn.XLOOKUP($F387,Monstervakken!$C:$C,Monstervakken!CN:CN,".",0)</f>
        <v>ja</v>
      </c>
      <c r="BE387" s="234" t="str">
        <f>_xlfn.XLOOKUP($F387,Monstervakken!$C:$C,Monstervakken!CO:CO,".",0)</f>
        <v>ja</v>
      </c>
      <c r="BF387" s="234" t="str">
        <f>_xlfn.XLOOKUP($F387,Monstervakken!$C:$C,Monstervakken!CP:CP,".",0)</f>
        <v>ja</v>
      </c>
      <c r="BG387" s="234" t="str">
        <f>_xlfn.XLOOKUP($F387,Monstervakken!$C:$C,Monstervakken!CQ:CQ,".",0)</f>
        <v>ja</v>
      </c>
      <c r="BH387" s="234" t="str">
        <f>_xlfn.XLOOKUP($F387,Monstervakken!$C:$C,Monstervakken!CR:CR,".",0)</f>
        <v>ja</v>
      </c>
      <c r="BI387" s="234" t="str">
        <f>_xlfn.XLOOKUP($F387,Monstervakken!$C:$C,Monstervakken!CS:CS,".",0)</f>
        <v>ja</v>
      </c>
      <c r="BJ387" s="234" t="str">
        <f>_xlfn.XLOOKUP($F387,Monstervakken!$C:$C,Monstervakken!CT:CT,".",0)</f>
        <v>ja</v>
      </c>
      <c r="BK387" s="234" t="str">
        <f>_xlfn.XLOOKUP($F387,Monstervakken!$C:$C,Monstervakken!CU:CU,".",0)</f>
        <v>ja</v>
      </c>
      <c r="BL387" s="232" t="str">
        <f t="shared" si="39"/>
        <v>011_377</v>
      </c>
    </row>
    <row r="388" spans="1:64" x14ac:dyDescent="0.2">
      <c r="A388" s="6" t="s">
        <v>1647</v>
      </c>
      <c r="C388" s="135">
        <f>_xlfn.XLOOKUP(F388,Monstervakken!C:C,Monstervakken!B:B)</f>
        <v>3026</v>
      </c>
      <c r="D388" s="6" t="s">
        <v>1635</v>
      </c>
      <c r="E388" s="6" t="s">
        <v>475</v>
      </c>
      <c r="F388" s="75">
        <v>102</v>
      </c>
      <c r="G388" s="115" t="str">
        <f t="shared" si="40"/>
        <v>011_378</v>
      </c>
      <c r="H388" s="135"/>
      <c r="I388" s="75">
        <v>378</v>
      </c>
      <c r="J388" s="6" t="s">
        <v>476</v>
      </c>
      <c r="K388" s="23">
        <v>52</v>
      </c>
      <c r="L388" s="25">
        <v>17</v>
      </c>
      <c r="M388" s="6">
        <v>884</v>
      </c>
      <c r="N388" s="8">
        <v>43763</v>
      </c>
      <c r="O388" s="6" t="s">
        <v>38</v>
      </c>
      <c r="P388" s="66">
        <v>-2.21</v>
      </c>
      <c r="Q388" s="66">
        <v>-2.2200000000000002</v>
      </c>
      <c r="R388" s="66">
        <f>_xlfn.XLOOKUP(E388,hlp_leggeruitrapport!A:A,hlp_leggeruitrapport!D:D)</f>
        <v>-2.2200000000000002</v>
      </c>
      <c r="S388" s="66">
        <v>0.75</v>
      </c>
      <c r="T388" s="66">
        <f>_xlfn.XLOOKUP(E388,hlp_leggeruitrapport!A:A,hlp_leggeruitrapport!E:E)</f>
        <v>0.75</v>
      </c>
      <c r="U388" s="75">
        <f>_xlfn.XLOOKUP(E388,hlp_leggeruitrapport!A:A,hlp_leggeruitrapport!F:F)</f>
        <v>3</v>
      </c>
      <c r="V388" s="165">
        <f>_xlfn.XLOOKUP($G388,hpBPaanwas!$C:$C,hpBPaanwas!T:T,".")</f>
        <v>3</v>
      </c>
      <c r="W388" s="75">
        <f t="shared" si="41"/>
        <v>-3.1700000000000004</v>
      </c>
      <c r="X388" s="6">
        <v>-2.97</v>
      </c>
      <c r="Y388" s="6">
        <v>12.5</v>
      </c>
      <c r="Z388" s="6">
        <v>3.45</v>
      </c>
      <c r="AA388" s="6">
        <v>0</v>
      </c>
      <c r="AB388" s="6">
        <v>0.74</v>
      </c>
      <c r="AC388" s="6">
        <v>179.4</v>
      </c>
      <c r="AD388" s="6">
        <v>0</v>
      </c>
      <c r="AE388" s="6">
        <v>38.5</v>
      </c>
      <c r="AF388" s="6">
        <v>0</v>
      </c>
      <c r="AG388" s="6" t="s">
        <v>445</v>
      </c>
      <c r="AH388" s="6" t="s">
        <v>32</v>
      </c>
      <c r="AI388" s="6" t="s">
        <v>41</v>
      </c>
      <c r="AJ388" s="6" t="s">
        <v>476</v>
      </c>
      <c r="AK388" s="75">
        <f>_xlfn.XLOOKUP(G388,hlpBPout!C:C,hlpBPout!X:X,".")</f>
        <v>177</v>
      </c>
      <c r="AL388" s="75">
        <f>_xlfn.XLOOKUP($G388,hlpBPout!$C:$C,hlpBPout!AA:AA,".")</f>
        <v>0</v>
      </c>
      <c r="AM388" s="75">
        <f>_xlfn.XLOOKUP(G388,hpBPaanwas!C:C,hpBPaanwas!X:X,".")</f>
        <v>203</v>
      </c>
      <c r="AN388" s="165">
        <f t="shared" si="44"/>
        <v>1</v>
      </c>
      <c r="AO388" s="75">
        <f>_xlfn.XLOOKUP($G388,hpBPaanwas!$C:$C,hpBPaanwas!AA:AA,".")</f>
        <v>52</v>
      </c>
      <c r="AP388" s="116"/>
      <c r="AQ388" s="75">
        <f t="shared" si="43"/>
        <v>-2.4000000000000057</v>
      </c>
      <c r="AR388" s="116"/>
      <c r="AS388" s="127" t="s">
        <v>3796</v>
      </c>
      <c r="AT388" s="127">
        <v>3</v>
      </c>
      <c r="AU388" s="128"/>
      <c r="AV388" s="232" t="str">
        <f>_xlfn.XLOOKUP($F388,Monstervakken!$C:$C,Monstervakken!L:L,".",0)</f>
        <v>Klasse industrie</v>
      </c>
      <c r="AW388" s="232" t="str">
        <f>_xlfn.XLOOKUP($F388,Monstervakken!$C:$C,Monstervakken!M:M,".",0)</f>
        <v>Klasse A</v>
      </c>
      <c r="AX388" s="232" t="str">
        <f>_xlfn.XLOOKUP($F388,Monstervakken!$C:$C,Monstervakken!N:N,".",0)</f>
        <v>Verspreidbaar</v>
      </c>
      <c r="AY388" s="232" t="str">
        <f>_xlfn.XLOOKUP($F388,Monstervakken!$C:$C,Monstervakken!O:O,".",0)</f>
        <v>Toepasbaar in GBT</v>
      </c>
      <c r="AZ388" s="232" t="str">
        <f>_xlfn.XLOOKUP($F388,Monstervakken!$C:$C,Monstervakken!P:P,".",0)</f>
        <v>Toepasbaar in GBT</v>
      </c>
      <c r="BA388" s="232" t="str">
        <f>_xlfn.XLOOKUP($F388,Monstervakken!$C:$C,Monstervakken!Q:Q,".",0)</f>
        <v>Geen</v>
      </c>
      <c r="BB388" s="232"/>
      <c r="BC388" s="234" t="str">
        <f>_xlfn.XLOOKUP($F388,Monstervakken!$C:$C,Monstervakken!CM:CM,".",0)</f>
        <v>ja</v>
      </c>
      <c r="BD388" s="234" t="str">
        <f>_xlfn.XLOOKUP($F388,Monstervakken!$C:$C,Monstervakken!CN:CN,".",0)</f>
        <v>ja</v>
      </c>
      <c r="BE388" s="234" t="str">
        <f>_xlfn.XLOOKUP($F388,Monstervakken!$C:$C,Monstervakken!CO:CO,".",0)</f>
        <v>ja</v>
      </c>
      <c r="BF388" s="234" t="str">
        <f>_xlfn.XLOOKUP($F388,Monstervakken!$C:$C,Monstervakken!CP:CP,".",0)</f>
        <v>ja</v>
      </c>
      <c r="BG388" s="234" t="str">
        <f>_xlfn.XLOOKUP($F388,Monstervakken!$C:$C,Monstervakken!CQ:CQ,".",0)</f>
        <v>ja</v>
      </c>
      <c r="BH388" s="234" t="str">
        <f>_xlfn.XLOOKUP($F388,Monstervakken!$C:$C,Monstervakken!CR:CR,".",0)</f>
        <v>ja</v>
      </c>
      <c r="BI388" s="234" t="str">
        <f>_xlfn.XLOOKUP($F388,Monstervakken!$C:$C,Monstervakken!CS:CS,".",0)</f>
        <v>ja</v>
      </c>
      <c r="BJ388" s="234" t="str">
        <f>_xlfn.XLOOKUP($F388,Monstervakken!$C:$C,Monstervakken!CT:CT,".",0)</f>
        <v>ja</v>
      </c>
      <c r="BK388" s="234" t="str">
        <f>_xlfn.XLOOKUP($F388,Monstervakken!$C:$C,Monstervakken!CU:CU,".",0)</f>
        <v>ja</v>
      </c>
      <c r="BL388" s="232" t="str">
        <f t="shared" si="39"/>
        <v>011_378</v>
      </c>
    </row>
    <row r="389" spans="1:64" x14ac:dyDescent="0.2">
      <c r="A389" s="6" t="s">
        <v>1647</v>
      </c>
      <c r="C389" s="135">
        <f>_xlfn.XLOOKUP(F389,Monstervakken!C:C,Monstervakken!B:B)</f>
        <v>3025</v>
      </c>
      <c r="D389" s="6" t="s">
        <v>1635</v>
      </c>
      <c r="E389" s="6" t="s">
        <v>429</v>
      </c>
      <c r="F389" s="75">
        <v>101</v>
      </c>
      <c r="G389" s="115" t="str">
        <f t="shared" si="40"/>
        <v>011_379</v>
      </c>
      <c r="H389" s="135"/>
      <c r="I389" s="75">
        <v>379</v>
      </c>
      <c r="J389" s="6" t="s">
        <v>860</v>
      </c>
      <c r="K389" s="23">
        <v>43</v>
      </c>
      <c r="L389" s="25">
        <v>9.6999999999999993</v>
      </c>
      <c r="M389" s="6">
        <v>417.1</v>
      </c>
      <c r="N389" s="8">
        <v>43763</v>
      </c>
      <c r="O389" s="6" t="s">
        <v>26</v>
      </c>
      <c r="P389" s="66">
        <v>-2.21</v>
      </c>
      <c r="Q389" s="66">
        <v>-2.2200000000000002</v>
      </c>
      <c r="R389" s="66">
        <f>_xlfn.XLOOKUP(E389,hlp_leggeruitrapport!A:A,hlp_leggeruitrapport!D:D)</f>
        <v>-2.2200000000000002</v>
      </c>
      <c r="S389" s="66">
        <v>0.75</v>
      </c>
      <c r="T389" s="66">
        <f>_xlfn.XLOOKUP(E389,hlp_leggeruitrapport!A:A,hlp_leggeruitrapport!E:E)</f>
        <v>0.75</v>
      </c>
      <c r="U389" s="75">
        <f>_xlfn.XLOOKUP(E389,hlp_leggeruitrapport!A:A,hlp_leggeruitrapport!F:F)</f>
        <v>3</v>
      </c>
      <c r="V389" s="165">
        <f>_xlfn.XLOOKUP($G389,hpBPaanwas!$C:$C,hpBPaanwas!T:T,".")</f>
        <v>3</v>
      </c>
      <c r="W389" s="75">
        <f t="shared" si="41"/>
        <v>-3.1700000000000004</v>
      </c>
      <c r="X389" s="6">
        <v>-2.97</v>
      </c>
      <c r="Y389" s="6">
        <v>5.2</v>
      </c>
      <c r="Z389" s="6">
        <v>3.05</v>
      </c>
      <c r="AA389" s="6">
        <v>0.37</v>
      </c>
      <c r="AB389" s="6">
        <v>1.29</v>
      </c>
      <c r="AC389" s="6">
        <v>131.19999999999999</v>
      </c>
      <c r="AD389" s="6">
        <v>15.9</v>
      </c>
      <c r="AE389" s="6">
        <v>55.5</v>
      </c>
      <c r="AF389" s="6">
        <v>9.1131000000000004E-2</v>
      </c>
      <c r="AG389" s="6" t="s">
        <v>479</v>
      </c>
      <c r="AH389" s="6" t="s">
        <v>32</v>
      </c>
      <c r="AI389" s="6" t="s">
        <v>41</v>
      </c>
      <c r="AJ389" s="6" t="s">
        <v>860</v>
      </c>
      <c r="AK389" s="75">
        <f>_xlfn.XLOOKUP(G389,hlpBPout!C:C,hlpBPout!X:X,".")</f>
        <v>129</v>
      </c>
      <c r="AL389" s="75">
        <f>_xlfn.XLOOKUP($G389,hlpBPout!$C:$C,hlpBPout!AA:AA,".")</f>
        <v>17</v>
      </c>
      <c r="AM389" s="75">
        <f>_xlfn.XLOOKUP(G389,hpBPaanwas!C:C,hpBPaanwas!X:X,".")</f>
        <v>142</v>
      </c>
      <c r="AN389" s="165">
        <f t="shared" si="44"/>
        <v>1.3953488372093024</v>
      </c>
      <c r="AO389" s="75">
        <f>_xlfn.XLOOKUP($G389,hpBPaanwas!$C:$C,hpBPaanwas!AA:AA,".")</f>
        <v>60</v>
      </c>
      <c r="AP389" s="116"/>
      <c r="AQ389" s="75">
        <f t="shared" si="43"/>
        <v>-2.1999999999999886</v>
      </c>
      <c r="AR389" s="116"/>
      <c r="AS389" s="127" t="s">
        <v>1647</v>
      </c>
      <c r="AT389" s="127">
        <v>2</v>
      </c>
      <c r="AU389" s="128"/>
      <c r="AV389" s="232" t="str">
        <f>_xlfn.XLOOKUP($F389,Monstervakken!$C:$C,Monstervakken!L:L,".",0)</f>
        <v>Klasse industrie</v>
      </c>
      <c r="AW389" s="232" t="str">
        <f>_xlfn.XLOOKUP($F389,Monstervakken!$C:$C,Monstervakken!M:M,".",0)</f>
        <v>Klasse A</v>
      </c>
      <c r="AX389" s="232" t="str">
        <f>_xlfn.XLOOKUP($F389,Monstervakken!$C:$C,Monstervakken!N:N,".",0)</f>
        <v>Verspreidbaar</v>
      </c>
      <c r="AY389" s="232" t="str">
        <f>_xlfn.XLOOKUP($F389,Monstervakken!$C:$C,Monstervakken!O:O,".",0)</f>
        <v>Toepasbaar in GBT</v>
      </c>
      <c r="AZ389" s="232" t="str">
        <f>_xlfn.XLOOKUP($F389,Monstervakken!$C:$C,Monstervakken!P:P,".",0)</f>
        <v>Toepasbaar in GBT</v>
      </c>
      <c r="BA389" s="232" t="str">
        <f>_xlfn.XLOOKUP($F389,Monstervakken!$C:$C,Monstervakken!Q:Q,".",0)</f>
        <v>Geen</v>
      </c>
      <c r="BB389" s="232"/>
      <c r="BC389" s="234" t="str">
        <f>_xlfn.XLOOKUP($F389,Monstervakken!$C:$C,Monstervakken!CM:CM,".",0)</f>
        <v>ja</v>
      </c>
      <c r="BD389" s="234" t="str">
        <f>_xlfn.XLOOKUP($F389,Monstervakken!$C:$C,Monstervakken!CN:CN,".",0)</f>
        <v>ja</v>
      </c>
      <c r="BE389" s="234" t="str">
        <f>_xlfn.XLOOKUP($F389,Monstervakken!$C:$C,Monstervakken!CO:CO,".",0)</f>
        <v>ja</v>
      </c>
      <c r="BF389" s="234" t="str">
        <f>_xlfn.XLOOKUP($F389,Monstervakken!$C:$C,Monstervakken!CP:CP,".",0)</f>
        <v>ja</v>
      </c>
      <c r="BG389" s="234" t="str">
        <f>_xlfn.XLOOKUP($F389,Monstervakken!$C:$C,Monstervakken!CQ:CQ,".",0)</f>
        <v>ja</v>
      </c>
      <c r="BH389" s="234" t="str">
        <f>_xlfn.XLOOKUP($F389,Monstervakken!$C:$C,Monstervakken!CR:CR,".",0)</f>
        <v>ja</v>
      </c>
      <c r="BI389" s="234" t="str">
        <f>_xlfn.XLOOKUP($F389,Monstervakken!$C:$C,Monstervakken!CS:CS,".",0)</f>
        <v>ja</v>
      </c>
      <c r="BJ389" s="234" t="str">
        <f>_xlfn.XLOOKUP($F389,Monstervakken!$C:$C,Monstervakken!CT:CT,".",0)</f>
        <v>ja</v>
      </c>
      <c r="BK389" s="234" t="str">
        <f>_xlfn.XLOOKUP($F389,Monstervakken!$C:$C,Monstervakken!CU:CU,".",0)</f>
        <v>ja</v>
      </c>
      <c r="BL389" s="232" t="str">
        <f t="shared" si="39"/>
        <v>011_379</v>
      </c>
    </row>
    <row r="390" spans="1:64" x14ac:dyDescent="0.2">
      <c r="A390" s="6" t="s">
        <v>1647</v>
      </c>
      <c r="C390" s="135">
        <f>_xlfn.XLOOKUP(F390,Monstervakken!C:C,Monstervakken!B:B)</f>
        <v>3025</v>
      </c>
      <c r="D390" s="6" t="s">
        <v>1635</v>
      </c>
      <c r="E390" s="6" t="s">
        <v>429</v>
      </c>
      <c r="F390" s="75">
        <v>101</v>
      </c>
      <c r="G390" s="115" t="str">
        <f t="shared" si="40"/>
        <v>011_380</v>
      </c>
      <c r="H390" s="135"/>
      <c r="I390" s="75">
        <v>380</v>
      </c>
      <c r="J390" s="6" t="s">
        <v>861</v>
      </c>
      <c r="K390" s="23">
        <v>44</v>
      </c>
      <c r="L390" s="25">
        <v>8.8000000000000007</v>
      </c>
      <c r="M390" s="6">
        <v>387.2</v>
      </c>
      <c r="N390" s="8">
        <v>43763</v>
      </c>
      <c r="O390" s="6" t="s">
        <v>26</v>
      </c>
      <c r="P390" s="66">
        <v>-2.21</v>
      </c>
      <c r="Q390" s="66">
        <v>-2.2200000000000002</v>
      </c>
      <c r="R390" s="66">
        <f>_xlfn.XLOOKUP(E390,hlp_leggeruitrapport!A:A,hlp_leggeruitrapport!D:D)</f>
        <v>-2.2200000000000002</v>
      </c>
      <c r="S390" s="66">
        <v>0.75</v>
      </c>
      <c r="T390" s="66">
        <f>_xlfn.XLOOKUP(E390,hlp_leggeruitrapport!A:A,hlp_leggeruitrapport!E:E)</f>
        <v>0.75</v>
      </c>
      <c r="U390" s="75">
        <f>_xlfn.XLOOKUP(E390,hlp_leggeruitrapport!A:A,hlp_leggeruitrapport!F:F)</f>
        <v>3</v>
      </c>
      <c r="V390" s="165">
        <f>_xlfn.XLOOKUP($G390,hpBPaanwas!$C:$C,hpBPaanwas!T:T,".")</f>
        <v>3</v>
      </c>
      <c r="W390" s="75">
        <f t="shared" si="41"/>
        <v>-3.1700000000000004</v>
      </c>
      <c r="X390" s="6">
        <v>-2.97</v>
      </c>
      <c r="Y390" s="6">
        <v>4.3</v>
      </c>
      <c r="Z390" s="6">
        <v>3.47</v>
      </c>
      <c r="AA390" s="6">
        <v>0.46</v>
      </c>
      <c r="AB390" s="6">
        <v>1.2</v>
      </c>
      <c r="AC390" s="6">
        <v>152.69999999999999</v>
      </c>
      <c r="AD390" s="6">
        <v>20.2</v>
      </c>
      <c r="AE390" s="6">
        <v>52.8</v>
      </c>
      <c r="AF390" s="6">
        <v>0.13272900000000001</v>
      </c>
      <c r="AG390" s="6" t="s">
        <v>479</v>
      </c>
      <c r="AH390" s="6" t="s">
        <v>32</v>
      </c>
      <c r="AI390" s="6" t="s">
        <v>41</v>
      </c>
      <c r="AJ390" s="6" t="s">
        <v>861</v>
      </c>
      <c r="AK390" s="75">
        <f>_xlfn.XLOOKUP(G390,hlpBPout!C:C,hlpBPout!X:X,".")</f>
        <v>150</v>
      </c>
      <c r="AL390" s="75">
        <f>_xlfn.XLOOKUP($G390,hlpBPout!$C:$C,hlpBPout!AA:AA,".")</f>
        <v>18</v>
      </c>
      <c r="AM390" s="75">
        <f>_xlfn.XLOOKUP(G390,hpBPaanwas!C:C,hpBPaanwas!X:X,".")</f>
        <v>163</v>
      </c>
      <c r="AN390" s="165">
        <f t="shared" si="44"/>
        <v>1.2954545454545454</v>
      </c>
      <c r="AO390" s="75">
        <f>_xlfn.XLOOKUP($G390,hpBPaanwas!$C:$C,hpBPaanwas!AA:AA,".")</f>
        <v>57</v>
      </c>
      <c r="AP390" s="116"/>
      <c r="AQ390" s="75">
        <f t="shared" si="43"/>
        <v>-2.6999999999999886</v>
      </c>
      <c r="AR390" s="116"/>
      <c r="AS390" s="127" t="s">
        <v>1647</v>
      </c>
      <c r="AT390" s="127">
        <v>2</v>
      </c>
      <c r="AU390" s="128"/>
      <c r="AV390" s="232" t="str">
        <f>_xlfn.XLOOKUP($F390,Monstervakken!$C:$C,Monstervakken!L:L,".",0)</f>
        <v>Klasse industrie</v>
      </c>
      <c r="AW390" s="232" t="str">
        <f>_xlfn.XLOOKUP($F390,Monstervakken!$C:$C,Monstervakken!M:M,".",0)</f>
        <v>Klasse A</v>
      </c>
      <c r="AX390" s="232" t="str">
        <f>_xlfn.XLOOKUP($F390,Monstervakken!$C:$C,Monstervakken!N:N,".",0)</f>
        <v>Verspreidbaar</v>
      </c>
      <c r="AY390" s="232" t="str">
        <f>_xlfn.XLOOKUP($F390,Monstervakken!$C:$C,Monstervakken!O:O,".",0)</f>
        <v>Toepasbaar in GBT</v>
      </c>
      <c r="AZ390" s="232" t="str">
        <f>_xlfn.XLOOKUP($F390,Monstervakken!$C:$C,Monstervakken!P:P,".",0)</f>
        <v>Toepasbaar in GBT</v>
      </c>
      <c r="BA390" s="232" t="str">
        <f>_xlfn.XLOOKUP($F390,Monstervakken!$C:$C,Monstervakken!Q:Q,".",0)</f>
        <v>Geen</v>
      </c>
      <c r="BB390" s="232"/>
      <c r="BC390" s="234" t="str">
        <f>_xlfn.XLOOKUP($F390,Monstervakken!$C:$C,Monstervakken!CM:CM,".",0)</f>
        <v>ja</v>
      </c>
      <c r="BD390" s="234" t="str">
        <f>_xlfn.XLOOKUP($F390,Monstervakken!$C:$C,Monstervakken!CN:CN,".",0)</f>
        <v>ja</v>
      </c>
      <c r="BE390" s="234" t="str">
        <f>_xlfn.XLOOKUP($F390,Monstervakken!$C:$C,Monstervakken!CO:CO,".",0)</f>
        <v>ja</v>
      </c>
      <c r="BF390" s="234" t="str">
        <f>_xlfn.XLOOKUP($F390,Monstervakken!$C:$C,Monstervakken!CP:CP,".",0)</f>
        <v>ja</v>
      </c>
      <c r="BG390" s="234" t="str">
        <f>_xlfn.XLOOKUP($F390,Monstervakken!$C:$C,Monstervakken!CQ:CQ,".",0)</f>
        <v>ja</v>
      </c>
      <c r="BH390" s="234" t="str">
        <f>_xlfn.XLOOKUP($F390,Monstervakken!$C:$C,Monstervakken!CR:CR,".",0)</f>
        <v>ja</v>
      </c>
      <c r="BI390" s="234" t="str">
        <f>_xlfn.XLOOKUP($F390,Monstervakken!$C:$C,Monstervakken!CS:CS,".",0)</f>
        <v>ja</v>
      </c>
      <c r="BJ390" s="234" t="str">
        <f>_xlfn.XLOOKUP($F390,Monstervakken!$C:$C,Monstervakken!CT:CT,".",0)</f>
        <v>ja</v>
      </c>
      <c r="BK390" s="234" t="str">
        <f>_xlfn.XLOOKUP($F390,Monstervakken!$C:$C,Monstervakken!CU:CU,".",0)</f>
        <v>ja</v>
      </c>
      <c r="BL390" s="232" t="str">
        <f t="shared" si="39"/>
        <v>011_380</v>
      </c>
    </row>
    <row r="391" spans="1:64" x14ac:dyDescent="0.2">
      <c r="A391" s="6" t="s">
        <v>1647</v>
      </c>
      <c r="C391" s="135">
        <f>_xlfn.XLOOKUP(F391,Monstervakken!C:C,Monstervakken!B:B)</f>
        <v>3025</v>
      </c>
      <c r="D391" s="6" t="s">
        <v>1635</v>
      </c>
      <c r="E391" s="6" t="s">
        <v>429</v>
      </c>
      <c r="F391" s="75">
        <v>101</v>
      </c>
      <c r="G391" s="115" t="str">
        <f t="shared" si="40"/>
        <v>011_381</v>
      </c>
      <c r="H391" s="135"/>
      <c r="I391" s="75">
        <v>381</v>
      </c>
      <c r="J391" s="6" t="s">
        <v>430</v>
      </c>
      <c r="K391" s="23">
        <v>50.5</v>
      </c>
      <c r="L391" s="25">
        <v>9.6999999999999993</v>
      </c>
      <c r="M391" s="6">
        <v>489.85</v>
      </c>
      <c r="N391" s="8">
        <v>43763</v>
      </c>
      <c r="O391" s="6" t="s">
        <v>26</v>
      </c>
      <c r="P391" s="66">
        <v>-2.21</v>
      </c>
      <c r="Q391" s="66">
        <v>-2.2200000000000002</v>
      </c>
      <c r="R391" s="66">
        <f>_xlfn.XLOOKUP(E391,hlp_leggeruitrapport!A:A,hlp_leggeruitrapport!D:D)</f>
        <v>-2.2200000000000002</v>
      </c>
      <c r="S391" s="66">
        <v>0.75</v>
      </c>
      <c r="T391" s="66">
        <f>_xlfn.XLOOKUP(E391,hlp_leggeruitrapport!A:A,hlp_leggeruitrapport!E:E)</f>
        <v>0.75</v>
      </c>
      <c r="U391" s="75">
        <f>_xlfn.XLOOKUP(E391,hlp_leggeruitrapport!A:A,hlp_leggeruitrapport!F:F)</f>
        <v>3</v>
      </c>
      <c r="V391" s="165">
        <f>_xlfn.XLOOKUP($G391,hpBPaanwas!$C:$C,hpBPaanwas!T:T,".")</f>
        <v>3</v>
      </c>
      <c r="W391" s="75">
        <f t="shared" si="41"/>
        <v>-3.1700000000000004</v>
      </c>
      <c r="X391" s="6">
        <v>-2.97</v>
      </c>
      <c r="Y391" s="6">
        <v>5.2</v>
      </c>
      <c r="Z391" s="6">
        <v>3.46</v>
      </c>
      <c r="AA391" s="6">
        <v>0.09</v>
      </c>
      <c r="AB391" s="6">
        <v>0.83</v>
      </c>
      <c r="AC391" s="6">
        <v>174.7</v>
      </c>
      <c r="AD391" s="6">
        <v>4.5</v>
      </c>
      <c r="AE391" s="6">
        <v>41.9</v>
      </c>
      <c r="AF391" s="6">
        <v>2.2849000000000001E-2</v>
      </c>
      <c r="AG391" s="6" t="s">
        <v>27</v>
      </c>
      <c r="AH391" s="6" t="s">
        <v>32</v>
      </c>
      <c r="AI391" s="6" t="s">
        <v>29</v>
      </c>
      <c r="AJ391" s="6" t="s">
        <v>430</v>
      </c>
      <c r="AK391" s="75">
        <f>_xlfn.XLOOKUP(G391,hlpBPout!C:C,hlpBPout!X:X,".")</f>
        <v>172</v>
      </c>
      <c r="AL391" s="75">
        <f>_xlfn.XLOOKUP($G391,hlpBPout!$C:$C,hlpBPout!AA:AA,".")</f>
        <v>5</v>
      </c>
      <c r="AM391" s="75">
        <f>_xlfn.XLOOKUP(G391,hpBPaanwas!C:C,hpBPaanwas!X:X,".")</f>
        <v>187</v>
      </c>
      <c r="AN391" s="165">
        <f t="shared" si="44"/>
        <v>1.0099009900990099</v>
      </c>
      <c r="AO391" s="75">
        <f>_xlfn.XLOOKUP($G391,hpBPaanwas!$C:$C,hpBPaanwas!AA:AA,".")</f>
        <v>51</v>
      </c>
      <c r="AP391" s="116"/>
      <c r="AQ391" s="75">
        <f t="shared" si="43"/>
        <v>-2.6999999999999886</v>
      </c>
      <c r="AR391" s="116"/>
      <c r="AS391" s="127" t="s">
        <v>1647</v>
      </c>
      <c r="AT391" s="127">
        <v>2</v>
      </c>
      <c r="AU391" s="128"/>
      <c r="AV391" s="232" t="str">
        <f>_xlfn.XLOOKUP($F391,Monstervakken!$C:$C,Monstervakken!L:L,".",0)</f>
        <v>Klasse industrie</v>
      </c>
      <c r="AW391" s="232" t="str">
        <f>_xlfn.XLOOKUP($F391,Monstervakken!$C:$C,Monstervakken!M:M,".",0)</f>
        <v>Klasse A</v>
      </c>
      <c r="AX391" s="232" t="str">
        <f>_xlfn.XLOOKUP($F391,Monstervakken!$C:$C,Monstervakken!N:N,".",0)</f>
        <v>Verspreidbaar</v>
      </c>
      <c r="AY391" s="232" t="str">
        <f>_xlfn.XLOOKUP($F391,Monstervakken!$C:$C,Monstervakken!O:O,".",0)</f>
        <v>Toepasbaar in GBT</v>
      </c>
      <c r="AZ391" s="232" t="str">
        <f>_xlfn.XLOOKUP($F391,Monstervakken!$C:$C,Monstervakken!P:P,".",0)</f>
        <v>Toepasbaar in GBT</v>
      </c>
      <c r="BA391" s="232" t="str">
        <f>_xlfn.XLOOKUP($F391,Monstervakken!$C:$C,Monstervakken!Q:Q,".",0)</f>
        <v>Geen</v>
      </c>
      <c r="BB391" s="232"/>
      <c r="BC391" s="234" t="str">
        <f>_xlfn.XLOOKUP($F391,Monstervakken!$C:$C,Monstervakken!CM:CM,".",0)</f>
        <v>ja</v>
      </c>
      <c r="BD391" s="234" t="str">
        <f>_xlfn.XLOOKUP($F391,Monstervakken!$C:$C,Monstervakken!CN:CN,".",0)</f>
        <v>ja</v>
      </c>
      <c r="BE391" s="234" t="str">
        <f>_xlfn.XLOOKUP($F391,Monstervakken!$C:$C,Monstervakken!CO:CO,".",0)</f>
        <v>ja</v>
      </c>
      <c r="BF391" s="234" t="str">
        <f>_xlfn.XLOOKUP($F391,Monstervakken!$C:$C,Monstervakken!CP:CP,".",0)</f>
        <v>ja</v>
      </c>
      <c r="BG391" s="234" t="str">
        <f>_xlfn.XLOOKUP($F391,Monstervakken!$C:$C,Monstervakken!CQ:CQ,".",0)</f>
        <v>ja</v>
      </c>
      <c r="BH391" s="234" t="str">
        <f>_xlfn.XLOOKUP($F391,Monstervakken!$C:$C,Monstervakken!CR:CR,".",0)</f>
        <v>ja</v>
      </c>
      <c r="BI391" s="234" t="str">
        <f>_xlfn.XLOOKUP($F391,Monstervakken!$C:$C,Monstervakken!CS:CS,".",0)</f>
        <v>ja</v>
      </c>
      <c r="BJ391" s="234" t="str">
        <f>_xlfn.XLOOKUP($F391,Monstervakken!$C:$C,Monstervakken!CT:CT,".",0)</f>
        <v>ja</v>
      </c>
      <c r="BK391" s="234" t="str">
        <f>_xlfn.XLOOKUP($F391,Monstervakken!$C:$C,Monstervakken!CU:CU,".",0)</f>
        <v>ja</v>
      </c>
      <c r="BL391" s="232" t="str">
        <f t="shared" si="39"/>
        <v>011_381</v>
      </c>
    </row>
    <row r="392" spans="1:64" x14ac:dyDescent="0.2">
      <c r="A392" s="6" t="s">
        <v>1647</v>
      </c>
      <c r="C392" s="135">
        <f>_xlfn.XLOOKUP(F392,Monstervakken!C:C,Monstervakken!B:B)</f>
        <v>3025</v>
      </c>
      <c r="D392" s="6" t="s">
        <v>1635</v>
      </c>
      <c r="E392" s="6" t="s">
        <v>429</v>
      </c>
      <c r="F392" s="75">
        <v>101</v>
      </c>
      <c r="G392" s="115" t="str">
        <f t="shared" si="40"/>
        <v>011_382</v>
      </c>
      <c r="H392" s="135"/>
      <c r="I392" s="75">
        <v>382</v>
      </c>
      <c r="J392" s="6" t="s">
        <v>431</v>
      </c>
      <c r="K392" s="23">
        <v>57</v>
      </c>
      <c r="L392" s="25">
        <v>7.45</v>
      </c>
      <c r="M392" s="6">
        <v>424.65</v>
      </c>
      <c r="N392" s="8">
        <v>43763</v>
      </c>
      <c r="O392" s="6" t="s">
        <v>26</v>
      </c>
      <c r="P392" s="66">
        <v>-2.21</v>
      </c>
      <c r="Q392" s="66">
        <v>-2.2200000000000002</v>
      </c>
      <c r="R392" s="66">
        <f>_xlfn.XLOOKUP(E392,hlp_leggeruitrapport!A:A,hlp_leggeruitrapport!D:D)</f>
        <v>-2.2200000000000002</v>
      </c>
      <c r="S392" s="66">
        <v>0.75</v>
      </c>
      <c r="T392" s="66">
        <f>_xlfn.XLOOKUP(E392,hlp_leggeruitrapport!A:A,hlp_leggeruitrapport!E:E)</f>
        <v>0.75</v>
      </c>
      <c r="U392" s="75">
        <f>_xlfn.XLOOKUP(E392,hlp_leggeruitrapport!A:A,hlp_leggeruitrapport!F:F)</f>
        <v>3</v>
      </c>
      <c r="V392" s="165">
        <f>_xlfn.XLOOKUP($G392,hpBPaanwas!$C:$C,hpBPaanwas!T:T,".")</f>
        <v>3</v>
      </c>
      <c r="W392" s="75">
        <f t="shared" si="41"/>
        <v>-3.1700000000000004</v>
      </c>
      <c r="X392" s="6">
        <v>-2.97</v>
      </c>
      <c r="Y392" s="6">
        <v>2.95</v>
      </c>
      <c r="Z392" s="6">
        <v>0.93</v>
      </c>
      <c r="AA392" s="6">
        <v>0</v>
      </c>
      <c r="AB392" s="6">
        <v>0.26</v>
      </c>
      <c r="AC392" s="6">
        <v>53</v>
      </c>
      <c r="AD392" s="6">
        <v>0</v>
      </c>
      <c r="AE392" s="6">
        <v>14.8</v>
      </c>
      <c r="AF392" s="6">
        <v>0</v>
      </c>
      <c r="AG392" s="6" t="s">
        <v>27</v>
      </c>
      <c r="AH392" s="6" t="s">
        <v>32</v>
      </c>
      <c r="AI392" s="6" t="s">
        <v>41</v>
      </c>
      <c r="AJ392" s="6" t="s">
        <v>431</v>
      </c>
      <c r="AK392" s="75">
        <f>_xlfn.XLOOKUP(G392,hlpBPout!C:C,hlpBPout!X:X,".")</f>
        <v>51</v>
      </c>
      <c r="AL392" s="75">
        <f>_xlfn.XLOOKUP($G392,hlpBPout!$C:$C,hlpBPout!AA:AA,".")</f>
        <v>0</v>
      </c>
      <c r="AM392" s="75">
        <f>_xlfn.XLOOKUP(G392,hpBPaanwas!C:C,hpBPaanwas!X:X,".")</f>
        <v>63</v>
      </c>
      <c r="AN392" s="165">
        <f t="shared" si="44"/>
        <v>0.2982456140350877</v>
      </c>
      <c r="AO392" s="75">
        <f>_xlfn.XLOOKUP($G392,hpBPaanwas!$C:$C,hpBPaanwas!AA:AA,".")</f>
        <v>17</v>
      </c>
      <c r="AP392" s="116"/>
      <c r="AQ392" s="75">
        <f t="shared" si="43"/>
        <v>-2</v>
      </c>
      <c r="AR392" s="116"/>
      <c r="AS392" s="127" t="s">
        <v>1647</v>
      </c>
      <c r="AT392" s="127">
        <v>2</v>
      </c>
      <c r="AU392" s="128"/>
      <c r="AV392" s="232" t="str">
        <f>_xlfn.XLOOKUP($F392,Monstervakken!$C:$C,Monstervakken!L:L,".",0)</f>
        <v>Klasse industrie</v>
      </c>
      <c r="AW392" s="232" t="str">
        <f>_xlfn.XLOOKUP($F392,Monstervakken!$C:$C,Monstervakken!M:M,".",0)</f>
        <v>Klasse A</v>
      </c>
      <c r="AX392" s="232" t="str">
        <f>_xlfn.XLOOKUP($F392,Monstervakken!$C:$C,Monstervakken!N:N,".",0)</f>
        <v>Verspreidbaar</v>
      </c>
      <c r="AY392" s="232" t="str">
        <f>_xlfn.XLOOKUP($F392,Monstervakken!$C:$C,Monstervakken!O:O,".",0)</f>
        <v>Toepasbaar in GBT</v>
      </c>
      <c r="AZ392" s="232" t="str">
        <f>_xlfn.XLOOKUP($F392,Monstervakken!$C:$C,Monstervakken!P:P,".",0)</f>
        <v>Toepasbaar in GBT</v>
      </c>
      <c r="BA392" s="232" t="str">
        <f>_xlfn.XLOOKUP($F392,Monstervakken!$C:$C,Monstervakken!Q:Q,".",0)</f>
        <v>Geen</v>
      </c>
      <c r="BB392" s="232"/>
      <c r="BC392" s="234" t="str">
        <f>_xlfn.XLOOKUP($F392,Monstervakken!$C:$C,Monstervakken!CM:CM,".",0)</f>
        <v>ja</v>
      </c>
      <c r="BD392" s="234" t="str">
        <f>_xlfn.XLOOKUP($F392,Monstervakken!$C:$C,Monstervakken!CN:CN,".",0)</f>
        <v>ja</v>
      </c>
      <c r="BE392" s="234" t="str">
        <f>_xlfn.XLOOKUP($F392,Monstervakken!$C:$C,Monstervakken!CO:CO,".",0)</f>
        <v>ja</v>
      </c>
      <c r="BF392" s="234" t="str">
        <f>_xlfn.XLOOKUP($F392,Monstervakken!$C:$C,Monstervakken!CP:CP,".",0)</f>
        <v>ja</v>
      </c>
      <c r="BG392" s="234" t="str">
        <f>_xlfn.XLOOKUP($F392,Monstervakken!$C:$C,Monstervakken!CQ:CQ,".",0)</f>
        <v>ja</v>
      </c>
      <c r="BH392" s="234" t="str">
        <f>_xlfn.XLOOKUP($F392,Monstervakken!$C:$C,Monstervakken!CR:CR,".",0)</f>
        <v>ja</v>
      </c>
      <c r="BI392" s="234" t="str">
        <f>_xlfn.XLOOKUP($F392,Monstervakken!$C:$C,Monstervakken!CS:CS,".",0)</f>
        <v>ja</v>
      </c>
      <c r="BJ392" s="234" t="str">
        <f>_xlfn.XLOOKUP($F392,Monstervakken!$C:$C,Monstervakken!CT:CT,".",0)</f>
        <v>ja</v>
      </c>
      <c r="BK392" s="234" t="str">
        <f>_xlfn.XLOOKUP($F392,Monstervakken!$C:$C,Monstervakken!CU:CU,".",0)</f>
        <v>ja</v>
      </c>
      <c r="BL392" s="232" t="str">
        <f t="shared" si="39"/>
        <v>011_382</v>
      </c>
    </row>
    <row r="393" spans="1:64" x14ac:dyDescent="0.2">
      <c r="A393" s="6" t="s">
        <v>1647</v>
      </c>
      <c r="C393" s="135">
        <f>_xlfn.XLOOKUP(F393,Monstervakken!C:C,Monstervakken!B:B)</f>
        <v>3025</v>
      </c>
      <c r="D393" s="6" t="s">
        <v>1635</v>
      </c>
      <c r="E393" s="6" t="s">
        <v>429</v>
      </c>
      <c r="F393" s="75">
        <v>101</v>
      </c>
      <c r="G393" s="115" t="str">
        <f t="shared" si="40"/>
        <v>011_383</v>
      </c>
      <c r="H393" s="135"/>
      <c r="I393" s="75">
        <v>383</v>
      </c>
      <c r="J393" s="6" t="s">
        <v>432</v>
      </c>
      <c r="K393" s="23">
        <v>44</v>
      </c>
      <c r="L393" s="25">
        <v>5.85</v>
      </c>
      <c r="M393" s="6">
        <v>257.39999999999998</v>
      </c>
      <c r="N393" s="8">
        <v>43763</v>
      </c>
      <c r="O393" s="6" t="s">
        <v>26</v>
      </c>
      <c r="P393" s="66">
        <v>-2.21</v>
      </c>
      <c r="Q393" s="66">
        <v>-2.2200000000000002</v>
      </c>
      <c r="R393" s="66">
        <f>_xlfn.XLOOKUP(E393,hlp_leggeruitrapport!A:A,hlp_leggeruitrapport!D:D)</f>
        <v>-2.2200000000000002</v>
      </c>
      <c r="S393" s="66">
        <v>0.75</v>
      </c>
      <c r="T393" s="66">
        <f>_xlfn.XLOOKUP(E393,hlp_leggeruitrapport!A:A,hlp_leggeruitrapport!E:E)</f>
        <v>0.75</v>
      </c>
      <c r="U393" s="75">
        <f>_xlfn.XLOOKUP(E393,hlp_leggeruitrapport!A:A,hlp_leggeruitrapport!F:F)</f>
        <v>3</v>
      </c>
      <c r="V393" s="165">
        <f>_xlfn.XLOOKUP($G393,hpBPaanwas!$C:$C,hpBPaanwas!T:T,".")</f>
        <v>2.6</v>
      </c>
      <c r="W393" s="75">
        <f t="shared" si="41"/>
        <v>-3.1700000000000004</v>
      </c>
      <c r="X393" s="6">
        <v>-2.97</v>
      </c>
      <c r="Y393" s="6">
        <v>1.95</v>
      </c>
      <c r="Z393" s="6">
        <v>1.3</v>
      </c>
      <c r="AA393" s="6">
        <v>0</v>
      </c>
      <c r="AB393" s="6">
        <v>0.06</v>
      </c>
      <c r="AC393" s="6">
        <v>57.2</v>
      </c>
      <c r="AD393" s="6">
        <v>0</v>
      </c>
      <c r="AE393" s="6">
        <v>2.6</v>
      </c>
      <c r="AF393" s="6">
        <v>0</v>
      </c>
      <c r="AG393" s="6" t="s">
        <v>27</v>
      </c>
      <c r="AH393" s="6" t="s">
        <v>32</v>
      </c>
      <c r="AI393" s="6" t="s">
        <v>41</v>
      </c>
      <c r="AJ393" s="6" t="s">
        <v>432</v>
      </c>
      <c r="AK393" s="75">
        <f>_xlfn.XLOOKUP(G393,hlpBPout!C:C,hlpBPout!X:X,".")</f>
        <v>57</v>
      </c>
      <c r="AL393" s="75">
        <f>_xlfn.XLOOKUP($G393,hlpBPout!$C:$C,hlpBPout!AA:AA,".")</f>
        <v>0</v>
      </c>
      <c r="AM393" s="75">
        <f>_xlfn.XLOOKUP(G393,hpBPaanwas!C:C,hpBPaanwas!X:X,".")</f>
        <v>62</v>
      </c>
      <c r="AN393" s="165">
        <f t="shared" si="44"/>
        <v>9.0909090909090912E-2</v>
      </c>
      <c r="AO393" s="75">
        <f>_xlfn.XLOOKUP($G393,hpBPaanwas!$C:$C,hpBPaanwas!AA:AA,".")</f>
        <v>4</v>
      </c>
      <c r="AP393" s="116"/>
      <c r="AQ393" s="75">
        <f t="shared" si="43"/>
        <v>-0.20000000000000284</v>
      </c>
      <c r="AR393" s="116"/>
      <c r="AS393" s="127" t="s">
        <v>1647</v>
      </c>
      <c r="AT393" s="127">
        <v>2</v>
      </c>
      <c r="AU393" s="128"/>
      <c r="AV393" s="232" t="str">
        <f>_xlfn.XLOOKUP($F393,Monstervakken!$C:$C,Monstervakken!L:L,".",0)</f>
        <v>Klasse industrie</v>
      </c>
      <c r="AW393" s="232" t="str">
        <f>_xlfn.XLOOKUP($F393,Monstervakken!$C:$C,Monstervakken!M:M,".",0)</f>
        <v>Klasse A</v>
      </c>
      <c r="AX393" s="232" t="str">
        <f>_xlfn.XLOOKUP($F393,Monstervakken!$C:$C,Monstervakken!N:N,".",0)</f>
        <v>Verspreidbaar</v>
      </c>
      <c r="AY393" s="232" t="str">
        <f>_xlfn.XLOOKUP($F393,Monstervakken!$C:$C,Monstervakken!O:O,".",0)</f>
        <v>Toepasbaar in GBT</v>
      </c>
      <c r="AZ393" s="232" t="str">
        <f>_xlfn.XLOOKUP($F393,Monstervakken!$C:$C,Monstervakken!P:P,".",0)</f>
        <v>Toepasbaar in GBT</v>
      </c>
      <c r="BA393" s="232" t="str">
        <f>_xlfn.XLOOKUP($F393,Monstervakken!$C:$C,Monstervakken!Q:Q,".",0)</f>
        <v>Geen</v>
      </c>
      <c r="BB393" s="232"/>
      <c r="BC393" s="234" t="str">
        <f>_xlfn.XLOOKUP($F393,Monstervakken!$C:$C,Monstervakken!CM:CM,".",0)</f>
        <v>ja</v>
      </c>
      <c r="BD393" s="234" t="str">
        <f>_xlfn.XLOOKUP($F393,Monstervakken!$C:$C,Monstervakken!CN:CN,".",0)</f>
        <v>ja</v>
      </c>
      <c r="BE393" s="234" t="str">
        <f>_xlfn.XLOOKUP($F393,Monstervakken!$C:$C,Monstervakken!CO:CO,".",0)</f>
        <v>ja</v>
      </c>
      <c r="BF393" s="234" t="str">
        <f>_xlfn.XLOOKUP($F393,Monstervakken!$C:$C,Monstervakken!CP:CP,".",0)</f>
        <v>ja</v>
      </c>
      <c r="BG393" s="234" t="str">
        <f>_xlfn.XLOOKUP($F393,Monstervakken!$C:$C,Monstervakken!CQ:CQ,".",0)</f>
        <v>ja</v>
      </c>
      <c r="BH393" s="234" t="str">
        <f>_xlfn.XLOOKUP($F393,Monstervakken!$C:$C,Monstervakken!CR:CR,".",0)</f>
        <v>ja</v>
      </c>
      <c r="BI393" s="234" t="str">
        <f>_xlfn.XLOOKUP($F393,Monstervakken!$C:$C,Monstervakken!CS:CS,".",0)</f>
        <v>ja</v>
      </c>
      <c r="BJ393" s="234" t="str">
        <f>_xlfn.XLOOKUP($F393,Monstervakken!$C:$C,Monstervakken!CT:CT,".",0)</f>
        <v>ja</v>
      </c>
      <c r="BK393" s="234" t="str">
        <f>_xlfn.XLOOKUP($F393,Monstervakken!$C:$C,Monstervakken!CU:CU,".",0)</f>
        <v>ja</v>
      </c>
      <c r="BL393" s="232" t="str">
        <f t="shared" si="39"/>
        <v>011_383</v>
      </c>
    </row>
    <row r="394" spans="1:64" x14ac:dyDescent="0.2">
      <c r="A394" s="6" t="s">
        <v>1647</v>
      </c>
      <c r="C394" s="135">
        <f>_xlfn.XLOOKUP(F394,Monstervakken!C:C,Monstervakken!B:B)</f>
        <v>3024</v>
      </c>
      <c r="D394" s="6" t="s">
        <v>1635</v>
      </c>
      <c r="E394" s="6" t="s">
        <v>433</v>
      </c>
      <c r="F394" s="75">
        <v>99</v>
      </c>
      <c r="G394" s="115" t="str">
        <f t="shared" si="40"/>
        <v>011_384</v>
      </c>
      <c r="H394" s="135"/>
      <c r="I394" s="75">
        <v>384</v>
      </c>
      <c r="J394" s="6" t="s">
        <v>434</v>
      </c>
      <c r="K394" s="23">
        <v>29</v>
      </c>
      <c r="L394" s="25">
        <v>17</v>
      </c>
      <c r="M394" s="6">
        <v>493</v>
      </c>
      <c r="N394" s="8">
        <v>43770</v>
      </c>
      <c r="O394" s="6" t="s">
        <v>74</v>
      </c>
      <c r="P394" s="66">
        <v>-2.2400000000000002</v>
      </c>
      <c r="Q394" s="66">
        <v>-2.2200000000000002</v>
      </c>
      <c r="R394" s="66">
        <f>_xlfn.XLOOKUP(E394,hlp_leggeruitrapport!A:A,hlp_leggeruitrapport!D:D)</f>
        <v>-2.2200000000000002</v>
      </c>
      <c r="S394" s="66">
        <v>0.75</v>
      </c>
      <c r="T394" s="66">
        <f>_xlfn.XLOOKUP(E394,hlp_leggeruitrapport!A:A,hlp_leggeruitrapport!E:E)</f>
        <v>0.75</v>
      </c>
      <c r="U394" s="75">
        <f>_xlfn.XLOOKUP(E394,hlp_leggeruitrapport!A:A,hlp_leggeruitrapport!F:F)</f>
        <v>3</v>
      </c>
      <c r="V394" s="165">
        <f>_xlfn.XLOOKUP($G394,hpBPaanwas!$C:$C,hpBPaanwas!T:T,".")</f>
        <v>3</v>
      </c>
      <c r="W394" s="75">
        <f t="shared" si="41"/>
        <v>-3.1700000000000004</v>
      </c>
      <c r="X394" s="6">
        <v>-2.97</v>
      </c>
      <c r="Y394" s="6">
        <v>12.5</v>
      </c>
      <c r="Z394" s="6">
        <v>1.83</v>
      </c>
      <c r="AA394" s="6">
        <v>0.39</v>
      </c>
      <c r="AB394" s="6">
        <v>1</v>
      </c>
      <c r="AC394" s="6">
        <v>53.1</v>
      </c>
      <c r="AD394" s="6">
        <v>11.3</v>
      </c>
      <c r="AE394" s="6">
        <v>29</v>
      </c>
      <c r="AF394" s="6">
        <v>4.1291000000000001E-2</v>
      </c>
      <c r="AG394" s="6" t="s">
        <v>27</v>
      </c>
      <c r="AH394" s="6" t="s">
        <v>28</v>
      </c>
      <c r="AI394" s="6" t="s">
        <v>29</v>
      </c>
      <c r="AJ394" s="6" t="s">
        <v>434</v>
      </c>
      <c r="AK394" s="75">
        <f>_xlfn.XLOOKUP(G394,hlpBPout!C:C,hlpBPout!X:X,".")</f>
        <v>52</v>
      </c>
      <c r="AL394" s="75">
        <f>_xlfn.XLOOKUP($G394,hlpBPout!$C:$C,hlpBPout!AA:AA,".")</f>
        <v>12</v>
      </c>
      <c r="AM394" s="75">
        <f>_xlfn.XLOOKUP(G394,hpBPaanwas!C:C,hpBPaanwas!X:X,".")</f>
        <v>64</v>
      </c>
      <c r="AN394" s="165">
        <f t="shared" si="44"/>
        <v>1.4137931034482758</v>
      </c>
      <c r="AO394" s="75">
        <f>_xlfn.XLOOKUP($G394,hpBPaanwas!$C:$C,hpBPaanwas!AA:AA,".")</f>
        <v>41</v>
      </c>
      <c r="AP394" s="116"/>
      <c r="AQ394" s="75">
        <f t="shared" si="43"/>
        <v>-1.1000000000000014</v>
      </c>
      <c r="AR394" s="116"/>
      <c r="AS394" s="127" t="s">
        <v>1647</v>
      </c>
      <c r="AT394" s="127">
        <v>1</v>
      </c>
      <c r="AU394" s="128"/>
      <c r="AV394" s="232" t="str">
        <f>_xlfn.XLOOKUP($F394,Monstervakken!$C:$C,Monstervakken!L:L,".",0)</f>
        <v>Klasse industrie</v>
      </c>
      <c r="AW394" s="232" t="str">
        <f>_xlfn.XLOOKUP($F394,Monstervakken!$C:$C,Monstervakken!M:M,".",0)</f>
        <v>Klasse A</v>
      </c>
      <c r="AX394" s="232" t="str">
        <f>_xlfn.XLOOKUP($F394,Monstervakken!$C:$C,Monstervakken!N:N,".",0)</f>
        <v>Verspreidbaar</v>
      </c>
      <c r="AY394" s="232" t="str">
        <f>_xlfn.XLOOKUP($F394,Monstervakken!$C:$C,Monstervakken!O:O,".",0)</f>
        <v>Toepasbaar in GBT</v>
      </c>
      <c r="AZ394" s="232" t="str">
        <f>_xlfn.XLOOKUP($F394,Monstervakken!$C:$C,Monstervakken!P:P,".",0)</f>
        <v>Toepasbaar in GBT</v>
      </c>
      <c r="BA394" s="232" t="str">
        <f>_xlfn.XLOOKUP($F394,Monstervakken!$C:$C,Monstervakken!Q:Q,".",0)</f>
        <v>Geen</v>
      </c>
      <c r="BB394" s="232"/>
      <c r="BC394" s="234" t="str">
        <f>_xlfn.XLOOKUP($F394,Monstervakken!$C:$C,Monstervakken!CM:CM,".",0)</f>
        <v>ja</v>
      </c>
      <c r="BD394" s="234" t="str">
        <f>_xlfn.XLOOKUP($F394,Monstervakken!$C:$C,Monstervakken!CN:CN,".",0)</f>
        <v>ja</v>
      </c>
      <c r="BE394" s="234" t="str">
        <f>_xlfn.XLOOKUP($F394,Monstervakken!$C:$C,Monstervakken!CO:CO,".",0)</f>
        <v>ja</v>
      </c>
      <c r="BF394" s="234" t="str">
        <f>_xlfn.XLOOKUP($F394,Monstervakken!$C:$C,Monstervakken!CP:CP,".",0)</f>
        <v>ja</v>
      </c>
      <c r="BG394" s="234" t="str">
        <f>_xlfn.XLOOKUP($F394,Monstervakken!$C:$C,Monstervakken!CQ:CQ,".",0)</f>
        <v>ja</v>
      </c>
      <c r="BH394" s="234" t="str">
        <f>_xlfn.XLOOKUP($F394,Monstervakken!$C:$C,Monstervakken!CR:CR,".",0)</f>
        <v>ja</v>
      </c>
      <c r="BI394" s="234" t="str">
        <f>_xlfn.XLOOKUP($F394,Monstervakken!$C:$C,Monstervakken!CS:CS,".",0)</f>
        <v>ja</v>
      </c>
      <c r="BJ394" s="234" t="str">
        <f>_xlfn.XLOOKUP($F394,Monstervakken!$C:$C,Monstervakken!CT:CT,".",0)</f>
        <v>ja</v>
      </c>
      <c r="BK394" s="234" t="str">
        <f>_xlfn.XLOOKUP($F394,Monstervakken!$C:$C,Monstervakken!CU:CU,".",0)</f>
        <v>ja</v>
      </c>
      <c r="BL394" s="232" t="str">
        <f t="shared" ref="BL394:BL457" si="45">G394</f>
        <v>011_384</v>
      </c>
    </row>
    <row r="395" spans="1:64" x14ac:dyDescent="0.2">
      <c r="A395" s="6" t="s">
        <v>1647</v>
      </c>
      <c r="C395" s="135">
        <f>_xlfn.XLOOKUP(F395,Monstervakken!C:C,Monstervakken!B:B)</f>
        <v>3024</v>
      </c>
      <c r="D395" s="6" t="s">
        <v>1635</v>
      </c>
      <c r="E395" s="6" t="s">
        <v>433</v>
      </c>
      <c r="F395" s="75">
        <v>99</v>
      </c>
      <c r="G395" s="115" t="str">
        <f t="shared" si="40"/>
        <v>011_385</v>
      </c>
      <c r="H395" s="135"/>
      <c r="I395" s="75">
        <v>385</v>
      </c>
      <c r="J395" s="6" t="s">
        <v>435</v>
      </c>
      <c r="K395" s="23">
        <v>39</v>
      </c>
      <c r="L395" s="25">
        <v>7.15</v>
      </c>
      <c r="M395" s="6">
        <v>278.85000000000002</v>
      </c>
      <c r="N395" s="8">
        <v>43770</v>
      </c>
      <c r="O395" s="6" t="s">
        <v>38</v>
      </c>
      <c r="P395" s="66">
        <v>-2.2400000000000002</v>
      </c>
      <c r="Q395" s="66">
        <v>-2.2200000000000002</v>
      </c>
      <c r="R395" s="66">
        <f>_xlfn.XLOOKUP(E395,hlp_leggeruitrapport!A:A,hlp_leggeruitrapport!D:D)</f>
        <v>-2.2200000000000002</v>
      </c>
      <c r="S395" s="66">
        <v>0.75</v>
      </c>
      <c r="T395" s="66">
        <f>_xlfn.XLOOKUP(E395,hlp_leggeruitrapport!A:A,hlp_leggeruitrapport!E:E)</f>
        <v>0.75</v>
      </c>
      <c r="U395" s="75">
        <f>_xlfn.XLOOKUP(E395,hlp_leggeruitrapport!A:A,hlp_leggeruitrapport!F:F)</f>
        <v>3</v>
      </c>
      <c r="V395" s="165">
        <f>_xlfn.XLOOKUP($G395,hpBPaanwas!$C:$C,hpBPaanwas!T:T,".")</f>
        <v>3</v>
      </c>
      <c r="W395" s="75">
        <f t="shared" si="41"/>
        <v>-3.1700000000000004</v>
      </c>
      <c r="X395" s="6">
        <v>-2.97</v>
      </c>
      <c r="Y395" s="6">
        <v>2.65</v>
      </c>
      <c r="Z395" s="6">
        <v>1.87</v>
      </c>
      <c r="AA395" s="6">
        <v>0</v>
      </c>
      <c r="AB395" s="6">
        <v>0.2</v>
      </c>
      <c r="AC395" s="6">
        <v>72.900000000000006</v>
      </c>
      <c r="AD395" s="6">
        <v>0</v>
      </c>
      <c r="AE395" s="6">
        <v>7.8</v>
      </c>
      <c r="AF395" s="6">
        <v>0</v>
      </c>
      <c r="AG395" s="6" t="s">
        <v>27</v>
      </c>
      <c r="AH395" s="6" t="s">
        <v>32</v>
      </c>
      <c r="AI395" s="6" t="s">
        <v>41</v>
      </c>
      <c r="AJ395" s="6" t="s">
        <v>435</v>
      </c>
      <c r="AK395" s="75">
        <f>_xlfn.XLOOKUP(G395,hlpBPout!C:C,hlpBPout!X:X,".")</f>
        <v>74</v>
      </c>
      <c r="AL395" s="75">
        <f>_xlfn.XLOOKUP($G395,hlpBPout!$C:$C,hlpBPout!AA:AA,".")</f>
        <v>0</v>
      </c>
      <c r="AM395" s="75">
        <f>_xlfn.XLOOKUP(G395,hpBPaanwas!C:C,hpBPaanwas!X:X,".")</f>
        <v>78</v>
      </c>
      <c r="AN395" s="165">
        <f t="shared" si="44"/>
        <v>0.30769230769230771</v>
      </c>
      <c r="AO395" s="75">
        <f>_xlfn.XLOOKUP($G395,hpBPaanwas!$C:$C,hpBPaanwas!AA:AA,".")</f>
        <v>12</v>
      </c>
      <c r="AP395" s="116"/>
      <c r="AQ395" s="75">
        <f t="shared" si="43"/>
        <v>1.0999999999999943</v>
      </c>
      <c r="AR395" s="116"/>
      <c r="AS395" s="127" t="s">
        <v>1647</v>
      </c>
      <c r="AT395" s="127">
        <v>1</v>
      </c>
      <c r="AU395" s="128"/>
      <c r="AV395" s="232" t="str">
        <f>_xlfn.XLOOKUP($F395,Monstervakken!$C:$C,Monstervakken!L:L,".",0)</f>
        <v>Klasse industrie</v>
      </c>
      <c r="AW395" s="232" t="str">
        <f>_xlfn.XLOOKUP($F395,Monstervakken!$C:$C,Monstervakken!M:M,".",0)</f>
        <v>Klasse A</v>
      </c>
      <c r="AX395" s="232" t="str">
        <f>_xlfn.XLOOKUP($F395,Monstervakken!$C:$C,Monstervakken!N:N,".",0)</f>
        <v>Verspreidbaar</v>
      </c>
      <c r="AY395" s="232" t="str">
        <f>_xlfn.XLOOKUP($F395,Monstervakken!$C:$C,Monstervakken!O:O,".",0)</f>
        <v>Toepasbaar in GBT</v>
      </c>
      <c r="AZ395" s="232" t="str">
        <f>_xlfn.XLOOKUP($F395,Monstervakken!$C:$C,Monstervakken!P:P,".",0)</f>
        <v>Toepasbaar in GBT</v>
      </c>
      <c r="BA395" s="232" t="str">
        <f>_xlfn.XLOOKUP($F395,Monstervakken!$C:$C,Monstervakken!Q:Q,".",0)</f>
        <v>Geen</v>
      </c>
      <c r="BB395" s="232"/>
      <c r="BC395" s="234" t="str">
        <f>_xlfn.XLOOKUP($F395,Monstervakken!$C:$C,Monstervakken!CM:CM,".",0)</f>
        <v>ja</v>
      </c>
      <c r="BD395" s="234" t="str">
        <f>_xlfn.XLOOKUP($F395,Monstervakken!$C:$C,Monstervakken!CN:CN,".",0)</f>
        <v>ja</v>
      </c>
      <c r="BE395" s="234" t="str">
        <f>_xlfn.XLOOKUP($F395,Monstervakken!$C:$C,Monstervakken!CO:CO,".",0)</f>
        <v>ja</v>
      </c>
      <c r="BF395" s="234" t="str">
        <f>_xlfn.XLOOKUP($F395,Monstervakken!$C:$C,Monstervakken!CP:CP,".",0)</f>
        <v>ja</v>
      </c>
      <c r="BG395" s="234" t="str">
        <f>_xlfn.XLOOKUP($F395,Monstervakken!$C:$C,Monstervakken!CQ:CQ,".",0)</f>
        <v>ja</v>
      </c>
      <c r="BH395" s="234" t="str">
        <f>_xlfn.XLOOKUP($F395,Monstervakken!$C:$C,Monstervakken!CR:CR,".",0)</f>
        <v>ja</v>
      </c>
      <c r="BI395" s="234" t="str">
        <f>_xlfn.XLOOKUP($F395,Monstervakken!$C:$C,Monstervakken!CS:CS,".",0)</f>
        <v>ja</v>
      </c>
      <c r="BJ395" s="234" t="str">
        <f>_xlfn.XLOOKUP($F395,Monstervakken!$C:$C,Monstervakken!CT:CT,".",0)</f>
        <v>ja</v>
      </c>
      <c r="BK395" s="234" t="str">
        <f>_xlfn.XLOOKUP($F395,Monstervakken!$C:$C,Monstervakken!CU:CU,".",0)</f>
        <v>ja</v>
      </c>
      <c r="BL395" s="232" t="str">
        <f t="shared" si="45"/>
        <v>011_385</v>
      </c>
    </row>
    <row r="396" spans="1:64" x14ac:dyDescent="0.2">
      <c r="A396" s="6" t="s">
        <v>1647</v>
      </c>
      <c r="C396" s="135">
        <f>_xlfn.XLOOKUP(F396,Monstervakken!C:C,Monstervakken!B:B)</f>
        <v>3024</v>
      </c>
      <c r="D396" s="6" t="s">
        <v>1635</v>
      </c>
      <c r="E396" s="6" t="s">
        <v>433</v>
      </c>
      <c r="F396" s="75">
        <v>99</v>
      </c>
      <c r="G396" s="115" t="str">
        <f t="shared" si="40"/>
        <v>011_386</v>
      </c>
      <c r="H396" s="135"/>
      <c r="I396" s="75">
        <v>386</v>
      </c>
      <c r="J396" s="6" t="s">
        <v>436</v>
      </c>
      <c r="K396" s="23">
        <v>58</v>
      </c>
      <c r="L396" s="25">
        <v>7.15</v>
      </c>
      <c r="M396" s="6">
        <v>414.7</v>
      </c>
      <c r="N396" s="8">
        <v>43770</v>
      </c>
      <c r="O396" s="6" t="s">
        <v>38</v>
      </c>
      <c r="P396" s="66">
        <v>-2.2400000000000002</v>
      </c>
      <c r="Q396" s="66">
        <v>-2.2200000000000002</v>
      </c>
      <c r="R396" s="66">
        <f>_xlfn.XLOOKUP(E396,hlp_leggeruitrapport!A:A,hlp_leggeruitrapport!D:D)</f>
        <v>-2.2200000000000002</v>
      </c>
      <c r="S396" s="66">
        <v>0.75</v>
      </c>
      <c r="T396" s="66">
        <f>_xlfn.XLOOKUP(E396,hlp_leggeruitrapport!A:A,hlp_leggeruitrapport!E:E)</f>
        <v>0.75</v>
      </c>
      <c r="U396" s="75">
        <f>_xlfn.XLOOKUP(E396,hlp_leggeruitrapport!A:A,hlp_leggeruitrapport!F:F)</f>
        <v>3</v>
      </c>
      <c r="V396" s="165">
        <f>_xlfn.XLOOKUP($G396,hpBPaanwas!$C:$C,hpBPaanwas!T:T,".")</f>
        <v>3</v>
      </c>
      <c r="W396" s="75">
        <f t="shared" si="41"/>
        <v>-3.1700000000000004</v>
      </c>
      <c r="X396" s="6">
        <v>-2.97</v>
      </c>
      <c r="Y396" s="6">
        <v>2.65</v>
      </c>
      <c r="Z396" s="6">
        <v>1.74</v>
      </c>
      <c r="AA396" s="6">
        <v>0</v>
      </c>
      <c r="AB396" s="6">
        <v>0.14000000000000001</v>
      </c>
      <c r="AC396" s="6">
        <v>100.9</v>
      </c>
      <c r="AD396" s="6">
        <v>0</v>
      </c>
      <c r="AE396" s="6">
        <v>8.1</v>
      </c>
      <c r="AF396" s="6">
        <v>0</v>
      </c>
      <c r="AG396" s="6" t="s">
        <v>27</v>
      </c>
      <c r="AH396" s="6" t="s">
        <v>32</v>
      </c>
      <c r="AI396" s="6" t="s">
        <v>41</v>
      </c>
      <c r="AJ396" s="6" t="s">
        <v>436</v>
      </c>
      <c r="AK396" s="75">
        <f>_xlfn.XLOOKUP(G396,hlpBPout!C:C,hlpBPout!X:X,".")</f>
        <v>99</v>
      </c>
      <c r="AL396" s="75">
        <f>_xlfn.XLOOKUP($G396,hlpBPout!$C:$C,hlpBPout!AA:AA,".")</f>
        <v>0</v>
      </c>
      <c r="AM396" s="75">
        <f>_xlfn.XLOOKUP(G396,hpBPaanwas!C:C,hpBPaanwas!X:X,".")</f>
        <v>110</v>
      </c>
      <c r="AN396" s="165">
        <f t="shared" si="44"/>
        <v>0.20689655172413793</v>
      </c>
      <c r="AO396" s="75">
        <f>_xlfn.XLOOKUP($G396,hpBPaanwas!$C:$C,hpBPaanwas!AA:AA,".")</f>
        <v>12</v>
      </c>
      <c r="AP396" s="116"/>
      <c r="AQ396" s="75">
        <f t="shared" si="43"/>
        <v>-1.9000000000000057</v>
      </c>
      <c r="AR396" s="116"/>
      <c r="AS396" s="127" t="s">
        <v>1647</v>
      </c>
      <c r="AT396" s="127">
        <v>1</v>
      </c>
      <c r="AU396" s="128"/>
      <c r="AV396" s="232" t="str">
        <f>_xlfn.XLOOKUP($F396,Monstervakken!$C:$C,Monstervakken!L:L,".",0)</f>
        <v>Klasse industrie</v>
      </c>
      <c r="AW396" s="232" t="str">
        <f>_xlfn.XLOOKUP($F396,Monstervakken!$C:$C,Monstervakken!M:M,".",0)</f>
        <v>Klasse A</v>
      </c>
      <c r="AX396" s="232" t="str">
        <f>_xlfn.XLOOKUP($F396,Monstervakken!$C:$C,Monstervakken!N:N,".",0)</f>
        <v>Verspreidbaar</v>
      </c>
      <c r="AY396" s="232" t="str">
        <f>_xlfn.XLOOKUP($F396,Monstervakken!$C:$C,Monstervakken!O:O,".",0)</f>
        <v>Toepasbaar in GBT</v>
      </c>
      <c r="AZ396" s="232" t="str">
        <f>_xlfn.XLOOKUP($F396,Monstervakken!$C:$C,Monstervakken!P:P,".",0)</f>
        <v>Toepasbaar in GBT</v>
      </c>
      <c r="BA396" s="232" t="str">
        <f>_xlfn.XLOOKUP($F396,Monstervakken!$C:$C,Monstervakken!Q:Q,".",0)</f>
        <v>Geen</v>
      </c>
      <c r="BB396" s="232"/>
      <c r="BC396" s="234" t="str">
        <f>_xlfn.XLOOKUP($F396,Monstervakken!$C:$C,Monstervakken!CM:CM,".",0)</f>
        <v>ja</v>
      </c>
      <c r="BD396" s="234" t="str">
        <f>_xlfn.XLOOKUP($F396,Monstervakken!$C:$C,Monstervakken!CN:CN,".",0)</f>
        <v>ja</v>
      </c>
      <c r="BE396" s="234" t="str">
        <f>_xlfn.XLOOKUP($F396,Monstervakken!$C:$C,Monstervakken!CO:CO,".",0)</f>
        <v>ja</v>
      </c>
      <c r="BF396" s="234" t="str">
        <f>_xlfn.XLOOKUP($F396,Monstervakken!$C:$C,Monstervakken!CP:CP,".",0)</f>
        <v>ja</v>
      </c>
      <c r="BG396" s="234" t="str">
        <f>_xlfn.XLOOKUP($F396,Monstervakken!$C:$C,Monstervakken!CQ:CQ,".",0)</f>
        <v>ja</v>
      </c>
      <c r="BH396" s="234" t="str">
        <f>_xlfn.XLOOKUP($F396,Monstervakken!$C:$C,Monstervakken!CR:CR,".",0)</f>
        <v>ja</v>
      </c>
      <c r="BI396" s="234" t="str">
        <f>_xlfn.XLOOKUP($F396,Monstervakken!$C:$C,Monstervakken!CS:CS,".",0)</f>
        <v>ja</v>
      </c>
      <c r="BJ396" s="234" t="str">
        <f>_xlfn.XLOOKUP($F396,Monstervakken!$C:$C,Monstervakken!CT:CT,".",0)</f>
        <v>ja</v>
      </c>
      <c r="BK396" s="234" t="str">
        <f>_xlfn.XLOOKUP($F396,Monstervakken!$C:$C,Monstervakken!CU:CU,".",0)</f>
        <v>ja</v>
      </c>
      <c r="BL396" s="232" t="str">
        <f t="shared" si="45"/>
        <v>011_386</v>
      </c>
    </row>
    <row r="397" spans="1:64" x14ac:dyDescent="0.2">
      <c r="A397" s="6" t="s">
        <v>1647</v>
      </c>
      <c r="C397" s="135">
        <f>_xlfn.XLOOKUP(F397,Monstervakken!C:C,Monstervakken!B:B)</f>
        <v>3024</v>
      </c>
      <c r="D397" s="6" t="s">
        <v>1635</v>
      </c>
      <c r="E397" s="6" t="s">
        <v>433</v>
      </c>
      <c r="F397" s="75">
        <v>99</v>
      </c>
      <c r="G397" s="115" t="str">
        <f t="shared" si="40"/>
        <v>011_387</v>
      </c>
      <c r="H397" s="135"/>
      <c r="I397" s="75">
        <v>387</v>
      </c>
      <c r="J397" s="6" t="s">
        <v>862</v>
      </c>
      <c r="K397" s="23">
        <v>37</v>
      </c>
      <c r="L397" s="25">
        <v>15.85</v>
      </c>
      <c r="M397" s="6">
        <v>586.45000000000005</v>
      </c>
      <c r="N397" s="8">
        <v>43770</v>
      </c>
      <c r="O397" s="6" t="s">
        <v>38</v>
      </c>
      <c r="P397" s="66">
        <v>-2.2400000000000002</v>
      </c>
      <c r="Q397" s="66">
        <v>-2.2200000000000002</v>
      </c>
      <c r="R397" s="66">
        <f>_xlfn.XLOOKUP(E397,hlp_leggeruitrapport!A:A,hlp_leggeruitrapport!D:D)</f>
        <v>-2.2200000000000002</v>
      </c>
      <c r="S397" s="66">
        <v>0.75</v>
      </c>
      <c r="T397" s="66">
        <f>_xlfn.XLOOKUP(E397,hlp_leggeruitrapport!A:A,hlp_leggeruitrapport!E:E)</f>
        <v>0.75</v>
      </c>
      <c r="U397" s="75">
        <f>_xlfn.XLOOKUP(E397,hlp_leggeruitrapport!A:A,hlp_leggeruitrapport!F:F)</f>
        <v>3</v>
      </c>
      <c r="V397" s="165">
        <f>_xlfn.XLOOKUP($G397,hpBPaanwas!$C:$C,hpBPaanwas!T:T,".")</f>
        <v>3</v>
      </c>
      <c r="W397" s="75">
        <f t="shared" si="41"/>
        <v>-3.1700000000000004</v>
      </c>
      <c r="X397" s="6">
        <v>-2.97</v>
      </c>
      <c r="Y397" s="6">
        <v>11.35</v>
      </c>
      <c r="Z397" s="6">
        <v>4.6500000000000004</v>
      </c>
      <c r="AA397" s="6">
        <v>1.2</v>
      </c>
      <c r="AB397" s="6">
        <v>1.9</v>
      </c>
      <c r="AC397" s="6">
        <v>172.1</v>
      </c>
      <c r="AD397" s="6">
        <v>44.4</v>
      </c>
      <c r="AE397" s="6">
        <v>70.3</v>
      </c>
      <c r="AF397" s="6">
        <v>0.13713700000000001</v>
      </c>
      <c r="AG397" s="6" t="s">
        <v>479</v>
      </c>
      <c r="AH397" s="6" t="s">
        <v>28</v>
      </c>
      <c r="AI397" s="6" t="s">
        <v>41</v>
      </c>
      <c r="AJ397" s="6" t="s">
        <v>862</v>
      </c>
      <c r="AK397" s="75">
        <f>_xlfn.XLOOKUP(G397,hlpBPout!C:C,hlpBPout!X:X,".")</f>
        <v>170</v>
      </c>
      <c r="AL397" s="75">
        <f>_xlfn.XLOOKUP($G397,hlpBPout!$C:$C,hlpBPout!AA:AA,".")</f>
        <v>44</v>
      </c>
      <c r="AM397" s="75">
        <f>_xlfn.XLOOKUP(G397,hpBPaanwas!C:C,hpBPaanwas!X:X,".")</f>
        <v>185</v>
      </c>
      <c r="AN397" s="165">
        <f t="shared" si="44"/>
        <v>2.189189189189189</v>
      </c>
      <c r="AO397" s="75">
        <f>_xlfn.XLOOKUP($G397,hpBPaanwas!$C:$C,hpBPaanwas!AA:AA,".")</f>
        <v>81</v>
      </c>
      <c r="AP397" s="116"/>
      <c r="AQ397" s="75">
        <f t="shared" si="43"/>
        <v>-2.0999999999999943</v>
      </c>
      <c r="AR397" s="116"/>
      <c r="AS397" s="127" t="s">
        <v>1647</v>
      </c>
      <c r="AT397" s="127">
        <v>1</v>
      </c>
      <c r="AU397" s="128"/>
      <c r="AV397" s="232" t="str">
        <f>_xlfn.XLOOKUP($F397,Monstervakken!$C:$C,Monstervakken!L:L,".",0)</f>
        <v>Klasse industrie</v>
      </c>
      <c r="AW397" s="232" t="str">
        <f>_xlfn.XLOOKUP($F397,Monstervakken!$C:$C,Monstervakken!M:M,".",0)</f>
        <v>Klasse A</v>
      </c>
      <c r="AX397" s="232" t="str">
        <f>_xlfn.XLOOKUP($F397,Monstervakken!$C:$C,Monstervakken!N:N,".",0)</f>
        <v>Verspreidbaar</v>
      </c>
      <c r="AY397" s="232" t="str">
        <f>_xlfn.XLOOKUP($F397,Monstervakken!$C:$C,Monstervakken!O:O,".",0)</f>
        <v>Toepasbaar in GBT</v>
      </c>
      <c r="AZ397" s="232" t="str">
        <f>_xlfn.XLOOKUP($F397,Monstervakken!$C:$C,Monstervakken!P:P,".",0)</f>
        <v>Toepasbaar in GBT</v>
      </c>
      <c r="BA397" s="232" t="str">
        <f>_xlfn.XLOOKUP($F397,Monstervakken!$C:$C,Monstervakken!Q:Q,".",0)</f>
        <v>Geen</v>
      </c>
      <c r="BB397" s="232"/>
      <c r="BC397" s="234" t="str">
        <f>_xlfn.XLOOKUP($F397,Monstervakken!$C:$C,Monstervakken!CM:CM,".",0)</f>
        <v>ja</v>
      </c>
      <c r="BD397" s="234" t="str">
        <f>_xlfn.XLOOKUP($F397,Monstervakken!$C:$C,Monstervakken!CN:CN,".",0)</f>
        <v>ja</v>
      </c>
      <c r="BE397" s="234" t="str">
        <f>_xlfn.XLOOKUP($F397,Monstervakken!$C:$C,Monstervakken!CO:CO,".",0)</f>
        <v>ja</v>
      </c>
      <c r="BF397" s="234" t="str">
        <f>_xlfn.XLOOKUP($F397,Monstervakken!$C:$C,Monstervakken!CP:CP,".",0)</f>
        <v>ja</v>
      </c>
      <c r="BG397" s="234" t="str">
        <f>_xlfn.XLOOKUP($F397,Monstervakken!$C:$C,Monstervakken!CQ:CQ,".",0)</f>
        <v>ja</v>
      </c>
      <c r="BH397" s="234" t="str">
        <f>_xlfn.XLOOKUP($F397,Monstervakken!$C:$C,Monstervakken!CR:CR,".",0)</f>
        <v>ja</v>
      </c>
      <c r="BI397" s="234" t="str">
        <f>_xlfn.XLOOKUP($F397,Monstervakken!$C:$C,Monstervakken!CS:CS,".",0)</f>
        <v>ja</v>
      </c>
      <c r="BJ397" s="234" t="str">
        <f>_xlfn.XLOOKUP($F397,Monstervakken!$C:$C,Monstervakken!CT:CT,".",0)</f>
        <v>ja</v>
      </c>
      <c r="BK397" s="234" t="str">
        <f>_xlfn.XLOOKUP($F397,Monstervakken!$C:$C,Monstervakken!CU:CU,".",0)</f>
        <v>ja</v>
      </c>
      <c r="BL397" s="232" t="str">
        <f t="shared" si="45"/>
        <v>011_387</v>
      </c>
    </row>
    <row r="398" spans="1:64" x14ac:dyDescent="0.2">
      <c r="A398" s="6" t="s">
        <v>1647</v>
      </c>
      <c r="C398" s="135">
        <f>_xlfn.XLOOKUP(F398,Monstervakken!C:C,Monstervakken!B:B)</f>
        <v>3024</v>
      </c>
      <c r="D398" s="6" t="s">
        <v>1635</v>
      </c>
      <c r="E398" s="6" t="s">
        <v>863</v>
      </c>
      <c r="F398" s="75">
        <v>99</v>
      </c>
      <c r="G398" s="115" t="str">
        <f t="shared" ref="G398:G461" si="46">D398&amp;"_"&amp;TEXT(I398,"000")</f>
        <v>011_388</v>
      </c>
      <c r="H398" s="135"/>
      <c r="I398" s="75">
        <v>388</v>
      </c>
      <c r="J398" s="6" t="s">
        <v>864</v>
      </c>
      <c r="K398" s="23">
        <v>14</v>
      </c>
      <c r="L398" s="25">
        <v>17</v>
      </c>
      <c r="M398" s="6">
        <v>238</v>
      </c>
      <c r="N398" s="8">
        <v>43770</v>
      </c>
      <c r="O398" s="6" t="s">
        <v>38</v>
      </c>
      <c r="P398" s="66">
        <v>-2.2400000000000002</v>
      </c>
      <c r="Q398" s="66">
        <v>-2.2200000000000002</v>
      </c>
      <c r="R398" s="66">
        <f>_xlfn.XLOOKUP(E398,hlp_leggeruitrapport!A:A,hlp_leggeruitrapport!D:D)</f>
        <v>-2.2200000000000002</v>
      </c>
      <c r="S398" s="66">
        <v>0.75</v>
      </c>
      <c r="T398" s="66">
        <f>_xlfn.XLOOKUP(E398,hlp_leggeruitrapport!A:A,hlp_leggeruitrapport!E:E)</f>
        <v>0.75</v>
      </c>
      <c r="U398" s="75">
        <f>_xlfn.XLOOKUP(E398,hlp_leggeruitrapport!A:A,hlp_leggeruitrapport!F:F)</f>
        <v>3</v>
      </c>
      <c r="V398" s="165">
        <f>_xlfn.XLOOKUP($G398,hpBPaanwas!$C:$C,hpBPaanwas!T:T,".")</f>
        <v>3</v>
      </c>
      <c r="W398" s="75">
        <f t="shared" ref="W398:W461" si="47">X398-0.2</f>
        <v>-3.1700000000000004</v>
      </c>
      <c r="X398" s="6">
        <v>-2.97</v>
      </c>
      <c r="Y398" s="6">
        <v>12.5</v>
      </c>
      <c r="Z398" s="6">
        <v>9.75</v>
      </c>
      <c r="AA398" s="6">
        <v>1.38</v>
      </c>
      <c r="AB398" s="6">
        <v>3.21</v>
      </c>
      <c r="AC398" s="6">
        <v>136.5</v>
      </c>
      <c r="AD398" s="6">
        <v>19.3</v>
      </c>
      <c r="AE398" s="6">
        <v>44.9</v>
      </c>
      <c r="AF398" s="6">
        <v>0.1434</v>
      </c>
      <c r="AG398" s="6" t="s">
        <v>479</v>
      </c>
      <c r="AH398" s="6" t="s">
        <v>32</v>
      </c>
      <c r="AI398" s="6" t="s">
        <v>41</v>
      </c>
      <c r="AJ398" s="6" t="s">
        <v>864</v>
      </c>
      <c r="AK398" s="75">
        <f>_xlfn.XLOOKUP(G398,hlpBPout!C:C,hlpBPout!X:X,".")</f>
        <v>136</v>
      </c>
      <c r="AL398" s="75">
        <f>_xlfn.XLOOKUP($G398,hlpBPout!$C:$C,hlpBPout!AA:AA,".")</f>
        <v>20</v>
      </c>
      <c r="AM398" s="75">
        <f>_xlfn.XLOOKUP(G398,hpBPaanwas!C:C,hpBPaanwas!X:X,".")</f>
        <v>141</v>
      </c>
      <c r="AN398" s="165">
        <f t="shared" si="44"/>
        <v>3.5714285714285716</v>
      </c>
      <c r="AO398" s="75">
        <f>_xlfn.XLOOKUP($G398,hpBPaanwas!$C:$C,hpBPaanwas!AA:AA,".")</f>
        <v>50</v>
      </c>
      <c r="AP398" s="116"/>
      <c r="AQ398" s="75">
        <f t="shared" si="43"/>
        <v>-0.5</v>
      </c>
      <c r="AR398" s="116"/>
      <c r="AS398" s="127" t="s">
        <v>1647</v>
      </c>
      <c r="AT398" s="127">
        <v>1</v>
      </c>
      <c r="AU398" s="128"/>
      <c r="AV398" s="232" t="str">
        <f>_xlfn.XLOOKUP($F398,Monstervakken!$C:$C,Monstervakken!L:L,".",0)</f>
        <v>Klasse industrie</v>
      </c>
      <c r="AW398" s="232" t="str">
        <f>_xlfn.XLOOKUP($F398,Monstervakken!$C:$C,Monstervakken!M:M,".",0)</f>
        <v>Klasse A</v>
      </c>
      <c r="AX398" s="232" t="str">
        <f>_xlfn.XLOOKUP($F398,Monstervakken!$C:$C,Monstervakken!N:N,".",0)</f>
        <v>Verspreidbaar</v>
      </c>
      <c r="AY398" s="232" t="str">
        <f>_xlfn.XLOOKUP($F398,Monstervakken!$C:$C,Monstervakken!O:O,".",0)</f>
        <v>Toepasbaar in GBT</v>
      </c>
      <c r="AZ398" s="232" t="str">
        <f>_xlfn.XLOOKUP($F398,Monstervakken!$C:$C,Monstervakken!P:P,".",0)</f>
        <v>Toepasbaar in GBT</v>
      </c>
      <c r="BA398" s="232" t="str">
        <f>_xlfn.XLOOKUP($F398,Monstervakken!$C:$C,Monstervakken!Q:Q,".",0)</f>
        <v>Geen</v>
      </c>
      <c r="BB398" s="232"/>
      <c r="BC398" s="234" t="str">
        <f>_xlfn.XLOOKUP($F398,Monstervakken!$C:$C,Monstervakken!CM:CM,".",0)</f>
        <v>ja</v>
      </c>
      <c r="BD398" s="234" t="str">
        <f>_xlfn.XLOOKUP($F398,Monstervakken!$C:$C,Monstervakken!CN:CN,".",0)</f>
        <v>ja</v>
      </c>
      <c r="BE398" s="234" t="str">
        <f>_xlfn.XLOOKUP($F398,Monstervakken!$C:$C,Monstervakken!CO:CO,".",0)</f>
        <v>ja</v>
      </c>
      <c r="BF398" s="234" t="str">
        <f>_xlfn.XLOOKUP($F398,Monstervakken!$C:$C,Monstervakken!CP:CP,".",0)</f>
        <v>ja</v>
      </c>
      <c r="BG398" s="234" t="str">
        <f>_xlfn.XLOOKUP($F398,Monstervakken!$C:$C,Monstervakken!CQ:CQ,".",0)</f>
        <v>ja</v>
      </c>
      <c r="BH398" s="234" t="str">
        <f>_xlfn.XLOOKUP($F398,Monstervakken!$C:$C,Monstervakken!CR:CR,".",0)</f>
        <v>ja</v>
      </c>
      <c r="BI398" s="234" t="str">
        <f>_xlfn.XLOOKUP($F398,Monstervakken!$C:$C,Monstervakken!CS:CS,".",0)</f>
        <v>ja</v>
      </c>
      <c r="BJ398" s="234" t="str">
        <f>_xlfn.XLOOKUP($F398,Monstervakken!$C:$C,Monstervakken!CT:CT,".",0)</f>
        <v>ja</v>
      </c>
      <c r="BK398" s="234" t="str">
        <f>_xlfn.XLOOKUP($F398,Monstervakken!$C:$C,Monstervakken!CU:CU,".",0)</f>
        <v>ja</v>
      </c>
      <c r="BL398" s="232" t="str">
        <f t="shared" si="45"/>
        <v>011_388</v>
      </c>
    </row>
    <row r="399" spans="1:64" x14ac:dyDescent="0.2">
      <c r="A399" s="6" t="s">
        <v>1647</v>
      </c>
      <c r="C399" s="135">
        <f>_xlfn.XLOOKUP(F399,Monstervakken!C:C,Monstervakken!B:B)</f>
        <v>4043</v>
      </c>
      <c r="D399" s="6" t="s">
        <v>1635</v>
      </c>
      <c r="E399" s="6" t="s">
        <v>1183</v>
      </c>
      <c r="F399" s="75">
        <v>100</v>
      </c>
      <c r="G399" s="115" t="str">
        <f t="shared" si="46"/>
        <v>011_389</v>
      </c>
      <c r="H399" s="135"/>
      <c r="I399" s="75">
        <v>389</v>
      </c>
      <c r="J399" s="6" t="s">
        <v>1184</v>
      </c>
      <c r="K399" s="23">
        <v>28</v>
      </c>
      <c r="L399" s="25">
        <v>24</v>
      </c>
      <c r="M399" s="6">
        <v>672</v>
      </c>
      <c r="N399" s="8">
        <v>43770</v>
      </c>
      <c r="O399" s="6" t="s">
        <v>47</v>
      </c>
      <c r="P399" s="66">
        <v>-2.2400000000000002</v>
      </c>
      <c r="Q399" s="66">
        <v>-2.2200000000000002</v>
      </c>
      <c r="R399" s="66">
        <f>_xlfn.XLOOKUP(E399,hlp_leggeruitrapport!A:A,hlp_leggeruitrapport!D:D)</f>
        <v>-2.2200000000000002</v>
      </c>
      <c r="S399" s="66">
        <v>0.75</v>
      </c>
      <c r="T399" s="66">
        <f>_xlfn.XLOOKUP(E399,hlp_leggeruitrapport!A:A,hlp_leggeruitrapport!E:E)</f>
        <v>0.75</v>
      </c>
      <c r="U399" s="75">
        <f>_xlfn.XLOOKUP(E399,hlp_leggeruitrapport!A:A,hlp_leggeruitrapport!F:F)</f>
        <v>3</v>
      </c>
      <c r="V399" s="165">
        <f>_xlfn.XLOOKUP($G399,hpBPaanwas!$C:$C,hpBPaanwas!T:T,".")</f>
        <v>3</v>
      </c>
      <c r="W399" s="75">
        <f t="shared" si="47"/>
        <v>-3.1700000000000004</v>
      </c>
      <c r="X399" s="6">
        <v>-2.97</v>
      </c>
      <c r="Y399" s="6">
        <v>19.5</v>
      </c>
      <c r="Z399" s="6">
        <v>7.37</v>
      </c>
      <c r="AA399" s="6">
        <v>5.95</v>
      </c>
      <c r="AB399" s="6">
        <v>6.09</v>
      </c>
      <c r="AC399" s="6">
        <v>206.4</v>
      </c>
      <c r="AD399" s="6">
        <v>166.6</v>
      </c>
      <c r="AE399" s="6">
        <v>170.5</v>
      </c>
      <c r="AF399" s="6">
        <v>0.388596</v>
      </c>
      <c r="AG399" s="6" t="s">
        <v>921</v>
      </c>
      <c r="AH399" s="6" t="s">
        <v>28</v>
      </c>
      <c r="AI399" s="6" t="s">
        <v>41</v>
      </c>
      <c r="AJ399" s="6" t="s">
        <v>1184</v>
      </c>
      <c r="AK399" s="75">
        <f>_xlfn.XLOOKUP(G399,hlpBPout!C:C,hlpBPout!X:X,".")</f>
        <v>204</v>
      </c>
      <c r="AL399" s="75">
        <f>_xlfn.XLOOKUP($G399,hlpBPout!$C:$C,hlpBPout!AA:AA,".")</f>
        <v>168</v>
      </c>
      <c r="AM399" s="75">
        <f>_xlfn.XLOOKUP(G399,hpBPaanwas!C:C,hpBPaanwas!X:X,".")</f>
        <v>221</v>
      </c>
      <c r="AN399" s="165">
        <f t="shared" si="44"/>
        <v>6.7142857142857144</v>
      </c>
      <c r="AO399" s="75">
        <f>_xlfn.XLOOKUP($G399,hpBPaanwas!$C:$C,hpBPaanwas!AA:AA,".")</f>
        <v>188</v>
      </c>
      <c r="AP399" s="116"/>
      <c r="AQ399" s="75">
        <f t="shared" si="43"/>
        <v>-2.4000000000000057</v>
      </c>
      <c r="AR399" s="116"/>
      <c r="AS399" s="127"/>
      <c r="AT399" s="127" t="s">
        <v>3795</v>
      </c>
      <c r="AU399" s="128"/>
      <c r="AV399" s="232" t="str">
        <f>_xlfn.XLOOKUP($F399,Monstervakken!$C:$C,Monstervakken!L:L,".",0)</f>
        <v>Klasse industrie</v>
      </c>
      <c r="AW399" s="232" t="str">
        <f>_xlfn.XLOOKUP($F399,Monstervakken!$C:$C,Monstervakken!M:M,".",0)</f>
        <v>Klasse B</v>
      </c>
      <c r="AX399" s="232" t="str">
        <f>_xlfn.XLOOKUP($F399,Monstervakken!$C:$C,Monstervakken!N:N,".",0)</f>
        <v>Verspreidbaar</v>
      </c>
      <c r="AY399" s="232" t="str">
        <f>_xlfn.XLOOKUP($F399,Monstervakken!$C:$C,Monstervakken!O:O,".",0)</f>
        <v>Toepasbaar in GBT</v>
      </c>
      <c r="AZ399" s="232" t="str">
        <f>_xlfn.XLOOKUP($F399,Monstervakken!$C:$C,Monstervakken!P:P,".",0)</f>
        <v>Toepasbaar in GBT</v>
      </c>
      <c r="BA399" s="232" t="str">
        <f>_xlfn.XLOOKUP($F399,Monstervakken!$C:$C,Monstervakken!Q:Q,".",0)</f>
        <v>Geen</v>
      </c>
      <c r="BB399" s="232"/>
      <c r="BC399" s="234" t="str">
        <f>_xlfn.XLOOKUP($F399,Monstervakken!$C:$C,Monstervakken!CM:CM,".",0)</f>
        <v>ja</v>
      </c>
      <c r="BD399" s="234" t="str">
        <f>_xlfn.XLOOKUP($F399,Monstervakken!$C:$C,Monstervakken!CN:CN,".",0)</f>
        <v>ja</v>
      </c>
      <c r="BE399" s="234" t="str">
        <f>_xlfn.XLOOKUP($F399,Monstervakken!$C:$C,Monstervakken!CO:CO,".",0)</f>
        <v>ja</v>
      </c>
      <c r="BF399" s="234" t="str">
        <f>_xlfn.XLOOKUP($F399,Monstervakken!$C:$C,Monstervakken!CP:CP,".",0)</f>
        <v>ja</v>
      </c>
      <c r="BG399" s="234" t="str">
        <f>_xlfn.XLOOKUP($F399,Monstervakken!$C:$C,Monstervakken!CQ:CQ,".",0)</f>
        <v>ja</v>
      </c>
      <c r="BH399" s="234" t="str">
        <f>_xlfn.XLOOKUP($F399,Monstervakken!$C:$C,Monstervakken!CR:CR,".",0)</f>
        <v>ja</v>
      </c>
      <c r="BI399" s="234" t="str">
        <f>_xlfn.XLOOKUP($F399,Monstervakken!$C:$C,Monstervakken!CS:CS,".",0)</f>
        <v>ja</v>
      </c>
      <c r="BJ399" s="234" t="str">
        <f>_xlfn.XLOOKUP($F399,Monstervakken!$C:$C,Monstervakken!CT:CT,".",0)</f>
        <v>ja</v>
      </c>
      <c r="BK399" s="234" t="str">
        <f>_xlfn.XLOOKUP($F399,Monstervakken!$C:$C,Monstervakken!CU:CU,".",0)</f>
        <v>ja</v>
      </c>
      <c r="BL399" s="232" t="str">
        <f t="shared" si="45"/>
        <v>011_389</v>
      </c>
    </row>
    <row r="400" spans="1:64" x14ac:dyDescent="0.2">
      <c r="A400" s="6" t="s">
        <v>1647</v>
      </c>
      <c r="C400" s="135">
        <f>_xlfn.XLOOKUP(F400,Monstervakken!C:C,Monstervakken!B:B)</f>
        <v>4043</v>
      </c>
      <c r="D400" s="6" t="s">
        <v>1635</v>
      </c>
      <c r="E400" s="6" t="s">
        <v>1183</v>
      </c>
      <c r="F400" s="75">
        <v>100</v>
      </c>
      <c r="G400" s="115" t="str">
        <f t="shared" si="46"/>
        <v>011_390</v>
      </c>
      <c r="H400" s="135"/>
      <c r="I400" s="75">
        <v>390</v>
      </c>
      <c r="J400" s="6" t="s">
        <v>1185</v>
      </c>
      <c r="K400" s="23">
        <v>39</v>
      </c>
      <c r="L400" s="25">
        <v>26</v>
      </c>
      <c r="M400" s="6">
        <v>1014</v>
      </c>
      <c r="N400" s="8">
        <v>43770</v>
      </c>
      <c r="O400" s="6" t="s">
        <v>47</v>
      </c>
      <c r="P400" s="66">
        <v>-2.2400000000000002</v>
      </c>
      <c r="Q400" s="66">
        <v>-2.2200000000000002</v>
      </c>
      <c r="R400" s="66">
        <f>_xlfn.XLOOKUP(E400,hlp_leggeruitrapport!A:A,hlp_leggeruitrapport!D:D)</f>
        <v>-2.2200000000000002</v>
      </c>
      <c r="S400" s="66">
        <v>0.75</v>
      </c>
      <c r="T400" s="66">
        <f>_xlfn.XLOOKUP(E400,hlp_leggeruitrapport!A:A,hlp_leggeruitrapport!E:E)</f>
        <v>0.75</v>
      </c>
      <c r="U400" s="75">
        <f>_xlfn.XLOOKUP(E400,hlp_leggeruitrapport!A:A,hlp_leggeruitrapport!F:F)</f>
        <v>3</v>
      </c>
      <c r="V400" s="165">
        <f>_xlfn.XLOOKUP($G400,hpBPaanwas!$C:$C,hpBPaanwas!T:T,".")</f>
        <v>3</v>
      </c>
      <c r="W400" s="75">
        <f t="shared" si="47"/>
        <v>-3.1700000000000004</v>
      </c>
      <c r="X400" s="6">
        <v>-2.97</v>
      </c>
      <c r="Y400" s="6">
        <v>21.5</v>
      </c>
      <c r="Z400" s="6">
        <v>7.04</v>
      </c>
      <c r="AA400" s="6">
        <v>5.39</v>
      </c>
      <c r="AB400" s="6">
        <v>6.41</v>
      </c>
      <c r="AC400" s="6">
        <v>274.60000000000002</v>
      </c>
      <c r="AD400" s="6">
        <v>210.2</v>
      </c>
      <c r="AE400" s="6">
        <v>250</v>
      </c>
      <c r="AF400" s="6">
        <v>0.32296599999999998</v>
      </c>
      <c r="AG400" s="6" t="s">
        <v>921</v>
      </c>
      <c r="AH400" s="6" t="s">
        <v>28</v>
      </c>
      <c r="AI400" s="6" t="s">
        <v>41</v>
      </c>
      <c r="AJ400" s="6" t="s">
        <v>1185</v>
      </c>
      <c r="AK400" s="75">
        <f>_xlfn.XLOOKUP(G400,hlpBPout!C:C,hlpBPout!X:X,".")</f>
        <v>273</v>
      </c>
      <c r="AL400" s="75">
        <f>_xlfn.XLOOKUP($G400,hlpBPout!$C:$C,hlpBPout!AA:AA,".")</f>
        <v>211</v>
      </c>
      <c r="AM400" s="75">
        <f>_xlfn.XLOOKUP(G400,hpBPaanwas!C:C,hpBPaanwas!X:X,".")</f>
        <v>300</v>
      </c>
      <c r="AN400" s="165">
        <f t="shared" si="44"/>
        <v>7.1025641025641022</v>
      </c>
      <c r="AO400" s="75">
        <f>_xlfn.XLOOKUP($G400,hpBPaanwas!$C:$C,hpBPaanwas!AA:AA,".")</f>
        <v>277</v>
      </c>
      <c r="AP400" s="116"/>
      <c r="AQ400" s="75">
        <f t="shared" si="43"/>
        <v>-1.6000000000000227</v>
      </c>
      <c r="AR400" s="116"/>
      <c r="AS400" s="127"/>
      <c r="AT400" s="127" t="s">
        <v>3795</v>
      </c>
      <c r="AU400" s="128"/>
      <c r="AV400" s="232" t="str">
        <f>_xlfn.XLOOKUP($F400,Monstervakken!$C:$C,Monstervakken!L:L,".",0)</f>
        <v>Klasse industrie</v>
      </c>
      <c r="AW400" s="232" t="str">
        <f>_xlfn.XLOOKUP($F400,Monstervakken!$C:$C,Monstervakken!M:M,".",0)</f>
        <v>Klasse B</v>
      </c>
      <c r="AX400" s="232" t="str">
        <f>_xlfn.XLOOKUP($F400,Monstervakken!$C:$C,Monstervakken!N:N,".",0)</f>
        <v>Verspreidbaar</v>
      </c>
      <c r="AY400" s="232" t="str">
        <f>_xlfn.XLOOKUP($F400,Monstervakken!$C:$C,Monstervakken!O:O,".",0)</f>
        <v>Toepasbaar in GBT</v>
      </c>
      <c r="AZ400" s="232" t="str">
        <f>_xlfn.XLOOKUP($F400,Monstervakken!$C:$C,Monstervakken!P:P,".",0)</f>
        <v>Toepasbaar in GBT</v>
      </c>
      <c r="BA400" s="232" t="str">
        <f>_xlfn.XLOOKUP($F400,Monstervakken!$C:$C,Monstervakken!Q:Q,".",0)</f>
        <v>Geen</v>
      </c>
      <c r="BB400" s="232"/>
      <c r="BC400" s="234" t="str">
        <f>_xlfn.XLOOKUP($F400,Monstervakken!$C:$C,Monstervakken!CM:CM,".",0)</f>
        <v>ja</v>
      </c>
      <c r="BD400" s="234" t="str">
        <f>_xlfn.XLOOKUP($F400,Monstervakken!$C:$C,Monstervakken!CN:CN,".",0)</f>
        <v>ja</v>
      </c>
      <c r="BE400" s="234" t="str">
        <f>_xlfn.XLOOKUP($F400,Monstervakken!$C:$C,Monstervakken!CO:CO,".",0)</f>
        <v>ja</v>
      </c>
      <c r="BF400" s="234" t="str">
        <f>_xlfn.XLOOKUP($F400,Monstervakken!$C:$C,Monstervakken!CP:CP,".",0)</f>
        <v>ja</v>
      </c>
      <c r="BG400" s="234" t="str">
        <f>_xlfn.XLOOKUP($F400,Monstervakken!$C:$C,Monstervakken!CQ:CQ,".",0)</f>
        <v>ja</v>
      </c>
      <c r="BH400" s="234" t="str">
        <f>_xlfn.XLOOKUP($F400,Monstervakken!$C:$C,Monstervakken!CR:CR,".",0)</f>
        <v>ja</v>
      </c>
      <c r="BI400" s="234" t="str">
        <f>_xlfn.XLOOKUP($F400,Monstervakken!$C:$C,Monstervakken!CS:CS,".",0)</f>
        <v>ja</v>
      </c>
      <c r="BJ400" s="234" t="str">
        <f>_xlfn.XLOOKUP($F400,Monstervakken!$C:$C,Monstervakken!CT:CT,".",0)</f>
        <v>ja</v>
      </c>
      <c r="BK400" s="234" t="str">
        <f>_xlfn.XLOOKUP($F400,Monstervakken!$C:$C,Monstervakken!CU:CU,".",0)</f>
        <v>ja</v>
      </c>
      <c r="BL400" s="232" t="str">
        <f t="shared" si="45"/>
        <v>011_390</v>
      </c>
    </row>
    <row r="401" spans="1:64" hidden="1" x14ac:dyDescent="0.2">
      <c r="A401" s="6" t="s">
        <v>1229</v>
      </c>
      <c r="C401" s="6"/>
      <c r="D401" s="6" t="s">
        <v>1635</v>
      </c>
      <c r="E401" s="6" t="s">
        <v>1207</v>
      </c>
      <c r="F401" s="75">
        <v>0</v>
      </c>
      <c r="G401" s="75" t="str">
        <f t="shared" si="46"/>
        <v>011_391</v>
      </c>
      <c r="H401" s="75"/>
      <c r="I401" s="6">
        <v>391</v>
      </c>
      <c r="J401" s="6" t="s">
        <v>1208</v>
      </c>
      <c r="K401" s="23">
        <v>42</v>
      </c>
      <c r="L401" s="25">
        <v>0</v>
      </c>
      <c r="M401" s="6">
        <v>0</v>
      </c>
      <c r="N401" s="6" t="s">
        <v>41</v>
      </c>
      <c r="O401" s="6" t="s">
        <v>41</v>
      </c>
      <c r="P401" s="66">
        <v>0</v>
      </c>
      <c r="Q401" s="67">
        <v>0</v>
      </c>
      <c r="R401" s="67">
        <f>_xlfn.XLOOKUP(E401,hlp_leggeruitrapport!A:A,hlp_leggeruitrapport!D:D)</f>
        <v>-2.2200000000000002</v>
      </c>
      <c r="S401" s="67">
        <v>0</v>
      </c>
      <c r="T401" s="67">
        <f>_xlfn.XLOOKUP(E401,hlp_leggeruitrapport!A:A,hlp_leggeruitrapport!E:E)</f>
        <v>0.5</v>
      </c>
      <c r="U401" s="63"/>
      <c r="V401" s="165" t="str">
        <f>_xlfn.XLOOKUP($G401,hpBPaanwas!$C:$C,hpBPaanwas!T:T,".")</f>
        <v>.</v>
      </c>
      <c r="W401" s="75">
        <f t="shared" si="47"/>
        <v>-0.2</v>
      </c>
      <c r="X401" s="6">
        <v>0</v>
      </c>
      <c r="Y401" s="6">
        <v>0</v>
      </c>
      <c r="Z401" s="6">
        <v>0</v>
      </c>
      <c r="AA401" s="6">
        <v>0</v>
      </c>
      <c r="AB401" s="6">
        <v>0</v>
      </c>
      <c r="AC401" s="6">
        <v>0</v>
      </c>
      <c r="AD401" s="6">
        <v>0</v>
      </c>
      <c r="AE401" s="6">
        <v>0</v>
      </c>
      <c r="AF401" s="6">
        <v>0</v>
      </c>
      <c r="AG401" s="6" t="s">
        <v>1199</v>
      </c>
      <c r="AH401" s="6" t="s">
        <v>41</v>
      </c>
      <c r="AI401" s="6" t="s">
        <v>41</v>
      </c>
      <c r="AJ401" s="6" t="s">
        <v>1208</v>
      </c>
      <c r="AK401" s="75" t="str">
        <f>_xlfn.XLOOKUP(G401,hlpBPout!C:C,hlpBPout!X:X,".")</f>
        <v>.</v>
      </c>
      <c r="AL401" s="75" t="str">
        <f>_xlfn.XLOOKUP($G401,hlpBPout!$C:$C,hlpBPout!AA:AA,".")</f>
        <v>.</v>
      </c>
      <c r="AM401" s="75" t="str">
        <f>_xlfn.XLOOKUP(G401,hpBPaanwas!C:C,hpBPaanwas!X:X,".")</f>
        <v>.</v>
      </c>
      <c r="AN401" s="75"/>
      <c r="AO401" s="75" t="str">
        <f>_xlfn.XLOOKUP($G401,hpBPaanwas!$C:$C,hpBPaanwas!AA:AA,".")</f>
        <v>.</v>
      </c>
      <c r="AP401" s="116"/>
      <c r="AQ401" s="75"/>
      <c r="AR401" s="116"/>
      <c r="AS401" s="127"/>
      <c r="AT401" s="127"/>
      <c r="AU401" s="128"/>
      <c r="BC401" s="2"/>
      <c r="BD401" s="2"/>
      <c r="BE401" s="2"/>
      <c r="BF401" s="2"/>
      <c r="BG401" s="2"/>
      <c r="BH401" s="2"/>
      <c r="BI401" s="2"/>
      <c r="BJ401" s="2"/>
      <c r="BK401" s="2"/>
      <c r="BL401" s="232" t="str">
        <f t="shared" si="45"/>
        <v>011_391</v>
      </c>
    </row>
    <row r="402" spans="1:64" hidden="1" x14ac:dyDescent="0.2">
      <c r="A402" s="6" t="s">
        <v>1229</v>
      </c>
      <c r="C402" s="6"/>
      <c r="D402" s="6" t="s">
        <v>1635</v>
      </c>
      <c r="E402" s="6" t="s">
        <v>1207</v>
      </c>
      <c r="F402" s="75">
        <v>0</v>
      </c>
      <c r="G402" s="75" t="str">
        <f t="shared" si="46"/>
        <v>011_392</v>
      </c>
      <c r="H402" s="75"/>
      <c r="I402" s="6">
        <v>392</v>
      </c>
      <c r="J402" s="6" t="s">
        <v>1209</v>
      </c>
      <c r="K402" s="23">
        <v>43</v>
      </c>
      <c r="L402" s="25">
        <v>0</v>
      </c>
      <c r="M402" s="6">
        <v>0</v>
      </c>
      <c r="N402" s="6" t="s">
        <v>41</v>
      </c>
      <c r="O402" s="6" t="s">
        <v>41</v>
      </c>
      <c r="P402" s="66">
        <v>0</v>
      </c>
      <c r="Q402" s="67">
        <v>0</v>
      </c>
      <c r="R402" s="67">
        <f>_xlfn.XLOOKUP(E402,hlp_leggeruitrapport!A:A,hlp_leggeruitrapport!D:D)</f>
        <v>-2.2200000000000002</v>
      </c>
      <c r="S402" s="67">
        <v>0</v>
      </c>
      <c r="T402" s="67">
        <f>_xlfn.XLOOKUP(E402,hlp_leggeruitrapport!A:A,hlp_leggeruitrapport!E:E)</f>
        <v>0.5</v>
      </c>
      <c r="U402" s="63"/>
      <c r="V402" s="165" t="str">
        <f>_xlfn.XLOOKUP($G402,hpBPaanwas!$C:$C,hpBPaanwas!T:T,".")</f>
        <v>.</v>
      </c>
      <c r="W402" s="75">
        <f t="shared" si="47"/>
        <v>-0.2</v>
      </c>
      <c r="X402" s="6">
        <v>0</v>
      </c>
      <c r="Y402" s="6">
        <v>0</v>
      </c>
      <c r="Z402" s="6">
        <v>0</v>
      </c>
      <c r="AA402" s="6">
        <v>0</v>
      </c>
      <c r="AB402" s="6">
        <v>0</v>
      </c>
      <c r="AC402" s="6">
        <v>0</v>
      </c>
      <c r="AD402" s="6">
        <v>0</v>
      </c>
      <c r="AE402" s="6">
        <v>0</v>
      </c>
      <c r="AF402" s="6">
        <v>0</v>
      </c>
      <c r="AG402" s="6" t="s">
        <v>1199</v>
      </c>
      <c r="AH402" s="6" t="s">
        <v>41</v>
      </c>
      <c r="AI402" s="6" t="s">
        <v>41</v>
      </c>
      <c r="AJ402" s="6" t="s">
        <v>1209</v>
      </c>
      <c r="AK402" s="75" t="str">
        <f>_xlfn.XLOOKUP(G402,hlpBPout!C:C,hlpBPout!X:X,".")</f>
        <v>.</v>
      </c>
      <c r="AL402" s="75" t="str">
        <f>_xlfn.XLOOKUP($G402,hlpBPout!$C:$C,hlpBPout!AA:AA,".")</f>
        <v>.</v>
      </c>
      <c r="AM402" s="75" t="str">
        <f>_xlfn.XLOOKUP(G402,hpBPaanwas!C:C,hpBPaanwas!X:X,".")</f>
        <v>.</v>
      </c>
      <c r="AN402" s="75"/>
      <c r="AO402" s="75" t="str">
        <f>_xlfn.XLOOKUP($G402,hpBPaanwas!$C:$C,hpBPaanwas!AA:AA,".")</f>
        <v>.</v>
      </c>
      <c r="AP402" s="116"/>
      <c r="AQ402" s="75"/>
      <c r="AR402" s="116"/>
      <c r="AS402" s="127"/>
      <c r="AT402" s="127"/>
      <c r="AU402" s="128"/>
      <c r="BC402" s="2"/>
      <c r="BD402" s="2"/>
      <c r="BE402" s="2"/>
      <c r="BF402" s="2"/>
      <c r="BG402" s="2"/>
      <c r="BH402" s="2"/>
      <c r="BI402" s="2"/>
      <c r="BJ402" s="2"/>
      <c r="BK402" s="2"/>
      <c r="BL402" s="232" t="str">
        <f t="shared" si="45"/>
        <v>011_392</v>
      </c>
    </row>
    <row r="403" spans="1:64" hidden="1" x14ac:dyDescent="0.2">
      <c r="A403" s="6" t="s">
        <v>1229</v>
      </c>
      <c r="C403" s="6"/>
      <c r="D403" s="6" t="s">
        <v>1635</v>
      </c>
      <c r="E403" s="6" t="s">
        <v>1207</v>
      </c>
      <c r="F403" s="75">
        <v>0</v>
      </c>
      <c r="G403" s="75" t="str">
        <f t="shared" si="46"/>
        <v>011_393</v>
      </c>
      <c r="H403" s="75"/>
      <c r="I403" s="6">
        <v>393</v>
      </c>
      <c r="J403" s="6" t="s">
        <v>1210</v>
      </c>
      <c r="K403" s="23">
        <v>35</v>
      </c>
      <c r="L403" s="25">
        <v>0</v>
      </c>
      <c r="M403" s="6">
        <v>0</v>
      </c>
      <c r="N403" s="6" t="s">
        <v>41</v>
      </c>
      <c r="O403" s="6" t="s">
        <v>41</v>
      </c>
      <c r="P403" s="66">
        <v>0</v>
      </c>
      <c r="Q403" s="67">
        <v>0</v>
      </c>
      <c r="R403" s="67">
        <f>_xlfn.XLOOKUP(E403,hlp_leggeruitrapport!A:A,hlp_leggeruitrapport!D:D)</f>
        <v>-2.2200000000000002</v>
      </c>
      <c r="S403" s="67">
        <v>0</v>
      </c>
      <c r="T403" s="67">
        <f>_xlfn.XLOOKUP(E403,hlp_leggeruitrapport!A:A,hlp_leggeruitrapport!E:E)</f>
        <v>0.5</v>
      </c>
      <c r="U403" s="63"/>
      <c r="V403" s="165" t="str">
        <f>_xlfn.XLOOKUP($G403,hpBPaanwas!$C:$C,hpBPaanwas!T:T,".")</f>
        <v>.</v>
      </c>
      <c r="W403" s="75">
        <f t="shared" si="47"/>
        <v>-0.2</v>
      </c>
      <c r="X403" s="6">
        <v>0</v>
      </c>
      <c r="Y403" s="6">
        <v>0</v>
      </c>
      <c r="Z403" s="6">
        <v>0</v>
      </c>
      <c r="AA403" s="6">
        <v>0</v>
      </c>
      <c r="AB403" s="6">
        <v>0</v>
      </c>
      <c r="AC403" s="6">
        <v>0</v>
      </c>
      <c r="AD403" s="6">
        <v>0</v>
      </c>
      <c r="AE403" s="6">
        <v>0</v>
      </c>
      <c r="AF403" s="6">
        <v>0</v>
      </c>
      <c r="AG403" s="6" t="s">
        <v>1199</v>
      </c>
      <c r="AH403" s="6" t="s">
        <v>41</v>
      </c>
      <c r="AI403" s="6" t="s">
        <v>41</v>
      </c>
      <c r="AJ403" s="6" t="s">
        <v>1210</v>
      </c>
      <c r="AK403" s="75" t="str">
        <f>_xlfn.XLOOKUP(G403,hlpBPout!C:C,hlpBPout!X:X,".")</f>
        <v>.</v>
      </c>
      <c r="AL403" s="75" t="str">
        <f>_xlfn.XLOOKUP($G403,hlpBPout!$C:$C,hlpBPout!AA:AA,".")</f>
        <v>.</v>
      </c>
      <c r="AM403" s="75" t="str">
        <f>_xlfn.XLOOKUP(G403,hpBPaanwas!C:C,hpBPaanwas!X:X,".")</f>
        <v>.</v>
      </c>
      <c r="AN403" s="75"/>
      <c r="AO403" s="75" t="str">
        <f>_xlfn.XLOOKUP($G403,hpBPaanwas!$C:$C,hpBPaanwas!AA:AA,".")</f>
        <v>.</v>
      </c>
      <c r="AP403" s="116"/>
      <c r="AQ403" s="75"/>
      <c r="AR403" s="116"/>
      <c r="AS403" s="127"/>
      <c r="AT403" s="127"/>
      <c r="AU403" s="128"/>
      <c r="BC403" s="2"/>
      <c r="BD403" s="2"/>
      <c r="BE403" s="2"/>
      <c r="BF403" s="2"/>
      <c r="BG403" s="2"/>
      <c r="BH403" s="2"/>
      <c r="BI403" s="2"/>
      <c r="BJ403" s="2"/>
      <c r="BK403" s="2"/>
      <c r="BL403" s="232" t="str">
        <f t="shared" si="45"/>
        <v>011_393</v>
      </c>
    </row>
    <row r="404" spans="1:64" x14ac:dyDescent="0.2">
      <c r="A404" s="6" t="s">
        <v>1647</v>
      </c>
      <c r="C404" s="135">
        <f>_xlfn.XLOOKUP(F404,Monstervakken!C:C,Monstervakken!B:B)</f>
        <v>5004</v>
      </c>
      <c r="D404" s="6" t="s">
        <v>1635</v>
      </c>
      <c r="E404" s="6" t="s">
        <v>437</v>
      </c>
      <c r="F404" s="75">
        <v>98</v>
      </c>
      <c r="G404" s="115" t="str">
        <f t="shared" si="46"/>
        <v>011_394</v>
      </c>
      <c r="H404" s="135"/>
      <c r="I404" s="75">
        <v>394</v>
      </c>
      <c r="J404" s="6" t="s">
        <v>438</v>
      </c>
      <c r="K404" s="23">
        <v>49</v>
      </c>
      <c r="L404" s="25">
        <v>16</v>
      </c>
      <c r="M404" s="6">
        <v>784</v>
      </c>
      <c r="N404" s="8">
        <v>43770</v>
      </c>
      <c r="O404" s="6" t="s">
        <v>74</v>
      </c>
      <c r="P404" s="66">
        <v>-2.2400000000000002</v>
      </c>
      <c r="Q404" s="66">
        <v>-2.2200000000000002</v>
      </c>
      <c r="R404" s="66">
        <f>_xlfn.XLOOKUP(E404,hlp_leggeruitrapport!A:A,hlp_leggeruitrapport!D:D)</f>
        <v>-2.2200000000000002</v>
      </c>
      <c r="S404" s="66">
        <v>0.75</v>
      </c>
      <c r="T404" s="66">
        <f>_xlfn.XLOOKUP(E404,hlp_leggeruitrapport!A:A,hlp_leggeruitrapport!E:E)</f>
        <v>0.75</v>
      </c>
      <c r="U404" s="75">
        <f>_xlfn.XLOOKUP(E404,hlp_leggeruitrapport!A:A,hlp_leggeruitrapport!F:F)</f>
        <v>3</v>
      </c>
      <c r="V404" s="165">
        <f>_xlfn.XLOOKUP($G404,hpBPaanwas!$C:$C,hpBPaanwas!T:T,".")</f>
        <v>3</v>
      </c>
      <c r="W404" s="75">
        <f t="shared" si="47"/>
        <v>-3.1700000000000004</v>
      </c>
      <c r="X404" s="6">
        <v>-2.97</v>
      </c>
      <c r="Y404" s="6">
        <v>11.5</v>
      </c>
      <c r="Z404" s="6">
        <v>3.93</v>
      </c>
      <c r="AA404" s="6">
        <v>0.02</v>
      </c>
      <c r="AB404" s="6">
        <v>1.01</v>
      </c>
      <c r="AC404" s="6">
        <v>192.6</v>
      </c>
      <c r="AD404" s="6">
        <v>1</v>
      </c>
      <c r="AE404" s="6">
        <v>49.5</v>
      </c>
      <c r="AF404" s="6">
        <v>2.3180000000000002E-3</v>
      </c>
      <c r="AG404" s="6" t="s">
        <v>27</v>
      </c>
      <c r="AH404" s="6" t="s">
        <v>28</v>
      </c>
      <c r="AI404" s="6" t="s">
        <v>29</v>
      </c>
      <c r="AJ404" s="6" t="s">
        <v>438</v>
      </c>
      <c r="AK404" s="75">
        <f>_xlfn.XLOOKUP(G404,hlpBPout!C:C,hlpBPout!X:X,".")</f>
        <v>191</v>
      </c>
      <c r="AL404" s="75">
        <f>_xlfn.XLOOKUP($G404,hlpBPout!$C:$C,hlpBPout!AA:AA,".")</f>
        <v>0</v>
      </c>
      <c r="AM404" s="75">
        <f>_xlfn.XLOOKUP(G404,hpBPaanwas!C:C,hpBPaanwas!X:X,".")</f>
        <v>211</v>
      </c>
      <c r="AN404" s="165">
        <f t="shared" ref="AN404:AN411" si="48">AO404/K404</f>
        <v>1.3061224489795917</v>
      </c>
      <c r="AO404" s="75">
        <f>_xlfn.XLOOKUP($G404,hpBPaanwas!$C:$C,hpBPaanwas!AA:AA,".")</f>
        <v>64</v>
      </c>
      <c r="AP404" s="116"/>
      <c r="AQ404" s="75">
        <f t="shared" ref="AQ404:AQ420" si="49">AK404-AC404</f>
        <v>-1.5999999999999943</v>
      </c>
      <c r="AR404" s="116"/>
      <c r="AS404" s="127"/>
      <c r="AT404" s="127" t="s">
        <v>3795</v>
      </c>
      <c r="AU404" s="128"/>
      <c r="AV404" s="232" t="str">
        <f>_xlfn.XLOOKUP($F404,Monstervakken!$C:$C,Monstervakken!L:L,".",0)</f>
        <v>Niet Toepasbaar &gt; Interventiewaarde</v>
      </c>
      <c r="AW404" s="232" t="str">
        <f>_xlfn.XLOOKUP($F404,Monstervakken!$C:$C,Monstervakken!M:M,".",0)</f>
        <v>Nooit toepasbaar</v>
      </c>
      <c r="AX404" s="232" t="str">
        <f>_xlfn.XLOOKUP($F404,Monstervakken!$C:$C,Monstervakken!N:N,".",0)</f>
        <v>Nooit verspreidbaar</v>
      </c>
      <c r="AY404" s="232" t="str">
        <f>_xlfn.XLOOKUP($F404,Monstervakken!$C:$C,Monstervakken!O:O,".",0)</f>
        <v>Niet Toepasbaar &gt; Interventiewaarde</v>
      </c>
      <c r="AZ404" s="232" t="str">
        <f>_xlfn.XLOOKUP($F404,Monstervakken!$C:$C,Monstervakken!P:P,".",0)</f>
        <v>Nooit Toepasbaar &gt; B</v>
      </c>
      <c r="BA404" s="232" t="str">
        <f>_xlfn.XLOOKUP($F404,Monstervakken!$C:$C,Monstervakken!Q:Q,".",0)</f>
        <v>Geen</v>
      </c>
      <c r="BB404" s="232"/>
      <c r="BC404" s="234" t="str">
        <f>_xlfn.XLOOKUP($F404,Monstervakken!$C:$C,Monstervakken!CM:CM,".",0)</f>
        <v>ja</v>
      </c>
      <c r="BD404" s="234" t="str">
        <f>_xlfn.XLOOKUP($F404,Monstervakken!$C:$C,Monstervakken!CN:CN,".",0)</f>
        <v>ja</v>
      </c>
      <c r="BE404" s="234" t="str">
        <f>_xlfn.XLOOKUP($F404,Monstervakken!$C:$C,Monstervakken!CO:CO,".",0)</f>
        <v>ja</v>
      </c>
      <c r="BF404" s="234" t="str">
        <f>_xlfn.XLOOKUP($F404,Monstervakken!$C:$C,Monstervakken!CP:CP,".",0)</f>
        <v>ja</v>
      </c>
      <c r="BG404" s="234" t="str">
        <f>_xlfn.XLOOKUP($F404,Monstervakken!$C:$C,Monstervakken!CQ:CQ,".",0)</f>
        <v>ja</v>
      </c>
      <c r="BH404" s="234" t="str">
        <f>_xlfn.XLOOKUP($F404,Monstervakken!$C:$C,Monstervakken!CR:CR,".",0)</f>
        <v>ja</v>
      </c>
      <c r="BI404" s="234" t="str">
        <f>_xlfn.XLOOKUP($F404,Monstervakken!$C:$C,Monstervakken!CS:CS,".",0)</f>
        <v>ja</v>
      </c>
      <c r="BJ404" s="234" t="str">
        <f>_xlfn.XLOOKUP($F404,Monstervakken!$C:$C,Monstervakken!CT:CT,".",0)</f>
        <v>ja</v>
      </c>
      <c r="BK404" s="234" t="str">
        <f>_xlfn.XLOOKUP($F404,Monstervakken!$C:$C,Monstervakken!CU:CU,".",0)</f>
        <v>ja</v>
      </c>
      <c r="BL404" s="232" t="str">
        <f t="shared" si="45"/>
        <v>011_394</v>
      </c>
    </row>
    <row r="405" spans="1:64" x14ac:dyDescent="0.2">
      <c r="A405" s="6" t="s">
        <v>1647</v>
      </c>
      <c r="C405" s="135">
        <f>_xlfn.XLOOKUP(F405,Monstervakken!C:C,Monstervakken!B:B)</f>
        <v>5004</v>
      </c>
      <c r="D405" s="6" t="s">
        <v>1635</v>
      </c>
      <c r="E405" s="6" t="s">
        <v>437</v>
      </c>
      <c r="F405" s="75">
        <v>98</v>
      </c>
      <c r="G405" s="115" t="str">
        <f t="shared" si="46"/>
        <v>011_395</v>
      </c>
      <c r="H405" s="135"/>
      <c r="I405" s="75">
        <v>395</v>
      </c>
      <c r="J405" s="6" t="s">
        <v>439</v>
      </c>
      <c r="K405" s="23">
        <v>44.5</v>
      </c>
      <c r="L405" s="25">
        <v>6.65</v>
      </c>
      <c r="M405" s="6">
        <v>295.92500000000001</v>
      </c>
      <c r="N405" s="8">
        <v>43770</v>
      </c>
      <c r="O405" s="6" t="s">
        <v>74</v>
      </c>
      <c r="P405" s="66">
        <v>-2.2400000000000002</v>
      </c>
      <c r="Q405" s="66">
        <v>-2.2200000000000002</v>
      </c>
      <c r="R405" s="66">
        <f>_xlfn.XLOOKUP(E405,hlp_leggeruitrapport!A:A,hlp_leggeruitrapport!D:D)</f>
        <v>-2.2200000000000002</v>
      </c>
      <c r="S405" s="66">
        <v>0.75</v>
      </c>
      <c r="T405" s="66">
        <f>_xlfn.XLOOKUP(E405,hlp_leggeruitrapport!A:A,hlp_leggeruitrapport!E:E)</f>
        <v>0.75</v>
      </c>
      <c r="U405" s="75">
        <f>_xlfn.XLOOKUP(E405,hlp_leggeruitrapport!A:A,hlp_leggeruitrapport!F:F)</f>
        <v>3</v>
      </c>
      <c r="V405" s="165">
        <f>_xlfn.XLOOKUP($G405,hpBPaanwas!$C:$C,hpBPaanwas!T:T,".")</f>
        <v>3</v>
      </c>
      <c r="W405" s="75">
        <f t="shared" si="47"/>
        <v>-3.1700000000000004</v>
      </c>
      <c r="X405" s="6">
        <v>-2.97</v>
      </c>
      <c r="Y405" s="6">
        <v>2.15</v>
      </c>
      <c r="Z405" s="6">
        <v>1.08</v>
      </c>
      <c r="AA405" s="6">
        <v>0.01</v>
      </c>
      <c r="AB405" s="6">
        <v>0.22</v>
      </c>
      <c r="AC405" s="6">
        <v>48.1</v>
      </c>
      <c r="AD405" s="6">
        <v>0.4</v>
      </c>
      <c r="AE405" s="6">
        <v>9.8000000000000007</v>
      </c>
      <c r="AF405" s="6">
        <v>6.1619999999999999E-3</v>
      </c>
      <c r="AG405" s="6" t="s">
        <v>27</v>
      </c>
      <c r="AH405" s="6" t="s">
        <v>32</v>
      </c>
      <c r="AI405" s="6" t="s">
        <v>29</v>
      </c>
      <c r="AJ405" s="6" t="s">
        <v>439</v>
      </c>
      <c r="AK405" s="75">
        <f>_xlfn.XLOOKUP(G405,hlpBPout!C:C,hlpBPout!X:X,".")</f>
        <v>49</v>
      </c>
      <c r="AL405" s="75">
        <f>_xlfn.XLOOKUP($G405,hlpBPout!$C:$C,hlpBPout!AA:AA,".")</f>
        <v>0</v>
      </c>
      <c r="AM405" s="75">
        <f>_xlfn.XLOOKUP(G405,hpBPaanwas!C:C,hpBPaanwas!X:X,".")</f>
        <v>53</v>
      </c>
      <c r="AN405" s="165">
        <f t="shared" si="48"/>
        <v>0.29213483146067415</v>
      </c>
      <c r="AO405" s="75">
        <f>_xlfn.XLOOKUP($G405,hpBPaanwas!$C:$C,hpBPaanwas!AA:AA,".")</f>
        <v>13</v>
      </c>
      <c r="AP405" s="116"/>
      <c r="AQ405" s="75">
        <f t="shared" si="49"/>
        <v>0.89999999999999858</v>
      </c>
      <c r="AR405" s="116"/>
      <c r="AS405" s="127"/>
      <c r="AT405" s="127" t="s">
        <v>3795</v>
      </c>
      <c r="AU405" s="128"/>
      <c r="AV405" s="232" t="str">
        <f>_xlfn.XLOOKUP($F405,Monstervakken!$C:$C,Monstervakken!L:L,".",0)</f>
        <v>Niet Toepasbaar &gt; Interventiewaarde</v>
      </c>
      <c r="AW405" s="232" t="str">
        <f>_xlfn.XLOOKUP($F405,Monstervakken!$C:$C,Monstervakken!M:M,".",0)</f>
        <v>Nooit toepasbaar</v>
      </c>
      <c r="AX405" s="232" t="str">
        <f>_xlfn.XLOOKUP($F405,Monstervakken!$C:$C,Monstervakken!N:N,".",0)</f>
        <v>Nooit verspreidbaar</v>
      </c>
      <c r="AY405" s="232" t="str">
        <f>_xlfn.XLOOKUP($F405,Monstervakken!$C:$C,Monstervakken!O:O,".",0)</f>
        <v>Niet Toepasbaar &gt; Interventiewaarde</v>
      </c>
      <c r="AZ405" s="232" t="str">
        <f>_xlfn.XLOOKUP($F405,Monstervakken!$C:$C,Monstervakken!P:P,".",0)</f>
        <v>Nooit Toepasbaar &gt; B</v>
      </c>
      <c r="BA405" s="232" t="str">
        <f>_xlfn.XLOOKUP($F405,Monstervakken!$C:$C,Monstervakken!Q:Q,".",0)</f>
        <v>Geen</v>
      </c>
      <c r="BB405" s="232"/>
      <c r="BC405" s="234" t="str">
        <f>_xlfn.XLOOKUP($F405,Monstervakken!$C:$C,Monstervakken!CM:CM,".",0)</f>
        <v>ja</v>
      </c>
      <c r="BD405" s="234" t="str">
        <f>_xlfn.XLOOKUP($F405,Monstervakken!$C:$C,Monstervakken!CN:CN,".",0)</f>
        <v>ja</v>
      </c>
      <c r="BE405" s="234" t="str">
        <f>_xlfn.XLOOKUP($F405,Monstervakken!$C:$C,Monstervakken!CO:CO,".",0)</f>
        <v>ja</v>
      </c>
      <c r="BF405" s="234" t="str">
        <f>_xlfn.XLOOKUP($F405,Monstervakken!$C:$C,Monstervakken!CP:CP,".",0)</f>
        <v>ja</v>
      </c>
      <c r="BG405" s="234" t="str">
        <f>_xlfn.XLOOKUP($F405,Monstervakken!$C:$C,Monstervakken!CQ:CQ,".",0)</f>
        <v>ja</v>
      </c>
      <c r="BH405" s="234" t="str">
        <f>_xlfn.XLOOKUP($F405,Monstervakken!$C:$C,Monstervakken!CR:CR,".",0)</f>
        <v>ja</v>
      </c>
      <c r="BI405" s="234" t="str">
        <f>_xlfn.XLOOKUP($F405,Monstervakken!$C:$C,Monstervakken!CS:CS,".",0)</f>
        <v>ja</v>
      </c>
      <c r="BJ405" s="234" t="str">
        <f>_xlfn.XLOOKUP($F405,Monstervakken!$C:$C,Monstervakken!CT:CT,".",0)</f>
        <v>ja</v>
      </c>
      <c r="BK405" s="234" t="str">
        <f>_xlfn.XLOOKUP($F405,Monstervakken!$C:$C,Monstervakken!CU:CU,".",0)</f>
        <v>ja</v>
      </c>
      <c r="BL405" s="232" t="str">
        <f t="shared" si="45"/>
        <v>011_395</v>
      </c>
    </row>
    <row r="406" spans="1:64" x14ac:dyDescent="0.2">
      <c r="A406" s="6" t="s">
        <v>1647</v>
      </c>
      <c r="C406" s="135">
        <f>_xlfn.XLOOKUP(F406,Monstervakken!C:C,Monstervakken!B:B)</f>
        <v>5004</v>
      </c>
      <c r="D406" s="6" t="s">
        <v>1635</v>
      </c>
      <c r="E406" s="6" t="s">
        <v>865</v>
      </c>
      <c r="F406" s="75">
        <v>98</v>
      </c>
      <c r="G406" s="115" t="str">
        <f t="shared" si="46"/>
        <v>011_396</v>
      </c>
      <c r="H406" s="135"/>
      <c r="I406" s="75">
        <v>396</v>
      </c>
      <c r="J406" s="6" t="s">
        <v>866</v>
      </c>
      <c r="K406" s="23">
        <v>36</v>
      </c>
      <c r="L406" s="25">
        <v>6.45</v>
      </c>
      <c r="M406" s="6">
        <v>232.2</v>
      </c>
      <c r="N406" s="8">
        <v>43770</v>
      </c>
      <c r="O406" s="6" t="s">
        <v>74</v>
      </c>
      <c r="P406" s="66">
        <v>-2.2400000000000002</v>
      </c>
      <c r="Q406" s="66">
        <v>-2.2200000000000002</v>
      </c>
      <c r="R406" s="66">
        <f>_xlfn.XLOOKUP(E406,hlp_leggeruitrapport!A:A,hlp_leggeruitrapport!D:D)</f>
        <v>-2.2200000000000002</v>
      </c>
      <c r="S406" s="66">
        <v>0.75</v>
      </c>
      <c r="T406" s="66">
        <f>_xlfn.XLOOKUP(E406,hlp_leggeruitrapport!A:A,hlp_leggeruitrapport!E:E)</f>
        <v>0.75</v>
      </c>
      <c r="U406" s="75">
        <f>_xlfn.XLOOKUP(E406,hlp_leggeruitrapport!A:A,hlp_leggeruitrapport!F:F)</f>
        <v>3</v>
      </c>
      <c r="V406" s="165">
        <f>_xlfn.XLOOKUP($G406,hpBPaanwas!$C:$C,hpBPaanwas!T:T,".")</f>
        <v>3</v>
      </c>
      <c r="W406" s="75">
        <f t="shared" si="47"/>
        <v>-3.1700000000000004</v>
      </c>
      <c r="X406" s="6">
        <v>-2.97</v>
      </c>
      <c r="Y406" s="6">
        <v>1.95</v>
      </c>
      <c r="Z406" s="6">
        <v>0.48</v>
      </c>
      <c r="AA406" s="6">
        <v>0.32</v>
      </c>
      <c r="AB406" s="6">
        <v>0.36</v>
      </c>
      <c r="AC406" s="6">
        <v>17.3</v>
      </c>
      <c r="AD406" s="6">
        <v>11.5</v>
      </c>
      <c r="AE406" s="6">
        <v>13</v>
      </c>
      <c r="AF406" s="6">
        <v>0.17469799999999999</v>
      </c>
      <c r="AG406" s="6" t="s">
        <v>479</v>
      </c>
      <c r="AH406" s="6" t="s">
        <v>28</v>
      </c>
      <c r="AI406" s="6" t="s">
        <v>41</v>
      </c>
      <c r="AJ406" s="6" t="s">
        <v>866</v>
      </c>
      <c r="AK406" s="75">
        <f>_xlfn.XLOOKUP(G406,hlpBPout!C:C,hlpBPout!X:X,".")</f>
        <v>18</v>
      </c>
      <c r="AL406" s="75">
        <f>_xlfn.XLOOKUP($G406,hlpBPout!$C:$C,hlpBPout!AA:AA,".")</f>
        <v>11</v>
      </c>
      <c r="AM406" s="75">
        <f>_xlfn.XLOOKUP(G406,hpBPaanwas!C:C,hpBPaanwas!X:X,".")</f>
        <v>22</v>
      </c>
      <c r="AN406" s="165">
        <f t="shared" si="48"/>
        <v>0.3888888888888889</v>
      </c>
      <c r="AO406" s="75">
        <f>_xlfn.XLOOKUP($G406,hpBPaanwas!$C:$C,hpBPaanwas!AA:AA,".")</f>
        <v>14</v>
      </c>
      <c r="AP406" s="116"/>
      <c r="AQ406" s="75">
        <f t="shared" si="49"/>
        <v>0.69999999999999929</v>
      </c>
      <c r="AR406" s="116"/>
      <c r="AS406" s="127"/>
      <c r="AT406" s="127" t="s">
        <v>3795</v>
      </c>
      <c r="AU406" s="128"/>
      <c r="AV406" s="232" t="str">
        <f>_xlfn.XLOOKUP($F406,Monstervakken!$C:$C,Monstervakken!L:L,".",0)</f>
        <v>Niet Toepasbaar &gt; Interventiewaarde</v>
      </c>
      <c r="AW406" s="232" t="str">
        <f>_xlfn.XLOOKUP($F406,Monstervakken!$C:$C,Monstervakken!M:M,".",0)</f>
        <v>Nooit toepasbaar</v>
      </c>
      <c r="AX406" s="232" t="str">
        <f>_xlfn.XLOOKUP($F406,Monstervakken!$C:$C,Monstervakken!N:N,".",0)</f>
        <v>Nooit verspreidbaar</v>
      </c>
      <c r="AY406" s="232" t="str">
        <f>_xlfn.XLOOKUP($F406,Monstervakken!$C:$C,Monstervakken!O:O,".",0)</f>
        <v>Niet Toepasbaar &gt; Interventiewaarde</v>
      </c>
      <c r="AZ406" s="232" t="str">
        <f>_xlfn.XLOOKUP($F406,Monstervakken!$C:$C,Monstervakken!P:P,".",0)</f>
        <v>Nooit Toepasbaar &gt; B</v>
      </c>
      <c r="BA406" s="232" t="str">
        <f>_xlfn.XLOOKUP($F406,Monstervakken!$C:$C,Monstervakken!Q:Q,".",0)</f>
        <v>Geen</v>
      </c>
      <c r="BB406" s="232"/>
      <c r="BC406" s="234" t="str">
        <f>_xlfn.XLOOKUP($F406,Monstervakken!$C:$C,Monstervakken!CM:CM,".",0)</f>
        <v>ja</v>
      </c>
      <c r="BD406" s="234" t="str">
        <f>_xlfn.XLOOKUP($F406,Monstervakken!$C:$C,Monstervakken!CN:CN,".",0)</f>
        <v>ja</v>
      </c>
      <c r="BE406" s="234" t="str">
        <f>_xlfn.XLOOKUP($F406,Monstervakken!$C:$C,Monstervakken!CO:CO,".",0)</f>
        <v>ja</v>
      </c>
      <c r="BF406" s="234" t="str">
        <f>_xlfn.XLOOKUP($F406,Monstervakken!$C:$C,Monstervakken!CP:CP,".",0)</f>
        <v>ja</v>
      </c>
      <c r="BG406" s="234" t="str">
        <f>_xlfn.XLOOKUP($F406,Monstervakken!$C:$C,Monstervakken!CQ:CQ,".",0)</f>
        <v>ja</v>
      </c>
      <c r="BH406" s="234" t="str">
        <f>_xlfn.XLOOKUP($F406,Monstervakken!$C:$C,Monstervakken!CR:CR,".",0)</f>
        <v>ja</v>
      </c>
      <c r="BI406" s="234" t="str">
        <f>_xlfn.XLOOKUP($F406,Monstervakken!$C:$C,Monstervakken!CS:CS,".",0)</f>
        <v>ja</v>
      </c>
      <c r="BJ406" s="234" t="str">
        <f>_xlfn.XLOOKUP($F406,Monstervakken!$C:$C,Monstervakken!CT:CT,".",0)</f>
        <v>ja</v>
      </c>
      <c r="BK406" s="234" t="str">
        <f>_xlfn.XLOOKUP($F406,Monstervakken!$C:$C,Monstervakken!CU:CU,".",0)</f>
        <v>ja</v>
      </c>
      <c r="BL406" s="232" t="str">
        <f t="shared" si="45"/>
        <v>011_396</v>
      </c>
    </row>
    <row r="407" spans="1:64" x14ac:dyDescent="0.2">
      <c r="A407" s="6" t="s">
        <v>1647</v>
      </c>
      <c r="C407" s="135">
        <f>_xlfn.XLOOKUP(F407,Monstervakken!C:C,Monstervakken!B:B)</f>
        <v>4029</v>
      </c>
      <c r="D407" s="6" t="s">
        <v>1635</v>
      </c>
      <c r="E407" s="6" t="s">
        <v>867</v>
      </c>
      <c r="F407" s="75">
        <v>70</v>
      </c>
      <c r="G407" s="115" t="str">
        <f t="shared" si="46"/>
        <v>011_397</v>
      </c>
      <c r="H407" s="135"/>
      <c r="I407" s="75">
        <v>397</v>
      </c>
      <c r="J407" s="6" t="s">
        <v>868</v>
      </c>
      <c r="K407" s="23">
        <v>31</v>
      </c>
      <c r="L407" s="25">
        <v>5.9</v>
      </c>
      <c r="M407" s="6">
        <v>182.9</v>
      </c>
      <c r="N407" s="8">
        <v>43748</v>
      </c>
      <c r="O407" s="6" t="s">
        <v>26</v>
      </c>
      <c r="P407" s="66">
        <v>-2.21</v>
      </c>
      <c r="Q407" s="66">
        <v>-2.2200000000000002</v>
      </c>
      <c r="R407" s="66">
        <f>_xlfn.XLOOKUP(E407,hlp_leggeruitrapport!A:A,hlp_leggeruitrapport!D:D)</f>
        <v>-2.2200000000000002</v>
      </c>
      <c r="S407" s="66">
        <v>0.75</v>
      </c>
      <c r="T407" s="66">
        <f>_xlfn.XLOOKUP(E407,hlp_leggeruitrapport!A:A,hlp_leggeruitrapport!E:E)</f>
        <v>0.75</v>
      </c>
      <c r="U407" s="75">
        <f>_xlfn.XLOOKUP(E407,hlp_leggeruitrapport!A:A,hlp_leggeruitrapport!F:F)</f>
        <v>3</v>
      </c>
      <c r="V407" s="165">
        <f>_xlfn.XLOOKUP($G407,hpBPaanwas!$C:$C,hpBPaanwas!T:T,".")</f>
        <v>2.62</v>
      </c>
      <c r="W407" s="75">
        <f t="shared" si="47"/>
        <v>-3.1700000000000004</v>
      </c>
      <c r="X407" s="6">
        <v>-2.97</v>
      </c>
      <c r="Y407" s="6">
        <v>1.966666</v>
      </c>
      <c r="Z407" s="6">
        <v>1.0900000000000001</v>
      </c>
      <c r="AA407" s="6">
        <v>0.09</v>
      </c>
      <c r="AB407" s="6">
        <v>0.37</v>
      </c>
      <c r="AC407" s="6">
        <v>33.799999999999997</v>
      </c>
      <c r="AD407" s="6">
        <v>2.8</v>
      </c>
      <c r="AE407" s="6">
        <v>11.5</v>
      </c>
      <c r="AF407" s="6">
        <v>5.7507999999999997E-2</v>
      </c>
      <c r="AG407" s="6" t="s">
        <v>479</v>
      </c>
      <c r="AH407" s="6" t="s">
        <v>32</v>
      </c>
      <c r="AI407" s="6" t="s">
        <v>41</v>
      </c>
      <c r="AJ407" s="6" t="s">
        <v>868</v>
      </c>
      <c r="AK407" s="75">
        <f>_xlfn.XLOOKUP(G407,hlpBPout!C:C,hlpBPout!X:X,".")</f>
        <v>34</v>
      </c>
      <c r="AL407" s="75">
        <f>_xlfn.XLOOKUP($G407,hlpBPout!$C:$C,hlpBPout!AA:AA,".")</f>
        <v>0</v>
      </c>
      <c r="AM407" s="75">
        <f>_xlfn.XLOOKUP(G407,hpBPaanwas!C:C,hpBPaanwas!X:X,".")</f>
        <v>37</v>
      </c>
      <c r="AN407" s="165">
        <f t="shared" si="48"/>
        <v>0.38709677419354838</v>
      </c>
      <c r="AO407" s="75">
        <f>_xlfn.XLOOKUP($G407,hpBPaanwas!$C:$C,hpBPaanwas!AA:AA,".")</f>
        <v>12</v>
      </c>
      <c r="AP407" s="116"/>
      <c r="AQ407" s="75">
        <f t="shared" si="49"/>
        <v>0.20000000000000284</v>
      </c>
      <c r="AR407" s="116"/>
      <c r="AS407" s="127"/>
      <c r="AT407" s="127" t="s">
        <v>3795</v>
      </c>
      <c r="AU407" s="128"/>
      <c r="AV407" s="232" t="str">
        <f>_xlfn.XLOOKUP($F407,Monstervakken!$C:$C,Monstervakken!L:L,".",0)</f>
        <v>Klasse industrie</v>
      </c>
      <c r="AW407" s="232" t="str">
        <f>_xlfn.XLOOKUP($F407,Monstervakken!$C:$C,Monstervakken!M:M,".",0)</f>
        <v>Klasse B</v>
      </c>
      <c r="AX407" s="232" t="str">
        <f>_xlfn.XLOOKUP($F407,Monstervakken!$C:$C,Monstervakken!N:N,".",0)</f>
        <v>Verspreidbaar</v>
      </c>
      <c r="AY407" s="232" t="str">
        <f>_xlfn.XLOOKUP($F407,Monstervakken!$C:$C,Monstervakken!O:O,".",0)</f>
        <v>Toepasbaar in GBT</v>
      </c>
      <c r="AZ407" s="232" t="str">
        <f>_xlfn.XLOOKUP($F407,Monstervakken!$C:$C,Monstervakken!P:P,".",0)</f>
        <v>Toepasbaar in GBT</v>
      </c>
      <c r="BA407" s="232" t="str">
        <f>_xlfn.XLOOKUP($F407,Monstervakken!$C:$C,Monstervakken!Q:Q,".",0)</f>
        <v>Geen</v>
      </c>
      <c r="BB407" s="232"/>
      <c r="BC407" s="234" t="str">
        <f>_xlfn.XLOOKUP($F407,Monstervakken!$C:$C,Monstervakken!CM:CM,".",0)</f>
        <v>ja</v>
      </c>
      <c r="BD407" s="234" t="str">
        <f>_xlfn.XLOOKUP($F407,Monstervakken!$C:$C,Monstervakken!CN:CN,".",0)</f>
        <v>ja</v>
      </c>
      <c r="BE407" s="234" t="str">
        <f>_xlfn.XLOOKUP($F407,Monstervakken!$C:$C,Monstervakken!CO:CO,".",0)</f>
        <v>ja</v>
      </c>
      <c r="BF407" s="234" t="str">
        <f>_xlfn.XLOOKUP($F407,Monstervakken!$C:$C,Monstervakken!CP:CP,".",0)</f>
        <v>ja</v>
      </c>
      <c r="BG407" s="234" t="str">
        <f>_xlfn.XLOOKUP($F407,Monstervakken!$C:$C,Monstervakken!CQ:CQ,".",0)</f>
        <v>ja</v>
      </c>
      <c r="BH407" s="234" t="str">
        <f>_xlfn.XLOOKUP($F407,Monstervakken!$C:$C,Monstervakken!CR:CR,".",0)</f>
        <v>ja</v>
      </c>
      <c r="BI407" s="234" t="str">
        <f>_xlfn.XLOOKUP($F407,Monstervakken!$C:$C,Monstervakken!CS:CS,".",0)</f>
        <v>ja</v>
      </c>
      <c r="BJ407" s="234" t="str">
        <f>_xlfn.XLOOKUP($F407,Monstervakken!$C:$C,Monstervakken!CT:CT,".",0)</f>
        <v>ja</v>
      </c>
      <c r="BK407" s="234" t="str">
        <f>_xlfn.XLOOKUP($F407,Monstervakken!$C:$C,Monstervakken!CU:CU,".",0)</f>
        <v>ja</v>
      </c>
      <c r="BL407" s="232" t="str">
        <f t="shared" si="45"/>
        <v>011_397</v>
      </c>
    </row>
    <row r="408" spans="1:64" x14ac:dyDescent="0.2">
      <c r="A408" s="6" t="s">
        <v>1647</v>
      </c>
      <c r="C408" s="135">
        <f>_xlfn.XLOOKUP(F408,Monstervakken!C:C,Monstervakken!B:B)</f>
        <v>4029</v>
      </c>
      <c r="D408" s="6" t="s">
        <v>1635</v>
      </c>
      <c r="E408" s="6" t="s">
        <v>440</v>
      </c>
      <c r="F408" s="75">
        <v>70</v>
      </c>
      <c r="G408" s="115" t="str">
        <f t="shared" si="46"/>
        <v>011_398</v>
      </c>
      <c r="H408" s="135"/>
      <c r="I408" s="75">
        <v>398</v>
      </c>
      <c r="J408" s="6" t="s">
        <v>869</v>
      </c>
      <c r="K408" s="23">
        <v>18</v>
      </c>
      <c r="L408" s="25">
        <v>7.3</v>
      </c>
      <c r="M408" s="6">
        <v>131.4</v>
      </c>
      <c r="N408" s="8">
        <v>43748</v>
      </c>
      <c r="O408" s="6" t="s">
        <v>26</v>
      </c>
      <c r="P408" s="66">
        <v>-2.21</v>
      </c>
      <c r="Q408" s="66">
        <v>-2.2200000000000002</v>
      </c>
      <c r="R408" s="66">
        <f>_xlfn.XLOOKUP(E408,hlp_leggeruitrapport!A:A,hlp_leggeruitrapport!D:D)</f>
        <v>-2.2200000000000002</v>
      </c>
      <c r="S408" s="66">
        <v>0.75</v>
      </c>
      <c r="T408" s="66">
        <f>_xlfn.XLOOKUP(E408,hlp_leggeruitrapport!A:A,hlp_leggeruitrapport!E:E)</f>
        <v>0.75</v>
      </c>
      <c r="U408" s="75">
        <f>_xlfn.XLOOKUP(E408,hlp_leggeruitrapport!A:A,hlp_leggeruitrapport!F:F)</f>
        <v>3</v>
      </c>
      <c r="V408" s="165">
        <f>_xlfn.XLOOKUP($G408,hpBPaanwas!$C:$C,hpBPaanwas!T:T,".")</f>
        <v>3</v>
      </c>
      <c r="W408" s="75">
        <f t="shared" si="47"/>
        <v>-3.1700000000000004</v>
      </c>
      <c r="X408" s="6">
        <v>-2.97</v>
      </c>
      <c r="Y408" s="6">
        <v>2.8</v>
      </c>
      <c r="Z408" s="6">
        <v>1.29</v>
      </c>
      <c r="AA408" s="6">
        <v>0.08</v>
      </c>
      <c r="AB408" s="6">
        <v>0.47</v>
      </c>
      <c r="AC408" s="6">
        <v>23.2</v>
      </c>
      <c r="AD408" s="6">
        <v>1.4</v>
      </c>
      <c r="AE408" s="6">
        <v>8.5</v>
      </c>
      <c r="AF408" s="6">
        <v>3.6963999999999997E-2</v>
      </c>
      <c r="AG408" s="6" t="s">
        <v>479</v>
      </c>
      <c r="AH408" s="6" t="s">
        <v>32</v>
      </c>
      <c r="AI408" s="6" t="s">
        <v>41</v>
      </c>
      <c r="AJ408" s="6" t="s">
        <v>869</v>
      </c>
      <c r="AK408" s="75">
        <f>_xlfn.XLOOKUP(G408,hlpBPout!C:C,hlpBPout!X:X,".")</f>
        <v>23</v>
      </c>
      <c r="AL408" s="75">
        <f>_xlfn.XLOOKUP($G408,hlpBPout!$C:$C,hlpBPout!AA:AA,".")</f>
        <v>2</v>
      </c>
      <c r="AM408" s="75">
        <f>_xlfn.XLOOKUP(G408,hpBPaanwas!C:C,hpBPaanwas!X:X,".")</f>
        <v>27</v>
      </c>
      <c r="AN408" s="165">
        <f t="shared" si="48"/>
        <v>0.5</v>
      </c>
      <c r="AO408" s="75">
        <f>_xlfn.XLOOKUP($G408,hpBPaanwas!$C:$C,hpBPaanwas!AA:AA,".")</f>
        <v>9</v>
      </c>
      <c r="AP408" s="116"/>
      <c r="AQ408" s="75">
        <f t="shared" si="49"/>
        <v>-0.19999999999999929</v>
      </c>
      <c r="AR408" s="116"/>
      <c r="AS408" s="127"/>
      <c r="AT408" s="127" t="s">
        <v>3795</v>
      </c>
      <c r="AU408" s="128"/>
      <c r="AV408" s="232" t="str">
        <f>_xlfn.XLOOKUP($F408,Monstervakken!$C:$C,Monstervakken!L:L,".",0)</f>
        <v>Klasse industrie</v>
      </c>
      <c r="AW408" s="232" t="str">
        <f>_xlfn.XLOOKUP($F408,Monstervakken!$C:$C,Monstervakken!M:M,".",0)</f>
        <v>Klasse B</v>
      </c>
      <c r="AX408" s="232" t="str">
        <f>_xlfn.XLOOKUP($F408,Monstervakken!$C:$C,Monstervakken!N:N,".",0)</f>
        <v>Verspreidbaar</v>
      </c>
      <c r="AY408" s="232" t="str">
        <f>_xlfn.XLOOKUP($F408,Monstervakken!$C:$C,Monstervakken!O:O,".",0)</f>
        <v>Toepasbaar in GBT</v>
      </c>
      <c r="AZ408" s="232" t="str">
        <f>_xlfn.XLOOKUP($F408,Monstervakken!$C:$C,Monstervakken!P:P,".",0)</f>
        <v>Toepasbaar in GBT</v>
      </c>
      <c r="BA408" s="232" t="str">
        <f>_xlfn.XLOOKUP($F408,Monstervakken!$C:$C,Monstervakken!Q:Q,".",0)</f>
        <v>Geen</v>
      </c>
      <c r="BB408" s="232"/>
      <c r="BC408" s="234" t="str">
        <f>_xlfn.XLOOKUP($F408,Monstervakken!$C:$C,Monstervakken!CM:CM,".",0)</f>
        <v>ja</v>
      </c>
      <c r="BD408" s="234" t="str">
        <f>_xlfn.XLOOKUP($F408,Monstervakken!$C:$C,Monstervakken!CN:CN,".",0)</f>
        <v>ja</v>
      </c>
      <c r="BE408" s="234" t="str">
        <f>_xlfn.XLOOKUP($F408,Monstervakken!$C:$C,Monstervakken!CO:CO,".",0)</f>
        <v>ja</v>
      </c>
      <c r="BF408" s="234" t="str">
        <f>_xlfn.XLOOKUP($F408,Monstervakken!$C:$C,Monstervakken!CP:CP,".",0)</f>
        <v>ja</v>
      </c>
      <c r="BG408" s="234" t="str">
        <f>_xlfn.XLOOKUP($F408,Monstervakken!$C:$C,Monstervakken!CQ:CQ,".",0)</f>
        <v>ja</v>
      </c>
      <c r="BH408" s="234" t="str">
        <f>_xlfn.XLOOKUP($F408,Monstervakken!$C:$C,Monstervakken!CR:CR,".",0)</f>
        <v>ja</v>
      </c>
      <c r="BI408" s="234" t="str">
        <f>_xlfn.XLOOKUP($F408,Monstervakken!$C:$C,Monstervakken!CS:CS,".",0)</f>
        <v>ja</v>
      </c>
      <c r="BJ408" s="234" t="str">
        <f>_xlfn.XLOOKUP($F408,Monstervakken!$C:$C,Monstervakken!CT:CT,".",0)</f>
        <v>ja</v>
      </c>
      <c r="BK408" s="234" t="str">
        <f>_xlfn.XLOOKUP($F408,Monstervakken!$C:$C,Monstervakken!CU:CU,".",0)</f>
        <v>ja</v>
      </c>
      <c r="BL408" s="232" t="str">
        <f t="shared" si="45"/>
        <v>011_398</v>
      </c>
    </row>
    <row r="409" spans="1:64" x14ac:dyDescent="0.2">
      <c r="A409" s="6" t="s">
        <v>1647</v>
      </c>
      <c r="C409" s="135">
        <f>_xlfn.XLOOKUP(F409,Monstervakken!C:C,Monstervakken!B:B)</f>
        <v>4029</v>
      </c>
      <c r="D409" s="6" t="s">
        <v>1635</v>
      </c>
      <c r="E409" s="6" t="s">
        <v>440</v>
      </c>
      <c r="F409" s="75">
        <v>70</v>
      </c>
      <c r="G409" s="115" t="str">
        <f t="shared" si="46"/>
        <v>011_399</v>
      </c>
      <c r="H409" s="135"/>
      <c r="I409" s="75">
        <v>399</v>
      </c>
      <c r="J409" s="6" t="s">
        <v>441</v>
      </c>
      <c r="K409" s="23">
        <v>45</v>
      </c>
      <c r="L409" s="25">
        <v>7.2</v>
      </c>
      <c r="M409" s="6">
        <v>324</v>
      </c>
      <c r="N409" s="8">
        <v>43748</v>
      </c>
      <c r="O409" s="6" t="s">
        <v>26</v>
      </c>
      <c r="P409" s="66">
        <v>-2.21</v>
      </c>
      <c r="Q409" s="66">
        <v>-2.2200000000000002</v>
      </c>
      <c r="R409" s="66">
        <f>_xlfn.XLOOKUP(E409,hlp_leggeruitrapport!A:A,hlp_leggeruitrapport!D:D)</f>
        <v>-2.2200000000000002</v>
      </c>
      <c r="S409" s="66">
        <v>0.75</v>
      </c>
      <c r="T409" s="66">
        <f>_xlfn.XLOOKUP(E409,hlp_leggeruitrapport!A:A,hlp_leggeruitrapport!E:E)</f>
        <v>0.75</v>
      </c>
      <c r="U409" s="75">
        <f>_xlfn.XLOOKUP(E409,hlp_leggeruitrapport!A:A,hlp_leggeruitrapport!F:F)</f>
        <v>3</v>
      </c>
      <c r="V409" s="165">
        <f>_xlfn.XLOOKUP($G409,hpBPaanwas!$C:$C,hpBPaanwas!T:T,".")</f>
        <v>3</v>
      </c>
      <c r="W409" s="75">
        <f t="shared" si="47"/>
        <v>-3.1700000000000004</v>
      </c>
      <c r="X409" s="6">
        <v>-2.97</v>
      </c>
      <c r="Y409" s="6">
        <v>2.7</v>
      </c>
      <c r="Z409" s="6">
        <v>2.25</v>
      </c>
      <c r="AA409" s="6">
        <v>0.02</v>
      </c>
      <c r="AB409" s="6">
        <v>0.26</v>
      </c>
      <c r="AC409" s="6">
        <v>101.3</v>
      </c>
      <c r="AD409" s="6">
        <v>0.9</v>
      </c>
      <c r="AE409" s="6">
        <v>11.7</v>
      </c>
      <c r="AF409" s="6">
        <v>9.7959999999999992E-3</v>
      </c>
      <c r="AG409" s="6" t="s">
        <v>27</v>
      </c>
      <c r="AH409" s="6" t="s">
        <v>32</v>
      </c>
      <c r="AI409" s="6" t="s">
        <v>29</v>
      </c>
      <c r="AJ409" s="6" t="s">
        <v>441</v>
      </c>
      <c r="AK409" s="75">
        <f>_xlfn.XLOOKUP(G409,hlpBPout!C:C,hlpBPout!X:X,".")</f>
        <v>99</v>
      </c>
      <c r="AL409" s="75">
        <f>_xlfn.XLOOKUP($G409,hlpBPout!$C:$C,hlpBPout!AA:AA,".")</f>
        <v>0</v>
      </c>
      <c r="AM409" s="75">
        <f>_xlfn.XLOOKUP(G409,hpBPaanwas!C:C,hpBPaanwas!X:X,".")</f>
        <v>108</v>
      </c>
      <c r="AN409" s="165">
        <f t="shared" si="48"/>
        <v>0.31111111111111112</v>
      </c>
      <c r="AO409" s="75">
        <f>_xlfn.XLOOKUP($G409,hpBPaanwas!$C:$C,hpBPaanwas!AA:AA,".")</f>
        <v>14</v>
      </c>
      <c r="AP409" s="116"/>
      <c r="AQ409" s="75">
        <f t="shared" si="49"/>
        <v>-2.2999999999999972</v>
      </c>
      <c r="AR409" s="116"/>
      <c r="AS409" s="127"/>
      <c r="AT409" s="127" t="s">
        <v>3795</v>
      </c>
      <c r="AU409" s="128"/>
      <c r="AV409" s="232" t="str">
        <f>_xlfn.XLOOKUP($F409,Monstervakken!$C:$C,Monstervakken!L:L,".",0)</f>
        <v>Klasse industrie</v>
      </c>
      <c r="AW409" s="232" t="str">
        <f>_xlfn.XLOOKUP($F409,Monstervakken!$C:$C,Monstervakken!M:M,".",0)</f>
        <v>Klasse B</v>
      </c>
      <c r="AX409" s="232" t="str">
        <f>_xlfn.XLOOKUP($F409,Monstervakken!$C:$C,Monstervakken!N:N,".",0)</f>
        <v>Verspreidbaar</v>
      </c>
      <c r="AY409" s="232" t="str">
        <f>_xlfn.XLOOKUP($F409,Monstervakken!$C:$C,Monstervakken!O:O,".",0)</f>
        <v>Toepasbaar in GBT</v>
      </c>
      <c r="AZ409" s="232" t="str">
        <f>_xlfn.XLOOKUP($F409,Monstervakken!$C:$C,Monstervakken!P:P,".",0)</f>
        <v>Toepasbaar in GBT</v>
      </c>
      <c r="BA409" s="232" t="str">
        <f>_xlfn.XLOOKUP($F409,Monstervakken!$C:$C,Monstervakken!Q:Q,".",0)</f>
        <v>Geen</v>
      </c>
      <c r="BB409" s="232"/>
      <c r="BC409" s="234" t="str">
        <f>_xlfn.XLOOKUP($F409,Monstervakken!$C:$C,Monstervakken!CM:CM,".",0)</f>
        <v>ja</v>
      </c>
      <c r="BD409" s="234" t="str">
        <f>_xlfn.XLOOKUP($F409,Monstervakken!$C:$C,Monstervakken!CN:CN,".",0)</f>
        <v>ja</v>
      </c>
      <c r="BE409" s="234" t="str">
        <f>_xlfn.XLOOKUP($F409,Monstervakken!$C:$C,Monstervakken!CO:CO,".",0)</f>
        <v>ja</v>
      </c>
      <c r="BF409" s="234" t="str">
        <f>_xlfn.XLOOKUP($F409,Monstervakken!$C:$C,Monstervakken!CP:CP,".",0)</f>
        <v>ja</v>
      </c>
      <c r="BG409" s="234" t="str">
        <f>_xlfn.XLOOKUP($F409,Monstervakken!$C:$C,Monstervakken!CQ:CQ,".",0)</f>
        <v>ja</v>
      </c>
      <c r="BH409" s="234" t="str">
        <f>_xlfn.XLOOKUP($F409,Monstervakken!$C:$C,Monstervakken!CR:CR,".",0)</f>
        <v>ja</v>
      </c>
      <c r="BI409" s="234" t="str">
        <f>_xlfn.XLOOKUP($F409,Monstervakken!$C:$C,Monstervakken!CS:CS,".",0)</f>
        <v>ja</v>
      </c>
      <c r="BJ409" s="234" t="str">
        <f>_xlfn.XLOOKUP($F409,Monstervakken!$C:$C,Monstervakken!CT:CT,".",0)</f>
        <v>ja</v>
      </c>
      <c r="BK409" s="234" t="str">
        <f>_xlfn.XLOOKUP($F409,Monstervakken!$C:$C,Monstervakken!CU:CU,".",0)</f>
        <v>ja</v>
      </c>
      <c r="BL409" s="232" t="str">
        <f t="shared" si="45"/>
        <v>011_399</v>
      </c>
    </row>
    <row r="410" spans="1:64" x14ac:dyDescent="0.2">
      <c r="A410" s="6" t="s">
        <v>1647</v>
      </c>
      <c r="C410" s="135">
        <f>_xlfn.XLOOKUP(F410,Monstervakken!C:C,Monstervakken!B:B)</f>
        <v>4029</v>
      </c>
      <c r="D410" s="6" t="s">
        <v>1635</v>
      </c>
      <c r="E410" s="6" t="s">
        <v>870</v>
      </c>
      <c r="F410" s="75">
        <v>70</v>
      </c>
      <c r="G410" s="115" t="str">
        <f t="shared" si="46"/>
        <v>011_400</v>
      </c>
      <c r="H410" s="135"/>
      <c r="I410" s="75">
        <v>400</v>
      </c>
      <c r="J410" s="6" t="s">
        <v>871</v>
      </c>
      <c r="K410" s="23">
        <v>46.5</v>
      </c>
      <c r="L410" s="25">
        <v>7</v>
      </c>
      <c r="M410" s="6">
        <v>325.5</v>
      </c>
      <c r="N410" s="8">
        <v>43748</v>
      </c>
      <c r="O410" s="6" t="s">
        <v>26</v>
      </c>
      <c r="P410" s="66">
        <v>-2.21</v>
      </c>
      <c r="Q410" s="66">
        <v>-2.2200000000000002</v>
      </c>
      <c r="R410" s="66">
        <f>_xlfn.XLOOKUP(E410,hlp_leggeruitrapport!A:A,hlp_leggeruitrapport!D:D)</f>
        <v>-2.2200000000000002</v>
      </c>
      <c r="S410" s="66">
        <v>0.75</v>
      </c>
      <c r="T410" s="66">
        <f>_xlfn.XLOOKUP(E410,hlp_leggeruitrapport!A:A,hlp_leggeruitrapport!E:E)</f>
        <v>0.75</v>
      </c>
      <c r="U410" s="75">
        <f>_xlfn.XLOOKUP(E410,hlp_leggeruitrapport!A:A,hlp_leggeruitrapport!F:F)</f>
        <v>3</v>
      </c>
      <c r="V410" s="165">
        <f>_xlfn.XLOOKUP($G410,hpBPaanwas!$C:$C,hpBPaanwas!T:T,".")</f>
        <v>3</v>
      </c>
      <c r="W410" s="75">
        <f t="shared" si="47"/>
        <v>-3.1700000000000004</v>
      </c>
      <c r="X410" s="6">
        <v>-2.97</v>
      </c>
      <c r="Y410" s="6">
        <v>2.5</v>
      </c>
      <c r="Z410" s="6">
        <v>1.62</v>
      </c>
      <c r="AA410" s="6">
        <v>0.21</v>
      </c>
      <c r="AB410" s="6">
        <v>0.56000000000000005</v>
      </c>
      <c r="AC410" s="6">
        <v>75.3</v>
      </c>
      <c r="AD410" s="6">
        <v>9.8000000000000007</v>
      </c>
      <c r="AE410" s="6">
        <v>26</v>
      </c>
      <c r="AF410" s="6">
        <v>0.101744</v>
      </c>
      <c r="AG410" s="6" t="s">
        <v>479</v>
      </c>
      <c r="AH410" s="6" t="s">
        <v>32</v>
      </c>
      <c r="AI410" s="6" t="s">
        <v>41</v>
      </c>
      <c r="AJ410" s="6" t="s">
        <v>871</v>
      </c>
      <c r="AK410" s="75">
        <f>_xlfn.XLOOKUP(G410,hlpBPout!C:C,hlpBPout!X:X,".")</f>
        <v>74</v>
      </c>
      <c r="AL410" s="75">
        <f>_xlfn.XLOOKUP($G410,hlpBPout!$C:$C,hlpBPout!AA:AA,".")</f>
        <v>9</v>
      </c>
      <c r="AM410" s="75">
        <f>_xlfn.XLOOKUP(G410,hpBPaanwas!C:C,hpBPaanwas!X:X,".")</f>
        <v>84</v>
      </c>
      <c r="AN410" s="165">
        <f t="shared" si="48"/>
        <v>0.60215053763440862</v>
      </c>
      <c r="AO410" s="75">
        <f>_xlfn.XLOOKUP($G410,hpBPaanwas!$C:$C,hpBPaanwas!AA:AA,".")</f>
        <v>28</v>
      </c>
      <c r="AP410" s="116"/>
      <c r="AQ410" s="75">
        <f t="shared" si="49"/>
        <v>-1.2999999999999972</v>
      </c>
      <c r="AR410" s="116"/>
      <c r="AS410" s="127"/>
      <c r="AT410" s="127" t="s">
        <v>3795</v>
      </c>
      <c r="AU410" s="128"/>
      <c r="AV410" s="232" t="str">
        <f>_xlfn.XLOOKUP($F410,Monstervakken!$C:$C,Monstervakken!L:L,".",0)</f>
        <v>Klasse industrie</v>
      </c>
      <c r="AW410" s="232" t="str">
        <f>_xlfn.XLOOKUP($F410,Monstervakken!$C:$C,Monstervakken!M:M,".",0)</f>
        <v>Klasse B</v>
      </c>
      <c r="AX410" s="232" t="str">
        <f>_xlfn.XLOOKUP($F410,Monstervakken!$C:$C,Monstervakken!N:N,".",0)</f>
        <v>Verspreidbaar</v>
      </c>
      <c r="AY410" s="232" t="str">
        <f>_xlfn.XLOOKUP($F410,Monstervakken!$C:$C,Monstervakken!O:O,".",0)</f>
        <v>Toepasbaar in GBT</v>
      </c>
      <c r="AZ410" s="232" t="str">
        <f>_xlfn.XLOOKUP($F410,Monstervakken!$C:$C,Monstervakken!P:P,".",0)</f>
        <v>Toepasbaar in GBT</v>
      </c>
      <c r="BA410" s="232" t="str">
        <f>_xlfn.XLOOKUP($F410,Monstervakken!$C:$C,Monstervakken!Q:Q,".",0)</f>
        <v>Geen</v>
      </c>
      <c r="BB410" s="232"/>
      <c r="BC410" s="234" t="str">
        <f>_xlfn.XLOOKUP($F410,Monstervakken!$C:$C,Monstervakken!CM:CM,".",0)</f>
        <v>ja</v>
      </c>
      <c r="BD410" s="234" t="str">
        <f>_xlfn.XLOOKUP($F410,Monstervakken!$C:$C,Monstervakken!CN:CN,".",0)</f>
        <v>ja</v>
      </c>
      <c r="BE410" s="234" t="str">
        <f>_xlfn.XLOOKUP($F410,Monstervakken!$C:$C,Monstervakken!CO:CO,".",0)</f>
        <v>ja</v>
      </c>
      <c r="BF410" s="234" t="str">
        <f>_xlfn.XLOOKUP($F410,Monstervakken!$C:$C,Monstervakken!CP:CP,".",0)</f>
        <v>ja</v>
      </c>
      <c r="BG410" s="234" t="str">
        <f>_xlfn.XLOOKUP($F410,Monstervakken!$C:$C,Monstervakken!CQ:CQ,".",0)</f>
        <v>ja</v>
      </c>
      <c r="BH410" s="234" t="str">
        <f>_xlfn.XLOOKUP($F410,Monstervakken!$C:$C,Monstervakken!CR:CR,".",0)</f>
        <v>ja</v>
      </c>
      <c r="BI410" s="234" t="str">
        <f>_xlfn.XLOOKUP($F410,Monstervakken!$C:$C,Monstervakken!CS:CS,".",0)</f>
        <v>ja</v>
      </c>
      <c r="BJ410" s="234" t="str">
        <f>_xlfn.XLOOKUP($F410,Monstervakken!$C:$C,Monstervakken!CT:CT,".",0)</f>
        <v>ja</v>
      </c>
      <c r="BK410" s="234" t="str">
        <f>_xlfn.XLOOKUP($F410,Monstervakken!$C:$C,Monstervakken!CU:CU,".",0)</f>
        <v>ja</v>
      </c>
      <c r="BL410" s="232" t="str">
        <f t="shared" si="45"/>
        <v>011_400</v>
      </c>
    </row>
    <row r="411" spans="1:64" x14ac:dyDescent="0.2">
      <c r="A411" s="6" t="s">
        <v>1647</v>
      </c>
      <c r="C411" s="135">
        <f>_xlfn.XLOOKUP(F411,Monstervakken!C:C,Monstervakken!B:B)</f>
        <v>4029</v>
      </c>
      <c r="D411" s="6" t="s">
        <v>1635</v>
      </c>
      <c r="E411" s="6" t="s">
        <v>872</v>
      </c>
      <c r="F411" s="75">
        <v>70</v>
      </c>
      <c r="G411" s="115" t="str">
        <f t="shared" si="46"/>
        <v>011_401</v>
      </c>
      <c r="H411" s="135"/>
      <c r="I411" s="75">
        <v>401</v>
      </c>
      <c r="J411" s="6" t="s">
        <v>1186</v>
      </c>
      <c r="K411" s="23">
        <v>9</v>
      </c>
      <c r="L411" s="25">
        <v>6.05</v>
      </c>
      <c r="M411" s="6">
        <v>54.45</v>
      </c>
      <c r="N411" s="8">
        <v>43748</v>
      </c>
      <c r="O411" s="6" t="s">
        <v>47</v>
      </c>
      <c r="P411" s="66">
        <v>-2.21</v>
      </c>
      <c r="Q411" s="66">
        <v>-2.2200000000000002</v>
      </c>
      <c r="R411" s="66">
        <f>_xlfn.XLOOKUP(E411,hlp_leggeruitrapport!A:A,hlp_leggeruitrapport!D:D)</f>
        <v>-2.2200000000000002</v>
      </c>
      <c r="S411" s="66">
        <v>0.7</v>
      </c>
      <c r="T411" s="66">
        <f>_xlfn.XLOOKUP(E411,hlp_leggeruitrapport!A:A,hlp_leggeruitrapport!E:E)</f>
        <v>0.7</v>
      </c>
      <c r="U411" s="75">
        <f>_xlfn.XLOOKUP(E411,hlp_leggeruitrapport!A:A,hlp_leggeruitrapport!F:F)</f>
        <v>3</v>
      </c>
      <c r="V411" s="165">
        <f>_xlfn.XLOOKUP($G411,hpBPaanwas!$C:$C,hpBPaanwas!T:T,".")</f>
        <v>3</v>
      </c>
      <c r="W411" s="75">
        <f t="shared" si="47"/>
        <v>-3.12</v>
      </c>
      <c r="X411" s="6">
        <v>-2.92</v>
      </c>
      <c r="Y411" s="6">
        <v>1.85</v>
      </c>
      <c r="Z411" s="6">
        <v>1.94</v>
      </c>
      <c r="AA411" s="6">
        <v>0.78</v>
      </c>
      <c r="AB411" s="6">
        <v>0.96</v>
      </c>
      <c r="AC411" s="6">
        <v>17.5</v>
      </c>
      <c r="AD411" s="6">
        <v>7</v>
      </c>
      <c r="AE411" s="6">
        <v>8.6</v>
      </c>
      <c r="AF411" s="6">
        <v>0.35773199999999999</v>
      </c>
      <c r="AG411" s="6" t="s">
        <v>921</v>
      </c>
      <c r="AH411" s="6" t="s">
        <v>28</v>
      </c>
      <c r="AI411" s="6" t="s">
        <v>41</v>
      </c>
      <c r="AJ411" s="6" t="s">
        <v>1186</v>
      </c>
      <c r="AK411" s="75">
        <f>_xlfn.XLOOKUP(G411,hlpBPout!C:C,hlpBPout!X:X,".")</f>
        <v>17</v>
      </c>
      <c r="AL411" s="75">
        <f>_xlfn.XLOOKUP($G411,hlpBPout!$C:$C,hlpBPout!AA:AA,".")</f>
        <v>7</v>
      </c>
      <c r="AM411" s="75">
        <f>_xlfn.XLOOKUP(G411,hpBPaanwas!C:C,hpBPaanwas!X:X,".")</f>
        <v>19</v>
      </c>
      <c r="AN411" s="165">
        <f t="shared" si="48"/>
        <v>1</v>
      </c>
      <c r="AO411" s="75">
        <f>_xlfn.XLOOKUP($G411,hpBPaanwas!$C:$C,hpBPaanwas!AA:AA,".")</f>
        <v>9</v>
      </c>
      <c r="AP411" s="116"/>
      <c r="AQ411" s="75">
        <f t="shared" si="49"/>
        <v>-0.5</v>
      </c>
      <c r="AR411" s="116"/>
      <c r="AS411" s="127"/>
      <c r="AT411" s="127" t="s">
        <v>3795</v>
      </c>
      <c r="AU411" s="128"/>
      <c r="AV411" s="232" t="str">
        <f>_xlfn.XLOOKUP($F411,Monstervakken!$C:$C,Monstervakken!L:L,".",0)</f>
        <v>Klasse industrie</v>
      </c>
      <c r="AW411" s="232" t="str">
        <f>_xlfn.XLOOKUP($F411,Monstervakken!$C:$C,Monstervakken!M:M,".",0)</f>
        <v>Klasse B</v>
      </c>
      <c r="AX411" s="232" t="str">
        <f>_xlfn.XLOOKUP($F411,Monstervakken!$C:$C,Monstervakken!N:N,".",0)</f>
        <v>Verspreidbaar</v>
      </c>
      <c r="AY411" s="232" t="str">
        <f>_xlfn.XLOOKUP($F411,Monstervakken!$C:$C,Monstervakken!O:O,".",0)</f>
        <v>Toepasbaar in GBT</v>
      </c>
      <c r="AZ411" s="232" t="str">
        <f>_xlfn.XLOOKUP($F411,Monstervakken!$C:$C,Monstervakken!P:P,".",0)</f>
        <v>Toepasbaar in GBT</v>
      </c>
      <c r="BA411" s="232" t="str">
        <f>_xlfn.XLOOKUP($F411,Monstervakken!$C:$C,Monstervakken!Q:Q,".",0)</f>
        <v>Geen</v>
      </c>
      <c r="BB411" s="232"/>
      <c r="BC411" s="234" t="str">
        <f>_xlfn.XLOOKUP($F411,Monstervakken!$C:$C,Monstervakken!CM:CM,".",0)</f>
        <v>ja</v>
      </c>
      <c r="BD411" s="234" t="str">
        <f>_xlfn.XLOOKUP($F411,Monstervakken!$C:$C,Monstervakken!CN:CN,".",0)</f>
        <v>ja</v>
      </c>
      <c r="BE411" s="234" t="str">
        <f>_xlfn.XLOOKUP($F411,Monstervakken!$C:$C,Monstervakken!CO:CO,".",0)</f>
        <v>ja</v>
      </c>
      <c r="BF411" s="234" t="str">
        <f>_xlfn.XLOOKUP($F411,Monstervakken!$C:$C,Monstervakken!CP:CP,".",0)</f>
        <v>ja</v>
      </c>
      <c r="BG411" s="234" t="str">
        <f>_xlfn.XLOOKUP($F411,Monstervakken!$C:$C,Monstervakken!CQ:CQ,".",0)</f>
        <v>ja</v>
      </c>
      <c r="BH411" s="234" t="str">
        <f>_xlfn.XLOOKUP($F411,Monstervakken!$C:$C,Monstervakken!CR:CR,".",0)</f>
        <v>ja</v>
      </c>
      <c r="BI411" s="234" t="str">
        <f>_xlfn.XLOOKUP($F411,Monstervakken!$C:$C,Monstervakken!CS:CS,".",0)</f>
        <v>ja</v>
      </c>
      <c r="BJ411" s="234" t="str">
        <f>_xlfn.XLOOKUP($F411,Monstervakken!$C:$C,Monstervakken!CT:CT,".",0)</f>
        <v>ja</v>
      </c>
      <c r="BK411" s="234" t="str">
        <f>_xlfn.XLOOKUP($F411,Monstervakken!$C:$C,Monstervakken!CU:CU,".",0)</f>
        <v>ja</v>
      </c>
      <c r="BL411" s="232" t="str">
        <f t="shared" si="45"/>
        <v>011_401</v>
      </c>
    </row>
    <row r="412" spans="1:64" hidden="1" x14ac:dyDescent="0.2">
      <c r="A412" s="6" t="s">
        <v>2814</v>
      </c>
      <c r="C412" s="6"/>
      <c r="D412" s="6" t="s">
        <v>1635</v>
      </c>
      <c r="E412" s="6" t="s">
        <v>872</v>
      </c>
      <c r="F412" s="75">
        <v>0</v>
      </c>
      <c r="G412" s="115" t="str">
        <f t="shared" si="46"/>
        <v>011_402</v>
      </c>
      <c r="H412" s="135"/>
      <c r="I412" s="75">
        <v>402</v>
      </c>
      <c r="J412" s="6" t="s">
        <v>1187</v>
      </c>
      <c r="K412" s="23">
        <v>55</v>
      </c>
      <c r="L412" s="25">
        <v>8.6</v>
      </c>
      <c r="M412" s="6">
        <v>473</v>
      </c>
      <c r="N412" s="8">
        <v>43748</v>
      </c>
      <c r="O412" s="6" t="s">
        <v>38</v>
      </c>
      <c r="P412" s="66">
        <v>-2.2400000000000002</v>
      </c>
      <c r="Q412" s="66">
        <v>-2.2200000000000002</v>
      </c>
      <c r="R412" s="66">
        <f>_xlfn.XLOOKUP(E412,hlp_leggeruitrapport!A:A,hlp_leggeruitrapport!D:D)</f>
        <v>-2.2200000000000002</v>
      </c>
      <c r="S412" s="66">
        <v>0.7</v>
      </c>
      <c r="T412" s="66">
        <f>_xlfn.XLOOKUP(E412,hlp_leggeruitrapport!A:A,hlp_leggeruitrapport!E:E)</f>
        <v>0.7</v>
      </c>
      <c r="U412" s="75">
        <f>_xlfn.XLOOKUP(E412,hlp_leggeruitrapport!A:A,hlp_leggeruitrapport!F:F)</f>
        <v>3</v>
      </c>
      <c r="V412" s="165">
        <f>_xlfn.XLOOKUP($G412,hpBPaanwas!$C:$C,hpBPaanwas!T:T,".")</f>
        <v>3</v>
      </c>
      <c r="W412" s="75">
        <f t="shared" si="47"/>
        <v>-3.12</v>
      </c>
      <c r="X412" s="6">
        <v>-2.92</v>
      </c>
      <c r="Y412" s="6">
        <v>4.4000000000000004</v>
      </c>
      <c r="Z412" s="6">
        <v>2.93</v>
      </c>
      <c r="AA412" s="6">
        <v>1.26</v>
      </c>
      <c r="AB412" s="6">
        <v>1.63</v>
      </c>
      <c r="AC412" s="6">
        <v>161.19999999999999</v>
      </c>
      <c r="AD412" s="6">
        <v>69.3</v>
      </c>
      <c r="AE412" s="6">
        <v>89.7</v>
      </c>
      <c r="AF412" s="6">
        <v>0.34226400000000001</v>
      </c>
      <c r="AG412" s="6" t="s">
        <v>921</v>
      </c>
      <c r="AH412" s="6" t="s">
        <v>28</v>
      </c>
      <c r="AI412" s="6" t="s">
        <v>41</v>
      </c>
      <c r="AJ412" s="6" t="s">
        <v>1187</v>
      </c>
      <c r="AK412" s="75">
        <f>_xlfn.XLOOKUP(G412,hlpBPout!C:C,hlpBPout!X:X,".")</f>
        <v>160</v>
      </c>
      <c r="AL412" s="75">
        <f>_xlfn.XLOOKUP($G412,hlpBPout!$C:$C,hlpBPout!AA:AA,".")</f>
        <v>72</v>
      </c>
      <c r="AM412" s="75">
        <f>_xlfn.XLOOKUP(G412,hpBPaanwas!C:C,hpBPaanwas!X:X,".")</f>
        <v>171</v>
      </c>
      <c r="AN412" s="75"/>
      <c r="AO412" s="75">
        <f>_xlfn.XLOOKUP($G412,hpBPaanwas!$C:$C,hpBPaanwas!AA:AA,".")</f>
        <v>105</v>
      </c>
      <c r="AP412" s="116"/>
      <c r="AQ412" s="75">
        <f t="shared" si="49"/>
        <v>-1.1999999999999886</v>
      </c>
      <c r="AR412" s="116"/>
      <c r="AS412" s="127"/>
      <c r="AT412" s="127"/>
      <c r="AU412" s="128"/>
      <c r="BC412" s="2"/>
      <c r="BD412" s="2"/>
      <c r="BE412" s="2"/>
      <c r="BF412" s="2"/>
      <c r="BG412" s="2"/>
      <c r="BH412" s="2"/>
      <c r="BI412" s="2"/>
      <c r="BJ412" s="2"/>
      <c r="BK412" s="2"/>
      <c r="BL412" s="232" t="str">
        <f t="shared" si="45"/>
        <v>011_402</v>
      </c>
    </row>
    <row r="413" spans="1:64" hidden="1" x14ac:dyDescent="0.2">
      <c r="A413" s="6" t="s">
        <v>2814</v>
      </c>
      <c r="C413" s="6"/>
      <c r="D413" s="6" t="s">
        <v>1635</v>
      </c>
      <c r="E413" s="6" t="s">
        <v>872</v>
      </c>
      <c r="F413" s="75">
        <v>0</v>
      </c>
      <c r="G413" s="115" t="str">
        <f t="shared" si="46"/>
        <v>011_403</v>
      </c>
      <c r="H413" s="135"/>
      <c r="I413" s="75">
        <v>403</v>
      </c>
      <c r="J413" s="6" t="s">
        <v>1188</v>
      </c>
      <c r="K413" s="23">
        <v>45</v>
      </c>
      <c r="L413" s="25">
        <v>6.6</v>
      </c>
      <c r="M413" s="6">
        <v>297</v>
      </c>
      <c r="N413" s="8">
        <v>43748</v>
      </c>
      <c r="O413" s="6" t="s">
        <v>47</v>
      </c>
      <c r="P413" s="66">
        <v>-2.2400000000000002</v>
      </c>
      <c r="Q413" s="66">
        <v>-2.2200000000000002</v>
      </c>
      <c r="R413" s="66">
        <f>_xlfn.XLOOKUP(E413,hlp_leggeruitrapport!A:A,hlp_leggeruitrapport!D:D)</f>
        <v>-2.2200000000000002</v>
      </c>
      <c r="S413" s="66">
        <v>0.7</v>
      </c>
      <c r="T413" s="66">
        <f>_xlfn.XLOOKUP(E413,hlp_leggeruitrapport!A:A,hlp_leggeruitrapport!E:E)</f>
        <v>0.7</v>
      </c>
      <c r="U413" s="75">
        <f>_xlfn.XLOOKUP(E413,hlp_leggeruitrapport!A:A,hlp_leggeruitrapport!F:F)</f>
        <v>3</v>
      </c>
      <c r="V413" s="165">
        <f>_xlfn.XLOOKUP($G413,hpBPaanwas!$C:$C,hpBPaanwas!T:T,".")</f>
        <v>3</v>
      </c>
      <c r="W413" s="75">
        <f t="shared" si="47"/>
        <v>-3.12</v>
      </c>
      <c r="X413" s="6">
        <v>-2.92</v>
      </c>
      <c r="Y413" s="6">
        <v>2.4</v>
      </c>
      <c r="Z413" s="6">
        <v>3.53</v>
      </c>
      <c r="AA413" s="6">
        <v>0.82</v>
      </c>
      <c r="AB413" s="6">
        <v>1.18</v>
      </c>
      <c r="AC413" s="6">
        <v>158.9</v>
      </c>
      <c r="AD413" s="6">
        <v>36.9</v>
      </c>
      <c r="AE413" s="6">
        <v>53.1</v>
      </c>
      <c r="AF413" s="6">
        <v>0.34202300000000002</v>
      </c>
      <c r="AG413" s="6" t="s">
        <v>921</v>
      </c>
      <c r="AH413" s="6" t="s">
        <v>32</v>
      </c>
      <c r="AI413" s="6" t="s">
        <v>41</v>
      </c>
      <c r="AJ413" s="6" t="s">
        <v>1188</v>
      </c>
      <c r="AK413" s="75">
        <f>_xlfn.XLOOKUP(G413,hlpBPout!C:C,hlpBPout!X:X,".")</f>
        <v>158</v>
      </c>
      <c r="AL413" s="75">
        <f>_xlfn.XLOOKUP($G413,hlpBPout!$C:$C,hlpBPout!AA:AA,".")</f>
        <v>41</v>
      </c>
      <c r="AM413" s="75">
        <f>_xlfn.XLOOKUP(G413,hpBPaanwas!C:C,hpBPaanwas!X:X,".")</f>
        <v>167</v>
      </c>
      <c r="AN413" s="75"/>
      <c r="AO413" s="75">
        <f>_xlfn.XLOOKUP($G413,hpBPaanwas!$C:$C,hpBPaanwas!AA:AA,".")</f>
        <v>63</v>
      </c>
      <c r="AP413" s="116"/>
      <c r="AQ413" s="75">
        <f t="shared" si="49"/>
        <v>-0.90000000000000568</v>
      </c>
      <c r="AR413" s="116"/>
      <c r="AS413" s="127"/>
      <c r="AT413" s="127"/>
      <c r="AU413" s="128"/>
      <c r="BC413" s="2"/>
      <c r="BD413" s="2"/>
      <c r="BE413" s="2"/>
      <c r="BF413" s="2"/>
      <c r="BG413" s="2"/>
      <c r="BH413" s="2"/>
      <c r="BI413" s="2"/>
      <c r="BJ413" s="2"/>
      <c r="BK413" s="2"/>
      <c r="BL413" s="232" t="str">
        <f t="shared" si="45"/>
        <v>011_403</v>
      </c>
    </row>
    <row r="414" spans="1:64" hidden="1" x14ac:dyDescent="0.2">
      <c r="A414" s="6" t="s">
        <v>2814</v>
      </c>
      <c r="C414" s="6"/>
      <c r="D414" s="6" t="s">
        <v>1635</v>
      </c>
      <c r="E414" s="6" t="s">
        <v>872</v>
      </c>
      <c r="F414" s="75">
        <v>0</v>
      </c>
      <c r="G414" s="115" t="str">
        <f t="shared" si="46"/>
        <v>011_404</v>
      </c>
      <c r="H414" s="135"/>
      <c r="I414" s="75">
        <v>404</v>
      </c>
      <c r="J414" s="6" t="s">
        <v>1189</v>
      </c>
      <c r="K414" s="23">
        <v>50</v>
      </c>
      <c r="L414" s="25">
        <v>6</v>
      </c>
      <c r="M414" s="6">
        <v>300</v>
      </c>
      <c r="N414" s="8">
        <v>43748</v>
      </c>
      <c r="O414" s="6" t="s">
        <v>47</v>
      </c>
      <c r="P414" s="66">
        <v>-2.2400000000000002</v>
      </c>
      <c r="Q414" s="66">
        <v>-2.2200000000000002</v>
      </c>
      <c r="R414" s="66">
        <f>_xlfn.XLOOKUP(E414,hlp_leggeruitrapport!A:A,hlp_leggeruitrapport!D:D)</f>
        <v>-2.2200000000000002</v>
      </c>
      <c r="S414" s="66">
        <v>0.7</v>
      </c>
      <c r="T414" s="66">
        <f>_xlfn.XLOOKUP(E414,hlp_leggeruitrapport!A:A,hlp_leggeruitrapport!E:E)</f>
        <v>0.7</v>
      </c>
      <c r="U414" s="75">
        <f>_xlfn.XLOOKUP(E414,hlp_leggeruitrapport!A:A,hlp_leggeruitrapport!F:F)</f>
        <v>3</v>
      </c>
      <c r="V414" s="165">
        <f>_xlfn.XLOOKUP($G414,hpBPaanwas!$C:$C,hpBPaanwas!T:T,".")</f>
        <v>2.86</v>
      </c>
      <c r="W414" s="75">
        <f t="shared" si="47"/>
        <v>-3.12</v>
      </c>
      <c r="X414" s="6">
        <v>-2.92</v>
      </c>
      <c r="Y414" s="6">
        <v>2</v>
      </c>
      <c r="Z414" s="6">
        <v>3.73</v>
      </c>
      <c r="AA414" s="6">
        <v>0.87</v>
      </c>
      <c r="AB414" s="6">
        <v>1.1599999999999999</v>
      </c>
      <c r="AC414" s="6">
        <v>186.5</v>
      </c>
      <c r="AD414" s="6">
        <v>43.5</v>
      </c>
      <c r="AE414" s="6">
        <v>58</v>
      </c>
      <c r="AF414" s="6">
        <v>0.38325999999999999</v>
      </c>
      <c r="AG414" s="6" t="s">
        <v>921</v>
      </c>
      <c r="AH414" s="6" t="s">
        <v>32</v>
      </c>
      <c r="AI414" s="6" t="s">
        <v>41</v>
      </c>
      <c r="AJ414" s="6" t="s">
        <v>1189</v>
      </c>
      <c r="AK414" s="75">
        <f>_xlfn.XLOOKUP(G414,hlpBPout!C:C,hlpBPout!X:X,".")</f>
        <v>185</v>
      </c>
      <c r="AL414" s="75">
        <f>_xlfn.XLOOKUP($G414,hlpBPout!$C:$C,hlpBPout!AA:AA,".")</f>
        <v>45</v>
      </c>
      <c r="AM414" s="75">
        <f>_xlfn.XLOOKUP(G414,hpBPaanwas!C:C,hpBPaanwas!X:X,".")</f>
        <v>195</v>
      </c>
      <c r="AN414" s="75"/>
      <c r="AO414" s="75">
        <f>_xlfn.XLOOKUP($G414,hpBPaanwas!$C:$C,hpBPaanwas!AA:AA,".")</f>
        <v>70</v>
      </c>
      <c r="AP414" s="116"/>
      <c r="AQ414" s="75">
        <f t="shared" si="49"/>
        <v>-1.5</v>
      </c>
      <c r="AR414" s="116"/>
      <c r="AS414" s="127"/>
      <c r="AT414" s="127"/>
      <c r="AU414" s="128"/>
      <c r="BC414" s="2"/>
      <c r="BD414" s="2"/>
      <c r="BE414" s="2"/>
      <c r="BF414" s="2"/>
      <c r="BG414" s="2"/>
      <c r="BH414" s="2"/>
      <c r="BI414" s="2"/>
      <c r="BJ414" s="2"/>
      <c r="BK414" s="2"/>
      <c r="BL414" s="232" t="str">
        <f t="shared" si="45"/>
        <v>011_404</v>
      </c>
    </row>
    <row r="415" spans="1:64" hidden="1" x14ac:dyDescent="0.2">
      <c r="A415" s="6" t="s">
        <v>2814</v>
      </c>
      <c r="C415" s="6"/>
      <c r="D415" s="6" t="s">
        <v>1635</v>
      </c>
      <c r="E415" s="6" t="s">
        <v>872</v>
      </c>
      <c r="F415" s="75">
        <v>0</v>
      </c>
      <c r="G415" s="115" t="str">
        <f t="shared" si="46"/>
        <v>011_405</v>
      </c>
      <c r="H415" s="135"/>
      <c r="I415" s="75">
        <v>405</v>
      </c>
      <c r="J415" s="6" t="s">
        <v>1190</v>
      </c>
      <c r="K415" s="23">
        <v>50</v>
      </c>
      <c r="L415" s="25">
        <v>5.4</v>
      </c>
      <c r="M415" s="6">
        <v>270</v>
      </c>
      <c r="N415" s="8">
        <v>43748</v>
      </c>
      <c r="O415" s="6" t="s">
        <v>47</v>
      </c>
      <c r="P415" s="66">
        <v>-2.2400000000000002</v>
      </c>
      <c r="Q415" s="66">
        <v>-2.2200000000000002</v>
      </c>
      <c r="R415" s="66">
        <f>_xlfn.XLOOKUP(E415,hlp_leggeruitrapport!A:A,hlp_leggeruitrapport!D:D)</f>
        <v>-2.2200000000000002</v>
      </c>
      <c r="S415" s="66">
        <v>0.7</v>
      </c>
      <c r="T415" s="66">
        <f>_xlfn.XLOOKUP(E415,hlp_leggeruitrapport!A:A,hlp_leggeruitrapport!E:E)</f>
        <v>0.7</v>
      </c>
      <c r="U415" s="75">
        <f>_xlfn.XLOOKUP(E415,hlp_leggeruitrapport!A:A,hlp_leggeruitrapport!F:F)</f>
        <v>3</v>
      </c>
      <c r="V415" s="165">
        <f>_xlfn.XLOOKUP($G415,hpBPaanwas!$C:$C,hpBPaanwas!T:T,".")</f>
        <v>2.57</v>
      </c>
      <c r="W415" s="75">
        <f t="shared" si="47"/>
        <v>-3.12</v>
      </c>
      <c r="X415" s="6">
        <v>-2.92</v>
      </c>
      <c r="Y415" s="6">
        <v>1.8</v>
      </c>
      <c r="Z415" s="6">
        <v>3.16</v>
      </c>
      <c r="AA415" s="6">
        <v>0.66</v>
      </c>
      <c r="AB415" s="6">
        <v>0.92</v>
      </c>
      <c r="AC415" s="6">
        <v>158</v>
      </c>
      <c r="AD415" s="6">
        <v>33</v>
      </c>
      <c r="AE415" s="6">
        <v>46</v>
      </c>
      <c r="AF415" s="6">
        <v>0.34375</v>
      </c>
      <c r="AG415" s="6" t="s">
        <v>921</v>
      </c>
      <c r="AH415" s="6" t="s">
        <v>32</v>
      </c>
      <c r="AI415" s="6" t="s">
        <v>41</v>
      </c>
      <c r="AJ415" s="6" t="s">
        <v>1190</v>
      </c>
      <c r="AK415" s="75">
        <f>_xlfn.XLOOKUP(G415,hlpBPout!C:C,hlpBPout!X:X,".")</f>
        <v>155</v>
      </c>
      <c r="AL415" s="75">
        <f>_xlfn.XLOOKUP($G415,hlpBPout!$C:$C,hlpBPout!AA:AA,".")</f>
        <v>25</v>
      </c>
      <c r="AM415" s="75">
        <f>_xlfn.XLOOKUP(G415,hpBPaanwas!C:C,hpBPaanwas!X:X,".")</f>
        <v>165</v>
      </c>
      <c r="AN415" s="75"/>
      <c r="AO415" s="75">
        <f>_xlfn.XLOOKUP($G415,hpBPaanwas!$C:$C,hpBPaanwas!AA:AA,".")</f>
        <v>55</v>
      </c>
      <c r="AP415" s="116"/>
      <c r="AQ415" s="75">
        <f t="shared" si="49"/>
        <v>-3</v>
      </c>
      <c r="AR415" s="116"/>
      <c r="AS415" s="127"/>
      <c r="AT415" s="127"/>
      <c r="AU415" s="128"/>
      <c r="BC415" s="2"/>
      <c r="BD415" s="2"/>
      <c r="BE415" s="2"/>
      <c r="BF415" s="2"/>
      <c r="BG415" s="2"/>
      <c r="BH415" s="2"/>
      <c r="BI415" s="2"/>
      <c r="BJ415" s="2"/>
      <c r="BK415" s="2"/>
      <c r="BL415" s="232" t="str">
        <f t="shared" si="45"/>
        <v>011_405</v>
      </c>
    </row>
    <row r="416" spans="1:64" hidden="1" x14ac:dyDescent="0.2">
      <c r="A416" s="6" t="s">
        <v>2814</v>
      </c>
      <c r="C416" s="6"/>
      <c r="D416" s="6" t="s">
        <v>1635</v>
      </c>
      <c r="E416" s="6" t="s">
        <v>872</v>
      </c>
      <c r="F416" s="75">
        <v>0</v>
      </c>
      <c r="G416" s="115" t="str">
        <f t="shared" si="46"/>
        <v>011_406</v>
      </c>
      <c r="H416" s="135"/>
      <c r="I416" s="75">
        <v>406</v>
      </c>
      <c r="J416" s="6" t="s">
        <v>1191</v>
      </c>
      <c r="K416" s="23">
        <v>50</v>
      </c>
      <c r="L416" s="25">
        <v>4.9000000000000004</v>
      </c>
      <c r="M416" s="6">
        <v>245</v>
      </c>
      <c r="N416" s="8">
        <v>43748</v>
      </c>
      <c r="O416" s="6" t="s">
        <v>47</v>
      </c>
      <c r="P416" s="66">
        <v>-2.2400000000000002</v>
      </c>
      <c r="Q416" s="66">
        <v>-2.2200000000000002</v>
      </c>
      <c r="R416" s="66">
        <f>_xlfn.XLOOKUP(E416,hlp_leggeruitrapport!A:A,hlp_leggeruitrapport!D:D)</f>
        <v>-2.2200000000000002</v>
      </c>
      <c r="S416" s="66">
        <v>0.7</v>
      </c>
      <c r="T416" s="66">
        <f>_xlfn.XLOOKUP(E416,hlp_leggeruitrapport!A:A,hlp_leggeruitrapport!E:E)</f>
        <v>0.7</v>
      </c>
      <c r="U416" s="75">
        <f>_xlfn.XLOOKUP(E416,hlp_leggeruitrapport!A:A,hlp_leggeruitrapport!F:F)</f>
        <v>3</v>
      </c>
      <c r="V416" s="165">
        <f>_xlfn.XLOOKUP($G416,hpBPaanwas!$C:$C,hpBPaanwas!T:T,".")</f>
        <v>2.33</v>
      </c>
      <c r="W416" s="75">
        <f t="shared" si="47"/>
        <v>-3.12</v>
      </c>
      <c r="X416" s="6">
        <v>-2.92</v>
      </c>
      <c r="Y416" s="6">
        <v>1.6333329999999999</v>
      </c>
      <c r="Z416" s="6">
        <v>2.5</v>
      </c>
      <c r="AA416" s="6">
        <v>0.57999999999999996</v>
      </c>
      <c r="AB416" s="6">
        <v>0.81</v>
      </c>
      <c r="AC416" s="6">
        <v>125</v>
      </c>
      <c r="AD416" s="6">
        <v>29</v>
      </c>
      <c r="AE416" s="6">
        <v>40.5</v>
      </c>
      <c r="AF416" s="6">
        <v>0.336557</v>
      </c>
      <c r="AG416" s="6" t="s">
        <v>921</v>
      </c>
      <c r="AH416" s="6" t="s">
        <v>32</v>
      </c>
      <c r="AI416" s="6" t="s">
        <v>41</v>
      </c>
      <c r="AJ416" s="6" t="s">
        <v>1191</v>
      </c>
      <c r="AK416" s="75">
        <f>_xlfn.XLOOKUP(G416,hlpBPout!C:C,hlpBPout!X:X,".")</f>
        <v>125</v>
      </c>
      <c r="AL416" s="75">
        <f>_xlfn.XLOOKUP($G416,hlpBPout!$C:$C,hlpBPout!AA:AA,".")</f>
        <v>20</v>
      </c>
      <c r="AM416" s="75">
        <f>_xlfn.XLOOKUP(G416,hpBPaanwas!C:C,hpBPaanwas!X:X,".")</f>
        <v>130</v>
      </c>
      <c r="AN416" s="75"/>
      <c r="AO416" s="75">
        <f>_xlfn.XLOOKUP($G416,hpBPaanwas!$C:$C,hpBPaanwas!AA:AA,".")</f>
        <v>50</v>
      </c>
      <c r="AP416" s="116"/>
      <c r="AQ416" s="75">
        <f t="shared" si="49"/>
        <v>0</v>
      </c>
      <c r="AR416" s="116"/>
      <c r="AS416" s="127"/>
      <c r="AT416" s="127"/>
      <c r="AU416" s="128"/>
      <c r="BC416" s="2"/>
      <c r="BD416" s="2"/>
      <c r="BE416" s="2"/>
      <c r="BF416" s="2"/>
      <c r="BG416" s="2"/>
      <c r="BH416" s="2"/>
      <c r="BI416" s="2"/>
      <c r="BJ416" s="2"/>
      <c r="BK416" s="2"/>
      <c r="BL416" s="232" t="str">
        <f t="shared" si="45"/>
        <v>011_406</v>
      </c>
    </row>
    <row r="417" spans="1:64" x14ac:dyDescent="0.2">
      <c r="A417" s="6" t="s">
        <v>1647</v>
      </c>
      <c r="C417" s="135">
        <f>_xlfn.XLOOKUP(F417,Monstervakken!C:C,Monstervakken!B:B)</f>
        <v>4028</v>
      </c>
      <c r="D417" s="6" t="s">
        <v>1635</v>
      </c>
      <c r="E417" s="6" t="s">
        <v>872</v>
      </c>
      <c r="F417" s="75">
        <v>69</v>
      </c>
      <c r="G417" s="115" t="str">
        <f t="shared" si="46"/>
        <v>011_407</v>
      </c>
      <c r="H417" s="135"/>
      <c r="I417" s="75">
        <v>407</v>
      </c>
      <c r="J417" s="6" t="s">
        <v>1192</v>
      </c>
      <c r="K417" s="23">
        <v>40.5</v>
      </c>
      <c r="L417" s="25">
        <v>5.2</v>
      </c>
      <c r="M417" s="6">
        <v>210.6</v>
      </c>
      <c r="N417" s="8">
        <v>43748</v>
      </c>
      <c r="O417" s="6" t="s">
        <v>47</v>
      </c>
      <c r="P417" s="66">
        <v>-2.2400000000000002</v>
      </c>
      <c r="Q417" s="66">
        <v>-2.2200000000000002</v>
      </c>
      <c r="R417" s="66">
        <f>_xlfn.XLOOKUP(E417,hlp_leggeruitrapport!A:A,hlp_leggeruitrapport!D:D)</f>
        <v>-2.2200000000000002</v>
      </c>
      <c r="S417" s="66">
        <v>0.7</v>
      </c>
      <c r="T417" s="66">
        <f>_xlfn.XLOOKUP(E417,hlp_leggeruitrapport!A:A,hlp_leggeruitrapport!E:E)</f>
        <v>0.7</v>
      </c>
      <c r="U417" s="75">
        <f>_xlfn.XLOOKUP(E417,hlp_leggeruitrapport!A:A,hlp_leggeruitrapport!F:F)</f>
        <v>3</v>
      </c>
      <c r="V417" s="165">
        <f>_xlfn.XLOOKUP($G417,hpBPaanwas!$C:$C,hpBPaanwas!T:T,".")</f>
        <v>2.48</v>
      </c>
      <c r="W417" s="75">
        <f t="shared" si="47"/>
        <v>-3.12</v>
      </c>
      <c r="X417" s="6">
        <v>-2.92</v>
      </c>
      <c r="Y417" s="6">
        <v>1.733333</v>
      </c>
      <c r="Z417" s="6">
        <v>1.96</v>
      </c>
      <c r="AA417" s="6">
        <v>0.99</v>
      </c>
      <c r="AB417" s="6">
        <v>1.24</v>
      </c>
      <c r="AC417" s="6">
        <v>79.400000000000006</v>
      </c>
      <c r="AD417" s="6">
        <v>40.1</v>
      </c>
      <c r="AE417" s="6">
        <v>50.2</v>
      </c>
      <c r="AF417" s="6">
        <v>0.44931900000000002</v>
      </c>
      <c r="AG417" s="6" t="s">
        <v>921</v>
      </c>
      <c r="AH417" s="6" t="s">
        <v>32</v>
      </c>
      <c r="AI417" s="6" t="s">
        <v>41</v>
      </c>
      <c r="AJ417" s="6" t="s">
        <v>1192</v>
      </c>
      <c r="AK417" s="75">
        <f>_xlfn.XLOOKUP(G417,hlpBPout!C:C,hlpBPout!X:X,".")</f>
        <v>77</v>
      </c>
      <c r="AL417" s="75">
        <f>_xlfn.XLOOKUP($G417,hlpBPout!$C:$C,hlpBPout!AA:AA,".")</f>
        <v>32</v>
      </c>
      <c r="AM417" s="75">
        <f>_xlfn.XLOOKUP(G417,hpBPaanwas!C:C,hpBPaanwas!X:X,".")</f>
        <v>85</v>
      </c>
      <c r="AN417" s="165">
        <f>AO417/K417</f>
        <v>1.5061728395061729</v>
      </c>
      <c r="AO417" s="75">
        <f>_xlfn.XLOOKUP($G417,hpBPaanwas!$C:$C,hpBPaanwas!AA:AA,".")</f>
        <v>61</v>
      </c>
      <c r="AP417" s="116"/>
      <c r="AQ417" s="75">
        <f t="shared" si="49"/>
        <v>-2.4000000000000057</v>
      </c>
      <c r="AR417" s="116"/>
      <c r="AS417" s="127"/>
      <c r="AT417" s="127" t="s">
        <v>3795</v>
      </c>
      <c r="AU417" s="128"/>
      <c r="AV417" s="232" t="str">
        <f>_xlfn.XLOOKUP($F417,Monstervakken!$C:$C,Monstervakken!L:L,".",0)</f>
        <v>Klasse industrie</v>
      </c>
      <c r="AW417" s="232" t="str">
        <f>_xlfn.XLOOKUP($F417,Monstervakken!$C:$C,Monstervakken!M:M,".",0)</f>
        <v>Klasse B</v>
      </c>
      <c r="AX417" s="232" t="str">
        <f>_xlfn.XLOOKUP($F417,Monstervakken!$C:$C,Monstervakken!N:N,".",0)</f>
        <v>Verspreidbaar</v>
      </c>
      <c r="AY417" s="232" t="str">
        <f>_xlfn.XLOOKUP($F417,Monstervakken!$C:$C,Monstervakken!O:O,".",0)</f>
        <v>Toepasbaar in GBT</v>
      </c>
      <c r="AZ417" s="232" t="str">
        <f>_xlfn.XLOOKUP($F417,Monstervakken!$C:$C,Monstervakken!P:P,".",0)</f>
        <v>Toepasbaar in GBT</v>
      </c>
      <c r="BA417" s="232" t="str">
        <f>_xlfn.XLOOKUP($F417,Monstervakken!$C:$C,Monstervakken!Q:Q,".",0)</f>
        <v>Geen</v>
      </c>
      <c r="BB417" s="232"/>
      <c r="BC417" s="234" t="str">
        <f>_xlfn.XLOOKUP($F417,Monstervakken!$C:$C,Monstervakken!CM:CM,".",0)</f>
        <v>ja</v>
      </c>
      <c r="BD417" s="234" t="str">
        <f>_xlfn.XLOOKUP($F417,Monstervakken!$C:$C,Monstervakken!CN:CN,".",0)</f>
        <v>ja</v>
      </c>
      <c r="BE417" s="234" t="str">
        <f>_xlfn.XLOOKUP($F417,Monstervakken!$C:$C,Monstervakken!CO:CO,".",0)</f>
        <v>ja</v>
      </c>
      <c r="BF417" s="234" t="str">
        <f>_xlfn.XLOOKUP($F417,Monstervakken!$C:$C,Monstervakken!CP:CP,".",0)</f>
        <v>ja</v>
      </c>
      <c r="BG417" s="234" t="str">
        <f>_xlfn.XLOOKUP($F417,Monstervakken!$C:$C,Monstervakken!CQ:CQ,".",0)</f>
        <v>ja</v>
      </c>
      <c r="BH417" s="234" t="str">
        <f>_xlfn.XLOOKUP($F417,Monstervakken!$C:$C,Monstervakken!CR:CR,".",0)</f>
        <v>ja</v>
      </c>
      <c r="BI417" s="234" t="str">
        <f>_xlfn.XLOOKUP($F417,Monstervakken!$C:$C,Monstervakken!CS:CS,".",0)</f>
        <v>ja</v>
      </c>
      <c r="BJ417" s="234" t="str">
        <f>_xlfn.XLOOKUP($F417,Monstervakken!$C:$C,Monstervakken!CT:CT,".",0)</f>
        <v>ja</v>
      </c>
      <c r="BK417" s="234" t="str">
        <f>_xlfn.XLOOKUP($F417,Monstervakken!$C:$C,Monstervakken!CU:CU,".",0)</f>
        <v>ja</v>
      </c>
      <c r="BL417" s="232" t="str">
        <f t="shared" si="45"/>
        <v>011_407</v>
      </c>
    </row>
    <row r="418" spans="1:64" x14ac:dyDescent="0.2">
      <c r="A418" s="6" t="s">
        <v>1647</v>
      </c>
      <c r="C418" s="135">
        <f>_xlfn.XLOOKUP(F418,Monstervakken!C:C,Monstervakken!B:B)</f>
        <v>4028</v>
      </c>
      <c r="D418" s="6" t="s">
        <v>1635</v>
      </c>
      <c r="E418" s="6" t="s">
        <v>872</v>
      </c>
      <c r="F418" s="75">
        <v>69</v>
      </c>
      <c r="G418" s="115" t="str">
        <f t="shared" si="46"/>
        <v>011_408</v>
      </c>
      <c r="H418" s="135"/>
      <c r="I418" s="75">
        <v>408</v>
      </c>
      <c r="J418" s="6" t="s">
        <v>1193</v>
      </c>
      <c r="K418" s="23">
        <v>48</v>
      </c>
      <c r="L418" s="25">
        <v>5.35</v>
      </c>
      <c r="M418" s="6">
        <v>256.8</v>
      </c>
      <c r="N418" s="8">
        <v>43748</v>
      </c>
      <c r="O418" s="6" t="s">
        <v>47</v>
      </c>
      <c r="P418" s="66">
        <v>-2.2400000000000002</v>
      </c>
      <c r="Q418" s="66">
        <v>-2.2200000000000002</v>
      </c>
      <c r="R418" s="66">
        <f>_xlfn.XLOOKUP(E418,hlp_leggeruitrapport!A:A,hlp_leggeruitrapport!D:D)</f>
        <v>-2.2200000000000002</v>
      </c>
      <c r="S418" s="66">
        <v>0.7</v>
      </c>
      <c r="T418" s="66">
        <f>_xlfn.XLOOKUP(E418,hlp_leggeruitrapport!A:A,hlp_leggeruitrapport!E:E)</f>
        <v>0.7</v>
      </c>
      <c r="U418" s="75">
        <f>_xlfn.XLOOKUP(E418,hlp_leggeruitrapport!A:A,hlp_leggeruitrapport!F:F)</f>
        <v>3</v>
      </c>
      <c r="V418" s="165">
        <f>_xlfn.XLOOKUP($G418,hpBPaanwas!$C:$C,hpBPaanwas!T:T,".")</f>
        <v>2.5499999999999998</v>
      </c>
      <c r="W418" s="75">
        <f t="shared" si="47"/>
        <v>-3.12</v>
      </c>
      <c r="X418" s="6">
        <v>-2.92</v>
      </c>
      <c r="Y418" s="6">
        <v>1.783334</v>
      </c>
      <c r="Z418" s="6">
        <v>3.09</v>
      </c>
      <c r="AA418" s="6">
        <v>0.65</v>
      </c>
      <c r="AB418" s="6">
        <v>0.9</v>
      </c>
      <c r="AC418" s="6">
        <v>148.30000000000001</v>
      </c>
      <c r="AD418" s="6">
        <v>31.2</v>
      </c>
      <c r="AE418" s="6">
        <v>43.2</v>
      </c>
      <c r="AF418" s="6">
        <v>0.34240599999999999</v>
      </c>
      <c r="AG418" s="6" t="s">
        <v>921</v>
      </c>
      <c r="AH418" s="6" t="s">
        <v>32</v>
      </c>
      <c r="AI418" s="6" t="s">
        <v>41</v>
      </c>
      <c r="AJ418" s="6" t="s">
        <v>1193</v>
      </c>
      <c r="AK418" s="75">
        <f>_xlfn.XLOOKUP(G418,hlpBPout!C:C,hlpBPout!X:X,".")</f>
        <v>149</v>
      </c>
      <c r="AL418" s="75">
        <f>_xlfn.XLOOKUP($G418,hlpBPout!$C:$C,hlpBPout!AA:AA,".")</f>
        <v>24</v>
      </c>
      <c r="AM418" s="75">
        <f>_xlfn.XLOOKUP(G418,hpBPaanwas!C:C,hpBPaanwas!X:X,".")</f>
        <v>154</v>
      </c>
      <c r="AN418" s="165">
        <f>AO418/K418</f>
        <v>1.1041666666666667</v>
      </c>
      <c r="AO418" s="75">
        <f>_xlfn.XLOOKUP($G418,hpBPaanwas!$C:$C,hpBPaanwas!AA:AA,".")</f>
        <v>53</v>
      </c>
      <c r="AP418" s="116"/>
      <c r="AQ418" s="75">
        <f t="shared" si="49"/>
        <v>0.69999999999998863</v>
      </c>
      <c r="AR418" s="116"/>
      <c r="AS418" s="127"/>
      <c r="AT418" s="127" t="s">
        <v>3795</v>
      </c>
      <c r="AU418" s="128"/>
      <c r="AV418" s="232" t="str">
        <f>_xlfn.XLOOKUP($F418,Monstervakken!$C:$C,Monstervakken!L:L,".",0)</f>
        <v>Klasse industrie</v>
      </c>
      <c r="AW418" s="232" t="str">
        <f>_xlfn.XLOOKUP($F418,Monstervakken!$C:$C,Monstervakken!M:M,".",0)</f>
        <v>Klasse B</v>
      </c>
      <c r="AX418" s="232" t="str">
        <f>_xlfn.XLOOKUP($F418,Monstervakken!$C:$C,Monstervakken!N:N,".",0)</f>
        <v>Verspreidbaar</v>
      </c>
      <c r="AY418" s="232" t="str">
        <f>_xlfn.XLOOKUP($F418,Monstervakken!$C:$C,Monstervakken!O:O,".",0)</f>
        <v>Toepasbaar in GBT</v>
      </c>
      <c r="AZ418" s="232" t="str">
        <f>_xlfn.XLOOKUP($F418,Monstervakken!$C:$C,Monstervakken!P:P,".",0)</f>
        <v>Toepasbaar in GBT</v>
      </c>
      <c r="BA418" s="232" t="str">
        <f>_xlfn.XLOOKUP($F418,Monstervakken!$C:$C,Monstervakken!Q:Q,".",0)</f>
        <v>Geen</v>
      </c>
      <c r="BB418" s="232"/>
      <c r="BC418" s="234" t="str">
        <f>_xlfn.XLOOKUP($F418,Monstervakken!$C:$C,Monstervakken!CM:CM,".",0)</f>
        <v>ja</v>
      </c>
      <c r="BD418" s="234" t="str">
        <f>_xlfn.XLOOKUP($F418,Monstervakken!$C:$C,Monstervakken!CN:CN,".",0)</f>
        <v>ja</v>
      </c>
      <c r="BE418" s="234" t="str">
        <f>_xlfn.XLOOKUP($F418,Monstervakken!$C:$C,Monstervakken!CO:CO,".",0)</f>
        <v>ja</v>
      </c>
      <c r="BF418" s="234" t="str">
        <f>_xlfn.XLOOKUP($F418,Monstervakken!$C:$C,Monstervakken!CP:CP,".",0)</f>
        <v>ja</v>
      </c>
      <c r="BG418" s="234" t="str">
        <f>_xlfn.XLOOKUP($F418,Monstervakken!$C:$C,Monstervakken!CQ:CQ,".",0)</f>
        <v>ja</v>
      </c>
      <c r="BH418" s="234" t="str">
        <f>_xlfn.XLOOKUP($F418,Monstervakken!$C:$C,Monstervakken!CR:CR,".",0)</f>
        <v>ja</v>
      </c>
      <c r="BI418" s="234" t="str">
        <f>_xlfn.XLOOKUP($F418,Monstervakken!$C:$C,Monstervakken!CS:CS,".",0)</f>
        <v>ja</v>
      </c>
      <c r="BJ418" s="234" t="str">
        <f>_xlfn.XLOOKUP($F418,Monstervakken!$C:$C,Monstervakken!CT:CT,".",0)</f>
        <v>ja</v>
      </c>
      <c r="BK418" s="234" t="str">
        <f>_xlfn.XLOOKUP($F418,Monstervakken!$C:$C,Monstervakken!CU:CU,".",0)</f>
        <v>ja</v>
      </c>
      <c r="BL418" s="232" t="str">
        <f t="shared" si="45"/>
        <v>011_408</v>
      </c>
    </row>
    <row r="419" spans="1:64" x14ac:dyDescent="0.2">
      <c r="A419" s="6" t="s">
        <v>1647</v>
      </c>
      <c r="C419" s="135">
        <f>_xlfn.XLOOKUP(F419,Monstervakken!C:C,Monstervakken!B:B)</f>
        <v>4028</v>
      </c>
      <c r="D419" s="6" t="s">
        <v>1635</v>
      </c>
      <c r="E419" s="6" t="s">
        <v>872</v>
      </c>
      <c r="F419" s="75">
        <v>69</v>
      </c>
      <c r="G419" s="115" t="str">
        <f t="shared" si="46"/>
        <v>011_409</v>
      </c>
      <c r="H419" s="135"/>
      <c r="I419" s="75">
        <v>409</v>
      </c>
      <c r="J419" s="6" t="s">
        <v>873</v>
      </c>
      <c r="K419" s="23">
        <v>54.5</v>
      </c>
      <c r="L419" s="25">
        <v>4.4000000000000004</v>
      </c>
      <c r="M419" s="6">
        <v>239.8</v>
      </c>
      <c r="N419" s="8">
        <v>43748</v>
      </c>
      <c r="O419" s="6" t="s">
        <v>26</v>
      </c>
      <c r="P419" s="66">
        <v>-2.2400000000000002</v>
      </c>
      <c r="Q419" s="66">
        <v>-2.2200000000000002</v>
      </c>
      <c r="R419" s="66">
        <f>_xlfn.XLOOKUP(E419,hlp_leggeruitrapport!A:A,hlp_leggeruitrapport!D:D)</f>
        <v>-2.2200000000000002</v>
      </c>
      <c r="S419" s="66">
        <v>0.7</v>
      </c>
      <c r="T419" s="66">
        <f>_xlfn.XLOOKUP(E419,hlp_leggeruitrapport!A:A,hlp_leggeruitrapport!E:E)</f>
        <v>0.7</v>
      </c>
      <c r="U419" s="75">
        <f>_xlfn.XLOOKUP(E419,hlp_leggeruitrapport!A:A,hlp_leggeruitrapport!F:F)</f>
        <v>3</v>
      </c>
      <c r="V419" s="165">
        <f>_xlfn.XLOOKUP($G419,hpBPaanwas!$C:$C,hpBPaanwas!T:T,".")</f>
        <v>2.1</v>
      </c>
      <c r="W419" s="75">
        <f t="shared" si="47"/>
        <v>-3.12</v>
      </c>
      <c r="X419" s="6">
        <v>-2.92</v>
      </c>
      <c r="Y419" s="6">
        <v>1.466666</v>
      </c>
      <c r="Z419" s="6">
        <v>0.7</v>
      </c>
      <c r="AA419" s="6">
        <v>0.17</v>
      </c>
      <c r="AB419" s="6">
        <v>0.31</v>
      </c>
      <c r="AC419" s="6">
        <v>38.200000000000003</v>
      </c>
      <c r="AD419" s="6">
        <v>9.3000000000000007</v>
      </c>
      <c r="AE419" s="6">
        <v>16.899999999999999</v>
      </c>
      <c r="AF419" s="6">
        <v>0.14206099999999999</v>
      </c>
      <c r="AG419" s="6" t="s">
        <v>479</v>
      </c>
      <c r="AH419" s="6" t="s">
        <v>32</v>
      </c>
      <c r="AI419" s="6" t="s">
        <v>41</v>
      </c>
      <c r="AJ419" s="6" t="s">
        <v>873</v>
      </c>
      <c r="AK419" s="75">
        <f>_xlfn.XLOOKUP(G419,hlpBPout!C:C,hlpBPout!X:X,".")</f>
        <v>38</v>
      </c>
      <c r="AL419" s="75">
        <f>_xlfn.XLOOKUP($G419,hlpBPout!$C:$C,hlpBPout!AA:AA,".")</f>
        <v>0</v>
      </c>
      <c r="AM419" s="75">
        <f>_xlfn.XLOOKUP(G419,hpBPaanwas!C:C,hpBPaanwas!X:X,".")</f>
        <v>44</v>
      </c>
      <c r="AN419" s="165">
        <f>AO419/K419</f>
        <v>0.40366972477064222</v>
      </c>
      <c r="AO419" s="75">
        <f>_xlfn.XLOOKUP($G419,hpBPaanwas!$C:$C,hpBPaanwas!AA:AA,".")</f>
        <v>22</v>
      </c>
      <c r="AP419" s="116"/>
      <c r="AQ419" s="75">
        <f t="shared" si="49"/>
        <v>-0.20000000000000284</v>
      </c>
      <c r="AR419" s="116"/>
      <c r="AS419" s="127"/>
      <c r="AT419" s="127" t="s">
        <v>3795</v>
      </c>
      <c r="AU419" s="128"/>
      <c r="AV419" s="232" t="str">
        <f>_xlfn.XLOOKUP($F419,Monstervakken!$C:$C,Monstervakken!L:L,".",0)</f>
        <v>Klasse industrie</v>
      </c>
      <c r="AW419" s="232" t="str">
        <f>_xlfn.XLOOKUP($F419,Monstervakken!$C:$C,Monstervakken!M:M,".",0)</f>
        <v>Klasse B</v>
      </c>
      <c r="AX419" s="232" t="str">
        <f>_xlfn.XLOOKUP($F419,Monstervakken!$C:$C,Monstervakken!N:N,".",0)</f>
        <v>Verspreidbaar</v>
      </c>
      <c r="AY419" s="232" t="str">
        <f>_xlfn.XLOOKUP($F419,Monstervakken!$C:$C,Monstervakken!O:O,".",0)</f>
        <v>Toepasbaar in GBT</v>
      </c>
      <c r="AZ419" s="232" t="str">
        <f>_xlfn.XLOOKUP($F419,Monstervakken!$C:$C,Monstervakken!P:P,".",0)</f>
        <v>Toepasbaar in GBT</v>
      </c>
      <c r="BA419" s="232" t="str">
        <f>_xlfn.XLOOKUP($F419,Monstervakken!$C:$C,Monstervakken!Q:Q,".",0)</f>
        <v>Geen</v>
      </c>
      <c r="BB419" s="232"/>
      <c r="BC419" s="234" t="str">
        <f>_xlfn.XLOOKUP($F419,Monstervakken!$C:$C,Monstervakken!CM:CM,".",0)</f>
        <v>ja</v>
      </c>
      <c r="BD419" s="234" t="str">
        <f>_xlfn.XLOOKUP($F419,Monstervakken!$C:$C,Monstervakken!CN:CN,".",0)</f>
        <v>ja</v>
      </c>
      <c r="BE419" s="234" t="str">
        <f>_xlfn.XLOOKUP($F419,Monstervakken!$C:$C,Monstervakken!CO:CO,".",0)</f>
        <v>ja</v>
      </c>
      <c r="BF419" s="234" t="str">
        <f>_xlfn.XLOOKUP($F419,Monstervakken!$C:$C,Monstervakken!CP:CP,".",0)</f>
        <v>ja</v>
      </c>
      <c r="BG419" s="234" t="str">
        <f>_xlfn.XLOOKUP($F419,Monstervakken!$C:$C,Monstervakken!CQ:CQ,".",0)</f>
        <v>ja</v>
      </c>
      <c r="BH419" s="234" t="str">
        <f>_xlfn.XLOOKUP($F419,Monstervakken!$C:$C,Monstervakken!CR:CR,".",0)</f>
        <v>ja</v>
      </c>
      <c r="BI419" s="234" t="str">
        <f>_xlfn.XLOOKUP($F419,Monstervakken!$C:$C,Monstervakken!CS:CS,".",0)</f>
        <v>ja</v>
      </c>
      <c r="BJ419" s="234" t="str">
        <f>_xlfn.XLOOKUP($F419,Monstervakken!$C:$C,Monstervakken!CT:CT,".",0)</f>
        <v>ja</v>
      </c>
      <c r="BK419" s="234" t="str">
        <f>_xlfn.XLOOKUP($F419,Monstervakken!$C:$C,Monstervakken!CU:CU,".",0)</f>
        <v>ja</v>
      </c>
      <c r="BL419" s="232" t="str">
        <f t="shared" si="45"/>
        <v>011_409</v>
      </c>
    </row>
    <row r="420" spans="1:64" hidden="1" x14ac:dyDescent="0.2">
      <c r="A420" s="6" t="s">
        <v>2814</v>
      </c>
      <c r="C420" s="6"/>
      <c r="D420" s="6" t="s">
        <v>1635</v>
      </c>
      <c r="E420" s="6" t="s">
        <v>918</v>
      </c>
      <c r="F420" s="75">
        <v>0</v>
      </c>
      <c r="G420" s="115" t="str">
        <f t="shared" si="46"/>
        <v>011_410</v>
      </c>
      <c r="H420" s="135"/>
      <c r="I420" s="75">
        <v>410</v>
      </c>
      <c r="J420" s="6" t="s">
        <v>919</v>
      </c>
      <c r="K420" s="23">
        <v>20.5</v>
      </c>
      <c r="L420" s="25">
        <v>14.15</v>
      </c>
      <c r="M420" s="6">
        <v>290.07499999999999</v>
      </c>
      <c r="N420" s="8">
        <v>43770</v>
      </c>
      <c r="O420" s="6" t="s">
        <v>26</v>
      </c>
      <c r="P420" s="66">
        <v>-2.2400000000000002</v>
      </c>
      <c r="Q420" s="66">
        <v>-2.2200000000000002</v>
      </c>
      <c r="R420" s="66">
        <f>_xlfn.XLOOKUP(E420,hlp_leggeruitrapport!A:A,hlp_leggeruitrapport!D:D)</f>
        <v>-2.2200000000000002</v>
      </c>
      <c r="S420" s="66">
        <v>0.75</v>
      </c>
      <c r="T420" s="66">
        <f>_xlfn.XLOOKUP(E420,hlp_leggeruitrapport!A:A,hlp_leggeruitrapport!E:E)</f>
        <v>0.75</v>
      </c>
      <c r="U420" s="75">
        <f>_xlfn.XLOOKUP(E420,hlp_leggeruitrapport!A:A,hlp_leggeruitrapport!F:F)</f>
        <v>3</v>
      </c>
      <c r="V420" s="165">
        <f>_xlfn.XLOOKUP($G420,hpBPaanwas!$C:$C,hpBPaanwas!T:T,".")</f>
        <v>3</v>
      </c>
      <c r="W420" s="75">
        <f t="shared" si="47"/>
        <v>-3.1700000000000004</v>
      </c>
      <c r="X420" s="6">
        <v>-2.97</v>
      </c>
      <c r="Y420" s="6">
        <v>9.65</v>
      </c>
      <c r="Z420" s="6">
        <v>4.12</v>
      </c>
      <c r="AA420" s="6">
        <v>0</v>
      </c>
      <c r="AB420" s="6">
        <v>0.34</v>
      </c>
      <c r="AC420" s="6">
        <v>84.5</v>
      </c>
      <c r="AD420" s="6">
        <v>0</v>
      </c>
      <c r="AE420" s="6">
        <v>7</v>
      </c>
      <c r="AF420" s="6">
        <v>0</v>
      </c>
      <c r="AG420" s="6" t="s">
        <v>876</v>
      </c>
      <c r="AH420" s="6" t="s">
        <v>32</v>
      </c>
      <c r="AI420" s="6" t="s">
        <v>41</v>
      </c>
      <c r="AJ420" s="6" t="s">
        <v>919</v>
      </c>
      <c r="AK420" s="75">
        <f>_xlfn.XLOOKUP(G420,hlpBPout!C:C,hlpBPout!X:X,".")</f>
        <v>84</v>
      </c>
      <c r="AL420" s="75">
        <f>_xlfn.XLOOKUP($G420,hlpBPout!$C:$C,hlpBPout!AA:AA,".")</f>
        <v>0</v>
      </c>
      <c r="AM420" s="75">
        <f>_xlfn.XLOOKUP(G420,hpBPaanwas!C:C,hpBPaanwas!X:X,".")</f>
        <v>92</v>
      </c>
      <c r="AN420" s="75"/>
      <c r="AO420" s="75">
        <f>_xlfn.XLOOKUP($G420,hpBPaanwas!$C:$C,hpBPaanwas!AA:AA,".")</f>
        <v>10</v>
      </c>
      <c r="AP420" s="116"/>
      <c r="AQ420" s="75">
        <f t="shared" si="49"/>
        <v>-0.5</v>
      </c>
      <c r="AR420" s="116"/>
      <c r="AS420" s="127"/>
      <c r="AT420" s="127"/>
      <c r="AU420" s="128"/>
      <c r="BC420" s="2"/>
      <c r="BD420" s="2"/>
      <c r="BE420" s="2"/>
      <c r="BF420" s="2"/>
      <c r="BG420" s="2"/>
      <c r="BH420" s="2"/>
      <c r="BI420" s="2"/>
      <c r="BJ420" s="2"/>
      <c r="BK420" s="2"/>
      <c r="BL420" s="232" t="str">
        <f t="shared" si="45"/>
        <v>011_410</v>
      </c>
    </row>
    <row r="421" spans="1:64" hidden="1" x14ac:dyDescent="0.2">
      <c r="A421" s="6" t="s">
        <v>1229</v>
      </c>
      <c r="C421" s="6"/>
      <c r="D421" s="6" t="s">
        <v>1640</v>
      </c>
      <c r="E421" s="6" t="s">
        <v>1211</v>
      </c>
      <c r="F421" s="75">
        <v>0</v>
      </c>
      <c r="G421" s="75" t="str">
        <f t="shared" si="46"/>
        <v>163_001</v>
      </c>
      <c r="H421" s="75"/>
      <c r="I421" s="6">
        <v>1</v>
      </c>
      <c r="J421" s="6" t="s">
        <v>1213</v>
      </c>
      <c r="K421" s="23">
        <v>27</v>
      </c>
      <c r="L421" s="25">
        <v>0</v>
      </c>
      <c r="M421" s="6">
        <v>0</v>
      </c>
      <c r="N421" s="6" t="s">
        <v>41</v>
      </c>
      <c r="O421" s="6" t="s">
        <v>41</v>
      </c>
      <c r="P421" s="66">
        <v>0</v>
      </c>
      <c r="Q421" s="67">
        <v>0</v>
      </c>
      <c r="R421" s="67" t="e">
        <f>_xlfn.XLOOKUP(E421,hlp_leggeruitrapport!A:A,hlp_leggeruitrapport!D:D)</f>
        <v>#N/A</v>
      </c>
      <c r="S421" s="67">
        <v>0</v>
      </c>
      <c r="T421" s="67" t="e">
        <f>_xlfn.XLOOKUP(E421,hlp_leggeruitrapport!A:A,hlp_leggeruitrapport!E:E)</f>
        <v>#N/A</v>
      </c>
      <c r="U421" s="63"/>
      <c r="V421" s="165" t="str">
        <f>_xlfn.XLOOKUP($G421,hpBPaanwas!$C:$C,hpBPaanwas!T:T,".")</f>
        <v>.</v>
      </c>
      <c r="W421" s="75">
        <f t="shared" si="47"/>
        <v>-0.2</v>
      </c>
      <c r="X421" s="6">
        <v>0</v>
      </c>
      <c r="Y421" s="6">
        <v>0</v>
      </c>
      <c r="Z421" s="6">
        <v>0</v>
      </c>
      <c r="AA421" s="6">
        <v>0</v>
      </c>
      <c r="AB421" s="6">
        <v>0</v>
      </c>
      <c r="AC421" s="6">
        <v>0</v>
      </c>
      <c r="AD421" s="6">
        <v>0</v>
      </c>
      <c r="AE421" s="6">
        <v>0</v>
      </c>
      <c r="AF421" s="6">
        <v>0</v>
      </c>
      <c r="AG421" s="6" t="s">
        <v>1199</v>
      </c>
      <c r="AH421" s="6" t="s">
        <v>41</v>
      </c>
      <c r="AI421" s="6" t="s">
        <v>41</v>
      </c>
      <c r="AJ421" s="6" t="s">
        <v>1213</v>
      </c>
      <c r="AK421" s="75" t="str">
        <f>_xlfn.XLOOKUP(G421,hlpBPout!C:C,hlpBPout!X:X,".")</f>
        <v>.</v>
      </c>
      <c r="AL421" s="75" t="str">
        <f>_xlfn.XLOOKUP($G421,hlpBPout!$C:$C,hlpBPout!AA:AA,".")</f>
        <v>.</v>
      </c>
      <c r="AM421" s="75" t="str">
        <f>_xlfn.XLOOKUP(G421,hpBPaanwas!C:C,hpBPaanwas!X:X,".")</f>
        <v>.</v>
      </c>
      <c r="AN421" s="75"/>
      <c r="AO421" s="75" t="str">
        <f>_xlfn.XLOOKUP($G421,hpBPaanwas!$C:$C,hpBPaanwas!AA:AA,".")</f>
        <v>.</v>
      </c>
      <c r="AP421" s="116"/>
      <c r="AQ421" s="75"/>
      <c r="AR421" s="116"/>
      <c r="AS421" s="127"/>
      <c r="AT421" s="127"/>
      <c r="AU421" s="128"/>
      <c r="BC421" s="2"/>
      <c r="BD421" s="2"/>
      <c r="BE421" s="2"/>
      <c r="BF421" s="2"/>
      <c r="BG421" s="2"/>
      <c r="BH421" s="2"/>
      <c r="BI421" s="2"/>
      <c r="BJ421" s="2"/>
      <c r="BK421" s="2"/>
      <c r="BL421" s="232" t="str">
        <f t="shared" si="45"/>
        <v>163_001</v>
      </c>
    </row>
    <row r="422" spans="1:64" hidden="1" x14ac:dyDescent="0.2">
      <c r="A422" s="6" t="s">
        <v>1229</v>
      </c>
      <c r="C422" s="6"/>
      <c r="D422" s="6" t="s">
        <v>1640</v>
      </c>
      <c r="E422" s="6" t="s">
        <v>1211</v>
      </c>
      <c r="F422" s="75">
        <v>0</v>
      </c>
      <c r="G422" s="75" t="str">
        <f t="shared" si="46"/>
        <v>163_002</v>
      </c>
      <c r="H422" s="75"/>
      <c r="I422" s="6">
        <v>2</v>
      </c>
      <c r="J422" s="6" t="s">
        <v>1212</v>
      </c>
      <c r="K422" s="23">
        <v>34</v>
      </c>
      <c r="L422" s="25">
        <v>0</v>
      </c>
      <c r="M422" s="6">
        <v>0</v>
      </c>
      <c r="N422" s="6" t="s">
        <v>41</v>
      </c>
      <c r="O422" s="6" t="s">
        <v>41</v>
      </c>
      <c r="P422" s="66">
        <v>0</v>
      </c>
      <c r="Q422" s="67">
        <v>0</v>
      </c>
      <c r="R422" s="67" t="e">
        <f>_xlfn.XLOOKUP(E422,hlp_leggeruitrapport!A:A,hlp_leggeruitrapport!D:D)</f>
        <v>#N/A</v>
      </c>
      <c r="S422" s="67">
        <v>0</v>
      </c>
      <c r="T422" s="67" t="e">
        <f>_xlfn.XLOOKUP(E422,hlp_leggeruitrapport!A:A,hlp_leggeruitrapport!E:E)</f>
        <v>#N/A</v>
      </c>
      <c r="U422" s="63"/>
      <c r="V422" s="165" t="str">
        <f>_xlfn.XLOOKUP($G422,hpBPaanwas!$C:$C,hpBPaanwas!T:T,".")</f>
        <v>.</v>
      </c>
      <c r="W422" s="75">
        <f t="shared" si="47"/>
        <v>-0.2</v>
      </c>
      <c r="X422" s="6">
        <v>0</v>
      </c>
      <c r="Y422" s="6">
        <v>0</v>
      </c>
      <c r="Z422" s="6">
        <v>0</v>
      </c>
      <c r="AA422" s="6">
        <v>0</v>
      </c>
      <c r="AB422" s="6">
        <v>0</v>
      </c>
      <c r="AC422" s="6">
        <v>0</v>
      </c>
      <c r="AD422" s="6">
        <v>0</v>
      </c>
      <c r="AE422" s="6">
        <v>0</v>
      </c>
      <c r="AF422" s="6">
        <v>0</v>
      </c>
      <c r="AG422" s="6" t="s">
        <v>1199</v>
      </c>
      <c r="AH422" s="6" t="s">
        <v>41</v>
      </c>
      <c r="AI422" s="6" t="s">
        <v>41</v>
      </c>
      <c r="AJ422" s="6" t="s">
        <v>1212</v>
      </c>
      <c r="AK422" s="75" t="str">
        <f>_xlfn.XLOOKUP(G422,hlpBPout!C:C,hlpBPout!X:X,".")</f>
        <v>.</v>
      </c>
      <c r="AL422" s="75" t="str">
        <f>_xlfn.XLOOKUP($G422,hlpBPout!$C:$C,hlpBPout!AA:AA,".")</f>
        <v>.</v>
      </c>
      <c r="AM422" s="75" t="str">
        <f>_xlfn.XLOOKUP(G422,hpBPaanwas!C:C,hpBPaanwas!X:X,".")</f>
        <v>.</v>
      </c>
      <c r="AN422" s="75"/>
      <c r="AO422" s="75" t="str">
        <f>_xlfn.XLOOKUP($G422,hpBPaanwas!$C:$C,hpBPaanwas!AA:AA,".")</f>
        <v>.</v>
      </c>
      <c r="AP422" s="116"/>
      <c r="AQ422" s="75"/>
      <c r="AR422" s="116"/>
      <c r="AS422" s="127"/>
      <c r="AT422" s="127"/>
      <c r="AU422" s="128"/>
      <c r="BC422" s="2"/>
      <c r="BD422" s="2"/>
      <c r="BE422" s="2"/>
      <c r="BF422" s="2"/>
      <c r="BG422" s="2"/>
      <c r="BH422" s="2"/>
      <c r="BI422" s="2"/>
      <c r="BJ422" s="2"/>
      <c r="BK422" s="2"/>
      <c r="BL422" s="232" t="str">
        <f t="shared" si="45"/>
        <v>163_002</v>
      </c>
    </row>
    <row r="423" spans="1:64" x14ac:dyDescent="0.2">
      <c r="A423" s="6" t="s">
        <v>1647</v>
      </c>
      <c r="C423" s="135">
        <f>_xlfn.XLOOKUP(F423,Monstervakken!C:C,Monstervakken!B:B)</f>
        <v>4027</v>
      </c>
      <c r="D423" s="6" t="s">
        <v>1640</v>
      </c>
      <c r="E423" s="6" t="s">
        <v>244</v>
      </c>
      <c r="F423" s="75">
        <v>68</v>
      </c>
      <c r="G423" s="115" t="str">
        <f t="shared" si="46"/>
        <v>163_003</v>
      </c>
      <c r="H423" s="135"/>
      <c r="I423" s="75">
        <v>3</v>
      </c>
      <c r="J423" s="6" t="s">
        <v>245</v>
      </c>
      <c r="K423" s="23">
        <v>48</v>
      </c>
      <c r="L423" s="25">
        <v>6.5</v>
      </c>
      <c r="M423" s="6">
        <v>312</v>
      </c>
      <c r="N423" s="8">
        <v>43691</v>
      </c>
      <c r="O423" s="6" t="s">
        <v>38</v>
      </c>
      <c r="P423" s="66">
        <v>-1.97</v>
      </c>
      <c r="Q423" s="66">
        <v>-1.97</v>
      </c>
      <c r="R423" s="66">
        <f>_xlfn.XLOOKUP(E423,hlp_leggeruitrapport!A:A,hlp_leggeruitrapport!D:D)</f>
        <v>-1.97</v>
      </c>
      <c r="S423" s="66">
        <v>0.75</v>
      </c>
      <c r="T423" s="66">
        <f>_xlfn.XLOOKUP(E423,hlp_leggeruitrapport!A:A,hlp_leggeruitrapport!E:E)</f>
        <v>0.75</v>
      </c>
      <c r="U423" s="75">
        <f>_xlfn.XLOOKUP(E423,hlp_leggeruitrapport!A:A,hlp_leggeruitrapport!F:F)</f>
        <v>3</v>
      </c>
      <c r="V423" s="165">
        <f>_xlfn.XLOOKUP($G423,hpBPaanwas!$C:$C,hpBPaanwas!T:T,".")</f>
        <v>3</v>
      </c>
      <c r="W423" s="75">
        <f t="shared" si="47"/>
        <v>-2.9200000000000004</v>
      </c>
      <c r="X423" s="6">
        <v>-2.72</v>
      </c>
      <c r="Y423" s="6">
        <v>2</v>
      </c>
      <c r="Z423" s="6">
        <v>2.13</v>
      </c>
      <c r="AA423" s="6">
        <v>0.03</v>
      </c>
      <c r="AB423" s="6">
        <v>0.27</v>
      </c>
      <c r="AC423" s="6">
        <v>102.2</v>
      </c>
      <c r="AD423" s="6">
        <v>1.4</v>
      </c>
      <c r="AE423" s="6">
        <v>13</v>
      </c>
      <c r="AF423" s="6">
        <v>1.9560000000000001E-2</v>
      </c>
      <c r="AG423" s="6" t="s">
        <v>27</v>
      </c>
      <c r="AH423" s="6" t="s">
        <v>32</v>
      </c>
      <c r="AI423" s="6" t="s">
        <v>29</v>
      </c>
      <c r="AJ423" s="6" t="s">
        <v>245</v>
      </c>
      <c r="AK423" s="75">
        <f>_xlfn.XLOOKUP(G423,hlpBPout!C:C,hlpBPout!X:X,".")</f>
        <v>101</v>
      </c>
      <c r="AL423" s="75">
        <f>_xlfn.XLOOKUP($G423,hlpBPout!$C:$C,hlpBPout!AA:AA,".")</f>
        <v>0</v>
      </c>
      <c r="AM423" s="75">
        <f>_xlfn.XLOOKUP(G423,hpBPaanwas!C:C,hpBPaanwas!X:X,".")</f>
        <v>110</v>
      </c>
      <c r="AN423" s="165">
        <f>AO423/K423</f>
        <v>0.29166666666666669</v>
      </c>
      <c r="AO423" s="75">
        <f>_xlfn.XLOOKUP($G423,hpBPaanwas!$C:$C,hpBPaanwas!AA:AA,".")</f>
        <v>14</v>
      </c>
      <c r="AP423" s="116"/>
      <c r="AQ423" s="75">
        <f>AK423-AC423</f>
        <v>-1.2000000000000028</v>
      </c>
      <c r="AR423" s="116"/>
      <c r="AS423" s="127"/>
      <c r="AT423" s="127" t="s">
        <v>3795</v>
      </c>
      <c r="AU423" s="128"/>
      <c r="AV423" s="232" t="str">
        <f>_xlfn.XLOOKUP($F423,Monstervakken!$C:$C,Monstervakken!L:L,".",0)</f>
        <v>Klasse industrie</v>
      </c>
      <c r="AW423" s="232" t="str">
        <f>_xlfn.XLOOKUP($F423,Monstervakken!$C:$C,Monstervakken!M:M,".",0)</f>
        <v>Klasse B</v>
      </c>
      <c r="AX423" s="232" t="str">
        <f>_xlfn.XLOOKUP($F423,Monstervakken!$C:$C,Monstervakken!N:N,".",0)</f>
        <v>Niet verspreidbaar</v>
      </c>
      <c r="AY423" s="232" t="str">
        <f>_xlfn.XLOOKUP($F423,Monstervakken!$C:$C,Monstervakken!O:O,".",0)</f>
        <v>Toepasbaar GBT</v>
      </c>
      <c r="AZ423" s="232" t="str">
        <f>_xlfn.XLOOKUP($F423,Monstervakken!$C:$C,Monstervakken!P:P,".",0)</f>
        <v>Toepasbaar GBT</v>
      </c>
      <c r="BA423" s="232" t="str">
        <f>_xlfn.XLOOKUP($F423,Monstervakken!$C:$C,Monstervakken!Q:Q,".",0)</f>
        <v>Geen</v>
      </c>
      <c r="BB423" s="232"/>
      <c r="BC423" s="234" t="str">
        <f>_xlfn.XLOOKUP($F423,Monstervakken!$C:$C,Monstervakken!CM:CM,".",0)</f>
        <v>ja</v>
      </c>
      <c r="BD423" s="234" t="str">
        <f>_xlfn.XLOOKUP($F423,Monstervakken!$C:$C,Monstervakken!CN:CN,".",0)</f>
        <v>ja</v>
      </c>
      <c r="BE423" s="234" t="str">
        <f>_xlfn.XLOOKUP($F423,Monstervakken!$C:$C,Monstervakken!CO:CO,".",0)</f>
        <v>ja</v>
      </c>
      <c r="BF423" s="234" t="str">
        <f>_xlfn.XLOOKUP($F423,Monstervakken!$C:$C,Monstervakken!CP:CP,".",0)</f>
        <v>ja</v>
      </c>
      <c r="BG423" s="234" t="str">
        <f>_xlfn.XLOOKUP($F423,Monstervakken!$C:$C,Monstervakken!CQ:CQ,".",0)</f>
        <v>ja</v>
      </c>
      <c r="BH423" s="234" t="str">
        <f>_xlfn.XLOOKUP($F423,Monstervakken!$C:$C,Monstervakken!CR:CR,".",0)</f>
        <v>ja</v>
      </c>
      <c r="BI423" s="234" t="str">
        <f>_xlfn.XLOOKUP($F423,Monstervakken!$C:$C,Monstervakken!CS:CS,".",0)</f>
        <v>ja</v>
      </c>
      <c r="BJ423" s="234" t="str">
        <f>_xlfn.XLOOKUP($F423,Monstervakken!$C:$C,Monstervakken!CT:CT,".",0)</f>
        <v>ja</v>
      </c>
      <c r="BK423" s="234" t="str">
        <f>_xlfn.XLOOKUP($F423,Monstervakken!$C:$C,Monstervakken!CU:CU,".",0)</f>
        <v>ja</v>
      </c>
      <c r="BL423" s="232" t="str">
        <f t="shared" si="45"/>
        <v>163_003</v>
      </c>
    </row>
    <row r="424" spans="1:64" hidden="1" x14ac:dyDescent="0.2">
      <c r="A424" s="6" t="s">
        <v>1229</v>
      </c>
      <c r="C424" s="6"/>
      <c r="D424" s="6" t="s">
        <v>1640</v>
      </c>
      <c r="E424" s="6" t="s">
        <v>1214</v>
      </c>
      <c r="F424" s="75">
        <v>0</v>
      </c>
      <c r="G424" s="75" t="str">
        <f t="shared" si="46"/>
        <v>163_004</v>
      </c>
      <c r="H424" s="75"/>
      <c r="I424" s="6">
        <v>4</v>
      </c>
      <c r="J424" s="6" t="s">
        <v>1215</v>
      </c>
      <c r="K424" s="23">
        <v>14</v>
      </c>
      <c r="L424" s="25">
        <v>0</v>
      </c>
      <c r="M424" s="6">
        <v>0</v>
      </c>
      <c r="N424" s="6" t="s">
        <v>41</v>
      </c>
      <c r="O424" s="6" t="s">
        <v>41</v>
      </c>
      <c r="P424" s="66">
        <v>0</v>
      </c>
      <c r="Q424" s="67">
        <v>0</v>
      </c>
      <c r="R424" s="67" t="e">
        <f>_xlfn.XLOOKUP(E424,hlp_leggeruitrapport!A:A,hlp_leggeruitrapport!D:D)</f>
        <v>#N/A</v>
      </c>
      <c r="S424" s="67">
        <v>0</v>
      </c>
      <c r="T424" s="67" t="e">
        <f>_xlfn.XLOOKUP(E424,hlp_leggeruitrapport!A:A,hlp_leggeruitrapport!E:E)</f>
        <v>#N/A</v>
      </c>
      <c r="U424" s="63"/>
      <c r="V424" s="165" t="str">
        <f>_xlfn.XLOOKUP($G424,hpBPaanwas!$C:$C,hpBPaanwas!T:T,".")</f>
        <v>.</v>
      </c>
      <c r="W424" s="75">
        <f t="shared" si="47"/>
        <v>-0.2</v>
      </c>
      <c r="X424" s="6">
        <v>0</v>
      </c>
      <c r="Y424" s="6">
        <v>0</v>
      </c>
      <c r="Z424" s="6">
        <v>0</v>
      </c>
      <c r="AA424" s="6">
        <v>0</v>
      </c>
      <c r="AB424" s="6">
        <v>0</v>
      </c>
      <c r="AC424" s="6">
        <v>0</v>
      </c>
      <c r="AD424" s="6">
        <v>0</v>
      </c>
      <c r="AE424" s="6">
        <v>0</v>
      </c>
      <c r="AF424" s="6">
        <v>0</v>
      </c>
      <c r="AG424" s="6" t="s">
        <v>1199</v>
      </c>
      <c r="AH424" s="6" t="s">
        <v>41</v>
      </c>
      <c r="AI424" s="6" t="s">
        <v>41</v>
      </c>
      <c r="AJ424" s="6" t="s">
        <v>1215</v>
      </c>
      <c r="AK424" s="75" t="str">
        <f>_xlfn.XLOOKUP(G424,hlpBPout!C:C,hlpBPout!X:X,".")</f>
        <v>.</v>
      </c>
      <c r="AL424" s="75" t="str">
        <f>_xlfn.XLOOKUP($G424,hlpBPout!$C:$C,hlpBPout!AA:AA,".")</f>
        <v>.</v>
      </c>
      <c r="AM424" s="75" t="str">
        <f>_xlfn.XLOOKUP(G424,hpBPaanwas!C:C,hpBPaanwas!X:X,".")</f>
        <v>.</v>
      </c>
      <c r="AN424" s="75"/>
      <c r="AO424" s="75" t="str">
        <f>_xlfn.XLOOKUP($G424,hpBPaanwas!$C:$C,hpBPaanwas!AA:AA,".")</f>
        <v>.</v>
      </c>
      <c r="AP424" s="116"/>
      <c r="AQ424" s="75"/>
      <c r="AR424" s="116"/>
      <c r="AS424" s="127"/>
      <c r="AT424" s="127"/>
      <c r="AU424" s="128"/>
      <c r="BC424" s="2"/>
      <c r="BD424" s="2"/>
      <c r="BE424" s="2"/>
      <c r="BF424" s="2"/>
      <c r="BG424" s="2"/>
      <c r="BH424" s="2"/>
      <c r="BI424" s="2"/>
      <c r="BJ424" s="2"/>
      <c r="BK424" s="2"/>
      <c r="BL424" s="232" t="str">
        <f t="shared" si="45"/>
        <v>163_004</v>
      </c>
    </row>
    <row r="425" spans="1:64" x14ac:dyDescent="0.2">
      <c r="A425" s="6" t="s">
        <v>1647</v>
      </c>
      <c r="C425" s="135">
        <f>_xlfn.XLOOKUP(F425,Monstervakken!C:C,Monstervakken!B:B)</f>
        <v>3018</v>
      </c>
      <c r="D425" s="6" t="s">
        <v>1640</v>
      </c>
      <c r="E425" s="6" t="s">
        <v>722</v>
      </c>
      <c r="F425" s="75">
        <v>67</v>
      </c>
      <c r="G425" s="115" t="str">
        <f t="shared" si="46"/>
        <v>163_005</v>
      </c>
      <c r="H425" s="135"/>
      <c r="I425" s="75">
        <v>5</v>
      </c>
      <c r="J425" s="6" t="s">
        <v>723</v>
      </c>
      <c r="K425" s="23">
        <v>13</v>
      </c>
      <c r="L425" s="25">
        <v>8.6</v>
      </c>
      <c r="M425" s="6">
        <v>111.8</v>
      </c>
      <c r="N425" s="8">
        <v>43690</v>
      </c>
      <c r="O425" s="6" t="s">
        <v>38</v>
      </c>
      <c r="P425" s="66">
        <v>-1.97</v>
      </c>
      <c r="Q425" s="66">
        <v>-1.97</v>
      </c>
      <c r="R425" s="66">
        <f>_xlfn.XLOOKUP(E425,hlp_leggeruitrapport!A:A,hlp_leggeruitrapport!D:D)</f>
        <v>-1.97</v>
      </c>
      <c r="S425" s="66">
        <v>0.75</v>
      </c>
      <c r="T425" s="66">
        <f>_xlfn.XLOOKUP(E425,hlp_leggeruitrapport!A:A,hlp_leggeruitrapport!E:E)</f>
        <v>0.75</v>
      </c>
      <c r="U425" s="75">
        <f>_xlfn.XLOOKUP(E425,hlp_leggeruitrapport!A:A,hlp_leggeruitrapport!F:F)</f>
        <v>3</v>
      </c>
      <c r="V425" s="165">
        <f>_xlfn.XLOOKUP($G425,hpBPaanwas!$C:$C,hpBPaanwas!T:T,".")</f>
        <v>3</v>
      </c>
      <c r="W425" s="75">
        <f t="shared" si="47"/>
        <v>-2.9200000000000004</v>
      </c>
      <c r="X425" s="6">
        <v>-2.72</v>
      </c>
      <c r="Y425" s="6">
        <v>4.0999999999999996</v>
      </c>
      <c r="Z425" s="6">
        <v>1.68</v>
      </c>
      <c r="AA425" s="6">
        <v>0.67</v>
      </c>
      <c r="AB425" s="6">
        <v>1.1299999999999999</v>
      </c>
      <c r="AC425" s="6">
        <v>21.8</v>
      </c>
      <c r="AD425" s="6">
        <v>8.6999999999999993</v>
      </c>
      <c r="AE425" s="6">
        <v>14.7</v>
      </c>
      <c r="AF425" s="6">
        <v>0.19461600000000001</v>
      </c>
      <c r="AG425" s="6" t="s">
        <v>479</v>
      </c>
      <c r="AH425" s="6" t="s">
        <v>28</v>
      </c>
      <c r="AI425" s="6" t="s">
        <v>41</v>
      </c>
      <c r="AJ425" s="6" t="s">
        <v>723</v>
      </c>
      <c r="AK425" s="75">
        <f>_xlfn.XLOOKUP(G425,hlpBPout!C:C,hlpBPout!X:X,".")</f>
        <v>22</v>
      </c>
      <c r="AL425" s="75">
        <f>_xlfn.XLOOKUP($G425,hlpBPout!$C:$C,hlpBPout!AA:AA,".")</f>
        <v>9</v>
      </c>
      <c r="AM425" s="75">
        <f>_xlfn.XLOOKUP(G425,hpBPaanwas!C:C,hpBPaanwas!X:X,".")</f>
        <v>25</v>
      </c>
      <c r="AN425" s="165">
        <f t="shared" ref="AN425:AN456" si="50">AO425/K425</f>
        <v>1.3076923076923077</v>
      </c>
      <c r="AO425" s="75">
        <f>_xlfn.XLOOKUP($G425,hpBPaanwas!$C:$C,hpBPaanwas!AA:AA,".")</f>
        <v>17</v>
      </c>
      <c r="AP425" s="116"/>
      <c r="AQ425" s="75">
        <f t="shared" ref="AQ425:AQ488" si="51">AK425-AC425</f>
        <v>0.19999999999999929</v>
      </c>
      <c r="AR425" s="116"/>
      <c r="AS425" s="127"/>
      <c r="AT425" s="127" t="s">
        <v>3795</v>
      </c>
      <c r="AU425" s="128"/>
      <c r="AV425" s="232" t="str">
        <f>_xlfn.XLOOKUP($F425,Monstervakken!$C:$C,Monstervakken!L:L,".",0)</f>
        <v>Klasse industrie</v>
      </c>
      <c r="AW425" s="232" t="str">
        <f>_xlfn.XLOOKUP($F425,Monstervakken!$C:$C,Monstervakken!M:M,".",0)</f>
        <v>Klasse A</v>
      </c>
      <c r="AX425" s="232" t="str">
        <f>_xlfn.XLOOKUP($F425,Monstervakken!$C:$C,Monstervakken!N:N,".",0)</f>
        <v>Verspreidbaar</v>
      </c>
      <c r="AY425" s="232" t="str">
        <f>_xlfn.XLOOKUP($F425,Monstervakken!$C:$C,Monstervakken!O:O,".",0)</f>
        <v>Toepasbaar in GBT</v>
      </c>
      <c r="AZ425" s="232" t="str">
        <f>_xlfn.XLOOKUP($F425,Monstervakken!$C:$C,Monstervakken!P:P,".",0)</f>
        <v>Toepasbaar in GBT</v>
      </c>
      <c r="BA425" s="232" t="str">
        <f>_xlfn.XLOOKUP($F425,Monstervakken!$C:$C,Monstervakken!Q:Q,".",0)</f>
        <v>Geen</v>
      </c>
      <c r="BB425" s="232"/>
      <c r="BC425" s="234" t="str">
        <f>_xlfn.XLOOKUP($F425,Monstervakken!$C:$C,Monstervakken!CM:CM,".",0)</f>
        <v>ja</v>
      </c>
      <c r="BD425" s="234" t="str">
        <f>_xlfn.XLOOKUP($F425,Monstervakken!$C:$C,Monstervakken!CN:CN,".",0)</f>
        <v>ja</v>
      </c>
      <c r="BE425" s="234" t="str">
        <f>_xlfn.XLOOKUP($F425,Monstervakken!$C:$C,Monstervakken!CO:CO,".",0)</f>
        <v>ja</v>
      </c>
      <c r="BF425" s="234" t="str">
        <f>_xlfn.XLOOKUP($F425,Monstervakken!$C:$C,Monstervakken!CP:CP,".",0)</f>
        <v>ja</v>
      </c>
      <c r="BG425" s="234" t="str">
        <f>_xlfn.XLOOKUP($F425,Monstervakken!$C:$C,Monstervakken!CQ:CQ,".",0)</f>
        <v>ja</v>
      </c>
      <c r="BH425" s="234" t="str">
        <f>_xlfn.XLOOKUP($F425,Monstervakken!$C:$C,Monstervakken!CR:CR,".",0)</f>
        <v>ja</v>
      </c>
      <c r="BI425" s="234" t="str">
        <f>_xlfn.XLOOKUP($F425,Monstervakken!$C:$C,Monstervakken!CS:CS,".",0)</f>
        <v>ja</v>
      </c>
      <c r="BJ425" s="234" t="str">
        <f>_xlfn.XLOOKUP($F425,Monstervakken!$C:$C,Monstervakken!CT:CT,".",0)</f>
        <v>ja</v>
      </c>
      <c r="BK425" s="234" t="str">
        <f>_xlfn.XLOOKUP($F425,Monstervakken!$C:$C,Monstervakken!CU:CU,".",0)</f>
        <v>ja</v>
      </c>
      <c r="BL425" s="232" t="str">
        <f t="shared" si="45"/>
        <v>163_005</v>
      </c>
    </row>
    <row r="426" spans="1:64" x14ac:dyDescent="0.2">
      <c r="A426" s="6" t="s">
        <v>1647</v>
      </c>
      <c r="C426" s="135">
        <f>_xlfn.XLOOKUP(F426,Monstervakken!C:C,Monstervakken!B:B)</f>
        <v>3018</v>
      </c>
      <c r="D426" s="6" t="s">
        <v>1640</v>
      </c>
      <c r="E426" s="6" t="s">
        <v>246</v>
      </c>
      <c r="F426" s="75">
        <v>67</v>
      </c>
      <c r="G426" s="115" t="str">
        <f t="shared" si="46"/>
        <v>163_006</v>
      </c>
      <c r="H426" s="135"/>
      <c r="I426" s="75">
        <v>6</v>
      </c>
      <c r="J426" s="6" t="s">
        <v>724</v>
      </c>
      <c r="K426" s="23">
        <v>40</v>
      </c>
      <c r="L426" s="25">
        <v>5.85</v>
      </c>
      <c r="M426" s="6">
        <v>234</v>
      </c>
      <c r="N426" s="8">
        <v>43690</v>
      </c>
      <c r="O426" s="6" t="s">
        <v>47</v>
      </c>
      <c r="P426" s="66">
        <v>-1.97</v>
      </c>
      <c r="Q426" s="66">
        <v>-1.97</v>
      </c>
      <c r="R426" s="66">
        <f>_xlfn.XLOOKUP(E426,hlp_leggeruitrapport!A:A,hlp_leggeruitrapport!D:D)</f>
        <v>-1.97</v>
      </c>
      <c r="S426" s="66">
        <v>0.75</v>
      </c>
      <c r="T426" s="66">
        <f>_xlfn.XLOOKUP(E426,hlp_leggeruitrapport!A:A,hlp_leggeruitrapport!E:E)</f>
        <v>0.75</v>
      </c>
      <c r="U426" s="75">
        <f>_xlfn.XLOOKUP(E426,hlp_leggeruitrapport!A:A,hlp_leggeruitrapport!F:F)</f>
        <v>3</v>
      </c>
      <c r="V426" s="165">
        <f>_xlfn.XLOOKUP($G426,hpBPaanwas!$C:$C,hpBPaanwas!T:T,".")</f>
        <v>2.6</v>
      </c>
      <c r="W426" s="75">
        <f t="shared" si="47"/>
        <v>-2.9200000000000004</v>
      </c>
      <c r="X426" s="6">
        <v>-2.72</v>
      </c>
      <c r="Y426" s="6">
        <v>1.95</v>
      </c>
      <c r="Z426" s="6">
        <v>2.1</v>
      </c>
      <c r="AA426" s="6">
        <v>0.05</v>
      </c>
      <c r="AB426" s="6">
        <v>0.31</v>
      </c>
      <c r="AC426" s="6">
        <v>84</v>
      </c>
      <c r="AD426" s="6">
        <v>2</v>
      </c>
      <c r="AE426" s="6">
        <v>12.4</v>
      </c>
      <c r="AF426" s="6">
        <v>3.3057999999999997E-2</v>
      </c>
      <c r="AG426" s="6" t="s">
        <v>479</v>
      </c>
      <c r="AH426" s="6" t="s">
        <v>32</v>
      </c>
      <c r="AI426" s="6" t="s">
        <v>41</v>
      </c>
      <c r="AJ426" s="6" t="s">
        <v>724</v>
      </c>
      <c r="AK426" s="75">
        <f>_xlfn.XLOOKUP(G426,hlpBPout!C:C,hlpBPout!X:X,".")</f>
        <v>84</v>
      </c>
      <c r="AL426" s="75">
        <f>_xlfn.XLOOKUP($G426,hlpBPout!$C:$C,hlpBPout!AA:AA,".")</f>
        <v>0</v>
      </c>
      <c r="AM426" s="75">
        <f>_xlfn.XLOOKUP(G426,hpBPaanwas!C:C,hpBPaanwas!X:X,".")</f>
        <v>88</v>
      </c>
      <c r="AN426" s="165">
        <f t="shared" si="50"/>
        <v>0.4</v>
      </c>
      <c r="AO426" s="75">
        <f>_xlfn.XLOOKUP($G426,hpBPaanwas!$C:$C,hpBPaanwas!AA:AA,".")</f>
        <v>16</v>
      </c>
      <c r="AP426" s="116"/>
      <c r="AQ426" s="75">
        <f t="shared" si="51"/>
        <v>0</v>
      </c>
      <c r="AR426" s="116"/>
      <c r="AS426" s="127"/>
      <c r="AT426" s="127" t="s">
        <v>3795</v>
      </c>
      <c r="AU426" s="128"/>
      <c r="AV426" s="232" t="str">
        <f>_xlfn.XLOOKUP($F426,Monstervakken!$C:$C,Monstervakken!L:L,".",0)</f>
        <v>Klasse industrie</v>
      </c>
      <c r="AW426" s="232" t="str">
        <f>_xlfn.XLOOKUP($F426,Monstervakken!$C:$C,Monstervakken!M:M,".",0)</f>
        <v>Klasse A</v>
      </c>
      <c r="AX426" s="232" t="str">
        <f>_xlfn.XLOOKUP($F426,Monstervakken!$C:$C,Monstervakken!N:N,".",0)</f>
        <v>Verspreidbaar</v>
      </c>
      <c r="AY426" s="232" t="str">
        <f>_xlfn.XLOOKUP($F426,Monstervakken!$C:$C,Monstervakken!O:O,".",0)</f>
        <v>Toepasbaar in GBT</v>
      </c>
      <c r="AZ426" s="232" t="str">
        <f>_xlfn.XLOOKUP($F426,Monstervakken!$C:$C,Monstervakken!P:P,".",0)</f>
        <v>Toepasbaar in GBT</v>
      </c>
      <c r="BA426" s="232" t="str">
        <f>_xlfn.XLOOKUP($F426,Monstervakken!$C:$C,Monstervakken!Q:Q,".",0)</f>
        <v>Geen</v>
      </c>
      <c r="BB426" s="232"/>
      <c r="BC426" s="234" t="str">
        <f>_xlfn.XLOOKUP($F426,Monstervakken!$C:$C,Monstervakken!CM:CM,".",0)</f>
        <v>ja</v>
      </c>
      <c r="BD426" s="234" t="str">
        <f>_xlfn.XLOOKUP($F426,Monstervakken!$C:$C,Monstervakken!CN:CN,".",0)</f>
        <v>ja</v>
      </c>
      <c r="BE426" s="234" t="str">
        <f>_xlfn.XLOOKUP($F426,Monstervakken!$C:$C,Monstervakken!CO:CO,".",0)</f>
        <v>ja</v>
      </c>
      <c r="BF426" s="234" t="str">
        <f>_xlfn.XLOOKUP($F426,Monstervakken!$C:$C,Monstervakken!CP:CP,".",0)</f>
        <v>ja</v>
      </c>
      <c r="BG426" s="234" t="str">
        <f>_xlfn.XLOOKUP($F426,Monstervakken!$C:$C,Monstervakken!CQ:CQ,".",0)</f>
        <v>ja</v>
      </c>
      <c r="BH426" s="234" t="str">
        <f>_xlfn.XLOOKUP($F426,Monstervakken!$C:$C,Monstervakken!CR:CR,".",0)</f>
        <v>ja</v>
      </c>
      <c r="BI426" s="234" t="str">
        <f>_xlfn.XLOOKUP($F426,Monstervakken!$C:$C,Monstervakken!CS:CS,".",0)</f>
        <v>ja</v>
      </c>
      <c r="BJ426" s="234" t="str">
        <f>_xlfn.XLOOKUP($F426,Monstervakken!$C:$C,Monstervakken!CT:CT,".",0)</f>
        <v>ja</v>
      </c>
      <c r="BK426" s="234" t="str">
        <f>_xlfn.XLOOKUP($F426,Monstervakken!$C:$C,Monstervakken!CU:CU,".",0)</f>
        <v>ja</v>
      </c>
      <c r="BL426" s="232" t="str">
        <f t="shared" si="45"/>
        <v>163_006</v>
      </c>
    </row>
    <row r="427" spans="1:64" x14ac:dyDescent="0.2">
      <c r="A427" s="6" t="s">
        <v>1647</v>
      </c>
      <c r="C427" s="135">
        <f>_xlfn.XLOOKUP(F427,Monstervakken!C:C,Monstervakken!B:B)</f>
        <v>3018</v>
      </c>
      <c r="D427" s="6" t="s">
        <v>1640</v>
      </c>
      <c r="E427" s="6" t="s">
        <v>246</v>
      </c>
      <c r="F427" s="75">
        <v>67</v>
      </c>
      <c r="G427" s="115" t="str">
        <f t="shared" si="46"/>
        <v>163_007</v>
      </c>
      <c r="H427" s="135"/>
      <c r="I427" s="75">
        <v>7</v>
      </c>
      <c r="J427" s="6" t="s">
        <v>725</v>
      </c>
      <c r="K427" s="23">
        <v>50</v>
      </c>
      <c r="L427" s="25">
        <v>4.3</v>
      </c>
      <c r="M427" s="6">
        <v>215</v>
      </c>
      <c r="N427" s="8">
        <v>43690</v>
      </c>
      <c r="O427" s="6" t="s">
        <v>47</v>
      </c>
      <c r="P427" s="66">
        <v>-1.97</v>
      </c>
      <c r="Q427" s="66">
        <v>-1.97</v>
      </c>
      <c r="R427" s="66">
        <f>_xlfn.XLOOKUP(E427,hlp_leggeruitrapport!A:A,hlp_leggeruitrapport!D:D)</f>
        <v>-1.97</v>
      </c>
      <c r="S427" s="66">
        <v>0.75</v>
      </c>
      <c r="T427" s="66">
        <f>_xlfn.XLOOKUP(E427,hlp_leggeruitrapport!A:A,hlp_leggeruitrapport!E:E)</f>
        <v>0.75</v>
      </c>
      <c r="U427" s="75">
        <f>_xlfn.XLOOKUP(E427,hlp_leggeruitrapport!A:A,hlp_leggeruitrapport!F:F)</f>
        <v>3</v>
      </c>
      <c r="V427" s="165">
        <f>_xlfn.XLOOKUP($G427,hpBPaanwas!$C:$C,hpBPaanwas!T:T,".")</f>
        <v>1.91</v>
      </c>
      <c r="W427" s="75">
        <f t="shared" si="47"/>
        <v>-2.9200000000000004</v>
      </c>
      <c r="X427" s="6">
        <v>-2.72</v>
      </c>
      <c r="Y427" s="6">
        <v>1.433333</v>
      </c>
      <c r="Z427" s="6">
        <v>1.65</v>
      </c>
      <c r="AA427" s="6">
        <v>0.04</v>
      </c>
      <c r="AB427" s="6">
        <v>0.25</v>
      </c>
      <c r="AC427" s="6">
        <v>82.5</v>
      </c>
      <c r="AD427" s="6">
        <v>2</v>
      </c>
      <c r="AE427" s="6">
        <v>12.5</v>
      </c>
      <c r="AF427" s="6">
        <v>3.5874000000000003E-2</v>
      </c>
      <c r="AG427" s="6" t="s">
        <v>479</v>
      </c>
      <c r="AH427" s="6" t="s">
        <v>32</v>
      </c>
      <c r="AI427" s="6" t="s">
        <v>41</v>
      </c>
      <c r="AJ427" s="6" t="s">
        <v>725</v>
      </c>
      <c r="AK427" s="75">
        <f>_xlfn.XLOOKUP(G427,hlpBPout!C:C,hlpBPout!X:X,".")</f>
        <v>80</v>
      </c>
      <c r="AL427" s="75" t="str">
        <f>_xlfn.XLOOKUP($G427,hlpBPout!$C:$C,hlpBPout!AA:AA,".")</f>
        <v>!</v>
      </c>
      <c r="AM427" s="75">
        <f>_xlfn.XLOOKUP(G427,hpBPaanwas!C:C,hpBPaanwas!X:X,".")</f>
        <v>85</v>
      </c>
      <c r="AN427" s="165">
        <f t="shared" si="50"/>
        <v>0.3</v>
      </c>
      <c r="AO427" s="75">
        <f>_xlfn.XLOOKUP($G427,hpBPaanwas!$C:$C,hpBPaanwas!AA:AA,".")</f>
        <v>15</v>
      </c>
      <c r="AP427" s="116"/>
      <c r="AQ427" s="75">
        <f t="shared" si="51"/>
        <v>-2.5</v>
      </c>
      <c r="AR427" s="116"/>
      <c r="AS427" s="127"/>
      <c r="AT427" s="127" t="s">
        <v>3795</v>
      </c>
      <c r="AU427" s="128"/>
      <c r="AV427" s="232" t="str">
        <f>_xlfn.XLOOKUP($F427,Monstervakken!$C:$C,Monstervakken!L:L,".",0)</f>
        <v>Klasse industrie</v>
      </c>
      <c r="AW427" s="232" t="str">
        <f>_xlfn.XLOOKUP($F427,Monstervakken!$C:$C,Monstervakken!M:M,".",0)</f>
        <v>Klasse A</v>
      </c>
      <c r="AX427" s="232" t="str">
        <f>_xlfn.XLOOKUP($F427,Monstervakken!$C:$C,Monstervakken!N:N,".",0)</f>
        <v>Verspreidbaar</v>
      </c>
      <c r="AY427" s="232" t="str">
        <f>_xlfn.XLOOKUP($F427,Monstervakken!$C:$C,Monstervakken!O:O,".",0)</f>
        <v>Toepasbaar in GBT</v>
      </c>
      <c r="AZ427" s="232" t="str">
        <f>_xlfn.XLOOKUP($F427,Monstervakken!$C:$C,Monstervakken!P:P,".",0)</f>
        <v>Toepasbaar in GBT</v>
      </c>
      <c r="BA427" s="232" t="str">
        <f>_xlfn.XLOOKUP($F427,Monstervakken!$C:$C,Monstervakken!Q:Q,".",0)</f>
        <v>Geen</v>
      </c>
      <c r="BB427" s="232"/>
      <c r="BC427" s="234" t="str">
        <f>_xlfn.XLOOKUP($F427,Monstervakken!$C:$C,Monstervakken!CM:CM,".",0)</f>
        <v>ja</v>
      </c>
      <c r="BD427" s="234" t="str">
        <f>_xlfn.XLOOKUP($F427,Monstervakken!$C:$C,Monstervakken!CN:CN,".",0)</f>
        <v>ja</v>
      </c>
      <c r="BE427" s="234" t="str">
        <f>_xlfn.XLOOKUP($F427,Monstervakken!$C:$C,Monstervakken!CO:CO,".",0)</f>
        <v>ja</v>
      </c>
      <c r="BF427" s="234" t="str">
        <f>_xlfn.XLOOKUP($F427,Monstervakken!$C:$C,Monstervakken!CP:CP,".",0)</f>
        <v>ja</v>
      </c>
      <c r="BG427" s="234" t="str">
        <f>_xlfn.XLOOKUP($F427,Monstervakken!$C:$C,Monstervakken!CQ:CQ,".",0)</f>
        <v>ja</v>
      </c>
      <c r="BH427" s="234" t="str">
        <f>_xlfn.XLOOKUP($F427,Monstervakken!$C:$C,Monstervakken!CR:CR,".",0)</f>
        <v>ja</v>
      </c>
      <c r="BI427" s="234" t="str">
        <f>_xlfn.XLOOKUP($F427,Monstervakken!$C:$C,Monstervakken!CS:CS,".",0)</f>
        <v>ja</v>
      </c>
      <c r="BJ427" s="234" t="str">
        <f>_xlfn.XLOOKUP($F427,Monstervakken!$C:$C,Monstervakken!CT:CT,".",0)</f>
        <v>ja</v>
      </c>
      <c r="BK427" s="234" t="str">
        <f>_xlfn.XLOOKUP($F427,Monstervakken!$C:$C,Monstervakken!CU:CU,".",0)</f>
        <v>ja</v>
      </c>
      <c r="BL427" s="232" t="str">
        <f t="shared" si="45"/>
        <v>163_007</v>
      </c>
    </row>
    <row r="428" spans="1:64" x14ac:dyDescent="0.2">
      <c r="A428" s="6" t="s">
        <v>1647</v>
      </c>
      <c r="C428" s="135">
        <f>_xlfn.XLOOKUP(F428,Monstervakken!C:C,Monstervakken!B:B)</f>
        <v>3018</v>
      </c>
      <c r="D428" s="6" t="s">
        <v>1640</v>
      </c>
      <c r="E428" s="6" t="s">
        <v>246</v>
      </c>
      <c r="F428" s="75">
        <v>67</v>
      </c>
      <c r="G428" s="115" t="str">
        <f t="shared" si="46"/>
        <v>163_008</v>
      </c>
      <c r="H428" s="135"/>
      <c r="I428" s="75">
        <v>8</v>
      </c>
      <c r="J428" s="6" t="s">
        <v>726</v>
      </c>
      <c r="K428" s="23">
        <v>50</v>
      </c>
      <c r="L428" s="25">
        <v>5.7</v>
      </c>
      <c r="M428" s="6">
        <v>285</v>
      </c>
      <c r="N428" s="8">
        <v>43690</v>
      </c>
      <c r="O428" s="6" t="s">
        <v>47</v>
      </c>
      <c r="P428" s="66">
        <v>-1.97</v>
      </c>
      <c r="Q428" s="66">
        <v>-1.97</v>
      </c>
      <c r="R428" s="66">
        <f>_xlfn.XLOOKUP(E428,hlp_leggeruitrapport!A:A,hlp_leggeruitrapport!D:D)</f>
        <v>-1.97</v>
      </c>
      <c r="S428" s="66">
        <v>0.75</v>
      </c>
      <c r="T428" s="66">
        <f>_xlfn.XLOOKUP(E428,hlp_leggeruitrapport!A:A,hlp_leggeruitrapport!E:E)</f>
        <v>0.75</v>
      </c>
      <c r="U428" s="75">
        <f>_xlfn.XLOOKUP(E428,hlp_leggeruitrapport!A:A,hlp_leggeruitrapport!F:F)</f>
        <v>3</v>
      </c>
      <c r="V428" s="165">
        <f>_xlfn.XLOOKUP($G428,hpBPaanwas!$C:$C,hpBPaanwas!T:T,".")</f>
        <v>2.5299999999999998</v>
      </c>
      <c r="W428" s="75">
        <f t="shared" si="47"/>
        <v>-2.9200000000000004</v>
      </c>
      <c r="X428" s="6">
        <v>-2.72</v>
      </c>
      <c r="Y428" s="6">
        <v>1.9000010000000001</v>
      </c>
      <c r="Z428" s="6">
        <v>1.42</v>
      </c>
      <c r="AA428" s="6">
        <v>0.19</v>
      </c>
      <c r="AB428" s="6">
        <v>0.47</v>
      </c>
      <c r="AC428" s="6">
        <v>71</v>
      </c>
      <c r="AD428" s="6">
        <v>9.5</v>
      </c>
      <c r="AE428" s="6">
        <v>23.5</v>
      </c>
      <c r="AF428" s="6">
        <v>0.117647</v>
      </c>
      <c r="AG428" s="6" t="s">
        <v>479</v>
      </c>
      <c r="AH428" s="6" t="s">
        <v>32</v>
      </c>
      <c r="AI428" s="6" t="s">
        <v>41</v>
      </c>
      <c r="AJ428" s="6" t="s">
        <v>726</v>
      </c>
      <c r="AK428" s="75">
        <f>_xlfn.XLOOKUP(G428,hlpBPout!C:C,hlpBPout!X:X,".")</f>
        <v>70</v>
      </c>
      <c r="AL428" s="75">
        <f>_xlfn.XLOOKUP($G428,hlpBPout!$C:$C,hlpBPout!AA:AA,".")</f>
        <v>5</v>
      </c>
      <c r="AM428" s="75">
        <f>_xlfn.XLOOKUP(G428,hpBPaanwas!C:C,hpBPaanwas!X:X,".")</f>
        <v>80</v>
      </c>
      <c r="AN428" s="165">
        <f t="shared" si="50"/>
        <v>0.6</v>
      </c>
      <c r="AO428" s="75">
        <f>_xlfn.XLOOKUP($G428,hpBPaanwas!$C:$C,hpBPaanwas!AA:AA,".")</f>
        <v>30</v>
      </c>
      <c r="AP428" s="116"/>
      <c r="AQ428" s="75">
        <f t="shared" si="51"/>
        <v>-1</v>
      </c>
      <c r="AR428" s="116"/>
      <c r="AS428" s="127"/>
      <c r="AT428" s="127" t="s">
        <v>3795</v>
      </c>
      <c r="AU428" s="128"/>
      <c r="AV428" s="232" t="str">
        <f>_xlfn.XLOOKUP($F428,Monstervakken!$C:$C,Monstervakken!L:L,".",0)</f>
        <v>Klasse industrie</v>
      </c>
      <c r="AW428" s="232" t="str">
        <f>_xlfn.XLOOKUP($F428,Monstervakken!$C:$C,Monstervakken!M:M,".",0)</f>
        <v>Klasse A</v>
      </c>
      <c r="AX428" s="232" t="str">
        <f>_xlfn.XLOOKUP($F428,Monstervakken!$C:$C,Monstervakken!N:N,".",0)</f>
        <v>Verspreidbaar</v>
      </c>
      <c r="AY428" s="232" t="str">
        <f>_xlfn.XLOOKUP($F428,Monstervakken!$C:$C,Monstervakken!O:O,".",0)</f>
        <v>Toepasbaar in GBT</v>
      </c>
      <c r="AZ428" s="232" t="str">
        <f>_xlfn.XLOOKUP($F428,Monstervakken!$C:$C,Monstervakken!P:P,".",0)</f>
        <v>Toepasbaar in GBT</v>
      </c>
      <c r="BA428" s="232" t="str">
        <f>_xlfn.XLOOKUP($F428,Monstervakken!$C:$C,Monstervakken!Q:Q,".",0)</f>
        <v>Geen</v>
      </c>
      <c r="BB428" s="232"/>
      <c r="BC428" s="234" t="str">
        <f>_xlfn.XLOOKUP($F428,Monstervakken!$C:$C,Monstervakken!CM:CM,".",0)</f>
        <v>ja</v>
      </c>
      <c r="BD428" s="234" t="str">
        <f>_xlfn.XLOOKUP($F428,Monstervakken!$C:$C,Monstervakken!CN:CN,".",0)</f>
        <v>ja</v>
      </c>
      <c r="BE428" s="234" t="str">
        <f>_xlfn.XLOOKUP($F428,Monstervakken!$C:$C,Monstervakken!CO:CO,".",0)</f>
        <v>ja</v>
      </c>
      <c r="BF428" s="234" t="str">
        <f>_xlfn.XLOOKUP($F428,Monstervakken!$C:$C,Monstervakken!CP:CP,".",0)</f>
        <v>ja</v>
      </c>
      <c r="BG428" s="234" t="str">
        <f>_xlfn.XLOOKUP($F428,Monstervakken!$C:$C,Monstervakken!CQ:CQ,".",0)</f>
        <v>ja</v>
      </c>
      <c r="BH428" s="234" t="str">
        <f>_xlfn.XLOOKUP($F428,Monstervakken!$C:$C,Monstervakken!CR:CR,".",0)</f>
        <v>ja</v>
      </c>
      <c r="BI428" s="234" t="str">
        <f>_xlfn.XLOOKUP($F428,Monstervakken!$C:$C,Monstervakken!CS:CS,".",0)</f>
        <v>ja</v>
      </c>
      <c r="BJ428" s="234" t="str">
        <f>_xlfn.XLOOKUP($F428,Monstervakken!$C:$C,Monstervakken!CT:CT,".",0)</f>
        <v>ja</v>
      </c>
      <c r="BK428" s="234" t="str">
        <f>_xlfn.XLOOKUP($F428,Monstervakken!$C:$C,Monstervakken!CU:CU,".",0)</f>
        <v>ja</v>
      </c>
      <c r="BL428" s="232" t="str">
        <f t="shared" si="45"/>
        <v>163_008</v>
      </c>
    </row>
    <row r="429" spans="1:64" x14ac:dyDescent="0.2">
      <c r="A429" s="6" t="s">
        <v>1647</v>
      </c>
      <c r="C429" s="135">
        <f>_xlfn.XLOOKUP(F429,Monstervakken!C:C,Monstervakken!B:B)</f>
        <v>3018</v>
      </c>
      <c r="D429" s="6" t="s">
        <v>1640</v>
      </c>
      <c r="E429" s="6" t="s">
        <v>246</v>
      </c>
      <c r="F429" s="75">
        <v>67</v>
      </c>
      <c r="G429" s="115" t="str">
        <f t="shared" si="46"/>
        <v>163_009</v>
      </c>
      <c r="H429" s="135"/>
      <c r="I429" s="75">
        <v>9</v>
      </c>
      <c r="J429" s="6" t="s">
        <v>727</v>
      </c>
      <c r="K429" s="23">
        <v>46.5</v>
      </c>
      <c r="L429" s="25">
        <v>5.6</v>
      </c>
      <c r="M429" s="6">
        <v>260.39999999999998</v>
      </c>
      <c r="N429" s="8">
        <v>43690</v>
      </c>
      <c r="O429" s="6" t="s">
        <v>47</v>
      </c>
      <c r="P429" s="66">
        <v>-1.97</v>
      </c>
      <c r="Q429" s="66">
        <v>-1.97</v>
      </c>
      <c r="R429" s="66">
        <f>_xlfn.XLOOKUP(E429,hlp_leggeruitrapport!A:A,hlp_leggeruitrapport!D:D)</f>
        <v>-1.97</v>
      </c>
      <c r="S429" s="66">
        <v>0.75</v>
      </c>
      <c r="T429" s="66">
        <f>_xlfn.XLOOKUP(E429,hlp_leggeruitrapport!A:A,hlp_leggeruitrapport!E:E)</f>
        <v>0.75</v>
      </c>
      <c r="U429" s="75">
        <f>_xlfn.XLOOKUP(E429,hlp_leggeruitrapport!A:A,hlp_leggeruitrapport!F:F)</f>
        <v>3</v>
      </c>
      <c r="V429" s="165">
        <f>_xlfn.XLOOKUP($G429,hpBPaanwas!$C:$C,hpBPaanwas!T:T,".")</f>
        <v>2.4900000000000002</v>
      </c>
      <c r="W429" s="75">
        <f t="shared" si="47"/>
        <v>-2.9200000000000004</v>
      </c>
      <c r="X429" s="6">
        <v>-2.72</v>
      </c>
      <c r="Y429" s="6">
        <v>1.8666670000000001</v>
      </c>
      <c r="Z429" s="6">
        <v>1.84</v>
      </c>
      <c r="AA429" s="6">
        <v>0.12</v>
      </c>
      <c r="AB429" s="6">
        <v>0.39</v>
      </c>
      <c r="AC429" s="6">
        <v>85.6</v>
      </c>
      <c r="AD429" s="6">
        <v>5.6</v>
      </c>
      <c r="AE429" s="6">
        <v>18.100000000000001</v>
      </c>
      <c r="AF429" s="6">
        <v>7.8947000000000003E-2</v>
      </c>
      <c r="AG429" s="6" t="s">
        <v>479</v>
      </c>
      <c r="AH429" s="6" t="s">
        <v>32</v>
      </c>
      <c r="AI429" s="6" t="s">
        <v>41</v>
      </c>
      <c r="AJ429" s="6" t="s">
        <v>727</v>
      </c>
      <c r="AK429" s="75">
        <f>_xlfn.XLOOKUP(G429,hlpBPout!C:C,hlpBPout!X:X,".")</f>
        <v>84</v>
      </c>
      <c r="AL429" s="75">
        <f>_xlfn.XLOOKUP($G429,hlpBPout!$C:$C,hlpBPout!AA:AA,".")</f>
        <v>0</v>
      </c>
      <c r="AM429" s="75">
        <f>_xlfn.XLOOKUP(G429,hpBPaanwas!C:C,hpBPaanwas!X:X,".")</f>
        <v>93</v>
      </c>
      <c r="AN429" s="165">
        <f t="shared" si="50"/>
        <v>0.4946236559139785</v>
      </c>
      <c r="AO429" s="75">
        <f>_xlfn.XLOOKUP($G429,hpBPaanwas!$C:$C,hpBPaanwas!AA:AA,".")</f>
        <v>23</v>
      </c>
      <c r="AP429" s="116"/>
      <c r="AQ429" s="75">
        <f t="shared" si="51"/>
        <v>-1.5999999999999943</v>
      </c>
      <c r="AR429" s="116"/>
      <c r="AS429" s="127"/>
      <c r="AT429" s="127" t="s">
        <v>3795</v>
      </c>
      <c r="AU429" s="128"/>
      <c r="AV429" s="232" t="str">
        <f>_xlfn.XLOOKUP($F429,Monstervakken!$C:$C,Monstervakken!L:L,".",0)</f>
        <v>Klasse industrie</v>
      </c>
      <c r="AW429" s="232" t="str">
        <f>_xlfn.XLOOKUP($F429,Monstervakken!$C:$C,Monstervakken!M:M,".",0)</f>
        <v>Klasse A</v>
      </c>
      <c r="AX429" s="232" t="str">
        <f>_xlfn.XLOOKUP($F429,Monstervakken!$C:$C,Monstervakken!N:N,".",0)</f>
        <v>Verspreidbaar</v>
      </c>
      <c r="AY429" s="232" t="str">
        <f>_xlfn.XLOOKUP($F429,Monstervakken!$C:$C,Monstervakken!O:O,".",0)</f>
        <v>Toepasbaar in GBT</v>
      </c>
      <c r="AZ429" s="232" t="str">
        <f>_xlfn.XLOOKUP($F429,Monstervakken!$C:$C,Monstervakken!P:P,".",0)</f>
        <v>Toepasbaar in GBT</v>
      </c>
      <c r="BA429" s="232" t="str">
        <f>_xlfn.XLOOKUP($F429,Monstervakken!$C:$C,Monstervakken!Q:Q,".",0)</f>
        <v>Geen</v>
      </c>
      <c r="BB429" s="232"/>
      <c r="BC429" s="234" t="str">
        <f>_xlfn.XLOOKUP($F429,Monstervakken!$C:$C,Monstervakken!CM:CM,".",0)</f>
        <v>ja</v>
      </c>
      <c r="BD429" s="234" t="str">
        <f>_xlfn.XLOOKUP($F429,Monstervakken!$C:$C,Monstervakken!CN:CN,".",0)</f>
        <v>ja</v>
      </c>
      <c r="BE429" s="234" t="str">
        <f>_xlfn.XLOOKUP($F429,Monstervakken!$C:$C,Monstervakken!CO:CO,".",0)</f>
        <v>ja</v>
      </c>
      <c r="BF429" s="234" t="str">
        <f>_xlfn.XLOOKUP($F429,Monstervakken!$C:$C,Monstervakken!CP:CP,".",0)</f>
        <v>ja</v>
      </c>
      <c r="BG429" s="234" t="str">
        <f>_xlfn.XLOOKUP($F429,Monstervakken!$C:$C,Monstervakken!CQ:CQ,".",0)</f>
        <v>ja</v>
      </c>
      <c r="BH429" s="234" t="str">
        <f>_xlfn.XLOOKUP($F429,Monstervakken!$C:$C,Monstervakken!CR:CR,".",0)</f>
        <v>ja</v>
      </c>
      <c r="BI429" s="234" t="str">
        <f>_xlfn.XLOOKUP($F429,Monstervakken!$C:$C,Monstervakken!CS:CS,".",0)</f>
        <v>ja</v>
      </c>
      <c r="BJ429" s="234" t="str">
        <f>_xlfn.XLOOKUP($F429,Monstervakken!$C:$C,Monstervakken!CT:CT,".",0)</f>
        <v>ja</v>
      </c>
      <c r="BK429" s="234" t="str">
        <f>_xlfn.XLOOKUP($F429,Monstervakken!$C:$C,Monstervakken!CU:CU,".",0)</f>
        <v>ja</v>
      </c>
      <c r="BL429" s="232" t="str">
        <f t="shared" si="45"/>
        <v>163_009</v>
      </c>
    </row>
    <row r="430" spans="1:64" x14ac:dyDescent="0.2">
      <c r="A430" s="6" t="s">
        <v>1647</v>
      </c>
      <c r="C430" s="135">
        <f>_xlfn.XLOOKUP(F430,Monstervakken!C:C,Monstervakken!B:B)</f>
        <v>3018</v>
      </c>
      <c r="D430" s="6" t="s">
        <v>1640</v>
      </c>
      <c r="E430" s="6" t="s">
        <v>246</v>
      </c>
      <c r="F430" s="75">
        <v>67</v>
      </c>
      <c r="G430" s="115" t="str">
        <f t="shared" si="46"/>
        <v>163_010</v>
      </c>
      <c r="H430" s="135"/>
      <c r="I430" s="75">
        <v>10</v>
      </c>
      <c r="J430" s="6" t="s">
        <v>728</v>
      </c>
      <c r="K430" s="23">
        <v>50</v>
      </c>
      <c r="L430" s="25">
        <v>5.35</v>
      </c>
      <c r="M430" s="6">
        <v>267.5</v>
      </c>
      <c r="N430" s="8">
        <v>43690</v>
      </c>
      <c r="O430" s="6" t="s">
        <v>47</v>
      </c>
      <c r="P430" s="66">
        <v>-1.97</v>
      </c>
      <c r="Q430" s="66">
        <v>-1.97</v>
      </c>
      <c r="R430" s="66">
        <f>_xlfn.XLOOKUP(E430,hlp_leggeruitrapport!A:A,hlp_leggeruitrapport!D:D)</f>
        <v>-1.97</v>
      </c>
      <c r="S430" s="66">
        <v>0.75</v>
      </c>
      <c r="T430" s="66">
        <f>_xlfn.XLOOKUP(E430,hlp_leggeruitrapport!A:A,hlp_leggeruitrapport!E:E)</f>
        <v>0.75</v>
      </c>
      <c r="U430" s="75">
        <f>_xlfn.XLOOKUP(E430,hlp_leggeruitrapport!A:A,hlp_leggeruitrapport!F:F)</f>
        <v>3</v>
      </c>
      <c r="V430" s="165">
        <f>_xlfn.XLOOKUP($G430,hpBPaanwas!$C:$C,hpBPaanwas!T:T,".")</f>
        <v>2.38</v>
      </c>
      <c r="W430" s="75">
        <f t="shared" si="47"/>
        <v>-2.9200000000000004</v>
      </c>
      <c r="X430" s="6">
        <v>-2.72</v>
      </c>
      <c r="Y430" s="6">
        <v>1.7833330000000001</v>
      </c>
      <c r="Z430" s="6">
        <v>1.34</v>
      </c>
      <c r="AA430" s="6">
        <v>0.13</v>
      </c>
      <c r="AB430" s="6">
        <v>0.39</v>
      </c>
      <c r="AC430" s="6">
        <v>67</v>
      </c>
      <c r="AD430" s="6">
        <v>6.5</v>
      </c>
      <c r="AE430" s="6">
        <v>19.5</v>
      </c>
      <c r="AF430" s="6">
        <v>8.8585999999999998E-2</v>
      </c>
      <c r="AG430" s="6" t="s">
        <v>479</v>
      </c>
      <c r="AH430" s="6" t="s">
        <v>32</v>
      </c>
      <c r="AI430" s="6" t="s">
        <v>41</v>
      </c>
      <c r="AJ430" s="6" t="s">
        <v>728</v>
      </c>
      <c r="AK430" s="75">
        <f>_xlfn.XLOOKUP(G430,hlpBPout!C:C,hlpBPout!X:X,".")</f>
        <v>65</v>
      </c>
      <c r="AL430" s="75">
        <f>_xlfn.XLOOKUP($G430,hlpBPout!$C:$C,hlpBPout!AA:AA,".")</f>
        <v>0</v>
      </c>
      <c r="AM430" s="75">
        <f>_xlfn.XLOOKUP(G430,hpBPaanwas!C:C,hpBPaanwas!X:X,".")</f>
        <v>75</v>
      </c>
      <c r="AN430" s="165">
        <f t="shared" si="50"/>
        <v>0.5</v>
      </c>
      <c r="AO430" s="75">
        <f>_xlfn.XLOOKUP($G430,hpBPaanwas!$C:$C,hpBPaanwas!AA:AA,".")</f>
        <v>25</v>
      </c>
      <c r="AP430" s="116"/>
      <c r="AQ430" s="75">
        <f t="shared" si="51"/>
        <v>-2</v>
      </c>
      <c r="AR430" s="116"/>
      <c r="AS430" s="127"/>
      <c r="AT430" s="127" t="s">
        <v>3795</v>
      </c>
      <c r="AU430" s="128"/>
      <c r="AV430" s="232" t="str">
        <f>_xlfn.XLOOKUP($F430,Monstervakken!$C:$C,Monstervakken!L:L,".",0)</f>
        <v>Klasse industrie</v>
      </c>
      <c r="AW430" s="232" t="str">
        <f>_xlfn.XLOOKUP($F430,Monstervakken!$C:$C,Monstervakken!M:M,".",0)</f>
        <v>Klasse A</v>
      </c>
      <c r="AX430" s="232" t="str">
        <f>_xlfn.XLOOKUP($F430,Monstervakken!$C:$C,Monstervakken!N:N,".",0)</f>
        <v>Verspreidbaar</v>
      </c>
      <c r="AY430" s="232" t="str">
        <f>_xlfn.XLOOKUP($F430,Monstervakken!$C:$C,Monstervakken!O:O,".",0)</f>
        <v>Toepasbaar in GBT</v>
      </c>
      <c r="AZ430" s="232" t="str">
        <f>_xlfn.XLOOKUP($F430,Monstervakken!$C:$C,Monstervakken!P:P,".",0)</f>
        <v>Toepasbaar in GBT</v>
      </c>
      <c r="BA430" s="232" t="str">
        <f>_xlfn.XLOOKUP($F430,Monstervakken!$C:$C,Monstervakken!Q:Q,".",0)</f>
        <v>Geen</v>
      </c>
      <c r="BB430" s="232"/>
      <c r="BC430" s="234" t="str">
        <f>_xlfn.XLOOKUP($F430,Monstervakken!$C:$C,Monstervakken!CM:CM,".",0)</f>
        <v>ja</v>
      </c>
      <c r="BD430" s="234" t="str">
        <f>_xlfn.XLOOKUP($F430,Monstervakken!$C:$C,Monstervakken!CN:CN,".",0)</f>
        <v>ja</v>
      </c>
      <c r="BE430" s="234" t="str">
        <f>_xlfn.XLOOKUP($F430,Monstervakken!$C:$C,Monstervakken!CO:CO,".",0)</f>
        <v>ja</v>
      </c>
      <c r="BF430" s="234" t="str">
        <f>_xlfn.XLOOKUP($F430,Monstervakken!$C:$C,Monstervakken!CP:CP,".",0)</f>
        <v>ja</v>
      </c>
      <c r="BG430" s="234" t="str">
        <f>_xlfn.XLOOKUP($F430,Monstervakken!$C:$C,Monstervakken!CQ:CQ,".",0)</f>
        <v>ja</v>
      </c>
      <c r="BH430" s="234" t="str">
        <f>_xlfn.XLOOKUP($F430,Monstervakken!$C:$C,Monstervakken!CR:CR,".",0)</f>
        <v>ja</v>
      </c>
      <c r="BI430" s="234" t="str">
        <f>_xlfn.XLOOKUP($F430,Monstervakken!$C:$C,Monstervakken!CS:CS,".",0)</f>
        <v>ja</v>
      </c>
      <c r="BJ430" s="234" t="str">
        <f>_xlfn.XLOOKUP($F430,Monstervakken!$C:$C,Monstervakken!CT:CT,".",0)</f>
        <v>ja</v>
      </c>
      <c r="BK430" s="234" t="str">
        <f>_xlfn.XLOOKUP($F430,Monstervakken!$C:$C,Monstervakken!CU:CU,".",0)</f>
        <v>ja</v>
      </c>
      <c r="BL430" s="232" t="str">
        <f t="shared" si="45"/>
        <v>163_010</v>
      </c>
    </row>
    <row r="431" spans="1:64" x14ac:dyDescent="0.2">
      <c r="A431" s="6" t="s">
        <v>1647</v>
      </c>
      <c r="C431" s="135">
        <f>_xlfn.XLOOKUP(F431,Monstervakken!C:C,Monstervakken!B:B)</f>
        <v>3018</v>
      </c>
      <c r="D431" s="6" t="s">
        <v>1640</v>
      </c>
      <c r="E431" s="6" t="s">
        <v>246</v>
      </c>
      <c r="F431" s="75">
        <v>67</v>
      </c>
      <c r="G431" s="115" t="str">
        <f t="shared" si="46"/>
        <v>163_011</v>
      </c>
      <c r="H431" s="135"/>
      <c r="I431" s="75">
        <v>11</v>
      </c>
      <c r="J431" s="6" t="s">
        <v>729</v>
      </c>
      <c r="K431" s="23">
        <v>52</v>
      </c>
      <c r="L431" s="25">
        <v>7.2</v>
      </c>
      <c r="M431" s="6">
        <v>374.4</v>
      </c>
      <c r="N431" s="8">
        <v>43690</v>
      </c>
      <c r="O431" s="6" t="s">
        <v>47</v>
      </c>
      <c r="P431" s="66">
        <v>-1.97</v>
      </c>
      <c r="Q431" s="66">
        <v>-1.97</v>
      </c>
      <c r="R431" s="66">
        <f>_xlfn.XLOOKUP(E431,hlp_leggeruitrapport!A:A,hlp_leggeruitrapport!D:D)</f>
        <v>-1.97</v>
      </c>
      <c r="S431" s="66">
        <v>0.75</v>
      </c>
      <c r="T431" s="66">
        <f>_xlfn.XLOOKUP(E431,hlp_leggeruitrapport!A:A,hlp_leggeruitrapport!E:E)</f>
        <v>0.75</v>
      </c>
      <c r="U431" s="75">
        <f>_xlfn.XLOOKUP(E431,hlp_leggeruitrapport!A:A,hlp_leggeruitrapport!F:F)</f>
        <v>3</v>
      </c>
      <c r="V431" s="165">
        <f>_xlfn.XLOOKUP($G431,hpBPaanwas!$C:$C,hpBPaanwas!T:T,".")</f>
        <v>3</v>
      </c>
      <c r="W431" s="75">
        <f t="shared" si="47"/>
        <v>-2.9200000000000004</v>
      </c>
      <c r="X431" s="6">
        <v>-2.72</v>
      </c>
      <c r="Y431" s="6">
        <v>2.7</v>
      </c>
      <c r="Z431" s="6">
        <v>1.91</v>
      </c>
      <c r="AA431" s="6">
        <v>0.19</v>
      </c>
      <c r="AB431" s="6">
        <v>0.42</v>
      </c>
      <c r="AC431" s="6">
        <v>99.3</v>
      </c>
      <c r="AD431" s="6">
        <v>9.9</v>
      </c>
      <c r="AE431" s="6">
        <v>21.8</v>
      </c>
      <c r="AF431" s="6">
        <v>8.7023000000000003E-2</v>
      </c>
      <c r="AG431" s="6" t="s">
        <v>479</v>
      </c>
      <c r="AH431" s="6" t="s">
        <v>28</v>
      </c>
      <c r="AI431" s="6" t="s">
        <v>41</v>
      </c>
      <c r="AJ431" s="6" t="s">
        <v>729</v>
      </c>
      <c r="AK431" s="75">
        <f>_xlfn.XLOOKUP(G431,hlpBPout!C:C,hlpBPout!X:X,".")</f>
        <v>99</v>
      </c>
      <c r="AL431" s="75">
        <f>_xlfn.XLOOKUP($G431,hlpBPout!$C:$C,hlpBPout!AA:AA,".")</f>
        <v>10</v>
      </c>
      <c r="AM431" s="75">
        <f>_xlfn.XLOOKUP(G431,hpBPaanwas!C:C,hpBPaanwas!X:X,".")</f>
        <v>109</v>
      </c>
      <c r="AN431" s="165">
        <f t="shared" si="50"/>
        <v>0.5</v>
      </c>
      <c r="AO431" s="75">
        <f>_xlfn.XLOOKUP($G431,hpBPaanwas!$C:$C,hpBPaanwas!AA:AA,".")</f>
        <v>26</v>
      </c>
      <c r="AP431" s="116"/>
      <c r="AQ431" s="75">
        <f t="shared" si="51"/>
        <v>-0.29999999999999716</v>
      </c>
      <c r="AR431" s="116"/>
      <c r="AS431" s="127"/>
      <c r="AT431" s="127" t="s">
        <v>3795</v>
      </c>
      <c r="AU431" s="128"/>
      <c r="AV431" s="232" t="str">
        <f>_xlfn.XLOOKUP($F431,Monstervakken!$C:$C,Monstervakken!L:L,".",0)</f>
        <v>Klasse industrie</v>
      </c>
      <c r="AW431" s="232" t="str">
        <f>_xlfn.XLOOKUP($F431,Monstervakken!$C:$C,Monstervakken!M:M,".",0)</f>
        <v>Klasse A</v>
      </c>
      <c r="AX431" s="232" t="str">
        <f>_xlfn.XLOOKUP($F431,Monstervakken!$C:$C,Monstervakken!N:N,".",0)</f>
        <v>Verspreidbaar</v>
      </c>
      <c r="AY431" s="232" t="str">
        <f>_xlfn.XLOOKUP($F431,Monstervakken!$C:$C,Monstervakken!O:O,".",0)</f>
        <v>Toepasbaar in GBT</v>
      </c>
      <c r="AZ431" s="232" t="str">
        <f>_xlfn.XLOOKUP($F431,Monstervakken!$C:$C,Monstervakken!P:P,".",0)</f>
        <v>Toepasbaar in GBT</v>
      </c>
      <c r="BA431" s="232" t="str">
        <f>_xlfn.XLOOKUP($F431,Monstervakken!$C:$C,Monstervakken!Q:Q,".",0)</f>
        <v>Geen</v>
      </c>
      <c r="BB431" s="232"/>
      <c r="BC431" s="234" t="str">
        <f>_xlfn.XLOOKUP($F431,Monstervakken!$C:$C,Monstervakken!CM:CM,".",0)</f>
        <v>ja</v>
      </c>
      <c r="BD431" s="234" t="str">
        <f>_xlfn.XLOOKUP($F431,Monstervakken!$C:$C,Monstervakken!CN:CN,".",0)</f>
        <v>ja</v>
      </c>
      <c r="BE431" s="234" t="str">
        <f>_xlfn.XLOOKUP($F431,Monstervakken!$C:$C,Monstervakken!CO:CO,".",0)</f>
        <v>ja</v>
      </c>
      <c r="BF431" s="234" t="str">
        <f>_xlfn.XLOOKUP($F431,Monstervakken!$C:$C,Monstervakken!CP:CP,".",0)</f>
        <v>ja</v>
      </c>
      <c r="BG431" s="234" t="str">
        <f>_xlfn.XLOOKUP($F431,Monstervakken!$C:$C,Monstervakken!CQ:CQ,".",0)</f>
        <v>ja</v>
      </c>
      <c r="BH431" s="234" t="str">
        <f>_xlfn.XLOOKUP($F431,Monstervakken!$C:$C,Monstervakken!CR:CR,".",0)</f>
        <v>ja</v>
      </c>
      <c r="BI431" s="234" t="str">
        <f>_xlfn.XLOOKUP($F431,Monstervakken!$C:$C,Monstervakken!CS:CS,".",0)</f>
        <v>ja</v>
      </c>
      <c r="BJ431" s="234" t="str">
        <f>_xlfn.XLOOKUP($F431,Monstervakken!$C:$C,Monstervakken!CT:CT,".",0)</f>
        <v>ja</v>
      </c>
      <c r="BK431" s="234" t="str">
        <f>_xlfn.XLOOKUP($F431,Monstervakken!$C:$C,Monstervakken!CU:CU,".",0)</f>
        <v>ja</v>
      </c>
      <c r="BL431" s="232" t="str">
        <f t="shared" si="45"/>
        <v>163_011</v>
      </c>
    </row>
    <row r="432" spans="1:64" x14ac:dyDescent="0.2">
      <c r="A432" s="6" t="s">
        <v>1647</v>
      </c>
      <c r="C432" s="135">
        <f>_xlfn.XLOOKUP(F432,Monstervakken!C:C,Monstervakken!B:B)</f>
        <v>3018</v>
      </c>
      <c r="D432" s="6" t="s">
        <v>1640</v>
      </c>
      <c r="E432" s="6" t="s">
        <v>246</v>
      </c>
      <c r="F432" s="75">
        <v>67</v>
      </c>
      <c r="G432" s="115" t="str">
        <f t="shared" si="46"/>
        <v>163_012</v>
      </c>
      <c r="H432" s="135"/>
      <c r="I432" s="75">
        <v>12</v>
      </c>
      <c r="J432" s="6" t="s">
        <v>730</v>
      </c>
      <c r="K432" s="23">
        <v>50</v>
      </c>
      <c r="L432" s="25">
        <v>5.35</v>
      </c>
      <c r="M432" s="6">
        <v>267.5</v>
      </c>
      <c r="N432" s="8">
        <v>43690</v>
      </c>
      <c r="O432" s="6" t="s">
        <v>47</v>
      </c>
      <c r="P432" s="66">
        <v>-1.97</v>
      </c>
      <c r="Q432" s="66">
        <v>-1.97</v>
      </c>
      <c r="R432" s="66">
        <f>_xlfn.XLOOKUP(E432,hlp_leggeruitrapport!A:A,hlp_leggeruitrapport!D:D)</f>
        <v>-1.97</v>
      </c>
      <c r="S432" s="66">
        <v>0.75</v>
      </c>
      <c r="T432" s="66">
        <f>_xlfn.XLOOKUP(E432,hlp_leggeruitrapport!A:A,hlp_leggeruitrapport!E:E)</f>
        <v>0.75</v>
      </c>
      <c r="U432" s="75">
        <f>_xlfn.XLOOKUP(E432,hlp_leggeruitrapport!A:A,hlp_leggeruitrapport!F:F)</f>
        <v>3</v>
      </c>
      <c r="V432" s="165">
        <f>_xlfn.XLOOKUP($G432,hpBPaanwas!$C:$C,hpBPaanwas!T:T,".")</f>
        <v>2.38</v>
      </c>
      <c r="W432" s="75">
        <f t="shared" si="47"/>
        <v>-2.9200000000000004</v>
      </c>
      <c r="X432" s="6">
        <v>-2.72</v>
      </c>
      <c r="Y432" s="6">
        <v>1.7833330000000001</v>
      </c>
      <c r="Z432" s="6">
        <v>1.66</v>
      </c>
      <c r="AA432" s="6">
        <v>0.06</v>
      </c>
      <c r="AB432" s="6">
        <v>0.32</v>
      </c>
      <c r="AC432" s="6">
        <v>83</v>
      </c>
      <c r="AD432" s="6">
        <v>3</v>
      </c>
      <c r="AE432" s="6">
        <v>16</v>
      </c>
      <c r="AF432" s="6">
        <v>4.2934E-2</v>
      </c>
      <c r="AG432" s="6" t="s">
        <v>479</v>
      </c>
      <c r="AH432" s="6" t="s">
        <v>32</v>
      </c>
      <c r="AI432" s="6" t="s">
        <v>41</v>
      </c>
      <c r="AJ432" s="6" t="s">
        <v>730</v>
      </c>
      <c r="AK432" s="75">
        <f>_xlfn.XLOOKUP(G432,hlpBPout!C:C,hlpBPout!X:X,".")</f>
        <v>85</v>
      </c>
      <c r="AL432" s="75">
        <f>_xlfn.XLOOKUP($G432,hlpBPout!$C:$C,hlpBPout!AA:AA,".")</f>
        <v>0</v>
      </c>
      <c r="AM432" s="75">
        <f>_xlfn.XLOOKUP(G432,hpBPaanwas!C:C,hpBPaanwas!X:X,".")</f>
        <v>90</v>
      </c>
      <c r="AN432" s="165">
        <f t="shared" si="50"/>
        <v>0.4</v>
      </c>
      <c r="AO432" s="75">
        <f>_xlfn.XLOOKUP($G432,hpBPaanwas!$C:$C,hpBPaanwas!AA:AA,".")</f>
        <v>20</v>
      </c>
      <c r="AP432" s="116"/>
      <c r="AQ432" s="75">
        <f t="shared" si="51"/>
        <v>2</v>
      </c>
      <c r="AR432" s="116"/>
      <c r="AS432" s="127"/>
      <c r="AT432" s="127" t="s">
        <v>3795</v>
      </c>
      <c r="AU432" s="128"/>
      <c r="AV432" s="232" t="str">
        <f>_xlfn.XLOOKUP($F432,Monstervakken!$C:$C,Monstervakken!L:L,".",0)</f>
        <v>Klasse industrie</v>
      </c>
      <c r="AW432" s="232" t="str">
        <f>_xlfn.XLOOKUP($F432,Monstervakken!$C:$C,Monstervakken!M:M,".",0)</f>
        <v>Klasse A</v>
      </c>
      <c r="AX432" s="232" t="str">
        <f>_xlfn.XLOOKUP($F432,Monstervakken!$C:$C,Monstervakken!N:N,".",0)</f>
        <v>Verspreidbaar</v>
      </c>
      <c r="AY432" s="232" t="str">
        <f>_xlfn.XLOOKUP($F432,Monstervakken!$C:$C,Monstervakken!O:O,".",0)</f>
        <v>Toepasbaar in GBT</v>
      </c>
      <c r="AZ432" s="232" t="str">
        <f>_xlfn.XLOOKUP($F432,Monstervakken!$C:$C,Monstervakken!P:P,".",0)</f>
        <v>Toepasbaar in GBT</v>
      </c>
      <c r="BA432" s="232" t="str">
        <f>_xlfn.XLOOKUP($F432,Monstervakken!$C:$C,Monstervakken!Q:Q,".",0)</f>
        <v>Geen</v>
      </c>
      <c r="BB432" s="232"/>
      <c r="BC432" s="234" t="str">
        <f>_xlfn.XLOOKUP($F432,Monstervakken!$C:$C,Monstervakken!CM:CM,".",0)</f>
        <v>ja</v>
      </c>
      <c r="BD432" s="234" t="str">
        <f>_xlfn.XLOOKUP($F432,Monstervakken!$C:$C,Monstervakken!CN:CN,".",0)</f>
        <v>ja</v>
      </c>
      <c r="BE432" s="234" t="str">
        <f>_xlfn.XLOOKUP($F432,Monstervakken!$C:$C,Monstervakken!CO:CO,".",0)</f>
        <v>ja</v>
      </c>
      <c r="BF432" s="234" t="str">
        <f>_xlfn.XLOOKUP($F432,Monstervakken!$C:$C,Monstervakken!CP:CP,".",0)</f>
        <v>ja</v>
      </c>
      <c r="BG432" s="234" t="str">
        <f>_xlfn.XLOOKUP($F432,Monstervakken!$C:$C,Monstervakken!CQ:CQ,".",0)</f>
        <v>ja</v>
      </c>
      <c r="BH432" s="234" t="str">
        <f>_xlfn.XLOOKUP($F432,Monstervakken!$C:$C,Monstervakken!CR:CR,".",0)</f>
        <v>ja</v>
      </c>
      <c r="BI432" s="234" t="str">
        <f>_xlfn.XLOOKUP($F432,Monstervakken!$C:$C,Monstervakken!CS:CS,".",0)</f>
        <v>ja</v>
      </c>
      <c r="BJ432" s="234" t="str">
        <f>_xlfn.XLOOKUP($F432,Monstervakken!$C:$C,Monstervakken!CT:CT,".",0)</f>
        <v>ja</v>
      </c>
      <c r="BK432" s="234" t="str">
        <f>_xlfn.XLOOKUP($F432,Monstervakken!$C:$C,Monstervakken!CU:CU,".",0)</f>
        <v>ja</v>
      </c>
      <c r="BL432" s="232" t="str">
        <f t="shared" si="45"/>
        <v>163_012</v>
      </c>
    </row>
    <row r="433" spans="1:64" x14ac:dyDescent="0.2">
      <c r="A433" s="6" t="s">
        <v>1647</v>
      </c>
      <c r="C433" s="135">
        <f>_xlfn.XLOOKUP(F433,Monstervakken!C:C,Monstervakken!B:B)</f>
        <v>3018</v>
      </c>
      <c r="D433" s="6" t="s">
        <v>1640</v>
      </c>
      <c r="E433" s="6" t="s">
        <v>246</v>
      </c>
      <c r="F433" s="75">
        <v>67</v>
      </c>
      <c r="G433" s="115" t="str">
        <f t="shared" si="46"/>
        <v>163_013</v>
      </c>
      <c r="H433" s="135"/>
      <c r="I433" s="75">
        <v>13</v>
      </c>
      <c r="J433" s="6" t="s">
        <v>247</v>
      </c>
      <c r="K433" s="23">
        <v>51.5</v>
      </c>
      <c r="L433" s="25">
        <v>5.9</v>
      </c>
      <c r="M433" s="6">
        <v>303.85000000000002</v>
      </c>
      <c r="N433" s="8">
        <v>43690</v>
      </c>
      <c r="O433" s="6" t="s">
        <v>47</v>
      </c>
      <c r="P433" s="66">
        <v>-1.97</v>
      </c>
      <c r="Q433" s="66">
        <v>-1.97</v>
      </c>
      <c r="R433" s="66">
        <f>_xlfn.XLOOKUP(E433,hlp_leggeruitrapport!A:A,hlp_leggeruitrapport!D:D)</f>
        <v>-1.97</v>
      </c>
      <c r="S433" s="66">
        <v>0.75</v>
      </c>
      <c r="T433" s="66">
        <f>_xlfn.XLOOKUP(E433,hlp_leggeruitrapport!A:A,hlp_leggeruitrapport!E:E)</f>
        <v>0.75</v>
      </c>
      <c r="U433" s="75">
        <f>_xlfn.XLOOKUP(E433,hlp_leggeruitrapport!A:A,hlp_leggeruitrapport!F:F)</f>
        <v>3</v>
      </c>
      <c r="V433" s="165">
        <f>_xlfn.XLOOKUP($G433,hpBPaanwas!$C:$C,hpBPaanwas!T:T,".")</f>
        <v>2.62</v>
      </c>
      <c r="W433" s="75">
        <f t="shared" si="47"/>
        <v>-2.9200000000000004</v>
      </c>
      <c r="X433" s="6">
        <v>-2.72</v>
      </c>
      <c r="Y433" s="6">
        <v>1.966666</v>
      </c>
      <c r="Z433" s="6">
        <v>2.0299999999999998</v>
      </c>
      <c r="AA433" s="6">
        <v>0</v>
      </c>
      <c r="AB433" s="6">
        <v>0.09</v>
      </c>
      <c r="AC433" s="6">
        <v>104.5</v>
      </c>
      <c r="AD433" s="6">
        <v>0</v>
      </c>
      <c r="AE433" s="6">
        <v>4.5999999999999996</v>
      </c>
      <c r="AF433" s="6">
        <v>0</v>
      </c>
      <c r="AG433" s="6" t="s">
        <v>27</v>
      </c>
      <c r="AH433" s="6" t="s">
        <v>32</v>
      </c>
      <c r="AI433" s="6" t="s">
        <v>41</v>
      </c>
      <c r="AJ433" s="6" t="s">
        <v>247</v>
      </c>
      <c r="AK433" s="75">
        <f>_xlfn.XLOOKUP(G433,hlpBPout!C:C,hlpBPout!X:X,".")</f>
        <v>103</v>
      </c>
      <c r="AL433" s="75">
        <f>_xlfn.XLOOKUP($G433,hlpBPout!$C:$C,hlpBPout!AA:AA,".")</f>
        <v>0</v>
      </c>
      <c r="AM433" s="75">
        <f>_xlfn.XLOOKUP(G433,hpBPaanwas!C:C,hpBPaanwas!X:X,".")</f>
        <v>113</v>
      </c>
      <c r="AN433" s="165">
        <f t="shared" si="50"/>
        <v>9.7087378640776698E-2</v>
      </c>
      <c r="AO433" s="75">
        <f>_xlfn.XLOOKUP($G433,hpBPaanwas!$C:$C,hpBPaanwas!AA:AA,".")</f>
        <v>5</v>
      </c>
      <c r="AP433" s="116"/>
      <c r="AQ433" s="75">
        <f t="shared" si="51"/>
        <v>-1.5</v>
      </c>
      <c r="AR433" s="116"/>
      <c r="AS433" s="127"/>
      <c r="AT433" s="127" t="s">
        <v>3795</v>
      </c>
      <c r="AU433" s="128"/>
      <c r="AV433" s="232" t="str">
        <f>_xlfn.XLOOKUP($F433,Monstervakken!$C:$C,Monstervakken!L:L,".",0)</f>
        <v>Klasse industrie</v>
      </c>
      <c r="AW433" s="232" t="str">
        <f>_xlfn.XLOOKUP($F433,Monstervakken!$C:$C,Monstervakken!M:M,".",0)</f>
        <v>Klasse A</v>
      </c>
      <c r="AX433" s="232" t="str">
        <f>_xlfn.XLOOKUP($F433,Monstervakken!$C:$C,Monstervakken!N:N,".",0)</f>
        <v>Verspreidbaar</v>
      </c>
      <c r="AY433" s="232" t="str">
        <f>_xlfn.XLOOKUP($F433,Monstervakken!$C:$C,Monstervakken!O:O,".",0)</f>
        <v>Toepasbaar in GBT</v>
      </c>
      <c r="AZ433" s="232" t="str">
        <f>_xlfn.XLOOKUP($F433,Monstervakken!$C:$C,Monstervakken!P:P,".",0)</f>
        <v>Toepasbaar in GBT</v>
      </c>
      <c r="BA433" s="232" t="str">
        <f>_xlfn.XLOOKUP($F433,Monstervakken!$C:$C,Monstervakken!Q:Q,".",0)</f>
        <v>Geen</v>
      </c>
      <c r="BB433" s="232"/>
      <c r="BC433" s="234" t="str">
        <f>_xlfn.XLOOKUP($F433,Monstervakken!$C:$C,Monstervakken!CM:CM,".",0)</f>
        <v>ja</v>
      </c>
      <c r="BD433" s="234" t="str">
        <f>_xlfn.XLOOKUP($F433,Monstervakken!$C:$C,Monstervakken!CN:CN,".",0)</f>
        <v>ja</v>
      </c>
      <c r="BE433" s="234" t="str">
        <f>_xlfn.XLOOKUP($F433,Monstervakken!$C:$C,Monstervakken!CO:CO,".",0)</f>
        <v>ja</v>
      </c>
      <c r="BF433" s="234" t="str">
        <f>_xlfn.XLOOKUP($F433,Monstervakken!$C:$C,Monstervakken!CP:CP,".",0)</f>
        <v>ja</v>
      </c>
      <c r="BG433" s="234" t="str">
        <f>_xlfn.XLOOKUP($F433,Monstervakken!$C:$C,Monstervakken!CQ:CQ,".",0)</f>
        <v>ja</v>
      </c>
      <c r="BH433" s="234" t="str">
        <f>_xlfn.XLOOKUP($F433,Monstervakken!$C:$C,Monstervakken!CR:CR,".",0)</f>
        <v>ja</v>
      </c>
      <c r="BI433" s="234" t="str">
        <f>_xlfn.XLOOKUP($F433,Monstervakken!$C:$C,Monstervakken!CS:CS,".",0)</f>
        <v>ja</v>
      </c>
      <c r="BJ433" s="234" t="str">
        <f>_xlfn.XLOOKUP($F433,Monstervakken!$C:$C,Monstervakken!CT:CT,".",0)</f>
        <v>ja</v>
      </c>
      <c r="BK433" s="234" t="str">
        <f>_xlfn.XLOOKUP($F433,Monstervakken!$C:$C,Monstervakken!CU:CU,".",0)</f>
        <v>ja</v>
      </c>
      <c r="BL433" s="232" t="str">
        <f t="shared" si="45"/>
        <v>163_013</v>
      </c>
    </row>
    <row r="434" spans="1:64" x14ac:dyDescent="0.2">
      <c r="A434" s="6" t="s">
        <v>1647</v>
      </c>
      <c r="C434" s="135">
        <f>_xlfn.XLOOKUP(F434,Monstervakken!C:C,Monstervakken!B:B)</f>
        <v>4036</v>
      </c>
      <c r="D434" s="6" t="s">
        <v>1640</v>
      </c>
      <c r="E434" s="6" t="s">
        <v>246</v>
      </c>
      <c r="F434" s="75">
        <v>82</v>
      </c>
      <c r="G434" s="115" t="str">
        <f t="shared" si="46"/>
        <v>163_014</v>
      </c>
      <c r="H434" s="135"/>
      <c r="I434" s="75">
        <v>14</v>
      </c>
      <c r="J434" s="6" t="s">
        <v>731</v>
      </c>
      <c r="K434" s="23">
        <v>50</v>
      </c>
      <c r="L434" s="25">
        <v>6.35</v>
      </c>
      <c r="M434" s="6">
        <v>317.5</v>
      </c>
      <c r="N434" s="8">
        <v>43690</v>
      </c>
      <c r="O434" s="6" t="s">
        <v>47</v>
      </c>
      <c r="P434" s="66">
        <v>-1.97</v>
      </c>
      <c r="Q434" s="66">
        <v>-1.97</v>
      </c>
      <c r="R434" s="66">
        <f>_xlfn.XLOOKUP(E434,hlp_leggeruitrapport!A:A,hlp_leggeruitrapport!D:D)</f>
        <v>-1.97</v>
      </c>
      <c r="S434" s="66">
        <v>0.75</v>
      </c>
      <c r="T434" s="66">
        <f>_xlfn.XLOOKUP(E434,hlp_leggeruitrapport!A:A,hlp_leggeruitrapport!E:E)</f>
        <v>0.75</v>
      </c>
      <c r="U434" s="75">
        <f>_xlfn.XLOOKUP(E434,hlp_leggeruitrapport!A:A,hlp_leggeruitrapport!F:F)</f>
        <v>3</v>
      </c>
      <c r="V434" s="165">
        <f>_xlfn.XLOOKUP($G434,hpBPaanwas!$C:$C,hpBPaanwas!T:T,".")</f>
        <v>3</v>
      </c>
      <c r="W434" s="75">
        <f t="shared" si="47"/>
        <v>-2.9200000000000004</v>
      </c>
      <c r="X434" s="6">
        <v>-2.72</v>
      </c>
      <c r="Y434" s="6">
        <v>1.85</v>
      </c>
      <c r="Z434" s="6">
        <v>2.57</v>
      </c>
      <c r="AA434" s="6">
        <v>0.3</v>
      </c>
      <c r="AB434" s="6">
        <v>0.55000000000000004</v>
      </c>
      <c r="AC434" s="6">
        <v>128.5</v>
      </c>
      <c r="AD434" s="6">
        <v>15</v>
      </c>
      <c r="AE434" s="6">
        <v>27.5</v>
      </c>
      <c r="AF434" s="6">
        <v>0.17119699999999999</v>
      </c>
      <c r="AG434" s="6" t="s">
        <v>479</v>
      </c>
      <c r="AH434" s="6" t="s">
        <v>32</v>
      </c>
      <c r="AI434" s="6" t="s">
        <v>41</v>
      </c>
      <c r="AJ434" s="6" t="s">
        <v>731</v>
      </c>
      <c r="AK434" s="75">
        <f>_xlfn.XLOOKUP(G434,hlpBPout!C:C,hlpBPout!X:X,".")</f>
        <v>130</v>
      </c>
      <c r="AL434" s="75">
        <f>_xlfn.XLOOKUP($G434,hlpBPout!$C:$C,hlpBPout!AA:AA,".")</f>
        <v>15</v>
      </c>
      <c r="AM434" s="75">
        <f>_xlfn.XLOOKUP(G434,hpBPaanwas!C:C,hpBPaanwas!X:X,".")</f>
        <v>135</v>
      </c>
      <c r="AN434" s="165">
        <f t="shared" si="50"/>
        <v>0.6</v>
      </c>
      <c r="AO434" s="75">
        <f>_xlfn.XLOOKUP($G434,hpBPaanwas!$C:$C,hpBPaanwas!AA:AA,".")</f>
        <v>30</v>
      </c>
      <c r="AP434" s="116"/>
      <c r="AQ434" s="75">
        <f t="shared" si="51"/>
        <v>1.5</v>
      </c>
      <c r="AR434" s="116"/>
      <c r="AS434" s="127"/>
      <c r="AT434" s="127" t="s">
        <v>3795</v>
      </c>
      <c r="AU434" s="128"/>
      <c r="AV434" s="232" t="str">
        <f>_xlfn.XLOOKUP($F434,Monstervakken!$C:$C,Monstervakken!L:L,".",0)</f>
        <v>Klasse industrie</v>
      </c>
      <c r="AW434" s="232" t="str">
        <f>_xlfn.XLOOKUP($F434,Monstervakken!$C:$C,Monstervakken!M:M,".",0)</f>
        <v>Klasse B</v>
      </c>
      <c r="AX434" s="232" t="str">
        <f>_xlfn.XLOOKUP($F434,Monstervakken!$C:$C,Monstervakken!N:N,".",0)</f>
        <v>Verspreidbaar</v>
      </c>
      <c r="AY434" s="232" t="str">
        <f>_xlfn.XLOOKUP($F434,Monstervakken!$C:$C,Monstervakken!O:O,".",0)</f>
        <v>Toepasbaar in GBT</v>
      </c>
      <c r="AZ434" s="232" t="str">
        <f>_xlfn.XLOOKUP($F434,Monstervakken!$C:$C,Monstervakken!P:P,".",0)</f>
        <v>Toepasbaar in GBT</v>
      </c>
      <c r="BA434" s="232" t="str">
        <f>_xlfn.XLOOKUP($F434,Monstervakken!$C:$C,Monstervakken!Q:Q,".",0)</f>
        <v>Geen</v>
      </c>
      <c r="BB434" s="232"/>
      <c r="BC434" s="234" t="str">
        <f>_xlfn.XLOOKUP($F434,Monstervakken!$C:$C,Monstervakken!CM:CM,".",0)</f>
        <v>ja</v>
      </c>
      <c r="BD434" s="234" t="str">
        <f>_xlfn.XLOOKUP($F434,Monstervakken!$C:$C,Monstervakken!CN:CN,".",0)</f>
        <v>ja</v>
      </c>
      <c r="BE434" s="234" t="str">
        <f>_xlfn.XLOOKUP($F434,Monstervakken!$C:$C,Monstervakken!CO:CO,".",0)</f>
        <v>ja</v>
      </c>
      <c r="BF434" s="234" t="str">
        <f>_xlfn.XLOOKUP($F434,Monstervakken!$C:$C,Monstervakken!CP:CP,".",0)</f>
        <v>ja</v>
      </c>
      <c r="BG434" s="234" t="str">
        <f>_xlfn.XLOOKUP($F434,Monstervakken!$C:$C,Monstervakken!CQ:CQ,".",0)</f>
        <v>ja</v>
      </c>
      <c r="BH434" s="234" t="str">
        <f>_xlfn.XLOOKUP($F434,Monstervakken!$C:$C,Monstervakken!CR:CR,".",0)</f>
        <v>ja</v>
      </c>
      <c r="BI434" s="234" t="str">
        <f>_xlfn.XLOOKUP($F434,Monstervakken!$C:$C,Monstervakken!CS:CS,".",0)</f>
        <v>ja</v>
      </c>
      <c r="BJ434" s="234" t="str">
        <f>_xlfn.XLOOKUP($F434,Monstervakken!$C:$C,Monstervakken!CT:CT,".",0)</f>
        <v>ja</v>
      </c>
      <c r="BK434" s="234" t="str">
        <f>_xlfn.XLOOKUP($F434,Monstervakken!$C:$C,Monstervakken!CU:CU,".",0)</f>
        <v>ja</v>
      </c>
      <c r="BL434" s="232" t="str">
        <f t="shared" si="45"/>
        <v>163_014</v>
      </c>
    </row>
    <row r="435" spans="1:64" x14ac:dyDescent="0.2">
      <c r="A435" s="6" t="s">
        <v>1647</v>
      </c>
      <c r="C435" s="135">
        <f>_xlfn.XLOOKUP(F435,Monstervakken!C:C,Monstervakken!B:B)</f>
        <v>4036</v>
      </c>
      <c r="D435" s="6" t="s">
        <v>1640</v>
      </c>
      <c r="E435" s="6" t="s">
        <v>246</v>
      </c>
      <c r="F435" s="75">
        <v>82</v>
      </c>
      <c r="G435" s="115" t="str">
        <f t="shared" si="46"/>
        <v>163_015</v>
      </c>
      <c r="H435" s="135"/>
      <c r="I435" s="75">
        <v>15</v>
      </c>
      <c r="J435" s="6" t="s">
        <v>732</v>
      </c>
      <c r="K435" s="23">
        <v>47</v>
      </c>
      <c r="L435" s="25">
        <v>6.05</v>
      </c>
      <c r="M435" s="6">
        <v>284.35000000000002</v>
      </c>
      <c r="N435" s="8">
        <v>43690</v>
      </c>
      <c r="O435" s="6" t="s">
        <v>47</v>
      </c>
      <c r="P435" s="66">
        <v>-1.97</v>
      </c>
      <c r="Q435" s="66">
        <v>-1.97</v>
      </c>
      <c r="R435" s="66">
        <f>_xlfn.XLOOKUP(E435,hlp_leggeruitrapport!A:A,hlp_leggeruitrapport!D:D)</f>
        <v>-1.97</v>
      </c>
      <c r="S435" s="66">
        <v>0.75</v>
      </c>
      <c r="T435" s="66">
        <f>_xlfn.XLOOKUP(E435,hlp_leggeruitrapport!A:A,hlp_leggeruitrapport!E:E)</f>
        <v>0.75</v>
      </c>
      <c r="U435" s="75">
        <f>_xlfn.XLOOKUP(E435,hlp_leggeruitrapport!A:A,hlp_leggeruitrapport!F:F)</f>
        <v>3</v>
      </c>
      <c r="V435" s="165">
        <f>_xlfn.XLOOKUP($G435,hpBPaanwas!$C:$C,hpBPaanwas!T:T,".")</f>
        <v>3</v>
      </c>
      <c r="W435" s="75">
        <f t="shared" si="47"/>
        <v>-2.9200000000000004</v>
      </c>
      <c r="X435" s="6">
        <v>-2.72</v>
      </c>
      <c r="Y435" s="6">
        <v>1.55</v>
      </c>
      <c r="Z435" s="6">
        <v>2.19</v>
      </c>
      <c r="AA435" s="6">
        <v>0.08</v>
      </c>
      <c r="AB435" s="6">
        <v>0.27</v>
      </c>
      <c r="AC435" s="6">
        <v>102.9</v>
      </c>
      <c r="AD435" s="6">
        <v>3.8</v>
      </c>
      <c r="AE435" s="6">
        <v>12.7</v>
      </c>
      <c r="AF435" s="6">
        <v>6.2566999999999998E-2</v>
      </c>
      <c r="AG435" s="6" t="s">
        <v>479</v>
      </c>
      <c r="AH435" s="6" t="s">
        <v>32</v>
      </c>
      <c r="AI435" s="6" t="s">
        <v>41</v>
      </c>
      <c r="AJ435" s="6" t="s">
        <v>732</v>
      </c>
      <c r="AK435" s="75">
        <f>_xlfn.XLOOKUP(G435,hlpBPout!C:C,hlpBPout!X:X,".")</f>
        <v>103</v>
      </c>
      <c r="AL435" s="75">
        <f>_xlfn.XLOOKUP($G435,hlpBPout!$C:$C,hlpBPout!AA:AA,".")</f>
        <v>5</v>
      </c>
      <c r="AM435" s="75">
        <f>_xlfn.XLOOKUP(G435,hpBPaanwas!C:C,hpBPaanwas!X:X,".")</f>
        <v>108</v>
      </c>
      <c r="AN435" s="165">
        <f t="shared" si="50"/>
        <v>0.2978723404255319</v>
      </c>
      <c r="AO435" s="75">
        <f>_xlfn.XLOOKUP($G435,hpBPaanwas!$C:$C,hpBPaanwas!AA:AA,".")</f>
        <v>14</v>
      </c>
      <c r="AP435" s="116"/>
      <c r="AQ435" s="75">
        <f t="shared" si="51"/>
        <v>9.9999999999994316E-2</v>
      </c>
      <c r="AR435" s="116"/>
      <c r="AS435" s="127"/>
      <c r="AT435" s="127" t="s">
        <v>3795</v>
      </c>
      <c r="AU435" s="128"/>
      <c r="AV435" s="232" t="str">
        <f>_xlfn.XLOOKUP($F435,Monstervakken!$C:$C,Monstervakken!L:L,".",0)</f>
        <v>Klasse industrie</v>
      </c>
      <c r="AW435" s="232" t="str">
        <f>_xlfn.XLOOKUP($F435,Monstervakken!$C:$C,Monstervakken!M:M,".",0)</f>
        <v>Klasse B</v>
      </c>
      <c r="AX435" s="232" t="str">
        <f>_xlfn.XLOOKUP($F435,Monstervakken!$C:$C,Monstervakken!N:N,".",0)</f>
        <v>Verspreidbaar</v>
      </c>
      <c r="AY435" s="232" t="str">
        <f>_xlfn.XLOOKUP($F435,Monstervakken!$C:$C,Monstervakken!O:O,".",0)</f>
        <v>Toepasbaar in GBT</v>
      </c>
      <c r="AZ435" s="232" t="str">
        <f>_xlfn.XLOOKUP($F435,Monstervakken!$C:$C,Monstervakken!P:P,".",0)</f>
        <v>Toepasbaar in GBT</v>
      </c>
      <c r="BA435" s="232" t="str">
        <f>_xlfn.XLOOKUP($F435,Monstervakken!$C:$C,Monstervakken!Q:Q,".",0)</f>
        <v>Geen</v>
      </c>
      <c r="BB435" s="232"/>
      <c r="BC435" s="234" t="str">
        <f>_xlfn.XLOOKUP($F435,Monstervakken!$C:$C,Monstervakken!CM:CM,".",0)</f>
        <v>ja</v>
      </c>
      <c r="BD435" s="234" t="str">
        <f>_xlfn.XLOOKUP($F435,Monstervakken!$C:$C,Monstervakken!CN:CN,".",0)</f>
        <v>ja</v>
      </c>
      <c r="BE435" s="234" t="str">
        <f>_xlfn.XLOOKUP($F435,Monstervakken!$C:$C,Monstervakken!CO:CO,".",0)</f>
        <v>ja</v>
      </c>
      <c r="BF435" s="234" t="str">
        <f>_xlfn.XLOOKUP($F435,Monstervakken!$C:$C,Monstervakken!CP:CP,".",0)</f>
        <v>ja</v>
      </c>
      <c r="BG435" s="234" t="str">
        <f>_xlfn.XLOOKUP($F435,Monstervakken!$C:$C,Monstervakken!CQ:CQ,".",0)</f>
        <v>ja</v>
      </c>
      <c r="BH435" s="234" t="str">
        <f>_xlfn.XLOOKUP($F435,Monstervakken!$C:$C,Monstervakken!CR:CR,".",0)</f>
        <v>ja</v>
      </c>
      <c r="BI435" s="234" t="str">
        <f>_xlfn.XLOOKUP($F435,Monstervakken!$C:$C,Monstervakken!CS:CS,".",0)</f>
        <v>ja</v>
      </c>
      <c r="BJ435" s="234" t="str">
        <f>_xlfn.XLOOKUP($F435,Monstervakken!$C:$C,Monstervakken!CT:CT,".",0)</f>
        <v>ja</v>
      </c>
      <c r="BK435" s="234" t="str">
        <f>_xlfn.XLOOKUP($F435,Monstervakken!$C:$C,Monstervakken!CU:CU,".",0)</f>
        <v>ja</v>
      </c>
      <c r="BL435" s="232" t="str">
        <f t="shared" si="45"/>
        <v>163_015</v>
      </c>
    </row>
    <row r="436" spans="1:64" x14ac:dyDescent="0.2">
      <c r="A436" s="6" t="s">
        <v>1647</v>
      </c>
      <c r="C436" s="135">
        <f>_xlfn.XLOOKUP(F436,Monstervakken!C:C,Monstervakken!B:B)</f>
        <v>4036</v>
      </c>
      <c r="D436" s="6" t="s">
        <v>1640</v>
      </c>
      <c r="E436" s="6" t="s">
        <v>246</v>
      </c>
      <c r="F436" s="75">
        <v>82</v>
      </c>
      <c r="G436" s="115" t="str">
        <f t="shared" si="46"/>
        <v>163_016</v>
      </c>
      <c r="H436" s="135"/>
      <c r="I436" s="75">
        <v>16</v>
      </c>
      <c r="J436" s="6" t="s">
        <v>733</v>
      </c>
      <c r="K436" s="23">
        <v>50</v>
      </c>
      <c r="L436" s="25">
        <v>5.3</v>
      </c>
      <c r="M436" s="6">
        <v>265</v>
      </c>
      <c r="N436" s="8">
        <v>43690</v>
      </c>
      <c r="O436" s="6" t="s">
        <v>47</v>
      </c>
      <c r="P436" s="66">
        <v>-1.97</v>
      </c>
      <c r="Q436" s="66">
        <v>-1.97</v>
      </c>
      <c r="R436" s="66">
        <f>_xlfn.XLOOKUP(E436,hlp_leggeruitrapport!A:A,hlp_leggeruitrapport!D:D)</f>
        <v>-1.97</v>
      </c>
      <c r="S436" s="66">
        <v>0.75</v>
      </c>
      <c r="T436" s="66">
        <f>_xlfn.XLOOKUP(E436,hlp_leggeruitrapport!A:A,hlp_leggeruitrapport!E:E)</f>
        <v>0.75</v>
      </c>
      <c r="U436" s="75">
        <f>_xlfn.XLOOKUP(E436,hlp_leggeruitrapport!A:A,hlp_leggeruitrapport!F:F)</f>
        <v>3</v>
      </c>
      <c r="V436" s="165">
        <f>_xlfn.XLOOKUP($G436,hpBPaanwas!$C:$C,hpBPaanwas!T:T,".")</f>
        <v>2.36</v>
      </c>
      <c r="W436" s="75">
        <f t="shared" si="47"/>
        <v>-2.9200000000000004</v>
      </c>
      <c r="X436" s="6">
        <v>-2.72</v>
      </c>
      <c r="Y436" s="6">
        <v>1.766667</v>
      </c>
      <c r="Z436" s="6">
        <v>1.79</v>
      </c>
      <c r="AA436" s="6">
        <v>0.24</v>
      </c>
      <c r="AB436" s="6">
        <v>0.5</v>
      </c>
      <c r="AC436" s="6">
        <v>89.5</v>
      </c>
      <c r="AD436" s="6">
        <v>12</v>
      </c>
      <c r="AE436" s="6">
        <v>25</v>
      </c>
      <c r="AF436" s="6">
        <v>0.15335499999999999</v>
      </c>
      <c r="AG436" s="6" t="s">
        <v>479</v>
      </c>
      <c r="AH436" s="6" t="s">
        <v>32</v>
      </c>
      <c r="AI436" s="6" t="s">
        <v>41</v>
      </c>
      <c r="AJ436" s="6" t="s">
        <v>733</v>
      </c>
      <c r="AK436" s="75">
        <f>_xlfn.XLOOKUP(G436,hlpBPout!C:C,hlpBPout!X:X,".")</f>
        <v>90</v>
      </c>
      <c r="AL436" s="75">
        <f>_xlfn.XLOOKUP($G436,hlpBPout!$C:$C,hlpBPout!AA:AA,".")</f>
        <v>5</v>
      </c>
      <c r="AM436" s="75">
        <f>_xlfn.XLOOKUP(G436,hpBPaanwas!C:C,hpBPaanwas!X:X,".")</f>
        <v>95</v>
      </c>
      <c r="AN436" s="165">
        <f t="shared" si="50"/>
        <v>0.6</v>
      </c>
      <c r="AO436" s="75">
        <f>_xlfn.XLOOKUP($G436,hpBPaanwas!$C:$C,hpBPaanwas!AA:AA,".")</f>
        <v>30</v>
      </c>
      <c r="AP436" s="116"/>
      <c r="AQ436" s="75">
        <f t="shared" si="51"/>
        <v>0.5</v>
      </c>
      <c r="AR436" s="116"/>
      <c r="AS436" s="127"/>
      <c r="AT436" s="127" t="s">
        <v>3795</v>
      </c>
      <c r="AU436" s="128"/>
      <c r="AV436" s="232" t="str">
        <f>_xlfn.XLOOKUP($F436,Monstervakken!$C:$C,Monstervakken!L:L,".",0)</f>
        <v>Klasse industrie</v>
      </c>
      <c r="AW436" s="232" t="str">
        <f>_xlfn.XLOOKUP($F436,Monstervakken!$C:$C,Monstervakken!M:M,".",0)</f>
        <v>Klasse B</v>
      </c>
      <c r="AX436" s="232" t="str">
        <f>_xlfn.XLOOKUP($F436,Monstervakken!$C:$C,Monstervakken!N:N,".",0)</f>
        <v>Verspreidbaar</v>
      </c>
      <c r="AY436" s="232" t="str">
        <f>_xlfn.XLOOKUP($F436,Monstervakken!$C:$C,Monstervakken!O:O,".",0)</f>
        <v>Toepasbaar in GBT</v>
      </c>
      <c r="AZ436" s="232" t="str">
        <f>_xlfn.XLOOKUP($F436,Monstervakken!$C:$C,Monstervakken!P:P,".",0)</f>
        <v>Toepasbaar in GBT</v>
      </c>
      <c r="BA436" s="232" t="str">
        <f>_xlfn.XLOOKUP($F436,Monstervakken!$C:$C,Monstervakken!Q:Q,".",0)</f>
        <v>Geen</v>
      </c>
      <c r="BB436" s="232"/>
      <c r="BC436" s="234" t="str">
        <f>_xlfn.XLOOKUP($F436,Monstervakken!$C:$C,Monstervakken!CM:CM,".",0)</f>
        <v>ja</v>
      </c>
      <c r="BD436" s="234" t="str">
        <f>_xlfn.XLOOKUP($F436,Monstervakken!$C:$C,Monstervakken!CN:CN,".",0)</f>
        <v>ja</v>
      </c>
      <c r="BE436" s="234" t="str">
        <f>_xlfn.XLOOKUP($F436,Monstervakken!$C:$C,Monstervakken!CO:CO,".",0)</f>
        <v>ja</v>
      </c>
      <c r="BF436" s="234" t="str">
        <f>_xlfn.XLOOKUP($F436,Monstervakken!$C:$C,Monstervakken!CP:CP,".",0)</f>
        <v>ja</v>
      </c>
      <c r="BG436" s="234" t="str">
        <f>_xlfn.XLOOKUP($F436,Monstervakken!$C:$C,Monstervakken!CQ:CQ,".",0)</f>
        <v>ja</v>
      </c>
      <c r="BH436" s="234" t="str">
        <f>_xlfn.XLOOKUP($F436,Monstervakken!$C:$C,Monstervakken!CR:CR,".",0)</f>
        <v>ja</v>
      </c>
      <c r="BI436" s="234" t="str">
        <f>_xlfn.XLOOKUP($F436,Monstervakken!$C:$C,Monstervakken!CS:CS,".",0)</f>
        <v>ja</v>
      </c>
      <c r="BJ436" s="234" t="str">
        <f>_xlfn.XLOOKUP($F436,Monstervakken!$C:$C,Monstervakken!CT:CT,".",0)</f>
        <v>ja</v>
      </c>
      <c r="BK436" s="234" t="str">
        <f>_xlfn.XLOOKUP($F436,Monstervakken!$C:$C,Monstervakken!CU:CU,".",0)</f>
        <v>ja</v>
      </c>
      <c r="BL436" s="232" t="str">
        <f t="shared" si="45"/>
        <v>163_016</v>
      </c>
    </row>
    <row r="437" spans="1:64" x14ac:dyDescent="0.2">
      <c r="A437" s="6" t="s">
        <v>1647</v>
      </c>
      <c r="C437" s="135">
        <f>_xlfn.XLOOKUP(F437,Monstervakken!C:C,Monstervakken!B:B)</f>
        <v>4036</v>
      </c>
      <c r="D437" s="6" t="s">
        <v>1640</v>
      </c>
      <c r="E437" s="6" t="s">
        <v>246</v>
      </c>
      <c r="F437" s="75">
        <v>82</v>
      </c>
      <c r="G437" s="115" t="str">
        <f t="shared" si="46"/>
        <v>163_017</v>
      </c>
      <c r="H437" s="135"/>
      <c r="I437" s="75">
        <v>17</v>
      </c>
      <c r="J437" s="6" t="s">
        <v>734</v>
      </c>
      <c r="K437" s="23">
        <v>53</v>
      </c>
      <c r="L437" s="25">
        <v>5.75</v>
      </c>
      <c r="M437" s="6">
        <v>304.75</v>
      </c>
      <c r="N437" s="8">
        <v>43690</v>
      </c>
      <c r="O437" s="6" t="s">
        <v>47</v>
      </c>
      <c r="P437" s="66">
        <v>-1.97</v>
      </c>
      <c r="Q437" s="66">
        <v>-1.97</v>
      </c>
      <c r="R437" s="66">
        <f>_xlfn.XLOOKUP(E437,hlp_leggeruitrapport!A:A,hlp_leggeruitrapport!D:D)</f>
        <v>-1.97</v>
      </c>
      <c r="S437" s="66">
        <v>0.75</v>
      </c>
      <c r="T437" s="66">
        <f>_xlfn.XLOOKUP(E437,hlp_leggeruitrapport!A:A,hlp_leggeruitrapport!E:E)</f>
        <v>0.75</v>
      </c>
      <c r="U437" s="75">
        <f>_xlfn.XLOOKUP(E437,hlp_leggeruitrapport!A:A,hlp_leggeruitrapport!F:F)</f>
        <v>3</v>
      </c>
      <c r="V437" s="165">
        <f>_xlfn.XLOOKUP($G437,hpBPaanwas!$C:$C,hpBPaanwas!T:T,".")</f>
        <v>2.56</v>
      </c>
      <c r="W437" s="75">
        <f t="shared" si="47"/>
        <v>-2.9200000000000004</v>
      </c>
      <c r="X437" s="6">
        <v>-2.72</v>
      </c>
      <c r="Y437" s="6">
        <v>1.916666</v>
      </c>
      <c r="Z437" s="6">
        <v>2.4300000000000002</v>
      </c>
      <c r="AA437" s="6">
        <v>0.38</v>
      </c>
      <c r="AB437" s="6">
        <v>0.66</v>
      </c>
      <c r="AC437" s="6">
        <v>128.80000000000001</v>
      </c>
      <c r="AD437" s="6">
        <v>20.100000000000001</v>
      </c>
      <c r="AE437" s="6">
        <v>35</v>
      </c>
      <c r="AF437" s="6">
        <v>0.20907800000000001</v>
      </c>
      <c r="AG437" s="6" t="s">
        <v>479</v>
      </c>
      <c r="AH437" s="6" t="s">
        <v>32</v>
      </c>
      <c r="AI437" s="6" t="s">
        <v>41</v>
      </c>
      <c r="AJ437" s="6" t="s">
        <v>734</v>
      </c>
      <c r="AK437" s="75">
        <f>_xlfn.XLOOKUP(G437,hlpBPout!C:C,hlpBPout!X:X,".")</f>
        <v>127</v>
      </c>
      <c r="AL437" s="75">
        <f>_xlfn.XLOOKUP($G437,hlpBPout!$C:$C,hlpBPout!AA:AA,".")</f>
        <v>16</v>
      </c>
      <c r="AM437" s="75">
        <f>_xlfn.XLOOKUP(G437,hpBPaanwas!C:C,hpBPaanwas!X:X,".")</f>
        <v>138</v>
      </c>
      <c r="AN437" s="165">
        <f t="shared" si="50"/>
        <v>0.69811320754716977</v>
      </c>
      <c r="AO437" s="75">
        <f>_xlfn.XLOOKUP($G437,hpBPaanwas!$C:$C,hpBPaanwas!AA:AA,".")</f>
        <v>37</v>
      </c>
      <c r="AP437" s="116"/>
      <c r="AQ437" s="75">
        <f t="shared" si="51"/>
        <v>-1.8000000000000114</v>
      </c>
      <c r="AR437" s="116"/>
      <c r="AS437" s="127"/>
      <c r="AT437" s="127" t="s">
        <v>3795</v>
      </c>
      <c r="AU437" s="128"/>
      <c r="AV437" s="232" t="str">
        <f>_xlfn.XLOOKUP($F437,Monstervakken!$C:$C,Monstervakken!L:L,".",0)</f>
        <v>Klasse industrie</v>
      </c>
      <c r="AW437" s="232" t="str">
        <f>_xlfn.XLOOKUP($F437,Monstervakken!$C:$C,Monstervakken!M:M,".",0)</f>
        <v>Klasse B</v>
      </c>
      <c r="AX437" s="232" t="str">
        <f>_xlfn.XLOOKUP($F437,Monstervakken!$C:$C,Monstervakken!N:N,".",0)</f>
        <v>Verspreidbaar</v>
      </c>
      <c r="AY437" s="232" t="str">
        <f>_xlfn.XLOOKUP($F437,Monstervakken!$C:$C,Monstervakken!O:O,".",0)</f>
        <v>Toepasbaar in GBT</v>
      </c>
      <c r="AZ437" s="232" t="str">
        <f>_xlfn.XLOOKUP($F437,Monstervakken!$C:$C,Monstervakken!P:P,".",0)</f>
        <v>Toepasbaar in GBT</v>
      </c>
      <c r="BA437" s="232" t="str">
        <f>_xlfn.XLOOKUP($F437,Monstervakken!$C:$C,Monstervakken!Q:Q,".",0)</f>
        <v>Geen</v>
      </c>
      <c r="BB437" s="232"/>
      <c r="BC437" s="234" t="str">
        <f>_xlfn.XLOOKUP($F437,Monstervakken!$C:$C,Monstervakken!CM:CM,".",0)</f>
        <v>ja</v>
      </c>
      <c r="BD437" s="234" t="str">
        <f>_xlfn.XLOOKUP($F437,Monstervakken!$C:$C,Monstervakken!CN:CN,".",0)</f>
        <v>ja</v>
      </c>
      <c r="BE437" s="234" t="str">
        <f>_xlfn.XLOOKUP($F437,Monstervakken!$C:$C,Monstervakken!CO:CO,".",0)</f>
        <v>ja</v>
      </c>
      <c r="BF437" s="234" t="str">
        <f>_xlfn.XLOOKUP($F437,Monstervakken!$C:$C,Monstervakken!CP:CP,".",0)</f>
        <v>ja</v>
      </c>
      <c r="BG437" s="234" t="str">
        <f>_xlfn.XLOOKUP($F437,Monstervakken!$C:$C,Monstervakken!CQ:CQ,".",0)</f>
        <v>ja</v>
      </c>
      <c r="BH437" s="234" t="str">
        <f>_xlfn.XLOOKUP($F437,Monstervakken!$C:$C,Monstervakken!CR:CR,".",0)</f>
        <v>ja</v>
      </c>
      <c r="BI437" s="234" t="str">
        <f>_xlfn.XLOOKUP($F437,Monstervakken!$C:$C,Monstervakken!CS:CS,".",0)</f>
        <v>ja</v>
      </c>
      <c r="BJ437" s="234" t="str">
        <f>_xlfn.XLOOKUP($F437,Monstervakken!$C:$C,Monstervakken!CT:CT,".",0)</f>
        <v>ja</v>
      </c>
      <c r="BK437" s="234" t="str">
        <f>_xlfn.XLOOKUP($F437,Monstervakken!$C:$C,Monstervakken!CU:CU,".",0)</f>
        <v>ja</v>
      </c>
      <c r="BL437" s="232" t="str">
        <f t="shared" si="45"/>
        <v>163_017</v>
      </c>
    </row>
    <row r="438" spans="1:64" x14ac:dyDescent="0.2">
      <c r="A438" s="6" t="s">
        <v>1647</v>
      </c>
      <c r="C438" s="135">
        <f>_xlfn.XLOOKUP(F438,Monstervakken!C:C,Monstervakken!B:B)</f>
        <v>4036</v>
      </c>
      <c r="D438" s="6" t="s">
        <v>1640</v>
      </c>
      <c r="E438" s="6" t="s">
        <v>246</v>
      </c>
      <c r="F438" s="75">
        <v>82</v>
      </c>
      <c r="G438" s="115" t="str">
        <f t="shared" si="46"/>
        <v>163_018</v>
      </c>
      <c r="H438" s="135"/>
      <c r="I438" s="75">
        <v>18</v>
      </c>
      <c r="J438" s="6" t="s">
        <v>735</v>
      </c>
      <c r="K438" s="23">
        <v>50</v>
      </c>
      <c r="L438" s="25">
        <v>5.35</v>
      </c>
      <c r="M438" s="6">
        <v>267.5</v>
      </c>
      <c r="N438" s="8">
        <v>43690</v>
      </c>
      <c r="O438" s="6" t="s">
        <v>47</v>
      </c>
      <c r="P438" s="66">
        <v>-1.97</v>
      </c>
      <c r="Q438" s="66">
        <v>-1.97</v>
      </c>
      <c r="R438" s="66">
        <f>_xlfn.XLOOKUP(E438,hlp_leggeruitrapport!A:A,hlp_leggeruitrapport!D:D)</f>
        <v>-1.97</v>
      </c>
      <c r="S438" s="66">
        <v>0.75</v>
      </c>
      <c r="T438" s="66">
        <f>_xlfn.XLOOKUP(E438,hlp_leggeruitrapport!A:A,hlp_leggeruitrapport!E:E)</f>
        <v>0.75</v>
      </c>
      <c r="U438" s="75">
        <f>_xlfn.XLOOKUP(E438,hlp_leggeruitrapport!A:A,hlp_leggeruitrapport!F:F)</f>
        <v>3</v>
      </c>
      <c r="V438" s="165">
        <f>_xlfn.XLOOKUP($G438,hpBPaanwas!$C:$C,hpBPaanwas!T:T,".")</f>
        <v>2.38</v>
      </c>
      <c r="W438" s="75">
        <f t="shared" si="47"/>
        <v>-2.9200000000000004</v>
      </c>
      <c r="X438" s="6">
        <v>-2.72</v>
      </c>
      <c r="Y438" s="6">
        <v>1.7833330000000001</v>
      </c>
      <c r="Z438" s="6">
        <v>2.88</v>
      </c>
      <c r="AA438" s="6">
        <v>0.31</v>
      </c>
      <c r="AB438" s="6">
        <v>0.56999999999999995</v>
      </c>
      <c r="AC438" s="6">
        <v>144</v>
      </c>
      <c r="AD438" s="6">
        <v>15.5</v>
      </c>
      <c r="AE438" s="6">
        <v>28.5</v>
      </c>
      <c r="AF438" s="6">
        <v>0.188164</v>
      </c>
      <c r="AG438" s="6" t="s">
        <v>479</v>
      </c>
      <c r="AH438" s="6" t="s">
        <v>32</v>
      </c>
      <c r="AI438" s="6" t="s">
        <v>41</v>
      </c>
      <c r="AJ438" s="6" t="s">
        <v>735</v>
      </c>
      <c r="AK438" s="75">
        <f>_xlfn.XLOOKUP(G438,hlpBPout!C:C,hlpBPout!X:X,".")</f>
        <v>140</v>
      </c>
      <c r="AL438" s="75">
        <f>_xlfn.XLOOKUP($G438,hlpBPout!$C:$C,hlpBPout!AA:AA,".")</f>
        <v>10</v>
      </c>
      <c r="AM438" s="75">
        <f>_xlfn.XLOOKUP(G438,hpBPaanwas!C:C,hpBPaanwas!X:X,".")</f>
        <v>150</v>
      </c>
      <c r="AN438" s="165">
        <f t="shared" si="50"/>
        <v>0.6</v>
      </c>
      <c r="AO438" s="75">
        <f>_xlfn.XLOOKUP($G438,hpBPaanwas!$C:$C,hpBPaanwas!AA:AA,".")</f>
        <v>30</v>
      </c>
      <c r="AP438" s="116"/>
      <c r="AQ438" s="75">
        <f t="shared" si="51"/>
        <v>-4</v>
      </c>
      <c r="AR438" s="116"/>
      <c r="AS438" s="127"/>
      <c r="AT438" s="127" t="s">
        <v>3795</v>
      </c>
      <c r="AU438" s="128"/>
      <c r="AV438" s="232" t="str">
        <f>_xlfn.XLOOKUP($F438,Monstervakken!$C:$C,Monstervakken!L:L,".",0)</f>
        <v>Klasse industrie</v>
      </c>
      <c r="AW438" s="232" t="str">
        <f>_xlfn.XLOOKUP($F438,Monstervakken!$C:$C,Monstervakken!M:M,".",0)</f>
        <v>Klasse B</v>
      </c>
      <c r="AX438" s="232" t="str">
        <f>_xlfn.XLOOKUP($F438,Monstervakken!$C:$C,Monstervakken!N:N,".",0)</f>
        <v>Verspreidbaar</v>
      </c>
      <c r="AY438" s="232" t="str">
        <f>_xlfn.XLOOKUP($F438,Monstervakken!$C:$C,Monstervakken!O:O,".",0)</f>
        <v>Toepasbaar in GBT</v>
      </c>
      <c r="AZ438" s="232" t="str">
        <f>_xlfn.XLOOKUP($F438,Monstervakken!$C:$C,Monstervakken!P:P,".",0)</f>
        <v>Toepasbaar in GBT</v>
      </c>
      <c r="BA438" s="232" t="str">
        <f>_xlfn.XLOOKUP($F438,Monstervakken!$C:$C,Monstervakken!Q:Q,".",0)</f>
        <v>Geen</v>
      </c>
      <c r="BB438" s="232"/>
      <c r="BC438" s="234" t="str">
        <f>_xlfn.XLOOKUP($F438,Monstervakken!$C:$C,Monstervakken!CM:CM,".",0)</f>
        <v>ja</v>
      </c>
      <c r="BD438" s="234" t="str">
        <f>_xlfn.XLOOKUP($F438,Monstervakken!$C:$C,Monstervakken!CN:CN,".",0)</f>
        <v>ja</v>
      </c>
      <c r="BE438" s="234" t="str">
        <f>_xlfn.XLOOKUP($F438,Monstervakken!$C:$C,Monstervakken!CO:CO,".",0)</f>
        <v>ja</v>
      </c>
      <c r="BF438" s="234" t="str">
        <f>_xlfn.XLOOKUP($F438,Monstervakken!$C:$C,Monstervakken!CP:CP,".",0)</f>
        <v>ja</v>
      </c>
      <c r="BG438" s="234" t="str">
        <f>_xlfn.XLOOKUP($F438,Monstervakken!$C:$C,Monstervakken!CQ:CQ,".",0)</f>
        <v>ja</v>
      </c>
      <c r="BH438" s="234" t="str">
        <f>_xlfn.XLOOKUP($F438,Monstervakken!$C:$C,Monstervakken!CR:CR,".",0)</f>
        <v>ja</v>
      </c>
      <c r="BI438" s="234" t="str">
        <f>_xlfn.XLOOKUP($F438,Monstervakken!$C:$C,Monstervakken!CS:CS,".",0)</f>
        <v>ja</v>
      </c>
      <c r="BJ438" s="234" t="str">
        <f>_xlfn.XLOOKUP($F438,Monstervakken!$C:$C,Monstervakken!CT:CT,".",0)</f>
        <v>ja</v>
      </c>
      <c r="BK438" s="234" t="str">
        <f>_xlfn.XLOOKUP($F438,Monstervakken!$C:$C,Monstervakken!CU:CU,".",0)</f>
        <v>ja</v>
      </c>
      <c r="BL438" s="232" t="str">
        <f t="shared" si="45"/>
        <v>163_018</v>
      </c>
    </row>
    <row r="439" spans="1:64" x14ac:dyDescent="0.2">
      <c r="A439" s="6" t="s">
        <v>1647</v>
      </c>
      <c r="C439" s="135">
        <f>_xlfn.XLOOKUP(F439,Monstervakken!C:C,Monstervakken!B:B)</f>
        <v>4036</v>
      </c>
      <c r="D439" s="6" t="s">
        <v>1640</v>
      </c>
      <c r="E439" s="6" t="s">
        <v>246</v>
      </c>
      <c r="F439" s="75">
        <v>82</v>
      </c>
      <c r="G439" s="115" t="str">
        <f t="shared" si="46"/>
        <v>163_019</v>
      </c>
      <c r="H439" s="135"/>
      <c r="I439" s="75">
        <v>19</v>
      </c>
      <c r="J439" s="6" t="s">
        <v>736</v>
      </c>
      <c r="K439" s="23">
        <v>45</v>
      </c>
      <c r="L439" s="25">
        <v>5.25</v>
      </c>
      <c r="M439" s="6">
        <v>236.25</v>
      </c>
      <c r="N439" s="8">
        <v>43690</v>
      </c>
      <c r="O439" s="6" t="s">
        <v>47</v>
      </c>
      <c r="P439" s="66">
        <v>-1.97</v>
      </c>
      <c r="Q439" s="66">
        <v>-1.97</v>
      </c>
      <c r="R439" s="66">
        <f>_xlfn.XLOOKUP(E439,hlp_leggeruitrapport!A:A,hlp_leggeruitrapport!D:D)</f>
        <v>-1.97</v>
      </c>
      <c r="S439" s="66">
        <v>0.75</v>
      </c>
      <c r="T439" s="66">
        <f>_xlfn.XLOOKUP(E439,hlp_leggeruitrapport!A:A,hlp_leggeruitrapport!E:E)</f>
        <v>0.75</v>
      </c>
      <c r="U439" s="75">
        <f>_xlfn.XLOOKUP(E439,hlp_leggeruitrapport!A:A,hlp_leggeruitrapport!F:F)</f>
        <v>3</v>
      </c>
      <c r="V439" s="165">
        <f>_xlfn.XLOOKUP($G439,hpBPaanwas!$C:$C,hpBPaanwas!T:T,".")</f>
        <v>2.33</v>
      </c>
      <c r="W439" s="75">
        <f t="shared" si="47"/>
        <v>-2.9200000000000004</v>
      </c>
      <c r="X439" s="6">
        <v>-2.72</v>
      </c>
      <c r="Y439" s="6">
        <v>1.75</v>
      </c>
      <c r="Z439" s="6">
        <v>1.63</v>
      </c>
      <c r="AA439" s="6">
        <v>0.14000000000000001</v>
      </c>
      <c r="AB439" s="6">
        <v>0.39</v>
      </c>
      <c r="AC439" s="6">
        <v>73.400000000000006</v>
      </c>
      <c r="AD439" s="6">
        <v>6.3</v>
      </c>
      <c r="AE439" s="6">
        <v>17.600000000000001</v>
      </c>
      <c r="AF439" s="6">
        <v>9.6385999999999999E-2</v>
      </c>
      <c r="AG439" s="6" t="s">
        <v>479</v>
      </c>
      <c r="AH439" s="6" t="s">
        <v>32</v>
      </c>
      <c r="AI439" s="6" t="s">
        <v>41</v>
      </c>
      <c r="AJ439" s="6" t="s">
        <v>736</v>
      </c>
      <c r="AK439" s="75">
        <f>_xlfn.XLOOKUP(G439,hlpBPout!C:C,hlpBPout!X:X,".")</f>
        <v>72</v>
      </c>
      <c r="AL439" s="75">
        <f>_xlfn.XLOOKUP($G439,hlpBPout!$C:$C,hlpBPout!AA:AA,".")</f>
        <v>5</v>
      </c>
      <c r="AM439" s="75">
        <f>_xlfn.XLOOKUP(G439,hpBPaanwas!C:C,hpBPaanwas!X:X,".")</f>
        <v>81</v>
      </c>
      <c r="AN439" s="165">
        <f t="shared" si="50"/>
        <v>0.4</v>
      </c>
      <c r="AO439" s="75">
        <f>_xlfn.XLOOKUP($G439,hpBPaanwas!$C:$C,hpBPaanwas!AA:AA,".")</f>
        <v>18</v>
      </c>
      <c r="AP439" s="116"/>
      <c r="AQ439" s="75">
        <f t="shared" si="51"/>
        <v>-1.4000000000000057</v>
      </c>
      <c r="AR439" s="116"/>
      <c r="AS439" s="127"/>
      <c r="AT439" s="127" t="s">
        <v>3795</v>
      </c>
      <c r="AU439" s="128"/>
      <c r="AV439" s="232" t="str">
        <f>_xlfn.XLOOKUP($F439,Monstervakken!$C:$C,Monstervakken!L:L,".",0)</f>
        <v>Klasse industrie</v>
      </c>
      <c r="AW439" s="232" t="str">
        <f>_xlfn.XLOOKUP($F439,Monstervakken!$C:$C,Monstervakken!M:M,".",0)</f>
        <v>Klasse B</v>
      </c>
      <c r="AX439" s="232" t="str">
        <f>_xlfn.XLOOKUP($F439,Monstervakken!$C:$C,Monstervakken!N:N,".",0)</f>
        <v>Verspreidbaar</v>
      </c>
      <c r="AY439" s="232" t="str">
        <f>_xlfn.XLOOKUP($F439,Monstervakken!$C:$C,Monstervakken!O:O,".",0)</f>
        <v>Toepasbaar in GBT</v>
      </c>
      <c r="AZ439" s="232" t="str">
        <f>_xlfn.XLOOKUP($F439,Monstervakken!$C:$C,Monstervakken!P:P,".",0)</f>
        <v>Toepasbaar in GBT</v>
      </c>
      <c r="BA439" s="232" t="str">
        <f>_xlfn.XLOOKUP($F439,Monstervakken!$C:$C,Monstervakken!Q:Q,".",0)</f>
        <v>Geen</v>
      </c>
      <c r="BB439" s="232"/>
      <c r="BC439" s="234" t="str">
        <f>_xlfn.XLOOKUP($F439,Monstervakken!$C:$C,Monstervakken!CM:CM,".",0)</f>
        <v>ja</v>
      </c>
      <c r="BD439" s="234" t="str">
        <f>_xlfn.XLOOKUP($F439,Monstervakken!$C:$C,Monstervakken!CN:CN,".",0)</f>
        <v>ja</v>
      </c>
      <c r="BE439" s="234" t="str">
        <f>_xlfn.XLOOKUP($F439,Monstervakken!$C:$C,Monstervakken!CO:CO,".",0)</f>
        <v>ja</v>
      </c>
      <c r="BF439" s="234" t="str">
        <f>_xlfn.XLOOKUP($F439,Monstervakken!$C:$C,Monstervakken!CP:CP,".",0)</f>
        <v>ja</v>
      </c>
      <c r="BG439" s="234" t="str">
        <f>_xlfn.XLOOKUP($F439,Monstervakken!$C:$C,Monstervakken!CQ:CQ,".",0)</f>
        <v>ja</v>
      </c>
      <c r="BH439" s="234" t="str">
        <f>_xlfn.XLOOKUP($F439,Monstervakken!$C:$C,Monstervakken!CR:CR,".",0)</f>
        <v>ja</v>
      </c>
      <c r="BI439" s="234" t="str">
        <f>_xlfn.XLOOKUP($F439,Monstervakken!$C:$C,Monstervakken!CS:CS,".",0)</f>
        <v>ja</v>
      </c>
      <c r="BJ439" s="234" t="str">
        <f>_xlfn.XLOOKUP($F439,Monstervakken!$C:$C,Monstervakken!CT:CT,".",0)</f>
        <v>ja</v>
      </c>
      <c r="BK439" s="234" t="str">
        <f>_xlfn.XLOOKUP($F439,Monstervakken!$C:$C,Monstervakken!CU:CU,".",0)</f>
        <v>ja</v>
      </c>
      <c r="BL439" s="232" t="str">
        <f t="shared" si="45"/>
        <v>163_019</v>
      </c>
    </row>
    <row r="440" spans="1:64" x14ac:dyDescent="0.2">
      <c r="A440" s="6" t="s">
        <v>1647</v>
      </c>
      <c r="C440" s="135">
        <f>_xlfn.XLOOKUP(F440,Monstervakken!C:C,Monstervakken!B:B)</f>
        <v>5002</v>
      </c>
      <c r="D440" s="6" t="s">
        <v>1640</v>
      </c>
      <c r="E440" s="6" t="s">
        <v>249</v>
      </c>
      <c r="F440" s="75">
        <v>81</v>
      </c>
      <c r="G440" s="115" t="str">
        <f t="shared" si="46"/>
        <v>163_020</v>
      </c>
      <c r="H440" s="135"/>
      <c r="I440" s="75">
        <v>20</v>
      </c>
      <c r="J440" s="6" t="s">
        <v>455</v>
      </c>
      <c r="K440" s="23">
        <v>25.5</v>
      </c>
      <c r="L440" s="25">
        <v>5.55</v>
      </c>
      <c r="M440" s="6">
        <v>141.52500000000001</v>
      </c>
      <c r="N440" s="8">
        <v>43690</v>
      </c>
      <c r="O440" s="6" t="s">
        <v>101</v>
      </c>
      <c r="P440" s="66">
        <v>-1.96</v>
      </c>
      <c r="Q440" s="66">
        <v>-1.97</v>
      </c>
      <c r="R440" s="66">
        <f>_xlfn.XLOOKUP(E440,hlp_leggeruitrapport!A:A,hlp_leggeruitrapport!D:D)</f>
        <v>-1.97</v>
      </c>
      <c r="S440" s="66">
        <v>0.75</v>
      </c>
      <c r="T440" s="66">
        <f>_xlfn.XLOOKUP(E440,hlp_leggeruitrapport!A:A,hlp_leggeruitrapport!E:E)</f>
        <v>0.75</v>
      </c>
      <c r="U440" s="75">
        <f>_xlfn.XLOOKUP(E440,hlp_leggeruitrapport!A:A,hlp_leggeruitrapport!F:F)</f>
        <v>3</v>
      </c>
      <c r="V440" s="165">
        <f>_xlfn.XLOOKUP($G440,hpBPaanwas!$C:$C,hpBPaanwas!T:T,".")</f>
        <v>2.4700000000000002</v>
      </c>
      <c r="W440" s="75">
        <f t="shared" si="47"/>
        <v>-2.9200000000000004</v>
      </c>
      <c r="X440" s="6">
        <v>-2.72</v>
      </c>
      <c r="Y440" s="6">
        <v>1.85</v>
      </c>
      <c r="Z440" s="6">
        <v>1.81</v>
      </c>
      <c r="AA440" s="6">
        <v>0</v>
      </c>
      <c r="AB440" s="6">
        <v>0</v>
      </c>
      <c r="AC440" s="6">
        <v>46.2</v>
      </c>
      <c r="AD440" s="6">
        <v>0</v>
      </c>
      <c r="AE440" s="6">
        <v>0</v>
      </c>
      <c r="AF440" s="6">
        <v>0</v>
      </c>
      <c r="AG440" s="6" t="s">
        <v>445</v>
      </c>
      <c r="AH440" s="6" t="s">
        <v>32</v>
      </c>
      <c r="AI440" s="6" t="s">
        <v>41</v>
      </c>
      <c r="AJ440" s="6" t="s">
        <v>455</v>
      </c>
      <c r="AK440" s="75">
        <f>_xlfn.XLOOKUP(G440,hlpBPout!C:C,hlpBPout!X:X,".")</f>
        <v>46</v>
      </c>
      <c r="AL440" s="75">
        <f>_xlfn.XLOOKUP($G440,hlpBPout!$C:$C,hlpBPout!AA:AA,".")</f>
        <v>0</v>
      </c>
      <c r="AM440" s="75">
        <f>_xlfn.XLOOKUP(G440,hpBPaanwas!C:C,hpBPaanwas!X:X,".")</f>
        <v>48</v>
      </c>
      <c r="AN440" s="165">
        <f t="shared" si="50"/>
        <v>0</v>
      </c>
      <c r="AO440" s="75">
        <f>_xlfn.XLOOKUP($G440,hpBPaanwas!$C:$C,hpBPaanwas!AA:AA,".")</f>
        <v>0</v>
      </c>
      <c r="AP440" s="116"/>
      <c r="AQ440" s="75">
        <f t="shared" si="51"/>
        <v>-0.20000000000000284</v>
      </c>
      <c r="AR440" s="116"/>
      <c r="AS440" s="127"/>
      <c r="AT440" s="127" t="s">
        <v>3795</v>
      </c>
      <c r="AU440" s="128"/>
      <c r="AV440" s="232" t="str">
        <f>_xlfn.XLOOKUP($F440,Monstervakken!$C:$C,Monstervakken!L:L,".",0)</f>
        <v>Niet Toepasbaar &gt; Interventiewaarde</v>
      </c>
      <c r="AW440" s="232" t="str">
        <f>_xlfn.XLOOKUP($F440,Monstervakken!$C:$C,Monstervakken!M:M,".",0)</f>
        <v>Nooit toepasbaar</v>
      </c>
      <c r="AX440" s="232" t="str">
        <f>_xlfn.XLOOKUP($F440,Monstervakken!$C:$C,Monstervakken!N:N,".",0)</f>
        <v>Nooit verspreidbaar</v>
      </c>
      <c r="AY440" s="232" t="str">
        <f>_xlfn.XLOOKUP($F440,Monstervakken!$C:$C,Monstervakken!O:O,".",0)</f>
        <v>Niet Toepasbaar &gt; Interventiewaarde</v>
      </c>
      <c r="AZ440" s="232" t="str">
        <f>_xlfn.XLOOKUP($F440,Monstervakken!$C:$C,Monstervakken!P:P,".",0)</f>
        <v>Nooit Toepasbaar &gt; B</v>
      </c>
      <c r="BA440" s="236" t="str">
        <f>_xlfn.XLOOKUP($F440,Monstervakken!$C:$C,Monstervakken!Q:Q,".",0)</f>
        <v>Oranje niet vluchtig</v>
      </c>
      <c r="BB440" s="232"/>
      <c r="BC440" s="234" t="str">
        <f>_xlfn.XLOOKUP($F440,Monstervakken!$C:$C,Monstervakken!CM:CM,".",0)</f>
        <v>ja</v>
      </c>
      <c r="BD440" s="234" t="str">
        <f>_xlfn.XLOOKUP($F440,Monstervakken!$C:$C,Monstervakken!CN:CN,".",0)</f>
        <v>ja</v>
      </c>
      <c r="BE440" s="234" t="str">
        <f>_xlfn.XLOOKUP($F440,Monstervakken!$C:$C,Monstervakken!CO:CO,".",0)</f>
        <v>ja</v>
      </c>
      <c r="BF440" s="234" t="str">
        <f>_xlfn.XLOOKUP($F440,Monstervakken!$C:$C,Monstervakken!CP:CP,".",0)</f>
        <v>ja</v>
      </c>
      <c r="BG440" s="234" t="str">
        <f>_xlfn.XLOOKUP($F440,Monstervakken!$C:$C,Monstervakken!CQ:CQ,".",0)</f>
        <v>ja</v>
      </c>
      <c r="BH440" s="234" t="str">
        <f>_xlfn.XLOOKUP($F440,Monstervakken!$C:$C,Monstervakken!CR:CR,".",0)</f>
        <v>ja</v>
      </c>
      <c r="BI440" s="234" t="str">
        <f>_xlfn.XLOOKUP($F440,Monstervakken!$C:$C,Monstervakken!CS:CS,".",0)</f>
        <v>ja</v>
      </c>
      <c r="BJ440" s="234" t="str">
        <f>_xlfn.XLOOKUP($F440,Monstervakken!$C:$C,Monstervakken!CT:CT,".",0)</f>
        <v>ja</v>
      </c>
      <c r="BK440" s="234" t="str">
        <f>_xlfn.XLOOKUP($F440,Monstervakken!$C:$C,Monstervakken!CU:CU,".",0)</f>
        <v>ja</v>
      </c>
      <c r="BL440" s="232" t="str">
        <f t="shared" si="45"/>
        <v>163_020</v>
      </c>
    </row>
    <row r="441" spans="1:64" x14ac:dyDescent="0.2">
      <c r="A441" s="6" t="s">
        <v>1647</v>
      </c>
      <c r="C441" s="135">
        <f>_xlfn.XLOOKUP(F441,Monstervakken!C:C,Monstervakken!B:B)</f>
        <v>5002</v>
      </c>
      <c r="D441" s="6" t="s">
        <v>1640</v>
      </c>
      <c r="E441" s="6" t="s">
        <v>249</v>
      </c>
      <c r="F441" s="75">
        <v>81</v>
      </c>
      <c r="G441" s="115" t="str">
        <f t="shared" si="46"/>
        <v>163_021</v>
      </c>
      <c r="H441" s="135"/>
      <c r="I441" s="75">
        <v>21</v>
      </c>
      <c r="J441" s="6" t="s">
        <v>250</v>
      </c>
      <c r="K441" s="23">
        <v>27</v>
      </c>
      <c r="L441" s="25">
        <v>5.5</v>
      </c>
      <c r="M441" s="6">
        <v>148.5</v>
      </c>
      <c r="N441" s="8">
        <v>43690</v>
      </c>
      <c r="O441" s="6" t="s">
        <v>101</v>
      </c>
      <c r="P441" s="66">
        <v>-1.96</v>
      </c>
      <c r="Q441" s="66">
        <v>-1.97</v>
      </c>
      <c r="R441" s="66">
        <f>_xlfn.XLOOKUP(E441,hlp_leggeruitrapport!A:A,hlp_leggeruitrapport!D:D)</f>
        <v>-1.97</v>
      </c>
      <c r="S441" s="66">
        <v>0.75</v>
      </c>
      <c r="T441" s="66">
        <f>_xlfn.XLOOKUP(E441,hlp_leggeruitrapport!A:A,hlp_leggeruitrapport!E:E)</f>
        <v>0.75</v>
      </c>
      <c r="U441" s="75">
        <f>_xlfn.XLOOKUP(E441,hlp_leggeruitrapport!A:A,hlp_leggeruitrapport!F:F)</f>
        <v>3</v>
      </c>
      <c r="V441" s="165">
        <f>_xlfn.XLOOKUP($G441,hpBPaanwas!$C:$C,hpBPaanwas!T:T,".")</f>
        <v>2.44</v>
      </c>
      <c r="W441" s="75">
        <f t="shared" si="47"/>
        <v>-2.9200000000000004</v>
      </c>
      <c r="X441" s="6">
        <v>-2.72</v>
      </c>
      <c r="Y441" s="6">
        <v>1.8333330000000001</v>
      </c>
      <c r="Z441" s="6">
        <v>2.19</v>
      </c>
      <c r="AA441" s="6">
        <v>0.02</v>
      </c>
      <c r="AB441" s="6">
        <v>0.14000000000000001</v>
      </c>
      <c r="AC441" s="6">
        <v>59.1</v>
      </c>
      <c r="AD441" s="6">
        <v>0.5</v>
      </c>
      <c r="AE441" s="6">
        <v>3.8</v>
      </c>
      <c r="AF441" s="6">
        <v>1.4337000000000001E-2</v>
      </c>
      <c r="AG441" s="6" t="s">
        <v>27</v>
      </c>
      <c r="AH441" s="6" t="s">
        <v>32</v>
      </c>
      <c r="AI441" s="6" t="s">
        <v>29</v>
      </c>
      <c r="AJ441" s="6" t="s">
        <v>250</v>
      </c>
      <c r="AK441" s="75">
        <f>_xlfn.XLOOKUP(G441,hlpBPout!C:C,hlpBPout!X:X,".")</f>
        <v>59</v>
      </c>
      <c r="AL441" s="75">
        <f>_xlfn.XLOOKUP($G441,hlpBPout!$C:$C,hlpBPout!AA:AA,".")</f>
        <v>0</v>
      </c>
      <c r="AM441" s="75">
        <f>_xlfn.XLOOKUP(G441,hpBPaanwas!C:C,hpBPaanwas!X:X,".")</f>
        <v>62</v>
      </c>
      <c r="AN441" s="165">
        <f t="shared" si="50"/>
        <v>0.18518518518518517</v>
      </c>
      <c r="AO441" s="75">
        <f>_xlfn.XLOOKUP($G441,hpBPaanwas!$C:$C,hpBPaanwas!AA:AA,".")</f>
        <v>5</v>
      </c>
      <c r="AP441" s="116"/>
      <c r="AQ441" s="75">
        <f t="shared" si="51"/>
        <v>-0.10000000000000142</v>
      </c>
      <c r="AR441" s="116"/>
      <c r="AS441" s="127"/>
      <c r="AT441" s="127" t="s">
        <v>3795</v>
      </c>
      <c r="AU441" s="128"/>
      <c r="AV441" s="232" t="str">
        <f>_xlfn.XLOOKUP($F441,Monstervakken!$C:$C,Monstervakken!L:L,".",0)</f>
        <v>Niet Toepasbaar &gt; Interventiewaarde</v>
      </c>
      <c r="AW441" s="232" t="str">
        <f>_xlfn.XLOOKUP($F441,Monstervakken!$C:$C,Monstervakken!M:M,".",0)</f>
        <v>Nooit toepasbaar</v>
      </c>
      <c r="AX441" s="232" t="str">
        <f>_xlfn.XLOOKUP($F441,Monstervakken!$C:$C,Monstervakken!N:N,".",0)</f>
        <v>Nooit verspreidbaar</v>
      </c>
      <c r="AY441" s="232" t="str">
        <f>_xlfn.XLOOKUP($F441,Monstervakken!$C:$C,Monstervakken!O:O,".",0)</f>
        <v>Niet Toepasbaar &gt; Interventiewaarde</v>
      </c>
      <c r="AZ441" s="232" t="str">
        <f>_xlfn.XLOOKUP($F441,Monstervakken!$C:$C,Monstervakken!P:P,".",0)</f>
        <v>Nooit Toepasbaar &gt; B</v>
      </c>
      <c r="BA441" s="236" t="str">
        <f>_xlfn.XLOOKUP($F441,Monstervakken!$C:$C,Monstervakken!Q:Q,".",0)</f>
        <v>Oranje niet vluchtig</v>
      </c>
      <c r="BB441" s="232"/>
      <c r="BC441" s="234" t="str">
        <f>_xlfn.XLOOKUP($F441,Monstervakken!$C:$C,Monstervakken!CM:CM,".",0)</f>
        <v>ja</v>
      </c>
      <c r="BD441" s="234" t="str">
        <f>_xlfn.XLOOKUP($F441,Monstervakken!$C:$C,Monstervakken!CN:CN,".",0)</f>
        <v>ja</v>
      </c>
      <c r="BE441" s="234" t="str">
        <f>_xlfn.XLOOKUP($F441,Monstervakken!$C:$C,Monstervakken!CO:CO,".",0)</f>
        <v>ja</v>
      </c>
      <c r="BF441" s="234" t="str">
        <f>_xlfn.XLOOKUP($F441,Monstervakken!$C:$C,Monstervakken!CP:CP,".",0)</f>
        <v>ja</v>
      </c>
      <c r="BG441" s="234" t="str">
        <f>_xlfn.XLOOKUP($F441,Monstervakken!$C:$C,Monstervakken!CQ:CQ,".",0)</f>
        <v>ja</v>
      </c>
      <c r="BH441" s="234" t="str">
        <f>_xlfn.XLOOKUP($F441,Monstervakken!$C:$C,Monstervakken!CR:CR,".",0)</f>
        <v>ja</v>
      </c>
      <c r="BI441" s="234" t="str">
        <f>_xlfn.XLOOKUP($F441,Monstervakken!$C:$C,Monstervakken!CS:CS,".",0)</f>
        <v>ja</v>
      </c>
      <c r="BJ441" s="234" t="str">
        <f>_xlfn.XLOOKUP($F441,Monstervakken!$C:$C,Monstervakken!CT:CT,".",0)</f>
        <v>ja</v>
      </c>
      <c r="BK441" s="234" t="str">
        <f>_xlfn.XLOOKUP($F441,Monstervakken!$C:$C,Monstervakken!CU:CU,".",0)</f>
        <v>ja</v>
      </c>
      <c r="BL441" s="232" t="str">
        <f t="shared" si="45"/>
        <v>163_021</v>
      </c>
    </row>
    <row r="442" spans="1:64" x14ac:dyDescent="0.2">
      <c r="A442" s="6" t="s">
        <v>1647</v>
      </c>
      <c r="C442" s="135">
        <f>_xlfn.XLOOKUP(F442,Monstervakken!C:C,Monstervakken!B:B)</f>
        <v>5002</v>
      </c>
      <c r="D442" s="6" t="s">
        <v>1640</v>
      </c>
      <c r="E442" s="6" t="s">
        <v>249</v>
      </c>
      <c r="F442" s="75">
        <v>81</v>
      </c>
      <c r="G442" s="115" t="str">
        <f t="shared" si="46"/>
        <v>163_022</v>
      </c>
      <c r="H442" s="135"/>
      <c r="I442" s="75">
        <v>22</v>
      </c>
      <c r="J442" s="6" t="s">
        <v>251</v>
      </c>
      <c r="K442" s="23">
        <v>24.5</v>
      </c>
      <c r="L442" s="25">
        <v>5.6</v>
      </c>
      <c r="M442" s="6">
        <v>137.19999999999999</v>
      </c>
      <c r="N442" s="8">
        <v>43690</v>
      </c>
      <c r="O442" s="6" t="s">
        <v>101</v>
      </c>
      <c r="P442" s="66">
        <v>-1.96</v>
      </c>
      <c r="Q442" s="66">
        <v>-1.97</v>
      </c>
      <c r="R442" s="66">
        <f>_xlfn.XLOOKUP(E442,hlp_leggeruitrapport!A:A,hlp_leggeruitrapport!D:D)</f>
        <v>-1.97</v>
      </c>
      <c r="S442" s="66">
        <v>0.75</v>
      </c>
      <c r="T442" s="66">
        <f>_xlfn.XLOOKUP(E442,hlp_leggeruitrapport!A:A,hlp_leggeruitrapport!E:E)</f>
        <v>0.75</v>
      </c>
      <c r="U442" s="75">
        <f>_xlfn.XLOOKUP(E442,hlp_leggeruitrapport!A:A,hlp_leggeruitrapport!F:F)</f>
        <v>3</v>
      </c>
      <c r="V442" s="165">
        <f>_xlfn.XLOOKUP($G442,hpBPaanwas!$C:$C,hpBPaanwas!T:T,".")</f>
        <v>2.4900000000000002</v>
      </c>
      <c r="W442" s="75">
        <f t="shared" si="47"/>
        <v>-2.9200000000000004</v>
      </c>
      <c r="X442" s="6">
        <v>-2.72</v>
      </c>
      <c r="Y442" s="6">
        <v>1.8666670000000001</v>
      </c>
      <c r="Z442" s="6">
        <v>2.37</v>
      </c>
      <c r="AA442" s="6">
        <v>0</v>
      </c>
      <c r="AB442" s="6">
        <v>0.14000000000000001</v>
      </c>
      <c r="AC442" s="6">
        <v>58.1</v>
      </c>
      <c r="AD442" s="6">
        <v>0</v>
      </c>
      <c r="AE442" s="6">
        <v>3.4</v>
      </c>
      <c r="AF442" s="6">
        <v>0</v>
      </c>
      <c r="AG442" s="6" t="s">
        <v>27</v>
      </c>
      <c r="AH442" s="6" t="s">
        <v>32</v>
      </c>
      <c r="AI442" s="6" t="s">
        <v>41</v>
      </c>
      <c r="AJ442" s="6" t="s">
        <v>251</v>
      </c>
      <c r="AK442" s="75">
        <f>_xlfn.XLOOKUP(G442,hlpBPout!C:C,hlpBPout!X:X,".")</f>
        <v>59</v>
      </c>
      <c r="AL442" s="75">
        <f>_xlfn.XLOOKUP($G442,hlpBPout!$C:$C,hlpBPout!AA:AA,".")</f>
        <v>0</v>
      </c>
      <c r="AM442" s="75">
        <f>_xlfn.XLOOKUP(G442,hpBPaanwas!C:C,hpBPaanwas!X:X,".")</f>
        <v>61</v>
      </c>
      <c r="AN442" s="165">
        <f t="shared" si="50"/>
        <v>0.20408163265306123</v>
      </c>
      <c r="AO442" s="75">
        <f>_xlfn.XLOOKUP($G442,hpBPaanwas!$C:$C,hpBPaanwas!AA:AA,".")</f>
        <v>5</v>
      </c>
      <c r="AP442" s="116"/>
      <c r="AQ442" s="75">
        <f t="shared" si="51"/>
        <v>0.89999999999999858</v>
      </c>
      <c r="AR442" s="116"/>
      <c r="AS442" s="127"/>
      <c r="AT442" s="127" t="s">
        <v>3795</v>
      </c>
      <c r="AU442" s="128"/>
      <c r="AV442" s="232" t="str">
        <f>_xlfn.XLOOKUP($F442,Monstervakken!$C:$C,Monstervakken!L:L,".",0)</f>
        <v>Niet Toepasbaar &gt; Interventiewaarde</v>
      </c>
      <c r="AW442" s="232" t="str">
        <f>_xlfn.XLOOKUP($F442,Monstervakken!$C:$C,Monstervakken!M:M,".",0)</f>
        <v>Nooit toepasbaar</v>
      </c>
      <c r="AX442" s="232" t="str">
        <f>_xlfn.XLOOKUP($F442,Monstervakken!$C:$C,Monstervakken!N:N,".",0)</f>
        <v>Nooit verspreidbaar</v>
      </c>
      <c r="AY442" s="232" t="str">
        <f>_xlfn.XLOOKUP($F442,Monstervakken!$C:$C,Monstervakken!O:O,".",0)</f>
        <v>Niet Toepasbaar &gt; Interventiewaarde</v>
      </c>
      <c r="AZ442" s="232" t="str">
        <f>_xlfn.XLOOKUP($F442,Monstervakken!$C:$C,Monstervakken!P:P,".",0)</f>
        <v>Nooit Toepasbaar &gt; B</v>
      </c>
      <c r="BA442" s="236" t="str">
        <f>_xlfn.XLOOKUP($F442,Monstervakken!$C:$C,Monstervakken!Q:Q,".",0)</f>
        <v>Oranje niet vluchtig</v>
      </c>
      <c r="BB442" s="232"/>
      <c r="BC442" s="234" t="str">
        <f>_xlfn.XLOOKUP($F442,Monstervakken!$C:$C,Monstervakken!CM:CM,".",0)</f>
        <v>ja</v>
      </c>
      <c r="BD442" s="234" t="str">
        <f>_xlfn.XLOOKUP($F442,Monstervakken!$C:$C,Monstervakken!CN:CN,".",0)</f>
        <v>ja</v>
      </c>
      <c r="BE442" s="234" t="str">
        <f>_xlfn.XLOOKUP($F442,Monstervakken!$C:$C,Monstervakken!CO:CO,".",0)</f>
        <v>ja</v>
      </c>
      <c r="BF442" s="234" t="str">
        <f>_xlfn.XLOOKUP($F442,Monstervakken!$C:$C,Monstervakken!CP:CP,".",0)</f>
        <v>ja</v>
      </c>
      <c r="BG442" s="234" t="str">
        <f>_xlfn.XLOOKUP($F442,Monstervakken!$C:$C,Monstervakken!CQ:CQ,".",0)</f>
        <v>ja</v>
      </c>
      <c r="BH442" s="234" t="str">
        <f>_xlfn.XLOOKUP($F442,Monstervakken!$C:$C,Monstervakken!CR:CR,".",0)</f>
        <v>ja</v>
      </c>
      <c r="BI442" s="234" t="str">
        <f>_xlfn.XLOOKUP($F442,Monstervakken!$C:$C,Monstervakken!CS:CS,".",0)</f>
        <v>ja</v>
      </c>
      <c r="BJ442" s="234" t="str">
        <f>_xlfn.XLOOKUP($F442,Monstervakken!$C:$C,Monstervakken!CT:CT,".",0)</f>
        <v>ja</v>
      </c>
      <c r="BK442" s="234" t="str">
        <f>_xlfn.XLOOKUP($F442,Monstervakken!$C:$C,Monstervakken!CU:CU,".",0)</f>
        <v>ja</v>
      </c>
      <c r="BL442" s="232" t="str">
        <f t="shared" si="45"/>
        <v>163_022</v>
      </c>
    </row>
    <row r="443" spans="1:64" x14ac:dyDescent="0.2">
      <c r="A443" s="6" t="s">
        <v>1647</v>
      </c>
      <c r="C443" s="135">
        <f>_xlfn.XLOOKUP(F443,Monstervakken!C:C,Monstervakken!B:B)</f>
        <v>5002</v>
      </c>
      <c r="D443" s="6" t="s">
        <v>1640</v>
      </c>
      <c r="E443" s="6" t="s">
        <v>249</v>
      </c>
      <c r="F443" s="75">
        <v>81</v>
      </c>
      <c r="G443" s="115" t="str">
        <f t="shared" si="46"/>
        <v>163_023</v>
      </c>
      <c r="H443" s="135"/>
      <c r="I443" s="75">
        <v>23</v>
      </c>
      <c r="J443" s="6" t="s">
        <v>252</v>
      </c>
      <c r="K443" s="23">
        <v>22</v>
      </c>
      <c r="L443" s="25">
        <v>4.75</v>
      </c>
      <c r="M443" s="6">
        <v>104.5</v>
      </c>
      <c r="N443" s="8">
        <v>43690</v>
      </c>
      <c r="O443" s="6" t="s">
        <v>101</v>
      </c>
      <c r="P443" s="66">
        <v>-1.96</v>
      </c>
      <c r="Q443" s="66">
        <v>-1.97</v>
      </c>
      <c r="R443" s="66">
        <f>_xlfn.XLOOKUP(E443,hlp_leggeruitrapport!A:A,hlp_leggeruitrapport!D:D)</f>
        <v>-1.97</v>
      </c>
      <c r="S443" s="66">
        <v>0.75</v>
      </c>
      <c r="T443" s="66">
        <f>_xlfn.XLOOKUP(E443,hlp_leggeruitrapport!A:A,hlp_leggeruitrapport!E:E)</f>
        <v>0.75</v>
      </c>
      <c r="U443" s="75">
        <f>_xlfn.XLOOKUP(E443,hlp_leggeruitrapport!A:A,hlp_leggeruitrapport!F:F)</f>
        <v>3</v>
      </c>
      <c r="V443" s="165">
        <f>_xlfn.XLOOKUP($G443,hpBPaanwas!$C:$C,hpBPaanwas!T:T,".")</f>
        <v>2.11</v>
      </c>
      <c r="W443" s="75">
        <f t="shared" si="47"/>
        <v>-2.9200000000000004</v>
      </c>
      <c r="X443" s="6">
        <v>-2.72</v>
      </c>
      <c r="Y443" s="6">
        <v>1.5833330000000001</v>
      </c>
      <c r="Z443" s="6">
        <v>1.75</v>
      </c>
      <c r="AA443" s="6">
        <v>0.01</v>
      </c>
      <c r="AB443" s="6">
        <v>0.13</v>
      </c>
      <c r="AC443" s="6">
        <v>38.5</v>
      </c>
      <c r="AD443" s="6">
        <v>0.2</v>
      </c>
      <c r="AE443" s="6">
        <v>2.9</v>
      </c>
      <c r="AF443" s="6">
        <v>8.3510000000000008E-3</v>
      </c>
      <c r="AG443" s="6" t="s">
        <v>27</v>
      </c>
      <c r="AH443" s="6" t="s">
        <v>32</v>
      </c>
      <c r="AI443" s="6" t="s">
        <v>29</v>
      </c>
      <c r="AJ443" s="6" t="s">
        <v>252</v>
      </c>
      <c r="AK443" s="75">
        <f>_xlfn.XLOOKUP(G443,hlpBPout!C:C,hlpBPout!X:X,".")</f>
        <v>37</v>
      </c>
      <c r="AL443" s="75">
        <f>_xlfn.XLOOKUP($G443,hlpBPout!$C:$C,hlpBPout!AA:AA,".")</f>
        <v>0</v>
      </c>
      <c r="AM443" s="75">
        <f>_xlfn.XLOOKUP(G443,hpBPaanwas!C:C,hpBPaanwas!X:X,".")</f>
        <v>40</v>
      </c>
      <c r="AN443" s="165">
        <f t="shared" si="50"/>
        <v>0.18181818181818182</v>
      </c>
      <c r="AO443" s="75">
        <f>_xlfn.XLOOKUP($G443,hpBPaanwas!$C:$C,hpBPaanwas!AA:AA,".")</f>
        <v>4</v>
      </c>
      <c r="AP443" s="116"/>
      <c r="AQ443" s="75">
        <f t="shared" si="51"/>
        <v>-1.5</v>
      </c>
      <c r="AR443" s="116"/>
      <c r="AS443" s="127"/>
      <c r="AT443" s="127" t="s">
        <v>3795</v>
      </c>
      <c r="AU443" s="128"/>
      <c r="AV443" s="232" t="str">
        <f>_xlfn.XLOOKUP($F443,Monstervakken!$C:$C,Monstervakken!L:L,".",0)</f>
        <v>Niet Toepasbaar &gt; Interventiewaarde</v>
      </c>
      <c r="AW443" s="232" t="str">
        <f>_xlfn.XLOOKUP($F443,Monstervakken!$C:$C,Monstervakken!M:M,".",0)</f>
        <v>Nooit toepasbaar</v>
      </c>
      <c r="AX443" s="232" t="str">
        <f>_xlfn.XLOOKUP($F443,Monstervakken!$C:$C,Monstervakken!N:N,".",0)</f>
        <v>Nooit verspreidbaar</v>
      </c>
      <c r="AY443" s="232" t="str">
        <f>_xlfn.XLOOKUP($F443,Monstervakken!$C:$C,Monstervakken!O:O,".",0)</f>
        <v>Niet Toepasbaar &gt; Interventiewaarde</v>
      </c>
      <c r="AZ443" s="232" t="str">
        <f>_xlfn.XLOOKUP($F443,Monstervakken!$C:$C,Monstervakken!P:P,".",0)</f>
        <v>Nooit Toepasbaar &gt; B</v>
      </c>
      <c r="BA443" s="236" t="str">
        <f>_xlfn.XLOOKUP($F443,Monstervakken!$C:$C,Monstervakken!Q:Q,".",0)</f>
        <v>Oranje niet vluchtig</v>
      </c>
      <c r="BB443" s="232"/>
      <c r="BC443" s="234" t="str">
        <f>_xlfn.XLOOKUP($F443,Monstervakken!$C:$C,Monstervakken!CM:CM,".",0)</f>
        <v>ja</v>
      </c>
      <c r="BD443" s="234" t="str">
        <f>_xlfn.XLOOKUP($F443,Monstervakken!$C:$C,Monstervakken!CN:CN,".",0)</f>
        <v>ja</v>
      </c>
      <c r="BE443" s="234" t="str">
        <f>_xlfn.XLOOKUP($F443,Monstervakken!$C:$C,Monstervakken!CO:CO,".",0)</f>
        <v>ja</v>
      </c>
      <c r="BF443" s="234" t="str">
        <f>_xlfn.XLOOKUP($F443,Monstervakken!$C:$C,Monstervakken!CP:CP,".",0)</f>
        <v>ja</v>
      </c>
      <c r="BG443" s="234" t="str">
        <f>_xlfn.XLOOKUP($F443,Monstervakken!$C:$C,Monstervakken!CQ:CQ,".",0)</f>
        <v>ja</v>
      </c>
      <c r="BH443" s="234" t="str">
        <f>_xlfn.XLOOKUP($F443,Monstervakken!$C:$C,Monstervakken!CR:CR,".",0)</f>
        <v>ja</v>
      </c>
      <c r="BI443" s="234" t="str">
        <f>_xlfn.XLOOKUP($F443,Monstervakken!$C:$C,Monstervakken!CS:CS,".",0)</f>
        <v>ja</v>
      </c>
      <c r="BJ443" s="234" t="str">
        <f>_xlfn.XLOOKUP($F443,Monstervakken!$C:$C,Monstervakken!CT:CT,".",0)</f>
        <v>ja</v>
      </c>
      <c r="BK443" s="234" t="str">
        <f>_xlfn.XLOOKUP($F443,Monstervakken!$C:$C,Monstervakken!CU:CU,".",0)</f>
        <v>ja</v>
      </c>
      <c r="BL443" s="232" t="str">
        <f t="shared" si="45"/>
        <v>163_023</v>
      </c>
    </row>
    <row r="444" spans="1:64" x14ac:dyDescent="0.2">
      <c r="A444" s="6" t="s">
        <v>1647</v>
      </c>
      <c r="C444" s="135">
        <f>_xlfn.XLOOKUP(F444,Monstervakken!C:C,Monstervakken!B:B)</f>
        <v>5002</v>
      </c>
      <c r="D444" s="6" t="s">
        <v>1640</v>
      </c>
      <c r="E444" s="6" t="s">
        <v>249</v>
      </c>
      <c r="F444" s="75">
        <v>81</v>
      </c>
      <c r="G444" s="115" t="str">
        <f t="shared" si="46"/>
        <v>163_024</v>
      </c>
      <c r="H444" s="135"/>
      <c r="I444" s="75">
        <v>24</v>
      </c>
      <c r="J444" s="6" t="s">
        <v>253</v>
      </c>
      <c r="K444" s="23">
        <v>26.5</v>
      </c>
      <c r="L444" s="25">
        <v>4.7</v>
      </c>
      <c r="M444" s="6">
        <v>124.55</v>
      </c>
      <c r="N444" s="8">
        <v>43690</v>
      </c>
      <c r="O444" s="6" t="s">
        <v>101</v>
      </c>
      <c r="P444" s="66">
        <v>-1.96</v>
      </c>
      <c r="Q444" s="66">
        <v>-1.97</v>
      </c>
      <c r="R444" s="66">
        <f>_xlfn.XLOOKUP(E444,hlp_leggeruitrapport!A:A,hlp_leggeruitrapport!D:D)</f>
        <v>-1.97</v>
      </c>
      <c r="S444" s="66">
        <v>0.75</v>
      </c>
      <c r="T444" s="66">
        <f>_xlfn.XLOOKUP(E444,hlp_leggeruitrapport!A:A,hlp_leggeruitrapport!E:E)</f>
        <v>0.75</v>
      </c>
      <c r="U444" s="75">
        <f>_xlfn.XLOOKUP(E444,hlp_leggeruitrapport!A:A,hlp_leggeruitrapport!F:F)</f>
        <v>3</v>
      </c>
      <c r="V444" s="165">
        <f>_xlfn.XLOOKUP($G444,hpBPaanwas!$C:$C,hpBPaanwas!T:T,".")</f>
        <v>2.09</v>
      </c>
      <c r="W444" s="75">
        <f t="shared" si="47"/>
        <v>-2.9200000000000004</v>
      </c>
      <c r="X444" s="6">
        <v>-2.72</v>
      </c>
      <c r="Y444" s="6">
        <v>1.566667</v>
      </c>
      <c r="Z444" s="6">
        <v>2.06</v>
      </c>
      <c r="AA444" s="6">
        <v>0</v>
      </c>
      <c r="AB444" s="6">
        <v>0.11</v>
      </c>
      <c r="AC444" s="6">
        <v>54.6</v>
      </c>
      <c r="AD444" s="6">
        <v>0</v>
      </c>
      <c r="AE444" s="6">
        <v>2.9</v>
      </c>
      <c r="AF444" s="6">
        <v>0</v>
      </c>
      <c r="AG444" s="6" t="s">
        <v>27</v>
      </c>
      <c r="AH444" s="6" t="s">
        <v>32</v>
      </c>
      <c r="AI444" s="6" t="s">
        <v>41</v>
      </c>
      <c r="AJ444" s="6" t="s">
        <v>253</v>
      </c>
      <c r="AK444" s="75">
        <f>_xlfn.XLOOKUP(G444,hlpBPout!C:C,hlpBPout!X:X,".")</f>
        <v>53</v>
      </c>
      <c r="AL444" s="75">
        <f>_xlfn.XLOOKUP($G444,hlpBPout!$C:$C,hlpBPout!AA:AA,".")</f>
        <v>0</v>
      </c>
      <c r="AM444" s="75">
        <f>_xlfn.XLOOKUP(G444,hpBPaanwas!C:C,hpBPaanwas!X:X,".")</f>
        <v>58</v>
      </c>
      <c r="AN444" s="165">
        <f t="shared" si="50"/>
        <v>0.11320754716981132</v>
      </c>
      <c r="AO444" s="75">
        <f>_xlfn.XLOOKUP($G444,hpBPaanwas!$C:$C,hpBPaanwas!AA:AA,".")</f>
        <v>3</v>
      </c>
      <c r="AP444" s="116"/>
      <c r="AQ444" s="75">
        <f t="shared" si="51"/>
        <v>-1.6000000000000014</v>
      </c>
      <c r="AR444" s="116"/>
      <c r="AS444" s="127"/>
      <c r="AT444" s="127" t="s">
        <v>3795</v>
      </c>
      <c r="AU444" s="128"/>
      <c r="AV444" s="232" t="str">
        <f>_xlfn.XLOOKUP($F444,Monstervakken!$C:$C,Monstervakken!L:L,".",0)</f>
        <v>Niet Toepasbaar &gt; Interventiewaarde</v>
      </c>
      <c r="AW444" s="232" t="str">
        <f>_xlfn.XLOOKUP($F444,Monstervakken!$C:$C,Monstervakken!M:M,".",0)</f>
        <v>Nooit toepasbaar</v>
      </c>
      <c r="AX444" s="232" t="str">
        <f>_xlfn.XLOOKUP($F444,Monstervakken!$C:$C,Monstervakken!N:N,".",0)</f>
        <v>Nooit verspreidbaar</v>
      </c>
      <c r="AY444" s="232" t="str">
        <f>_xlfn.XLOOKUP($F444,Monstervakken!$C:$C,Monstervakken!O:O,".",0)</f>
        <v>Niet Toepasbaar &gt; Interventiewaarde</v>
      </c>
      <c r="AZ444" s="232" t="str">
        <f>_xlfn.XLOOKUP($F444,Monstervakken!$C:$C,Monstervakken!P:P,".",0)</f>
        <v>Nooit Toepasbaar &gt; B</v>
      </c>
      <c r="BA444" s="236" t="str">
        <f>_xlfn.XLOOKUP($F444,Monstervakken!$C:$C,Monstervakken!Q:Q,".",0)</f>
        <v>Oranje niet vluchtig</v>
      </c>
      <c r="BB444" s="232"/>
      <c r="BC444" s="234" t="str">
        <f>_xlfn.XLOOKUP($F444,Monstervakken!$C:$C,Monstervakken!CM:CM,".",0)</f>
        <v>ja</v>
      </c>
      <c r="BD444" s="234" t="str">
        <f>_xlfn.XLOOKUP($F444,Monstervakken!$C:$C,Monstervakken!CN:CN,".",0)</f>
        <v>ja</v>
      </c>
      <c r="BE444" s="234" t="str">
        <f>_xlfn.XLOOKUP($F444,Monstervakken!$C:$C,Monstervakken!CO:CO,".",0)</f>
        <v>ja</v>
      </c>
      <c r="BF444" s="234" t="str">
        <f>_xlfn.XLOOKUP($F444,Monstervakken!$C:$C,Monstervakken!CP:CP,".",0)</f>
        <v>ja</v>
      </c>
      <c r="BG444" s="234" t="str">
        <f>_xlfn.XLOOKUP($F444,Monstervakken!$C:$C,Monstervakken!CQ:CQ,".",0)</f>
        <v>ja</v>
      </c>
      <c r="BH444" s="234" t="str">
        <f>_xlfn.XLOOKUP($F444,Monstervakken!$C:$C,Monstervakken!CR:CR,".",0)</f>
        <v>ja</v>
      </c>
      <c r="BI444" s="234" t="str">
        <f>_xlfn.XLOOKUP($F444,Monstervakken!$C:$C,Monstervakken!CS:CS,".",0)</f>
        <v>ja</v>
      </c>
      <c r="BJ444" s="234" t="str">
        <f>_xlfn.XLOOKUP($F444,Monstervakken!$C:$C,Monstervakken!CT:CT,".",0)</f>
        <v>ja</v>
      </c>
      <c r="BK444" s="234" t="str">
        <f>_xlfn.XLOOKUP($F444,Monstervakken!$C:$C,Monstervakken!CU:CU,".",0)</f>
        <v>ja</v>
      </c>
      <c r="BL444" s="232" t="str">
        <f t="shared" si="45"/>
        <v>163_024</v>
      </c>
    </row>
    <row r="445" spans="1:64" x14ac:dyDescent="0.2">
      <c r="A445" s="6" t="s">
        <v>1647</v>
      </c>
      <c r="C445" s="135">
        <f>_xlfn.XLOOKUP(F445,Monstervakken!C:C,Monstervakken!B:B)</f>
        <v>5002</v>
      </c>
      <c r="D445" s="6" t="s">
        <v>1640</v>
      </c>
      <c r="E445" s="6" t="s">
        <v>249</v>
      </c>
      <c r="F445" s="75">
        <v>81</v>
      </c>
      <c r="G445" s="115" t="str">
        <f t="shared" si="46"/>
        <v>163_025</v>
      </c>
      <c r="H445" s="135"/>
      <c r="I445" s="75">
        <v>25</v>
      </c>
      <c r="J445" s="6" t="s">
        <v>254</v>
      </c>
      <c r="K445" s="23">
        <v>25</v>
      </c>
      <c r="L445" s="25">
        <v>4.05</v>
      </c>
      <c r="M445" s="6">
        <v>101.25</v>
      </c>
      <c r="N445" s="8">
        <v>43690</v>
      </c>
      <c r="O445" s="6" t="s">
        <v>101</v>
      </c>
      <c r="P445" s="66">
        <v>-1.96</v>
      </c>
      <c r="Q445" s="66">
        <v>-1.97</v>
      </c>
      <c r="R445" s="66">
        <f>_xlfn.XLOOKUP(E445,hlp_leggeruitrapport!A:A,hlp_leggeruitrapport!D:D)</f>
        <v>-1.97</v>
      </c>
      <c r="S445" s="66">
        <v>0.75</v>
      </c>
      <c r="T445" s="66">
        <f>_xlfn.XLOOKUP(E445,hlp_leggeruitrapport!A:A,hlp_leggeruitrapport!E:E)</f>
        <v>0.75</v>
      </c>
      <c r="U445" s="75">
        <f>_xlfn.XLOOKUP(E445,hlp_leggeruitrapport!A:A,hlp_leggeruitrapport!F:F)</f>
        <v>3</v>
      </c>
      <c r="V445" s="165">
        <f>_xlfn.XLOOKUP($G445,hpBPaanwas!$C:$C,hpBPaanwas!T:T,".")</f>
        <v>1.8</v>
      </c>
      <c r="W445" s="75">
        <f t="shared" si="47"/>
        <v>-2.9200000000000004</v>
      </c>
      <c r="X445" s="6">
        <v>-2.72</v>
      </c>
      <c r="Y445" s="6">
        <v>1.35</v>
      </c>
      <c r="Z445" s="6">
        <v>1.28</v>
      </c>
      <c r="AA445" s="6">
        <v>0</v>
      </c>
      <c r="AB445" s="6">
        <v>0</v>
      </c>
      <c r="AC445" s="6">
        <v>32</v>
      </c>
      <c r="AD445" s="6">
        <v>0</v>
      </c>
      <c r="AE445" s="6">
        <v>0</v>
      </c>
      <c r="AF445" s="6">
        <v>0</v>
      </c>
      <c r="AG445" s="6" t="s">
        <v>27</v>
      </c>
      <c r="AH445" s="6" t="s">
        <v>32</v>
      </c>
      <c r="AI445" s="6" t="s">
        <v>41</v>
      </c>
      <c r="AJ445" s="6" t="s">
        <v>254</v>
      </c>
      <c r="AK445" s="75">
        <f>_xlfn.XLOOKUP(G445,hlpBPout!C:C,hlpBPout!X:X,".")</f>
        <v>33</v>
      </c>
      <c r="AL445" s="75" t="str">
        <f>_xlfn.XLOOKUP($G445,hlpBPout!$C:$C,hlpBPout!AA:AA,".")</f>
        <v>!</v>
      </c>
      <c r="AM445" s="75">
        <f>_xlfn.XLOOKUP(G445,hpBPaanwas!C:C,hpBPaanwas!X:X,".")</f>
        <v>35</v>
      </c>
      <c r="AN445" s="165">
        <f t="shared" si="50"/>
        <v>0</v>
      </c>
      <c r="AO445" s="75">
        <f>_xlfn.XLOOKUP($G445,hpBPaanwas!$C:$C,hpBPaanwas!AA:AA,".")</f>
        <v>0</v>
      </c>
      <c r="AP445" s="116"/>
      <c r="AQ445" s="75">
        <f t="shared" si="51"/>
        <v>1</v>
      </c>
      <c r="AR445" s="116"/>
      <c r="AS445" s="127"/>
      <c r="AT445" s="127" t="s">
        <v>3795</v>
      </c>
      <c r="AU445" s="128"/>
      <c r="AV445" s="232" t="str">
        <f>_xlfn.XLOOKUP($F445,Monstervakken!$C:$C,Monstervakken!L:L,".",0)</f>
        <v>Niet Toepasbaar &gt; Interventiewaarde</v>
      </c>
      <c r="AW445" s="232" t="str">
        <f>_xlfn.XLOOKUP($F445,Monstervakken!$C:$C,Monstervakken!M:M,".",0)</f>
        <v>Nooit toepasbaar</v>
      </c>
      <c r="AX445" s="232" t="str">
        <f>_xlfn.XLOOKUP($F445,Monstervakken!$C:$C,Monstervakken!N:N,".",0)</f>
        <v>Nooit verspreidbaar</v>
      </c>
      <c r="AY445" s="232" t="str">
        <f>_xlfn.XLOOKUP($F445,Monstervakken!$C:$C,Monstervakken!O:O,".",0)</f>
        <v>Niet Toepasbaar &gt; Interventiewaarde</v>
      </c>
      <c r="AZ445" s="232" t="str">
        <f>_xlfn.XLOOKUP($F445,Monstervakken!$C:$C,Monstervakken!P:P,".",0)</f>
        <v>Nooit Toepasbaar &gt; B</v>
      </c>
      <c r="BA445" s="236" t="str">
        <f>_xlfn.XLOOKUP($F445,Monstervakken!$C:$C,Monstervakken!Q:Q,".",0)</f>
        <v>Oranje niet vluchtig</v>
      </c>
      <c r="BB445" s="232"/>
      <c r="BC445" s="234" t="str">
        <f>_xlfn.XLOOKUP($F445,Monstervakken!$C:$C,Monstervakken!CM:CM,".",0)</f>
        <v>ja</v>
      </c>
      <c r="BD445" s="234" t="str">
        <f>_xlfn.XLOOKUP($F445,Monstervakken!$C:$C,Monstervakken!CN:CN,".",0)</f>
        <v>ja</v>
      </c>
      <c r="BE445" s="234" t="str">
        <f>_xlfn.XLOOKUP($F445,Monstervakken!$C:$C,Monstervakken!CO:CO,".",0)</f>
        <v>ja</v>
      </c>
      <c r="BF445" s="234" t="str">
        <f>_xlfn.XLOOKUP($F445,Monstervakken!$C:$C,Monstervakken!CP:CP,".",0)</f>
        <v>ja</v>
      </c>
      <c r="BG445" s="234" t="str">
        <f>_xlfn.XLOOKUP($F445,Monstervakken!$C:$C,Monstervakken!CQ:CQ,".",0)</f>
        <v>ja</v>
      </c>
      <c r="BH445" s="234" t="str">
        <f>_xlfn.XLOOKUP($F445,Monstervakken!$C:$C,Monstervakken!CR:CR,".",0)</f>
        <v>ja</v>
      </c>
      <c r="BI445" s="234" t="str">
        <f>_xlfn.XLOOKUP($F445,Monstervakken!$C:$C,Monstervakken!CS:CS,".",0)</f>
        <v>ja</v>
      </c>
      <c r="BJ445" s="234" t="str">
        <f>_xlfn.XLOOKUP($F445,Monstervakken!$C:$C,Monstervakken!CT:CT,".",0)</f>
        <v>ja</v>
      </c>
      <c r="BK445" s="234" t="str">
        <f>_xlfn.XLOOKUP($F445,Monstervakken!$C:$C,Monstervakken!CU:CU,".",0)</f>
        <v>ja</v>
      </c>
      <c r="BL445" s="232" t="str">
        <f t="shared" si="45"/>
        <v>163_025</v>
      </c>
    </row>
    <row r="446" spans="1:64" x14ac:dyDescent="0.2">
      <c r="A446" s="6" t="s">
        <v>1647</v>
      </c>
      <c r="C446" s="135">
        <f>_xlfn.XLOOKUP(F446,Monstervakken!C:C,Monstervakken!B:B)</f>
        <v>5002</v>
      </c>
      <c r="D446" s="6" t="s">
        <v>1640</v>
      </c>
      <c r="E446" s="6" t="s">
        <v>249</v>
      </c>
      <c r="F446" s="75">
        <v>81</v>
      </c>
      <c r="G446" s="115" t="str">
        <f t="shared" si="46"/>
        <v>163_026</v>
      </c>
      <c r="H446" s="135"/>
      <c r="I446" s="75">
        <v>26</v>
      </c>
      <c r="J446" s="6" t="s">
        <v>255</v>
      </c>
      <c r="K446" s="23">
        <v>25</v>
      </c>
      <c r="L446" s="25">
        <v>4.3</v>
      </c>
      <c r="M446" s="6">
        <v>107.5</v>
      </c>
      <c r="N446" s="8">
        <v>43690</v>
      </c>
      <c r="O446" s="6" t="s">
        <v>101</v>
      </c>
      <c r="P446" s="66">
        <v>-1.96</v>
      </c>
      <c r="Q446" s="66">
        <v>-1.97</v>
      </c>
      <c r="R446" s="66">
        <f>_xlfn.XLOOKUP(E446,hlp_leggeruitrapport!A:A,hlp_leggeruitrapport!D:D)</f>
        <v>-1.97</v>
      </c>
      <c r="S446" s="66">
        <v>0.75</v>
      </c>
      <c r="T446" s="66">
        <f>_xlfn.XLOOKUP(E446,hlp_leggeruitrapport!A:A,hlp_leggeruitrapport!E:E)</f>
        <v>0.75</v>
      </c>
      <c r="U446" s="75">
        <f>_xlfn.XLOOKUP(E446,hlp_leggeruitrapport!A:A,hlp_leggeruitrapport!F:F)</f>
        <v>3</v>
      </c>
      <c r="V446" s="165">
        <f>_xlfn.XLOOKUP($G446,hpBPaanwas!$C:$C,hpBPaanwas!T:T,".")</f>
        <v>1.91</v>
      </c>
      <c r="W446" s="75">
        <f t="shared" si="47"/>
        <v>-2.9200000000000004</v>
      </c>
      <c r="X446" s="6">
        <v>-2.72</v>
      </c>
      <c r="Y446" s="6">
        <v>1.433333</v>
      </c>
      <c r="Z446" s="6">
        <v>1.45</v>
      </c>
      <c r="AA446" s="6">
        <v>0</v>
      </c>
      <c r="AB446" s="6">
        <v>0.01</v>
      </c>
      <c r="AC446" s="6">
        <v>36.299999999999997</v>
      </c>
      <c r="AD446" s="6">
        <v>0</v>
      </c>
      <c r="AE446" s="6">
        <v>0.3</v>
      </c>
      <c r="AF446" s="6">
        <v>0</v>
      </c>
      <c r="AG446" s="6" t="s">
        <v>27</v>
      </c>
      <c r="AH446" s="6" t="s">
        <v>32</v>
      </c>
      <c r="AI446" s="6" t="s">
        <v>41</v>
      </c>
      <c r="AJ446" s="6" t="s">
        <v>255</v>
      </c>
      <c r="AK446" s="75">
        <f>_xlfn.XLOOKUP(G446,hlpBPout!C:C,hlpBPout!X:X,".")</f>
        <v>35</v>
      </c>
      <c r="AL446" s="75" t="str">
        <f>_xlfn.XLOOKUP($G446,hlpBPout!$C:$C,hlpBPout!AA:AA,".")</f>
        <v>!</v>
      </c>
      <c r="AM446" s="75">
        <f>_xlfn.XLOOKUP(G446,hpBPaanwas!C:C,hpBPaanwas!X:X,".")</f>
        <v>38</v>
      </c>
      <c r="AN446" s="165">
        <f t="shared" si="50"/>
        <v>0</v>
      </c>
      <c r="AO446" s="75">
        <f>_xlfn.XLOOKUP($G446,hpBPaanwas!$C:$C,hpBPaanwas!AA:AA,".")</f>
        <v>0</v>
      </c>
      <c r="AP446" s="116"/>
      <c r="AQ446" s="75">
        <f t="shared" si="51"/>
        <v>-1.2999999999999972</v>
      </c>
      <c r="AR446" s="116"/>
      <c r="AS446" s="127"/>
      <c r="AT446" s="127" t="s">
        <v>3795</v>
      </c>
      <c r="AU446" s="128"/>
      <c r="AV446" s="232" t="str">
        <f>_xlfn.XLOOKUP($F446,Monstervakken!$C:$C,Monstervakken!L:L,".",0)</f>
        <v>Niet Toepasbaar &gt; Interventiewaarde</v>
      </c>
      <c r="AW446" s="232" t="str">
        <f>_xlfn.XLOOKUP($F446,Monstervakken!$C:$C,Monstervakken!M:M,".",0)</f>
        <v>Nooit toepasbaar</v>
      </c>
      <c r="AX446" s="232" t="str">
        <f>_xlfn.XLOOKUP($F446,Monstervakken!$C:$C,Monstervakken!N:N,".",0)</f>
        <v>Nooit verspreidbaar</v>
      </c>
      <c r="AY446" s="232" t="str">
        <f>_xlfn.XLOOKUP($F446,Monstervakken!$C:$C,Monstervakken!O:O,".",0)</f>
        <v>Niet Toepasbaar &gt; Interventiewaarde</v>
      </c>
      <c r="AZ446" s="232" t="str">
        <f>_xlfn.XLOOKUP($F446,Monstervakken!$C:$C,Monstervakken!P:P,".",0)</f>
        <v>Nooit Toepasbaar &gt; B</v>
      </c>
      <c r="BA446" s="236" t="str">
        <f>_xlfn.XLOOKUP($F446,Monstervakken!$C:$C,Monstervakken!Q:Q,".",0)</f>
        <v>Oranje niet vluchtig</v>
      </c>
      <c r="BB446" s="232"/>
      <c r="BC446" s="234" t="str">
        <f>_xlfn.XLOOKUP($F446,Monstervakken!$C:$C,Monstervakken!CM:CM,".",0)</f>
        <v>ja</v>
      </c>
      <c r="BD446" s="234" t="str">
        <f>_xlfn.XLOOKUP($F446,Monstervakken!$C:$C,Monstervakken!CN:CN,".",0)</f>
        <v>ja</v>
      </c>
      <c r="BE446" s="234" t="str">
        <f>_xlfn.XLOOKUP($F446,Monstervakken!$C:$C,Monstervakken!CO:CO,".",0)</f>
        <v>ja</v>
      </c>
      <c r="BF446" s="234" t="str">
        <f>_xlfn.XLOOKUP($F446,Monstervakken!$C:$C,Monstervakken!CP:CP,".",0)</f>
        <v>ja</v>
      </c>
      <c r="BG446" s="234" t="str">
        <f>_xlfn.XLOOKUP($F446,Monstervakken!$C:$C,Monstervakken!CQ:CQ,".",0)</f>
        <v>ja</v>
      </c>
      <c r="BH446" s="234" t="str">
        <f>_xlfn.XLOOKUP($F446,Monstervakken!$C:$C,Monstervakken!CR:CR,".",0)</f>
        <v>ja</v>
      </c>
      <c r="BI446" s="234" t="str">
        <f>_xlfn.XLOOKUP($F446,Monstervakken!$C:$C,Monstervakken!CS:CS,".",0)</f>
        <v>ja</v>
      </c>
      <c r="BJ446" s="234" t="str">
        <f>_xlfn.XLOOKUP($F446,Monstervakken!$C:$C,Monstervakken!CT:CT,".",0)</f>
        <v>ja</v>
      </c>
      <c r="BK446" s="234" t="str">
        <f>_xlfn.XLOOKUP($F446,Monstervakken!$C:$C,Monstervakken!CU:CU,".",0)</f>
        <v>ja</v>
      </c>
      <c r="BL446" s="232" t="str">
        <f t="shared" si="45"/>
        <v>163_026</v>
      </c>
    </row>
    <row r="447" spans="1:64" x14ac:dyDescent="0.2">
      <c r="A447" s="6" t="s">
        <v>1647</v>
      </c>
      <c r="C447" s="135">
        <f>_xlfn.XLOOKUP(F447,Monstervakken!C:C,Monstervakken!B:B)</f>
        <v>5002</v>
      </c>
      <c r="D447" s="6" t="s">
        <v>1640</v>
      </c>
      <c r="E447" s="6" t="s">
        <v>249</v>
      </c>
      <c r="F447" s="75">
        <v>81</v>
      </c>
      <c r="G447" s="115" t="str">
        <f t="shared" si="46"/>
        <v>163_027</v>
      </c>
      <c r="H447" s="135"/>
      <c r="I447" s="75">
        <v>27</v>
      </c>
      <c r="J447" s="6" t="s">
        <v>737</v>
      </c>
      <c r="K447" s="23">
        <v>25</v>
      </c>
      <c r="L447" s="25">
        <v>3.3</v>
      </c>
      <c r="M447" s="6">
        <v>82.5</v>
      </c>
      <c r="N447" s="8">
        <v>43690</v>
      </c>
      <c r="O447" s="6" t="s">
        <v>101</v>
      </c>
      <c r="P447" s="66">
        <v>-1.96</v>
      </c>
      <c r="Q447" s="66">
        <v>-1.97</v>
      </c>
      <c r="R447" s="66">
        <f>_xlfn.XLOOKUP(E447,hlp_leggeruitrapport!A:A,hlp_leggeruitrapport!D:D)</f>
        <v>-1.97</v>
      </c>
      <c r="S447" s="66">
        <v>0.75</v>
      </c>
      <c r="T447" s="66">
        <f>_xlfn.XLOOKUP(E447,hlp_leggeruitrapport!A:A,hlp_leggeruitrapport!E:E)</f>
        <v>0.75</v>
      </c>
      <c r="U447" s="75">
        <f>_xlfn.XLOOKUP(E447,hlp_leggeruitrapport!A:A,hlp_leggeruitrapport!F:F)</f>
        <v>3</v>
      </c>
      <c r="V447" s="165">
        <f>_xlfn.XLOOKUP($G447,hpBPaanwas!$C:$C,hpBPaanwas!T:T,".")</f>
        <v>1.53</v>
      </c>
      <c r="W447" s="75">
        <f t="shared" si="47"/>
        <v>-2.9200000000000004</v>
      </c>
      <c r="X447" s="6">
        <v>-2.72</v>
      </c>
      <c r="Y447" s="6">
        <v>1</v>
      </c>
      <c r="Z447" s="6">
        <v>1.64</v>
      </c>
      <c r="AA447" s="6">
        <v>0.04</v>
      </c>
      <c r="AB447" s="6">
        <v>0.18</v>
      </c>
      <c r="AC447" s="6">
        <v>41</v>
      </c>
      <c r="AD447" s="6">
        <v>1</v>
      </c>
      <c r="AE447" s="6">
        <v>4.5</v>
      </c>
      <c r="AF447" s="6">
        <v>5.0250999999999997E-2</v>
      </c>
      <c r="AG447" s="6" t="s">
        <v>479</v>
      </c>
      <c r="AH447" s="6" t="s">
        <v>32</v>
      </c>
      <c r="AI447" s="6" t="s">
        <v>41</v>
      </c>
      <c r="AJ447" s="6" t="s">
        <v>737</v>
      </c>
      <c r="AK447" s="75">
        <f>_xlfn.XLOOKUP(G447,hlpBPout!C:C,hlpBPout!X:X,".")</f>
        <v>40</v>
      </c>
      <c r="AL447" s="75" t="str">
        <f>_xlfn.XLOOKUP($G447,hlpBPout!$C:$C,hlpBPout!AA:AA,".")</f>
        <v>!</v>
      </c>
      <c r="AM447" s="75">
        <f>_xlfn.XLOOKUP(G447,hpBPaanwas!C:C,hpBPaanwas!X:X,".")</f>
        <v>43</v>
      </c>
      <c r="AN447" s="165">
        <f t="shared" si="50"/>
        <v>0.2</v>
      </c>
      <c r="AO447" s="75">
        <f>_xlfn.XLOOKUP($G447,hpBPaanwas!$C:$C,hpBPaanwas!AA:AA,".")</f>
        <v>5</v>
      </c>
      <c r="AP447" s="116"/>
      <c r="AQ447" s="75">
        <f t="shared" si="51"/>
        <v>-1</v>
      </c>
      <c r="AR447" s="116"/>
      <c r="AS447" s="127"/>
      <c r="AT447" s="127" t="s">
        <v>3795</v>
      </c>
      <c r="AU447" s="128"/>
      <c r="AV447" s="232" t="str">
        <f>_xlfn.XLOOKUP($F447,Monstervakken!$C:$C,Monstervakken!L:L,".",0)</f>
        <v>Niet Toepasbaar &gt; Interventiewaarde</v>
      </c>
      <c r="AW447" s="232" t="str">
        <f>_xlfn.XLOOKUP($F447,Monstervakken!$C:$C,Monstervakken!M:M,".",0)</f>
        <v>Nooit toepasbaar</v>
      </c>
      <c r="AX447" s="232" t="str">
        <f>_xlfn.XLOOKUP($F447,Monstervakken!$C:$C,Monstervakken!N:N,".",0)</f>
        <v>Nooit verspreidbaar</v>
      </c>
      <c r="AY447" s="232" t="str">
        <f>_xlfn.XLOOKUP($F447,Monstervakken!$C:$C,Monstervakken!O:O,".",0)</f>
        <v>Niet Toepasbaar &gt; Interventiewaarde</v>
      </c>
      <c r="AZ447" s="232" t="str">
        <f>_xlfn.XLOOKUP($F447,Monstervakken!$C:$C,Monstervakken!P:P,".",0)</f>
        <v>Nooit Toepasbaar &gt; B</v>
      </c>
      <c r="BA447" s="236" t="str">
        <f>_xlfn.XLOOKUP($F447,Monstervakken!$C:$C,Monstervakken!Q:Q,".",0)</f>
        <v>Oranje niet vluchtig</v>
      </c>
      <c r="BB447" s="232"/>
      <c r="BC447" s="234" t="str">
        <f>_xlfn.XLOOKUP($F447,Monstervakken!$C:$C,Monstervakken!CM:CM,".",0)</f>
        <v>ja</v>
      </c>
      <c r="BD447" s="234" t="str">
        <f>_xlfn.XLOOKUP($F447,Monstervakken!$C:$C,Monstervakken!CN:CN,".",0)</f>
        <v>ja</v>
      </c>
      <c r="BE447" s="234" t="str">
        <f>_xlfn.XLOOKUP($F447,Monstervakken!$C:$C,Monstervakken!CO:CO,".",0)</f>
        <v>ja</v>
      </c>
      <c r="BF447" s="234" t="str">
        <f>_xlfn.XLOOKUP($F447,Monstervakken!$C:$C,Monstervakken!CP:CP,".",0)</f>
        <v>ja</v>
      </c>
      <c r="BG447" s="234" t="str">
        <f>_xlfn.XLOOKUP($F447,Monstervakken!$C:$C,Monstervakken!CQ:CQ,".",0)</f>
        <v>ja</v>
      </c>
      <c r="BH447" s="234" t="str">
        <f>_xlfn.XLOOKUP($F447,Monstervakken!$C:$C,Monstervakken!CR:CR,".",0)</f>
        <v>ja</v>
      </c>
      <c r="BI447" s="234" t="str">
        <f>_xlfn.XLOOKUP($F447,Monstervakken!$C:$C,Monstervakken!CS:CS,".",0)</f>
        <v>ja</v>
      </c>
      <c r="BJ447" s="234" t="str">
        <f>_xlfn.XLOOKUP($F447,Monstervakken!$C:$C,Monstervakken!CT:CT,".",0)</f>
        <v>ja</v>
      </c>
      <c r="BK447" s="234" t="str">
        <f>_xlfn.XLOOKUP($F447,Monstervakken!$C:$C,Monstervakken!CU:CU,".",0)</f>
        <v>ja</v>
      </c>
      <c r="BL447" s="232" t="str">
        <f t="shared" si="45"/>
        <v>163_027</v>
      </c>
    </row>
    <row r="448" spans="1:64" x14ac:dyDescent="0.2">
      <c r="A448" s="6" t="s">
        <v>1647</v>
      </c>
      <c r="C448" s="135">
        <f>_xlfn.XLOOKUP(F448,Monstervakken!C:C,Monstervakken!B:B)</f>
        <v>5002</v>
      </c>
      <c r="D448" s="6" t="s">
        <v>1640</v>
      </c>
      <c r="E448" s="6" t="s">
        <v>249</v>
      </c>
      <c r="F448" s="75">
        <v>81</v>
      </c>
      <c r="G448" s="115" t="str">
        <f t="shared" si="46"/>
        <v>163_028</v>
      </c>
      <c r="H448" s="135"/>
      <c r="I448" s="75">
        <v>28</v>
      </c>
      <c r="J448" s="6" t="s">
        <v>256</v>
      </c>
      <c r="K448" s="23">
        <v>25</v>
      </c>
      <c r="L448" s="25">
        <v>4.7</v>
      </c>
      <c r="M448" s="6">
        <v>117.5</v>
      </c>
      <c r="N448" s="8">
        <v>43690</v>
      </c>
      <c r="O448" s="6" t="s">
        <v>101</v>
      </c>
      <c r="P448" s="66">
        <v>-1.96</v>
      </c>
      <c r="Q448" s="66">
        <v>-1.97</v>
      </c>
      <c r="R448" s="66">
        <f>_xlfn.XLOOKUP(E448,hlp_leggeruitrapport!A:A,hlp_leggeruitrapport!D:D)</f>
        <v>-1.97</v>
      </c>
      <c r="S448" s="66">
        <v>0.75</v>
      </c>
      <c r="T448" s="66">
        <f>_xlfn.XLOOKUP(E448,hlp_leggeruitrapport!A:A,hlp_leggeruitrapport!E:E)</f>
        <v>0.75</v>
      </c>
      <c r="U448" s="75">
        <f>_xlfn.XLOOKUP(E448,hlp_leggeruitrapport!A:A,hlp_leggeruitrapport!F:F)</f>
        <v>3</v>
      </c>
      <c r="V448" s="165">
        <f>_xlfn.XLOOKUP($G448,hpBPaanwas!$C:$C,hpBPaanwas!T:T,".")</f>
        <v>2.09</v>
      </c>
      <c r="W448" s="75">
        <f t="shared" si="47"/>
        <v>-2.9200000000000004</v>
      </c>
      <c r="X448" s="6">
        <v>-2.72</v>
      </c>
      <c r="Y448" s="6">
        <v>1.566667</v>
      </c>
      <c r="Z448" s="6">
        <v>2.08</v>
      </c>
      <c r="AA448" s="6">
        <v>0</v>
      </c>
      <c r="AB448" s="6">
        <v>0.06</v>
      </c>
      <c r="AC448" s="6">
        <v>52</v>
      </c>
      <c r="AD448" s="6">
        <v>0</v>
      </c>
      <c r="AE448" s="6">
        <v>1.5</v>
      </c>
      <c r="AF448" s="6">
        <v>0</v>
      </c>
      <c r="AG448" s="6" t="s">
        <v>27</v>
      </c>
      <c r="AH448" s="6" t="s">
        <v>32</v>
      </c>
      <c r="AI448" s="6" t="s">
        <v>41</v>
      </c>
      <c r="AJ448" s="6" t="s">
        <v>256</v>
      </c>
      <c r="AK448" s="75">
        <f>_xlfn.XLOOKUP(G448,hlpBPout!C:C,hlpBPout!X:X,".")</f>
        <v>53</v>
      </c>
      <c r="AL448" s="75">
        <f>_xlfn.XLOOKUP($G448,hlpBPout!$C:$C,hlpBPout!AA:AA,".")</f>
        <v>0</v>
      </c>
      <c r="AM448" s="75">
        <f>_xlfn.XLOOKUP(G448,hpBPaanwas!C:C,hpBPaanwas!X:X,".")</f>
        <v>55</v>
      </c>
      <c r="AN448" s="165">
        <f t="shared" si="50"/>
        <v>0.12</v>
      </c>
      <c r="AO448" s="75">
        <f>_xlfn.XLOOKUP($G448,hpBPaanwas!$C:$C,hpBPaanwas!AA:AA,".")</f>
        <v>3</v>
      </c>
      <c r="AP448" s="116"/>
      <c r="AQ448" s="75">
        <f t="shared" si="51"/>
        <v>1</v>
      </c>
      <c r="AR448" s="116"/>
      <c r="AS448" s="127"/>
      <c r="AT448" s="127" t="s">
        <v>3795</v>
      </c>
      <c r="AU448" s="128"/>
      <c r="AV448" s="232" t="str">
        <f>_xlfn.XLOOKUP($F448,Monstervakken!$C:$C,Monstervakken!L:L,".",0)</f>
        <v>Niet Toepasbaar &gt; Interventiewaarde</v>
      </c>
      <c r="AW448" s="232" t="str">
        <f>_xlfn.XLOOKUP($F448,Monstervakken!$C:$C,Monstervakken!M:M,".",0)</f>
        <v>Nooit toepasbaar</v>
      </c>
      <c r="AX448" s="232" t="str">
        <f>_xlfn.XLOOKUP($F448,Monstervakken!$C:$C,Monstervakken!N:N,".",0)</f>
        <v>Nooit verspreidbaar</v>
      </c>
      <c r="AY448" s="232" t="str">
        <f>_xlfn.XLOOKUP($F448,Monstervakken!$C:$C,Monstervakken!O:O,".",0)</f>
        <v>Niet Toepasbaar &gt; Interventiewaarde</v>
      </c>
      <c r="AZ448" s="232" t="str">
        <f>_xlfn.XLOOKUP($F448,Monstervakken!$C:$C,Monstervakken!P:P,".",0)</f>
        <v>Nooit Toepasbaar &gt; B</v>
      </c>
      <c r="BA448" s="236" t="str">
        <f>_xlfn.XLOOKUP($F448,Monstervakken!$C:$C,Monstervakken!Q:Q,".",0)</f>
        <v>Oranje niet vluchtig</v>
      </c>
      <c r="BB448" s="232"/>
      <c r="BC448" s="234" t="str">
        <f>_xlfn.XLOOKUP($F448,Monstervakken!$C:$C,Monstervakken!CM:CM,".",0)</f>
        <v>ja</v>
      </c>
      <c r="BD448" s="234" t="str">
        <f>_xlfn.XLOOKUP($F448,Monstervakken!$C:$C,Monstervakken!CN:CN,".",0)</f>
        <v>ja</v>
      </c>
      <c r="BE448" s="234" t="str">
        <f>_xlfn.XLOOKUP($F448,Monstervakken!$C:$C,Monstervakken!CO:CO,".",0)</f>
        <v>ja</v>
      </c>
      <c r="BF448" s="234" t="str">
        <f>_xlfn.XLOOKUP($F448,Monstervakken!$C:$C,Monstervakken!CP:CP,".",0)</f>
        <v>ja</v>
      </c>
      <c r="BG448" s="234" t="str">
        <f>_xlfn.XLOOKUP($F448,Monstervakken!$C:$C,Monstervakken!CQ:CQ,".",0)</f>
        <v>ja</v>
      </c>
      <c r="BH448" s="234" t="str">
        <f>_xlfn.XLOOKUP($F448,Monstervakken!$C:$C,Monstervakken!CR:CR,".",0)</f>
        <v>ja</v>
      </c>
      <c r="BI448" s="234" t="str">
        <f>_xlfn.XLOOKUP($F448,Monstervakken!$C:$C,Monstervakken!CS:CS,".",0)</f>
        <v>ja</v>
      </c>
      <c r="BJ448" s="234" t="str">
        <f>_xlfn.XLOOKUP($F448,Monstervakken!$C:$C,Monstervakken!CT:CT,".",0)</f>
        <v>ja</v>
      </c>
      <c r="BK448" s="234" t="str">
        <f>_xlfn.XLOOKUP($F448,Monstervakken!$C:$C,Monstervakken!CU:CU,".",0)</f>
        <v>ja</v>
      </c>
      <c r="BL448" s="232" t="str">
        <f t="shared" si="45"/>
        <v>163_028</v>
      </c>
    </row>
    <row r="449" spans="1:64" x14ac:dyDescent="0.2">
      <c r="A449" s="6" t="s">
        <v>1647</v>
      </c>
      <c r="C449" s="135">
        <f>_xlfn.XLOOKUP(F449,Monstervakken!C:C,Monstervakken!B:B)</f>
        <v>5002</v>
      </c>
      <c r="D449" s="6" t="s">
        <v>1640</v>
      </c>
      <c r="E449" s="6" t="s">
        <v>249</v>
      </c>
      <c r="F449" s="75">
        <v>81</v>
      </c>
      <c r="G449" s="115" t="str">
        <f t="shared" si="46"/>
        <v>163_029</v>
      </c>
      <c r="H449" s="135"/>
      <c r="I449" s="75">
        <v>29</v>
      </c>
      <c r="J449" s="6" t="s">
        <v>257</v>
      </c>
      <c r="K449" s="23">
        <v>25</v>
      </c>
      <c r="L449" s="25">
        <v>4.5999999999999996</v>
      </c>
      <c r="M449" s="6">
        <v>115</v>
      </c>
      <c r="N449" s="8">
        <v>43690</v>
      </c>
      <c r="O449" s="6" t="s">
        <v>101</v>
      </c>
      <c r="P449" s="66">
        <v>-1.96</v>
      </c>
      <c r="Q449" s="66">
        <v>-1.97</v>
      </c>
      <c r="R449" s="66">
        <f>_xlfn.XLOOKUP(E449,hlp_leggeruitrapport!A:A,hlp_leggeruitrapport!D:D)</f>
        <v>-1.97</v>
      </c>
      <c r="S449" s="66">
        <v>0.75</v>
      </c>
      <c r="T449" s="66">
        <f>_xlfn.XLOOKUP(E449,hlp_leggeruitrapport!A:A,hlp_leggeruitrapport!E:E)</f>
        <v>0.75</v>
      </c>
      <c r="U449" s="75">
        <f>_xlfn.XLOOKUP(E449,hlp_leggeruitrapport!A:A,hlp_leggeruitrapport!F:F)</f>
        <v>3</v>
      </c>
      <c r="V449" s="165">
        <f>_xlfn.XLOOKUP($G449,hpBPaanwas!$C:$C,hpBPaanwas!T:T,".")</f>
        <v>2.04</v>
      </c>
      <c r="W449" s="75">
        <f t="shared" si="47"/>
        <v>-2.9200000000000004</v>
      </c>
      <c r="X449" s="6">
        <v>-2.72</v>
      </c>
      <c r="Y449" s="6">
        <v>1.5333330000000001</v>
      </c>
      <c r="Z449" s="6">
        <v>1.68</v>
      </c>
      <c r="AA449" s="6">
        <v>0</v>
      </c>
      <c r="AB449" s="6">
        <v>0.04</v>
      </c>
      <c r="AC449" s="6">
        <v>42</v>
      </c>
      <c r="AD449" s="6">
        <v>0</v>
      </c>
      <c r="AE449" s="6">
        <v>1</v>
      </c>
      <c r="AF449" s="6">
        <v>0</v>
      </c>
      <c r="AG449" s="6" t="s">
        <v>27</v>
      </c>
      <c r="AH449" s="6" t="s">
        <v>32</v>
      </c>
      <c r="AI449" s="6" t="s">
        <v>41</v>
      </c>
      <c r="AJ449" s="6" t="s">
        <v>257</v>
      </c>
      <c r="AK449" s="75">
        <f>_xlfn.XLOOKUP(G449,hlpBPout!C:C,hlpBPout!X:X,".")</f>
        <v>43</v>
      </c>
      <c r="AL449" s="75">
        <f>_xlfn.XLOOKUP($G449,hlpBPout!$C:$C,hlpBPout!AA:AA,".")</f>
        <v>0</v>
      </c>
      <c r="AM449" s="75">
        <f>_xlfn.XLOOKUP(G449,hpBPaanwas!C:C,hpBPaanwas!X:X,".")</f>
        <v>45</v>
      </c>
      <c r="AN449" s="165">
        <f t="shared" si="50"/>
        <v>0.12</v>
      </c>
      <c r="AO449" s="75">
        <f>_xlfn.XLOOKUP($G449,hpBPaanwas!$C:$C,hpBPaanwas!AA:AA,".")</f>
        <v>3</v>
      </c>
      <c r="AP449" s="116"/>
      <c r="AQ449" s="75">
        <f t="shared" si="51"/>
        <v>1</v>
      </c>
      <c r="AR449" s="116"/>
      <c r="AS449" s="127"/>
      <c r="AT449" s="127" t="s">
        <v>3795</v>
      </c>
      <c r="AU449" s="128"/>
      <c r="AV449" s="232" t="str">
        <f>_xlfn.XLOOKUP($F449,Monstervakken!$C:$C,Monstervakken!L:L,".",0)</f>
        <v>Niet Toepasbaar &gt; Interventiewaarde</v>
      </c>
      <c r="AW449" s="232" t="str">
        <f>_xlfn.XLOOKUP($F449,Monstervakken!$C:$C,Monstervakken!M:M,".",0)</f>
        <v>Nooit toepasbaar</v>
      </c>
      <c r="AX449" s="232" t="str">
        <f>_xlfn.XLOOKUP($F449,Monstervakken!$C:$C,Monstervakken!N:N,".",0)</f>
        <v>Nooit verspreidbaar</v>
      </c>
      <c r="AY449" s="232" t="str">
        <f>_xlfn.XLOOKUP($F449,Monstervakken!$C:$C,Monstervakken!O:O,".",0)</f>
        <v>Niet Toepasbaar &gt; Interventiewaarde</v>
      </c>
      <c r="AZ449" s="232" t="str">
        <f>_xlfn.XLOOKUP($F449,Monstervakken!$C:$C,Monstervakken!P:P,".",0)</f>
        <v>Nooit Toepasbaar &gt; B</v>
      </c>
      <c r="BA449" s="236" t="str">
        <f>_xlfn.XLOOKUP($F449,Monstervakken!$C:$C,Monstervakken!Q:Q,".",0)</f>
        <v>Oranje niet vluchtig</v>
      </c>
      <c r="BB449" s="232"/>
      <c r="BC449" s="234" t="str">
        <f>_xlfn.XLOOKUP($F449,Monstervakken!$C:$C,Monstervakken!CM:CM,".",0)</f>
        <v>ja</v>
      </c>
      <c r="BD449" s="234" t="str">
        <f>_xlfn.XLOOKUP($F449,Monstervakken!$C:$C,Monstervakken!CN:CN,".",0)</f>
        <v>ja</v>
      </c>
      <c r="BE449" s="234" t="str">
        <f>_xlfn.XLOOKUP($F449,Monstervakken!$C:$C,Monstervakken!CO:CO,".",0)</f>
        <v>ja</v>
      </c>
      <c r="BF449" s="234" t="str">
        <f>_xlfn.XLOOKUP($F449,Monstervakken!$C:$C,Monstervakken!CP:CP,".",0)</f>
        <v>ja</v>
      </c>
      <c r="BG449" s="234" t="str">
        <f>_xlfn.XLOOKUP($F449,Monstervakken!$C:$C,Monstervakken!CQ:CQ,".",0)</f>
        <v>ja</v>
      </c>
      <c r="BH449" s="234" t="str">
        <f>_xlfn.XLOOKUP($F449,Monstervakken!$C:$C,Monstervakken!CR:CR,".",0)</f>
        <v>ja</v>
      </c>
      <c r="BI449" s="234" t="str">
        <f>_xlfn.XLOOKUP($F449,Monstervakken!$C:$C,Monstervakken!CS:CS,".",0)</f>
        <v>ja</v>
      </c>
      <c r="BJ449" s="234" t="str">
        <f>_xlfn.XLOOKUP($F449,Monstervakken!$C:$C,Monstervakken!CT:CT,".",0)</f>
        <v>ja</v>
      </c>
      <c r="BK449" s="234" t="str">
        <f>_xlfn.XLOOKUP($F449,Monstervakken!$C:$C,Monstervakken!CU:CU,".",0)</f>
        <v>ja</v>
      </c>
      <c r="BL449" s="232" t="str">
        <f t="shared" si="45"/>
        <v>163_029</v>
      </c>
    </row>
    <row r="450" spans="1:64" x14ac:dyDescent="0.2">
      <c r="A450" s="6" t="s">
        <v>1647</v>
      </c>
      <c r="C450" s="135">
        <f>_xlfn.XLOOKUP(F450,Monstervakken!C:C,Monstervakken!B:B)</f>
        <v>5002</v>
      </c>
      <c r="D450" s="6" t="s">
        <v>1640</v>
      </c>
      <c r="E450" s="6" t="s">
        <v>249</v>
      </c>
      <c r="F450" s="75">
        <v>81</v>
      </c>
      <c r="G450" s="115" t="str">
        <f t="shared" si="46"/>
        <v>163_030</v>
      </c>
      <c r="H450" s="135"/>
      <c r="I450" s="75">
        <v>30</v>
      </c>
      <c r="J450" s="6" t="s">
        <v>738</v>
      </c>
      <c r="K450" s="23">
        <v>25.5</v>
      </c>
      <c r="L450" s="25">
        <v>3.8</v>
      </c>
      <c r="M450" s="6">
        <v>96.9</v>
      </c>
      <c r="N450" s="8">
        <v>43690</v>
      </c>
      <c r="O450" s="6" t="s">
        <v>101</v>
      </c>
      <c r="P450" s="66">
        <v>-1.96</v>
      </c>
      <c r="Q450" s="66">
        <v>-1.97</v>
      </c>
      <c r="R450" s="66">
        <f>_xlfn.XLOOKUP(E450,hlp_leggeruitrapport!A:A,hlp_leggeruitrapport!D:D)</f>
        <v>-1.97</v>
      </c>
      <c r="S450" s="66">
        <v>0.75</v>
      </c>
      <c r="T450" s="66">
        <f>_xlfn.XLOOKUP(E450,hlp_leggeruitrapport!A:A,hlp_leggeruitrapport!E:E)</f>
        <v>0.75</v>
      </c>
      <c r="U450" s="75">
        <f>_xlfn.XLOOKUP(E450,hlp_leggeruitrapport!A:A,hlp_leggeruitrapport!F:F)</f>
        <v>3</v>
      </c>
      <c r="V450" s="165">
        <f>_xlfn.XLOOKUP($G450,hpBPaanwas!$C:$C,hpBPaanwas!T:T,".")</f>
        <v>1.87</v>
      </c>
      <c r="W450" s="75">
        <f t="shared" si="47"/>
        <v>-2.9200000000000004</v>
      </c>
      <c r="X450" s="6">
        <v>-2.72</v>
      </c>
      <c r="Y450" s="6">
        <v>1</v>
      </c>
      <c r="Z450" s="6">
        <v>1.23</v>
      </c>
      <c r="AA450" s="6">
        <v>0.11</v>
      </c>
      <c r="AB450" s="6">
        <v>0.23</v>
      </c>
      <c r="AC450" s="6">
        <v>31.4</v>
      </c>
      <c r="AD450" s="6">
        <v>2.8</v>
      </c>
      <c r="AE450" s="6">
        <v>5.9</v>
      </c>
      <c r="AF450" s="6">
        <v>0.121681</v>
      </c>
      <c r="AG450" s="6" t="s">
        <v>479</v>
      </c>
      <c r="AH450" s="6" t="s">
        <v>32</v>
      </c>
      <c r="AI450" s="6" t="s">
        <v>41</v>
      </c>
      <c r="AJ450" s="6" t="s">
        <v>738</v>
      </c>
      <c r="AK450" s="75">
        <f>_xlfn.XLOOKUP(G450,hlpBPout!C:C,hlpBPout!X:X,".")</f>
        <v>31</v>
      </c>
      <c r="AL450" s="75" t="str">
        <f>_xlfn.XLOOKUP($G450,hlpBPout!$C:$C,hlpBPout!AA:AA,".")</f>
        <v>!</v>
      </c>
      <c r="AM450" s="75">
        <f>_xlfn.XLOOKUP(G450,hpBPaanwas!C:C,hpBPaanwas!X:X,".")</f>
        <v>33</v>
      </c>
      <c r="AN450" s="165">
        <f t="shared" si="50"/>
        <v>0.31372549019607843</v>
      </c>
      <c r="AO450" s="75">
        <f>_xlfn.XLOOKUP($G450,hpBPaanwas!$C:$C,hpBPaanwas!AA:AA,".")</f>
        <v>8</v>
      </c>
      <c r="AP450" s="116"/>
      <c r="AQ450" s="75">
        <f t="shared" si="51"/>
        <v>-0.39999999999999858</v>
      </c>
      <c r="AR450" s="116"/>
      <c r="AS450" s="127"/>
      <c r="AT450" s="127" t="s">
        <v>3795</v>
      </c>
      <c r="AU450" s="128"/>
      <c r="AV450" s="232" t="str">
        <f>_xlfn.XLOOKUP($F450,Monstervakken!$C:$C,Monstervakken!L:L,".",0)</f>
        <v>Niet Toepasbaar &gt; Interventiewaarde</v>
      </c>
      <c r="AW450" s="232" t="str">
        <f>_xlfn.XLOOKUP($F450,Monstervakken!$C:$C,Monstervakken!M:M,".",0)</f>
        <v>Nooit toepasbaar</v>
      </c>
      <c r="AX450" s="232" t="str">
        <f>_xlfn.XLOOKUP($F450,Monstervakken!$C:$C,Monstervakken!N:N,".",0)</f>
        <v>Nooit verspreidbaar</v>
      </c>
      <c r="AY450" s="232" t="str">
        <f>_xlfn.XLOOKUP($F450,Monstervakken!$C:$C,Monstervakken!O:O,".",0)</f>
        <v>Niet Toepasbaar &gt; Interventiewaarde</v>
      </c>
      <c r="AZ450" s="232" t="str">
        <f>_xlfn.XLOOKUP($F450,Monstervakken!$C:$C,Monstervakken!P:P,".",0)</f>
        <v>Nooit Toepasbaar &gt; B</v>
      </c>
      <c r="BA450" s="236" t="str">
        <f>_xlfn.XLOOKUP($F450,Monstervakken!$C:$C,Monstervakken!Q:Q,".",0)</f>
        <v>Oranje niet vluchtig</v>
      </c>
      <c r="BB450" s="232"/>
      <c r="BC450" s="234" t="str">
        <f>_xlfn.XLOOKUP($F450,Monstervakken!$C:$C,Monstervakken!CM:CM,".",0)</f>
        <v>ja</v>
      </c>
      <c r="BD450" s="234" t="str">
        <f>_xlfn.XLOOKUP($F450,Monstervakken!$C:$C,Monstervakken!CN:CN,".",0)</f>
        <v>ja</v>
      </c>
      <c r="BE450" s="234" t="str">
        <f>_xlfn.XLOOKUP($F450,Monstervakken!$C:$C,Monstervakken!CO:CO,".",0)</f>
        <v>ja</v>
      </c>
      <c r="BF450" s="234" t="str">
        <f>_xlfn.XLOOKUP($F450,Monstervakken!$C:$C,Monstervakken!CP:CP,".",0)</f>
        <v>ja</v>
      </c>
      <c r="BG450" s="234" t="str">
        <f>_xlfn.XLOOKUP($F450,Monstervakken!$C:$C,Monstervakken!CQ:CQ,".",0)</f>
        <v>ja</v>
      </c>
      <c r="BH450" s="234" t="str">
        <f>_xlfn.XLOOKUP($F450,Monstervakken!$C:$C,Monstervakken!CR:CR,".",0)</f>
        <v>ja</v>
      </c>
      <c r="BI450" s="234" t="str">
        <f>_xlfn.XLOOKUP($F450,Monstervakken!$C:$C,Monstervakken!CS:CS,".",0)</f>
        <v>ja</v>
      </c>
      <c r="BJ450" s="234" t="str">
        <f>_xlfn.XLOOKUP($F450,Monstervakken!$C:$C,Monstervakken!CT:CT,".",0)</f>
        <v>ja</v>
      </c>
      <c r="BK450" s="234" t="str">
        <f>_xlfn.XLOOKUP($F450,Monstervakken!$C:$C,Monstervakken!CU:CU,".",0)</f>
        <v>ja</v>
      </c>
      <c r="BL450" s="232" t="str">
        <f t="shared" si="45"/>
        <v>163_030</v>
      </c>
    </row>
    <row r="451" spans="1:64" x14ac:dyDescent="0.2">
      <c r="A451" s="6" t="s">
        <v>1647</v>
      </c>
      <c r="C451" s="135">
        <f>_xlfn.XLOOKUP(F451,Monstervakken!C:C,Monstervakken!B:B)</f>
        <v>5002</v>
      </c>
      <c r="D451" s="6" t="s">
        <v>1640</v>
      </c>
      <c r="E451" s="6" t="s">
        <v>456</v>
      </c>
      <c r="F451" s="75">
        <v>81</v>
      </c>
      <c r="G451" s="115" t="str">
        <f t="shared" si="46"/>
        <v>163_031</v>
      </c>
      <c r="H451" s="135"/>
      <c r="I451" s="75">
        <v>31</v>
      </c>
      <c r="J451" s="6" t="s">
        <v>457</v>
      </c>
      <c r="K451" s="23">
        <v>24</v>
      </c>
      <c r="L451" s="25">
        <v>3.05</v>
      </c>
      <c r="M451" s="6">
        <v>73.2</v>
      </c>
      <c r="N451" s="8">
        <v>43690</v>
      </c>
      <c r="O451" s="6" t="s">
        <v>150</v>
      </c>
      <c r="P451" s="66">
        <v>-1.96</v>
      </c>
      <c r="Q451" s="66">
        <v>-1.97</v>
      </c>
      <c r="R451" s="66">
        <f>_xlfn.XLOOKUP(E451,hlp_leggeruitrapport!A:A,hlp_leggeruitrapport!D:D)</f>
        <v>-1.97</v>
      </c>
      <c r="S451" s="66">
        <v>0.5</v>
      </c>
      <c r="T451" s="66">
        <f>_xlfn.XLOOKUP(E451,hlp_leggeruitrapport!A:A,hlp_leggeruitrapport!E:E)</f>
        <v>0.5</v>
      </c>
      <c r="U451" s="75">
        <f>_xlfn.XLOOKUP(E451,hlp_leggeruitrapport!A:A,hlp_leggeruitrapport!F:F)</f>
        <v>3</v>
      </c>
      <c r="V451" s="165">
        <f>_xlfn.XLOOKUP($G451,hpBPaanwas!$C:$C,hpBPaanwas!T:T,".")</f>
        <v>2.0499999999999998</v>
      </c>
      <c r="W451" s="75">
        <f t="shared" si="47"/>
        <v>-2.6700000000000004</v>
      </c>
      <c r="X451" s="6">
        <v>-2.4700000000000002</v>
      </c>
      <c r="Y451" s="6">
        <v>1</v>
      </c>
      <c r="Z451" s="6">
        <v>0.82</v>
      </c>
      <c r="AA451" s="6">
        <v>0</v>
      </c>
      <c r="AB451" s="6">
        <v>0</v>
      </c>
      <c r="AC451" s="6">
        <v>19.7</v>
      </c>
      <c r="AD451" s="6">
        <v>0</v>
      </c>
      <c r="AE451" s="6">
        <v>0</v>
      </c>
      <c r="AF451" s="6">
        <v>0</v>
      </c>
      <c r="AG451" s="6" t="s">
        <v>445</v>
      </c>
      <c r="AH451" s="6" t="s">
        <v>32</v>
      </c>
      <c r="AI451" s="6" t="s">
        <v>41</v>
      </c>
      <c r="AJ451" s="6" t="s">
        <v>457</v>
      </c>
      <c r="AK451" s="75">
        <f>_xlfn.XLOOKUP(G451,hlpBPout!C:C,hlpBPout!X:X,".")</f>
        <v>19</v>
      </c>
      <c r="AL451" s="75" t="str">
        <f>_xlfn.XLOOKUP($G451,hlpBPout!$C:$C,hlpBPout!AA:AA,".")</f>
        <v>!</v>
      </c>
      <c r="AM451" s="75">
        <f>_xlfn.XLOOKUP(G451,hpBPaanwas!C:C,hpBPaanwas!X:X,".")</f>
        <v>22</v>
      </c>
      <c r="AN451" s="165">
        <f t="shared" si="50"/>
        <v>0</v>
      </c>
      <c r="AO451" s="75">
        <f>_xlfn.XLOOKUP($G451,hpBPaanwas!$C:$C,hpBPaanwas!AA:AA,".")</f>
        <v>0</v>
      </c>
      <c r="AP451" s="116"/>
      <c r="AQ451" s="75">
        <f t="shared" si="51"/>
        <v>-0.69999999999999929</v>
      </c>
      <c r="AR451" s="116"/>
      <c r="AS451" s="127"/>
      <c r="AT451" s="127" t="s">
        <v>3795</v>
      </c>
      <c r="AU451" s="128"/>
      <c r="AV451" s="232" t="str">
        <f>_xlfn.XLOOKUP($F451,Monstervakken!$C:$C,Monstervakken!L:L,".",0)</f>
        <v>Niet Toepasbaar &gt; Interventiewaarde</v>
      </c>
      <c r="AW451" s="232" t="str">
        <f>_xlfn.XLOOKUP($F451,Monstervakken!$C:$C,Monstervakken!M:M,".",0)</f>
        <v>Nooit toepasbaar</v>
      </c>
      <c r="AX451" s="232" t="str">
        <f>_xlfn.XLOOKUP($F451,Monstervakken!$C:$C,Monstervakken!N:N,".",0)</f>
        <v>Nooit verspreidbaar</v>
      </c>
      <c r="AY451" s="232" t="str">
        <f>_xlfn.XLOOKUP($F451,Monstervakken!$C:$C,Monstervakken!O:O,".",0)</f>
        <v>Niet Toepasbaar &gt; Interventiewaarde</v>
      </c>
      <c r="AZ451" s="232" t="str">
        <f>_xlfn.XLOOKUP($F451,Monstervakken!$C:$C,Monstervakken!P:P,".",0)</f>
        <v>Nooit Toepasbaar &gt; B</v>
      </c>
      <c r="BA451" s="236" t="str">
        <f>_xlfn.XLOOKUP($F451,Monstervakken!$C:$C,Monstervakken!Q:Q,".",0)</f>
        <v>Oranje niet vluchtig</v>
      </c>
      <c r="BB451" s="232"/>
      <c r="BC451" s="234" t="str">
        <f>_xlfn.XLOOKUP($F451,Monstervakken!$C:$C,Monstervakken!CM:CM,".",0)</f>
        <v>ja</v>
      </c>
      <c r="BD451" s="234" t="str">
        <f>_xlfn.XLOOKUP($F451,Monstervakken!$C:$C,Monstervakken!CN:CN,".",0)</f>
        <v>ja</v>
      </c>
      <c r="BE451" s="234" t="str">
        <f>_xlfn.XLOOKUP($F451,Monstervakken!$C:$C,Monstervakken!CO:CO,".",0)</f>
        <v>ja</v>
      </c>
      <c r="BF451" s="234" t="str">
        <f>_xlfn.XLOOKUP($F451,Monstervakken!$C:$C,Monstervakken!CP:CP,".",0)</f>
        <v>ja</v>
      </c>
      <c r="BG451" s="234" t="str">
        <f>_xlfn.XLOOKUP($F451,Monstervakken!$C:$C,Monstervakken!CQ:CQ,".",0)</f>
        <v>ja</v>
      </c>
      <c r="BH451" s="234" t="str">
        <f>_xlfn.XLOOKUP($F451,Monstervakken!$C:$C,Monstervakken!CR:CR,".",0)</f>
        <v>ja</v>
      </c>
      <c r="BI451" s="234" t="str">
        <f>_xlfn.XLOOKUP($F451,Monstervakken!$C:$C,Monstervakken!CS:CS,".",0)</f>
        <v>ja</v>
      </c>
      <c r="BJ451" s="234" t="str">
        <f>_xlfn.XLOOKUP($F451,Monstervakken!$C:$C,Monstervakken!CT:CT,".",0)</f>
        <v>ja</v>
      </c>
      <c r="BK451" s="234" t="str">
        <f>_xlfn.XLOOKUP($F451,Monstervakken!$C:$C,Monstervakken!CU:CU,".",0)</f>
        <v>ja</v>
      </c>
      <c r="BL451" s="232" t="str">
        <f t="shared" si="45"/>
        <v>163_031</v>
      </c>
    </row>
    <row r="452" spans="1:64" x14ac:dyDescent="0.2">
      <c r="A452" s="6" t="s">
        <v>1647</v>
      </c>
      <c r="C452" s="135">
        <f>_xlfn.XLOOKUP(F452,Monstervakken!C:C,Monstervakken!B:B)</f>
        <v>4035</v>
      </c>
      <c r="D452" s="6" t="s">
        <v>1640</v>
      </c>
      <c r="E452" s="6" t="s">
        <v>258</v>
      </c>
      <c r="F452" s="75">
        <v>80</v>
      </c>
      <c r="G452" s="115" t="str">
        <f t="shared" si="46"/>
        <v>163_032</v>
      </c>
      <c r="H452" s="135"/>
      <c r="I452" s="75">
        <v>32</v>
      </c>
      <c r="J452" s="6" t="s">
        <v>1107</v>
      </c>
      <c r="K452" s="23">
        <v>46.5</v>
      </c>
      <c r="L452" s="25">
        <v>1.45</v>
      </c>
      <c r="M452" s="6">
        <v>67.424999999999997</v>
      </c>
      <c r="N452" s="8">
        <v>43690</v>
      </c>
      <c r="O452" s="6" t="s">
        <v>74</v>
      </c>
      <c r="P452" s="66">
        <v>-1.96</v>
      </c>
      <c r="Q452" s="66">
        <v>-1.97</v>
      </c>
      <c r="R452" s="66">
        <f>_xlfn.XLOOKUP(E452,hlp_leggeruitrapport!A:A,hlp_leggeruitrapport!D:D)</f>
        <v>-1.97</v>
      </c>
      <c r="S452" s="66">
        <v>0.25</v>
      </c>
      <c r="T452" s="66">
        <f>_xlfn.XLOOKUP(E452,hlp_leggeruitrapport!A:A,hlp_leggeruitrapport!E:E)</f>
        <v>0.25</v>
      </c>
      <c r="U452" s="75">
        <f>_xlfn.XLOOKUP(E452,hlp_leggeruitrapport!A:A,hlp_leggeruitrapport!F:F)</f>
        <v>1</v>
      </c>
      <c r="V452" s="165">
        <f>_xlfn.XLOOKUP($G452,hpBPaanwas!$C:$C,hpBPaanwas!T:T,".")</f>
        <v>0</v>
      </c>
      <c r="W452" s="75">
        <f t="shared" si="47"/>
        <v>-2.4200000000000004</v>
      </c>
      <c r="X452" s="6">
        <v>-2.2200000000000002</v>
      </c>
      <c r="Y452" s="6">
        <v>1.45</v>
      </c>
      <c r="Z452" s="6">
        <v>0.37</v>
      </c>
      <c r="AA452" s="6">
        <v>0.14000000000000001</v>
      </c>
      <c r="AB452" s="6">
        <v>0.33</v>
      </c>
      <c r="AC452" s="6">
        <v>17.2</v>
      </c>
      <c r="AD452" s="6">
        <v>6.5</v>
      </c>
      <c r="AE452" s="6">
        <v>15.3</v>
      </c>
      <c r="AF452" s="6">
        <v>0.38620700000000002</v>
      </c>
      <c r="AG452" s="6" t="s">
        <v>921</v>
      </c>
      <c r="AH452" s="6" t="s">
        <v>32</v>
      </c>
      <c r="AI452" s="6" t="s">
        <v>41</v>
      </c>
      <c r="AJ452" s="6" t="s">
        <v>1107</v>
      </c>
      <c r="AK452" s="75">
        <f>_xlfn.XLOOKUP(G452,hlpBPout!C:C,hlpBPout!X:X,".")</f>
        <v>14</v>
      </c>
      <c r="AL452" s="75">
        <f>_xlfn.XLOOKUP($G452,hlpBPout!$C:$C,hlpBPout!AA:AA,".")</f>
        <v>5</v>
      </c>
      <c r="AM452" s="75">
        <f>_xlfn.XLOOKUP(G452,hpBPaanwas!C:C,hpBPaanwas!X:X,".")</f>
        <v>19</v>
      </c>
      <c r="AN452" s="165">
        <f t="shared" si="50"/>
        <v>0.30107526881720431</v>
      </c>
      <c r="AO452" s="75">
        <f>_xlfn.XLOOKUP($G452,hpBPaanwas!$C:$C,hpBPaanwas!AA:AA,".")</f>
        <v>14</v>
      </c>
      <c r="AP452" s="116"/>
      <c r="AQ452" s="75">
        <f t="shared" si="51"/>
        <v>-3.1999999999999993</v>
      </c>
      <c r="AR452" s="116"/>
      <c r="AS452" s="127"/>
      <c r="AT452" s="127" t="s">
        <v>3795</v>
      </c>
      <c r="AU452" s="128"/>
      <c r="AV452" s="232" t="str">
        <f>_xlfn.XLOOKUP($F452,Monstervakken!$C:$C,Monstervakken!L:L,".",0)</f>
        <v>Klasse industrie</v>
      </c>
      <c r="AW452" s="232" t="str">
        <f>_xlfn.XLOOKUP($F452,Monstervakken!$C:$C,Monstervakken!M:M,".",0)</f>
        <v>Klasse B</v>
      </c>
      <c r="AX452" s="232" t="str">
        <f>_xlfn.XLOOKUP($F452,Monstervakken!$C:$C,Monstervakken!N:N,".",0)</f>
        <v>Niet verspreidbaar</v>
      </c>
      <c r="AY452" s="232" t="str">
        <f>_xlfn.XLOOKUP($F452,Monstervakken!$C:$C,Monstervakken!O:O,".",0)</f>
        <v>Toepasbaar GBT</v>
      </c>
      <c r="AZ452" s="232" t="str">
        <f>_xlfn.XLOOKUP($F452,Monstervakken!$C:$C,Monstervakken!P:P,".",0)</f>
        <v>Toepasbaar GBT</v>
      </c>
      <c r="BA452" s="232" t="str">
        <f>_xlfn.XLOOKUP($F452,Monstervakken!$C:$C,Monstervakken!Q:Q,".",0)</f>
        <v>Geen</v>
      </c>
      <c r="BB452" s="232"/>
      <c r="BC452" s="234" t="str">
        <f>_xlfn.XLOOKUP($F452,Monstervakken!$C:$C,Monstervakken!CM:CM,".",0)</f>
        <v>ja</v>
      </c>
      <c r="BD452" s="234" t="str">
        <f>_xlfn.XLOOKUP($F452,Monstervakken!$C:$C,Monstervakken!CN:CN,".",0)</f>
        <v>ja</v>
      </c>
      <c r="BE452" s="234" t="str">
        <f>_xlfn.XLOOKUP($F452,Monstervakken!$C:$C,Monstervakken!CO:CO,".",0)</f>
        <v>ja</v>
      </c>
      <c r="BF452" s="234" t="str">
        <f>_xlfn.XLOOKUP($F452,Monstervakken!$C:$C,Monstervakken!CP:CP,".",0)</f>
        <v>ja</v>
      </c>
      <c r="BG452" s="234" t="str">
        <f>_xlfn.XLOOKUP($F452,Monstervakken!$C:$C,Monstervakken!CQ:CQ,".",0)</f>
        <v>ja</v>
      </c>
      <c r="BH452" s="234" t="str">
        <f>_xlfn.XLOOKUP($F452,Monstervakken!$C:$C,Monstervakken!CR:CR,".",0)</f>
        <v>ja</v>
      </c>
      <c r="BI452" s="234" t="str">
        <f>_xlfn.XLOOKUP($F452,Monstervakken!$C:$C,Monstervakken!CS:CS,".",0)</f>
        <v>ja</v>
      </c>
      <c r="BJ452" s="234" t="str">
        <f>_xlfn.XLOOKUP($F452,Monstervakken!$C:$C,Monstervakken!CT:CT,".",0)</f>
        <v>ja</v>
      </c>
      <c r="BK452" s="234" t="str">
        <f>_xlfn.XLOOKUP($F452,Monstervakken!$C:$C,Monstervakken!CU:CU,".",0)</f>
        <v>ja</v>
      </c>
      <c r="BL452" s="232" t="str">
        <f t="shared" si="45"/>
        <v>163_032</v>
      </c>
    </row>
    <row r="453" spans="1:64" x14ac:dyDescent="0.2">
      <c r="A453" s="6" t="s">
        <v>1647</v>
      </c>
      <c r="C453" s="135">
        <f>_xlfn.XLOOKUP(F453,Monstervakken!C:C,Monstervakken!B:B)</f>
        <v>4035</v>
      </c>
      <c r="D453" s="6" t="s">
        <v>1640</v>
      </c>
      <c r="E453" s="6" t="s">
        <v>258</v>
      </c>
      <c r="F453" s="75">
        <v>80</v>
      </c>
      <c r="G453" s="115" t="str">
        <f t="shared" si="46"/>
        <v>163_033</v>
      </c>
      <c r="H453" s="135"/>
      <c r="I453" s="75">
        <v>33</v>
      </c>
      <c r="J453" s="6" t="s">
        <v>458</v>
      </c>
      <c r="K453" s="23">
        <v>53.5</v>
      </c>
      <c r="L453" s="25">
        <v>1.55</v>
      </c>
      <c r="M453" s="6">
        <v>82.924999999999997</v>
      </c>
      <c r="N453" s="8">
        <v>43690</v>
      </c>
      <c r="O453" s="6" t="s">
        <v>74</v>
      </c>
      <c r="P453" s="66">
        <v>-1.96</v>
      </c>
      <c r="Q453" s="66">
        <v>-1.97</v>
      </c>
      <c r="R453" s="66">
        <f>_xlfn.XLOOKUP(E453,hlp_leggeruitrapport!A:A,hlp_leggeruitrapport!D:D)</f>
        <v>-1.97</v>
      </c>
      <c r="S453" s="66">
        <v>0.25</v>
      </c>
      <c r="T453" s="66">
        <f>_xlfn.XLOOKUP(E453,hlp_leggeruitrapport!A:A,hlp_leggeruitrapport!E:E)</f>
        <v>0.25</v>
      </c>
      <c r="U453" s="75">
        <f>_xlfn.XLOOKUP(E453,hlp_leggeruitrapport!A:A,hlp_leggeruitrapport!F:F)</f>
        <v>1</v>
      </c>
      <c r="V453" s="165">
        <f>_xlfn.XLOOKUP($G453,hpBPaanwas!$C:$C,hpBPaanwas!T:T,".")</f>
        <v>0</v>
      </c>
      <c r="W453" s="75">
        <f t="shared" si="47"/>
        <v>-2.4200000000000004</v>
      </c>
      <c r="X453" s="6">
        <v>-2.2200000000000002</v>
      </c>
      <c r="Y453" s="6">
        <v>1.55</v>
      </c>
      <c r="Z453" s="6">
        <v>0.45</v>
      </c>
      <c r="AA453" s="6">
        <v>0</v>
      </c>
      <c r="AB453" s="6">
        <v>0.18</v>
      </c>
      <c r="AC453" s="6">
        <v>24.1</v>
      </c>
      <c r="AD453" s="6">
        <v>0</v>
      </c>
      <c r="AE453" s="6">
        <v>9.6</v>
      </c>
      <c r="AF453" s="6">
        <v>0</v>
      </c>
      <c r="AG453" s="6" t="s">
        <v>445</v>
      </c>
      <c r="AH453" s="6" t="s">
        <v>32</v>
      </c>
      <c r="AI453" s="6" t="s">
        <v>41</v>
      </c>
      <c r="AJ453" s="6" t="s">
        <v>458</v>
      </c>
      <c r="AK453" s="75">
        <f>_xlfn.XLOOKUP(G453,hlpBPout!C:C,hlpBPout!X:X,".")</f>
        <v>21</v>
      </c>
      <c r="AL453" s="75">
        <f>_xlfn.XLOOKUP($G453,hlpBPout!$C:$C,hlpBPout!AA:AA,".")</f>
        <v>0</v>
      </c>
      <c r="AM453" s="75">
        <f>_xlfn.XLOOKUP(G453,hpBPaanwas!C:C,hpBPaanwas!X:X,".")</f>
        <v>27</v>
      </c>
      <c r="AN453" s="165">
        <f t="shared" si="50"/>
        <v>0.20560747663551401</v>
      </c>
      <c r="AO453" s="75">
        <f>_xlfn.XLOOKUP($G453,hpBPaanwas!$C:$C,hpBPaanwas!AA:AA,".")</f>
        <v>11</v>
      </c>
      <c r="AP453" s="116"/>
      <c r="AQ453" s="75">
        <f t="shared" si="51"/>
        <v>-3.1000000000000014</v>
      </c>
      <c r="AR453" s="116"/>
      <c r="AS453" s="127"/>
      <c r="AT453" s="127" t="s">
        <v>3795</v>
      </c>
      <c r="AU453" s="128"/>
      <c r="AV453" s="232" t="str">
        <f>_xlfn.XLOOKUP($F453,Monstervakken!$C:$C,Monstervakken!L:L,".",0)</f>
        <v>Klasse industrie</v>
      </c>
      <c r="AW453" s="232" t="str">
        <f>_xlfn.XLOOKUP($F453,Monstervakken!$C:$C,Monstervakken!M:M,".",0)</f>
        <v>Klasse B</v>
      </c>
      <c r="AX453" s="232" t="str">
        <f>_xlfn.XLOOKUP($F453,Monstervakken!$C:$C,Monstervakken!N:N,".",0)</f>
        <v>Niet verspreidbaar</v>
      </c>
      <c r="AY453" s="232" t="str">
        <f>_xlfn.XLOOKUP($F453,Monstervakken!$C:$C,Monstervakken!O:O,".",0)</f>
        <v>Toepasbaar GBT</v>
      </c>
      <c r="AZ453" s="232" t="str">
        <f>_xlfn.XLOOKUP($F453,Monstervakken!$C:$C,Monstervakken!P:P,".",0)</f>
        <v>Toepasbaar GBT</v>
      </c>
      <c r="BA453" s="232" t="str">
        <f>_xlfn.XLOOKUP($F453,Monstervakken!$C:$C,Monstervakken!Q:Q,".",0)</f>
        <v>Geen</v>
      </c>
      <c r="BB453" s="232"/>
      <c r="BC453" s="234" t="str">
        <f>_xlfn.XLOOKUP($F453,Monstervakken!$C:$C,Monstervakken!CM:CM,".",0)</f>
        <v>ja</v>
      </c>
      <c r="BD453" s="234" t="str">
        <f>_xlfn.XLOOKUP($F453,Monstervakken!$C:$C,Monstervakken!CN:CN,".",0)</f>
        <v>ja</v>
      </c>
      <c r="BE453" s="234" t="str">
        <f>_xlfn.XLOOKUP($F453,Monstervakken!$C:$C,Monstervakken!CO:CO,".",0)</f>
        <v>ja</v>
      </c>
      <c r="BF453" s="234" t="str">
        <f>_xlfn.XLOOKUP($F453,Monstervakken!$C:$C,Monstervakken!CP:CP,".",0)</f>
        <v>ja</v>
      </c>
      <c r="BG453" s="234" t="str">
        <f>_xlfn.XLOOKUP($F453,Monstervakken!$C:$C,Monstervakken!CQ:CQ,".",0)</f>
        <v>ja</v>
      </c>
      <c r="BH453" s="234" t="str">
        <f>_xlfn.XLOOKUP($F453,Monstervakken!$C:$C,Monstervakken!CR:CR,".",0)</f>
        <v>ja</v>
      </c>
      <c r="BI453" s="234" t="str">
        <f>_xlfn.XLOOKUP($F453,Monstervakken!$C:$C,Monstervakken!CS:CS,".",0)</f>
        <v>ja</v>
      </c>
      <c r="BJ453" s="234" t="str">
        <f>_xlfn.XLOOKUP($F453,Monstervakken!$C:$C,Monstervakken!CT:CT,".",0)</f>
        <v>ja</v>
      </c>
      <c r="BK453" s="234" t="str">
        <f>_xlfn.XLOOKUP($F453,Monstervakken!$C:$C,Monstervakken!CU:CU,".",0)</f>
        <v>ja</v>
      </c>
      <c r="BL453" s="232" t="str">
        <f t="shared" si="45"/>
        <v>163_033</v>
      </c>
    </row>
    <row r="454" spans="1:64" x14ac:dyDescent="0.2">
      <c r="A454" s="6" t="s">
        <v>1647</v>
      </c>
      <c r="C454" s="135">
        <f>_xlfn.XLOOKUP(F454,Monstervakken!C:C,Monstervakken!B:B)</f>
        <v>4035</v>
      </c>
      <c r="D454" s="6" t="s">
        <v>1640</v>
      </c>
      <c r="E454" s="6" t="s">
        <v>258</v>
      </c>
      <c r="F454" s="75">
        <v>80</v>
      </c>
      <c r="G454" s="115" t="str">
        <f t="shared" si="46"/>
        <v>163_034</v>
      </c>
      <c r="H454" s="135"/>
      <c r="I454" s="75">
        <v>34</v>
      </c>
      <c r="J454" s="6" t="s">
        <v>739</v>
      </c>
      <c r="K454" s="23">
        <v>50</v>
      </c>
      <c r="L454" s="25">
        <v>1.8</v>
      </c>
      <c r="M454" s="6">
        <v>90</v>
      </c>
      <c r="N454" s="8">
        <v>43690</v>
      </c>
      <c r="O454" s="6" t="s">
        <v>74</v>
      </c>
      <c r="P454" s="66">
        <v>-1.96</v>
      </c>
      <c r="Q454" s="66">
        <v>-1.97</v>
      </c>
      <c r="R454" s="66">
        <f>_xlfn.XLOOKUP(E454,hlp_leggeruitrapport!A:A,hlp_leggeruitrapport!D:D)</f>
        <v>-1.97</v>
      </c>
      <c r="S454" s="66">
        <v>0.25</v>
      </c>
      <c r="T454" s="66">
        <f>_xlfn.XLOOKUP(E454,hlp_leggeruitrapport!A:A,hlp_leggeruitrapport!E:E)</f>
        <v>0.25</v>
      </c>
      <c r="U454" s="75">
        <f>_xlfn.XLOOKUP(E454,hlp_leggeruitrapport!A:A,hlp_leggeruitrapport!F:F)</f>
        <v>1</v>
      </c>
      <c r="V454" s="165">
        <f>_xlfn.XLOOKUP($G454,hpBPaanwas!$C:$C,hpBPaanwas!T:T,".")</f>
        <v>0</v>
      </c>
      <c r="W454" s="75">
        <f t="shared" si="47"/>
        <v>-2.4200000000000004</v>
      </c>
      <c r="X454" s="6">
        <v>-2.2200000000000002</v>
      </c>
      <c r="Y454" s="6">
        <v>1.8</v>
      </c>
      <c r="Z454" s="6">
        <v>0.68</v>
      </c>
      <c r="AA454" s="6">
        <v>0.11</v>
      </c>
      <c r="AB454" s="6">
        <v>0.42</v>
      </c>
      <c r="AC454" s="6">
        <v>34</v>
      </c>
      <c r="AD454" s="6">
        <v>5.5</v>
      </c>
      <c r="AE454" s="6">
        <v>21</v>
      </c>
      <c r="AF454" s="6">
        <v>0.24444399999999999</v>
      </c>
      <c r="AG454" s="6" t="s">
        <v>479</v>
      </c>
      <c r="AH454" s="6" t="s">
        <v>32</v>
      </c>
      <c r="AI454" s="6" t="s">
        <v>41</v>
      </c>
      <c r="AJ454" s="6" t="s">
        <v>739</v>
      </c>
      <c r="AK454" s="75">
        <f>_xlfn.XLOOKUP(G454,hlpBPout!C:C,hlpBPout!X:X,".")</f>
        <v>30</v>
      </c>
      <c r="AL454" s="75">
        <f>_xlfn.XLOOKUP($G454,hlpBPout!$C:$C,hlpBPout!AA:AA,".")</f>
        <v>5</v>
      </c>
      <c r="AM454" s="75">
        <f>_xlfn.XLOOKUP(G454,hpBPaanwas!C:C,hpBPaanwas!X:X,".")</f>
        <v>35</v>
      </c>
      <c r="AN454" s="165">
        <f t="shared" si="50"/>
        <v>0.4</v>
      </c>
      <c r="AO454" s="75">
        <f>_xlfn.XLOOKUP($G454,hpBPaanwas!$C:$C,hpBPaanwas!AA:AA,".")</f>
        <v>20</v>
      </c>
      <c r="AP454" s="116"/>
      <c r="AQ454" s="75">
        <f t="shared" si="51"/>
        <v>-4</v>
      </c>
      <c r="AR454" s="116"/>
      <c r="AS454" s="127"/>
      <c r="AT454" s="127" t="s">
        <v>3795</v>
      </c>
      <c r="AU454" s="128"/>
      <c r="AV454" s="232" t="str">
        <f>_xlfn.XLOOKUP($F454,Monstervakken!$C:$C,Monstervakken!L:L,".",0)</f>
        <v>Klasse industrie</v>
      </c>
      <c r="AW454" s="232" t="str">
        <f>_xlfn.XLOOKUP($F454,Monstervakken!$C:$C,Monstervakken!M:M,".",0)</f>
        <v>Klasse B</v>
      </c>
      <c r="AX454" s="232" t="str">
        <f>_xlfn.XLOOKUP($F454,Monstervakken!$C:$C,Monstervakken!N:N,".",0)</f>
        <v>Niet verspreidbaar</v>
      </c>
      <c r="AY454" s="232" t="str">
        <f>_xlfn.XLOOKUP($F454,Monstervakken!$C:$C,Monstervakken!O:O,".",0)</f>
        <v>Toepasbaar GBT</v>
      </c>
      <c r="AZ454" s="232" t="str">
        <f>_xlfn.XLOOKUP($F454,Monstervakken!$C:$C,Monstervakken!P:P,".",0)</f>
        <v>Toepasbaar GBT</v>
      </c>
      <c r="BA454" s="232" t="str">
        <f>_xlfn.XLOOKUP($F454,Monstervakken!$C:$C,Monstervakken!Q:Q,".",0)</f>
        <v>Geen</v>
      </c>
      <c r="BB454" s="232"/>
      <c r="BC454" s="234" t="str">
        <f>_xlfn.XLOOKUP($F454,Monstervakken!$C:$C,Monstervakken!CM:CM,".",0)</f>
        <v>ja</v>
      </c>
      <c r="BD454" s="234" t="str">
        <f>_xlfn.XLOOKUP($F454,Monstervakken!$C:$C,Monstervakken!CN:CN,".",0)</f>
        <v>ja</v>
      </c>
      <c r="BE454" s="234" t="str">
        <f>_xlfn.XLOOKUP($F454,Monstervakken!$C:$C,Monstervakken!CO:CO,".",0)</f>
        <v>ja</v>
      </c>
      <c r="BF454" s="234" t="str">
        <f>_xlfn.XLOOKUP($F454,Monstervakken!$C:$C,Monstervakken!CP:CP,".",0)</f>
        <v>ja</v>
      </c>
      <c r="BG454" s="234" t="str">
        <f>_xlfn.XLOOKUP($F454,Monstervakken!$C:$C,Monstervakken!CQ:CQ,".",0)</f>
        <v>ja</v>
      </c>
      <c r="BH454" s="234" t="str">
        <f>_xlfn.XLOOKUP($F454,Monstervakken!$C:$C,Monstervakken!CR:CR,".",0)</f>
        <v>ja</v>
      </c>
      <c r="BI454" s="234" t="str">
        <f>_xlfn.XLOOKUP($F454,Monstervakken!$C:$C,Monstervakken!CS:CS,".",0)</f>
        <v>ja</v>
      </c>
      <c r="BJ454" s="234" t="str">
        <f>_xlfn.XLOOKUP($F454,Monstervakken!$C:$C,Monstervakken!CT:CT,".",0)</f>
        <v>ja</v>
      </c>
      <c r="BK454" s="234" t="str">
        <f>_xlfn.XLOOKUP($F454,Monstervakken!$C:$C,Monstervakken!CU:CU,".",0)</f>
        <v>ja</v>
      </c>
      <c r="BL454" s="232" t="str">
        <f t="shared" si="45"/>
        <v>163_034</v>
      </c>
    </row>
    <row r="455" spans="1:64" x14ac:dyDescent="0.2">
      <c r="A455" s="6" t="s">
        <v>1647</v>
      </c>
      <c r="C455" s="135">
        <f>_xlfn.XLOOKUP(F455,Monstervakken!C:C,Monstervakken!B:B)</f>
        <v>4035</v>
      </c>
      <c r="D455" s="6" t="s">
        <v>1640</v>
      </c>
      <c r="E455" s="6" t="s">
        <v>258</v>
      </c>
      <c r="F455" s="75">
        <v>80</v>
      </c>
      <c r="G455" s="115" t="str">
        <f t="shared" si="46"/>
        <v>163_035</v>
      </c>
      <c r="H455" s="135"/>
      <c r="I455" s="75">
        <v>35</v>
      </c>
      <c r="J455" s="6" t="s">
        <v>1108</v>
      </c>
      <c r="K455" s="23">
        <v>46.5</v>
      </c>
      <c r="L455" s="25">
        <v>1</v>
      </c>
      <c r="M455" s="6">
        <v>46.5</v>
      </c>
      <c r="N455" s="8">
        <v>43690</v>
      </c>
      <c r="O455" s="6" t="s">
        <v>74</v>
      </c>
      <c r="P455" s="66">
        <v>-1.96</v>
      </c>
      <c r="Q455" s="66">
        <v>-1.97</v>
      </c>
      <c r="R455" s="66">
        <f>_xlfn.XLOOKUP(E455,hlp_leggeruitrapport!A:A,hlp_leggeruitrapport!D:D)</f>
        <v>-1.97</v>
      </c>
      <c r="S455" s="66">
        <v>0.25</v>
      </c>
      <c r="T455" s="66">
        <f>_xlfn.XLOOKUP(E455,hlp_leggeruitrapport!A:A,hlp_leggeruitrapport!E:E)</f>
        <v>0.25</v>
      </c>
      <c r="U455" s="75">
        <f>_xlfn.XLOOKUP(E455,hlp_leggeruitrapport!A:A,hlp_leggeruitrapport!F:F)</f>
        <v>1</v>
      </c>
      <c r="V455" s="165">
        <f>_xlfn.XLOOKUP($G455,hpBPaanwas!$C:$C,hpBPaanwas!T:T,".")</f>
        <v>0</v>
      </c>
      <c r="W455" s="75">
        <f t="shared" si="47"/>
        <v>-2.4200000000000004</v>
      </c>
      <c r="X455" s="6">
        <v>-2.2200000000000002</v>
      </c>
      <c r="Y455" s="6">
        <v>1</v>
      </c>
      <c r="Z455" s="6">
        <v>0.32</v>
      </c>
      <c r="AA455" s="6">
        <v>0.11</v>
      </c>
      <c r="AB455" s="6">
        <v>0.28000000000000003</v>
      </c>
      <c r="AC455" s="6">
        <v>14.9</v>
      </c>
      <c r="AD455" s="6">
        <v>5.0999999999999996</v>
      </c>
      <c r="AE455" s="6">
        <v>13</v>
      </c>
      <c r="AF455" s="6">
        <v>0.44</v>
      </c>
      <c r="AG455" s="6" t="s">
        <v>921</v>
      </c>
      <c r="AH455" s="6" t="s">
        <v>32</v>
      </c>
      <c r="AI455" s="6" t="s">
        <v>41</v>
      </c>
      <c r="AJ455" s="6" t="s">
        <v>1108</v>
      </c>
      <c r="AK455" s="75">
        <f>_xlfn.XLOOKUP(G455,hlpBPout!C:C,hlpBPout!X:X,".")</f>
        <v>14</v>
      </c>
      <c r="AL455" s="75">
        <f>_xlfn.XLOOKUP($G455,hlpBPout!$C:$C,hlpBPout!AA:AA,".")</f>
        <v>5</v>
      </c>
      <c r="AM455" s="75">
        <f>_xlfn.XLOOKUP(G455,hpBPaanwas!C:C,hpBPaanwas!X:X,".")</f>
        <v>14</v>
      </c>
      <c r="AN455" s="165">
        <f t="shared" si="50"/>
        <v>0.30107526881720431</v>
      </c>
      <c r="AO455" s="75">
        <f>_xlfn.XLOOKUP($G455,hpBPaanwas!$C:$C,hpBPaanwas!AA:AA,".")</f>
        <v>14</v>
      </c>
      <c r="AP455" s="116"/>
      <c r="AQ455" s="75">
        <f t="shared" si="51"/>
        <v>-0.90000000000000036</v>
      </c>
      <c r="AR455" s="116"/>
      <c r="AS455" s="127"/>
      <c r="AT455" s="127" t="s">
        <v>3795</v>
      </c>
      <c r="AU455" s="128"/>
      <c r="AV455" s="232" t="str">
        <f>_xlfn.XLOOKUP($F455,Monstervakken!$C:$C,Monstervakken!L:L,".",0)</f>
        <v>Klasse industrie</v>
      </c>
      <c r="AW455" s="232" t="str">
        <f>_xlfn.XLOOKUP($F455,Monstervakken!$C:$C,Monstervakken!M:M,".",0)</f>
        <v>Klasse B</v>
      </c>
      <c r="AX455" s="232" t="str">
        <f>_xlfn.XLOOKUP($F455,Monstervakken!$C:$C,Monstervakken!N:N,".",0)</f>
        <v>Niet verspreidbaar</v>
      </c>
      <c r="AY455" s="232" t="str">
        <f>_xlfn.XLOOKUP($F455,Monstervakken!$C:$C,Monstervakken!O:O,".",0)</f>
        <v>Toepasbaar GBT</v>
      </c>
      <c r="AZ455" s="232" t="str">
        <f>_xlfn.XLOOKUP($F455,Monstervakken!$C:$C,Monstervakken!P:P,".",0)</f>
        <v>Toepasbaar GBT</v>
      </c>
      <c r="BA455" s="232" t="str">
        <f>_xlfn.XLOOKUP($F455,Monstervakken!$C:$C,Monstervakken!Q:Q,".",0)</f>
        <v>Geen</v>
      </c>
      <c r="BB455" s="232"/>
      <c r="BC455" s="234" t="str">
        <f>_xlfn.XLOOKUP($F455,Monstervakken!$C:$C,Monstervakken!CM:CM,".",0)</f>
        <v>ja</v>
      </c>
      <c r="BD455" s="234" t="str">
        <f>_xlfn.XLOOKUP($F455,Monstervakken!$C:$C,Monstervakken!CN:CN,".",0)</f>
        <v>ja</v>
      </c>
      <c r="BE455" s="234" t="str">
        <f>_xlfn.XLOOKUP($F455,Monstervakken!$C:$C,Monstervakken!CO:CO,".",0)</f>
        <v>ja</v>
      </c>
      <c r="BF455" s="234" t="str">
        <f>_xlfn.XLOOKUP($F455,Monstervakken!$C:$C,Monstervakken!CP:CP,".",0)</f>
        <v>ja</v>
      </c>
      <c r="BG455" s="234" t="str">
        <f>_xlfn.XLOOKUP($F455,Monstervakken!$C:$C,Monstervakken!CQ:CQ,".",0)</f>
        <v>ja</v>
      </c>
      <c r="BH455" s="234" t="str">
        <f>_xlfn.XLOOKUP($F455,Monstervakken!$C:$C,Monstervakken!CR:CR,".",0)</f>
        <v>ja</v>
      </c>
      <c r="BI455" s="234" t="str">
        <f>_xlfn.XLOOKUP($F455,Monstervakken!$C:$C,Monstervakken!CS:CS,".",0)</f>
        <v>ja</v>
      </c>
      <c r="BJ455" s="234" t="str">
        <f>_xlfn.XLOOKUP($F455,Monstervakken!$C:$C,Monstervakken!CT:CT,".",0)</f>
        <v>ja</v>
      </c>
      <c r="BK455" s="234" t="str">
        <f>_xlfn.XLOOKUP($F455,Monstervakken!$C:$C,Monstervakken!CU:CU,".",0)</f>
        <v>ja</v>
      </c>
      <c r="BL455" s="232" t="str">
        <f t="shared" si="45"/>
        <v>163_035</v>
      </c>
    </row>
    <row r="456" spans="1:64" x14ac:dyDescent="0.2">
      <c r="A456" s="6" t="s">
        <v>1647</v>
      </c>
      <c r="C456" s="135">
        <f>_xlfn.XLOOKUP(F456,Monstervakken!C:C,Monstervakken!B:B)</f>
        <v>4035</v>
      </c>
      <c r="D456" s="6" t="s">
        <v>1640</v>
      </c>
      <c r="E456" s="6" t="s">
        <v>258</v>
      </c>
      <c r="F456" s="75">
        <v>80</v>
      </c>
      <c r="G456" s="115" t="str">
        <f t="shared" si="46"/>
        <v>163_036</v>
      </c>
      <c r="H456" s="135"/>
      <c r="I456" s="75">
        <v>36</v>
      </c>
      <c r="J456" s="6" t="s">
        <v>259</v>
      </c>
      <c r="K456" s="23">
        <v>50</v>
      </c>
      <c r="L456" s="25">
        <v>1.55</v>
      </c>
      <c r="M456" s="6">
        <v>77.5</v>
      </c>
      <c r="N456" s="8">
        <v>43690</v>
      </c>
      <c r="O456" s="6" t="s">
        <v>74</v>
      </c>
      <c r="P456" s="66">
        <v>-1.96</v>
      </c>
      <c r="Q456" s="66">
        <v>-1.97</v>
      </c>
      <c r="R456" s="66">
        <f>_xlfn.XLOOKUP(E456,hlp_leggeruitrapport!A:A,hlp_leggeruitrapport!D:D)</f>
        <v>-1.97</v>
      </c>
      <c r="S456" s="66">
        <v>0.25</v>
      </c>
      <c r="T456" s="66">
        <f>_xlfn.XLOOKUP(E456,hlp_leggeruitrapport!A:A,hlp_leggeruitrapport!E:E)</f>
        <v>0.25</v>
      </c>
      <c r="U456" s="75">
        <f>_xlfn.XLOOKUP(E456,hlp_leggeruitrapport!A:A,hlp_leggeruitrapport!F:F)</f>
        <v>1</v>
      </c>
      <c r="V456" s="165">
        <f>_xlfn.XLOOKUP($G456,hpBPaanwas!$C:$C,hpBPaanwas!T:T,".")</f>
        <v>0</v>
      </c>
      <c r="W456" s="75">
        <f t="shared" si="47"/>
        <v>-2.4200000000000004</v>
      </c>
      <c r="X456" s="6">
        <v>-2.2200000000000002</v>
      </c>
      <c r="Y456" s="6">
        <v>1.55</v>
      </c>
      <c r="Z456" s="6">
        <v>0.47</v>
      </c>
      <c r="AA456" s="6">
        <v>0</v>
      </c>
      <c r="AB456" s="6">
        <v>0.28999999999999998</v>
      </c>
      <c r="AC456" s="6">
        <v>23.5</v>
      </c>
      <c r="AD456" s="6">
        <v>0</v>
      </c>
      <c r="AE456" s="6">
        <v>14.5</v>
      </c>
      <c r="AF456" s="6">
        <v>0</v>
      </c>
      <c r="AG456" s="6" t="s">
        <v>27</v>
      </c>
      <c r="AH456" s="6" t="s">
        <v>32</v>
      </c>
      <c r="AI456" s="6" t="s">
        <v>41</v>
      </c>
      <c r="AJ456" s="6" t="s">
        <v>259</v>
      </c>
      <c r="AK456" s="75">
        <f>_xlfn.XLOOKUP(G456,hlpBPout!C:C,hlpBPout!X:X,".")</f>
        <v>20</v>
      </c>
      <c r="AL456" s="75">
        <f>_xlfn.XLOOKUP($G456,hlpBPout!$C:$C,hlpBPout!AA:AA,".")</f>
        <v>0</v>
      </c>
      <c r="AM456" s="75">
        <f>_xlfn.XLOOKUP(G456,hpBPaanwas!C:C,hpBPaanwas!X:X,".")</f>
        <v>25</v>
      </c>
      <c r="AN456" s="165">
        <f t="shared" si="50"/>
        <v>0.3</v>
      </c>
      <c r="AO456" s="75">
        <f>_xlfn.XLOOKUP($G456,hpBPaanwas!$C:$C,hpBPaanwas!AA:AA,".")</f>
        <v>15</v>
      </c>
      <c r="AP456" s="116"/>
      <c r="AQ456" s="75">
        <f t="shared" si="51"/>
        <v>-3.5</v>
      </c>
      <c r="AR456" s="116"/>
      <c r="AS456" s="127"/>
      <c r="AT456" s="127" t="s">
        <v>3795</v>
      </c>
      <c r="AU456" s="128"/>
      <c r="AV456" s="232" t="str">
        <f>_xlfn.XLOOKUP($F456,Monstervakken!$C:$C,Monstervakken!L:L,".",0)</f>
        <v>Klasse industrie</v>
      </c>
      <c r="AW456" s="232" t="str">
        <f>_xlfn.XLOOKUP($F456,Monstervakken!$C:$C,Monstervakken!M:M,".",0)</f>
        <v>Klasse B</v>
      </c>
      <c r="AX456" s="232" t="str">
        <f>_xlfn.XLOOKUP($F456,Monstervakken!$C:$C,Monstervakken!N:N,".",0)</f>
        <v>Niet verspreidbaar</v>
      </c>
      <c r="AY456" s="232" t="str">
        <f>_xlfn.XLOOKUP($F456,Monstervakken!$C:$C,Monstervakken!O:O,".",0)</f>
        <v>Toepasbaar GBT</v>
      </c>
      <c r="AZ456" s="232" t="str">
        <f>_xlfn.XLOOKUP($F456,Monstervakken!$C:$C,Monstervakken!P:P,".",0)</f>
        <v>Toepasbaar GBT</v>
      </c>
      <c r="BA456" s="232" t="str">
        <f>_xlfn.XLOOKUP($F456,Monstervakken!$C:$C,Monstervakken!Q:Q,".",0)</f>
        <v>Geen</v>
      </c>
      <c r="BB456" s="232"/>
      <c r="BC456" s="234" t="str">
        <f>_xlfn.XLOOKUP($F456,Monstervakken!$C:$C,Monstervakken!CM:CM,".",0)</f>
        <v>ja</v>
      </c>
      <c r="BD456" s="234" t="str">
        <f>_xlfn.XLOOKUP($F456,Monstervakken!$C:$C,Monstervakken!CN:CN,".",0)</f>
        <v>ja</v>
      </c>
      <c r="BE456" s="234" t="str">
        <f>_xlfn.XLOOKUP($F456,Monstervakken!$C:$C,Monstervakken!CO:CO,".",0)</f>
        <v>ja</v>
      </c>
      <c r="BF456" s="234" t="str">
        <f>_xlfn.XLOOKUP($F456,Monstervakken!$C:$C,Monstervakken!CP:CP,".",0)</f>
        <v>ja</v>
      </c>
      <c r="BG456" s="234" t="str">
        <f>_xlfn.XLOOKUP($F456,Monstervakken!$C:$C,Monstervakken!CQ:CQ,".",0)</f>
        <v>ja</v>
      </c>
      <c r="BH456" s="234" t="str">
        <f>_xlfn.XLOOKUP($F456,Monstervakken!$C:$C,Monstervakken!CR:CR,".",0)</f>
        <v>ja</v>
      </c>
      <c r="BI456" s="234" t="str">
        <f>_xlfn.XLOOKUP($F456,Monstervakken!$C:$C,Monstervakken!CS:CS,".",0)</f>
        <v>ja</v>
      </c>
      <c r="BJ456" s="234" t="str">
        <f>_xlfn.XLOOKUP($F456,Monstervakken!$C:$C,Monstervakken!CT:CT,".",0)</f>
        <v>ja</v>
      </c>
      <c r="BK456" s="234" t="str">
        <f>_xlfn.XLOOKUP($F456,Monstervakken!$C:$C,Monstervakken!CU:CU,".",0)</f>
        <v>ja</v>
      </c>
      <c r="BL456" s="232" t="str">
        <f t="shared" si="45"/>
        <v>163_036</v>
      </c>
    </row>
    <row r="457" spans="1:64" x14ac:dyDescent="0.2">
      <c r="A457" s="6" t="s">
        <v>1647</v>
      </c>
      <c r="C457" s="135">
        <f>_xlfn.XLOOKUP(F457,Monstervakken!C:C,Monstervakken!B:B)</f>
        <v>4035</v>
      </c>
      <c r="D457" s="6" t="s">
        <v>1640</v>
      </c>
      <c r="E457" s="6" t="s">
        <v>258</v>
      </c>
      <c r="F457" s="75">
        <v>80</v>
      </c>
      <c r="G457" s="115" t="str">
        <f t="shared" si="46"/>
        <v>163_037</v>
      </c>
      <c r="H457" s="135"/>
      <c r="I457" s="75">
        <v>37</v>
      </c>
      <c r="J457" s="6" t="s">
        <v>1109</v>
      </c>
      <c r="K457" s="23">
        <v>46.5</v>
      </c>
      <c r="L457" s="25">
        <v>1.1000000000000001</v>
      </c>
      <c r="M457" s="6">
        <v>51.15</v>
      </c>
      <c r="N457" s="8">
        <v>43690</v>
      </c>
      <c r="O457" s="6" t="s">
        <v>74</v>
      </c>
      <c r="P457" s="66">
        <v>-1.96</v>
      </c>
      <c r="Q457" s="66">
        <v>-1.97</v>
      </c>
      <c r="R457" s="66">
        <f>_xlfn.XLOOKUP(E457,hlp_leggeruitrapport!A:A,hlp_leggeruitrapport!D:D)</f>
        <v>-1.97</v>
      </c>
      <c r="S457" s="66">
        <v>0.25</v>
      </c>
      <c r="T457" s="66">
        <f>_xlfn.XLOOKUP(E457,hlp_leggeruitrapport!A:A,hlp_leggeruitrapport!E:E)</f>
        <v>0.25</v>
      </c>
      <c r="U457" s="75">
        <f>_xlfn.XLOOKUP(E457,hlp_leggeruitrapport!A:A,hlp_leggeruitrapport!F:F)</f>
        <v>1</v>
      </c>
      <c r="V457" s="165">
        <f>_xlfn.XLOOKUP($G457,hpBPaanwas!$C:$C,hpBPaanwas!T:T,".")</f>
        <v>0</v>
      </c>
      <c r="W457" s="75">
        <f t="shared" si="47"/>
        <v>-2.4200000000000004</v>
      </c>
      <c r="X457" s="6">
        <v>-2.2200000000000002</v>
      </c>
      <c r="Y457" s="6">
        <v>1.1000000000000001</v>
      </c>
      <c r="Z457" s="6">
        <v>0.41</v>
      </c>
      <c r="AA457" s="6">
        <v>0.11</v>
      </c>
      <c r="AB457" s="6">
        <v>0.32</v>
      </c>
      <c r="AC457" s="6">
        <v>19.100000000000001</v>
      </c>
      <c r="AD457" s="6">
        <v>5.0999999999999996</v>
      </c>
      <c r="AE457" s="6">
        <v>14.9</v>
      </c>
      <c r="AF457" s="6">
        <v>0.4</v>
      </c>
      <c r="AG457" s="6" t="s">
        <v>921</v>
      </c>
      <c r="AH457" s="6" t="s">
        <v>32</v>
      </c>
      <c r="AI457" s="6" t="s">
        <v>41</v>
      </c>
      <c r="AJ457" s="6" t="s">
        <v>1109</v>
      </c>
      <c r="AK457" s="75">
        <f>_xlfn.XLOOKUP(G457,hlpBPout!C:C,hlpBPout!X:X,".")</f>
        <v>19</v>
      </c>
      <c r="AL457" s="75">
        <f>_xlfn.XLOOKUP($G457,hlpBPout!$C:$C,hlpBPout!AA:AA,".")</f>
        <v>5</v>
      </c>
      <c r="AM457" s="75">
        <f>_xlfn.XLOOKUP(G457,hpBPaanwas!C:C,hpBPaanwas!X:X,".")</f>
        <v>19</v>
      </c>
      <c r="AN457" s="165">
        <f t="shared" ref="AN457:AN488" si="52">AO457/K457</f>
        <v>0.30107526881720431</v>
      </c>
      <c r="AO457" s="75">
        <f>_xlfn.XLOOKUP($G457,hpBPaanwas!$C:$C,hpBPaanwas!AA:AA,".")</f>
        <v>14</v>
      </c>
      <c r="AP457" s="116"/>
      <c r="AQ457" s="75">
        <f t="shared" si="51"/>
        <v>-0.10000000000000142</v>
      </c>
      <c r="AR457" s="116"/>
      <c r="AS457" s="127"/>
      <c r="AT457" s="127" t="s">
        <v>3795</v>
      </c>
      <c r="AU457" s="128"/>
      <c r="AV457" s="232" t="str">
        <f>_xlfn.XLOOKUP($F457,Monstervakken!$C:$C,Monstervakken!L:L,".",0)</f>
        <v>Klasse industrie</v>
      </c>
      <c r="AW457" s="232" t="str">
        <f>_xlfn.XLOOKUP($F457,Monstervakken!$C:$C,Monstervakken!M:M,".",0)</f>
        <v>Klasse B</v>
      </c>
      <c r="AX457" s="232" t="str">
        <f>_xlfn.XLOOKUP($F457,Monstervakken!$C:$C,Monstervakken!N:N,".",0)</f>
        <v>Niet verspreidbaar</v>
      </c>
      <c r="AY457" s="232" t="str">
        <f>_xlfn.XLOOKUP($F457,Monstervakken!$C:$C,Monstervakken!O:O,".",0)</f>
        <v>Toepasbaar GBT</v>
      </c>
      <c r="AZ457" s="232" t="str">
        <f>_xlfn.XLOOKUP($F457,Monstervakken!$C:$C,Monstervakken!P:P,".",0)</f>
        <v>Toepasbaar GBT</v>
      </c>
      <c r="BA457" s="232" t="str">
        <f>_xlfn.XLOOKUP($F457,Monstervakken!$C:$C,Monstervakken!Q:Q,".",0)</f>
        <v>Geen</v>
      </c>
      <c r="BB457" s="232"/>
      <c r="BC457" s="234" t="str">
        <f>_xlfn.XLOOKUP($F457,Monstervakken!$C:$C,Monstervakken!CM:CM,".",0)</f>
        <v>ja</v>
      </c>
      <c r="BD457" s="234" t="str">
        <f>_xlfn.XLOOKUP($F457,Monstervakken!$C:$C,Monstervakken!CN:CN,".",0)</f>
        <v>ja</v>
      </c>
      <c r="BE457" s="234" t="str">
        <f>_xlfn.XLOOKUP($F457,Monstervakken!$C:$C,Monstervakken!CO:CO,".",0)</f>
        <v>ja</v>
      </c>
      <c r="BF457" s="234" t="str">
        <f>_xlfn.XLOOKUP($F457,Monstervakken!$C:$C,Monstervakken!CP:CP,".",0)</f>
        <v>ja</v>
      </c>
      <c r="BG457" s="234" t="str">
        <f>_xlfn.XLOOKUP($F457,Monstervakken!$C:$C,Monstervakken!CQ:CQ,".",0)</f>
        <v>ja</v>
      </c>
      <c r="BH457" s="234" t="str">
        <f>_xlfn.XLOOKUP($F457,Monstervakken!$C:$C,Monstervakken!CR:CR,".",0)</f>
        <v>ja</v>
      </c>
      <c r="BI457" s="234" t="str">
        <f>_xlfn.XLOOKUP($F457,Monstervakken!$C:$C,Monstervakken!CS:CS,".",0)</f>
        <v>ja</v>
      </c>
      <c r="BJ457" s="234" t="str">
        <f>_xlfn.XLOOKUP($F457,Monstervakken!$C:$C,Monstervakken!CT:CT,".",0)</f>
        <v>ja</v>
      </c>
      <c r="BK457" s="234" t="str">
        <f>_xlfn.XLOOKUP($F457,Monstervakken!$C:$C,Monstervakken!CU:CU,".",0)</f>
        <v>ja</v>
      </c>
      <c r="BL457" s="232" t="str">
        <f t="shared" si="45"/>
        <v>163_037</v>
      </c>
    </row>
    <row r="458" spans="1:64" x14ac:dyDescent="0.2">
      <c r="A458" s="6" t="s">
        <v>1647</v>
      </c>
      <c r="C458" s="135">
        <f>_xlfn.XLOOKUP(F458,Monstervakken!C:C,Monstervakken!B:B)</f>
        <v>2012</v>
      </c>
      <c r="D458" s="6" t="s">
        <v>1635</v>
      </c>
      <c r="E458" s="6" t="s">
        <v>376</v>
      </c>
      <c r="F458" s="75">
        <v>52</v>
      </c>
      <c r="G458" s="115" t="str">
        <f t="shared" si="46"/>
        <v>011_278</v>
      </c>
      <c r="H458" s="135"/>
      <c r="I458" s="75">
        <v>278</v>
      </c>
      <c r="J458" s="6" t="s">
        <v>377</v>
      </c>
      <c r="K458" s="23">
        <v>36</v>
      </c>
      <c r="L458" s="25">
        <v>6.7</v>
      </c>
      <c r="M458" s="6">
        <v>241.2</v>
      </c>
      <c r="N458" s="8">
        <v>43766</v>
      </c>
      <c r="O458" s="6" t="s">
        <v>38</v>
      </c>
      <c r="P458" s="66">
        <v>-2.2200000000000002</v>
      </c>
      <c r="Q458" s="66">
        <v>-2.2200000000000002</v>
      </c>
      <c r="R458" s="66">
        <f>_xlfn.XLOOKUP(E458,hlp_leggeruitrapport!A:A,hlp_leggeruitrapport!D:D)</f>
        <v>-2.2200000000000002</v>
      </c>
      <c r="S458" s="66">
        <v>0.75</v>
      </c>
      <c r="T458" s="66">
        <f>_xlfn.XLOOKUP(E458,hlp_leggeruitrapport!A:A,hlp_leggeruitrapport!E:E)</f>
        <v>0.75</v>
      </c>
      <c r="U458" s="75">
        <f>_xlfn.XLOOKUP(E458,hlp_leggeruitrapport!A:A,hlp_leggeruitrapport!F:F)</f>
        <v>3</v>
      </c>
      <c r="V458" s="165">
        <f>_xlfn.XLOOKUP($G458,hpBPaanwas!$C:$C,hpBPaanwas!T:T,".")</f>
        <v>3</v>
      </c>
      <c r="W458" s="75">
        <f t="shared" si="47"/>
        <v>-3.1700000000000004</v>
      </c>
      <c r="X458" s="6">
        <v>-2.97</v>
      </c>
      <c r="Y458" s="6">
        <v>2.2000000000000002</v>
      </c>
      <c r="Z458" s="6">
        <v>1.64</v>
      </c>
      <c r="AA458" s="6">
        <v>0.08</v>
      </c>
      <c r="AB458" s="6">
        <v>0.19</v>
      </c>
      <c r="AC458" s="6">
        <v>59</v>
      </c>
      <c r="AD458" s="6">
        <v>2.9</v>
      </c>
      <c r="AE458" s="6">
        <v>6.8</v>
      </c>
      <c r="AF458" s="6">
        <v>4.6193999999999999E-2</v>
      </c>
      <c r="AG458" s="6" t="s">
        <v>27</v>
      </c>
      <c r="AH458" s="6" t="s">
        <v>28</v>
      </c>
      <c r="AI458" s="6" t="s">
        <v>29</v>
      </c>
      <c r="AJ458" s="6" t="s">
        <v>377</v>
      </c>
      <c r="AK458" s="75">
        <f>_xlfn.XLOOKUP(G458,hlpBPout!C:C,hlpBPout!X:X,".")</f>
        <v>58</v>
      </c>
      <c r="AL458" s="75">
        <f>_xlfn.XLOOKUP($G458,hlpBPout!$C:$C,hlpBPout!AA:AA,".")</f>
        <v>4</v>
      </c>
      <c r="AM458" s="75">
        <f>_xlfn.XLOOKUP(G458,hpBPaanwas!C:C,hpBPaanwas!X:X,".")</f>
        <v>65</v>
      </c>
      <c r="AN458" s="165">
        <f t="shared" si="52"/>
        <v>0.30555555555555558</v>
      </c>
      <c r="AO458" s="75">
        <f>_xlfn.XLOOKUP($G458,hpBPaanwas!$C:$C,hpBPaanwas!AA:AA,".")</f>
        <v>11</v>
      </c>
      <c r="AP458" s="116"/>
      <c r="AQ458" s="75">
        <f t="shared" si="51"/>
        <v>-1</v>
      </c>
      <c r="AR458" s="116"/>
      <c r="AS458" s="127"/>
      <c r="AT458" s="127" t="s">
        <v>3795</v>
      </c>
      <c r="AU458" s="128"/>
      <c r="AV458" s="232" t="str">
        <f>_xlfn.XLOOKUP($F458,Monstervakken!$C:$C,Monstervakken!L:L,".",0)</f>
        <v>Altijd toepasbaar</v>
      </c>
      <c r="AW458" s="232" t="str">
        <f>_xlfn.XLOOKUP($F458,Monstervakken!$C:$C,Monstervakken!M:M,".",0)</f>
        <v>Altijd toepasbaar</v>
      </c>
      <c r="AX458" s="232" t="str">
        <f>_xlfn.XLOOKUP($F458,Monstervakken!$C:$C,Monstervakken!N:N,".",0)</f>
        <v>Verspreidbaar</v>
      </c>
      <c r="AY458" s="232" t="str">
        <f>_xlfn.XLOOKUP($F458,Monstervakken!$C:$C,Monstervakken!O:O,".",0)</f>
        <v>Toepasbaar in GBT</v>
      </c>
      <c r="AZ458" s="232" t="str">
        <f>_xlfn.XLOOKUP($F458,Monstervakken!$C:$C,Monstervakken!P:P,".",0)</f>
        <v>Toepasbaar in GBT</v>
      </c>
      <c r="BA458" s="232" t="str">
        <f>_xlfn.XLOOKUP($F458,Monstervakken!$C:$C,Monstervakken!Q:Q,".",0)</f>
        <v>Geen</v>
      </c>
      <c r="BB458" s="232"/>
      <c r="BC458" s="234" t="str">
        <f>_xlfn.XLOOKUP($F458,Monstervakken!$C:$C,Monstervakken!CM:CM,".",0)</f>
        <v>ja</v>
      </c>
      <c r="BD458" s="234" t="str">
        <f>_xlfn.XLOOKUP($F458,Monstervakken!$C:$C,Monstervakken!CN:CN,".",0)</f>
        <v>ja</v>
      </c>
      <c r="BE458" s="234" t="str">
        <f>_xlfn.XLOOKUP($F458,Monstervakken!$C:$C,Monstervakken!CO:CO,".",0)</f>
        <v>ja</v>
      </c>
      <c r="BF458" s="234" t="str">
        <f>_xlfn.XLOOKUP($F458,Monstervakken!$C:$C,Monstervakken!CP:CP,".",0)</f>
        <v>ja</v>
      </c>
      <c r="BG458" s="234" t="str">
        <f>_xlfn.XLOOKUP($F458,Monstervakken!$C:$C,Monstervakken!CQ:CQ,".",0)</f>
        <v>ja</v>
      </c>
      <c r="BH458" s="234" t="str">
        <f>_xlfn.XLOOKUP($F458,Monstervakken!$C:$C,Monstervakken!CR:CR,".",0)</f>
        <v>nee</v>
      </c>
      <c r="BI458" s="234" t="str">
        <f>_xlfn.XLOOKUP($F458,Monstervakken!$C:$C,Monstervakken!CS:CS,".",0)</f>
        <v>nee</v>
      </c>
      <c r="BJ458" s="234" t="str">
        <f>_xlfn.XLOOKUP($F458,Monstervakken!$C:$C,Monstervakken!CT:CT,".",0)</f>
        <v>nee</v>
      </c>
      <c r="BK458" s="234" t="str">
        <f>_xlfn.XLOOKUP($F458,Monstervakken!$C:$C,Monstervakken!CU:CU,".",0)</f>
        <v>nee</v>
      </c>
      <c r="BL458" s="232" t="str">
        <f t="shared" ref="BL458:BL521" si="53">G458</f>
        <v>011_278</v>
      </c>
    </row>
    <row r="459" spans="1:64" x14ac:dyDescent="0.2">
      <c r="A459" s="6" t="s">
        <v>1647</v>
      </c>
      <c r="C459" s="135">
        <f>_xlfn.XLOOKUP(F459,Monstervakken!C:C,Monstervakken!B:B)</f>
        <v>2012</v>
      </c>
      <c r="D459" s="6" t="s">
        <v>1635</v>
      </c>
      <c r="E459" s="6" t="s">
        <v>378</v>
      </c>
      <c r="F459" s="75">
        <v>52</v>
      </c>
      <c r="G459" s="115" t="str">
        <f t="shared" si="46"/>
        <v>011_279</v>
      </c>
      <c r="H459" s="135"/>
      <c r="I459" s="75">
        <v>279</v>
      </c>
      <c r="J459" s="6" t="s">
        <v>379</v>
      </c>
      <c r="K459" s="23">
        <v>17</v>
      </c>
      <c r="L459" s="25">
        <v>7</v>
      </c>
      <c r="M459" s="6">
        <v>119</v>
      </c>
      <c r="N459" s="8">
        <v>43766</v>
      </c>
      <c r="O459" s="6" t="s">
        <v>74</v>
      </c>
      <c r="P459" s="66">
        <v>-2.2200000000000002</v>
      </c>
      <c r="Q459" s="66">
        <v>-2.2200000000000002</v>
      </c>
      <c r="R459" s="66">
        <f>_xlfn.XLOOKUP(E459,hlp_leggeruitrapport!A:A,hlp_leggeruitrapport!D:D)</f>
        <v>-2.2200000000000002</v>
      </c>
      <c r="S459" s="66">
        <v>0.75</v>
      </c>
      <c r="T459" s="66">
        <f>_xlfn.XLOOKUP(E459,hlp_leggeruitrapport!A:A,hlp_leggeruitrapport!E:E)</f>
        <v>0.75</v>
      </c>
      <c r="U459" s="75">
        <f>_xlfn.XLOOKUP(E459,hlp_leggeruitrapport!A:A,hlp_leggeruitrapport!F:F)</f>
        <v>3</v>
      </c>
      <c r="V459" s="165">
        <f>_xlfn.XLOOKUP($G459,hpBPaanwas!$C:$C,hpBPaanwas!T:T,".")</f>
        <v>3</v>
      </c>
      <c r="W459" s="75">
        <f t="shared" si="47"/>
        <v>-3.1700000000000004</v>
      </c>
      <c r="X459" s="6">
        <v>-2.97</v>
      </c>
      <c r="Y459" s="6">
        <v>2.5</v>
      </c>
      <c r="Z459" s="6">
        <v>1.23</v>
      </c>
      <c r="AA459" s="6">
        <v>0</v>
      </c>
      <c r="AB459" s="6">
        <v>0.12</v>
      </c>
      <c r="AC459" s="6">
        <v>20.9</v>
      </c>
      <c r="AD459" s="6">
        <v>0</v>
      </c>
      <c r="AE459" s="6">
        <v>2</v>
      </c>
      <c r="AF459" s="6">
        <v>0</v>
      </c>
      <c r="AG459" s="6" t="s">
        <v>27</v>
      </c>
      <c r="AH459" s="6" t="s">
        <v>32</v>
      </c>
      <c r="AI459" s="6" t="s">
        <v>41</v>
      </c>
      <c r="AJ459" s="6" t="s">
        <v>379</v>
      </c>
      <c r="AK459" s="75">
        <f>_xlfn.XLOOKUP(G459,hlpBPout!C:C,hlpBPout!X:X,".")</f>
        <v>20</v>
      </c>
      <c r="AL459" s="75">
        <f>_xlfn.XLOOKUP($G459,hlpBPout!$C:$C,hlpBPout!AA:AA,".")</f>
        <v>0</v>
      </c>
      <c r="AM459" s="75">
        <f>_xlfn.XLOOKUP(G459,hpBPaanwas!C:C,hpBPaanwas!X:X,".")</f>
        <v>24</v>
      </c>
      <c r="AN459" s="165">
        <f t="shared" si="52"/>
        <v>0.17647058823529413</v>
      </c>
      <c r="AO459" s="75">
        <f>_xlfn.XLOOKUP($G459,hpBPaanwas!$C:$C,hpBPaanwas!AA:AA,".")</f>
        <v>3</v>
      </c>
      <c r="AP459" s="116"/>
      <c r="AQ459" s="75">
        <f t="shared" si="51"/>
        <v>-0.89999999999999858</v>
      </c>
      <c r="AR459" s="116"/>
      <c r="AS459" s="127"/>
      <c r="AT459" s="127" t="s">
        <v>3795</v>
      </c>
      <c r="AU459" s="128"/>
      <c r="AV459" s="232" t="str">
        <f>_xlfn.XLOOKUP($F459,Monstervakken!$C:$C,Monstervakken!L:L,".",0)</f>
        <v>Altijd toepasbaar</v>
      </c>
      <c r="AW459" s="232" t="str">
        <f>_xlfn.XLOOKUP($F459,Monstervakken!$C:$C,Monstervakken!M:M,".",0)</f>
        <v>Altijd toepasbaar</v>
      </c>
      <c r="AX459" s="232" t="str">
        <f>_xlfn.XLOOKUP($F459,Monstervakken!$C:$C,Monstervakken!N:N,".",0)</f>
        <v>Verspreidbaar</v>
      </c>
      <c r="AY459" s="232" t="str">
        <f>_xlfn.XLOOKUP($F459,Monstervakken!$C:$C,Monstervakken!O:O,".",0)</f>
        <v>Toepasbaar in GBT</v>
      </c>
      <c r="AZ459" s="232" t="str">
        <f>_xlfn.XLOOKUP($F459,Monstervakken!$C:$C,Monstervakken!P:P,".",0)</f>
        <v>Toepasbaar in GBT</v>
      </c>
      <c r="BA459" s="232" t="str">
        <f>_xlfn.XLOOKUP($F459,Monstervakken!$C:$C,Monstervakken!Q:Q,".",0)</f>
        <v>Geen</v>
      </c>
      <c r="BB459" s="232"/>
      <c r="BC459" s="234" t="str">
        <f>_xlfn.XLOOKUP($F459,Monstervakken!$C:$C,Monstervakken!CM:CM,".",0)</f>
        <v>ja</v>
      </c>
      <c r="BD459" s="234" t="str">
        <f>_xlfn.XLOOKUP($F459,Monstervakken!$C:$C,Monstervakken!CN:CN,".",0)</f>
        <v>ja</v>
      </c>
      <c r="BE459" s="234" t="str">
        <f>_xlfn.XLOOKUP($F459,Monstervakken!$C:$C,Monstervakken!CO:CO,".",0)</f>
        <v>ja</v>
      </c>
      <c r="BF459" s="234" t="str">
        <f>_xlfn.XLOOKUP($F459,Monstervakken!$C:$C,Monstervakken!CP:CP,".",0)</f>
        <v>ja</v>
      </c>
      <c r="BG459" s="234" t="str">
        <f>_xlfn.XLOOKUP($F459,Monstervakken!$C:$C,Monstervakken!CQ:CQ,".",0)</f>
        <v>ja</v>
      </c>
      <c r="BH459" s="234" t="str">
        <f>_xlfn.XLOOKUP($F459,Monstervakken!$C:$C,Monstervakken!CR:CR,".",0)</f>
        <v>nee</v>
      </c>
      <c r="BI459" s="234" t="str">
        <f>_xlfn.XLOOKUP($F459,Monstervakken!$C:$C,Monstervakken!CS:CS,".",0)</f>
        <v>nee</v>
      </c>
      <c r="BJ459" s="234" t="str">
        <f>_xlfn.XLOOKUP($F459,Monstervakken!$C:$C,Monstervakken!CT:CT,".",0)</f>
        <v>nee</v>
      </c>
      <c r="BK459" s="234" t="str">
        <f>_xlfn.XLOOKUP($F459,Monstervakken!$C:$C,Monstervakken!CU:CU,".",0)</f>
        <v>nee</v>
      </c>
      <c r="BL459" s="232" t="str">
        <f t="shared" si="53"/>
        <v>011_279</v>
      </c>
    </row>
    <row r="460" spans="1:64" x14ac:dyDescent="0.2">
      <c r="A460" s="6" t="s">
        <v>1647</v>
      </c>
      <c r="C460" s="135">
        <f>_xlfn.XLOOKUP(F460,Monstervakken!C:C,Monstervakken!B:B)</f>
        <v>2013</v>
      </c>
      <c r="D460" s="6" t="s">
        <v>1635</v>
      </c>
      <c r="E460" s="6" t="s">
        <v>383</v>
      </c>
      <c r="F460" s="75">
        <v>54</v>
      </c>
      <c r="G460" s="115" t="str">
        <f t="shared" si="46"/>
        <v>011_286</v>
      </c>
      <c r="H460" s="135"/>
      <c r="I460" s="75">
        <v>286</v>
      </c>
      <c r="J460" s="6" t="s">
        <v>384</v>
      </c>
      <c r="K460" s="23">
        <v>14</v>
      </c>
      <c r="L460" s="25">
        <v>10.5</v>
      </c>
      <c r="M460" s="6">
        <v>147</v>
      </c>
      <c r="N460" s="8">
        <v>43766</v>
      </c>
      <c r="O460" s="6" t="s">
        <v>101</v>
      </c>
      <c r="P460" s="66">
        <v>-2.2200000000000002</v>
      </c>
      <c r="Q460" s="66">
        <v>-2.2200000000000002</v>
      </c>
      <c r="R460" s="66">
        <f>_xlfn.XLOOKUP(E460,hlp_leggeruitrapport!A:A,hlp_leggeruitrapport!D:D)</f>
        <v>-2.2200000000000002</v>
      </c>
      <c r="S460" s="66">
        <v>0.75</v>
      </c>
      <c r="T460" s="66">
        <f>_xlfn.XLOOKUP(E460,hlp_leggeruitrapport!A:A,hlp_leggeruitrapport!E:E)</f>
        <v>0.75</v>
      </c>
      <c r="U460" s="75">
        <f>_xlfn.XLOOKUP(E460,hlp_leggeruitrapport!A:A,hlp_leggeruitrapport!F:F)</f>
        <v>3</v>
      </c>
      <c r="V460" s="165">
        <f>_xlfn.XLOOKUP($G460,hpBPaanwas!$C:$C,hpBPaanwas!T:T,".")</f>
        <v>3</v>
      </c>
      <c r="W460" s="75">
        <f t="shared" si="47"/>
        <v>-3.1700000000000004</v>
      </c>
      <c r="X460" s="6">
        <v>-2.97</v>
      </c>
      <c r="Y460" s="6">
        <v>6</v>
      </c>
      <c r="Z460" s="6">
        <v>2.4500000000000002</v>
      </c>
      <c r="AA460" s="6">
        <v>0.12</v>
      </c>
      <c r="AB460" s="6">
        <v>0.53</v>
      </c>
      <c r="AC460" s="6">
        <v>34.299999999999997</v>
      </c>
      <c r="AD460" s="6">
        <v>1.7</v>
      </c>
      <c r="AE460" s="6">
        <v>7.4</v>
      </c>
      <c r="AF460" s="6">
        <v>2.6402999999999999E-2</v>
      </c>
      <c r="AG460" s="6" t="s">
        <v>27</v>
      </c>
      <c r="AH460" s="6" t="s">
        <v>28</v>
      </c>
      <c r="AI460" s="6" t="s">
        <v>29</v>
      </c>
      <c r="AJ460" s="6" t="s">
        <v>384</v>
      </c>
      <c r="AK460" s="75">
        <f>_xlfn.XLOOKUP(G460,hlpBPout!C:C,hlpBPout!X:X,".")</f>
        <v>34</v>
      </c>
      <c r="AL460" s="75">
        <f>_xlfn.XLOOKUP($G460,hlpBPout!$C:$C,hlpBPout!AA:AA,".")</f>
        <v>1</v>
      </c>
      <c r="AM460" s="75">
        <f>_xlfn.XLOOKUP(G460,hpBPaanwas!C:C,hpBPaanwas!X:X,".")</f>
        <v>38</v>
      </c>
      <c r="AN460" s="165">
        <f t="shared" si="52"/>
        <v>0.7142857142857143</v>
      </c>
      <c r="AO460" s="75">
        <f>_xlfn.XLOOKUP($G460,hpBPaanwas!$C:$C,hpBPaanwas!AA:AA,".")</f>
        <v>10</v>
      </c>
      <c r="AP460" s="116"/>
      <c r="AQ460" s="75">
        <f t="shared" si="51"/>
        <v>-0.29999999999999716</v>
      </c>
      <c r="AR460" s="116"/>
      <c r="AS460" s="127"/>
      <c r="AT460" s="127" t="s">
        <v>3795</v>
      </c>
      <c r="AU460" s="128"/>
      <c r="AV460" s="232" t="str">
        <f>_xlfn.XLOOKUP($F460,Monstervakken!$C:$C,Monstervakken!L:L,".",0)</f>
        <v>Altijd toepasbaar</v>
      </c>
      <c r="AW460" s="232" t="str">
        <f>_xlfn.XLOOKUP($F460,Monstervakken!$C:$C,Monstervakken!M:M,".",0)</f>
        <v>Altijd toepasbaar</v>
      </c>
      <c r="AX460" s="232" t="str">
        <f>_xlfn.XLOOKUP($F460,Monstervakken!$C:$C,Monstervakken!N:N,".",0)</f>
        <v>Verspreidbaar</v>
      </c>
      <c r="AY460" s="232" t="str">
        <f>_xlfn.XLOOKUP($F460,Monstervakken!$C:$C,Monstervakken!O:O,".",0)</f>
        <v>Toepasbaar in GBT</v>
      </c>
      <c r="AZ460" s="232" t="str">
        <f>_xlfn.XLOOKUP($F460,Monstervakken!$C:$C,Monstervakken!P:P,".",0)</f>
        <v>Toepasbaar in GBT</v>
      </c>
      <c r="BA460" s="232" t="str">
        <f>_xlfn.XLOOKUP($F460,Monstervakken!$C:$C,Monstervakken!Q:Q,".",0)</f>
        <v>Geen</v>
      </c>
      <c r="BB460" s="232"/>
      <c r="BC460" s="234" t="str">
        <f>_xlfn.XLOOKUP($F460,Monstervakken!$C:$C,Monstervakken!CM:CM,".",0)</f>
        <v>ja</v>
      </c>
      <c r="BD460" s="234" t="str">
        <f>_xlfn.XLOOKUP($F460,Monstervakken!$C:$C,Monstervakken!CN:CN,".",0)</f>
        <v>ja</v>
      </c>
      <c r="BE460" s="234" t="str">
        <f>_xlfn.XLOOKUP($F460,Monstervakken!$C:$C,Monstervakken!CO:CO,".",0)</f>
        <v>ja</v>
      </c>
      <c r="BF460" s="234" t="str">
        <f>_xlfn.XLOOKUP($F460,Monstervakken!$C:$C,Monstervakken!CP:CP,".",0)</f>
        <v>ja</v>
      </c>
      <c r="BG460" s="234" t="str">
        <f>_xlfn.XLOOKUP($F460,Monstervakken!$C:$C,Monstervakken!CQ:CQ,".",0)</f>
        <v>ja</v>
      </c>
      <c r="BH460" s="234" t="str">
        <f>_xlfn.XLOOKUP($F460,Monstervakken!$C:$C,Monstervakken!CR:CR,".",0)</f>
        <v>ja</v>
      </c>
      <c r="BI460" s="234" t="str">
        <f>_xlfn.XLOOKUP($F460,Monstervakken!$C:$C,Monstervakken!CS:CS,".",0)</f>
        <v>ja</v>
      </c>
      <c r="BJ460" s="234" t="str">
        <f>_xlfn.XLOOKUP($F460,Monstervakken!$C:$C,Monstervakken!CT:CT,".",0)</f>
        <v>ja</v>
      </c>
      <c r="BK460" s="234" t="str">
        <f>_xlfn.XLOOKUP($F460,Monstervakken!$C:$C,Monstervakken!CU:CU,".",0)</f>
        <v>ja</v>
      </c>
      <c r="BL460" s="232" t="str">
        <f t="shared" si="53"/>
        <v>011_286</v>
      </c>
    </row>
    <row r="461" spans="1:64" x14ac:dyDescent="0.2">
      <c r="A461" s="6" t="s">
        <v>1647</v>
      </c>
      <c r="C461" s="135">
        <f>_xlfn.XLOOKUP(F461,Monstervakken!C:C,Monstervakken!B:B)</f>
        <v>2013</v>
      </c>
      <c r="D461" s="6" t="s">
        <v>1635</v>
      </c>
      <c r="E461" s="6" t="s">
        <v>383</v>
      </c>
      <c r="F461" s="75">
        <v>54</v>
      </c>
      <c r="G461" s="115" t="str">
        <f t="shared" si="46"/>
        <v>011_287</v>
      </c>
      <c r="H461" s="135"/>
      <c r="I461" s="75">
        <v>287</v>
      </c>
      <c r="J461" s="6" t="s">
        <v>823</v>
      </c>
      <c r="K461" s="23">
        <v>17</v>
      </c>
      <c r="L461" s="25">
        <v>8</v>
      </c>
      <c r="M461" s="6">
        <v>136</v>
      </c>
      <c r="N461" s="8">
        <v>43766</v>
      </c>
      <c r="O461" s="6" t="s">
        <v>101</v>
      </c>
      <c r="P461" s="66">
        <v>-2.2200000000000002</v>
      </c>
      <c r="Q461" s="66">
        <v>-2.2200000000000002</v>
      </c>
      <c r="R461" s="66">
        <f>_xlfn.XLOOKUP(E461,hlp_leggeruitrapport!A:A,hlp_leggeruitrapport!D:D)</f>
        <v>-2.2200000000000002</v>
      </c>
      <c r="S461" s="66">
        <v>0.75</v>
      </c>
      <c r="T461" s="66">
        <f>_xlfn.XLOOKUP(E461,hlp_leggeruitrapport!A:A,hlp_leggeruitrapport!E:E)</f>
        <v>0.75</v>
      </c>
      <c r="U461" s="75">
        <f>_xlfn.XLOOKUP(E461,hlp_leggeruitrapport!A:A,hlp_leggeruitrapport!F:F)</f>
        <v>3</v>
      </c>
      <c r="V461" s="165">
        <f>_xlfn.XLOOKUP($G461,hpBPaanwas!$C:$C,hpBPaanwas!T:T,".")</f>
        <v>3</v>
      </c>
      <c r="W461" s="75">
        <f t="shared" si="47"/>
        <v>-3.1700000000000004</v>
      </c>
      <c r="X461" s="6">
        <v>-2.97</v>
      </c>
      <c r="Y461" s="6">
        <v>3.5</v>
      </c>
      <c r="Z461" s="6">
        <v>3.79</v>
      </c>
      <c r="AA461" s="6">
        <v>0.4</v>
      </c>
      <c r="AB461" s="6">
        <v>0.98</v>
      </c>
      <c r="AC461" s="6">
        <v>64.400000000000006</v>
      </c>
      <c r="AD461" s="6">
        <v>6.8</v>
      </c>
      <c r="AE461" s="6">
        <v>16.7</v>
      </c>
      <c r="AF461" s="6">
        <v>0.13878599999999999</v>
      </c>
      <c r="AG461" s="6" t="s">
        <v>479</v>
      </c>
      <c r="AH461" s="6" t="s">
        <v>32</v>
      </c>
      <c r="AI461" s="6" t="s">
        <v>41</v>
      </c>
      <c r="AJ461" s="6" t="s">
        <v>823</v>
      </c>
      <c r="AK461" s="75">
        <f>_xlfn.XLOOKUP(G461,hlpBPout!C:C,hlpBPout!X:X,".")</f>
        <v>65</v>
      </c>
      <c r="AL461" s="75">
        <f>_xlfn.XLOOKUP($G461,hlpBPout!$C:$C,hlpBPout!AA:AA,".")</f>
        <v>7</v>
      </c>
      <c r="AM461" s="75">
        <f>_xlfn.XLOOKUP(G461,hpBPaanwas!C:C,hpBPaanwas!X:X,".")</f>
        <v>68</v>
      </c>
      <c r="AN461" s="165">
        <f t="shared" si="52"/>
        <v>1.1176470588235294</v>
      </c>
      <c r="AO461" s="75">
        <f>_xlfn.XLOOKUP($G461,hpBPaanwas!$C:$C,hpBPaanwas!AA:AA,".")</f>
        <v>19</v>
      </c>
      <c r="AP461" s="116"/>
      <c r="AQ461" s="75">
        <f t="shared" si="51"/>
        <v>0.59999999999999432</v>
      </c>
      <c r="AR461" s="116"/>
      <c r="AS461" s="127"/>
      <c r="AT461" s="127" t="s">
        <v>3795</v>
      </c>
      <c r="AU461" s="128"/>
      <c r="AV461" s="232" t="str">
        <f>_xlfn.XLOOKUP($F461,Monstervakken!$C:$C,Monstervakken!L:L,".",0)</f>
        <v>Altijd toepasbaar</v>
      </c>
      <c r="AW461" s="232" t="str">
        <f>_xlfn.XLOOKUP($F461,Monstervakken!$C:$C,Monstervakken!M:M,".",0)</f>
        <v>Altijd toepasbaar</v>
      </c>
      <c r="AX461" s="232" t="str">
        <f>_xlfn.XLOOKUP($F461,Monstervakken!$C:$C,Monstervakken!N:N,".",0)</f>
        <v>Verspreidbaar</v>
      </c>
      <c r="AY461" s="232" t="str">
        <f>_xlfn.XLOOKUP($F461,Monstervakken!$C:$C,Monstervakken!O:O,".",0)</f>
        <v>Toepasbaar in GBT</v>
      </c>
      <c r="AZ461" s="232" t="str">
        <f>_xlfn.XLOOKUP($F461,Monstervakken!$C:$C,Monstervakken!P:P,".",0)</f>
        <v>Toepasbaar in GBT</v>
      </c>
      <c r="BA461" s="232" t="str">
        <f>_xlfn.XLOOKUP($F461,Monstervakken!$C:$C,Monstervakken!Q:Q,".",0)</f>
        <v>Geen</v>
      </c>
      <c r="BB461" s="232"/>
      <c r="BC461" s="234" t="str">
        <f>_xlfn.XLOOKUP($F461,Monstervakken!$C:$C,Monstervakken!CM:CM,".",0)</f>
        <v>ja</v>
      </c>
      <c r="BD461" s="234" t="str">
        <f>_xlfn.XLOOKUP($F461,Monstervakken!$C:$C,Monstervakken!CN:CN,".",0)</f>
        <v>ja</v>
      </c>
      <c r="BE461" s="234" t="str">
        <f>_xlfn.XLOOKUP($F461,Monstervakken!$C:$C,Monstervakken!CO:CO,".",0)</f>
        <v>ja</v>
      </c>
      <c r="BF461" s="234" t="str">
        <f>_xlfn.XLOOKUP($F461,Monstervakken!$C:$C,Monstervakken!CP:CP,".",0)</f>
        <v>ja</v>
      </c>
      <c r="BG461" s="234" t="str">
        <f>_xlfn.XLOOKUP($F461,Monstervakken!$C:$C,Monstervakken!CQ:CQ,".",0)</f>
        <v>ja</v>
      </c>
      <c r="BH461" s="234" t="str">
        <f>_xlfn.XLOOKUP($F461,Monstervakken!$C:$C,Monstervakken!CR:CR,".",0)</f>
        <v>ja</v>
      </c>
      <c r="BI461" s="234" t="str">
        <f>_xlfn.XLOOKUP($F461,Monstervakken!$C:$C,Monstervakken!CS:CS,".",0)</f>
        <v>ja</v>
      </c>
      <c r="BJ461" s="234" t="str">
        <f>_xlfn.XLOOKUP($F461,Monstervakken!$C:$C,Monstervakken!CT:CT,".",0)</f>
        <v>ja</v>
      </c>
      <c r="BK461" s="234" t="str">
        <f>_xlfn.XLOOKUP($F461,Monstervakken!$C:$C,Monstervakken!CU:CU,".",0)</f>
        <v>ja</v>
      </c>
      <c r="BL461" s="232" t="str">
        <f t="shared" si="53"/>
        <v>011_287</v>
      </c>
    </row>
    <row r="462" spans="1:64" x14ac:dyDescent="0.2">
      <c r="A462" s="6" t="s">
        <v>1647</v>
      </c>
      <c r="C462" s="135">
        <f>_xlfn.XLOOKUP(F462,Monstervakken!C:C,Monstervakken!B:B)</f>
        <v>2013</v>
      </c>
      <c r="D462" s="6" t="s">
        <v>1635</v>
      </c>
      <c r="E462" s="6" t="s">
        <v>383</v>
      </c>
      <c r="F462" s="75">
        <v>54</v>
      </c>
      <c r="G462" s="115" t="str">
        <f t="shared" ref="G462:G525" si="54">D462&amp;"_"&amp;TEXT(I462,"000")</f>
        <v>011_288</v>
      </c>
      <c r="H462" s="135"/>
      <c r="I462" s="75">
        <v>288</v>
      </c>
      <c r="J462" s="6" t="s">
        <v>1143</v>
      </c>
      <c r="K462" s="23">
        <v>22</v>
      </c>
      <c r="L462" s="25">
        <v>6</v>
      </c>
      <c r="M462" s="6">
        <v>132</v>
      </c>
      <c r="N462" s="8">
        <v>43766</v>
      </c>
      <c r="O462" s="6" t="s">
        <v>66</v>
      </c>
      <c r="P462" s="66">
        <v>-2.2200000000000002</v>
      </c>
      <c r="Q462" s="66">
        <v>-2.2200000000000002</v>
      </c>
      <c r="R462" s="66">
        <f>_xlfn.XLOOKUP(E462,hlp_leggeruitrapport!A:A,hlp_leggeruitrapport!D:D)</f>
        <v>-2.2200000000000002</v>
      </c>
      <c r="S462" s="66">
        <v>0.75</v>
      </c>
      <c r="T462" s="66">
        <f>_xlfn.XLOOKUP(E462,hlp_leggeruitrapport!A:A,hlp_leggeruitrapport!E:E)</f>
        <v>0.75</v>
      </c>
      <c r="U462" s="75">
        <f>_xlfn.XLOOKUP(E462,hlp_leggeruitrapport!A:A,hlp_leggeruitrapport!F:F)</f>
        <v>3</v>
      </c>
      <c r="V462" s="165">
        <f>_xlfn.XLOOKUP($G462,hpBPaanwas!$C:$C,hpBPaanwas!T:T,".")</f>
        <v>2.67</v>
      </c>
      <c r="W462" s="75">
        <f t="shared" ref="W462:W525" si="55">X462-0.2</f>
        <v>-3.1700000000000004</v>
      </c>
      <c r="X462" s="6">
        <v>-2.97</v>
      </c>
      <c r="Y462" s="6">
        <v>2</v>
      </c>
      <c r="Z462" s="6">
        <v>2.48</v>
      </c>
      <c r="AA462" s="6">
        <v>1.2</v>
      </c>
      <c r="AB462" s="6">
        <v>1.37</v>
      </c>
      <c r="AC462" s="6">
        <v>54.6</v>
      </c>
      <c r="AD462" s="6">
        <v>26.4</v>
      </c>
      <c r="AE462" s="6">
        <v>30.1</v>
      </c>
      <c r="AF462" s="6">
        <v>0.44444400000000001</v>
      </c>
      <c r="AG462" s="6" t="s">
        <v>921</v>
      </c>
      <c r="AH462" s="6" t="s">
        <v>28</v>
      </c>
      <c r="AI462" s="6" t="s">
        <v>41</v>
      </c>
      <c r="AJ462" s="6" t="s">
        <v>1143</v>
      </c>
      <c r="AK462" s="75">
        <f>_xlfn.XLOOKUP(G462,hlpBPout!C:C,hlpBPout!X:X,".")</f>
        <v>53</v>
      </c>
      <c r="AL462" s="75">
        <f>_xlfn.XLOOKUP($G462,hlpBPout!$C:$C,hlpBPout!AA:AA,".")</f>
        <v>24</v>
      </c>
      <c r="AM462" s="75">
        <f>_xlfn.XLOOKUP(G462,hpBPaanwas!C:C,hpBPaanwas!X:X,".")</f>
        <v>57</v>
      </c>
      <c r="AN462" s="165">
        <f t="shared" si="52"/>
        <v>1.5</v>
      </c>
      <c r="AO462" s="75">
        <f>_xlfn.XLOOKUP($G462,hpBPaanwas!$C:$C,hpBPaanwas!AA:AA,".")</f>
        <v>33</v>
      </c>
      <c r="AP462" s="116"/>
      <c r="AQ462" s="75">
        <f t="shared" si="51"/>
        <v>-1.6000000000000014</v>
      </c>
      <c r="AR462" s="116"/>
      <c r="AS462" s="127"/>
      <c r="AT462" s="127" t="s">
        <v>3795</v>
      </c>
      <c r="AU462" s="128"/>
      <c r="AV462" s="232" t="str">
        <f>_xlfn.XLOOKUP($F462,Monstervakken!$C:$C,Monstervakken!L:L,".",0)</f>
        <v>Altijd toepasbaar</v>
      </c>
      <c r="AW462" s="232" t="str">
        <f>_xlfn.XLOOKUP($F462,Monstervakken!$C:$C,Monstervakken!M:M,".",0)</f>
        <v>Altijd toepasbaar</v>
      </c>
      <c r="AX462" s="232" t="str">
        <f>_xlfn.XLOOKUP($F462,Monstervakken!$C:$C,Monstervakken!N:N,".",0)</f>
        <v>Verspreidbaar</v>
      </c>
      <c r="AY462" s="232" t="str">
        <f>_xlfn.XLOOKUP($F462,Monstervakken!$C:$C,Monstervakken!O:O,".",0)</f>
        <v>Toepasbaar in GBT</v>
      </c>
      <c r="AZ462" s="232" t="str">
        <f>_xlfn.XLOOKUP($F462,Monstervakken!$C:$C,Monstervakken!P:P,".",0)</f>
        <v>Toepasbaar in GBT</v>
      </c>
      <c r="BA462" s="232" t="str">
        <f>_xlfn.XLOOKUP($F462,Monstervakken!$C:$C,Monstervakken!Q:Q,".",0)</f>
        <v>Geen</v>
      </c>
      <c r="BB462" s="232"/>
      <c r="BC462" s="234" t="str">
        <f>_xlfn.XLOOKUP($F462,Monstervakken!$C:$C,Monstervakken!CM:CM,".",0)</f>
        <v>ja</v>
      </c>
      <c r="BD462" s="234" t="str">
        <f>_xlfn.XLOOKUP($F462,Monstervakken!$C:$C,Monstervakken!CN:CN,".",0)</f>
        <v>ja</v>
      </c>
      <c r="BE462" s="234" t="str">
        <f>_xlfn.XLOOKUP($F462,Monstervakken!$C:$C,Monstervakken!CO:CO,".",0)</f>
        <v>ja</v>
      </c>
      <c r="BF462" s="234" t="str">
        <f>_xlfn.XLOOKUP($F462,Monstervakken!$C:$C,Monstervakken!CP:CP,".",0)</f>
        <v>ja</v>
      </c>
      <c r="BG462" s="234" t="str">
        <f>_xlfn.XLOOKUP($F462,Monstervakken!$C:$C,Monstervakken!CQ:CQ,".",0)</f>
        <v>ja</v>
      </c>
      <c r="BH462" s="234" t="str">
        <f>_xlfn.XLOOKUP($F462,Monstervakken!$C:$C,Monstervakken!CR:CR,".",0)</f>
        <v>ja</v>
      </c>
      <c r="BI462" s="234" t="str">
        <f>_xlfn.XLOOKUP($F462,Monstervakken!$C:$C,Monstervakken!CS:CS,".",0)</f>
        <v>ja</v>
      </c>
      <c r="BJ462" s="234" t="str">
        <f>_xlfn.XLOOKUP($F462,Monstervakken!$C:$C,Monstervakken!CT:CT,".",0)</f>
        <v>ja</v>
      </c>
      <c r="BK462" s="234" t="str">
        <f>_xlfn.XLOOKUP($F462,Monstervakken!$C:$C,Monstervakken!CU:CU,".",0)</f>
        <v>ja</v>
      </c>
      <c r="BL462" s="232" t="str">
        <f t="shared" si="53"/>
        <v>011_288</v>
      </c>
    </row>
    <row r="463" spans="1:64" x14ac:dyDescent="0.2">
      <c r="A463" s="6" t="s">
        <v>1647</v>
      </c>
      <c r="C463" s="135">
        <f>_xlfn.XLOOKUP(F463,Monstervakken!C:C,Monstervakken!B:B)</f>
        <v>2013</v>
      </c>
      <c r="D463" s="6" t="s">
        <v>1635</v>
      </c>
      <c r="E463" s="6" t="s">
        <v>383</v>
      </c>
      <c r="F463" s="75">
        <v>54</v>
      </c>
      <c r="G463" s="115" t="str">
        <f t="shared" si="54"/>
        <v>011_289</v>
      </c>
      <c r="H463" s="135"/>
      <c r="I463" s="75">
        <v>289</v>
      </c>
      <c r="J463" s="6" t="s">
        <v>1144</v>
      </c>
      <c r="K463" s="23">
        <v>14.5</v>
      </c>
      <c r="L463" s="25">
        <v>2.9</v>
      </c>
      <c r="M463" s="6">
        <v>42.05</v>
      </c>
      <c r="N463" s="8">
        <v>43766</v>
      </c>
      <c r="O463" s="6" t="s">
        <v>66</v>
      </c>
      <c r="P463" s="66">
        <v>-2.2200000000000002</v>
      </c>
      <c r="Q463" s="66">
        <v>-2.2200000000000002</v>
      </c>
      <c r="R463" s="66">
        <f>_xlfn.XLOOKUP(E463,hlp_leggeruitrapport!A:A,hlp_leggeruitrapport!D:D)</f>
        <v>-2.2200000000000002</v>
      </c>
      <c r="S463" s="66">
        <v>0.75</v>
      </c>
      <c r="T463" s="66">
        <f>_xlfn.XLOOKUP(E463,hlp_leggeruitrapport!A:A,hlp_leggeruitrapport!E:E)</f>
        <v>0.75</v>
      </c>
      <c r="U463" s="75">
        <f>_xlfn.XLOOKUP(E463,hlp_leggeruitrapport!A:A,hlp_leggeruitrapport!F:F)</f>
        <v>3</v>
      </c>
      <c r="V463" s="165">
        <f>_xlfn.XLOOKUP($G463,hpBPaanwas!$C:$C,hpBPaanwas!T:T,".")</f>
        <v>1.27</v>
      </c>
      <c r="W463" s="75">
        <f t="shared" si="55"/>
        <v>-3.1700000000000004</v>
      </c>
      <c r="X463" s="6">
        <v>-2.97</v>
      </c>
      <c r="Y463" s="6">
        <v>1</v>
      </c>
      <c r="Z463" s="6">
        <v>1.3</v>
      </c>
      <c r="AA463" s="6">
        <v>0.97</v>
      </c>
      <c r="AB463" s="6">
        <v>0.99</v>
      </c>
      <c r="AC463" s="6">
        <v>18.899999999999999</v>
      </c>
      <c r="AD463" s="6">
        <v>14.1</v>
      </c>
      <c r="AE463" s="6">
        <v>14.4</v>
      </c>
      <c r="AF463" s="6">
        <v>0.58031699999999997</v>
      </c>
      <c r="AG463" s="6" t="s">
        <v>921</v>
      </c>
      <c r="AH463" s="6" t="s">
        <v>32</v>
      </c>
      <c r="AI463" s="6" t="s">
        <v>41</v>
      </c>
      <c r="AJ463" s="6" t="s">
        <v>1144</v>
      </c>
      <c r="AK463" s="75">
        <f>_xlfn.XLOOKUP(G463,hlpBPout!C:C,hlpBPout!X:X,".")</f>
        <v>19</v>
      </c>
      <c r="AL463" s="75" t="str">
        <f>_xlfn.XLOOKUP($G463,hlpBPout!$C:$C,hlpBPout!AA:AA,".")</f>
        <v>!</v>
      </c>
      <c r="AM463" s="75">
        <f>_xlfn.XLOOKUP(G463,hpBPaanwas!C:C,hpBPaanwas!X:X,".")</f>
        <v>19</v>
      </c>
      <c r="AN463" s="165">
        <f t="shared" si="52"/>
        <v>1.103448275862069</v>
      </c>
      <c r="AO463" s="75">
        <f>_xlfn.XLOOKUP($G463,hpBPaanwas!$C:$C,hpBPaanwas!AA:AA,".")</f>
        <v>16</v>
      </c>
      <c r="AP463" s="116"/>
      <c r="AQ463" s="75">
        <f t="shared" si="51"/>
        <v>0.10000000000000142</v>
      </c>
      <c r="AR463" s="116"/>
      <c r="AS463" s="127"/>
      <c r="AT463" s="127" t="s">
        <v>3795</v>
      </c>
      <c r="AU463" s="128"/>
      <c r="AV463" s="232" t="str">
        <f>_xlfn.XLOOKUP($F463,Monstervakken!$C:$C,Monstervakken!L:L,".",0)</f>
        <v>Altijd toepasbaar</v>
      </c>
      <c r="AW463" s="232" t="str">
        <f>_xlfn.XLOOKUP($F463,Monstervakken!$C:$C,Monstervakken!M:M,".",0)</f>
        <v>Altijd toepasbaar</v>
      </c>
      <c r="AX463" s="232" t="str">
        <f>_xlfn.XLOOKUP($F463,Monstervakken!$C:$C,Monstervakken!N:N,".",0)</f>
        <v>Verspreidbaar</v>
      </c>
      <c r="AY463" s="232" t="str">
        <f>_xlfn.XLOOKUP($F463,Monstervakken!$C:$C,Monstervakken!O:O,".",0)</f>
        <v>Toepasbaar in GBT</v>
      </c>
      <c r="AZ463" s="232" t="str">
        <f>_xlfn.XLOOKUP($F463,Monstervakken!$C:$C,Monstervakken!P:P,".",0)</f>
        <v>Toepasbaar in GBT</v>
      </c>
      <c r="BA463" s="232" t="str">
        <f>_xlfn.XLOOKUP($F463,Monstervakken!$C:$C,Monstervakken!Q:Q,".",0)</f>
        <v>Geen</v>
      </c>
      <c r="BB463" s="232"/>
      <c r="BC463" s="234" t="str">
        <f>_xlfn.XLOOKUP($F463,Monstervakken!$C:$C,Monstervakken!CM:CM,".",0)</f>
        <v>ja</v>
      </c>
      <c r="BD463" s="234" t="str">
        <f>_xlfn.XLOOKUP($F463,Monstervakken!$C:$C,Monstervakken!CN:CN,".",0)</f>
        <v>ja</v>
      </c>
      <c r="BE463" s="234" t="str">
        <f>_xlfn.XLOOKUP($F463,Monstervakken!$C:$C,Monstervakken!CO:CO,".",0)</f>
        <v>ja</v>
      </c>
      <c r="BF463" s="234" t="str">
        <f>_xlfn.XLOOKUP($F463,Monstervakken!$C:$C,Monstervakken!CP:CP,".",0)</f>
        <v>ja</v>
      </c>
      <c r="BG463" s="234" t="str">
        <f>_xlfn.XLOOKUP($F463,Monstervakken!$C:$C,Monstervakken!CQ:CQ,".",0)</f>
        <v>ja</v>
      </c>
      <c r="BH463" s="234" t="str">
        <f>_xlfn.XLOOKUP($F463,Monstervakken!$C:$C,Monstervakken!CR:CR,".",0)</f>
        <v>ja</v>
      </c>
      <c r="BI463" s="234" t="str">
        <f>_xlfn.XLOOKUP($F463,Monstervakken!$C:$C,Monstervakken!CS:CS,".",0)</f>
        <v>ja</v>
      </c>
      <c r="BJ463" s="234" t="str">
        <f>_xlfn.XLOOKUP($F463,Monstervakken!$C:$C,Monstervakken!CT:CT,".",0)</f>
        <v>ja</v>
      </c>
      <c r="BK463" s="234" t="str">
        <f>_xlfn.XLOOKUP($F463,Monstervakken!$C:$C,Monstervakken!CU:CU,".",0)</f>
        <v>ja</v>
      </c>
      <c r="BL463" s="232" t="str">
        <f t="shared" si="53"/>
        <v>011_289</v>
      </c>
    </row>
    <row r="464" spans="1:64" x14ac:dyDescent="0.2">
      <c r="A464" s="6" t="s">
        <v>1647</v>
      </c>
      <c r="C464" s="135">
        <f>_xlfn.XLOOKUP(F464,Monstervakken!C:C,Monstervakken!B:B)</f>
        <v>2014</v>
      </c>
      <c r="D464" s="6" t="s">
        <v>1635</v>
      </c>
      <c r="E464" s="6" t="s">
        <v>380</v>
      </c>
      <c r="F464" s="75">
        <v>56</v>
      </c>
      <c r="G464" s="115" t="str">
        <f t="shared" si="54"/>
        <v>011_283</v>
      </c>
      <c r="H464" s="135"/>
      <c r="I464" s="75">
        <v>283</v>
      </c>
      <c r="J464" s="6" t="s">
        <v>381</v>
      </c>
      <c r="K464" s="23">
        <v>26.5</v>
      </c>
      <c r="L464" s="25">
        <v>8</v>
      </c>
      <c r="M464" s="6">
        <v>212</v>
      </c>
      <c r="N464" s="8">
        <v>43766</v>
      </c>
      <c r="O464" s="6" t="s">
        <v>26</v>
      </c>
      <c r="P464" s="66">
        <v>-2.2200000000000002</v>
      </c>
      <c r="Q464" s="66">
        <v>-2.2200000000000002</v>
      </c>
      <c r="R464" s="66">
        <f>_xlfn.XLOOKUP(E464,hlp_leggeruitrapport!A:A,hlp_leggeruitrapport!D:D)</f>
        <v>-2.2200000000000002</v>
      </c>
      <c r="S464" s="66">
        <v>0.75</v>
      </c>
      <c r="T464" s="66">
        <f>_xlfn.XLOOKUP(E464,hlp_leggeruitrapport!A:A,hlp_leggeruitrapport!E:E)</f>
        <v>0.75</v>
      </c>
      <c r="U464" s="75">
        <f>_xlfn.XLOOKUP(E464,hlp_leggeruitrapport!A:A,hlp_leggeruitrapport!F:F)</f>
        <v>3</v>
      </c>
      <c r="V464" s="165">
        <f>_xlfn.XLOOKUP($G464,hpBPaanwas!$C:$C,hpBPaanwas!T:T,".")</f>
        <v>3</v>
      </c>
      <c r="W464" s="75">
        <f t="shared" si="55"/>
        <v>-3.1700000000000004</v>
      </c>
      <c r="X464" s="6">
        <v>-2.97</v>
      </c>
      <c r="Y464" s="6">
        <v>3.5</v>
      </c>
      <c r="Z464" s="6">
        <v>2.12</v>
      </c>
      <c r="AA464" s="6">
        <v>0</v>
      </c>
      <c r="AB464" s="6">
        <v>0.03</v>
      </c>
      <c r="AC464" s="6">
        <v>56.2</v>
      </c>
      <c r="AD464" s="6">
        <v>0</v>
      </c>
      <c r="AE464" s="6">
        <v>0.8</v>
      </c>
      <c r="AF464" s="6">
        <v>0</v>
      </c>
      <c r="AG464" s="6" t="s">
        <v>27</v>
      </c>
      <c r="AH464" s="6" t="s">
        <v>32</v>
      </c>
      <c r="AI464" s="6" t="s">
        <v>41</v>
      </c>
      <c r="AJ464" s="6" t="s">
        <v>381</v>
      </c>
      <c r="AK464" s="75">
        <f>_xlfn.XLOOKUP(G464,hlpBPout!C:C,hlpBPout!X:X,".")</f>
        <v>56</v>
      </c>
      <c r="AL464" s="75">
        <f>_xlfn.XLOOKUP($G464,hlpBPout!$C:$C,hlpBPout!AA:AA,".")</f>
        <v>0</v>
      </c>
      <c r="AM464" s="75">
        <f>_xlfn.XLOOKUP(G464,hpBPaanwas!C:C,hpBPaanwas!X:X,".")</f>
        <v>61</v>
      </c>
      <c r="AN464" s="165">
        <f t="shared" si="52"/>
        <v>0.11320754716981132</v>
      </c>
      <c r="AO464" s="75">
        <f>_xlfn.XLOOKUP($G464,hpBPaanwas!$C:$C,hpBPaanwas!AA:AA,".")</f>
        <v>3</v>
      </c>
      <c r="AP464" s="116"/>
      <c r="AQ464" s="75">
        <f t="shared" si="51"/>
        <v>-0.20000000000000284</v>
      </c>
      <c r="AR464" s="116"/>
      <c r="AS464" s="127"/>
      <c r="AT464" s="127" t="s">
        <v>3795</v>
      </c>
      <c r="AU464" s="128"/>
      <c r="AV464" s="232" t="str">
        <f>_xlfn.XLOOKUP($F464,Monstervakken!$C:$C,Monstervakken!L:L,".",0)</f>
        <v>Altijd toepasbaar</v>
      </c>
      <c r="AW464" s="232" t="str">
        <f>_xlfn.XLOOKUP($F464,Monstervakken!$C:$C,Monstervakken!M:M,".",0)</f>
        <v>Altijd toepasbaar</v>
      </c>
      <c r="AX464" s="232" t="str">
        <f>_xlfn.XLOOKUP($F464,Monstervakken!$C:$C,Monstervakken!N:N,".",0)</f>
        <v>Verspreidbaar</v>
      </c>
      <c r="AY464" s="232" t="str">
        <f>_xlfn.XLOOKUP($F464,Monstervakken!$C:$C,Monstervakken!O:O,".",0)</f>
        <v>Toepasbaar in GBT</v>
      </c>
      <c r="AZ464" s="232" t="str">
        <f>_xlfn.XLOOKUP($F464,Monstervakken!$C:$C,Monstervakken!P:P,".",0)</f>
        <v>Toepasbaar in GBT</v>
      </c>
      <c r="BA464" s="232" t="str">
        <f>_xlfn.XLOOKUP($F464,Monstervakken!$C:$C,Monstervakken!Q:Q,".",0)</f>
        <v>Geen</v>
      </c>
      <c r="BB464" s="232"/>
      <c r="BC464" s="234" t="str">
        <f>_xlfn.XLOOKUP($F464,Monstervakken!$C:$C,Monstervakken!CM:CM,".",0)</f>
        <v>ja</v>
      </c>
      <c r="BD464" s="234" t="str">
        <f>_xlfn.XLOOKUP($F464,Monstervakken!$C:$C,Monstervakken!CN:CN,".",0)</f>
        <v>ja</v>
      </c>
      <c r="BE464" s="234" t="str">
        <f>_xlfn.XLOOKUP($F464,Monstervakken!$C:$C,Monstervakken!CO:CO,".",0)</f>
        <v>ja</v>
      </c>
      <c r="BF464" s="234" t="str">
        <f>_xlfn.XLOOKUP($F464,Monstervakken!$C:$C,Monstervakken!CP:CP,".",0)</f>
        <v>ja</v>
      </c>
      <c r="BG464" s="234" t="str">
        <f>_xlfn.XLOOKUP($F464,Monstervakken!$C:$C,Monstervakken!CQ:CQ,".",0)</f>
        <v>ja</v>
      </c>
      <c r="BH464" s="234" t="str">
        <f>_xlfn.XLOOKUP($F464,Monstervakken!$C:$C,Monstervakken!CR:CR,".",0)</f>
        <v>ja</v>
      </c>
      <c r="BI464" s="234" t="str">
        <f>_xlfn.XLOOKUP($F464,Monstervakken!$C:$C,Monstervakken!CS:CS,".",0)</f>
        <v>ja</v>
      </c>
      <c r="BJ464" s="234" t="str">
        <f>_xlfn.XLOOKUP($F464,Monstervakken!$C:$C,Monstervakken!CT:CT,".",0)</f>
        <v>ja</v>
      </c>
      <c r="BK464" s="234" t="str">
        <f>_xlfn.XLOOKUP($F464,Monstervakken!$C:$C,Monstervakken!CU:CU,".",0)</f>
        <v>ja</v>
      </c>
      <c r="BL464" s="232" t="str">
        <f t="shared" si="53"/>
        <v>011_283</v>
      </c>
    </row>
    <row r="465" spans="1:64" x14ac:dyDescent="0.2">
      <c r="A465" s="6" t="s">
        <v>1647</v>
      </c>
      <c r="C465" s="135">
        <f>_xlfn.XLOOKUP(F465,Monstervakken!C:C,Monstervakken!B:B)</f>
        <v>2015</v>
      </c>
      <c r="D465" s="6" t="s">
        <v>1635</v>
      </c>
      <c r="E465" s="6" t="s">
        <v>843</v>
      </c>
      <c r="F465" s="75">
        <v>77</v>
      </c>
      <c r="G465" s="115" t="str">
        <f t="shared" si="54"/>
        <v>011_337</v>
      </c>
      <c r="H465" s="135"/>
      <c r="I465" s="75">
        <v>337</v>
      </c>
      <c r="J465" s="6" t="s">
        <v>844</v>
      </c>
      <c r="K465" s="23">
        <v>9</v>
      </c>
      <c r="L465" s="25">
        <v>7.45</v>
      </c>
      <c r="M465" s="6">
        <v>67.05</v>
      </c>
      <c r="N465" s="8">
        <v>43763</v>
      </c>
      <c r="O465" s="6" t="s">
        <v>47</v>
      </c>
      <c r="P465" s="66">
        <v>-2.2400000000000002</v>
      </c>
      <c r="Q465" s="66">
        <v>-2.2200000000000002</v>
      </c>
      <c r="R465" s="66">
        <f>_xlfn.XLOOKUP(E465,hlp_leggeruitrapport!A:A,hlp_leggeruitrapport!D:D)</f>
        <v>-2.2200000000000002</v>
      </c>
      <c r="S465" s="66">
        <v>0.75</v>
      </c>
      <c r="T465" s="66">
        <f>_xlfn.XLOOKUP(E465,hlp_leggeruitrapport!A:A,hlp_leggeruitrapport!E:E)</f>
        <v>0.75</v>
      </c>
      <c r="U465" s="75">
        <f>_xlfn.XLOOKUP(E465,hlp_leggeruitrapport!A:A,hlp_leggeruitrapport!F:F)</f>
        <v>3</v>
      </c>
      <c r="V465" s="165">
        <f>_xlfn.XLOOKUP($G465,hpBPaanwas!$C:$C,hpBPaanwas!T:T,".")</f>
        <v>3</v>
      </c>
      <c r="W465" s="75">
        <f t="shared" si="55"/>
        <v>-3.1700000000000004</v>
      </c>
      <c r="X465" s="6">
        <v>-2.97</v>
      </c>
      <c r="Y465" s="6">
        <v>2.95</v>
      </c>
      <c r="Z465" s="6">
        <v>1.5</v>
      </c>
      <c r="AA465" s="6">
        <v>0.4</v>
      </c>
      <c r="AB465" s="6">
        <v>0.85</v>
      </c>
      <c r="AC465" s="6">
        <v>13.5</v>
      </c>
      <c r="AD465" s="6">
        <v>3.6</v>
      </c>
      <c r="AE465" s="6">
        <v>7.7</v>
      </c>
      <c r="AF465" s="6">
        <v>0.158882</v>
      </c>
      <c r="AG465" s="6" t="s">
        <v>479</v>
      </c>
      <c r="AH465" s="6" t="s">
        <v>32</v>
      </c>
      <c r="AI465" s="6" t="s">
        <v>41</v>
      </c>
      <c r="AJ465" s="6" t="s">
        <v>844</v>
      </c>
      <c r="AK465" s="75">
        <f>_xlfn.XLOOKUP(G465,hlpBPout!C:C,hlpBPout!X:X,".")</f>
        <v>14</v>
      </c>
      <c r="AL465" s="75">
        <f>_xlfn.XLOOKUP($G465,hlpBPout!$C:$C,hlpBPout!AA:AA,".")</f>
        <v>4</v>
      </c>
      <c r="AM465" s="75">
        <f>_xlfn.XLOOKUP(G465,hpBPaanwas!C:C,hpBPaanwas!X:X,".")</f>
        <v>15</v>
      </c>
      <c r="AN465" s="165">
        <f t="shared" si="52"/>
        <v>1</v>
      </c>
      <c r="AO465" s="75">
        <f>_xlfn.XLOOKUP($G465,hpBPaanwas!$C:$C,hpBPaanwas!AA:AA,".")</f>
        <v>9</v>
      </c>
      <c r="AP465" s="116"/>
      <c r="AQ465" s="75">
        <f t="shared" si="51"/>
        <v>0.5</v>
      </c>
      <c r="AR465" s="116"/>
      <c r="AS465" s="127"/>
      <c r="AT465" s="127" t="s">
        <v>3795</v>
      </c>
      <c r="AU465" s="128"/>
      <c r="AV465" s="232" t="str">
        <f>_xlfn.XLOOKUP($F465,Monstervakken!$C:$C,Monstervakken!L:L,".",0)</f>
        <v>Altijd toepasbaar</v>
      </c>
      <c r="AW465" s="232" t="str">
        <f>_xlfn.XLOOKUP($F465,Monstervakken!$C:$C,Monstervakken!M:M,".",0)</f>
        <v>Altijd toepasbaar</v>
      </c>
      <c r="AX465" s="232" t="str">
        <f>_xlfn.XLOOKUP($F465,Monstervakken!$C:$C,Monstervakken!N:N,".",0)</f>
        <v>Verspreidbaar</v>
      </c>
      <c r="AY465" s="232" t="str">
        <f>_xlfn.XLOOKUP($F465,Monstervakken!$C:$C,Monstervakken!O:O,".",0)</f>
        <v>Toepasbaar in GBT</v>
      </c>
      <c r="AZ465" s="232" t="str">
        <f>_xlfn.XLOOKUP($F465,Monstervakken!$C:$C,Monstervakken!P:P,".",0)</f>
        <v>Toepasbaar in GBT</v>
      </c>
      <c r="BA465" s="232" t="str">
        <f>_xlfn.XLOOKUP($F465,Monstervakken!$C:$C,Monstervakken!Q:Q,".",0)</f>
        <v>Geen</v>
      </c>
      <c r="BB465" s="232"/>
      <c r="BC465" s="234" t="str">
        <f>_xlfn.XLOOKUP($F465,Monstervakken!$C:$C,Monstervakken!CM:CM,".",0)</f>
        <v>ja</v>
      </c>
      <c r="BD465" s="234" t="str">
        <f>_xlfn.XLOOKUP($F465,Monstervakken!$C:$C,Monstervakken!CN:CN,".",0)</f>
        <v>ja</v>
      </c>
      <c r="BE465" s="234" t="str">
        <f>_xlfn.XLOOKUP($F465,Monstervakken!$C:$C,Monstervakken!CO:CO,".",0)</f>
        <v>ja</v>
      </c>
      <c r="BF465" s="234" t="str">
        <f>_xlfn.XLOOKUP($F465,Monstervakken!$C:$C,Monstervakken!CP:CP,".",0)</f>
        <v>ja</v>
      </c>
      <c r="BG465" s="234" t="str">
        <f>_xlfn.XLOOKUP($F465,Monstervakken!$C:$C,Monstervakken!CQ:CQ,".",0)</f>
        <v>ja</v>
      </c>
      <c r="BH465" s="234" t="str">
        <f>_xlfn.XLOOKUP($F465,Monstervakken!$C:$C,Monstervakken!CR:CR,".",0)</f>
        <v>ja</v>
      </c>
      <c r="BI465" s="234" t="str">
        <f>_xlfn.XLOOKUP($F465,Monstervakken!$C:$C,Monstervakken!CS:CS,".",0)</f>
        <v>ja</v>
      </c>
      <c r="BJ465" s="234" t="str">
        <f>_xlfn.XLOOKUP($F465,Monstervakken!$C:$C,Monstervakken!CT:CT,".",0)</f>
        <v>ja</v>
      </c>
      <c r="BK465" s="234" t="str">
        <f>_xlfn.XLOOKUP($F465,Monstervakken!$C:$C,Monstervakken!CU:CU,".",0)</f>
        <v>ja</v>
      </c>
      <c r="BL465" s="232" t="str">
        <f t="shared" si="53"/>
        <v>011_337</v>
      </c>
    </row>
    <row r="466" spans="1:64" x14ac:dyDescent="0.2">
      <c r="A466" s="6" t="s">
        <v>1647</v>
      </c>
      <c r="C466" s="135">
        <f>_xlfn.XLOOKUP(F466,Monstervakken!C:C,Monstervakken!B:B)</f>
        <v>2015</v>
      </c>
      <c r="D466" s="6" t="s">
        <v>1635</v>
      </c>
      <c r="E466" s="6" t="s">
        <v>845</v>
      </c>
      <c r="F466" s="75">
        <v>77</v>
      </c>
      <c r="G466" s="115" t="str">
        <f t="shared" si="54"/>
        <v>011_338</v>
      </c>
      <c r="H466" s="135"/>
      <c r="I466" s="75">
        <v>338</v>
      </c>
      <c r="J466" s="6" t="s">
        <v>846</v>
      </c>
      <c r="K466" s="23">
        <v>32.5</v>
      </c>
      <c r="L466" s="25">
        <v>7.25</v>
      </c>
      <c r="M466" s="6">
        <v>235.625</v>
      </c>
      <c r="N466" s="8">
        <v>43763</v>
      </c>
      <c r="O466" s="6" t="s">
        <v>47</v>
      </c>
      <c r="P466" s="66">
        <v>-2.2400000000000002</v>
      </c>
      <c r="Q466" s="66">
        <v>-2.2200000000000002</v>
      </c>
      <c r="R466" s="66">
        <f>_xlfn.XLOOKUP(E466,hlp_leggeruitrapport!A:A,hlp_leggeruitrapport!D:D)</f>
        <v>-2.2200000000000002</v>
      </c>
      <c r="S466" s="66">
        <v>0.75</v>
      </c>
      <c r="T466" s="66">
        <f>_xlfn.XLOOKUP(E466,hlp_leggeruitrapport!A:A,hlp_leggeruitrapport!E:E)</f>
        <v>0.75</v>
      </c>
      <c r="U466" s="75">
        <f>_xlfn.XLOOKUP(E466,hlp_leggeruitrapport!A:A,hlp_leggeruitrapport!F:F)</f>
        <v>3</v>
      </c>
      <c r="V466" s="165">
        <f>_xlfn.XLOOKUP($G466,hpBPaanwas!$C:$C,hpBPaanwas!T:T,".")</f>
        <v>3</v>
      </c>
      <c r="W466" s="75">
        <f t="shared" si="55"/>
        <v>-3.1700000000000004</v>
      </c>
      <c r="X466" s="6">
        <v>-2.97</v>
      </c>
      <c r="Y466" s="6">
        <v>2.75</v>
      </c>
      <c r="Z466" s="6">
        <v>1.08</v>
      </c>
      <c r="AA466" s="6">
        <v>0.24</v>
      </c>
      <c r="AB466" s="6">
        <v>0.67</v>
      </c>
      <c r="AC466" s="6">
        <v>35.1</v>
      </c>
      <c r="AD466" s="6">
        <v>7.8</v>
      </c>
      <c r="AE466" s="6">
        <v>21.8</v>
      </c>
      <c r="AF466" s="6">
        <v>0.106248</v>
      </c>
      <c r="AG466" s="6" t="s">
        <v>479</v>
      </c>
      <c r="AH466" s="6" t="s">
        <v>32</v>
      </c>
      <c r="AI466" s="6" t="s">
        <v>41</v>
      </c>
      <c r="AJ466" s="6" t="s">
        <v>846</v>
      </c>
      <c r="AK466" s="75">
        <f>_xlfn.XLOOKUP(G466,hlpBPout!C:C,hlpBPout!X:X,".")</f>
        <v>36</v>
      </c>
      <c r="AL466" s="75">
        <f>_xlfn.XLOOKUP($G466,hlpBPout!$C:$C,hlpBPout!AA:AA,".")</f>
        <v>7</v>
      </c>
      <c r="AM466" s="75">
        <f>_xlfn.XLOOKUP(G466,hpBPaanwas!C:C,hpBPaanwas!X:X,".")</f>
        <v>42</v>
      </c>
      <c r="AN466" s="165">
        <f t="shared" si="52"/>
        <v>0.8</v>
      </c>
      <c r="AO466" s="75">
        <f>_xlfn.XLOOKUP($G466,hpBPaanwas!$C:$C,hpBPaanwas!AA:AA,".")</f>
        <v>26</v>
      </c>
      <c r="AP466" s="116"/>
      <c r="AQ466" s="75">
        <f t="shared" si="51"/>
        <v>0.89999999999999858</v>
      </c>
      <c r="AR466" s="116"/>
      <c r="AS466" s="127"/>
      <c r="AT466" s="127" t="s">
        <v>3795</v>
      </c>
      <c r="AU466" s="128"/>
      <c r="AV466" s="232" t="str">
        <f>_xlfn.XLOOKUP($F466,Monstervakken!$C:$C,Monstervakken!L:L,".",0)</f>
        <v>Altijd toepasbaar</v>
      </c>
      <c r="AW466" s="232" t="str">
        <f>_xlfn.XLOOKUP($F466,Monstervakken!$C:$C,Monstervakken!M:M,".",0)</f>
        <v>Altijd toepasbaar</v>
      </c>
      <c r="AX466" s="232" t="str">
        <f>_xlfn.XLOOKUP($F466,Monstervakken!$C:$C,Monstervakken!N:N,".",0)</f>
        <v>Verspreidbaar</v>
      </c>
      <c r="AY466" s="232" t="str">
        <f>_xlfn.XLOOKUP($F466,Monstervakken!$C:$C,Monstervakken!O:O,".",0)</f>
        <v>Toepasbaar in GBT</v>
      </c>
      <c r="AZ466" s="232" t="str">
        <f>_xlfn.XLOOKUP($F466,Monstervakken!$C:$C,Monstervakken!P:P,".",0)</f>
        <v>Toepasbaar in GBT</v>
      </c>
      <c r="BA466" s="232" t="str">
        <f>_xlfn.XLOOKUP($F466,Monstervakken!$C:$C,Monstervakken!Q:Q,".",0)</f>
        <v>Geen</v>
      </c>
      <c r="BB466" s="232"/>
      <c r="BC466" s="234" t="str">
        <f>_xlfn.XLOOKUP($F466,Monstervakken!$C:$C,Monstervakken!CM:CM,".",0)</f>
        <v>ja</v>
      </c>
      <c r="BD466" s="234" t="str">
        <f>_xlfn.XLOOKUP($F466,Monstervakken!$C:$C,Monstervakken!CN:CN,".",0)</f>
        <v>ja</v>
      </c>
      <c r="BE466" s="234" t="str">
        <f>_xlfn.XLOOKUP($F466,Monstervakken!$C:$C,Monstervakken!CO:CO,".",0)</f>
        <v>ja</v>
      </c>
      <c r="BF466" s="234" t="str">
        <f>_xlfn.XLOOKUP($F466,Monstervakken!$C:$C,Monstervakken!CP:CP,".",0)</f>
        <v>ja</v>
      </c>
      <c r="BG466" s="234" t="str">
        <f>_xlfn.XLOOKUP($F466,Monstervakken!$C:$C,Monstervakken!CQ:CQ,".",0)</f>
        <v>ja</v>
      </c>
      <c r="BH466" s="234" t="str">
        <f>_xlfn.XLOOKUP($F466,Monstervakken!$C:$C,Monstervakken!CR:CR,".",0)</f>
        <v>ja</v>
      </c>
      <c r="BI466" s="234" t="str">
        <f>_xlfn.XLOOKUP($F466,Monstervakken!$C:$C,Monstervakken!CS:CS,".",0)</f>
        <v>ja</v>
      </c>
      <c r="BJ466" s="234" t="str">
        <f>_xlfn.XLOOKUP($F466,Monstervakken!$C:$C,Monstervakken!CT:CT,".",0)</f>
        <v>ja</v>
      </c>
      <c r="BK466" s="234" t="str">
        <f>_xlfn.XLOOKUP($F466,Monstervakken!$C:$C,Monstervakken!CU:CU,".",0)</f>
        <v>ja</v>
      </c>
      <c r="BL466" s="232" t="str">
        <f t="shared" si="53"/>
        <v>011_338</v>
      </c>
    </row>
    <row r="467" spans="1:64" x14ac:dyDescent="0.2">
      <c r="A467" s="6" t="s">
        <v>1647</v>
      </c>
      <c r="C467" s="135">
        <f>_xlfn.XLOOKUP(F467,Monstervakken!C:C,Monstervakken!B:B)</f>
        <v>2015</v>
      </c>
      <c r="D467" s="6" t="s">
        <v>1635</v>
      </c>
      <c r="E467" s="6" t="s">
        <v>847</v>
      </c>
      <c r="F467" s="75">
        <v>77</v>
      </c>
      <c r="G467" s="115" t="str">
        <f t="shared" si="54"/>
        <v>011_339</v>
      </c>
      <c r="H467" s="135"/>
      <c r="I467" s="75">
        <v>339</v>
      </c>
      <c r="J467" s="6" t="s">
        <v>848</v>
      </c>
      <c r="K467" s="23">
        <v>30.5</v>
      </c>
      <c r="L467" s="25">
        <v>5.65</v>
      </c>
      <c r="M467" s="6">
        <v>172.32499999999999</v>
      </c>
      <c r="N467" s="8">
        <v>43763</v>
      </c>
      <c r="O467" s="6" t="s">
        <v>26</v>
      </c>
      <c r="P467" s="66">
        <v>-2.2400000000000002</v>
      </c>
      <c r="Q467" s="66">
        <v>-2.2200000000000002</v>
      </c>
      <c r="R467" s="66">
        <f>_xlfn.XLOOKUP(E467,hlp_leggeruitrapport!A:A,hlp_leggeruitrapport!D:D)</f>
        <v>-2.2200000000000002</v>
      </c>
      <c r="S467" s="66">
        <v>0.75</v>
      </c>
      <c r="T467" s="66">
        <f>_xlfn.XLOOKUP(E467,hlp_leggeruitrapport!A:A,hlp_leggeruitrapport!E:E)</f>
        <v>0.75</v>
      </c>
      <c r="U467" s="75">
        <f>_xlfn.XLOOKUP(E467,hlp_leggeruitrapport!A:A,hlp_leggeruitrapport!F:F)</f>
        <v>3</v>
      </c>
      <c r="V467" s="165">
        <f>_xlfn.XLOOKUP($G467,hpBPaanwas!$C:$C,hpBPaanwas!T:T,".")</f>
        <v>2.5099999999999998</v>
      </c>
      <c r="W467" s="75">
        <f t="shared" si="55"/>
        <v>-3.1700000000000004</v>
      </c>
      <c r="X467" s="6">
        <v>-2.97</v>
      </c>
      <c r="Y467" s="6">
        <v>1.8833329999999999</v>
      </c>
      <c r="Z467" s="6">
        <v>0.82</v>
      </c>
      <c r="AA467" s="6">
        <v>0.36</v>
      </c>
      <c r="AB467" s="6">
        <v>0.51</v>
      </c>
      <c r="AC467" s="6">
        <v>25</v>
      </c>
      <c r="AD467" s="6">
        <v>11</v>
      </c>
      <c r="AE467" s="6">
        <v>15.6</v>
      </c>
      <c r="AF467" s="6">
        <v>0.20310300000000001</v>
      </c>
      <c r="AG467" s="6" t="s">
        <v>479</v>
      </c>
      <c r="AH467" s="6" t="s">
        <v>32</v>
      </c>
      <c r="AI467" s="6" t="s">
        <v>41</v>
      </c>
      <c r="AJ467" s="6" t="s">
        <v>848</v>
      </c>
      <c r="AK467" s="75">
        <f>_xlfn.XLOOKUP(G467,hlpBPout!C:C,hlpBPout!X:X,".")</f>
        <v>24</v>
      </c>
      <c r="AL467" s="75">
        <f>_xlfn.XLOOKUP($G467,hlpBPout!$C:$C,hlpBPout!AA:AA,".")</f>
        <v>6</v>
      </c>
      <c r="AM467" s="75">
        <f>_xlfn.XLOOKUP(G467,hpBPaanwas!C:C,hpBPaanwas!X:X,".")</f>
        <v>31</v>
      </c>
      <c r="AN467" s="165">
        <f t="shared" si="52"/>
        <v>0.5901639344262295</v>
      </c>
      <c r="AO467" s="75">
        <f>_xlfn.XLOOKUP($G467,hpBPaanwas!$C:$C,hpBPaanwas!AA:AA,".")</f>
        <v>18</v>
      </c>
      <c r="AP467" s="116"/>
      <c r="AQ467" s="75">
        <f t="shared" si="51"/>
        <v>-1</v>
      </c>
      <c r="AR467" s="116"/>
      <c r="AS467" s="127"/>
      <c r="AT467" s="127" t="s">
        <v>3795</v>
      </c>
      <c r="AU467" s="128"/>
      <c r="AV467" s="232" t="str">
        <f>_xlfn.XLOOKUP($F467,Monstervakken!$C:$C,Monstervakken!L:L,".",0)</f>
        <v>Altijd toepasbaar</v>
      </c>
      <c r="AW467" s="232" t="str">
        <f>_xlfn.XLOOKUP($F467,Monstervakken!$C:$C,Monstervakken!M:M,".",0)</f>
        <v>Altijd toepasbaar</v>
      </c>
      <c r="AX467" s="232" t="str">
        <f>_xlfn.XLOOKUP($F467,Monstervakken!$C:$C,Monstervakken!N:N,".",0)</f>
        <v>Verspreidbaar</v>
      </c>
      <c r="AY467" s="232" t="str">
        <f>_xlfn.XLOOKUP($F467,Monstervakken!$C:$C,Monstervakken!O:O,".",0)</f>
        <v>Toepasbaar in GBT</v>
      </c>
      <c r="AZ467" s="232" t="str">
        <f>_xlfn.XLOOKUP($F467,Monstervakken!$C:$C,Monstervakken!P:P,".",0)</f>
        <v>Toepasbaar in GBT</v>
      </c>
      <c r="BA467" s="232" t="str">
        <f>_xlfn.XLOOKUP($F467,Monstervakken!$C:$C,Monstervakken!Q:Q,".",0)</f>
        <v>Geen</v>
      </c>
      <c r="BB467" s="232"/>
      <c r="BC467" s="234" t="str">
        <f>_xlfn.XLOOKUP($F467,Monstervakken!$C:$C,Monstervakken!CM:CM,".",0)</f>
        <v>ja</v>
      </c>
      <c r="BD467" s="234" t="str">
        <f>_xlfn.XLOOKUP($F467,Monstervakken!$C:$C,Monstervakken!CN:CN,".",0)</f>
        <v>ja</v>
      </c>
      <c r="BE467" s="234" t="str">
        <f>_xlfn.XLOOKUP($F467,Monstervakken!$C:$C,Monstervakken!CO:CO,".",0)</f>
        <v>ja</v>
      </c>
      <c r="BF467" s="234" t="str">
        <f>_xlfn.XLOOKUP($F467,Monstervakken!$C:$C,Monstervakken!CP:CP,".",0)</f>
        <v>ja</v>
      </c>
      <c r="BG467" s="234" t="str">
        <f>_xlfn.XLOOKUP($F467,Monstervakken!$C:$C,Monstervakken!CQ:CQ,".",0)</f>
        <v>ja</v>
      </c>
      <c r="BH467" s="234" t="str">
        <f>_xlfn.XLOOKUP($F467,Monstervakken!$C:$C,Monstervakken!CR:CR,".",0)</f>
        <v>ja</v>
      </c>
      <c r="BI467" s="234" t="str">
        <f>_xlfn.XLOOKUP($F467,Monstervakken!$C:$C,Monstervakken!CS:CS,".",0)</f>
        <v>ja</v>
      </c>
      <c r="BJ467" s="234" t="str">
        <f>_xlfn.XLOOKUP($F467,Monstervakken!$C:$C,Monstervakken!CT:CT,".",0)</f>
        <v>ja</v>
      </c>
      <c r="BK467" s="234" t="str">
        <f>_xlfn.XLOOKUP($F467,Monstervakken!$C:$C,Monstervakken!CU:CU,".",0)</f>
        <v>ja</v>
      </c>
      <c r="BL467" s="232" t="str">
        <f t="shared" si="53"/>
        <v>011_339</v>
      </c>
    </row>
    <row r="468" spans="1:64" x14ac:dyDescent="0.2">
      <c r="A468" s="6" t="s">
        <v>1647</v>
      </c>
      <c r="C468" s="135">
        <f>_xlfn.XLOOKUP(F468,Monstervakken!C:C,Monstervakken!B:B)</f>
        <v>2016</v>
      </c>
      <c r="D468" s="6" t="s">
        <v>1635</v>
      </c>
      <c r="E468" s="6" t="s">
        <v>849</v>
      </c>
      <c r="F468" s="75">
        <v>79</v>
      </c>
      <c r="G468" s="115" t="str">
        <f t="shared" si="54"/>
        <v>011_340</v>
      </c>
      <c r="H468" s="135"/>
      <c r="I468" s="75">
        <v>340</v>
      </c>
      <c r="J468" s="6" t="s">
        <v>850</v>
      </c>
      <c r="K468" s="23">
        <v>12.5</v>
      </c>
      <c r="L468" s="25">
        <v>9.4</v>
      </c>
      <c r="M468" s="6">
        <v>117.5</v>
      </c>
      <c r="N468" s="8">
        <v>43763</v>
      </c>
      <c r="O468" s="6" t="s">
        <v>47</v>
      </c>
      <c r="P468" s="66">
        <v>-2.23</v>
      </c>
      <c r="Q468" s="66">
        <v>-2.2200000000000002</v>
      </c>
      <c r="R468" s="66">
        <f>_xlfn.XLOOKUP(E468,hlp_leggeruitrapport!A:A,hlp_leggeruitrapport!D:D)</f>
        <v>-2.2200000000000002</v>
      </c>
      <c r="S468" s="66">
        <v>1</v>
      </c>
      <c r="T468" s="66">
        <f>_xlfn.XLOOKUP(E468,hlp_leggeruitrapport!A:A,hlp_leggeruitrapport!E:E)</f>
        <v>1</v>
      </c>
      <c r="U468" s="75">
        <f>_xlfn.XLOOKUP(E468,hlp_leggeruitrapport!A:A,hlp_leggeruitrapport!F:F)</f>
        <v>3</v>
      </c>
      <c r="V468" s="165">
        <f>_xlfn.XLOOKUP($G468,hpBPaanwas!$C:$C,hpBPaanwas!T:T,".")</f>
        <v>3</v>
      </c>
      <c r="W468" s="75">
        <f t="shared" si="55"/>
        <v>-3.4200000000000004</v>
      </c>
      <c r="X468" s="6">
        <v>-3.22</v>
      </c>
      <c r="Y468" s="6">
        <v>3.3999990000000002</v>
      </c>
      <c r="Z468" s="6">
        <v>2.62</v>
      </c>
      <c r="AA468" s="6">
        <v>0.75</v>
      </c>
      <c r="AB468" s="6">
        <v>1.31</v>
      </c>
      <c r="AC468" s="6">
        <v>32.799999999999997</v>
      </c>
      <c r="AD468" s="6">
        <v>9.4</v>
      </c>
      <c r="AE468" s="6">
        <v>16.399999999999999</v>
      </c>
      <c r="AF468" s="6">
        <v>0.18464900000000001</v>
      </c>
      <c r="AG468" s="6" t="s">
        <v>479</v>
      </c>
      <c r="AH468" s="6" t="s">
        <v>32</v>
      </c>
      <c r="AI468" s="6" t="s">
        <v>41</v>
      </c>
      <c r="AJ468" s="6" t="s">
        <v>850</v>
      </c>
      <c r="AK468" s="75">
        <f>_xlfn.XLOOKUP(G468,hlpBPout!C:C,hlpBPout!X:X,".")</f>
        <v>33</v>
      </c>
      <c r="AL468" s="75">
        <f>_xlfn.XLOOKUP($G468,hlpBPout!$C:$C,hlpBPout!AA:AA,".")</f>
        <v>10</v>
      </c>
      <c r="AM468" s="75">
        <f>_xlfn.XLOOKUP(G468,hpBPaanwas!C:C,hpBPaanwas!X:X,".")</f>
        <v>36</v>
      </c>
      <c r="AN468" s="165">
        <f t="shared" si="52"/>
        <v>1.44</v>
      </c>
      <c r="AO468" s="75">
        <f>_xlfn.XLOOKUP($G468,hpBPaanwas!$C:$C,hpBPaanwas!AA:AA,".")</f>
        <v>18</v>
      </c>
      <c r="AP468" s="116"/>
      <c r="AQ468" s="75">
        <f t="shared" si="51"/>
        <v>0.20000000000000284</v>
      </c>
      <c r="AR468" s="116"/>
      <c r="AS468" s="127"/>
      <c r="AT468" s="127" t="s">
        <v>3795</v>
      </c>
      <c r="AU468" s="128"/>
      <c r="AV468" s="232" t="str">
        <f>_xlfn.XLOOKUP($F468,Monstervakken!$C:$C,Monstervakken!L:L,".",0)</f>
        <v>Altijd toepasbaar</v>
      </c>
      <c r="AW468" s="232" t="str">
        <f>_xlfn.XLOOKUP($F468,Monstervakken!$C:$C,Monstervakken!M:M,".",0)</f>
        <v>Altijd toepasbaar</v>
      </c>
      <c r="AX468" s="232" t="str">
        <f>_xlfn.XLOOKUP($F468,Monstervakken!$C:$C,Monstervakken!N:N,".",0)</f>
        <v>Verspreidbaar</v>
      </c>
      <c r="AY468" s="232" t="str">
        <f>_xlfn.XLOOKUP($F468,Monstervakken!$C:$C,Monstervakken!O:O,".",0)</f>
        <v>Toepasbaar in GBT</v>
      </c>
      <c r="AZ468" s="232" t="str">
        <f>_xlfn.XLOOKUP($F468,Monstervakken!$C:$C,Monstervakken!P:P,".",0)</f>
        <v>Toepasbaar in GBT</v>
      </c>
      <c r="BA468" s="232" t="str">
        <f>_xlfn.XLOOKUP($F468,Monstervakken!$C:$C,Monstervakken!Q:Q,".",0)</f>
        <v>Geen</v>
      </c>
      <c r="BB468" s="232"/>
      <c r="BC468" s="234" t="str">
        <f>_xlfn.XLOOKUP($F468,Monstervakken!$C:$C,Monstervakken!CM:CM,".",0)</f>
        <v>ja</v>
      </c>
      <c r="BD468" s="234" t="str">
        <f>_xlfn.XLOOKUP($F468,Monstervakken!$C:$C,Monstervakken!CN:CN,".",0)</f>
        <v>ja</v>
      </c>
      <c r="BE468" s="234" t="str">
        <f>_xlfn.XLOOKUP($F468,Monstervakken!$C:$C,Monstervakken!CO:CO,".",0)</f>
        <v>ja</v>
      </c>
      <c r="BF468" s="234" t="str">
        <f>_xlfn.XLOOKUP($F468,Monstervakken!$C:$C,Monstervakken!CP:CP,".",0)</f>
        <v>ja</v>
      </c>
      <c r="BG468" s="234" t="str">
        <f>_xlfn.XLOOKUP($F468,Monstervakken!$C:$C,Monstervakken!CQ:CQ,".",0)</f>
        <v>ja</v>
      </c>
      <c r="BH468" s="234" t="str">
        <f>_xlfn.XLOOKUP($F468,Monstervakken!$C:$C,Monstervakken!CR:CR,".",0)</f>
        <v>ja</v>
      </c>
      <c r="BI468" s="234" t="str">
        <f>_xlfn.XLOOKUP($F468,Monstervakken!$C:$C,Monstervakken!CS:CS,".",0)</f>
        <v>ja</v>
      </c>
      <c r="BJ468" s="234" t="str">
        <f>_xlfn.XLOOKUP($F468,Monstervakken!$C:$C,Monstervakken!CT:CT,".",0)</f>
        <v>ja</v>
      </c>
      <c r="BK468" s="234" t="str">
        <f>_xlfn.XLOOKUP($F468,Monstervakken!$C:$C,Monstervakken!CU:CU,".",0)</f>
        <v>ja</v>
      </c>
      <c r="BL468" s="232" t="str">
        <f t="shared" si="53"/>
        <v>011_340</v>
      </c>
    </row>
    <row r="469" spans="1:64" x14ac:dyDescent="0.2">
      <c r="A469" s="6" t="s">
        <v>1647</v>
      </c>
      <c r="C469" s="135">
        <f>_xlfn.XLOOKUP(F469,Monstervakken!C:C,Monstervakken!B:B)</f>
        <v>2017</v>
      </c>
      <c r="D469" s="6" t="s">
        <v>1640</v>
      </c>
      <c r="E469" s="6" t="s">
        <v>740</v>
      </c>
      <c r="F469" s="75">
        <v>83</v>
      </c>
      <c r="G469" s="115" t="str">
        <f t="shared" si="54"/>
        <v>163_038</v>
      </c>
      <c r="H469" s="135"/>
      <c r="I469" s="75">
        <v>38</v>
      </c>
      <c r="J469" s="6" t="s">
        <v>1110</v>
      </c>
      <c r="K469" s="23">
        <v>26.5</v>
      </c>
      <c r="L469" s="25">
        <v>6.6</v>
      </c>
      <c r="M469" s="6">
        <v>174.9</v>
      </c>
      <c r="N469" s="8">
        <v>43691</v>
      </c>
      <c r="O469" s="6" t="s">
        <v>47</v>
      </c>
      <c r="P469" s="66">
        <v>-1.97</v>
      </c>
      <c r="Q469" s="66">
        <v>-1.97</v>
      </c>
      <c r="R469" s="66">
        <f>_xlfn.XLOOKUP(E469,hlp_leggeruitrapport!A:A,hlp_leggeruitrapport!D:D)</f>
        <v>-1.97</v>
      </c>
      <c r="S469" s="66">
        <v>0.75</v>
      </c>
      <c r="T469" s="66">
        <f>_xlfn.XLOOKUP(E469,hlp_leggeruitrapport!A:A,hlp_leggeruitrapport!E:E)</f>
        <v>0.75</v>
      </c>
      <c r="U469" s="75">
        <f>_xlfn.XLOOKUP(E469,hlp_leggeruitrapport!A:A,hlp_leggeruitrapport!F:F)</f>
        <v>3</v>
      </c>
      <c r="V469" s="165">
        <f>_xlfn.XLOOKUP($G469,hpBPaanwas!$C:$C,hpBPaanwas!T:T,".")</f>
        <v>3</v>
      </c>
      <c r="W469" s="75">
        <f t="shared" si="55"/>
        <v>-2.9200000000000004</v>
      </c>
      <c r="X469" s="6">
        <v>-2.72</v>
      </c>
      <c r="Y469" s="6">
        <v>2.1</v>
      </c>
      <c r="Z469" s="6">
        <v>1.38</v>
      </c>
      <c r="AA469" s="6">
        <v>0.65</v>
      </c>
      <c r="AB469" s="6">
        <v>0.94</v>
      </c>
      <c r="AC469" s="6">
        <v>36.6</v>
      </c>
      <c r="AD469" s="6">
        <v>17.2</v>
      </c>
      <c r="AE469" s="6">
        <v>24.9</v>
      </c>
      <c r="AF469" s="6">
        <v>0.28616399999999997</v>
      </c>
      <c r="AG469" s="6" t="s">
        <v>921</v>
      </c>
      <c r="AH469" s="6" t="s">
        <v>28</v>
      </c>
      <c r="AI469" s="6" t="s">
        <v>41</v>
      </c>
      <c r="AJ469" s="6" t="s">
        <v>1110</v>
      </c>
      <c r="AK469" s="75">
        <f>_xlfn.XLOOKUP(G469,hlpBPout!C:C,hlpBPout!X:X,".")</f>
        <v>37</v>
      </c>
      <c r="AL469" s="75">
        <f>_xlfn.XLOOKUP($G469,hlpBPout!$C:$C,hlpBPout!AA:AA,".")</f>
        <v>16</v>
      </c>
      <c r="AM469" s="75">
        <f>_xlfn.XLOOKUP(G469,hpBPaanwas!C:C,hpBPaanwas!X:X,".")</f>
        <v>40</v>
      </c>
      <c r="AN469" s="165">
        <f t="shared" si="52"/>
        <v>1.0188679245283019</v>
      </c>
      <c r="AO469" s="75">
        <f>_xlfn.XLOOKUP($G469,hpBPaanwas!$C:$C,hpBPaanwas!AA:AA,".")</f>
        <v>27</v>
      </c>
      <c r="AP469" s="116"/>
      <c r="AQ469" s="75">
        <f t="shared" si="51"/>
        <v>0.39999999999999858</v>
      </c>
      <c r="AR469" s="116"/>
      <c r="AS469" s="127"/>
      <c r="AT469" s="127" t="s">
        <v>3795</v>
      </c>
      <c r="AU469" s="128"/>
      <c r="AV469" s="232" t="str">
        <f>_xlfn.XLOOKUP($F469,Monstervakken!$C:$C,Monstervakken!L:L,".",0)</f>
        <v>Altijd toepasbaar</v>
      </c>
      <c r="AW469" s="232" t="str">
        <f>_xlfn.XLOOKUP($F469,Monstervakken!$C:$C,Monstervakken!M:M,".",0)</f>
        <v>Altijd toepasbaar</v>
      </c>
      <c r="AX469" s="232" t="str">
        <f>_xlfn.XLOOKUP($F469,Monstervakken!$C:$C,Monstervakken!N:N,".",0)</f>
        <v>Verspreidbaar</v>
      </c>
      <c r="AY469" s="232" t="str">
        <f>_xlfn.XLOOKUP($F469,Monstervakken!$C:$C,Monstervakken!O:O,".",0)</f>
        <v>Toepasbaar in GBT</v>
      </c>
      <c r="AZ469" s="232" t="str">
        <f>_xlfn.XLOOKUP($F469,Monstervakken!$C:$C,Monstervakken!P:P,".",0)</f>
        <v>Toepasbaar in GBT</v>
      </c>
      <c r="BA469" s="232" t="str">
        <f>_xlfn.XLOOKUP($F469,Monstervakken!$C:$C,Monstervakken!Q:Q,".",0)</f>
        <v>Geen</v>
      </c>
      <c r="BB469" s="232"/>
      <c r="BC469" s="234" t="str">
        <f>_xlfn.XLOOKUP($F469,Monstervakken!$C:$C,Monstervakken!CM:CM,".",0)</f>
        <v>ja</v>
      </c>
      <c r="BD469" s="234" t="str">
        <f>_xlfn.XLOOKUP($F469,Monstervakken!$C:$C,Monstervakken!CN:CN,".",0)</f>
        <v>ja</v>
      </c>
      <c r="BE469" s="234" t="str">
        <f>_xlfn.XLOOKUP($F469,Monstervakken!$C:$C,Monstervakken!CO:CO,".",0)</f>
        <v>ja</v>
      </c>
      <c r="BF469" s="234" t="str">
        <f>_xlfn.XLOOKUP($F469,Monstervakken!$C:$C,Monstervakken!CP:CP,".",0)</f>
        <v>ja</v>
      </c>
      <c r="BG469" s="234" t="str">
        <f>_xlfn.XLOOKUP($F469,Monstervakken!$C:$C,Monstervakken!CQ:CQ,".",0)</f>
        <v>ja</v>
      </c>
      <c r="BH469" s="234" t="str">
        <f>_xlfn.XLOOKUP($F469,Monstervakken!$C:$C,Monstervakken!CR:CR,".",0)</f>
        <v>ja</v>
      </c>
      <c r="BI469" s="234" t="str">
        <f>_xlfn.XLOOKUP($F469,Monstervakken!$C:$C,Monstervakken!CS:CS,".",0)</f>
        <v>ja</v>
      </c>
      <c r="BJ469" s="234" t="str">
        <f>_xlfn.XLOOKUP($F469,Monstervakken!$C:$C,Monstervakken!CT:CT,".",0)</f>
        <v>ja</v>
      </c>
      <c r="BK469" s="234" t="str">
        <f>_xlfn.XLOOKUP($F469,Monstervakken!$C:$C,Monstervakken!CU:CU,".",0)</f>
        <v>ja</v>
      </c>
      <c r="BL469" s="232" t="str">
        <f t="shared" si="53"/>
        <v>163_038</v>
      </c>
    </row>
    <row r="470" spans="1:64" x14ac:dyDescent="0.2">
      <c r="A470" s="6" t="s">
        <v>1647</v>
      </c>
      <c r="C470" s="135">
        <f>_xlfn.XLOOKUP(F470,Monstervakken!C:C,Monstervakken!B:B)</f>
        <v>2017</v>
      </c>
      <c r="D470" s="6" t="s">
        <v>1640</v>
      </c>
      <c r="E470" s="6" t="s">
        <v>740</v>
      </c>
      <c r="F470" s="75">
        <v>83</v>
      </c>
      <c r="G470" s="115" t="str">
        <f t="shared" si="54"/>
        <v>163_039</v>
      </c>
      <c r="H470" s="135"/>
      <c r="I470" s="75">
        <v>39</v>
      </c>
      <c r="J470" s="6" t="s">
        <v>741</v>
      </c>
      <c r="K470" s="23">
        <v>44</v>
      </c>
      <c r="L470" s="25">
        <v>5.7</v>
      </c>
      <c r="M470" s="6">
        <v>250.8</v>
      </c>
      <c r="N470" s="8">
        <v>43691</v>
      </c>
      <c r="O470" s="6" t="s">
        <v>47</v>
      </c>
      <c r="P470" s="66">
        <v>-1.97</v>
      </c>
      <c r="Q470" s="66">
        <v>-1.97</v>
      </c>
      <c r="R470" s="66">
        <f>_xlfn.XLOOKUP(E470,hlp_leggeruitrapport!A:A,hlp_leggeruitrapport!D:D)</f>
        <v>-1.97</v>
      </c>
      <c r="S470" s="66">
        <v>0.75</v>
      </c>
      <c r="T470" s="66">
        <f>_xlfn.XLOOKUP(E470,hlp_leggeruitrapport!A:A,hlp_leggeruitrapport!E:E)</f>
        <v>0.75</v>
      </c>
      <c r="U470" s="75">
        <f>_xlfn.XLOOKUP(E470,hlp_leggeruitrapport!A:A,hlp_leggeruitrapport!F:F)</f>
        <v>3</v>
      </c>
      <c r="V470" s="165">
        <f>_xlfn.XLOOKUP($G470,hpBPaanwas!$C:$C,hpBPaanwas!T:T,".")</f>
        <v>2.5299999999999998</v>
      </c>
      <c r="W470" s="75">
        <f t="shared" si="55"/>
        <v>-2.9200000000000004</v>
      </c>
      <c r="X470" s="6">
        <v>-2.72</v>
      </c>
      <c r="Y470" s="6">
        <v>1.9000010000000001</v>
      </c>
      <c r="Z470" s="6">
        <v>1.07</v>
      </c>
      <c r="AA470" s="6">
        <v>0.14000000000000001</v>
      </c>
      <c r="AB470" s="6">
        <v>0.37</v>
      </c>
      <c r="AC470" s="6">
        <v>47.1</v>
      </c>
      <c r="AD470" s="6">
        <v>6.2</v>
      </c>
      <c r="AE470" s="6">
        <v>16.3</v>
      </c>
      <c r="AF470" s="6">
        <v>8.9456999999999995E-2</v>
      </c>
      <c r="AG470" s="6" t="s">
        <v>479</v>
      </c>
      <c r="AH470" s="6" t="s">
        <v>28</v>
      </c>
      <c r="AI470" s="6" t="s">
        <v>41</v>
      </c>
      <c r="AJ470" s="6" t="s">
        <v>741</v>
      </c>
      <c r="AK470" s="75">
        <f>_xlfn.XLOOKUP(G470,hlpBPout!C:C,hlpBPout!X:X,".")</f>
        <v>48</v>
      </c>
      <c r="AL470" s="75">
        <f>_xlfn.XLOOKUP($G470,hlpBPout!$C:$C,hlpBPout!AA:AA,".")</f>
        <v>0</v>
      </c>
      <c r="AM470" s="75">
        <f>_xlfn.XLOOKUP(G470,hpBPaanwas!C:C,hpBPaanwas!X:X,".")</f>
        <v>53</v>
      </c>
      <c r="AN470" s="165">
        <f t="shared" si="52"/>
        <v>0.5</v>
      </c>
      <c r="AO470" s="75">
        <f>_xlfn.XLOOKUP($G470,hpBPaanwas!$C:$C,hpBPaanwas!AA:AA,".")</f>
        <v>22</v>
      </c>
      <c r="AP470" s="116"/>
      <c r="AQ470" s="75">
        <f t="shared" si="51"/>
        <v>0.89999999999999858</v>
      </c>
      <c r="AR470" s="116"/>
      <c r="AS470" s="127"/>
      <c r="AT470" s="127" t="s">
        <v>3795</v>
      </c>
      <c r="AU470" s="128"/>
      <c r="AV470" s="232" t="str">
        <f>_xlfn.XLOOKUP($F470,Monstervakken!$C:$C,Monstervakken!L:L,".",0)</f>
        <v>Altijd toepasbaar</v>
      </c>
      <c r="AW470" s="232" t="str">
        <f>_xlfn.XLOOKUP($F470,Monstervakken!$C:$C,Monstervakken!M:M,".",0)</f>
        <v>Altijd toepasbaar</v>
      </c>
      <c r="AX470" s="232" t="str">
        <f>_xlfn.XLOOKUP($F470,Monstervakken!$C:$C,Monstervakken!N:N,".",0)</f>
        <v>Verspreidbaar</v>
      </c>
      <c r="AY470" s="232" t="str">
        <f>_xlfn.XLOOKUP($F470,Monstervakken!$C:$C,Monstervakken!O:O,".",0)</f>
        <v>Toepasbaar in GBT</v>
      </c>
      <c r="AZ470" s="232" t="str">
        <f>_xlfn.XLOOKUP($F470,Monstervakken!$C:$C,Monstervakken!P:P,".",0)</f>
        <v>Toepasbaar in GBT</v>
      </c>
      <c r="BA470" s="232" t="str">
        <f>_xlfn.XLOOKUP($F470,Monstervakken!$C:$C,Monstervakken!Q:Q,".",0)</f>
        <v>Geen</v>
      </c>
      <c r="BB470" s="232"/>
      <c r="BC470" s="234" t="str">
        <f>_xlfn.XLOOKUP($F470,Monstervakken!$C:$C,Monstervakken!CM:CM,".",0)</f>
        <v>ja</v>
      </c>
      <c r="BD470" s="234" t="str">
        <f>_xlfn.XLOOKUP($F470,Monstervakken!$C:$C,Monstervakken!CN:CN,".",0)</f>
        <v>ja</v>
      </c>
      <c r="BE470" s="234" t="str">
        <f>_xlfn.XLOOKUP($F470,Monstervakken!$C:$C,Monstervakken!CO:CO,".",0)</f>
        <v>ja</v>
      </c>
      <c r="BF470" s="234" t="str">
        <f>_xlfn.XLOOKUP($F470,Monstervakken!$C:$C,Monstervakken!CP:CP,".",0)</f>
        <v>ja</v>
      </c>
      <c r="BG470" s="234" t="str">
        <f>_xlfn.XLOOKUP($F470,Monstervakken!$C:$C,Monstervakken!CQ:CQ,".",0)</f>
        <v>ja</v>
      </c>
      <c r="BH470" s="234" t="str">
        <f>_xlfn.XLOOKUP($F470,Monstervakken!$C:$C,Monstervakken!CR:CR,".",0)</f>
        <v>ja</v>
      </c>
      <c r="BI470" s="234" t="str">
        <f>_xlfn.XLOOKUP($F470,Monstervakken!$C:$C,Monstervakken!CS:CS,".",0)</f>
        <v>ja</v>
      </c>
      <c r="BJ470" s="234" t="str">
        <f>_xlfn.XLOOKUP($F470,Monstervakken!$C:$C,Monstervakken!CT:CT,".",0)</f>
        <v>ja</v>
      </c>
      <c r="BK470" s="234" t="str">
        <f>_xlfn.XLOOKUP($F470,Monstervakken!$C:$C,Monstervakken!CU:CU,".",0)</f>
        <v>ja</v>
      </c>
      <c r="BL470" s="232" t="str">
        <f t="shared" si="53"/>
        <v>163_039</v>
      </c>
    </row>
    <row r="471" spans="1:64" x14ac:dyDescent="0.2">
      <c r="A471" s="6" t="s">
        <v>1647</v>
      </c>
      <c r="C471" s="135">
        <f>_xlfn.XLOOKUP(F471,Monstervakken!C:C,Monstervakken!B:B)</f>
        <v>2017</v>
      </c>
      <c r="D471" s="6" t="s">
        <v>1640</v>
      </c>
      <c r="E471" s="6" t="s">
        <v>740</v>
      </c>
      <c r="F471" s="75">
        <v>83</v>
      </c>
      <c r="G471" s="115" t="str">
        <f t="shared" si="54"/>
        <v>163_040</v>
      </c>
      <c r="H471" s="135"/>
      <c r="I471" s="75">
        <v>40</v>
      </c>
      <c r="J471" s="6" t="s">
        <v>1111</v>
      </c>
      <c r="K471" s="23">
        <v>55.5</v>
      </c>
      <c r="L471" s="25">
        <v>7.7</v>
      </c>
      <c r="M471" s="6">
        <v>427.35</v>
      </c>
      <c r="N471" s="8">
        <v>43691</v>
      </c>
      <c r="O471" s="6" t="s">
        <v>26</v>
      </c>
      <c r="P471" s="66">
        <v>-1.97</v>
      </c>
      <c r="Q471" s="66">
        <v>-1.97</v>
      </c>
      <c r="R471" s="66">
        <f>_xlfn.XLOOKUP(E471,hlp_leggeruitrapport!A:A,hlp_leggeruitrapport!D:D)</f>
        <v>-1.97</v>
      </c>
      <c r="S471" s="66">
        <v>0.75</v>
      </c>
      <c r="T471" s="66">
        <f>_xlfn.XLOOKUP(E471,hlp_leggeruitrapport!A:A,hlp_leggeruitrapport!E:E)</f>
        <v>0.75</v>
      </c>
      <c r="U471" s="75">
        <f>_xlfn.XLOOKUP(E471,hlp_leggeruitrapport!A:A,hlp_leggeruitrapport!F:F)</f>
        <v>3</v>
      </c>
      <c r="V471" s="165">
        <f>_xlfn.XLOOKUP($G471,hpBPaanwas!$C:$C,hpBPaanwas!T:T,".")</f>
        <v>3</v>
      </c>
      <c r="W471" s="75">
        <f t="shared" si="55"/>
        <v>-2.9200000000000004</v>
      </c>
      <c r="X471" s="6">
        <v>-2.72</v>
      </c>
      <c r="Y471" s="6">
        <v>3.2</v>
      </c>
      <c r="Z471" s="6">
        <v>1.86</v>
      </c>
      <c r="AA471" s="6">
        <v>0.97</v>
      </c>
      <c r="AB471" s="6">
        <v>1.34</v>
      </c>
      <c r="AC471" s="6">
        <v>103.2</v>
      </c>
      <c r="AD471" s="6">
        <v>53.8</v>
      </c>
      <c r="AE471" s="6">
        <v>74.400000000000006</v>
      </c>
      <c r="AF471" s="6">
        <v>0.31472800000000001</v>
      </c>
      <c r="AG471" s="6" t="s">
        <v>921</v>
      </c>
      <c r="AH471" s="6" t="s">
        <v>28</v>
      </c>
      <c r="AI471" s="6" t="s">
        <v>41</v>
      </c>
      <c r="AJ471" s="6" t="s">
        <v>1111</v>
      </c>
      <c r="AK471" s="75">
        <f>_xlfn.XLOOKUP(G471,hlpBPout!C:C,hlpBPout!X:X,".")</f>
        <v>100</v>
      </c>
      <c r="AL471" s="75">
        <f>_xlfn.XLOOKUP($G471,hlpBPout!$C:$C,hlpBPout!AA:AA,".")</f>
        <v>56</v>
      </c>
      <c r="AM471" s="75">
        <f>_xlfn.XLOOKUP(G471,hpBPaanwas!C:C,hpBPaanwas!X:X,".")</f>
        <v>111</v>
      </c>
      <c r="AN471" s="165">
        <f t="shared" si="52"/>
        <v>1.4954954954954955</v>
      </c>
      <c r="AO471" s="75">
        <f>_xlfn.XLOOKUP($G471,hpBPaanwas!$C:$C,hpBPaanwas!AA:AA,".")</f>
        <v>83</v>
      </c>
      <c r="AP471" s="116"/>
      <c r="AQ471" s="75">
        <f t="shared" si="51"/>
        <v>-3.2000000000000028</v>
      </c>
      <c r="AR471" s="116"/>
      <c r="AS471" s="127"/>
      <c r="AT471" s="127" t="s">
        <v>3795</v>
      </c>
      <c r="AU471" s="128"/>
      <c r="AV471" s="232" t="str">
        <f>_xlfn.XLOOKUP($F471,Monstervakken!$C:$C,Monstervakken!L:L,".",0)</f>
        <v>Altijd toepasbaar</v>
      </c>
      <c r="AW471" s="232" t="str">
        <f>_xlfn.XLOOKUP($F471,Monstervakken!$C:$C,Monstervakken!M:M,".",0)</f>
        <v>Altijd toepasbaar</v>
      </c>
      <c r="AX471" s="232" t="str">
        <f>_xlfn.XLOOKUP($F471,Monstervakken!$C:$C,Monstervakken!N:N,".",0)</f>
        <v>Verspreidbaar</v>
      </c>
      <c r="AY471" s="232" t="str">
        <f>_xlfn.XLOOKUP($F471,Monstervakken!$C:$C,Monstervakken!O:O,".",0)</f>
        <v>Toepasbaar in GBT</v>
      </c>
      <c r="AZ471" s="232" t="str">
        <f>_xlfn.XLOOKUP($F471,Monstervakken!$C:$C,Monstervakken!P:P,".",0)</f>
        <v>Toepasbaar in GBT</v>
      </c>
      <c r="BA471" s="232" t="str">
        <f>_xlfn.XLOOKUP($F471,Monstervakken!$C:$C,Monstervakken!Q:Q,".",0)</f>
        <v>Geen</v>
      </c>
      <c r="BB471" s="232"/>
      <c r="BC471" s="234" t="str">
        <f>_xlfn.XLOOKUP($F471,Monstervakken!$C:$C,Monstervakken!CM:CM,".",0)</f>
        <v>ja</v>
      </c>
      <c r="BD471" s="234" t="str">
        <f>_xlfn.XLOOKUP($F471,Monstervakken!$C:$C,Monstervakken!CN:CN,".",0)</f>
        <v>ja</v>
      </c>
      <c r="BE471" s="234" t="str">
        <f>_xlfn.XLOOKUP($F471,Monstervakken!$C:$C,Monstervakken!CO:CO,".",0)</f>
        <v>ja</v>
      </c>
      <c r="BF471" s="234" t="str">
        <f>_xlfn.XLOOKUP($F471,Monstervakken!$C:$C,Monstervakken!CP:CP,".",0)</f>
        <v>ja</v>
      </c>
      <c r="BG471" s="234" t="str">
        <f>_xlfn.XLOOKUP($F471,Monstervakken!$C:$C,Monstervakken!CQ:CQ,".",0)</f>
        <v>ja</v>
      </c>
      <c r="BH471" s="234" t="str">
        <f>_xlfn.XLOOKUP($F471,Monstervakken!$C:$C,Monstervakken!CR:CR,".",0)</f>
        <v>ja</v>
      </c>
      <c r="BI471" s="234" t="str">
        <f>_xlfn.XLOOKUP($F471,Monstervakken!$C:$C,Monstervakken!CS:CS,".",0)</f>
        <v>ja</v>
      </c>
      <c r="BJ471" s="234" t="str">
        <f>_xlfn.XLOOKUP($F471,Monstervakken!$C:$C,Monstervakken!CT:CT,".",0)</f>
        <v>ja</v>
      </c>
      <c r="BK471" s="234" t="str">
        <f>_xlfn.XLOOKUP($F471,Monstervakken!$C:$C,Monstervakken!CU:CU,".",0)</f>
        <v>ja</v>
      </c>
      <c r="BL471" s="232" t="str">
        <f t="shared" si="53"/>
        <v>163_040</v>
      </c>
    </row>
    <row r="472" spans="1:64" x14ac:dyDescent="0.2">
      <c r="A472" s="6" t="s">
        <v>1647</v>
      </c>
      <c r="C472" s="135">
        <f>_xlfn.XLOOKUP(F472,Monstervakken!C:C,Monstervakken!B:B)</f>
        <v>4037</v>
      </c>
      <c r="D472" s="6" t="s">
        <v>1640</v>
      </c>
      <c r="E472" s="6" t="s">
        <v>750</v>
      </c>
      <c r="F472" s="75">
        <v>86</v>
      </c>
      <c r="G472" s="115" t="str">
        <f t="shared" si="54"/>
        <v>163_052</v>
      </c>
      <c r="H472" s="135"/>
      <c r="I472" s="75">
        <v>52</v>
      </c>
      <c r="J472" s="6" t="s">
        <v>752</v>
      </c>
      <c r="K472" s="23">
        <v>30</v>
      </c>
      <c r="L472" s="25">
        <v>5.25</v>
      </c>
      <c r="M472" s="6">
        <v>157.5</v>
      </c>
      <c r="N472" s="8">
        <v>43690</v>
      </c>
      <c r="O472" s="6" t="s">
        <v>47</v>
      </c>
      <c r="P472" s="66">
        <v>-1.96</v>
      </c>
      <c r="Q472" s="66">
        <v>-1.97</v>
      </c>
      <c r="R472" s="66">
        <f>_xlfn.XLOOKUP(E472,hlp_leggeruitrapport!A:A,hlp_leggeruitrapport!D:D)</f>
        <v>-1.97</v>
      </c>
      <c r="S472" s="66">
        <v>0.75</v>
      </c>
      <c r="T472" s="66">
        <f>_xlfn.XLOOKUP(E472,hlp_leggeruitrapport!A:A,hlp_leggeruitrapport!E:E)</f>
        <v>0.75</v>
      </c>
      <c r="U472" s="75">
        <f>_xlfn.XLOOKUP(E472,hlp_leggeruitrapport!A:A,hlp_leggeruitrapport!F:F)</f>
        <v>3</v>
      </c>
      <c r="V472" s="165">
        <f>_xlfn.XLOOKUP($G472,hpBPaanwas!$C:$C,hpBPaanwas!T:T,".")</f>
        <v>2.33</v>
      </c>
      <c r="W472" s="75">
        <f t="shared" si="55"/>
        <v>-2.9200000000000004</v>
      </c>
      <c r="X472" s="6">
        <v>-2.72</v>
      </c>
      <c r="Y472" s="6">
        <v>1.75</v>
      </c>
      <c r="Z472" s="6">
        <v>1.95</v>
      </c>
      <c r="AA472" s="6">
        <v>0.22</v>
      </c>
      <c r="AB472" s="6">
        <v>0.48</v>
      </c>
      <c r="AC472" s="6">
        <v>58.5</v>
      </c>
      <c r="AD472" s="6">
        <v>6.6</v>
      </c>
      <c r="AE472" s="6">
        <v>14.4</v>
      </c>
      <c r="AF472" s="6">
        <v>0.14355599999999999</v>
      </c>
      <c r="AG472" s="6" t="s">
        <v>479</v>
      </c>
      <c r="AH472" s="6" t="s">
        <v>32</v>
      </c>
      <c r="AI472" s="6" t="s">
        <v>41</v>
      </c>
      <c r="AJ472" s="6" t="s">
        <v>752</v>
      </c>
      <c r="AK472" s="75">
        <f>_xlfn.XLOOKUP(G472,hlpBPout!C:C,hlpBPout!X:X,".")</f>
        <v>57</v>
      </c>
      <c r="AL472" s="75">
        <f>_xlfn.XLOOKUP($G472,hlpBPout!$C:$C,hlpBPout!AA:AA,".")</f>
        <v>3</v>
      </c>
      <c r="AM472" s="75">
        <f>_xlfn.XLOOKUP(G472,hpBPaanwas!C:C,hpBPaanwas!X:X,".")</f>
        <v>63</v>
      </c>
      <c r="AN472" s="165">
        <f t="shared" si="52"/>
        <v>0.5</v>
      </c>
      <c r="AO472" s="75">
        <f>_xlfn.XLOOKUP($G472,hpBPaanwas!$C:$C,hpBPaanwas!AA:AA,".")</f>
        <v>15</v>
      </c>
      <c r="AP472" s="116"/>
      <c r="AQ472" s="75">
        <f t="shared" si="51"/>
        <v>-1.5</v>
      </c>
      <c r="AR472" s="116"/>
      <c r="AS472" s="127"/>
      <c r="AT472" s="127" t="s">
        <v>3795</v>
      </c>
      <c r="AU472" s="128"/>
      <c r="AV472" s="232" t="str">
        <f>_xlfn.XLOOKUP($F472,Monstervakken!$C:$C,Monstervakken!L:L,".",0)</f>
        <v>Klasse industrie</v>
      </c>
      <c r="AW472" s="232" t="str">
        <f>_xlfn.XLOOKUP($F472,Monstervakken!$C:$C,Monstervakken!M:M,".",0)</f>
        <v>Klasse B</v>
      </c>
      <c r="AX472" s="232" t="str">
        <f>_xlfn.XLOOKUP($F472,Monstervakken!$C:$C,Monstervakken!N:N,".",0)</f>
        <v>Niet verspreidbaar</v>
      </c>
      <c r="AY472" s="232" t="str">
        <f>_xlfn.XLOOKUP($F472,Monstervakken!$C:$C,Monstervakken!O:O,".",0)</f>
        <v>Toepasbaar GBT</v>
      </c>
      <c r="AZ472" s="232" t="str">
        <f>_xlfn.XLOOKUP($F472,Monstervakken!$C:$C,Monstervakken!P:P,".",0)</f>
        <v>Toepasbaar GBT</v>
      </c>
      <c r="BA472" s="232" t="str">
        <f>_xlfn.XLOOKUP($F472,Monstervakken!$C:$C,Monstervakken!Q:Q,".",0)</f>
        <v>Geen</v>
      </c>
      <c r="BB472" s="232"/>
      <c r="BC472" s="234" t="str">
        <f>_xlfn.XLOOKUP($F472,Monstervakken!$C:$C,Monstervakken!CM:CM,".",0)</f>
        <v>ja</v>
      </c>
      <c r="BD472" s="234" t="str">
        <f>_xlfn.XLOOKUP($F472,Monstervakken!$C:$C,Monstervakken!CN:CN,".",0)</f>
        <v>ja</v>
      </c>
      <c r="BE472" s="234" t="str">
        <f>_xlfn.XLOOKUP($F472,Monstervakken!$C:$C,Monstervakken!CO:CO,".",0)</f>
        <v>ja</v>
      </c>
      <c r="BF472" s="234" t="str">
        <f>_xlfn.XLOOKUP($F472,Monstervakken!$C:$C,Monstervakken!CP:CP,".",0)</f>
        <v>ja</v>
      </c>
      <c r="BG472" s="234" t="str">
        <f>_xlfn.XLOOKUP($F472,Monstervakken!$C:$C,Monstervakken!CQ:CQ,".",0)</f>
        <v>ja</v>
      </c>
      <c r="BH472" s="234" t="str">
        <f>_xlfn.XLOOKUP($F472,Monstervakken!$C:$C,Monstervakken!CR:CR,".",0)</f>
        <v>ja</v>
      </c>
      <c r="BI472" s="234" t="str">
        <f>_xlfn.XLOOKUP($F472,Monstervakken!$C:$C,Monstervakken!CS:CS,".",0)</f>
        <v>ja</v>
      </c>
      <c r="BJ472" s="234" t="str">
        <f>_xlfn.XLOOKUP($F472,Monstervakken!$C:$C,Monstervakken!CT:CT,".",0)</f>
        <v>ja</v>
      </c>
      <c r="BK472" s="234" t="str">
        <f>_xlfn.XLOOKUP($F472,Monstervakken!$C:$C,Monstervakken!CU:CU,".",0)</f>
        <v>ja</v>
      </c>
      <c r="BL472" s="232" t="str">
        <f t="shared" si="53"/>
        <v>163_052</v>
      </c>
    </row>
    <row r="473" spans="1:64" x14ac:dyDescent="0.2">
      <c r="A473" s="6" t="s">
        <v>1647</v>
      </c>
      <c r="C473" s="135">
        <f>_xlfn.XLOOKUP(F473,Monstervakken!C:C,Monstervakken!B:B)</f>
        <v>4037</v>
      </c>
      <c r="D473" s="6" t="s">
        <v>1640</v>
      </c>
      <c r="E473" s="6" t="s">
        <v>750</v>
      </c>
      <c r="F473" s="75">
        <v>86</v>
      </c>
      <c r="G473" s="115" t="str">
        <f t="shared" si="54"/>
        <v>163_053</v>
      </c>
      <c r="H473" s="135"/>
      <c r="I473" s="75">
        <v>53</v>
      </c>
      <c r="J473" s="6" t="s">
        <v>753</v>
      </c>
      <c r="K473" s="23">
        <v>30</v>
      </c>
      <c r="L473" s="25">
        <v>8.8000000000000007</v>
      </c>
      <c r="M473" s="6">
        <v>264</v>
      </c>
      <c r="N473" s="8">
        <v>43690</v>
      </c>
      <c r="O473" s="6" t="s">
        <v>47</v>
      </c>
      <c r="P473" s="66">
        <v>-1.96</v>
      </c>
      <c r="Q473" s="66">
        <v>-1.97</v>
      </c>
      <c r="R473" s="66">
        <f>_xlfn.XLOOKUP(E473,hlp_leggeruitrapport!A:A,hlp_leggeruitrapport!D:D)</f>
        <v>-1.97</v>
      </c>
      <c r="S473" s="66">
        <v>0.75</v>
      </c>
      <c r="T473" s="66">
        <f>_xlfn.XLOOKUP(E473,hlp_leggeruitrapport!A:A,hlp_leggeruitrapport!E:E)</f>
        <v>0.75</v>
      </c>
      <c r="U473" s="75">
        <f>_xlfn.XLOOKUP(E473,hlp_leggeruitrapport!A:A,hlp_leggeruitrapport!F:F)</f>
        <v>3</v>
      </c>
      <c r="V473" s="165">
        <f>_xlfn.XLOOKUP($G473,hpBPaanwas!$C:$C,hpBPaanwas!T:T,".")</f>
        <v>3</v>
      </c>
      <c r="W473" s="75">
        <f t="shared" si="55"/>
        <v>-2.9200000000000004</v>
      </c>
      <c r="X473" s="6">
        <v>-2.72</v>
      </c>
      <c r="Y473" s="6">
        <v>4.3</v>
      </c>
      <c r="Z473" s="6">
        <v>4.43</v>
      </c>
      <c r="AA473" s="6">
        <v>0.19</v>
      </c>
      <c r="AB473" s="6">
        <v>0.86</v>
      </c>
      <c r="AC473" s="6">
        <v>132.9</v>
      </c>
      <c r="AD473" s="6">
        <v>5.7</v>
      </c>
      <c r="AE473" s="6">
        <v>25.8</v>
      </c>
      <c r="AF473" s="6">
        <v>5.7153000000000002E-2</v>
      </c>
      <c r="AG473" s="6" t="s">
        <v>479</v>
      </c>
      <c r="AH473" s="6" t="s">
        <v>32</v>
      </c>
      <c r="AI473" s="6" t="s">
        <v>41</v>
      </c>
      <c r="AJ473" s="6" t="s">
        <v>753</v>
      </c>
      <c r="AK473" s="75">
        <f>_xlfn.XLOOKUP(G473,hlpBPout!C:C,hlpBPout!X:X,".")</f>
        <v>132</v>
      </c>
      <c r="AL473" s="75">
        <f>_xlfn.XLOOKUP($G473,hlpBPout!$C:$C,hlpBPout!AA:AA,".")</f>
        <v>6</v>
      </c>
      <c r="AM473" s="75">
        <f>_xlfn.XLOOKUP(G473,hpBPaanwas!C:C,hpBPaanwas!X:X,".")</f>
        <v>138</v>
      </c>
      <c r="AN473" s="165">
        <f t="shared" si="52"/>
        <v>1</v>
      </c>
      <c r="AO473" s="75">
        <f>_xlfn.XLOOKUP($G473,hpBPaanwas!$C:$C,hpBPaanwas!AA:AA,".")</f>
        <v>30</v>
      </c>
      <c r="AP473" s="116"/>
      <c r="AQ473" s="75">
        <f t="shared" si="51"/>
        <v>-0.90000000000000568</v>
      </c>
      <c r="AR473" s="116"/>
      <c r="AS473" s="127"/>
      <c r="AT473" s="127" t="s">
        <v>3795</v>
      </c>
      <c r="AU473" s="128"/>
      <c r="AV473" s="232" t="str">
        <f>_xlfn.XLOOKUP($F473,Monstervakken!$C:$C,Monstervakken!L:L,".",0)</f>
        <v>Klasse industrie</v>
      </c>
      <c r="AW473" s="232" t="str">
        <f>_xlfn.XLOOKUP($F473,Monstervakken!$C:$C,Monstervakken!M:M,".",0)</f>
        <v>Klasse B</v>
      </c>
      <c r="AX473" s="232" t="str">
        <f>_xlfn.XLOOKUP($F473,Monstervakken!$C:$C,Monstervakken!N:N,".",0)</f>
        <v>Niet verspreidbaar</v>
      </c>
      <c r="AY473" s="232" t="str">
        <f>_xlfn.XLOOKUP($F473,Monstervakken!$C:$C,Monstervakken!O:O,".",0)</f>
        <v>Toepasbaar GBT</v>
      </c>
      <c r="AZ473" s="232" t="str">
        <f>_xlfn.XLOOKUP($F473,Monstervakken!$C:$C,Monstervakken!P:P,".",0)</f>
        <v>Toepasbaar GBT</v>
      </c>
      <c r="BA473" s="232" t="str">
        <f>_xlfn.XLOOKUP($F473,Monstervakken!$C:$C,Monstervakken!Q:Q,".",0)</f>
        <v>Geen</v>
      </c>
      <c r="BB473" s="232"/>
      <c r="BC473" s="234" t="str">
        <f>_xlfn.XLOOKUP($F473,Monstervakken!$C:$C,Monstervakken!CM:CM,".",0)</f>
        <v>ja</v>
      </c>
      <c r="BD473" s="234" t="str">
        <f>_xlfn.XLOOKUP($F473,Monstervakken!$C:$C,Monstervakken!CN:CN,".",0)</f>
        <v>ja</v>
      </c>
      <c r="BE473" s="234" t="str">
        <f>_xlfn.XLOOKUP($F473,Monstervakken!$C:$C,Monstervakken!CO:CO,".",0)</f>
        <v>ja</v>
      </c>
      <c r="BF473" s="234" t="str">
        <f>_xlfn.XLOOKUP($F473,Monstervakken!$C:$C,Monstervakken!CP:CP,".",0)</f>
        <v>ja</v>
      </c>
      <c r="BG473" s="234" t="str">
        <f>_xlfn.XLOOKUP($F473,Monstervakken!$C:$C,Monstervakken!CQ:CQ,".",0)</f>
        <v>ja</v>
      </c>
      <c r="BH473" s="234" t="str">
        <f>_xlfn.XLOOKUP($F473,Monstervakken!$C:$C,Monstervakken!CR:CR,".",0)</f>
        <v>ja</v>
      </c>
      <c r="BI473" s="234" t="str">
        <f>_xlfn.XLOOKUP($F473,Monstervakken!$C:$C,Monstervakken!CS:CS,".",0)</f>
        <v>ja</v>
      </c>
      <c r="BJ473" s="234" t="str">
        <f>_xlfn.XLOOKUP($F473,Monstervakken!$C:$C,Monstervakken!CT:CT,".",0)</f>
        <v>ja</v>
      </c>
      <c r="BK473" s="234" t="str">
        <f>_xlfn.XLOOKUP($F473,Monstervakken!$C:$C,Monstervakken!CU:CU,".",0)</f>
        <v>ja</v>
      </c>
      <c r="BL473" s="232" t="str">
        <f t="shared" si="53"/>
        <v>163_053</v>
      </c>
    </row>
    <row r="474" spans="1:64" x14ac:dyDescent="0.2">
      <c r="A474" s="6" t="s">
        <v>1647</v>
      </c>
      <c r="C474" s="135">
        <f>_xlfn.XLOOKUP(F474,Monstervakken!C:C,Monstervakken!B:B)</f>
        <v>3021</v>
      </c>
      <c r="D474" s="6" t="s">
        <v>1640</v>
      </c>
      <c r="E474" s="6" t="s">
        <v>264</v>
      </c>
      <c r="F474" s="75">
        <v>85</v>
      </c>
      <c r="G474" s="115" t="str">
        <f t="shared" si="54"/>
        <v>163_054</v>
      </c>
      <c r="H474" s="135"/>
      <c r="I474" s="75">
        <v>54</v>
      </c>
      <c r="J474" s="6" t="s">
        <v>265</v>
      </c>
      <c r="K474" s="23">
        <v>34</v>
      </c>
      <c r="L474" s="25">
        <v>6.45</v>
      </c>
      <c r="M474" s="6">
        <v>219.3</v>
      </c>
      <c r="N474" s="8">
        <v>43690</v>
      </c>
      <c r="O474" s="6" t="s">
        <v>47</v>
      </c>
      <c r="P474" s="66">
        <v>-1.96</v>
      </c>
      <c r="Q474" s="66">
        <v>-1.97</v>
      </c>
      <c r="R474" s="66">
        <f>_xlfn.XLOOKUP(E474,hlp_leggeruitrapport!A:A,hlp_leggeruitrapport!D:D)</f>
        <v>-1.97</v>
      </c>
      <c r="S474" s="66">
        <v>0.75</v>
      </c>
      <c r="T474" s="66">
        <f>_xlfn.XLOOKUP(E474,hlp_leggeruitrapport!A:A,hlp_leggeruitrapport!E:E)</f>
        <v>0.75</v>
      </c>
      <c r="U474" s="75">
        <f>_xlfn.XLOOKUP(E474,hlp_leggeruitrapport!A:A,hlp_leggeruitrapport!F:F)</f>
        <v>3</v>
      </c>
      <c r="V474" s="165">
        <f>_xlfn.XLOOKUP($G474,hpBPaanwas!$C:$C,hpBPaanwas!T:T,".")</f>
        <v>3</v>
      </c>
      <c r="W474" s="75">
        <f t="shared" si="55"/>
        <v>-2.9200000000000004</v>
      </c>
      <c r="X474" s="6">
        <v>-2.72</v>
      </c>
      <c r="Y474" s="6">
        <v>1.95</v>
      </c>
      <c r="Z474" s="6">
        <v>2.42</v>
      </c>
      <c r="AA474" s="6">
        <v>0</v>
      </c>
      <c r="AB474" s="6">
        <v>0.19</v>
      </c>
      <c r="AC474" s="6">
        <v>82.3</v>
      </c>
      <c r="AD474" s="6">
        <v>0</v>
      </c>
      <c r="AE474" s="6">
        <v>6.5</v>
      </c>
      <c r="AF474" s="6">
        <v>0</v>
      </c>
      <c r="AG474" s="6" t="s">
        <v>27</v>
      </c>
      <c r="AH474" s="6" t="s">
        <v>32</v>
      </c>
      <c r="AI474" s="6" t="s">
        <v>41</v>
      </c>
      <c r="AJ474" s="6" t="s">
        <v>265</v>
      </c>
      <c r="AK474" s="76">
        <f>_xlfn.XLOOKUP(G474,hlpBPout!C:C,hlpBPout!X:X,".")</f>
        <v>82</v>
      </c>
      <c r="AL474" s="75">
        <f>_xlfn.XLOOKUP($G474,hlpBPout!$C:$C,hlpBPout!AA:AA,".")</f>
        <v>0</v>
      </c>
      <c r="AM474" s="75">
        <f>_xlfn.XLOOKUP(G474,hpBPaanwas!C:C,hpBPaanwas!X:X,".")</f>
        <v>88</v>
      </c>
      <c r="AN474" s="165">
        <f t="shared" si="52"/>
        <v>0.20588235294117646</v>
      </c>
      <c r="AO474" s="75">
        <f>_xlfn.XLOOKUP($G474,hpBPaanwas!$C:$C,hpBPaanwas!AA:AA,".")</f>
        <v>7</v>
      </c>
      <c r="AP474" s="116"/>
      <c r="AQ474" s="76">
        <f t="shared" si="51"/>
        <v>-0.29999999999999716</v>
      </c>
      <c r="AR474" s="257"/>
      <c r="AS474" s="127"/>
      <c r="AT474" s="127" t="s">
        <v>3795</v>
      </c>
      <c r="AU474" s="128"/>
      <c r="AV474" s="232" t="str">
        <f>_xlfn.XLOOKUP($F474,Monstervakken!$C:$C,Monstervakken!L:L,".",0)</f>
        <v>Klasse industrie</v>
      </c>
      <c r="AW474" s="232" t="str">
        <f>_xlfn.XLOOKUP($F474,Monstervakken!$C:$C,Monstervakken!M:M,".",0)</f>
        <v>Klasse A</v>
      </c>
      <c r="AX474" s="232" t="str">
        <f>_xlfn.XLOOKUP($F474,Monstervakken!$C:$C,Monstervakken!N:N,".",0)</f>
        <v>Verspreidbaar</v>
      </c>
      <c r="AY474" s="232" t="str">
        <f>_xlfn.XLOOKUP($F474,Monstervakken!$C:$C,Monstervakken!O:O,".",0)</f>
        <v>Toepasbaar in GBT</v>
      </c>
      <c r="AZ474" s="232" t="str">
        <f>_xlfn.XLOOKUP($F474,Monstervakken!$C:$C,Monstervakken!P:P,".",0)</f>
        <v>Toepasbaar in GBT</v>
      </c>
      <c r="BA474" s="232" t="str">
        <f>_xlfn.XLOOKUP($F474,Monstervakken!$C:$C,Monstervakken!Q:Q,".",0)</f>
        <v>Geen</v>
      </c>
      <c r="BB474" s="232"/>
      <c r="BC474" s="234" t="str">
        <f>_xlfn.XLOOKUP($F474,Monstervakken!$C:$C,Monstervakken!CM:CM,".",0)</f>
        <v>ja</v>
      </c>
      <c r="BD474" s="234" t="str">
        <f>_xlfn.XLOOKUP($F474,Monstervakken!$C:$C,Monstervakken!CN:CN,".",0)</f>
        <v>ja</v>
      </c>
      <c r="BE474" s="234" t="str">
        <f>_xlfn.XLOOKUP($F474,Monstervakken!$C:$C,Monstervakken!CO:CO,".",0)</f>
        <v>ja</v>
      </c>
      <c r="BF474" s="234" t="str">
        <f>_xlfn.XLOOKUP($F474,Monstervakken!$C:$C,Monstervakken!CP:CP,".",0)</f>
        <v>ja</v>
      </c>
      <c r="BG474" s="234" t="str">
        <f>_xlfn.XLOOKUP($F474,Monstervakken!$C:$C,Monstervakken!CQ:CQ,".",0)</f>
        <v>ja</v>
      </c>
      <c r="BH474" s="234" t="str">
        <f>_xlfn.XLOOKUP($F474,Monstervakken!$C:$C,Monstervakken!CR:CR,".",0)</f>
        <v>ja</v>
      </c>
      <c r="BI474" s="234" t="str">
        <f>_xlfn.XLOOKUP($F474,Monstervakken!$C:$C,Monstervakken!CS:CS,".",0)</f>
        <v>ja</v>
      </c>
      <c r="BJ474" s="234" t="str">
        <f>_xlfn.XLOOKUP($F474,Monstervakken!$C:$C,Monstervakken!CT:CT,".",0)</f>
        <v>ja</v>
      </c>
      <c r="BK474" s="234" t="str">
        <f>_xlfn.XLOOKUP($F474,Monstervakken!$C:$C,Monstervakken!CU:CU,".",0)</f>
        <v>ja</v>
      </c>
      <c r="BL474" s="232" t="str">
        <f t="shared" si="53"/>
        <v>163_054</v>
      </c>
    </row>
    <row r="475" spans="1:64" x14ac:dyDescent="0.2">
      <c r="A475" s="6" t="s">
        <v>1647</v>
      </c>
      <c r="C475" s="135">
        <f>_xlfn.XLOOKUP(F475,Monstervakken!C:C,Monstervakken!B:B)</f>
        <v>4046</v>
      </c>
      <c r="D475" s="6" t="s">
        <v>1640</v>
      </c>
      <c r="E475" s="6" t="s">
        <v>442</v>
      </c>
      <c r="F475" s="75">
        <v>107</v>
      </c>
      <c r="G475" s="115" t="str">
        <f t="shared" si="54"/>
        <v>163_055</v>
      </c>
      <c r="H475" s="135"/>
      <c r="I475" s="75">
        <v>55</v>
      </c>
      <c r="J475" s="6" t="s">
        <v>443</v>
      </c>
      <c r="K475" s="23">
        <v>9</v>
      </c>
      <c r="L475" s="25">
        <v>14.8</v>
      </c>
      <c r="M475" s="6">
        <v>133.19999999999999</v>
      </c>
      <c r="N475" s="8">
        <v>43656</v>
      </c>
      <c r="O475" s="6" t="s">
        <v>47</v>
      </c>
      <c r="P475" s="66">
        <v>-0.72</v>
      </c>
      <c r="Q475" s="66">
        <v>-0.72</v>
      </c>
      <c r="R475" s="66">
        <f>_xlfn.XLOOKUP(E475,hlp_leggeruitrapport!A:A,hlp_leggeruitrapport!D:D)</f>
        <v>-0.72</v>
      </c>
      <c r="S475" s="66">
        <v>0.75</v>
      </c>
      <c r="T475" s="66">
        <f>_xlfn.XLOOKUP(E475,hlp_leggeruitrapport!A:A,hlp_leggeruitrapport!E:E)</f>
        <v>0.75</v>
      </c>
      <c r="U475" s="75">
        <f>_xlfn.XLOOKUP(E475,hlp_leggeruitrapport!A:A,hlp_leggeruitrapport!F:F)</f>
        <v>3</v>
      </c>
      <c r="V475" s="165">
        <f>_xlfn.XLOOKUP($G475,hpBPaanwas!$C:$C,hpBPaanwas!T:T,".")</f>
        <v>3</v>
      </c>
      <c r="W475" s="75">
        <f t="shared" si="55"/>
        <v>-1.67</v>
      </c>
      <c r="X475" s="6">
        <v>-1.47</v>
      </c>
      <c r="Y475" s="6">
        <v>10.3</v>
      </c>
      <c r="Z475" s="6">
        <v>11.35</v>
      </c>
      <c r="AA475" s="6">
        <v>0.63</v>
      </c>
      <c r="AB475" s="6">
        <v>1.44</v>
      </c>
      <c r="AC475" s="6">
        <v>102.2</v>
      </c>
      <c r="AD475" s="6">
        <v>5.7</v>
      </c>
      <c r="AE475" s="6">
        <v>13</v>
      </c>
      <c r="AF475" s="6">
        <v>8.0126000000000003E-2</v>
      </c>
      <c r="AG475" s="6" t="s">
        <v>27</v>
      </c>
      <c r="AH475" s="6" t="s">
        <v>32</v>
      </c>
      <c r="AI475" s="6" t="s">
        <v>29</v>
      </c>
      <c r="AJ475" s="6" t="s">
        <v>443</v>
      </c>
      <c r="AK475" s="75">
        <f>_xlfn.XLOOKUP(G475,hlpBPout!C:C,hlpBPout!X:X,".")</f>
        <v>102</v>
      </c>
      <c r="AL475" s="75">
        <f>_xlfn.XLOOKUP($G475,hlpBPout!$C:$C,hlpBPout!AA:AA,".")</f>
        <v>5</v>
      </c>
      <c r="AM475" s="75">
        <f>_xlfn.XLOOKUP(G475,hpBPaanwas!C:C,hpBPaanwas!X:X,".")</f>
        <v>105</v>
      </c>
      <c r="AN475" s="165">
        <f t="shared" si="52"/>
        <v>1.6666666666666667</v>
      </c>
      <c r="AO475" s="75">
        <f>_xlfn.XLOOKUP($G475,hpBPaanwas!$C:$C,hpBPaanwas!AA:AA,".")</f>
        <v>15</v>
      </c>
      <c r="AP475" s="116"/>
      <c r="AQ475" s="75">
        <f t="shared" si="51"/>
        <v>-0.20000000000000284</v>
      </c>
      <c r="AR475" s="116"/>
      <c r="AS475" s="127"/>
      <c r="AT475" s="127" t="s">
        <v>3795</v>
      </c>
      <c r="AU475" s="128"/>
      <c r="AV475" s="232" t="str">
        <f>_xlfn.XLOOKUP($F475,Monstervakken!$C:$C,Monstervakken!L:L,".",0)</f>
        <v>Niet Toepasbaar &gt; Interventiewaarde</v>
      </c>
      <c r="AW475" s="232" t="str">
        <f>_xlfn.XLOOKUP($F475,Monstervakken!$C:$C,Monstervakken!M:M,".",0)</f>
        <v>Klasse B</v>
      </c>
      <c r="AX475" s="232" t="str">
        <f>_xlfn.XLOOKUP($F475,Monstervakken!$C:$C,Monstervakken!N:N,".",0)</f>
        <v>Nooit verspreidbaar</v>
      </c>
      <c r="AY475" s="232" t="str">
        <f>_xlfn.XLOOKUP($F475,Monstervakken!$C:$C,Monstervakken!O:O,".",0)</f>
        <v>Niet Toepasbaar &gt; Interventiewaarde</v>
      </c>
      <c r="AZ475" s="232" t="str">
        <f>_xlfn.XLOOKUP($F475,Monstervakken!$C:$C,Monstervakken!P:P,".",0)</f>
        <v>Overschrijding Emissietoetswaarde</v>
      </c>
      <c r="BA475" s="232" t="str">
        <f>_xlfn.XLOOKUP($F475,Monstervakken!$C:$C,Monstervakken!Q:Q,".",0)</f>
        <v>Geen</v>
      </c>
      <c r="BB475" s="232"/>
      <c r="BC475" s="234" t="str">
        <f>_xlfn.XLOOKUP($F475,Monstervakken!$C:$C,Monstervakken!CM:CM,".",0)</f>
        <v>nee</v>
      </c>
      <c r="BD475" s="234" t="str">
        <f>_xlfn.XLOOKUP($F475,Monstervakken!$C:$C,Monstervakken!CN:CN,".",0)</f>
        <v>ja</v>
      </c>
      <c r="BE475" s="234" t="str">
        <f>_xlfn.XLOOKUP($F475,Monstervakken!$C:$C,Monstervakken!CO:CO,".",0)</f>
        <v>ja</v>
      </c>
      <c r="BF475" s="234" t="str">
        <f>_xlfn.XLOOKUP($F475,Monstervakken!$C:$C,Monstervakken!CP:CP,".",0)</f>
        <v>ja</v>
      </c>
      <c r="BG475" s="234" t="str">
        <f>_xlfn.XLOOKUP($F475,Monstervakken!$C:$C,Monstervakken!CQ:CQ,".",0)</f>
        <v>nee</v>
      </c>
      <c r="BH475" s="234" t="str">
        <f>_xlfn.XLOOKUP($F475,Monstervakken!$C:$C,Monstervakken!CR:CR,".",0)</f>
        <v>nee</v>
      </c>
      <c r="BI475" s="234" t="str">
        <f>_xlfn.XLOOKUP($F475,Monstervakken!$C:$C,Monstervakken!CS:CS,".",0)</f>
        <v>nee</v>
      </c>
      <c r="BJ475" s="234" t="str">
        <f>_xlfn.XLOOKUP($F475,Monstervakken!$C:$C,Monstervakken!CT:CT,".",0)</f>
        <v>nee</v>
      </c>
      <c r="BK475" s="234" t="str">
        <f>_xlfn.XLOOKUP($F475,Monstervakken!$C:$C,Monstervakken!CU:CU,".",0)</f>
        <v>nee</v>
      </c>
      <c r="BL475" s="232" t="str">
        <f t="shared" si="53"/>
        <v>163_055</v>
      </c>
    </row>
    <row r="476" spans="1:64" x14ac:dyDescent="0.2">
      <c r="A476" s="6" t="s">
        <v>1647</v>
      </c>
      <c r="C476" s="135">
        <f>_xlfn.XLOOKUP(F476,Monstervakken!C:C,Monstervakken!B:B)</f>
        <v>4038</v>
      </c>
      <c r="D476" s="6" t="s">
        <v>1640</v>
      </c>
      <c r="E476" s="6" t="s">
        <v>754</v>
      </c>
      <c r="F476" s="75">
        <v>89</v>
      </c>
      <c r="G476" s="115" t="str">
        <f t="shared" si="54"/>
        <v>163_056</v>
      </c>
      <c r="H476" s="135"/>
      <c r="I476" s="75">
        <v>56</v>
      </c>
      <c r="J476" s="6" t="s">
        <v>1113</v>
      </c>
      <c r="K476" s="23">
        <v>38.5</v>
      </c>
      <c r="L476" s="25">
        <v>6</v>
      </c>
      <c r="M476" s="6">
        <v>231</v>
      </c>
      <c r="N476" s="8">
        <v>43691</v>
      </c>
      <c r="O476" s="6" t="s">
        <v>47</v>
      </c>
      <c r="P476" s="66">
        <v>-1.96</v>
      </c>
      <c r="Q476" s="66">
        <v>-1.97</v>
      </c>
      <c r="R476" s="66">
        <f>_xlfn.XLOOKUP(E476,hlp_leggeruitrapport!A:A,hlp_leggeruitrapport!D:D)</f>
        <v>-1.97</v>
      </c>
      <c r="S476" s="66">
        <v>0.75</v>
      </c>
      <c r="T476" s="66">
        <f>_xlfn.XLOOKUP(E476,hlp_leggeruitrapport!A:A,hlp_leggeruitrapport!E:E)</f>
        <v>0.75</v>
      </c>
      <c r="U476" s="75">
        <f>_xlfn.XLOOKUP(E476,hlp_leggeruitrapport!A:A,hlp_leggeruitrapport!F:F)</f>
        <v>3</v>
      </c>
      <c r="V476" s="165">
        <f>_xlfn.XLOOKUP($G476,hpBPaanwas!$C:$C,hpBPaanwas!T:T,".")</f>
        <v>3</v>
      </c>
      <c r="W476" s="75">
        <f t="shared" si="55"/>
        <v>-2.9200000000000004</v>
      </c>
      <c r="X476" s="6">
        <v>-2.72</v>
      </c>
      <c r="Y476" s="6">
        <v>1.5</v>
      </c>
      <c r="Z476" s="6">
        <v>4.2</v>
      </c>
      <c r="AA476" s="6">
        <v>0.62</v>
      </c>
      <c r="AB476" s="6">
        <v>0.8</v>
      </c>
      <c r="AC476" s="6">
        <v>161.69999999999999</v>
      </c>
      <c r="AD476" s="6">
        <v>23.9</v>
      </c>
      <c r="AE476" s="6">
        <v>30.8</v>
      </c>
      <c r="AF476" s="6">
        <v>0.301703</v>
      </c>
      <c r="AG476" s="6" t="s">
        <v>921</v>
      </c>
      <c r="AH476" s="6" t="s">
        <v>32</v>
      </c>
      <c r="AI476" s="6" t="s">
        <v>41</v>
      </c>
      <c r="AJ476" s="6" t="s">
        <v>1113</v>
      </c>
      <c r="AK476" s="75">
        <f>_xlfn.XLOOKUP(G476,hlpBPout!C:C,hlpBPout!X:X,".")</f>
        <v>158</v>
      </c>
      <c r="AL476" s="75">
        <f>_xlfn.XLOOKUP($G476,hlpBPout!$C:$C,hlpBPout!AA:AA,".")</f>
        <v>23</v>
      </c>
      <c r="AM476" s="75">
        <f>_xlfn.XLOOKUP(G476,hpBPaanwas!C:C,hpBPaanwas!X:X,".")</f>
        <v>166</v>
      </c>
      <c r="AN476" s="165">
        <f t="shared" si="52"/>
        <v>0.90909090909090906</v>
      </c>
      <c r="AO476" s="75">
        <f>_xlfn.XLOOKUP($G476,hpBPaanwas!$C:$C,hpBPaanwas!AA:AA,".")</f>
        <v>35</v>
      </c>
      <c r="AP476" s="116"/>
      <c r="AQ476" s="75">
        <f t="shared" si="51"/>
        <v>-3.6999999999999886</v>
      </c>
      <c r="AR476" s="116"/>
      <c r="AS476" s="127"/>
      <c r="AT476" s="127" t="s">
        <v>3795</v>
      </c>
      <c r="AU476" s="128"/>
      <c r="AV476" s="232" t="str">
        <f>_xlfn.XLOOKUP($F476,Monstervakken!$C:$C,Monstervakken!L:L,".",0)</f>
        <v>Niet Toepasbaar &gt; Interventiewaarde</v>
      </c>
      <c r="AW476" s="232" t="str">
        <f>_xlfn.XLOOKUP($F476,Monstervakken!$C:$C,Monstervakken!M:M,".",0)</f>
        <v>Klasse B</v>
      </c>
      <c r="AX476" s="232" t="str">
        <f>_xlfn.XLOOKUP($F476,Monstervakken!$C:$C,Monstervakken!N:N,".",0)</f>
        <v>Nooit verspreidbaar</v>
      </c>
      <c r="AY476" s="232" t="str">
        <f>_xlfn.XLOOKUP($F476,Monstervakken!$C:$C,Monstervakken!O:O,".",0)</f>
        <v>Niet Toepasbaar &gt; Interventiewaarde</v>
      </c>
      <c r="AZ476" s="232" t="str">
        <f>_xlfn.XLOOKUP($F476,Monstervakken!$C:$C,Monstervakken!P:P,".",0)</f>
        <v>Overschrijding Emissietoetswaarde</v>
      </c>
      <c r="BA476" s="232" t="str">
        <f>_xlfn.XLOOKUP($F476,Monstervakken!$C:$C,Monstervakken!Q:Q,".",0)</f>
        <v>Geen</v>
      </c>
      <c r="BB476" s="232"/>
      <c r="BC476" s="234" t="str">
        <f>_xlfn.XLOOKUP($F476,Monstervakken!$C:$C,Monstervakken!CM:CM,".",0)</f>
        <v>ja</v>
      </c>
      <c r="BD476" s="234" t="str">
        <f>_xlfn.XLOOKUP($F476,Monstervakken!$C:$C,Monstervakken!CN:CN,".",0)</f>
        <v>ja</v>
      </c>
      <c r="BE476" s="234" t="str">
        <f>_xlfn.XLOOKUP($F476,Monstervakken!$C:$C,Monstervakken!CO:CO,".",0)</f>
        <v>ja</v>
      </c>
      <c r="BF476" s="234" t="str">
        <f>_xlfn.XLOOKUP($F476,Monstervakken!$C:$C,Monstervakken!CP:CP,".",0)</f>
        <v>ja</v>
      </c>
      <c r="BG476" s="234" t="str">
        <f>_xlfn.XLOOKUP($F476,Monstervakken!$C:$C,Monstervakken!CQ:CQ,".",0)</f>
        <v>ja</v>
      </c>
      <c r="BH476" s="234" t="str">
        <f>_xlfn.XLOOKUP($F476,Monstervakken!$C:$C,Monstervakken!CR:CR,".",0)</f>
        <v>ja</v>
      </c>
      <c r="BI476" s="234" t="str">
        <f>_xlfn.XLOOKUP($F476,Monstervakken!$C:$C,Monstervakken!CS:CS,".",0)</f>
        <v>ja</v>
      </c>
      <c r="BJ476" s="234" t="str">
        <f>_xlfn.XLOOKUP($F476,Monstervakken!$C:$C,Monstervakken!CT:CT,".",0)</f>
        <v>ja</v>
      </c>
      <c r="BK476" s="234" t="str">
        <f>_xlfn.XLOOKUP($F476,Monstervakken!$C:$C,Monstervakken!CU:CU,".",0)</f>
        <v>ja</v>
      </c>
      <c r="BL476" s="232" t="str">
        <f t="shared" si="53"/>
        <v>163_056</v>
      </c>
    </row>
    <row r="477" spans="1:64" x14ac:dyDescent="0.2">
      <c r="A477" s="6" t="s">
        <v>1647</v>
      </c>
      <c r="C477" s="135">
        <f>_xlfn.XLOOKUP(F477,Monstervakken!C:C,Monstervakken!B:B)</f>
        <v>4038</v>
      </c>
      <c r="D477" s="6" t="s">
        <v>1640</v>
      </c>
      <c r="E477" s="6" t="s">
        <v>754</v>
      </c>
      <c r="F477" s="75">
        <v>89</v>
      </c>
      <c r="G477" s="115" t="str">
        <f t="shared" si="54"/>
        <v>163_057</v>
      </c>
      <c r="H477" s="135"/>
      <c r="I477" s="75">
        <v>57</v>
      </c>
      <c r="J477" s="6" t="s">
        <v>755</v>
      </c>
      <c r="K477" s="23">
        <v>50</v>
      </c>
      <c r="L477" s="25">
        <v>5.9</v>
      </c>
      <c r="M477" s="6">
        <v>295</v>
      </c>
      <c r="N477" s="8">
        <v>43691</v>
      </c>
      <c r="O477" s="6" t="s">
        <v>47</v>
      </c>
      <c r="P477" s="66">
        <v>-1.96</v>
      </c>
      <c r="Q477" s="66">
        <v>-1.97</v>
      </c>
      <c r="R477" s="66">
        <f>_xlfn.XLOOKUP(E477,hlp_leggeruitrapport!A:A,hlp_leggeruitrapport!D:D)</f>
        <v>-1.97</v>
      </c>
      <c r="S477" s="66">
        <v>0.75</v>
      </c>
      <c r="T477" s="66">
        <f>_xlfn.XLOOKUP(E477,hlp_leggeruitrapport!A:A,hlp_leggeruitrapport!E:E)</f>
        <v>0.75</v>
      </c>
      <c r="U477" s="75">
        <f>_xlfn.XLOOKUP(E477,hlp_leggeruitrapport!A:A,hlp_leggeruitrapport!F:F)</f>
        <v>3</v>
      </c>
      <c r="V477" s="165">
        <f>_xlfn.XLOOKUP($G477,hpBPaanwas!$C:$C,hpBPaanwas!T:T,".")</f>
        <v>2.62</v>
      </c>
      <c r="W477" s="75">
        <f t="shared" si="55"/>
        <v>-2.9200000000000004</v>
      </c>
      <c r="X477" s="6">
        <v>-2.72</v>
      </c>
      <c r="Y477" s="6">
        <v>1.966666</v>
      </c>
      <c r="Z477" s="6">
        <v>2.78</v>
      </c>
      <c r="AA477" s="6">
        <v>0.36</v>
      </c>
      <c r="AB477" s="6">
        <v>0.62</v>
      </c>
      <c r="AC477" s="6">
        <v>139</v>
      </c>
      <c r="AD477" s="6">
        <v>18</v>
      </c>
      <c r="AE477" s="6">
        <v>31</v>
      </c>
      <c r="AF477" s="6">
        <v>0.196185</v>
      </c>
      <c r="AG477" s="6" t="s">
        <v>479</v>
      </c>
      <c r="AH477" s="6" t="s">
        <v>32</v>
      </c>
      <c r="AI477" s="6" t="s">
        <v>41</v>
      </c>
      <c r="AJ477" s="6" t="s">
        <v>755</v>
      </c>
      <c r="AK477" s="75">
        <f>_xlfn.XLOOKUP(G477,hlpBPout!C:C,hlpBPout!X:X,".")</f>
        <v>140</v>
      </c>
      <c r="AL477" s="75">
        <f>_xlfn.XLOOKUP($G477,hlpBPout!$C:$C,hlpBPout!AA:AA,".")</f>
        <v>10</v>
      </c>
      <c r="AM477" s="75">
        <f>_xlfn.XLOOKUP(G477,hpBPaanwas!C:C,hpBPaanwas!X:X,".")</f>
        <v>145</v>
      </c>
      <c r="AN477" s="165">
        <f t="shared" si="52"/>
        <v>0.7</v>
      </c>
      <c r="AO477" s="75">
        <f>_xlfn.XLOOKUP($G477,hpBPaanwas!$C:$C,hpBPaanwas!AA:AA,".")</f>
        <v>35</v>
      </c>
      <c r="AP477" s="116"/>
      <c r="AQ477" s="75">
        <f t="shared" si="51"/>
        <v>1</v>
      </c>
      <c r="AR477" s="116"/>
      <c r="AS477" s="127"/>
      <c r="AT477" s="127" t="s">
        <v>3795</v>
      </c>
      <c r="AU477" s="128"/>
      <c r="AV477" s="232" t="str">
        <f>_xlfn.XLOOKUP($F477,Monstervakken!$C:$C,Monstervakken!L:L,".",0)</f>
        <v>Niet Toepasbaar &gt; Interventiewaarde</v>
      </c>
      <c r="AW477" s="232" t="str">
        <f>_xlfn.XLOOKUP($F477,Monstervakken!$C:$C,Monstervakken!M:M,".",0)</f>
        <v>Klasse B</v>
      </c>
      <c r="AX477" s="232" t="str">
        <f>_xlfn.XLOOKUP($F477,Monstervakken!$C:$C,Monstervakken!N:N,".",0)</f>
        <v>Nooit verspreidbaar</v>
      </c>
      <c r="AY477" s="232" t="str">
        <f>_xlfn.XLOOKUP($F477,Monstervakken!$C:$C,Monstervakken!O:O,".",0)</f>
        <v>Niet Toepasbaar &gt; Interventiewaarde</v>
      </c>
      <c r="AZ477" s="232" t="str">
        <f>_xlfn.XLOOKUP($F477,Monstervakken!$C:$C,Monstervakken!P:P,".",0)</f>
        <v>Overschrijding Emissietoetswaarde</v>
      </c>
      <c r="BA477" s="232" t="str">
        <f>_xlfn.XLOOKUP($F477,Monstervakken!$C:$C,Monstervakken!Q:Q,".",0)</f>
        <v>Geen</v>
      </c>
      <c r="BB477" s="232"/>
      <c r="BC477" s="234" t="str">
        <f>_xlfn.XLOOKUP($F477,Monstervakken!$C:$C,Monstervakken!CM:CM,".",0)</f>
        <v>ja</v>
      </c>
      <c r="BD477" s="234" t="str">
        <f>_xlfn.XLOOKUP($F477,Monstervakken!$C:$C,Monstervakken!CN:CN,".",0)</f>
        <v>ja</v>
      </c>
      <c r="BE477" s="234" t="str">
        <f>_xlfn.XLOOKUP($F477,Monstervakken!$C:$C,Monstervakken!CO:CO,".",0)</f>
        <v>ja</v>
      </c>
      <c r="BF477" s="234" t="str">
        <f>_xlfn.XLOOKUP($F477,Monstervakken!$C:$C,Monstervakken!CP:CP,".",0)</f>
        <v>ja</v>
      </c>
      <c r="BG477" s="234" t="str">
        <f>_xlfn.XLOOKUP($F477,Monstervakken!$C:$C,Monstervakken!CQ:CQ,".",0)</f>
        <v>ja</v>
      </c>
      <c r="BH477" s="234" t="str">
        <f>_xlfn.XLOOKUP($F477,Monstervakken!$C:$C,Monstervakken!CR:CR,".",0)</f>
        <v>ja</v>
      </c>
      <c r="BI477" s="234" t="str">
        <f>_xlfn.XLOOKUP($F477,Monstervakken!$C:$C,Monstervakken!CS:CS,".",0)</f>
        <v>ja</v>
      </c>
      <c r="BJ477" s="234" t="str">
        <f>_xlfn.XLOOKUP($F477,Monstervakken!$C:$C,Monstervakken!CT:CT,".",0)</f>
        <v>ja</v>
      </c>
      <c r="BK477" s="234" t="str">
        <f>_xlfn.XLOOKUP($F477,Monstervakken!$C:$C,Monstervakken!CU:CU,".",0)</f>
        <v>ja</v>
      </c>
      <c r="BL477" s="232" t="str">
        <f t="shared" si="53"/>
        <v>163_057</v>
      </c>
    </row>
    <row r="478" spans="1:64" x14ac:dyDescent="0.2">
      <c r="A478" s="6" t="s">
        <v>1647</v>
      </c>
      <c r="C478" s="135">
        <f>_xlfn.XLOOKUP(F478,Monstervakken!C:C,Monstervakken!B:B)</f>
        <v>4038</v>
      </c>
      <c r="D478" s="6" t="s">
        <v>1640</v>
      </c>
      <c r="E478" s="6" t="s">
        <v>754</v>
      </c>
      <c r="F478" s="75">
        <v>89</v>
      </c>
      <c r="G478" s="115" t="str">
        <f t="shared" si="54"/>
        <v>163_058</v>
      </c>
      <c r="H478" s="135"/>
      <c r="I478" s="75">
        <v>58</v>
      </c>
      <c r="J478" s="6" t="s">
        <v>1114</v>
      </c>
      <c r="K478" s="23">
        <v>46.5</v>
      </c>
      <c r="L478" s="25">
        <v>5.6</v>
      </c>
      <c r="M478" s="6">
        <v>260.39999999999998</v>
      </c>
      <c r="N478" s="8">
        <v>43691</v>
      </c>
      <c r="O478" s="6" t="s">
        <v>47</v>
      </c>
      <c r="P478" s="66">
        <v>-1.96</v>
      </c>
      <c r="Q478" s="66">
        <v>-1.97</v>
      </c>
      <c r="R478" s="66">
        <f>_xlfn.XLOOKUP(E478,hlp_leggeruitrapport!A:A,hlp_leggeruitrapport!D:D)</f>
        <v>-1.97</v>
      </c>
      <c r="S478" s="66">
        <v>0.75</v>
      </c>
      <c r="T478" s="66">
        <f>_xlfn.XLOOKUP(E478,hlp_leggeruitrapport!A:A,hlp_leggeruitrapport!E:E)</f>
        <v>0.75</v>
      </c>
      <c r="U478" s="75">
        <f>_xlfn.XLOOKUP(E478,hlp_leggeruitrapport!A:A,hlp_leggeruitrapport!F:F)</f>
        <v>3</v>
      </c>
      <c r="V478" s="165">
        <f>_xlfn.XLOOKUP($G478,hpBPaanwas!$C:$C,hpBPaanwas!T:T,".")</f>
        <v>2.4900000000000002</v>
      </c>
      <c r="W478" s="75">
        <f t="shared" si="55"/>
        <v>-2.9200000000000004</v>
      </c>
      <c r="X478" s="6">
        <v>-2.72</v>
      </c>
      <c r="Y478" s="6">
        <v>1.8666670000000001</v>
      </c>
      <c r="Z478" s="6">
        <v>4.3099999999999996</v>
      </c>
      <c r="AA478" s="6">
        <v>1.57</v>
      </c>
      <c r="AB478" s="6">
        <v>1.84</v>
      </c>
      <c r="AC478" s="6">
        <v>200.4</v>
      </c>
      <c r="AD478" s="6">
        <v>73</v>
      </c>
      <c r="AE478" s="6">
        <v>85.6</v>
      </c>
      <c r="AF478" s="6">
        <v>0.52861999999999998</v>
      </c>
      <c r="AG478" s="6" t="s">
        <v>921</v>
      </c>
      <c r="AH478" s="6" t="s">
        <v>32</v>
      </c>
      <c r="AI478" s="6" t="s">
        <v>41</v>
      </c>
      <c r="AJ478" s="6" t="s">
        <v>1114</v>
      </c>
      <c r="AK478" s="75">
        <f>_xlfn.XLOOKUP(G478,hlpBPout!C:C,hlpBPout!X:X,".")</f>
        <v>200</v>
      </c>
      <c r="AL478" s="75">
        <f>_xlfn.XLOOKUP($G478,hlpBPout!$C:$C,hlpBPout!AA:AA,".")</f>
        <v>60</v>
      </c>
      <c r="AM478" s="75">
        <f>_xlfn.XLOOKUP(G478,hpBPaanwas!C:C,hpBPaanwas!X:X,".")</f>
        <v>205</v>
      </c>
      <c r="AN478" s="165">
        <f t="shared" si="52"/>
        <v>1.89247311827957</v>
      </c>
      <c r="AO478" s="75">
        <f>_xlfn.XLOOKUP($G478,hpBPaanwas!$C:$C,hpBPaanwas!AA:AA,".")</f>
        <v>88</v>
      </c>
      <c r="AP478" s="116"/>
      <c r="AQ478" s="75">
        <f t="shared" si="51"/>
        <v>-0.40000000000000568</v>
      </c>
      <c r="AR478" s="116"/>
      <c r="AS478" s="127"/>
      <c r="AT478" s="127" t="s">
        <v>3795</v>
      </c>
      <c r="AU478" s="128"/>
      <c r="AV478" s="232" t="str">
        <f>_xlfn.XLOOKUP($F478,Monstervakken!$C:$C,Monstervakken!L:L,".",0)</f>
        <v>Niet Toepasbaar &gt; Interventiewaarde</v>
      </c>
      <c r="AW478" s="232" t="str">
        <f>_xlfn.XLOOKUP($F478,Monstervakken!$C:$C,Monstervakken!M:M,".",0)</f>
        <v>Klasse B</v>
      </c>
      <c r="AX478" s="232" t="str">
        <f>_xlfn.XLOOKUP($F478,Monstervakken!$C:$C,Monstervakken!N:N,".",0)</f>
        <v>Nooit verspreidbaar</v>
      </c>
      <c r="AY478" s="232" t="str">
        <f>_xlfn.XLOOKUP($F478,Monstervakken!$C:$C,Monstervakken!O:O,".",0)</f>
        <v>Niet Toepasbaar &gt; Interventiewaarde</v>
      </c>
      <c r="AZ478" s="232" t="str">
        <f>_xlfn.XLOOKUP($F478,Monstervakken!$C:$C,Monstervakken!P:P,".",0)</f>
        <v>Overschrijding Emissietoetswaarde</v>
      </c>
      <c r="BA478" s="232" t="str">
        <f>_xlfn.XLOOKUP($F478,Monstervakken!$C:$C,Monstervakken!Q:Q,".",0)</f>
        <v>Geen</v>
      </c>
      <c r="BB478" s="232"/>
      <c r="BC478" s="234" t="str">
        <f>_xlfn.XLOOKUP($F478,Monstervakken!$C:$C,Monstervakken!CM:CM,".",0)</f>
        <v>ja</v>
      </c>
      <c r="BD478" s="234" t="str">
        <f>_xlfn.XLOOKUP($F478,Monstervakken!$C:$C,Monstervakken!CN:CN,".",0)</f>
        <v>ja</v>
      </c>
      <c r="BE478" s="234" t="str">
        <f>_xlfn.XLOOKUP($F478,Monstervakken!$C:$C,Monstervakken!CO:CO,".",0)</f>
        <v>ja</v>
      </c>
      <c r="BF478" s="234" t="str">
        <f>_xlfn.XLOOKUP($F478,Monstervakken!$C:$C,Monstervakken!CP:CP,".",0)</f>
        <v>ja</v>
      </c>
      <c r="BG478" s="234" t="str">
        <f>_xlfn.XLOOKUP($F478,Monstervakken!$C:$C,Monstervakken!CQ:CQ,".",0)</f>
        <v>ja</v>
      </c>
      <c r="BH478" s="234" t="str">
        <f>_xlfn.XLOOKUP($F478,Monstervakken!$C:$C,Monstervakken!CR:CR,".",0)</f>
        <v>ja</v>
      </c>
      <c r="BI478" s="234" t="str">
        <f>_xlfn.XLOOKUP($F478,Monstervakken!$C:$C,Monstervakken!CS:CS,".",0)</f>
        <v>ja</v>
      </c>
      <c r="BJ478" s="234" t="str">
        <f>_xlfn.XLOOKUP($F478,Monstervakken!$C:$C,Monstervakken!CT:CT,".",0)</f>
        <v>ja</v>
      </c>
      <c r="BK478" s="234" t="str">
        <f>_xlfn.XLOOKUP($F478,Monstervakken!$C:$C,Monstervakken!CU:CU,".",0)</f>
        <v>ja</v>
      </c>
      <c r="BL478" s="232" t="str">
        <f t="shared" si="53"/>
        <v>163_058</v>
      </c>
    </row>
    <row r="479" spans="1:64" x14ac:dyDescent="0.2">
      <c r="A479" s="6" t="s">
        <v>1647</v>
      </c>
      <c r="C479" s="135">
        <f>_xlfn.XLOOKUP(F479,Monstervakken!C:C,Monstervakken!B:B)</f>
        <v>4038</v>
      </c>
      <c r="D479" s="6" t="s">
        <v>1640</v>
      </c>
      <c r="E479" s="6" t="s">
        <v>754</v>
      </c>
      <c r="F479" s="75">
        <v>89</v>
      </c>
      <c r="G479" s="115" t="str">
        <f t="shared" si="54"/>
        <v>163_059</v>
      </c>
      <c r="H479" s="135"/>
      <c r="I479" s="75">
        <v>59</v>
      </c>
      <c r="J479" s="6" t="s">
        <v>756</v>
      </c>
      <c r="K479" s="23">
        <v>41</v>
      </c>
      <c r="L479" s="25">
        <v>6.55</v>
      </c>
      <c r="M479" s="6">
        <v>268.55</v>
      </c>
      <c r="N479" s="8">
        <v>43691</v>
      </c>
      <c r="O479" s="6" t="s">
        <v>47</v>
      </c>
      <c r="P479" s="66">
        <v>-1.96</v>
      </c>
      <c r="Q479" s="66">
        <v>-1.97</v>
      </c>
      <c r="R479" s="66">
        <f>_xlfn.XLOOKUP(E479,hlp_leggeruitrapport!A:A,hlp_leggeruitrapport!D:D)</f>
        <v>-1.97</v>
      </c>
      <c r="S479" s="66">
        <v>0.75</v>
      </c>
      <c r="T479" s="66">
        <f>_xlfn.XLOOKUP(E479,hlp_leggeruitrapport!A:A,hlp_leggeruitrapport!E:E)</f>
        <v>0.75</v>
      </c>
      <c r="U479" s="75">
        <f>_xlfn.XLOOKUP(E479,hlp_leggeruitrapport!A:A,hlp_leggeruitrapport!F:F)</f>
        <v>3</v>
      </c>
      <c r="V479" s="165">
        <f>_xlfn.XLOOKUP($G479,hpBPaanwas!$C:$C,hpBPaanwas!T:T,".")</f>
        <v>3</v>
      </c>
      <c r="W479" s="75">
        <f t="shared" si="55"/>
        <v>-2.9200000000000004</v>
      </c>
      <c r="X479" s="6">
        <v>-2.72</v>
      </c>
      <c r="Y479" s="6">
        <v>2.0499999999999998</v>
      </c>
      <c r="Z479" s="6">
        <v>3.24</v>
      </c>
      <c r="AA479" s="6">
        <v>0.05</v>
      </c>
      <c r="AB479" s="6">
        <v>0.31</v>
      </c>
      <c r="AC479" s="6">
        <v>132.80000000000001</v>
      </c>
      <c r="AD479" s="6">
        <v>2.1</v>
      </c>
      <c r="AE479" s="6">
        <v>12.7</v>
      </c>
      <c r="AF479" s="6">
        <v>3.1399999999999997E-2</v>
      </c>
      <c r="AG479" s="6" t="s">
        <v>479</v>
      </c>
      <c r="AH479" s="6" t="s">
        <v>32</v>
      </c>
      <c r="AI479" s="6" t="s">
        <v>41</v>
      </c>
      <c r="AJ479" s="6" t="s">
        <v>756</v>
      </c>
      <c r="AK479" s="75">
        <f>_xlfn.XLOOKUP(G479,hlpBPout!C:C,hlpBPout!X:X,".")</f>
        <v>131</v>
      </c>
      <c r="AL479" s="75">
        <f>_xlfn.XLOOKUP($G479,hlpBPout!$C:$C,hlpBPout!AA:AA,".")</f>
        <v>0</v>
      </c>
      <c r="AM479" s="75">
        <f>_xlfn.XLOOKUP(G479,hpBPaanwas!C:C,hpBPaanwas!X:X,".")</f>
        <v>139</v>
      </c>
      <c r="AN479" s="165">
        <f t="shared" si="52"/>
        <v>0.3902439024390244</v>
      </c>
      <c r="AO479" s="75">
        <f>_xlfn.XLOOKUP($G479,hpBPaanwas!$C:$C,hpBPaanwas!AA:AA,".")</f>
        <v>16</v>
      </c>
      <c r="AP479" s="116"/>
      <c r="AQ479" s="75">
        <f t="shared" si="51"/>
        <v>-1.8000000000000114</v>
      </c>
      <c r="AR479" s="116"/>
      <c r="AS479" s="127"/>
      <c r="AT479" s="127" t="s">
        <v>3795</v>
      </c>
      <c r="AU479" s="128"/>
      <c r="AV479" s="232" t="str">
        <f>_xlfn.XLOOKUP($F479,Monstervakken!$C:$C,Monstervakken!L:L,".",0)</f>
        <v>Niet Toepasbaar &gt; Interventiewaarde</v>
      </c>
      <c r="AW479" s="232" t="str">
        <f>_xlfn.XLOOKUP($F479,Monstervakken!$C:$C,Monstervakken!M:M,".",0)</f>
        <v>Klasse B</v>
      </c>
      <c r="AX479" s="232" t="str">
        <f>_xlfn.XLOOKUP($F479,Monstervakken!$C:$C,Monstervakken!N:N,".",0)</f>
        <v>Nooit verspreidbaar</v>
      </c>
      <c r="AY479" s="232" t="str">
        <f>_xlfn.XLOOKUP($F479,Monstervakken!$C:$C,Monstervakken!O:O,".",0)</f>
        <v>Niet Toepasbaar &gt; Interventiewaarde</v>
      </c>
      <c r="AZ479" s="232" t="str">
        <f>_xlfn.XLOOKUP($F479,Monstervakken!$C:$C,Monstervakken!P:P,".",0)</f>
        <v>Overschrijding Emissietoetswaarde</v>
      </c>
      <c r="BA479" s="232" t="str">
        <f>_xlfn.XLOOKUP($F479,Monstervakken!$C:$C,Monstervakken!Q:Q,".",0)</f>
        <v>Geen</v>
      </c>
      <c r="BB479" s="232"/>
      <c r="BC479" s="234" t="str">
        <f>_xlfn.XLOOKUP($F479,Monstervakken!$C:$C,Monstervakken!CM:CM,".",0)</f>
        <v>ja</v>
      </c>
      <c r="BD479" s="234" t="str">
        <f>_xlfn.XLOOKUP($F479,Monstervakken!$C:$C,Monstervakken!CN:CN,".",0)</f>
        <v>ja</v>
      </c>
      <c r="BE479" s="234" t="str">
        <f>_xlfn.XLOOKUP($F479,Monstervakken!$C:$C,Monstervakken!CO:CO,".",0)</f>
        <v>ja</v>
      </c>
      <c r="BF479" s="234" t="str">
        <f>_xlfn.XLOOKUP($F479,Monstervakken!$C:$C,Monstervakken!CP:CP,".",0)</f>
        <v>ja</v>
      </c>
      <c r="BG479" s="234" t="str">
        <f>_xlfn.XLOOKUP($F479,Monstervakken!$C:$C,Monstervakken!CQ:CQ,".",0)</f>
        <v>ja</v>
      </c>
      <c r="BH479" s="234" t="str">
        <f>_xlfn.XLOOKUP($F479,Monstervakken!$C:$C,Monstervakken!CR:CR,".",0)</f>
        <v>ja</v>
      </c>
      <c r="BI479" s="234" t="str">
        <f>_xlfn.XLOOKUP($F479,Monstervakken!$C:$C,Monstervakken!CS:CS,".",0)</f>
        <v>ja</v>
      </c>
      <c r="BJ479" s="234" t="str">
        <f>_xlfn.XLOOKUP($F479,Monstervakken!$C:$C,Monstervakken!CT:CT,".",0)</f>
        <v>ja</v>
      </c>
      <c r="BK479" s="234" t="str">
        <f>_xlfn.XLOOKUP($F479,Monstervakken!$C:$C,Monstervakken!CU:CU,".",0)</f>
        <v>ja</v>
      </c>
      <c r="BL479" s="232" t="str">
        <f t="shared" si="53"/>
        <v>163_059</v>
      </c>
    </row>
    <row r="480" spans="1:64" x14ac:dyDescent="0.2">
      <c r="A480" s="6" t="s">
        <v>1647</v>
      </c>
      <c r="C480" s="135">
        <f>_xlfn.XLOOKUP(F480,Monstervakken!C:C,Monstervakken!B:B)</f>
        <v>4047</v>
      </c>
      <c r="D480" s="6" t="s">
        <v>1640</v>
      </c>
      <c r="E480" s="6" t="s">
        <v>1115</v>
      </c>
      <c r="F480" s="75">
        <v>108</v>
      </c>
      <c r="G480" s="115" t="str">
        <f t="shared" si="54"/>
        <v>163_060</v>
      </c>
      <c r="H480" s="135"/>
      <c r="I480" s="75">
        <v>60</v>
      </c>
      <c r="J480" s="6" t="s">
        <v>1116</v>
      </c>
      <c r="K480" s="23">
        <v>19</v>
      </c>
      <c r="L480" s="25">
        <v>2.2000000000000002</v>
      </c>
      <c r="M480" s="6">
        <v>41.8</v>
      </c>
      <c r="N480" s="8">
        <v>43691</v>
      </c>
      <c r="O480" s="6" t="s">
        <v>74</v>
      </c>
      <c r="P480" s="66">
        <v>-1.93</v>
      </c>
      <c r="Q480" s="66">
        <v>-1.97</v>
      </c>
      <c r="R480" s="66">
        <f>_xlfn.XLOOKUP(E480,hlp_leggeruitrapport!A:A,hlp_leggeruitrapport!D:D)</f>
        <v>-1.97</v>
      </c>
      <c r="S480" s="66">
        <v>0.35</v>
      </c>
      <c r="T480" s="66">
        <f>_xlfn.XLOOKUP(E480,hlp_leggeruitrapport!A:A,hlp_leggeruitrapport!E:E)</f>
        <v>0.35</v>
      </c>
      <c r="U480" s="75">
        <f>_xlfn.XLOOKUP(E480,hlp_leggeruitrapport!A:A,hlp_leggeruitrapport!F:F)</f>
        <v>2</v>
      </c>
      <c r="V480" s="165">
        <f>_xlfn.XLOOKUP($G480,hpBPaanwas!$C:$C,hpBPaanwas!T:T,".")</f>
        <v>1.71</v>
      </c>
      <c r="W480" s="75">
        <f t="shared" si="55"/>
        <v>-2.52</v>
      </c>
      <c r="X480" s="6">
        <v>-2.3199999999999998</v>
      </c>
      <c r="Y480" s="6">
        <v>1</v>
      </c>
      <c r="Z480" s="6">
        <v>1.38</v>
      </c>
      <c r="AA480" s="6">
        <v>0.13</v>
      </c>
      <c r="AB480" s="6">
        <v>0.27</v>
      </c>
      <c r="AC480" s="6">
        <v>26.2</v>
      </c>
      <c r="AD480" s="6">
        <v>2.5</v>
      </c>
      <c r="AE480" s="6">
        <v>5.0999999999999996</v>
      </c>
      <c r="AF480" s="6">
        <v>0.30373800000000001</v>
      </c>
      <c r="AG480" s="6" t="s">
        <v>921</v>
      </c>
      <c r="AH480" s="6" t="s">
        <v>32</v>
      </c>
      <c r="AI480" s="6" t="s">
        <v>41</v>
      </c>
      <c r="AJ480" s="6" t="s">
        <v>1116</v>
      </c>
      <c r="AK480" s="75">
        <f>_xlfn.XLOOKUP(G480,hlpBPout!C:C,hlpBPout!X:X,".")</f>
        <v>25</v>
      </c>
      <c r="AL480" s="75">
        <f>_xlfn.XLOOKUP($G480,hlpBPout!$C:$C,hlpBPout!AA:AA,".")</f>
        <v>2</v>
      </c>
      <c r="AM480" s="75">
        <f>_xlfn.XLOOKUP(G480,hpBPaanwas!C:C,hpBPaanwas!X:X,".")</f>
        <v>27</v>
      </c>
      <c r="AN480" s="165">
        <f t="shared" si="52"/>
        <v>0.31578947368421051</v>
      </c>
      <c r="AO480" s="75">
        <f>_xlfn.XLOOKUP($G480,hpBPaanwas!$C:$C,hpBPaanwas!AA:AA,".")</f>
        <v>6</v>
      </c>
      <c r="AP480" s="116"/>
      <c r="AQ480" s="75">
        <f t="shared" si="51"/>
        <v>-1.1999999999999993</v>
      </c>
      <c r="AR480" s="116"/>
      <c r="AS480" s="127"/>
      <c r="AT480" s="127" t="s">
        <v>3795</v>
      </c>
      <c r="AU480" s="128"/>
      <c r="AV480" s="232" t="str">
        <f>_xlfn.XLOOKUP($F480,Monstervakken!$C:$C,Monstervakken!L:L,".",0)</f>
        <v>Klasse industrie</v>
      </c>
      <c r="AW480" s="232" t="str">
        <f>_xlfn.XLOOKUP($F480,Monstervakken!$C:$C,Monstervakken!M:M,".",0)</f>
        <v>Klasse B</v>
      </c>
      <c r="AX480" s="232" t="str">
        <f>_xlfn.XLOOKUP($F480,Monstervakken!$C:$C,Monstervakken!N:N,".",0)</f>
        <v>Verspreidbaar</v>
      </c>
      <c r="AY480" s="232" t="str">
        <f>_xlfn.XLOOKUP($F480,Monstervakken!$C:$C,Monstervakken!O:O,".",0)</f>
        <v>Toepasbaar in GBT</v>
      </c>
      <c r="AZ480" s="232" t="str">
        <f>_xlfn.XLOOKUP($F480,Monstervakken!$C:$C,Monstervakken!P:P,".",0)</f>
        <v>Toepasbaar in GBT</v>
      </c>
      <c r="BA480" s="232" t="str">
        <f>_xlfn.XLOOKUP($F480,Monstervakken!$C:$C,Monstervakken!Q:Q,".",0)</f>
        <v>Geen</v>
      </c>
      <c r="BB480" s="232"/>
      <c r="BC480" s="234" t="str">
        <f>_xlfn.XLOOKUP($F480,Monstervakken!$C:$C,Monstervakken!CM:CM,".",0)</f>
        <v>ja</v>
      </c>
      <c r="BD480" s="234" t="str">
        <f>_xlfn.XLOOKUP($F480,Monstervakken!$C:$C,Monstervakken!CN:CN,".",0)</f>
        <v>ja</v>
      </c>
      <c r="BE480" s="234" t="str">
        <f>_xlfn.XLOOKUP($F480,Monstervakken!$C:$C,Monstervakken!CO:CO,".",0)</f>
        <v>ja</v>
      </c>
      <c r="BF480" s="234" t="str">
        <f>_xlfn.XLOOKUP($F480,Monstervakken!$C:$C,Monstervakken!CP:CP,".",0)</f>
        <v>ja</v>
      </c>
      <c r="BG480" s="234" t="str">
        <f>_xlfn.XLOOKUP($F480,Monstervakken!$C:$C,Monstervakken!CQ:CQ,".",0)</f>
        <v>ja</v>
      </c>
      <c r="BH480" s="234" t="str">
        <f>_xlfn.XLOOKUP($F480,Monstervakken!$C:$C,Monstervakken!CR:CR,".",0)</f>
        <v>ja</v>
      </c>
      <c r="BI480" s="234" t="str">
        <f>_xlfn.XLOOKUP($F480,Monstervakken!$C:$C,Monstervakken!CS:CS,".",0)</f>
        <v>ja</v>
      </c>
      <c r="BJ480" s="234" t="str">
        <f>_xlfn.XLOOKUP($F480,Monstervakken!$C:$C,Monstervakken!CT:CT,".",0)</f>
        <v>ja</v>
      </c>
      <c r="BK480" s="234" t="str">
        <f>_xlfn.XLOOKUP($F480,Monstervakken!$C:$C,Monstervakken!CU:CU,".",0)</f>
        <v>ja</v>
      </c>
      <c r="BL480" s="232" t="str">
        <f t="shared" si="53"/>
        <v>163_060</v>
      </c>
    </row>
    <row r="481" spans="1:64" x14ac:dyDescent="0.2">
      <c r="A481" s="6" t="s">
        <v>1647</v>
      </c>
      <c r="C481" s="135">
        <f>_xlfn.XLOOKUP(F481,Monstervakken!C:C,Monstervakken!B:B)</f>
        <v>4047</v>
      </c>
      <c r="D481" s="6" t="s">
        <v>1640</v>
      </c>
      <c r="E481" s="6" t="s">
        <v>266</v>
      </c>
      <c r="F481" s="75">
        <v>108</v>
      </c>
      <c r="G481" s="115" t="str">
        <f t="shared" si="54"/>
        <v>163_061</v>
      </c>
      <c r="H481" s="135"/>
      <c r="I481" s="75">
        <v>61</v>
      </c>
      <c r="J481" s="6" t="s">
        <v>757</v>
      </c>
      <c r="K481" s="23">
        <v>37</v>
      </c>
      <c r="L481" s="25">
        <v>8</v>
      </c>
      <c r="M481" s="6">
        <v>296</v>
      </c>
      <c r="N481" s="8">
        <v>43691</v>
      </c>
      <c r="O481" s="6" t="s">
        <v>47</v>
      </c>
      <c r="P481" s="66">
        <v>-1.93</v>
      </c>
      <c r="Q481" s="66">
        <v>-1.97</v>
      </c>
      <c r="R481" s="66">
        <f>_xlfn.XLOOKUP(E481,hlp_leggeruitrapport!A:A,hlp_leggeruitrapport!D:D)</f>
        <v>-1.97</v>
      </c>
      <c r="S481" s="66">
        <v>0.75</v>
      </c>
      <c r="T481" s="66">
        <f>_xlfn.XLOOKUP(E481,hlp_leggeruitrapport!A:A,hlp_leggeruitrapport!E:E)</f>
        <v>0.75</v>
      </c>
      <c r="U481" s="75">
        <f>_xlfn.XLOOKUP(E481,hlp_leggeruitrapport!A:A,hlp_leggeruitrapport!F:F)</f>
        <v>3</v>
      </c>
      <c r="V481" s="165">
        <f>_xlfn.XLOOKUP($G481,hpBPaanwas!$C:$C,hpBPaanwas!T:T,".")</f>
        <v>3</v>
      </c>
      <c r="W481" s="75">
        <f t="shared" si="55"/>
        <v>-2.9200000000000004</v>
      </c>
      <c r="X481" s="6">
        <v>-2.72</v>
      </c>
      <c r="Y481" s="6">
        <v>3.5</v>
      </c>
      <c r="Z481" s="6">
        <v>3.66</v>
      </c>
      <c r="AA481" s="6">
        <v>0.36</v>
      </c>
      <c r="AB481" s="6">
        <v>0.84</v>
      </c>
      <c r="AC481" s="6">
        <v>135.4</v>
      </c>
      <c r="AD481" s="6">
        <v>13.3</v>
      </c>
      <c r="AE481" s="6">
        <v>31.1</v>
      </c>
      <c r="AF481" s="6">
        <v>0.12603200000000001</v>
      </c>
      <c r="AG481" s="6" t="s">
        <v>479</v>
      </c>
      <c r="AH481" s="6" t="s">
        <v>32</v>
      </c>
      <c r="AI481" s="6" t="s">
        <v>41</v>
      </c>
      <c r="AJ481" s="6" t="s">
        <v>757</v>
      </c>
      <c r="AK481" s="75">
        <f>_xlfn.XLOOKUP(G481,hlpBPout!C:C,hlpBPout!X:X,".")</f>
        <v>133</v>
      </c>
      <c r="AL481" s="75">
        <f>_xlfn.XLOOKUP($G481,hlpBPout!$C:$C,hlpBPout!AA:AA,".")</f>
        <v>11</v>
      </c>
      <c r="AM481" s="75">
        <f>_xlfn.XLOOKUP(G481,hpBPaanwas!C:C,hpBPaanwas!X:X,".")</f>
        <v>141</v>
      </c>
      <c r="AN481" s="165">
        <f t="shared" si="52"/>
        <v>0.81081081081081086</v>
      </c>
      <c r="AO481" s="75">
        <f>_xlfn.XLOOKUP($G481,hpBPaanwas!$C:$C,hpBPaanwas!AA:AA,".")</f>
        <v>30</v>
      </c>
      <c r="AP481" s="116"/>
      <c r="AQ481" s="75">
        <f t="shared" si="51"/>
        <v>-2.4000000000000057</v>
      </c>
      <c r="AR481" s="116"/>
      <c r="AS481" s="127"/>
      <c r="AT481" s="127" t="s">
        <v>3795</v>
      </c>
      <c r="AU481" s="128"/>
      <c r="AV481" s="232" t="str">
        <f>_xlfn.XLOOKUP($F481,Monstervakken!$C:$C,Monstervakken!L:L,".",0)</f>
        <v>Klasse industrie</v>
      </c>
      <c r="AW481" s="232" t="str">
        <f>_xlfn.XLOOKUP($F481,Monstervakken!$C:$C,Monstervakken!M:M,".",0)</f>
        <v>Klasse B</v>
      </c>
      <c r="AX481" s="232" t="str">
        <f>_xlfn.XLOOKUP($F481,Monstervakken!$C:$C,Monstervakken!N:N,".",0)</f>
        <v>Verspreidbaar</v>
      </c>
      <c r="AY481" s="232" t="str">
        <f>_xlfn.XLOOKUP($F481,Monstervakken!$C:$C,Monstervakken!O:O,".",0)</f>
        <v>Toepasbaar in GBT</v>
      </c>
      <c r="AZ481" s="232" t="str">
        <f>_xlfn.XLOOKUP($F481,Monstervakken!$C:$C,Monstervakken!P:P,".",0)</f>
        <v>Toepasbaar in GBT</v>
      </c>
      <c r="BA481" s="232" t="str">
        <f>_xlfn.XLOOKUP($F481,Monstervakken!$C:$C,Monstervakken!Q:Q,".",0)</f>
        <v>Geen</v>
      </c>
      <c r="BB481" s="232"/>
      <c r="BC481" s="234" t="str">
        <f>_xlfn.XLOOKUP($F481,Monstervakken!$C:$C,Monstervakken!CM:CM,".",0)</f>
        <v>ja</v>
      </c>
      <c r="BD481" s="234" t="str">
        <f>_xlfn.XLOOKUP($F481,Monstervakken!$C:$C,Monstervakken!CN:CN,".",0)</f>
        <v>ja</v>
      </c>
      <c r="BE481" s="234" t="str">
        <f>_xlfn.XLOOKUP($F481,Monstervakken!$C:$C,Monstervakken!CO:CO,".",0)</f>
        <v>ja</v>
      </c>
      <c r="BF481" s="234" t="str">
        <f>_xlfn.XLOOKUP($F481,Monstervakken!$C:$C,Monstervakken!CP:CP,".",0)</f>
        <v>ja</v>
      </c>
      <c r="BG481" s="234" t="str">
        <f>_xlfn.XLOOKUP($F481,Monstervakken!$C:$C,Monstervakken!CQ:CQ,".",0)</f>
        <v>ja</v>
      </c>
      <c r="BH481" s="234" t="str">
        <f>_xlfn.XLOOKUP($F481,Monstervakken!$C:$C,Monstervakken!CR:CR,".",0)</f>
        <v>ja</v>
      </c>
      <c r="BI481" s="234" t="str">
        <f>_xlfn.XLOOKUP($F481,Monstervakken!$C:$C,Monstervakken!CS:CS,".",0)</f>
        <v>ja</v>
      </c>
      <c r="BJ481" s="234" t="str">
        <f>_xlfn.XLOOKUP($F481,Monstervakken!$C:$C,Monstervakken!CT:CT,".",0)</f>
        <v>ja</v>
      </c>
      <c r="BK481" s="234" t="str">
        <f>_xlfn.XLOOKUP($F481,Monstervakken!$C:$C,Monstervakken!CU:CU,".",0)</f>
        <v>ja</v>
      </c>
      <c r="BL481" s="232" t="str">
        <f t="shared" si="53"/>
        <v>163_061</v>
      </c>
    </row>
    <row r="482" spans="1:64" x14ac:dyDescent="0.2">
      <c r="A482" s="6" t="s">
        <v>1647</v>
      </c>
      <c r="C482" s="135">
        <f>_xlfn.XLOOKUP(F482,Monstervakken!C:C,Monstervakken!B:B)</f>
        <v>4047</v>
      </c>
      <c r="D482" s="6" t="s">
        <v>1640</v>
      </c>
      <c r="E482" s="6" t="s">
        <v>266</v>
      </c>
      <c r="F482" s="75">
        <v>108</v>
      </c>
      <c r="G482" s="115" t="str">
        <f t="shared" si="54"/>
        <v>163_062</v>
      </c>
      <c r="H482" s="135"/>
      <c r="I482" s="75">
        <v>62</v>
      </c>
      <c r="J482" s="6" t="s">
        <v>267</v>
      </c>
      <c r="K482" s="23">
        <v>47</v>
      </c>
      <c r="L482" s="25">
        <v>8.5</v>
      </c>
      <c r="M482" s="6">
        <v>399.5</v>
      </c>
      <c r="N482" s="8">
        <v>43691</v>
      </c>
      <c r="O482" s="6" t="s">
        <v>47</v>
      </c>
      <c r="P482" s="66">
        <v>-1.93</v>
      </c>
      <c r="Q482" s="66">
        <v>-1.97</v>
      </c>
      <c r="R482" s="66">
        <f>_xlfn.XLOOKUP(E482,hlp_leggeruitrapport!A:A,hlp_leggeruitrapport!D:D)</f>
        <v>-1.97</v>
      </c>
      <c r="S482" s="66">
        <v>0.75</v>
      </c>
      <c r="T482" s="66">
        <f>_xlfn.XLOOKUP(E482,hlp_leggeruitrapport!A:A,hlp_leggeruitrapport!E:E)</f>
        <v>0.75</v>
      </c>
      <c r="U482" s="75">
        <f>_xlfn.XLOOKUP(E482,hlp_leggeruitrapport!A:A,hlp_leggeruitrapport!F:F)</f>
        <v>3</v>
      </c>
      <c r="V482" s="165">
        <f>_xlfn.XLOOKUP($G482,hpBPaanwas!$C:$C,hpBPaanwas!T:T,".")</f>
        <v>3</v>
      </c>
      <c r="W482" s="75">
        <f t="shared" si="55"/>
        <v>-2.9200000000000004</v>
      </c>
      <c r="X482" s="6">
        <v>-2.72</v>
      </c>
      <c r="Y482" s="6">
        <v>4</v>
      </c>
      <c r="Z482" s="6">
        <v>3.51</v>
      </c>
      <c r="AA482" s="6">
        <v>0.14000000000000001</v>
      </c>
      <c r="AB482" s="6">
        <v>0.42</v>
      </c>
      <c r="AC482" s="6">
        <v>165</v>
      </c>
      <c r="AD482" s="6">
        <v>6.6</v>
      </c>
      <c r="AE482" s="6">
        <v>19.7</v>
      </c>
      <c r="AF482" s="6">
        <v>4.5473E-2</v>
      </c>
      <c r="AG482" s="6" t="s">
        <v>27</v>
      </c>
      <c r="AH482" s="6" t="s">
        <v>32</v>
      </c>
      <c r="AI482" s="6" t="s">
        <v>29</v>
      </c>
      <c r="AJ482" s="6" t="s">
        <v>267</v>
      </c>
      <c r="AK482" s="75">
        <f>_xlfn.XLOOKUP(G482,hlpBPout!C:C,hlpBPout!X:X,".")</f>
        <v>165</v>
      </c>
      <c r="AL482" s="75">
        <f>_xlfn.XLOOKUP($G482,hlpBPout!$C:$C,hlpBPout!AA:AA,".")</f>
        <v>5</v>
      </c>
      <c r="AM482" s="75">
        <f>_xlfn.XLOOKUP(G482,hpBPaanwas!C:C,hpBPaanwas!X:X,".")</f>
        <v>174</v>
      </c>
      <c r="AN482" s="165">
        <f t="shared" si="52"/>
        <v>0.40425531914893614</v>
      </c>
      <c r="AO482" s="75">
        <f>_xlfn.XLOOKUP($G482,hpBPaanwas!$C:$C,hpBPaanwas!AA:AA,".")</f>
        <v>19</v>
      </c>
      <c r="AP482" s="116"/>
      <c r="AQ482" s="75">
        <f t="shared" si="51"/>
        <v>0</v>
      </c>
      <c r="AR482" s="116"/>
      <c r="AS482" s="127"/>
      <c r="AT482" s="127" t="s">
        <v>3795</v>
      </c>
      <c r="AU482" s="128"/>
      <c r="AV482" s="232" t="str">
        <f>_xlfn.XLOOKUP($F482,Monstervakken!$C:$C,Monstervakken!L:L,".",0)</f>
        <v>Klasse industrie</v>
      </c>
      <c r="AW482" s="232" t="str">
        <f>_xlfn.XLOOKUP($F482,Monstervakken!$C:$C,Monstervakken!M:M,".",0)</f>
        <v>Klasse B</v>
      </c>
      <c r="AX482" s="232" t="str">
        <f>_xlfn.XLOOKUP($F482,Monstervakken!$C:$C,Monstervakken!N:N,".",0)</f>
        <v>Verspreidbaar</v>
      </c>
      <c r="AY482" s="232" t="str">
        <f>_xlfn.XLOOKUP($F482,Monstervakken!$C:$C,Monstervakken!O:O,".",0)</f>
        <v>Toepasbaar in GBT</v>
      </c>
      <c r="AZ482" s="232" t="str">
        <f>_xlfn.XLOOKUP($F482,Monstervakken!$C:$C,Monstervakken!P:P,".",0)</f>
        <v>Toepasbaar in GBT</v>
      </c>
      <c r="BA482" s="232" t="str">
        <f>_xlfn.XLOOKUP($F482,Monstervakken!$C:$C,Monstervakken!Q:Q,".",0)</f>
        <v>Geen</v>
      </c>
      <c r="BB482" s="232"/>
      <c r="BC482" s="234" t="str">
        <f>_xlfn.XLOOKUP($F482,Monstervakken!$C:$C,Monstervakken!CM:CM,".",0)</f>
        <v>ja</v>
      </c>
      <c r="BD482" s="234" t="str">
        <f>_xlfn.XLOOKUP($F482,Monstervakken!$C:$C,Monstervakken!CN:CN,".",0)</f>
        <v>ja</v>
      </c>
      <c r="BE482" s="234" t="str">
        <f>_xlfn.XLOOKUP($F482,Monstervakken!$C:$C,Monstervakken!CO:CO,".",0)</f>
        <v>ja</v>
      </c>
      <c r="BF482" s="234" t="str">
        <f>_xlfn.XLOOKUP($F482,Monstervakken!$C:$C,Monstervakken!CP:CP,".",0)</f>
        <v>ja</v>
      </c>
      <c r="BG482" s="234" t="str">
        <f>_xlfn.XLOOKUP($F482,Monstervakken!$C:$C,Monstervakken!CQ:CQ,".",0)</f>
        <v>ja</v>
      </c>
      <c r="BH482" s="234" t="str">
        <f>_xlfn.XLOOKUP($F482,Monstervakken!$C:$C,Monstervakken!CR:CR,".",0)</f>
        <v>ja</v>
      </c>
      <c r="BI482" s="234" t="str">
        <f>_xlfn.XLOOKUP($F482,Monstervakken!$C:$C,Monstervakken!CS:CS,".",0)</f>
        <v>ja</v>
      </c>
      <c r="BJ482" s="234" t="str">
        <f>_xlfn.XLOOKUP($F482,Monstervakken!$C:$C,Monstervakken!CT:CT,".",0)</f>
        <v>ja</v>
      </c>
      <c r="BK482" s="234" t="str">
        <f>_xlfn.XLOOKUP($F482,Monstervakken!$C:$C,Monstervakken!CU:CU,".",0)</f>
        <v>ja</v>
      </c>
      <c r="BL482" s="232" t="str">
        <f t="shared" si="53"/>
        <v>163_062</v>
      </c>
    </row>
    <row r="483" spans="1:64" x14ac:dyDescent="0.2">
      <c r="A483" s="6" t="s">
        <v>1647</v>
      </c>
      <c r="C483" s="135">
        <f>_xlfn.XLOOKUP(F483,Monstervakken!C:C,Monstervakken!B:B)</f>
        <v>4048</v>
      </c>
      <c r="D483" s="6" t="s">
        <v>1640</v>
      </c>
      <c r="E483" s="6" t="s">
        <v>268</v>
      </c>
      <c r="F483" s="75">
        <v>109</v>
      </c>
      <c r="G483" s="115" t="str">
        <f t="shared" si="54"/>
        <v>163_063</v>
      </c>
      <c r="H483" s="135"/>
      <c r="I483" s="75">
        <v>63</v>
      </c>
      <c r="J483" s="6" t="s">
        <v>269</v>
      </c>
      <c r="K483" s="23">
        <v>38</v>
      </c>
      <c r="L483" s="25">
        <v>6.8</v>
      </c>
      <c r="M483" s="6">
        <v>258.39999999999998</v>
      </c>
      <c r="N483" s="8">
        <v>43696</v>
      </c>
      <c r="O483" s="6" t="s">
        <v>47</v>
      </c>
      <c r="P483" s="66">
        <v>-1.94</v>
      </c>
      <c r="Q483" s="66">
        <v>-1.97</v>
      </c>
      <c r="R483" s="66">
        <f>_xlfn.XLOOKUP(E483,hlp_leggeruitrapport!A:A,hlp_leggeruitrapport!D:D)</f>
        <v>-1.97</v>
      </c>
      <c r="S483" s="66">
        <v>0.75</v>
      </c>
      <c r="T483" s="66">
        <f>_xlfn.XLOOKUP(E483,hlp_leggeruitrapport!A:A,hlp_leggeruitrapport!E:E)</f>
        <v>0.75</v>
      </c>
      <c r="U483" s="75">
        <f>_xlfn.XLOOKUP(E483,hlp_leggeruitrapport!A:A,hlp_leggeruitrapport!F:F)</f>
        <v>3</v>
      </c>
      <c r="V483" s="165">
        <f>_xlfn.XLOOKUP($G483,hpBPaanwas!$C:$C,hpBPaanwas!T:T,".")</f>
        <v>3</v>
      </c>
      <c r="W483" s="75">
        <f t="shared" si="55"/>
        <v>-2.9200000000000004</v>
      </c>
      <c r="X483" s="6">
        <v>-2.72</v>
      </c>
      <c r="Y483" s="6">
        <v>2.2999999999999998</v>
      </c>
      <c r="Z483" s="6">
        <v>2.3199999999999998</v>
      </c>
      <c r="AA483" s="6">
        <v>0.08</v>
      </c>
      <c r="AB483" s="6">
        <v>0.08</v>
      </c>
      <c r="AC483" s="6">
        <v>88.2</v>
      </c>
      <c r="AD483" s="6">
        <v>3</v>
      </c>
      <c r="AE483" s="6">
        <v>3</v>
      </c>
      <c r="AF483" s="6">
        <v>4.4364000000000001E-2</v>
      </c>
      <c r="AG483" s="6" t="s">
        <v>27</v>
      </c>
      <c r="AH483" s="6" t="s">
        <v>32</v>
      </c>
      <c r="AI483" s="6" t="s">
        <v>29</v>
      </c>
      <c r="AJ483" s="6" t="s">
        <v>269</v>
      </c>
      <c r="AK483" s="75">
        <f>_xlfn.XLOOKUP(G483,hlpBPout!C:C,hlpBPout!X:X,".")</f>
        <v>87</v>
      </c>
      <c r="AL483" s="75">
        <f>_xlfn.XLOOKUP($G483,hlpBPout!$C:$C,hlpBPout!AA:AA,".")</f>
        <v>0</v>
      </c>
      <c r="AM483" s="75">
        <f>_xlfn.XLOOKUP(G483,hpBPaanwas!C:C,hpBPaanwas!X:X,".")</f>
        <v>95</v>
      </c>
      <c r="AN483" s="165">
        <f t="shared" si="52"/>
        <v>0.10526315789473684</v>
      </c>
      <c r="AO483" s="75">
        <f>_xlfn.XLOOKUP($G483,hpBPaanwas!$C:$C,hpBPaanwas!AA:AA,".")</f>
        <v>4</v>
      </c>
      <c r="AP483" s="116"/>
      <c r="AQ483" s="75">
        <f t="shared" si="51"/>
        <v>-1.2000000000000028</v>
      </c>
      <c r="AR483" s="116"/>
      <c r="AS483" s="127"/>
      <c r="AT483" s="127" t="s">
        <v>3795</v>
      </c>
      <c r="AU483" s="128"/>
      <c r="AV483" s="232" t="str">
        <f>_xlfn.XLOOKUP($F483,Monstervakken!$C:$C,Monstervakken!L:L,".",0)</f>
        <v>Klasse industrie</v>
      </c>
      <c r="AW483" s="232" t="str">
        <f>_xlfn.XLOOKUP($F483,Monstervakken!$C:$C,Monstervakken!M:M,".",0)</f>
        <v>Klasse B</v>
      </c>
      <c r="AX483" s="232" t="str">
        <f>_xlfn.XLOOKUP($F483,Monstervakken!$C:$C,Monstervakken!N:N,".",0)</f>
        <v>Verspreidbaar</v>
      </c>
      <c r="AY483" s="232" t="str">
        <f>_xlfn.XLOOKUP($F483,Monstervakken!$C:$C,Monstervakken!O:O,".",0)</f>
        <v>Toepasbaar in GBT</v>
      </c>
      <c r="AZ483" s="232" t="str">
        <f>_xlfn.XLOOKUP($F483,Monstervakken!$C:$C,Monstervakken!P:P,".",0)</f>
        <v>Toepasbaar in GBT</v>
      </c>
      <c r="BA483" s="232" t="str">
        <f>_xlfn.XLOOKUP($F483,Monstervakken!$C:$C,Monstervakken!Q:Q,".",0)</f>
        <v>Geen</v>
      </c>
      <c r="BB483" s="232"/>
      <c r="BC483" s="234" t="str">
        <f>_xlfn.XLOOKUP($F483,Monstervakken!$C:$C,Monstervakken!CM:CM,".",0)</f>
        <v>ja</v>
      </c>
      <c r="BD483" s="234" t="str">
        <f>_xlfn.XLOOKUP($F483,Monstervakken!$C:$C,Monstervakken!CN:CN,".",0)</f>
        <v>ja</v>
      </c>
      <c r="BE483" s="234" t="str">
        <f>_xlfn.XLOOKUP($F483,Monstervakken!$C:$C,Monstervakken!CO:CO,".",0)</f>
        <v>ja</v>
      </c>
      <c r="BF483" s="234" t="str">
        <f>_xlfn.XLOOKUP($F483,Monstervakken!$C:$C,Monstervakken!CP:CP,".",0)</f>
        <v>ja</v>
      </c>
      <c r="BG483" s="234" t="str">
        <f>_xlfn.XLOOKUP($F483,Monstervakken!$C:$C,Monstervakken!CQ:CQ,".",0)</f>
        <v>ja</v>
      </c>
      <c r="BH483" s="234" t="str">
        <f>_xlfn.XLOOKUP($F483,Monstervakken!$C:$C,Monstervakken!CR:CR,".",0)</f>
        <v>ja</v>
      </c>
      <c r="BI483" s="234" t="str">
        <f>_xlfn.XLOOKUP($F483,Monstervakken!$C:$C,Monstervakken!CS:CS,".",0)</f>
        <v>ja</v>
      </c>
      <c r="BJ483" s="234" t="str">
        <f>_xlfn.XLOOKUP($F483,Monstervakken!$C:$C,Monstervakken!CT:CT,".",0)</f>
        <v>ja</v>
      </c>
      <c r="BK483" s="234" t="str">
        <f>_xlfn.XLOOKUP($F483,Monstervakken!$C:$C,Monstervakken!CU:CU,".",0)</f>
        <v>ja</v>
      </c>
      <c r="BL483" s="232" t="str">
        <f t="shared" si="53"/>
        <v>163_063</v>
      </c>
    </row>
    <row r="484" spans="1:64" x14ac:dyDescent="0.2">
      <c r="A484" s="6" t="s">
        <v>1647</v>
      </c>
      <c r="C484" s="135">
        <f>_xlfn.XLOOKUP(F484,Monstervakken!C:C,Monstervakken!B:B)</f>
        <v>4048</v>
      </c>
      <c r="D484" s="6" t="s">
        <v>1640</v>
      </c>
      <c r="E484" s="6" t="s">
        <v>270</v>
      </c>
      <c r="F484" s="75">
        <v>109</v>
      </c>
      <c r="G484" s="115" t="str">
        <f t="shared" si="54"/>
        <v>163_064</v>
      </c>
      <c r="H484" s="135"/>
      <c r="I484" s="75">
        <v>64</v>
      </c>
      <c r="J484" s="6" t="s">
        <v>271</v>
      </c>
      <c r="K484" s="23">
        <v>9</v>
      </c>
      <c r="L484" s="25">
        <v>4</v>
      </c>
      <c r="M484" s="6">
        <v>36</v>
      </c>
      <c r="N484" s="8">
        <v>43696</v>
      </c>
      <c r="O484" s="6" t="s">
        <v>47</v>
      </c>
      <c r="P484" s="66">
        <v>-1.94</v>
      </c>
      <c r="Q484" s="66">
        <v>-1.97</v>
      </c>
      <c r="R484" s="66">
        <f>_xlfn.XLOOKUP(E484,hlp_leggeruitrapport!A:A,hlp_leggeruitrapport!D:D)</f>
        <v>-1.97</v>
      </c>
      <c r="S484" s="66">
        <v>0.5</v>
      </c>
      <c r="T484" s="66">
        <f>_xlfn.XLOOKUP(E484,hlp_leggeruitrapport!A:A,hlp_leggeruitrapport!E:E)</f>
        <v>0.5</v>
      </c>
      <c r="U484" s="75">
        <f>_xlfn.XLOOKUP(E484,hlp_leggeruitrapport!A:A,hlp_leggeruitrapport!F:F)</f>
        <v>3</v>
      </c>
      <c r="V484" s="165">
        <f>_xlfn.XLOOKUP($G484,hpBPaanwas!$C:$C,hpBPaanwas!T:T,".")</f>
        <v>2.67</v>
      </c>
      <c r="W484" s="75">
        <f t="shared" si="55"/>
        <v>-2.6700000000000004</v>
      </c>
      <c r="X484" s="6">
        <v>-2.4700000000000002</v>
      </c>
      <c r="Y484" s="6">
        <v>1.3333330000000001</v>
      </c>
      <c r="Z484" s="6">
        <v>1.4</v>
      </c>
      <c r="AA484" s="6">
        <v>0</v>
      </c>
      <c r="AB484" s="6">
        <v>0.13</v>
      </c>
      <c r="AC484" s="6">
        <v>12.6</v>
      </c>
      <c r="AD484" s="6">
        <v>0</v>
      </c>
      <c r="AE484" s="6">
        <v>1.2</v>
      </c>
      <c r="AF484" s="6">
        <v>0</v>
      </c>
      <c r="AG484" s="6" t="s">
        <v>27</v>
      </c>
      <c r="AH484" s="6" t="s">
        <v>32</v>
      </c>
      <c r="AI484" s="6" t="s">
        <v>41</v>
      </c>
      <c r="AJ484" s="6" t="s">
        <v>271</v>
      </c>
      <c r="AK484" s="75">
        <f>_xlfn.XLOOKUP(G484,hlpBPout!C:C,hlpBPout!X:X,".")</f>
        <v>13</v>
      </c>
      <c r="AL484" s="75">
        <f>_xlfn.XLOOKUP($G484,hlpBPout!$C:$C,hlpBPout!AA:AA,".")</f>
        <v>0</v>
      </c>
      <c r="AM484" s="75">
        <f>_xlfn.XLOOKUP(G484,hpBPaanwas!C:C,hpBPaanwas!X:X,".")</f>
        <v>14</v>
      </c>
      <c r="AN484" s="165">
        <f t="shared" si="52"/>
        <v>0.1111111111111111</v>
      </c>
      <c r="AO484" s="75">
        <f>_xlfn.XLOOKUP($G484,hpBPaanwas!$C:$C,hpBPaanwas!AA:AA,".")</f>
        <v>1</v>
      </c>
      <c r="AP484" s="116"/>
      <c r="AQ484" s="75">
        <f t="shared" si="51"/>
        <v>0.40000000000000036</v>
      </c>
      <c r="AR484" s="116"/>
      <c r="AS484" s="127"/>
      <c r="AT484" s="127" t="s">
        <v>3795</v>
      </c>
      <c r="AU484" s="128"/>
      <c r="AV484" s="232" t="str">
        <f>_xlfn.XLOOKUP($F484,Monstervakken!$C:$C,Monstervakken!L:L,".",0)</f>
        <v>Klasse industrie</v>
      </c>
      <c r="AW484" s="232" t="str">
        <f>_xlfn.XLOOKUP($F484,Monstervakken!$C:$C,Monstervakken!M:M,".",0)</f>
        <v>Klasse B</v>
      </c>
      <c r="AX484" s="232" t="str">
        <f>_xlfn.XLOOKUP($F484,Monstervakken!$C:$C,Monstervakken!N:N,".",0)</f>
        <v>Verspreidbaar</v>
      </c>
      <c r="AY484" s="232" t="str">
        <f>_xlfn.XLOOKUP($F484,Monstervakken!$C:$C,Monstervakken!O:O,".",0)</f>
        <v>Toepasbaar in GBT</v>
      </c>
      <c r="AZ484" s="232" t="str">
        <f>_xlfn.XLOOKUP($F484,Monstervakken!$C:$C,Monstervakken!P:P,".",0)</f>
        <v>Toepasbaar in GBT</v>
      </c>
      <c r="BA484" s="232" t="str">
        <f>_xlfn.XLOOKUP($F484,Monstervakken!$C:$C,Monstervakken!Q:Q,".",0)</f>
        <v>Geen</v>
      </c>
      <c r="BB484" s="232"/>
      <c r="BC484" s="234" t="str">
        <f>_xlfn.XLOOKUP($F484,Monstervakken!$C:$C,Monstervakken!CM:CM,".",0)</f>
        <v>ja</v>
      </c>
      <c r="BD484" s="234" t="str">
        <f>_xlfn.XLOOKUP($F484,Monstervakken!$C:$C,Monstervakken!CN:CN,".",0)</f>
        <v>ja</v>
      </c>
      <c r="BE484" s="234" t="str">
        <f>_xlfn.XLOOKUP($F484,Monstervakken!$C:$C,Monstervakken!CO:CO,".",0)</f>
        <v>ja</v>
      </c>
      <c r="BF484" s="234" t="str">
        <f>_xlfn.XLOOKUP($F484,Monstervakken!$C:$C,Monstervakken!CP:CP,".",0)</f>
        <v>ja</v>
      </c>
      <c r="BG484" s="234" t="str">
        <f>_xlfn.XLOOKUP($F484,Monstervakken!$C:$C,Monstervakken!CQ:CQ,".",0)</f>
        <v>ja</v>
      </c>
      <c r="BH484" s="234" t="str">
        <f>_xlfn.XLOOKUP($F484,Monstervakken!$C:$C,Monstervakken!CR:CR,".",0)</f>
        <v>ja</v>
      </c>
      <c r="BI484" s="234" t="str">
        <f>_xlfn.XLOOKUP($F484,Monstervakken!$C:$C,Monstervakken!CS:CS,".",0)</f>
        <v>ja</v>
      </c>
      <c r="BJ484" s="234" t="str">
        <f>_xlfn.XLOOKUP($F484,Monstervakken!$C:$C,Monstervakken!CT:CT,".",0)</f>
        <v>ja</v>
      </c>
      <c r="BK484" s="234" t="str">
        <f>_xlfn.XLOOKUP($F484,Monstervakken!$C:$C,Monstervakken!CU:CU,".",0)</f>
        <v>ja</v>
      </c>
      <c r="BL484" s="232" t="str">
        <f t="shared" si="53"/>
        <v>163_064</v>
      </c>
    </row>
    <row r="485" spans="1:64" x14ac:dyDescent="0.2">
      <c r="A485" s="6" t="s">
        <v>1647</v>
      </c>
      <c r="C485" s="135">
        <f>_xlfn.XLOOKUP(F485,Monstervakken!C:C,Monstervakken!B:B)</f>
        <v>4048</v>
      </c>
      <c r="D485" s="6" t="s">
        <v>1640</v>
      </c>
      <c r="E485" s="6" t="s">
        <v>272</v>
      </c>
      <c r="F485" s="75">
        <v>109</v>
      </c>
      <c r="G485" s="115" t="str">
        <f t="shared" si="54"/>
        <v>163_065</v>
      </c>
      <c r="H485" s="135"/>
      <c r="I485" s="75">
        <v>65</v>
      </c>
      <c r="J485" s="6" t="s">
        <v>273</v>
      </c>
      <c r="K485" s="23">
        <v>18</v>
      </c>
      <c r="L485" s="25">
        <v>7.95</v>
      </c>
      <c r="M485" s="6">
        <v>143.1</v>
      </c>
      <c r="N485" s="8">
        <v>43696</v>
      </c>
      <c r="O485" s="6" t="s">
        <v>47</v>
      </c>
      <c r="P485" s="66">
        <v>-1.94</v>
      </c>
      <c r="Q485" s="66">
        <v>-1.97</v>
      </c>
      <c r="R485" s="66">
        <f>_xlfn.XLOOKUP(E485,hlp_leggeruitrapport!A:A,hlp_leggeruitrapport!D:D)</f>
        <v>-1.97</v>
      </c>
      <c r="S485" s="66">
        <v>0.75</v>
      </c>
      <c r="T485" s="66">
        <f>_xlfn.XLOOKUP(E485,hlp_leggeruitrapport!A:A,hlp_leggeruitrapport!E:E)</f>
        <v>0.75</v>
      </c>
      <c r="U485" s="75">
        <f>_xlfn.XLOOKUP(E485,hlp_leggeruitrapport!A:A,hlp_leggeruitrapport!F:F)</f>
        <v>3</v>
      </c>
      <c r="V485" s="165">
        <f>_xlfn.XLOOKUP($G485,hpBPaanwas!$C:$C,hpBPaanwas!T:T,".")</f>
        <v>3</v>
      </c>
      <c r="W485" s="75">
        <f t="shared" si="55"/>
        <v>-2.9200000000000004</v>
      </c>
      <c r="X485" s="6">
        <v>-2.72</v>
      </c>
      <c r="Y485" s="6">
        <v>3.45</v>
      </c>
      <c r="Z485" s="6">
        <v>3.08</v>
      </c>
      <c r="AA485" s="6">
        <v>0.05</v>
      </c>
      <c r="AB485" s="6">
        <v>0.44</v>
      </c>
      <c r="AC485" s="6">
        <v>55.4</v>
      </c>
      <c r="AD485" s="6">
        <v>0.9</v>
      </c>
      <c r="AE485" s="6">
        <v>7.9</v>
      </c>
      <c r="AF485" s="6">
        <v>1.9082999999999999E-2</v>
      </c>
      <c r="AG485" s="6" t="s">
        <v>27</v>
      </c>
      <c r="AH485" s="6" t="s">
        <v>32</v>
      </c>
      <c r="AI485" s="6" t="s">
        <v>29</v>
      </c>
      <c r="AJ485" s="6" t="s">
        <v>273</v>
      </c>
      <c r="AK485" s="75">
        <f>_xlfn.XLOOKUP(G485,hlpBPout!C:C,hlpBPout!X:X,".")</f>
        <v>54</v>
      </c>
      <c r="AL485" s="75">
        <f>_xlfn.XLOOKUP($G485,hlpBPout!$C:$C,hlpBPout!AA:AA,".")</f>
        <v>0</v>
      </c>
      <c r="AM485" s="75">
        <f>_xlfn.XLOOKUP(G485,hpBPaanwas!C:C,hpBPaanwas!X:X,".")</f>
        <v>58</v>
      </c>
      <c r="AN485" s="165">
        <f t="shared" si="52"/>
        <v>0.5</v>
      </c>
      <c r="AO485" s="75">
        <f>_xlfn.XLOOKUP($G485,hpBPaanwas!$C:$C,hpBPaanwas!AA:AA,".")</f>
        <v>9</v>
      </c>
      <c r="AP485" s="116"/>
      <c r="AQ485" s="75">
        <f t="shared" si="51"/>
        <v>-1.3999999999999986</v>
      </c>
      <c r="AR485" s="116"/>
      <c r="AS485" s="127"/>
      <c r="AT485" s="127" t="s">
        <v>3795</v>
      </c>
      <c r="AU485" s="128"/>
      <c r="AV485" s="232" t="str">
        <f>_xlfn.XLOOKUP($F485,Monstervakken!$C:$C,Monstervakken!L:L,".",0)</f>
        <v>Klasse industrie</v>
      </c>
      <c r="AW485" s="232" t="str">
        <f>_xlfn.XLOOKUP($F485,Monstervakken!$C:$C,Monstervakken!M:M,".",0)</f>
        <v>Klasse B</v>
      </c>
      <c r="AX485" s="232" t="str">
        <f>_xlfn.XLOOKUP($F485,Monstervakken!$C:$C,Monstervakken!N:N,".",0)</f>
        <v>Verspreidbaar</v>
      </c>
      <c r="AY485" s="232" t="str">
        <f>_xlfn.XLOOKUP($F485,Monstervakken!$C:$C,Monstervakken!O:O,".",0)</f>
        <v>Toepasbaar in GBT</v>
      </c>
      <c r="AZ485" s="232" t="str">
        <f>_xlfn.XLOOKUP($F485,Monstervakken!$C:$C,Monstervakken!P:P,".",0)</f>
        <v>Toepasbaar in GBT</v>
      </c>
      <c r="BA485" s="232" t="str">
        <f>_xlfn.XLOOKUP($F485,Monstervakken!$C:$C,Monstervakken!Q:Q,".",0)</f>
        <v>Geen</v>
      </c>
      <c r="BB485" s="232"/>
      <c r="BC485" s="234" t="str">
        <f>_xlfn.XLOOKUP($F485,Monstervakken!$C:$C,Monstervakken!CM:CM,".",0)</f>
        <v>ja</v>
      </c>
      <c r="BD485" s="234" t="str">
        <f>_xlfn.XLOOKUP($F485,Monstervakken!$C:$C,Monstervakken!CN:CN,".",0)</f>
        <v>ja</v>
      </c>
      <c r="BE485" s="234" t="str">
        <f>_xlfn.XLOOKUP($F485,Monstervakken!$C:$C,Monstervakken!CO:CO,".",0)</f>
        <v>ja</v>
      </c>
      <c r="BF485" s="234" t="str">
        <f>_xlfn.XLOOKUP($F485,Monstervakken!$C:$C,Monstervakken!CP:CP,".",0)</f>
        <v>ja</v>
      </c>
      <c r="BG485" s="234" t="str">
        <f>_xlfn.XLOOKUP($F485,Monstervakken!$C:$C,Monstervakken!CQ:CQ,".",0)</f>
        <v>ja</v>
      </c>
      <c r="BH485" s="234" t="str">
        <f>_xlfn.XLOOKUP($F485,Monstervakken!$C:$C,Monstervakken!CR:CR,".",0)</f>
        <v>ja</v>
      </c>
      <c r="BI485" s="234" t="str">
        <f>_xlfn.XLOOKUP($F485,Monstervakken!$C:$C,Monstervakken!CS:CS,".",0)</f>
        <v>ja</v>
      </c>
      <c r="BJ485" s="234" t="str">
        <f>_xlfn.XLOOKUP($F485,Monstervakken!$C:$C,Monstervakken!CT:CT,".",0)</f>
        <v>ja</v>
      </c>
      <c r="BK485" s="234" t="str">
        <f>_xlfn.XLOOKUP($F485,Monstervakken!$C:$C,Monstervakken!CU:CU,".",0)</f>
        <v>ja</v>
      </c>
      <c r="BL485" s="232" t="str">
        <f t="shared" si="53"/>
        <v>163_065</v>
      </c>
    </row>
    <row r="486" spans="1:64" x14ac:dyDescent="0.2">
      <c r="A486" s="6" t="s">
        <v>1647</v>
      </c>
      <c r="C486" s="135">
        <f>_xlfn.XLOOKUP(F486,Monstervakken!C:C,Monstervakken!B:B)</f>
        <v>4048</v>
      </c>
      <c r="D486" s="6" t="s">
        <v>1640</v>
      </c>
      <c r="E486" s="6" t="s">
        <v>274</v>
      </c>
      <c r="F486" s="75">
        <v>109</v>
      </c>
      <c r="G486" s="115" t="str">
        <f t="shared" si="54"/>
        <v>163_066</v>
      </c>
      <c r="H486" s="135"/>
      <c r="I486" s="75">
        <v>66</v>
      </c>
      <c r="J486" s="6" t="s">
        <v>275</v>
      </c>
      <c r="K486" s="23">
        <v>41.5</v>
      </c>
      <c r="L486" s="25">
        <v>5.55</v>
      </c>
      <c r="M486" s="6">
        <v>230.32499999999999</v>
      </c>
      <c r="N486" s="8">
        <v>43696</v>
      </c>
      <c r="O486" s="6" t="s">
        <v>47</v>
      </c>
      <c r="P486" s="66">
        <v>-1.94</v>
      </c>
      <c r="Q486" s="66">
        <v>-1.97</v>
      </c>
      <c r="R486" s="66">
        <f>_xlfn.XLOOKUP(E486,hlp_leggeruitrapport!A:A,hlp_leggeruitrapport!D:D)</f>
        <v>-1.97</v>
      </c>
      <c r="S486" s="66">
        <v>0.75</v>
      </c>
      <c r="T486" s="66">
        <f>_xlfn.XLOOKUP(E486,hlp_leggeruitrapport!A:A,hlp_leggeruitrapport!E:E)</f>
        <v>0.75</v>
      </c>
      <c r="U486" s="75">
        <f>_xlfn.XLOOKUP(E486,hlp_leggeruitrapport!A:A,hlp_leggeruitrapport!F:F)</f>
        <v>3</v>
      </c>
      <c r="V486" s="165">
        <f>_xlfn.XLOOKUP($G486,hpBPaanwas!$C:$C,hpBPaanwas!T:T,".")</f>
        <v>2.4700000000000002</v>
      </c>
      <c r="W486" s="75">
        <f t="shared" si="55"/>
        <v>-2.9200000000000004</v>
      </c>
      <c r="X486" s="6">
        <v>-2.72</v>
      </c>
      <c r="Y486" s="6">
        <v>1.85</v>
      </c>
      <c r="Z486" s="6">
        <v>1.2</v>
      </c>
      <c r="AA486" s="6">
        <v>0</v>
      </c>
      <c r="AB486" s="6">
        <v>0.1</v>
      </c>
      <c r="AC486" s="6">
        <v>49.8</v>
      </c>
      <c r="AD486" s="6">
        <v>0</v>
      </c>
      <c r="AE486" s="6">
        <v>4.2</v>
      </c>
      <c r="AF486" s="6">
        <v>0</v>
      </c>
      <c r="AG486" s="6" t="s">
        <v>27</v>
      </c>
      <c r="AH486" s="6" t="s">
        <v>32</v>
      </c>
      <c r="AI486" s="6" t="s">
        <v>41</v>
      </c>
      <c r="AJ486" s="6" t="s">
        <v>275</v>
      </c>
      <c r="AK486" s="75">
        <f>_xlfn.XLOOKUP(G486,hlpBPout!C:C,hlpBPout!X:X,".")</f>
        <v>50</v>
      </c>
      <c r="AL486" s="75">
        <f>_xlfn.XLOOKUP($G486,hlpBPout!$C:$C,hlpBPout!AA:AA,".")</f>
        <v>0</v>
      </c>
      <c r="AM486" s="75">
        <f>_xlfn.XLOOKUP(G486,hpBPaanwas!C:C,hpBPaanwas!X:X,".")</f>
        <v>54</v>
      </c>
      <c r="AN486" s="165">
        <f t="shared" si="52"/>
        <v>9.6385542168674704E-2</v>
      </c>
      <c r="AO486" s="75">
        <f>_xlfn.XLOOKUP($G486,hpBPaanwas!$C:$C,hpBPaanwas!AA:AA,".")</f>
        <v>4</v>
      </c>
      <c r="AP486" s="116"/>
      <c r="AQ486" s="75">
        <f t="shared" si="51"/>
        <v>0.20000000000000284</v>
      </c>
      <c r="AR486" s="116"/>
      <c r="AS486" s="127"/>
      <c r="AT486" s="127" t="s">
        <v>3795</v>
      </c>
      <c r="AU486" s="128"/>
      <c r="AV486" s="232" t="str">
        <f>_xlfn.XLOOKUP($F486,Monstervakken!$C:$C,Monstervakken!L:L,".",0)</f>
        <v>Klasse industrie</v>
      </c>
      <c r="AW486" s="232" t="str">
        <f>_xlfn.XLOOKUP($F486,Monstervakken!$C:$C,Monstervakken!M:M,".",0)</f>
        <v>Klasse B</v>
      </c>
      <c r="AX486" s="232" t="str">
        <f>_xlfn.XLOOKUP($F486,Monstervakken!$C:$C,Monstervakken!N:N,".",0)</f>
        <v>Verspreidbaar</v>
      </c>
      <c r="AY486" s="232" t="str">
        <f>_xlfn.XLOOKUP($F486,Monstervakken!$C:$C,Monstervakken!O:O,".",0)</f>
        <v>Toepasbaar in GBT</v>
      </c>
      <c r="AZ486" s="232" t="str">
        <f>_xlfn.XLOOKUP($F486,Monstervakken!$C:$C,Monstervakken!P:P,".",0)</f>
        <v>Toepasbaar in GBT</v>
      </c>
      <c r="BA486" s="232" t="str">
        <f>_xlfn.XLOOKUP($F486,Monstervakken!$C:$C,Monstervakken!Q:Q,".",0)</f>
        <v>Geen</v>
      </c>
      <c r="BB486" s="232"/>
      <c r="BC486" s="234" t="str">
        <f>_xlfn.XLOOKUP($F486,Monstervakken!$C:$C,Monstervakken!CM:CM,".",0)</f>
        <v>ja</v>
      </c>
      <c r="BD486" s="234" t="str">
        <f>_xlfn.XLOOKUP($F486,Monstervakken!$C:$C,Monstervakken!CN:CN,".",0)</f>
        <v>ja</v>
      </c>
      <c r="BE486" s="234" t="str">
        <f>_xlfn.XLOOKUP($F486,Monstervakken!$C:$C,Monstervakken!CO:CO,".",0)</f>
        <v>ja</v>
      </c>
      <c r="BF486" s="234" t="str">
        <f>_xlfn.XLOOKUP($F486,Monstervakken!$C:$C,Monstervakken!CP:CP,".",0)</f>
        <v>ja</v>
      </c>
      <c r="BG486" s="234" t="str">
        <f>_xlfn.XLOOKUP($F486,Monstervakken!$C:$C,Monstervakken!CQ:CQ,".",0)</f>
        <v>ja</v>
      </c>
      <c r="BH486" s="234" t="str">
        <f>_xlfn.XLOOKUP($F486,Monstervakken!$C:$C,Monstervakken!CR:CR,".",0)</f>
        <v>ja</v>
      </c>
      <c r="BI486" s="234" t="str">
        <f>_xlfn.XLOOKUP($F486,Monstervakken!$C:$C,Monstervakken!CS:CS,".",0)</f>
        <v>ja</v>
      </c>
      <c r="BJ486" s="234" t="str">
        <f>_xlfn.XLOOKUP($F486,Monstervakken!$C:$C,Monstervakken!CT:CT,".",0)</f>
        <v>ja</v>
      </c>
      <c r="BK486" s="234" t="str">
        <f>_xlfn.XLOOKUP($F486,Monstervakken!$C:$C,Monstervakken!CU:CU,".",0)</f>
        <v>ja</v>
      </c>
      <c r="BL486" s="232" t="str">
        <f t="shared" si="53"/>
        <v>163_066</v>
      </c>
    </row>
    <row r="487" spans="1:64" x14ac:dyDescent="0.2">
      <c r="A487" s="6" t="s">
        <v>1647</v>
      </c>
      <c r="C487" s="135">
        <f>_xlfn.XLOOKUP(F487,Monstervakken!C:C,Monstervakken!B:B)</f>
        <v>4048</v>
      </c>
      <c r="D487" s="6" t="s">
        <v>1640</v>
      </c>
      <c r="E487" s="6" t="s">
        <v>276</v>
      </c>
      <c r="F487" s="75">
        <v>109</v>
      </c>
      <c r="G487" s="115" t="str">
        <f t="shared" si="54"/>
        <v>163_067</v>
      </c>
      <c r="H487" s="135"/>
      <c r="I487" s="75">
        <v>67</v>
      </c>
      <c r="J487" s="6" t="s">
        <v>277</v>
      </c>
      <c r="K487" s="23">
        <v>32</v>
      </c>
      <c r="L487" s="25">
        <v>5.75</v>
      </c>
      <c r="M487" s="6">
        <v>184</v>
      </c>
      <c r="N487" s="8">
        <v>43696</v>
      </c>
      <c r="O487" s="6" t="s">
        <v>38</v>
      </c>
      <c r="P487" s="66">
        <v>-1.94</v>
      </c>
      <c r="Q487" s="66">
        <v>-1.97</v>
      </c>
      <c r="R487" s="66">
        <f>_xlfn.XLOOKUP(E487,hlp_leggeruitrapport!A:A,hlp_leggeruitrapport!D:D)</f>
        <v>-1.97</v>
      </c>
      <c r="S487" s="66">
        <v>0.75</v>
      </c>
      <c r="T487" s="66">
        <f>_xlfn.XLOOKUP(E487,hlp_leggeruitrapport!A:A,hlp_leggeruitrapport!E:E)</f>
        <v>0.75</v>
      </c>
      <c r="U487" s="75">
        <f>_xlfn.XLOOKUP(E487,hlp_leggeruitrapport!A:A,hlp_leggeruitrapport!F:F)</f>
        <v>3</v>
      </c>
      <c r="V487" s="165">
        <f>_xlfn.XLOOKUP($G487,hpBPaanwas!$C:$C,hpBPaanwas!T:T,".")</f>
        <v>2.56</v>
      </c>
      <c r="W487" s="75">
        <f t="shared" si="55"/>
        <v>-2.9200000000000004</v>
      </c>
      <c r="X487" s="6">
        <v>-2.72</v>
      </c>
      <c r="Y487" s="6">
        <v>1.916666</v>
      </c>
      <c r="Z487" s="6">
        <v>1.44</v>
      </c>
      <c r="AA487" s="6">
        <v>0</v>
      </c>
      <c r="AB487" s="6">
        <v>0.11</v>
      </c>
      <c r="AC487" s="6">
        <v>46.1</v>
      </c>
      <c r="AD487" s="6">
        <v>0</v>
      </c>
      <c r="AE487" s="6">
        <v>3.5</v>
      </c>
      <c r="AF487" s="6">
        <v>0</v>
      </c>
      <c r="AG487" s="6" t="s">
        <v>27</v>
      </c>
      <c r="AH487" s="6" t="s">
        <v>32</v>
      </c>
      <c r="AI487" s="6" t="s">
        <v>41</v>
      </c>
      <c r="AJ487" s="6" t="s">
        <v>277</v>
      </c>
      <c r="AK487" s="75">
        <f>_xlfn.XLOOKUP(G487,hlpBPout!C:C,hlpBPout!X:X,".")</f>
        <v>45</v>
      </c>
      <c r="AL487" s="75">
        <f>_xlfn.XLOOKUP($G487,hlpBPout!$C:$C,hlpBPout!AA:AA,".")</f>
        <v>0</v>
      </c>
      <c r="AM487" s="75">
        <f>_xlfn.XLOOKUP(G487,hpBPaanwas!C:C,hpBPaanwas!X:X,".")</f>
        <v>51</v>
      </c>
      <c r="AN487" s="165">
        <f t="shared" si="52"/>
        <v>9.375E-2</v>
      </c>
      <c r="AO487" s="75">
        <f>_xlfn.XLOOKUP($G487,hpBPaanwas!$C:$C,hpBPaanwas!AA:AA,".")</f>
        <v>3</v>
      </c>
      <c r="AP487" s="116"/>
      <c r="AQ487" s="75">
        <f t="shared" si="51"/>
        <v>-1.1000000000000014</v>
      </c>
      <c r="AR487" s="116"/>
      <c r="AS487" s="127"/>
      <c r="AT487" s="127" t="s">
        <v>3795</v>
      </c>
      <c r="AU487" s="128"/>
      <c r="AV487" s="232" t="str">
        <f>_xlfn.XLOOKUP($F487,Monstervakken!$C:$C,Monstervakken!L:L,".",0)</f>
        <v>Klasse industrie</v>
      </c>
      <c r="AW487" s="232" t="str">
        <f>_xlfn.XLOOKUP($F487,Monstervakken!$C:$C,Monstervakken!M:M,".",0)</f>
        <v>Klasse B</v>
      </c>
      <c r="AX487" s="232" t="str">
        <f>_xlfn.XLOOKUP($F487,Monstervakken!$C:$C,Monstervakken!N:N,".",0)</f>
        <v>Verspreidbaar</v>
      </c>
      <c r="AY487" s="232" t="str">
        <f>_xlfn.XLOOKUP($F487,Monstervakken!$C:$C,Monstervakken!O:O,".",0)</f>
        <v>Toepasbaar in GBT</v>
      </c>
      <c r="AZ487" s="232" t="str">
        <f>_xlfn.XLOOKUP($F487,Monstervakken!$C:$C,Monstervakken!P:P,".",0)</f>
        <v>Toepasbaar in GBT</v>
      </c>
      <c r="BA487" s="232" t="str">
        <f>_xlfn.XLOOKUP($F487,Monstervakken!$C:$C,Monstervakken!Q:Q,".",0)</f>
        <v>Geen</v>
      </c>
      <c r="BB487" s="232"/>
      <c r="BC487" s="234" t="str">
        <f>_xlfn.XLOOKUP($F487,Monstervakken!$C:$C,Monstervakken!CM:CM,".",0)</f>
        <v>ja</v>
      </c>
      <c r="BD487" s="234" t="str">
        <f>_xlfn.XLOOKUP($F487,Monstervakken!$C:$C,Monstervakken!CN:CN,".",0)</f>
        <v>ja</v>
      </c>
      <c r="BE487" s="234" t="str">
        <f>_xlfn.XLOOKUP($F487,Monstervakken!$C:$C,Monstervakken!CO:CO,".",0)</f>
        <v>ja</v>
      </c>
      <c r="BF487" s="234" t="str">
        <f>_xlfn.XLOOKUP($F487,Monstervakken!$C:$C,Monstervakken!CP:CP,".",0)</f>
        <v>ja</v>
      </c>
      <c r="BG487" s="234" t="str">
        <f>_xlfn.XLOOKUP($F487,Monstervakken!$C:$C,Monstervakken!CQ:CQ,".",0)</f>
        <v>ja</v>
      </c>
      <c r="BH487" s="234" t="str">
        <f>_xlfn.XLOOKUP($F487,Monstervakken!$C:$C,Monstervakken!CR:CR,".",0)</f>
        <v>ja</v>
      </c>
      <c r="BI487" s="234" t="str">
        <f>_xlfn.XLOOKUP($F487,Monstervakken!$C:$C,Monstervakken!CS:CS,".",0)</f>
        <v>ja</v>
      </c>
      <c r="BJ487" s="234" t="str">
        <f>_xlfn.XLOOKUP($F487,Monstervakken!$C:$C,Monstervakken!CT:CT,".",0)</f>
        <v>ja</v>
      </c>
      <c r="BK487" s="234" t="str">
        <f>_xlfn.XLOOKUP($F487,Monstervakken!$C:$C,Monstervakken!CU:CU,".",0)</f>
        <v>ja</v>
      </c>
      <c r="BL487" s="232" t="str">
        <f t="shared" si="53"/>
        <v>163_067</v>
      </c>
    </row>
    <row r="488" spans="1:64" x14ac:dyDescent="0.2">
      <c r="A488" s="6" t="s">
        <v>1647</v>
      </c>
      <c r="C488" s="135">
        <f>_xlfn.XLOOKUP(F488,Monstervakken!C:C,Monstervakken!B:B)</f>
        <v>4048</v>
      </c>
      <c r="D488" s="6" t="s">
        <v>1640</v>
      </c>
      <c r="E488" s="6" t="s">
        <v>276</v>
      </c>
      <c r="F488" s="75">
        <v>109</v>
      </c>
      <c r="G488" s="115" t="str">
        <f t="shared" si="54"/>
        <v>163_068</v>
      </c>
      <c r="H488" s="135"/>
      <c r="I488" s="75">
        <v>68</v>
      </c>
      <c r="J488" s="6" t="s">
        <v>758</v>
      </c>
      <c r="K488" s="23">
        <v>23.5</v>
      </c>
      <c r="L488" s="25">
        <v>5.7</v>
      </c>
      <c r="M488" s="6">
        <v>133.94999999999999</v>
      </c>
      <c r="N488" s="8">
        <v>43696</v>
      </c>
      <c r="O488" s="6" t="s">
        <v>74</v>
      </c>
      <c r="P488" s="66">
        <v>-1.94</v>
      </c>
      <c r="Q488" s="66">
        <v>-1.97</v>
      </c>
      <c r="R488" s="66">
        <f>_xlfn.XLOOKUP(E488,hlp_leggeruitrapport!A:A,hlp_leggeruitrapport!D:D)</f>
        <v>-1.97</v>
      </c>
      <c r="S488" s="66">
        <v>0.75</v>
      </c>
      <c r="T488" s="66">
        <f>_xlfn.XLOOKUP(E488,hlp_leggeruitrapport!A:A,hlp_leggeruitrapport!E:E)</f>
        <v>0.75</v>
      </c>
      <c r="U488" s="75">
        <f>_xlfn.XLOOKUP(E488,hlp_leggeruitrapport!A:A,hlp_leggeruitrapport!F:F)</f>
        <v>3</v>
      </c>
      <c r="V488" s="165">
        <f>_xlfn.XLOOKUP($G488,hpBPaanwas!$C:$C,hpBPaanwas!T:T,".")</f>
        <v>2.5299999999999998</v>
      </c>
      <c r="W488" s="75">
        <f t="shared" si="55"/>
        <v>-2.9200000000000004</v>
      </c>
      <c r="X488" s="6">
        <v>-2.72</v>
      </c>
      <c r="Y488" s="6">
        <v>1.9000010000000001</v>
      </c>
      <c r="Z488" s="6">
        <v>1.68</v>
      </c>
      <c r="AA488" s="6">
        <v>0.06</v>
      </c>
      <c r="AB488" s="6">
        <v>0.3</v>
      </c>
      <c r="AC488" s="6">
        <v>39.5</v>
      </c>
      <c r="AD488" s="6">
        <v>1.4</v>
      </c>
      <c r="AE488" s="6">
        <v>7.1</v>
      </c>
      <c r="AF488" s="6">
        <v>4.0404000000000002E-2</v>
      </c>
      <c r="AG488" s="6" t="s">
        <v>479</v>
      </c>
      <c r="AH488" s="6" t="s">
        <v>32</v>
      </c>
      <c r="AI488" s="6" t="s">
        <v>41</v>
      </c>
      <c r="AJ488" s="6" t="s">
        <v>758</v>
      </c>
      <c r="AK488" s="75">
        <f>_xlfn.XLOOKUP(G488,hlpBPout!C:C,hlpBPout!X:X,".")</f>
        <v>40</v>
      </c>
      <c r="AL488" s="75">
        <f>_xlfn.XLOOKUP($G488,hlpBPout!$C:$C,hlpBPout!AA:AA,".")</f>
        <v>0</v>
      </c>
      <c r="AM488" s="75">
        <f>_xlfn.XLOOKUP(G488,hpBPaanwas!C:C,hpBPaanwas!X:X,".")</f>
        <v>42</v>
      </c>
      <c r="AN488" s="165">
        <f t="shared" si="52"/>
        <v>0.2978723404255319</v>
      </c>
      <c r="AO488" s="75">
        <f>_xlfn.XLOOKUP($G488,hpBPaanwas!$C:$C,hpBPaanwas!AA:AA,".")</f>
        <v>7</v>
      </c>
      <c r="AP488" s="116"/>
      <c r="AQ488" s="75">
        <f t="shared" si="51"/>
        <v>0.5</v>
      </c>
      <c r="AR488" s="116"/>
      <c r="AS488" s="127"/>
      <c r="AT488" s="127" t="s">
        <v>3795</v>
      </c>
      <c r="AU488" s="128"/>
      <c r="AV488" s="232" t="str">
        <f>_xlfn.XLOOKUP($F488,Monstervakken!$C:$C,Monstervakken!L:L,".",0)</f>
        <v>Klasse industrie</v>
      </c>
      <c r="AW488" s="232" t="str">
        <f>_xlfn.XLOOKUP($F488,Monstervakken!$C:$C,Monstervakken!M:M,".",0)</f>
        <v>Klasse B</v>
      </c>
      <c r="AX488" s="232" t="str">
        <f>_xlfn.XLOOKUP($F488,Monstervakken!$C:$C,Monstervakken!N:N,".",0)</f>
        <v>Verspreidbaar</v>
      </c>
      <c r="AY488" s="232" t="str">
        <f>_xlfn.XLOOKUP($F488,Monstervakken!$C:$C,Monstervakken!O:O,".",0)</f>
        <v>Toepasbaar in GBT</v>
      </c>
      <c r="AZ488" s="232" t="str">
        <f>_xlfn.XLOOKUP($F488,Monstervakken!$C:$C,Monstervakken!P:P,".",0)</f>
        <v>Toepasbaar in GBT</v>
      </c>
      <c r="BA488" s="232" t="str">
        <f>_xlfn.XLOOKUP($F488,Monstervakken!$C:$C,Monstervakken!Q:Q,".",0)</f>
        <v>Geen</v>
      </c>
      <c r="BB488" s="232"/>
      <c r="BC488" s="234" t="str">
        <f>_xlfn.XLOOKUP($F488,Monstervakken!$C:$C,Monstervakken!CM:CM,".",0)</f>
        <v>ja</v>
      </c>
      <c r="BD488" s="234" t="str">
        <f>_xlfn.XLOOKUP($F488,Monstervakken!$C:$C,Monstervakken!CN:CN,".",0)</f>
        <v>ja</v>
      </c>
      <c r="BE488" s="234" t="str">
        <f>_xlfn.XLOOKUP($F488,Monstervakken!$C:$C,Monstervakken!CO:CO,".",0)</f>
        <v>ja</v>
      </c>
      <c r="BF488" s="234" t="str">
        <f>_xlfn.XLOOKUP($F488,Monstervakken!$C:$C,Monstervakken!CP:CP,".",0)</f>
        <v>ja</v>
      </c>
      <c r="BG488" s="234" t="str">
        <f>_xlfn.XLOOKUP($F488,Monstervakken!$C:$C,Monstervakken!CQ:CQ,".",0)</f>
        <v>ja</v>
      </c>
      <c r="BH488" s="234" t="str">
        <f>_xlfn.XLOOKUP($F488,Monstervakken!$C:$C,Monstervakken!CR:CR,".",0)</f>
        <v>ja</v>
      </c>
      <c r="BI488" s="234" t="str">
        <f>_xlfn.XLOOKUP($F488,Monstervakken!$C:$C,Monstervakken!CS:CS,".",0)</f>
        <v>ja</v>
      </c>
      <c r="BJ488" s="234" t="str">
        <f>_xlfn.XLOOKUP($F488,Monstervakken!$C:$C,Monstervakken!CT:CT,".",0)</f>
        <v>ja</v>
      </c>
      <c r="BK488" s="234" t="str">
        <f>_xlfn.XLOOKUP($F488,Monstervakken!$C:$C,Monstervakken!CU:CU,".",0)</f>
        <v>ja</v>
      </c>
      <c r="BL488" s="232" t="str">
        <f t="shared" si="53"/>
        <v>163_068</v>
      </c>
    </row>
    <row r="489" spans="1:64" x14ac:dyDescent="0.2">
      <c r="A489" s="6" t="s">
        <v>1647</v>
      </c>
      <c r="C489" s="135">
        <f>_xlfn.XLOOKUP(F489,Monstervakken!C:C,Monstervakken!B:B)</f>
        <v>4048</v>
      </c>
      <c r="D489" s="6" t="s">
        <v>1640</v>
      </c>
      <c r="E489" s="6" t="s">
        <v>759</v>
      </c>
      <c r="F489" s="75">
        <v>109</v>
      </c>
      <c r="G489" s="115" t="str">
        <f t="shared" si="54"/>
        <v>163_069</v>
      </c>
      <c r="H489" s="135"/>
      <c r="I489" s="75">
        <v>69</v>
      </c>
      <c r="J489" s="6" t="s">
        <v>1117</v>
      </c>
      <c r="K489" s="23">
        <v>16.5</v>
      </c>
      <c r="L489" s="25">
        <v>15</v>
      </c>
      <c r="M489" s="6">
        <v>247.5</v>
      </c>
      <c r="N489" s="8">
        <v>43696</v>
      </c>
      <c r="O489" s="6" t="s">
        <v>38</v>
      </c>
      <c r="P489" s="66">
        <v>-1.94</v>
      </c>
      <c r="Q489" s="66">
        <v>-1.97</v>
      </c>
      <c r="R489" s="66">
        <f>_xlfn.XLOOKUP(E489,hlp_leggeruitrapport!A:A,hlp_leggeruitrapport!D:D)</f>
        <v>-1.97</v>
      </c>
      <c r="S489" s="66">
        <v>0.75</v>
      </c>
      <c r="T489" s="66">
        <f>_xlfn.XLOOKUP(E489,hlp_leggeruitrapport!A:A,hlp_leggeruitrapport!E:E)</f>
        <v>0.75</v>
      </c>
      <c r="U489" s="75">
        <f>_xlfn.XLOOKUP(E489,hlp_leggeruitrapport!A:A,hlp_leggeruitrapport!F:F)</f>
        <v>3</v>
      </c>
      <c r="V489" s="165">
        <f>_xlfn.XLOOKUP($G489,hpBPaanwas!$C:$C,hpBPaanwas!T:T,".")</f>
        <v>3</v>
      </c>
      <c r="W489" s="75">
        <f t="shared" si="55"/>
        <v>-2.9200000000000004</v>
      </c>
      <c r="X489" s="6">
        <v>-2.72</v>
      </c>
      <c r="Y489" s="6">
        <v>10.5</v>
      </c>
      <c r="Z489" s="6">
        <v>4.8499999999999996</v>
      </c>
      <c r="AA489" s="6">
        <v>2.44</v>
      </c>
      <c r="AB489" s="6">
        <v>3.97</v>
      </c>
      <c r="AC489" s="6">
        <v>80</v>
      </c>
      <c r="AD489" s="6">
        <v>40.299999999999997</v>
      </c>
      <c r="AE489" s="6">
        <v>65.5</v>
      </c>
      <c r="AF489" s="6">
        <v>0.29054999999999997</v>
      </c>
      <c r="AG489" s="6" t="s">
        <v>921</v>
      </c>
      <c r="AH489" s="6" t="s">
        <v>28</v>
      </c>
      <c r="AI489" s="6" t="s">
        <v>41</v>
      </c>
      <c r="AJ489" s="6" t="s">
        <v>1117</v>
      </c>
      <c r="AK489" s="75">
        <f>_xlfn.XLOOKUP(G489,hlpBPout!C:C,hlpBPout!X:X,".")</f>
        <v>79</v>
      </c>
      <c r="AL489" s="75">
        <f>_xlfn.XLOOKUP($G489,hlpBPout!$C:$C,hlpBPout!AA:AA,".")</f>
        <v>40</v>
      </c>
      <c r="AM489" s="75">
        <f>_xlfn.XLOOKUP(G489,hpBPaanwas!C:C,hpBPaanwas!X:X,".")</f>
        <v>86</v>
      </c>
      <c r="AN489" s="165">
        <f t="shared" ref="AN489:AN520" si="56">AO489/K489</f>
        <v>4.1818181818181817</v>
      </c>
      <c r="AO489" s="75">
        <f>_xlfn.XLOOKUP($G489,hpBPaanwas!$C:$C,hpBPaanwas!AA:AA,".")</f>
        <v>69</v>
      </c>
      <c r="AP489" s="116"/>
      <c r="AQ489" s="75">
        <f t="shared" ref="AQ489:AQ552" si="57">AK489-AC489</f>
        <v>-1</v>
      </c>
      <c r="AR489" s="116"/>
      <c r="AS489" s="127"/>
      <c r="AT489" s="127" t="s">
        <v>3795</v>
      </c>
      <c r="AU489" s="128"/>
      <c r="AV489" s="232" t="str">
        <f>_xlfn.XLOOKUP($F489,Monstervakken!$C:$C,Monstervakken!L:L,".",0)</f>
        <v>Klasse industrie</v>
      </c>
      <c r="AW489" s="232" t="str">
        <f>_xlfn.XLOOKUP($F489,Monstervakken!$C:$C,Monstervakken!M:M,".",0)</f>
        <v>Klasse B</v>
      </c>
      <c r="AX489" s="232" t="str">
        <f>_xlfn.XLOOKUP($F489,Monstervakken!$C:$C,Monstervakken!N:N,".",0)</f>
        <v>Verspreidbaar</v>
      </c>
      <c r="AY489" s="232" t="str">
        <f>_xlfn.XLOOKUP($F489,Monstervakken!$C:$C,Monstervakken!O:O,".",0)</f>
        <v>Toepasbaar in GBT</v>
      </c>
      <c r="AZ489" s="232" t="str">
        <f>_xlfn.XLOOKUP($F489,Monstervakken!$C:$C,Monstervakken!P:P,".",0)</f>
        <v>Toepasbaar in GBT</v>
      </c>
      <c r="BA489" s="232" t="str">
        <f>_xlfn.XLOOKUP($F489,Monstervakken!$C:$C,Monstervakken!Q:Q,".",0)</f>
        <v>Geen</v>
      </c>
      <c r="BB489" s="232"/>
      <c r="BC489" s="234" t="str">
        <f>_xlfn.XLOOKUP($F489,Monstervakken!$C:$C,Monstervakken!CM:CM,".",0)</f>
        <v>ja</v>
      </c>
      <c r="BD489" s="234" t="str">
        <f>_xlfn.XLOOKUP($F489,Monstervakken!$C:$C,Monstervakken!CN:CN,".",0)</f>
        <v>ja</v>
      </c>
      <c r="BE489" s="234" t="str">
        <f>_xlfn.XLOOKUP($F489,Monstervakken!$C:$C,Monstervakken!CO:CO,".",0)</f>
        <v>ja</v>
      </c>
      <c r="BF489" s="234" t="str">
        <f>_xlfn.XLOOKUP($F489,Monstervakken!$C:$C,Monstervakken!CP:CP,".",0)</f>
        <v>ja</v>
      </c>
      <c r="BG489" s="234" t="str">
        <f>_xlfn.XLOOKUP($F489,Monstervakken!$C:$C,Monstervakken!CQ:CQ,".",0)</f>
        <v>ja</v>
      </c>
      <c r="BH489" s="234" t="str">
        <f>_xlfn.XLOOKUP($F489,Monstervakken!$C:$C,Monstervakken!CR:CR,".",0)</f>
        <v>ja</v>
      </c>
      <c r="BI489" s="234" t="str">
        <f>_xlfn.XLOOKUP($F489,Monstervakken!$C:$C,Monstervakken!CS:CS,".",0)</f>
        <v>ja</v>
      </c>
      <c r="BJ489" s="234" t="str">
        <f>_xlfn.XLOOKUP($F489,Monstervakken!$C:$C,Monstervakken!CT:CT,".",0)</f>
        <v>ja</v>
      </c>
      <c r="BK489" s="234" t="str">
        <f>_xlfn.XLOOKUP($F489,Monstervakken!$C:$C,Monstervakken!CU:CU,".",0)</f>
        <v>ja</v>
      </c>
      <c r="BL489" s="232" t="str">
        <f t="shared" si="53"/>
        <v>163_069</v>
      </c>
    </row>
    <row r="490" spans="1:64" x14ac:dyDescent="0.2">
      <c r="A490" s="6" t="s">
        <v>1647</v>
      </c>
      <c r="C490" s="135">
        <f>_xlfn.XLOOKUP(F490,Monstervakken!C:C,Monstervakken!B:B)</f>
        <v>4048</v>
      </c>
      <c r="D490" s="6" t="s">
        <v>1640</v>
      </c>
      <c r="E490" s="6" t="s">
        <v>759</v>
      </c>
      <c r="F490" s="75">
        <v>109</v>
      </c>
      <c r="G490" s="115" t="str">
        <f t="shared" si="54"/>
        <v>163_070</v>
      </c>
      <c r="H490" s="135"/>
      <c r="I490" s="75">
        <v>70</v>
      </c>
      <c r="J490" s="6" t="s">
        <v>760</v>
      </c>
      <c r="K490" s="23">
        <v>19</v>
      </c>
      <c r="L490" s="25">
        <v>7.1</v>
      </c>
      <c r="M490" s="6">
        <v>134.9</v>
      </c>
      <c r="N490" s="8">
        <v>43696</v>
      </c>
      <c r="O490" s="6" t="s">
        <v>38</v>
      </c>
      <c r="P490" s="66">
        <v>-1.94</v>
      </c>
      <c r="Q490" s="66">
        <v>-1.97</v>
      </c>
      <c r="R490" s="66">
        <f>_xlfn.XLOOKUP(E490,hlp_leggeruitrapport!A:A,hlp_leggeruitrapport!D:D)</f>
        <v>-1.97</v>
      </c>
      <c r="S490" s="66">
        <v>0.75</v>
      </c>
      <c r="T490" s="66">
        <f>_xlfn.XLOOKUP(E490,hlp_leggeruitrapport!A:A,hlp_leggeruitrapport!E:E)</f>
        <v>0.75</v>
      </c>
      <c r="U490" s="75">
        <f>_xlfn.XLOOKUP(E490,hlp_leggeruitrapport!A:A,hlp_leggeruitrapport!F:F)</f>
        <v>3</v>
      </c>
      <c r="V490" s="165">
        <f>_xlfn.XLOOKUP($G490,hpBPaanwas!$C:$C,hpBPaanwas!T:T,".")</f>
        <v>3</v>
      </c>
      <c r="W490" s="75">
        <f t="shared" si="55"/>
        <v>-2.9200000000000004</v>
      </c>
      <c r="X490" s="6">
        <v>-2.72</v>
      </c>
      <c r="Y490" s="6">
        <v>2.6</v>
      </c>
      <c r="Z490" s="6">
        <v>2.56</v>
      </c>
      <c r="AA490" s="6">
        <v>0.28999999999999998</v>
      </c>
      <c r="AB490" s="6">
        <v>0.69</v>
      </c>
      <c r="AC490" s="6">
        <v>48.6</v>
      </c>
      <c r="AD490" s="6">
        <v>5.5</v>
      </c>
      <c r="AE490" s="6">
        <v>13.1</v>
      </c>
      <c r="AF490" s="6">
        <v>0.13176099999999999</v>
      </c>
      <c r="AG490" s="6" t="s">
        <v>479</v>
      </c>
      <c r="AH490" s="6" t="s">
        <v>32</v>
      </c>
      <c r="AI490" s="6" t="s">
        <v>41</v>
      </c>
      <c r="AJ490" s="6" t="s">
        <v>760</v>
      </c>
      <c r="AK490" s="75">
        <f>_xlfn.XLOOKUP(G490,hlpBPout!C:C,hlpBPout!X:X,".")</f>
        <v>48</v>
      </c>
      <c r="AL490" s="75">
        <f>_xlfn.XLOOKUP($G490,hlpBPout!$C:$C,hlpBPout!AA:AA,".")</f>
        <v>6</v>
      </c>
      <c r="AM490" s="75">
        <f>_xlfn.XLOOKUP(G490,hpBPaanwas!C:C,hpBPaanwas!X:X,".")</f>
        <v>51</v>
      </c>
      <c r="AN490" s="165">
        <f t="shared" si="56"/>
        <v>0.68421052631578949</v>
      </c>
      <c r="AO490" s="75">
        <f>_xlfn.XLOOKUP($G490,hpBPaanwas!$C:$C,hpBPaanwas!AA:AA,".")</f>
        <v>13</v>
      </c>
      <c r="AP490" s="116"/>
      <c r="AQ490" s="75">
        <f t="shared" si="57"/>
        <v>-0.60000000000000142</v>
      </c>
      <c r="AR490" s="116"/>
      <c r="AS490" s="127"/>
      <c r="AT490" s="127" t="s">
        <v>3795</v>
      </c>
      <c r="AU490" s="128"/>
      <c r="AV490" s="232" t="str">
        <f>_xlfn.XLOOKUP($F490,Monstervakken!$C:$C,Monstervakken!L:L,".",0)</f>
        <v>Klasse industrie</v>
      </c>
      <c r="AW490" s="232" t="str">
        <f>_xlfn.XLOOKUP($F490,Monstervakken!$C:$C,Monstervakken!M:M,".",0)</f>
        <v>Klasse B</v>
      </c>
      <c r="AX490" s="232" t="str">
        <f>_xlfn.XLOOKUP($F490,Monstervakken!$C:$C,Monstervakken!N:N,".",0)</f>
        <v>Verspreidbaar</v>
      </c>
      <c r="AY490" s="232" t="str">
        <f>_xlfn.XLOOKUP($F490,Monstervakken!$C:$C,Monstervakken!O:O,".",0)</f>
        <v>Toepasbaar in GBT</v>
      </c>
      <c r="AZ490" s="232" t="str">
        <f>_xlfn.XLOOKUP($F490,Monstervakken!$C:$C,Monstervakken!P:P,".",0)</f>
        <v>Toepasbaar in GBT</v>
      </c>
      <c r="BA490" s="232" t="str">
        <f>_xlfn.XLOOKUP($F490,Monstervakken!$C:$C,Monstervakken!Q:Q,".",0)</f>
        <v>Geen</v>
      </c>
      <c r="BB490" s="232"/>
      <c r="BC490" s="234" t="str">
        <f>_xlfn.XLOOKUP($F490,Monstervakken!$C:$C,Monstervakken!CM:CM,".",0)</f>
        <v>ja</v>
      </c>
      <c r="BD490" s="234" t="str">
        <f>_xlfn.XLOOKUP($F490,Monstervakken!$C:$C,Monstervakken!CN:CN,".",0)</f>
        <v>ja</v>
      </c>
      <c r="BE490" s="234" t="str">
        <f>_xlfn.XLOOKUP($F490,Monstervakken!$C:$C,Monstervakken!CO:CO,".",0)</f>
        <v>ja</v>
      </c>
      <c r="BF490" s="234" t="str">
        <f>_xlfn.XLOOKUP($F490,Monstervakken!$C:$C,Monstervakken!CP:CP,".",0)</f>
        <v>ja</v>
      </c>
      <c r="BG490" s="234" t="str">
        <f>_xlfn.XLOOKUP($F490,Monstervakken!$C:$C,Monstervakken!CQ:CQ,".",0)</f>
        <v>ja</v>
      </c>
      <c r="BH490" s="234" t="str">
        <f>_xlfn.XLOOKUP($F490,Monstervakken!$C:$C,Monstervakken!CR:CR,".",0)</f>
        <v>ja</v>
      </c>
      <c r="BI490" s="234" t="str">
        <f>_xlfn.XLOOKUP($F490,Monstervakken!$C:$C,Monstervakken!CS:CS,".",0)</f>
        <v>ja</v>
      </c>
      <c r="BJ490" s="234" t="str">
        <f>_xlfn.XLOOKUP($F490,Monstervakken!$C:$C,Monstervakken!CT:CT,".",0)</f>
        <v>ja</v>
      </c>
      <c r="BK490" s="234" t="str">
        <f>_xlfn.XLOOKUP($F490,Monstervakken!$C:$C,Monstervakken!CU:CU,".",0)</f>
        <v>ja</v>
      </c>
      <c r="BL490" s="232" t="str">
        <f t="shared" si="53"/>
        <v>163_070</v>
      </c>
    </row>
    <row r="491" spans="1:64" x14ac:dyDescent="0.2">
      <c r="A491" s="6" t="s">
        <v>1647</v>
      </c>
      <c r="C491" s="135">
        <f>_xlfn.XLOOKUP(F491,Monstervakken!C:C,Monstervakken!B:B)</f>
        <v>2017</v>
      </c>
      <c r="D491" s="6" t="s">
        <v>1640</v>
      </c>
      <c r="E491" s="6" t="s">
        <v>740</v>
      </c>
      <c r="F491" s="75">
        <v>83</v>
      </c>
      <c r="G491" s="115" t="str">
        <f t="shared" si="54"/>
        <v>163_041</v>
      </c>
      <c r="H491" s="135"/>
      <c r="I491" s="75">
        <v>41</v>
      </c>
      <c r="J491" s="6" t="s">
        <v>1112</v>
      </c>
      <c r="K491" s="23">
        <v>36.5</v>
      </c>
      <c r="L491" s="25">
        <v>25</v>
      </c>
      <c r="M491" s="6">
        <v>912.5</v>
      </c>
      <c r="N491" s="8">
        <v>43691</v>
      </c>
      <c r="O491" s="6" t="s">
        <v>26</v>
      </c>
      <c r="P491" s="66">
        <v>-1.97</v>
      </c>
      <c r="Q491" s="66">
        <v>-1.97</v>
      </c>
      <c r="R491" s="66">
        <f>_xlfn.XLOOKUP(E491,hlp_leggeruitrapport!A:A,hlp_leggeruitrapport!D:D)</f>
        <v>-1.97</v>
      </c>
      <c r="S491" s="66">
        <v>0.75</v>
      </c>
      <c r="T491" s="66">
        <f>_xlfn.XLOOKUP(E491,hlp_leggeruitrapport!A:A,hlp_leggeruitrapport!E:E)</f>
        <v>0.75</v>
      </c>
      <c r="U491" s="75">
        <f>_xlfn.XLOOKUP(E491,hlp_leggeruitrapport!A:A,hlp_leggeruitrapport!F:F)</f>
        <v>3</v>
      </c>
      <c r="V491" s="165">
        <f>_xlfn.XLOOKUP($G491,hpBPaanwas!$C:$C,hpBPaanwas!T:T,".")</f>
        <v>3</v>
      </c>
      <c r="W491" s="75">
        <f t="shared" si="55"/>
        <v>-2.9200000000000004</v>
      </c>
      <c r="X491" s="6">
        <v>-2.72</v>
      </c>
      <c r="Y491" s="6">
        <v>20.5</v>
      </c>
      <c r="Z491" s="6">
        <v>8.0399999999999991</v>
      </c>
      <c r="AA491" s="6">
        <v>5.4</v>
      </c>
      <c r="AB491" s="6">
        <v>7.33</v>
      </c>
      <c r="AC491" s="6">
        <v>293.5</v>
      </c>
      <c r="AD491" s="6">
        <v>197.1</v>
      </c>
      <c r="AE491" s="6">
        <v>267.5</v>
      </c>
      <c r="AF491" s="6">
        <v>0.33818300000000001</v>
      </c>
      <c r="AG491" s="6" t="s">
        <v>921</v>
      </c>
      <c r="AH491" s="6" t="s">
        <v>28</v>
      </c>
      <c r="AI491" s="6" t="s">
        <v>41</v>
      </c>
      <c r="AJ491" s="6" t="s">
        <v>1112</v>
      </c>
      <c r="AK491" s="75">
        <f>_xlfn.XLOOKUP(G491,hlpBPout!C:C,hlpBPout!X:X,".")</f>
        <v>292</v>
      </c>
      <c r="AL491" s="75">
        <f>_xlfn.XLOOKUP($G491,hlpBPout!$C:$C,hlpBPout!AA:AA,".")</f>
        <v>197</v>
      </c>
      <c r="AM491" s="75">
        <f>_xlfn.XLOOKUP(G491,hpBPaanwas!C:C,hpBPaanwas!X:X,".")</f>
        <v>314</v>
      </c>
      <c r="AN491" s="165">
        <f t="shared" si="56"/>
        <v>7.8904109589041092</v>
      </c>
      <c r="AO491" s="75">
        <f>_xlfn.XLOOKUP($G491,hpBPaanwas!$C:$C,hpBPaanwas!AA:AA,".")</f>
        <v>288</v>
      </c>
      <c r="AP491" s="116"/>
      <c r="AQ491" s="75">
        <f t="shared" si="57"/>
        <v>-1.5</v>
      </c>
      <c r="AR491" s="116"/>
      <c r="AS491" s="127"/>
      <c r="AT491" s="127" t="s">
        <v>3795</v>
      </c>
      <c r="AU491" s="128"/>
      <c r="AV491" s="232" t="str">
        <f>_xlfn.XLOOKUP($F491,Monstervakken!$C:$C,Monstervakken!L:L,".",0)</f>
        <v>Altijd toepasbaar</v>
      </c>
      <c r="AW491" s="232" t="str">
        <f>_xlfn.XLOOKUP($F491,Monstervakken!$C:$C,Monstervakken!M:M,".",0)</f>
        <v>Altijd toepasbaar</v>
      </c>
      <c r="AX491" s="232" t="str">
        <f>_xlfn.XLOOKUP($F491,Monstervakken!$C:$C,Monstervakken!N:N,".",0)</f>
        <v>Verspreidbaar</v>
      </c>
      <c r="AY491" s="232" t="str">
        <f>_xlfn.XLOOKUP($F491,Monstervakken!$C:$C,Monstervakken!O:O,".",0)</f>
        <v>Toepasbaar in GBT</v>
      </c>
      <c r="AZ491" s="232" t="str">
        <f>_xlfn.XLOOKUP($F491,Monstervakken!$C:$C,Monstervakken!P:P,".",0)</f>
        <v>Toepasbaar in GBT</v>
      </c>
      <c r="BA491" s="232" t="str">
        <f>_xlfn.XLOOKUP($F491,Monstervakken!$C:$C,Monstervakken!Q:Q,".",0)</f>
        <v>Geen</v>
      </c>
      <c r="BB491" s="232"/>
      <c r="BC491" s="234" t="str">
        <f>_xlfn.XLOOKUP($F491,Monstervakken!$C:$C,Monstervakken!CM:CM,".",0)</f>
        <v>ja</v>
      </c>
      <c r="BD491" s="234" t="str">
        <f>_xlfn.XLOOKUP($F491,Monstervakken!$C:$C,Monstervakken!CN:CN,".",0)</f>
        <v>ja</v>
      </c>
      <c r="BE491" s="234" t="str">
        <f>_xlfn.XLOOKUP($F491,Monstervakken!$C:$C,Monstervakken!CO:CO,".",0)</f>
        <v>ja</v>
      </c>
      <c r="BF491" s="234" t="str">
        <f>_xlfn.XLOOKUP($F491,Monstervakken!$C:$C,Monstervakken!CP:CP,".",0)</f>
        <v>ja</v>
      </c>
      <c r="BG491" s="234" t="str">
        <f>_xlfn.XLOOKUP($F491,Monstervakken!$C:$C,Monstervakken!CQ:CQ,".",0)</f>
        <v>ja</v>
      </c>
      <c r="BH491" s="234" t="str">
        <f>_xlfn.XLOOKUP($F491,Monstervakken!$C:$C,Monstervakken!CR:CR,".",0)</f>
        <v>ja</v>
      </c>
      <c r="BI491" s="234" t="str">
        <f>_xlfn.XLOOKUP($F491,Monstervakken!$C:$C,Monstervakken!CS:CS,".",0)</f>
        <v>ja</v>
      </c>
      <c r="BJ491" s="234" t="str">
        <f>_xlfn.XLOOKUP($F491,Monstervakken!$C:$C,Monstervakken!CT:CT,".",0)</f>
        <v>ja</v>
      </c>
      <c r="BK491" s="234" t="str">
        <f>_xlfn.XLOOKUP($F491,Monstervakken!$C:$C,Monstervakken!CU:CU,".",0)</f>
        <v>ja</v>
      </c>
      <c r="BL491" s="232" t="str">
        <f t="shared" si="53"/>
        <v>163_041</v>
      </c>
    </row>
    <row r="492" spans="1:64" x14ac:dyDescent="0.2">
      <c r="A492" s="6" t="s">
        <v>1647</v>
      </c>
      <c r="C492" s="135">
        <f>_xlfn.XLOOKUP(F492,Monstervakken!C:C,Monstervakken!B:B)</f>
        <v>2017</v>
      </c>
      <c r="D492" s="6" t="s">
        <v>1640</v>
      </c>
      <c r="E492" s="6" t="s">
        <v>742</v>
      </c>
      <c r="F492" s="75">
        <v>83</v>
      </c>
      <c r="G492" s="115" t="str">
        <f t="shared" si="54"/>
        <v>163_042</v>
      </c>
      <c r="H492" s="135"/>
      <c r="I492" s="75">
        <v>42</v>
      </c>
      <c r="J492" s="6" t="s">
        <v>743</v>
      </c>
      <c r="K492" s="23">
        <v>53</v>
      </c>
      <c r="L492" s="25">
        <v>8.85</v>
      </c>
      <c r="M492" s="6">
        <v>469.05</v>
      </c>
      <c r="N492" s="8">
        <v>43691</v>
      </c>
      <c r="O492" s="6" t="s">
        <v>47</v>
      </c>
      <c r="P492" s="66">
        <v>-1.97</v>
      </c>
      <c r="Q492" s="66">
        <v>-1.97</v>
      </c>
      <c r="R492" s="66">
        <f>_xlfn.XLOOKUP(E492,hlp_leggeruitrapport!A:A,hlp_leggeruitrapport!D:D)</f>
        <v>-1.97</v>
      </c>
      <c r="S492" s="66">
        <v>0.75</v>
      </c>
      <c r="T492" s="66">
        <f>_xlfn.XLOOKUP(E492,hlp_leggeruitrapport!A:A,hlp_leggeruitrapport!E:E)</f>
        <v>0.75</v>
      </c>
      <c r="U492" s="75">
        <f>_xlfn.XLOOKUP(E492,hlp_leggeruitrapport!A:A,hlp_leggeruitrapport!F:F)</f>
        <v>3</v>
      </c>
      <c r="V492" s="165">
        <f>_xlfn.XLOOKUP($G492,hpBPaanwas!$C:$C,hpBPaanwas!T:T,".")</f>
        <v>3</v>
      </c>
      <c r="W492" s="75">
        <f t="shared" si="55"/>
        <v>-2.9200000000000004</v>
      </c>
      <c r="X492" s="6">
        <v>-2.72</v>
      </c>
      <c r="Y492" s="6">
        <v>4.3499999999999996</v>
      </c>
      <c r="Z492" s="6">
        <v>2.16</v>
      </c>
      <c r="AA492" s="6">
        <v>0.31</v>
      </c>
      <c r="AB492" s="6">
        <v>0.89</v>
      </c>
      <c r="AC492" s="6">
        <v>114.5</v>
      </c>
      <c r="AD492" s="6">
        <v>16.399999999999999</v>
      </c>
      <c r="AE492" s="6">
        <v>47.2</v>
      </c>
      <c r="AF492" s="6">
        <v>9.0567999999999996E-2</v>
      </c>
      <c r="AG492" s="6" t="s">
        <v>479</v>
      </c>
      <c r="AH492" s="6" t="s">
        <v>28</v>
      </c>
      <c r="AI492" s="6" t="s">
        <v>41</v>
      </c>
      <c r="AJ492" s="6" t="s">
        <v>743</v>
      </c>
      <c r="AK492" s="75">
        <f>_xlfn.XLOOKUP(G492,hlpBPout!C:C,hlpBPout!X:X,".")</f>
        <v>117</v>
      </c>
      <c r="AL492" s="75">
        <f>_xlfn.XLOOKUP($G492,hlpBPout!$C:$C,hlpBPout!AA:AA,".")</f>
        <v>16</v>
      </c>
      <c r="AM492" s="75">
        <f>_xlfn.XLOOKUP(G492,hpBPaanwas!C:C,hpBPaanwas!X:X,".")</f>
        <v>127</v>
      </c>
      <c r="AN492" s="165">
        <f t="shared" si="56"/>
        <v>1.0943396226415094</v>
      </c>
      <c r="AO492" s="75">
        <f>_xlfn.XLOOKUP($G492,hpBPaanwas!$C:$C,hpBPaanwas!AA:AA,".")</f>
        <v>58</v>
      </c>
      <c r="AP492" s="116"/>
      <c r="AQ492" s="75">
        <f t="shared" si="57"/>
        <v>2.5</v>
      </c>
      <c r="AR492" s="116"/>
      <c r="AS492" s="127"/>
      <c r="AT492" s="127" t="s">
        <v>3795</v>
      </c>
      <c r="AU492" s="128"/>
      <c r="AV492" s="232" t="str">
        <f>_xlfn.XLOOKUP($F492,Monstervakken!$C:$C,Monstervakken!L:L,".",0)</f>
        <v>Altijd toepasbaar</v>
      </c>
      <c r="AW492" s="232" t="str">
        <f>_xlfn.XLOOKUP($F492,Monstervakken!$C:$C,Monstervakken!M:M,".",0)</f>
        <v>Altijd toepasbaar</v>
      </c>
      <c r="AX492" s="232" t="str">
        <f>_xlfn.XLOOKUP($F492,Monstervakken!$C:$C,Monstervakken!N:N,".",0)</f>
        <v>Verspreidbaar</v>
      </c>
      <c r="AY492" s="232" t="str">
        <f>_xlfn.XLOOKUP($F492,Monstervakken!$C:$C,Monstervakken!O:O,".",0)</f>
        <v>Toepasbaar in GBT</v>
      </c>
      <c r="AZ492" s="232" t="str">
        <f>_xlfn.XLOOKUP($F492,Monstervakken!$C:$C,Monstervakken!P:P,".",0)</f>
        <v>Toepasbaar in GBT</v>
      </c>
      <c r="BA492" s="232" t="str">
        <f>_xlfn.XLOOKUP($F492,Monstervakken!$C:$C,Monstervakken!Q:Q,".",0)</f>
        <v>Geen</v>
      </c>
      <c r="BB492" s="232"/>
      <c r="BC492" s="234" t="str">
        <f>_xlfn.XLOOKUP($F492,Monstervakken!$C:$C,Monstervakken!CM:CM,".",0)</f>
        <v>ja</v>
      </c>
      <c r="BD492" s="234" t="str">
        <f>_xlfn.XLOOKUP($F492,Monstervakken!$C:$C,Monstervakken!CN:CN,".",0)</f>
        <v>ja</v>
      </c>
      <c r="BE492" s="234" t="str">
        <f>_xlfn.XLOOKUP($F492,Monstervakken!$C:$C,Monstervakken!CO:CO,".",0)</f>
        <v>ja</v>
      </c>
      <c r="BF492" s="234" t="str">
        <f>_xlfn.XLOOKUP($F492,Monstervakken!$C:$C,Monstervakken!CP:CP,".",0)</f>
        <v>ja</v>
      </c>
      <c r="BG492" s="234" t="str">
        <f>_xlfn.XLOOKUP($F492,Monstervakken!$C:$C,Monstervakken!CQ:CQ,".",0)</f>
        <v>ja</v>
      </c>
      <c r="BH492" s="234" t="str">
        <f>_xlfn.XLOOKUP($F492,Monstervakken!$C:$C,Monstervakken!CR:CR,".",0)</f>
        <v>ja</v>
      </c>
      <c r="BI492" s="234" t="str">
        <f>_xlfn.XLOOKUP($F492,Monstervakken!$C:$C,Monstervakken!CS:CS,".",0)</f>
        <v>ja</v>
      </c>
      <c r="BJ492" s="234" t="str">
        <f>_xlfn.XLOOKUP($F492,Monstervakken!$C:$C,Monstervakken!CT:CT,".",0)</f>
        <v>ja</v>
      </c>
      <c r="BK492" s="234" t="str">
        <f>_xlfn.XLOOKUP($F492,Monstervakken!$C:$C,Monstervakken!CU:CU,".",0)</f>
        <v>ja</v>
      </c>
      <c r="BL492" s="232" t="str">
        <f t="shared" si="53"/>
        <v>163_042</v>
      </c>
    </row>
    <row r="493" spans="1:64" x14ac:dyDescent="0.2">
      <c r="A493" s="6" t="s">
        <v>1647</v>
      </c>
      <c r="C493" s="135">
        <f>_xlfn.XLOOKUP(F493,Monstervakken!C:C,Monstervakken!B:B)</f>
        <v>2017</v>
      </c>
      <c r="D493" s="6" t="s">
        <v>1640</v>
      </c>
      <c r="E493" s="6" t="s">
        <v>742</v>
      </c>
      <c r="F493" s="75">
        <v>83</v>
      </c>
      <c r="G493" s="115" t="str">
        <f t="shared" si="54"/>
        <v>163_043</v>
      </c>
      <c r="H493" s="135"/>
      <c r="I493" s="75">
        <v>43</v>
      </c>
      <c r="J493" s="6" t="s">
        <v>744</v>
      </c>
      <c r="K493" s="23">
        <v>50</v>
      </c>
      <c r="L493" s="25">
        <v>9.1</v>
      </c>
      <c r="M493" s="6">
        <v>455</v>
      </c>
      <c r="N493" s="8">
        <v>43691</v>
      </c>
      <c r="O493" s="6" t="s">
        <v>47</v>
      </c>
      <c r="P493" s="66">
        <v>-1.97</v>
      </c>
      <c r="Q493" s="66">
        <v>-1.97</v>
      </c>
      <c r="R493" s="66">
        <f>_xlfn.XLOOKUP(E493,hlp_leggeruitrapport!A:A,hlp_leggeruitrapport!D:D)</f>
        <v>-1.97</v>
      </c>
      <c r="S493" s="66">
        <v>0.75</v>
      </c>
      <c r="T493" s="66">
        <f>_xlfn.XLOOKUP(E493,hlp_leggeruitrapport!A:A,hlp_leggeruitrapport!E:E)</f>
        <v>0.75</v>
      </c>
      <c r="U493" s="75">
        <f>_xlfn.XLOOKUP(E493,hlp_leggeruitrapport!A:A,hlp_leggeruitrapport!F:F)</f>
        <v>3</v>
      </c>
      <c r="V493" s="165">
        <f>_xlfn.XLOOKUP($G493,hpBPaanwas!$C:$C,hpBPaanwas!T:T,".")</f>
        <v>3</v>
      </c>
      <c r="W493" s="75">
        <f t="shared" si="55"/>
        <v>-2.9200000000000004</v>
      </c>
      <c r="X493" s="6">
        <v>-2.72</v>
      </c>
      <c r="Y493" s="6">
        <v>4.5999999999999996</v>
      </c>
      <c r="Z493" s="6">
        <v>2.67</v>
      </c>
      <c r="AA493" s="6">
        <v>0.75</v>
      </c>
      <c r="AB493" s="6">
        <v>1.27</v>
      </c>
      <c r="AC493" s="6">
        <v>133.5</v>
      </c>
      <c r="AD493" s="6">
        <v>37.5</v>
      </c>
      <c r="AE493" s="6">
        <v>63.5</v>
      </c>
      <c r="AF493" s="6">
        <v>0.196497</v>
      </c>
      <c r="AG493" s="6" t="s">
        <v>479</v>
      </c>
      <c r="AH493" s="6" t="s">
        <v>28</v>
      </c>
      <c r="AI493" s="6" t="s">
        <v>41</v>
      </c>
      <c r="AJ493" s="6" t="s">
        <v>744</v>
      </c>
      <c r="AK493" s="75">
        <f>_xlfn.XLOOKUP(G493,hlpBPout!C:C,hlpBPout!X:X,".")</f>
        <v>135</v>
      </c>
      <c r="AL493" s="75">
        <f>_xlfn.XLOOKUP($G493,hlpBPout!$C:$C,hlpBPout!AA:AA,".")</f>
        <v>40</v>
      </c>
      <c r="AM493" s="75">
        <f>_xlfn.XLOOKUP(G493,hpBPaanwas!C:C,hpBPaanwas!X:X,".")</f>
        <v>145</v>
      </c>
      <c r="AN493" s="165">
        <f t="shared" si="56"/>
        <v>1.5</v>
      </c>
      <c r="AO493" s="75">
        <f>_xlfn.XLOOKUP($G493,hpBPaanwas!$C:$C,hpBPaanwas!AA:AA,".")</f>
        <v>75</v>
      </c>
      <c r="AP493" s="116"/>
      <c r="AQ493" s="75">
        <f t="shared" si="57"/>
        <v>1.5</v>
      </c>
      <c r="AR493" s="116"/>
      <c r="AS493" s="127"/>
      <c r="AT493" s="127" t="s">
        <v>3795</v>
      </c>
      <c r="AU493" s="128"/>
      <c r="AV493" s="232" t="str">
        <f>_xlfn.XLOOKUP($F493,Monstervakken!$C:$C,Monstervakken!L:L,".",0)</f>
        <v>Altijd toepasbaar</v>
      </c>
      <c r="AW493" s="232" t="str">
        <f>_xlfn.XLOOKUP($F493,Monstervakken!$C:$C,Monstervakken!M:M,".",0)</f>
        <v>Altijd toepasbaar</v>
      </c>
      <c r="AX493" s="232" t="str">
        <f>_xlfn.XLOOKUP($F493,Monstervakken!$C:$C,Monstervakken!N:N,".",0)</f>
        <v>Verspreidbaar</v>
      </c>
      <c r="AY493" s="232" t="str">
        <f>_xlfn.XLOOKUP($F493,Monstervakken!$C:$C,Monstervakken!O:O,".",0)</f>
        <v>Toepasbaar in GBT</v>
      </c>
      <c r="AZ493" s="232" t="str">
        <f>_xlfn.XLOOKUP($F493,Monstervakken!$C:$C,Monstervakken!P:P,".",0)</f>
        <v>Toepasbaar in GBT</v>
      </c>
      <c r="BA493" s="232" t="str">
        <f>_xlfn.XLOOKUP($F493,Monstervakken!$C:$C,Monstervakken!Q:Q,".",0)</f>
        <v>Geen</v>
      </c>
      <c r="BB493" s="232"/>
      <c r="BC493" s="234" t="str">
        <f>_xlfn.XLOOKUP($F493,Monstervakken!$C:$C,Monstervakken!CM:CM,".",0)</f>
        <v>ja</v>
      </c>
      <c r="BD493" s="234" t="str">
        <f>_xlfn.XLOOKUP($F493,Monstervakken!$C:$C,Monstervakken!CN:CN,".",0)</f>
        <v>ja</v>
      </c>
      <c r="BE493" s="234" t="str">
        <f>_xlfn.XLOOKUP($F493,Monstervakken!$C:$C,Monstervakken!CO:CO,".",0)</f>
        <v>ja</v>
      </c>
      <c r="BF493" s="234" t="str">
        <f>_xlfn.XLOOKUP($F493,Monstervakken!$C:$C,Monstervakken!CP:CP,".",0)</f>
        <v>ja</v>
      </c>
      <c r="BG493" s="234" t="str">
        <f>_xlfn.XLOOKUP($F493,Monstervakken!$C:$C,Monstervakken!CQ:CQ,".",0)</f>
        <v>ja</v>
      </c>
      <c r="BH493" s="234" t="str">
        <f>_xlfn.XLOOKUP($F493,Monstervakken!$C:$C,Monstervakken!CR:CR,".",0)</f>
        <v>ja</v>
      </c>
      <c r="BI493" s="234" t="str">
        <f>_xlfn.XLOOKUP($F493,Monstervakken!$C:$C,Monstervakken!CS:CS,".",0)</f>
        <v>ja</v>
      </c>
      <c r="BJ493" s="234" t="str">
        <f>_xlfn.XLOOKUP($F493,Monstervakken!$C:$C,Monstervakken!CT:CT,".",0)</f>
        <v>ja</v>
      </c>
      <c r="BK493" s="234" t="str">
        <f>_xlfn.XLOOKUP($F493,Monstervakken!$C:$C,Monstervakken!CU:CU,".",0)</f>
        <v>ja</v>
      </c>
      <c r="BL493" s="232" t="str">
        <f t="shared" si="53"/>
        <v>163_043</v>
      </c>
    </row>
    <row r="494" spans="1:64" x14ac:dyDescent="0.2">
      <c r="A494" s="6" t="s">
        <v>1647</v>
      </c>
      <c r="C494" s="135">
        <f>_xlfn.XLOOKUP(F494,Monstervakken!C:C,Monstervakken!B:B)</f>
        <v>2017</v>
      </c>
      <c r="D494" s="6" t="s">
        <v>1640</v>
      </c>
      <c r="E494" s="6" t="s">
        <v>742</v>
      </c>
      <c r="F494" s="75">
        <v>83</v>
      </c>
      <c r="G494" s="115" t="str">
        <f t="shared" si="54"/>
        <v>163_044</v>
      </c>
      <c r="H494" s="135"/>
      <c r="I494" s="75">
        <v>44</v>
      </c>
      <c r="J494" s="6" t="s">
        <v>745</v>
      </c>
      <c r="K494" s="23">
        <v>50</v>
      </c>
      <c r="L494" s="25">
        <v>8.85</v>
      </c>
      <c r="M494" s="6">
        <v>442.5</v>
      </c>
      <c r="N494" s="8">
        <v>43691</v>
      </c>
      <c r="O494" s="6" t="s">
        <v>47</v>
      </c>
      <c r="P494" s="66">
        <v>-1.97</v>
      </c>
      <c r="Q494" s="66">
        <v>-1.97</v>
      </c>
      <c r="R494" s="66">
        <f>_xlfn.XLOOKUP(E494,hlp_leggeruitrapport!A:A,hlp_leggeruitrapport!D:D)</f>
        <v>-1.97</v>
      </c>
      <c r="S494" s="66">
        <v>0.75</v>
      </c>
      <c r="T494" s="66">
        <f>_xlfn.XLOOKUP(E494,hlp_leggeruitrapport!A:A,hlp_leggeruitrapport!E:E)</f>
        <v>0.75</v>
      </c>
      <c r="U494" s="75">
        <f>_xlfn.XLOOKUP(E494,hlp_leggeruitrapport!A:A,hlp_leggeruitrapport!F:F)</f>
        <v>3</v>
      </c>
      <c r="V494" s="165">
        <f>_xlfn.XLOOKUP($G494,hpBPaanwas!$C:$C,hpBPaanwas!T:T,".")</f>
        <v>3</v>
      </c>
      <c r="W494" s="75">
        <f t="shared" si="55"/>
        <v>-2.9200000000000004</v>
      </c>
      <c r="X494" s="6">
        <v>-2.72</v>
      </c>
      <c r="Y494" s="6">
        <v>4.3499999999999996</v>
      </c>
      <c r="Z494" s="6">
        <v>4.04</v>
      </c>
      <c r="AA494" s="6">
        <v>0.26</v>
      </c>
      <c r="AB494" s="6">
        <v>1.01</v>
      </c>
      <c r="AC494" s="6">
        <v>202</v>
      </c>
      <c r="AD494" s="6">
        <v>13</v>
      </c>
      <c r="AE494" s="6">
        <v>50.5</v>
      </c>
      <c r="AF494" s="6">
        <v>7.6538999999999996E-2</v>
      </c>
      <c r="AG494" s="6" t="s">
        <v>479</v>
      </c>
      <c r="AH494" s="6" t="s">
        <v>28</v>
      </c>
      <c r="AI494" s="6" t="s">
        <v>41</v>
      </c>
      <c r="AJ494" s="6" t="s">
        <v>745</v>
      </c>
      <c r="AK494" s="75">
        <f>_xlfn.XLOOKUP(G494,hlpBPout!C:C,hlpBPout!X:X,".")</f>
        <v>200</v>
      </c>
      <c r="AL494" s="75">
        <f>_xlfn.XLOOKUP($G494,hlpBPout!$C:$C,hlpBPout!AA:AA,".")</f>
        <v>15</v>
      </c>
      <c r="AM494" s="75">
        <f>_xlfn.XLOOKUP(G494,hpBPaanwas!C:C,hpBPaanwas!X:X,".")</f>
        <v>215</v>
      </c>
      <c r="AN494" s="165">
        <f t="shared" si="56"/>
        <v>1.2</v>
      </c>
      <c r="AO494" s="75">
        <f>_xlfn.XLOOKUP($G494,hpBPaanwas!$C:$C,hpBPaanwas!AA:AA,".")</f>
        <v>60</v>
      </c>
      <c r="AP494" s="116"/>
      <c r="AQ494" s="75">
        <f t="shared" si="57"/>
        <v>-2</v>
      </c>
      <c r="AR494" s="116"/>
      <c r="AS494" s="127"/>
      <c r="AT494" s="127" t="s">
        <v>3795</v>
      </c>
      <c r="AU494" s="128"/>
      <c r="AV494" s="232" t="str">
        <f>_xlfn.XLOOKUP($F494,Monstervakken!$C:$C,Monstervakken!L:L,".",0)</f>
        <v>Altijd toepasbaar</v>
      </c>
      <c r="AW494" s="232" t="str">
        <f>_xlfn.XLOOKUP($F494,Monstervakken!$C:$C,Monstervakken!M:M,".",0)</f>
        <v>Altijd toepasbaar</v>
      </c>
      <c r="AX494" s="232" t="str">
        <f>_xlfn.XLOOKUP($F494,Monstervakken!$C:$C,Monstervakken!N:N,".",0)</f>
        <v>Verspreidbaar</v>
      </c>
      <c r="AY494" s="232" t="str">
        <f>_xlfn.XLOOKUP($F494,Monstervakken!$C:$C,Monstervakken!O:O,".",0)</f>
        <v>Toepasbaar in GBT</v>
      </c>
      <c r="AZ494" s="232" t="str">
        <f>_xlfn.XLOOKUP($F494,Monstervakken!$C:$C,Monstervakken!P:P,".",0)</f>
        <v>Toepasbaar in GBT</v>
      </c>
      <c r="BA494" s="232" t="str">
        <f>_xlfn.XLOOKUP($F494,Monstervakken!$C:$C,Monstervakken!Q:Q,".",0)</f>
        <v>Geen</v>
      </c>
      <c r="BB494" s="232"/>
      <c r="BC494" s="234" t="str">
        <f>_xlfn.XLOOKUP($F494,Monstervakken!$C:$C,Monstervakken!CM:CM,".",0)</f>
        <v>ja</v>
      </c>
      <c r="BD494" s="234" t="str">
        <f>_xlfn.XLOOKUP($F494,Monstervakken!$C:$C,Monstervakken!CN:CN,".",0)</f>
        <v>ja</v>
      </c>
      <c r="BE494" s="234" t="str">
        <f>_xlfn.XLOOKUP($F494,Monstervakken!$C:$C,Monstervakken!CO:CO,".",0)</f>
        <v>ja</v>
      </c>
      <c r="BF494" s="234" t="str">
        <f>_xlfn.XLOOKUP($F494,Monstervakken!$C:$C,Monstervakken!CP:CP,".",0)</f>
        <v>ja</v>
      </c>
      <c r="BG494" s="234" t="str">
        <f>_xlfn.XLOOKUP($F494,Monstervakken!$C:$C,Monstervakken!CQ:CQ,".",0)</f>
        <v>ja</v>
      </c>
      <c r="BH494" s="234" t="str">
        <f>_xlfn.XLOOKUP($F494,Monstervakken!$C:$C,Monstervakken!CR:CR,".",0)</f>
        <v>ja</v>
      </c>
      <c r="BI494" s="234" t="str">
        <f>_xlfn.XLOOKUP($F494,Monstervakken!$C:$C,Monstervakken!CS:CS,".",0)</f>
        <v>ja</v>
      </c>
      <c r="BJ494" s="234" t="str">
        <f>_xlfn.XLOOKUP($F494,Monstervakken!$C:$C,Monstervakken!CT:CT,".",0)</f>
        <v>ja</v>
      </c>
      <c r="BK494" s="234" t="str">
        <f>_xlfn.XLOOKUP($F494,Monstervakken!$C:$C,Monstervakken!CU:CU,".",0)</f>
        <v>ja</v>
      </c>
      <c r="BL494" s="232" t="str">
        <f t="shared" si="53"/>
        <v>163_044</v>
      </c>
    </row>
    <row r="495" spans="1:64" x14ac:dyDescent="0.2">
      <c r="A495" s="6" t="s">
        <v>1647</v>
      </c>
      <c r="C495" s="135">
        <f>_xlfn.XLOOKUP(F495,Monstervakken!C:C,Monstervakken!B:B)</f>
        <v>2018</v>
      </c>
      <c r="D495" s="6" t="s">
        <v>1640</v>
      </c>
      <c r="E495" s="6" t="s">
        <v>746</v>
      </c>
      <c r="F495" s="75">
        <v>84</v>
      </c>
      <c r="G495" s="115" t="str">
        <f t="shared" si="54"/>
        <v>163_045</v>
      </c>
      <c r="H495" s="135"/>
      <c r="I495" s="75">
        <v>45</v>
      </c>
      <c r="J495" s="6" t="s">
        <v>747</v>
      </c>
      <c r="K495" s="23">
        <v>19.5</v>
      </c>
      <c r="L495" s="25">
        <v>15.75</v>
      </c>
      <c r="M495" s="6">
        <v>307.125</v>
      </c>
      <c r="N495" s="8">
        <v>43690</v>
      </c>
      <c r="O495" s="6" t="s">
        <v>74</v>
      </c>
      <c r="P495" s="66">
        <v>-1.96</v>
      </c>
      <c r="Q495" s="66">
        <v>-1.97</v>
      </c>
      <c r="R495" s="66">
        <f>_xlfn.XLOOKUP(E495,hlp_leggeruitrapport!A:A,hlp_leggeruitrapport!D:D)</f>
        <v>-1.97</v>
      </c>
      <c r="S495" s="66">
        <v>0.75</v>
      </c>
      <c r="T495" s="66">
        <f>_xlfn.XLOOKUP(E495,hlp_leggeruitrapport!A:A,hlp_leggeruitrapport!E:E)</f>
        <v>0.75</v>
      </c>
      <c r="U495" s="75">
        <f>_xlfn.XLOOKUP(E495,hlp_leggeruitrapport!A:A,hlp_leggeruitrapport!F:F)</f>
        <v>3</v>
      </c>
      <c r="V495" s="165">
        <f>_xlfn.XLOOKUP($G495,hpBPaanwas!$C:$C,hpBPaanwas!T:T,".")</f>
        <v>3</v>
      </c>
      <c r="W495" s="75">
        <f t="shared" si="55"/>
        <v>-2.9200000000000004</v>
      </c>
      <c r="X495" s="6">
        <v>-2.72</v>
      </c>
      <c r="Y495" s="6">
        <v>11.25</v>
      </c>
      <c r="Z495" s="6">
        <v>5.65</v>
      </c>
      <c r="AA495" s="6">
        <v>1.8</v>
      </c>
      <c r="AB495" s="6">
        <v>3.93</v>
      </c>
      <c r="AC495" s="6">
        <v>110.2</v>
      </c>
      <c r="AD495" s="6">
        <v>35.1</v>
      </c>
      <c r="AE495" s="6">
        <v>76.599999999999994</v>
      </c>
      <c r="AF495" s="6">
        <v>0.20460400000000001</v>
      </c>
      <c r="AG495" s="6" t="s">
        <v>479</v>
      </c>
      <c r="AH495" s="6" t="s">
        <v>32</v>
      </c>
      <c r="AI495" s="6" t="s">
        <v>41</v>
      </c>
      <c r="AJ495" s="6" t="s">
        <v>747</v>
      </c>
      <c r="AK495" s="75">
        <f>_xlfn.XLOOKUP(G495,hlpBPout!C:C,hlpBPout!X:X,".")</f>
        <v>109</v>
      </c>
      <c r="AL495" s="75">
        <f>_xlfn.XLOOKUP($G495,hlpBPout!$C:$C,hlpBPout!AA:AA,".")</f>
        <v>35</v>
      </c>
      <c r="AM495" s="75">
        <f>_xlfn.XLOOKUP(G495,hpBPaanwas!C:C,hpBPaanwas!X:X,".")</f>
        <v>117</v>
      </c>
      <c r="AN495" s="165">
        <f t="shared" si="56"/>
        <v>4.2051282051282053</v>
      </c>
      <c r="AO495" s="75">
        <f>_xlfn.XLOOKUP($G495,hpBPaanwas!$C:$C,hpBPaanwas!AA:AA,".")</f>
        <v>82</v>
      </c>
      <c r="AP495" s="116"/>
      <c r="AQ495" s="75">
        <f t="shared" si="57"/>
        <v>-1.2000000000000028</v>
      </c>
      <c r="AR495" s="116"/>
      <c r="AS495" s="127"/>
      <c r="AT495" s="127" t="s">
        <v>3795</v>
      </c>
      <c r="AU495" s="128"/>
      <c r="AV495" s="232" t="str">
        <f>_xlfn.XLOOKUP($F495,Monstervakken!$C:$C,Monstervakken!L:L,".",0)</f>
        <v>Altijd toepasbaar</v>
      </c>
      <c r="AW495" s="232" t="str">
        <f>_xlfn.XLOOKUP($F495,Monstervakken!$C:$C,Monstervakken!M:M,".",0)</f>
        <v>Altijd toepasbaar</v>
      </c>
      <c r="AX495" s="232" t="str">
        <f>_xlfn.XLOOKUP($F495,Monstervakken!$C:$C,Monstervakken!N:N,".",0)</f>
        <v>Verspreidbaar</v>
      </c>
      <c r="AY495" s="232" t="str">
        <f>_xlfn.XLOOKUP($F495,Monstervakken!$C:$C,Monstervakken!O:O,".",0)</f>
        <v>Toepasbaar in GBT</v>
      </c>
      <c r="AZ495" s="232" t="str">
        <f>_xlfn.XLOOKUP($F495,Monstervakken!$C:$C,Monstervakken!P:P,".",0)</f>
        <v>Toepasbaar in GBT</v>
      </c>
      <c r="BA495" s="232" t="str">
        <f>_xlfn.XLOOKUP($F495,Monstervakken!$C:$C,Monstervakken!Q:Q,".",0)</f>
        <v>Geen</v>
      </c>
      <c r="BB495" s="232"/>
      <c r="BC495" s="234" t="str">
        <f>_xlfn.XLOOKUP($F495,Monstervakken!$C:$C,Monstervakken!CM:CM,".",0)</f>
        <v>ja</v>
      </c>
      <c r="BD495" s="234" t="str">
        <f>_xlfn.XLOOKUP($F495,Monstervakken!$C:$C,Monstervakken!CN:CN,".",0)</f>
        <v>ja</v>
      </c>
      <c r="BE495" s="234" t="str">
        <f>_xlfn.XLOOKUP($F495,Monstervakken!$C:$C,Monstervakken!CO:CO,".",0)</f>
        <v>ja</v>
      </c>
      <c r="BF495" s="234" t="str">
        <f>_xlfn.XLOOKUP($F495,Monstervakken!$C:$C,Monstervakken!CP:CP,".",0)</f>
        <v>ja</v>
      </c>
      <c r="BG495" s="234" t="str">
        <f>_xlfn.XLOOKUP($F495,Monstervakken!$C:$C,Monstervakken!CQ:CQ,".",0)</f>
        <v>ja</v>
      </c>
      <c r="BH495" s="234" t="str">
        <f>_xlfn.XLOOKUP($F495,Monstervakken!$C:$C,Monstervakken!CR:CR,".",0)</f>
        <v>ja</v>
      </c>
      <c r="BI495" s="234" t="str">
        <f>_xlfn.XLOOKUP($F495,Monstervakken!$C:$C,Monstervakken!CS:CS,".",0)</f>
        <v>ja</v>
      </c>
      <c r="BJ495" s="234" t="str">
        <f>_xlfn.XLOOKUP($F495,Monstervakken!$C:$C,Monstervakken!CT:CT,".",0)</f>
        <v>ja</v>
      </c>
      <c r="BK495" s="234" t="str">
        <f>_xlfn.XLOOKUP($F495,Monstervakken!$C:$C,Monstervakken!CU:CU,".",0)</f>
        <v>ja</v>
      </c>
      <c r="BL495" s="232" t="str">
        <f t="shared" si="53"/>
        <v>163_045</v>
      </c>
    </row>
    <row r="496" spans="1:64" x14ac:dyDescent="0.2">
      <c r="A496" s="6" t="s">
        <v>1647</v>
      </c>
      <c r="C496" s="135">
        <f>_xlfn.XLOOKUP(F496,Monstervakken!C:C,Monstervakken!B:B)</f>
        <v>2018</v>
      </c>
      <c r="D496" s="6" t="s">
        <v>1640</v>
      </c>
      <c r="E496" s="6" t="s">
        <v>246</v>
      </c>
      <c r="F496" s="75">
        <v>84</v>
      </c>
      <c r="G496" s="115" t="str">
        <f t="shared" si="54"/>
        <v>163_046</v>
      </c>
      <c r="H496" s="135"/>
      <c r="I496" s="75">
        <v>46</v>
      </c>
      <c r="J496" s="6" t="s">
        <v>248</v>
      </c>
      <c r="K496" s="23">
        <v>33.5</v>
      </c>
      <c r="L496" s="25">
        <v>6.9</v>
      </c>
      <c r="M496" s="6">
        <v>231.15</v>
      </c>
      <c r="N496" s="8">
        <v>43690</v>
      </c>
      <c r="O496" s="6" t="s">
        <v>26</v>
      </c>
      <c r="P496" s="66">
        <v>-1.96</v>
      </c>
      <c r="Q496" s="66">
        <v>-1.97</v>
      </c>
      <c r="R496" s="66">
        <f>_xlfn.XLOOKUP(E496,hlp_leggeruitrapport!A:A,hlp_leggeruitrapport!D:D)</f>
        <v>-1.97</v>
      </c>
      <c r="S496" s="66">
        <v>0.75</v>
      </c>
      <c r="T496" s="66">
        <f>_xlfn.XLOOKUP(E496,hlp_leggeruitrapport!A:A,hlp_leggeruitrapport!E:E)</f>
        <v>0.75</v>
      </c>
      <c r="U496" s="75">
        <f>_xlfn.XLOOKUP(E496,hlp_leggeruitrapport!A:A,hlp_leggeruitrapport!F:F)</f>
        <v>3</v>
      </c>
      <c r="V496" s="165">
        <f>_xlfn.XLOOKUP($G496,hpBPaanwas!$C:$C,hpBPaanwas!T:T,".")</f>
        <v>3</v>
      </c>
      <c r="W496" s="75">
        <f t="shared" si="55"/>
        <v>-2.9200000000000004</v>
      </c>
      <c r="X496" s="6">
        <v>-2.72</v>
      </c>
      <c r="Y496" s="6">
        <v>2.4</v>
      </c>
      <c r="Z496" s="6">
        <v>2.81</v>
      </c>
      <c r="AA496" s="6">
        <v>0</v>
      </c>
      <c r="AB496" s="6">
        <v>0.22</v>
      </c>
      <c r="AC496" s="6">
        <v>94.1</v>
      </c>
      <c r="AD496" s="6">
        <v>0</v>
      </c>
      <c r="AE496" s="6">
        <v>7.4</v>
      </c>
      <c r="AF496" s="6">
        <v>0</v>
      </c>
      <c r="AG496" s="6" t="s">
        <v>27</v>
      </c>
      <c r="AH496" s="6" t="s">
        <v>32</v>
      </c>
      <c r="AI496" s="6" t="s">
        <v>41</v>
      </c>
      <c r="AJ496" s="6" t="s">
        <v>248</v>
      </c>
      <c r="AK496" s="75">
        <f>_xlfn.XLOOKUP(G496,hlpBPout!C:C,hlpBPout!X:X,".")</f>
        <v>94</v>
      </c>
      <c r="AL496" s="75">
        <f>_xlfn.XLOOKUP($G496,hlpBPout!$C:$C,hlpBPout!AA:AA,".")</f>
        <v>0</v>
      </c>
      <c r="AM496" s="75">
        <f>_xlfn.XLOOKUP(G496,hpBPaanwas!C:C,hpBPaanwas!X:X,".")</f>
        <v>101</v>
      </c>
      <c r="AN496" s="165">
        <f t="shared" si="56"/>
        <v>0.29850746268656714</v>
      </c>
      <c r="AO496" s="75">
        <f>_xlfn.XLOOKUP($G496,hpBPaanwas!$C:$C,hpBPaanwas!AA:AA,".")</f>
        <v>10</v>
      </c>
      <c r="AP496" s="116"/>
      <c r="AQ496" s="75">
        <f t="shared" si="57"/>
        <v>-9.9999999999994316E-2</v>
      </c>
      <c r="AR496" s="116"/>
      <c r="AS496" s="127"/>
      <c r="AT496" s="127" t="s">
        <v>3795</v>
      </c>
      <c r="AU496" s="128"/>
      <c r="AV496" s="232" t="str">
        <f>_xlfn.XLOOKUP($F496,Monstervakken!$C:$C,Monstervakken!L:L,".",0)</f>
        <v>Altijd toepasbaar</v>
      </c>
      <c r="AW496" s="232" t="str">
        <f>_xlfn.XLOOKUP($F496,Monstervakken!$C:$C,Monstervakken!M:M,".",0)</f>
        <v>Altijd toepasbaar</v>
      </c>
      <c r="AX496" s="232" t="str">
        <f>_xlfn.XLOOKUP($F496,Monstervakken!$C:$C,Monstervakken!N:N,".",0)</f>
        <v>Verspreidbaar</v>
      </c>
      <c r="AY496" s="232" t="str">
        <f>_xlfn.XLOOKUP($F496,Monstervakken!$C:$C,Monstervakken!O:O,".",0)</f>
        <v>Toepasbaar in GBT</v>
      </c>
      <c r="AZ496" s="232" t="str">
        <f>_xlfn.XLOOKUP($F496,Monstervakken!$C:$C,Monstervakken!P:P,".",0)</f>
        <v>Toepasbaar in GBT</v>
      </c>
      <c r="BA496" s="232" t="str">
        <f>_xlfn.XLOOKUP($F496,Monstervakken!$C:$C,Monstervakken!Q:Q,".",0)</f>
        <v>Geen</v>
      </c>
      <c r="BB496" s="232"/>
      <c r="BC496" s="234" t="str">
        <f>_xlfn.XLOOKUP($F496,Monstervakken!$C:$C,Monstervakken!CM:CM,".",0)</f>
        <v>ja</v>
      </c>
      <c r="BD496" s="234" t="str">
        <f>_xlfn.XLOOKUP($F496,Monstervakken!$C:$C,Monstervakken!CN:CN,".",0)</f>
        <v>ja</v>
      </c>
      <c r="BE496" s="234" t="str">
        <f>_xlfn.XLOOKUP($F496,Monstervakken!$C:$C,Monstervakken!CO:CO,".",0)</f>
        <v>ja</v>
      </c>
      <c r="BF496" s="234" t="str">
        <f>_xlfn.XLOOKUP($F496,Monstervakken!$C:$C,Monstervakken!CP:CP,".",0)</f>
        <v>ja</v>
      </c>
      <c r="BG496" s="234" t="str">
        <f>_xlfn.XLOOKUP($F496,Monstervakken!$C:$C,Monstervakken!CQ:CQ,".",0)</f>
        <v>ja</v>
      </c>
      <c r="BH496" s="234" t="str">
        <f>_xlfn.XLOOKUP($F496,Monstervakken!$C:$C,Monstervakken!CR:CR,".",0)</f>
        <v>ja</v>
      </c>
      <c r="BI496" s="234" t="str">
        <f>_xlfn.XLOOKUP($F496,Monstervakken!$C:$C,Monstervakken!CS:CS,".",0)</f>
        <v>ja</v>
      </c>
      <c r="BJ496" s="234" t="str">
        <f>_xlfn.XLOOKUP($F496,Monstervakken!$C:$C,Monstervakken!CT:CT,".",0)</f>
        <v>ja</v>
      </c>
      <c r="BK496" s="234" t="str">
        <f>_xlfn.XLOOKUP($F496,Monstervakken!$C:$C,Monstervakken!CU:CU,".",0)</f>
        <v>ja</v>
      </c>
      <c r="BL496" s="232" t="str">
        <f t="shared" si="53"/>
        <v>163_046</v>
      </c>
    </row>
    <row r="497" spans="1:64" x14ac:dyDescent="0.2">
      <c r="A497" s="6" t="s">
        <v>1647</v>
      </c>
      <c r="C497" s="135">
        <f>_xlfn.XLOOKUP(F497,Monstervakken!C:C,Monstervakken!B:B)</f>
        <v>2018</v>
      </c>
      <c r="D497" s="6" t="s">
        <v>1640</v>
      </c>
      <c r="E497" s="6" t="s">
        <v>260</v>
      </c>
      <c r="F497" s="75">
        <v>84</v>
      </c>
      <c r="G497" s="115" t="str">
        <f t="shared" si="54"/>
        <v>163_047</v>
      </c>
      <c r="H497" s="135"/>
      <c r="I497" s="75">
        <v>47</v>
      </c>
      <c r="J497" s="6" t="s">
        <v>748</v>
      </c>
      <c r="K497" s="23">
        <v>56</v>
      </c>
      <c r="L497" s="25">
        <v>6.8</v>
      </c>
      <c r="M497" s="6">
        <v>380.8</v>
      </c>
      <c r="N497" s="8">
        <v>43690</v>
      </c>
      <c r="O497" s="6" t="s">
        <v>26</v>
      </c>
      <c r="P497" s="66">
        <v>-1.96</v>
      </c>
      <c r="Q497" s="66">
        <v>-1.97</v>
      </c>
      <c r="R497" s="66">
        <f>_xlfn.XLOOKUP(E497,hlp_leggeruitrapport!A:A,hlp_leggeruitrapport!D:D)</f>
        <v>-1.97</v>
      </c>
      <c r="S497" s="66">
        <v>0.75</v>
      </c>
      <c r="T497" s="66">
        <f>_xlfn.XLOOKUP(E497,hlp_leggeruitrapport!A:A,hlp_leggeruitrapport!E:E)</f>
        <v>0.75</v>
      </c>
      <c r="U497" s="75">
        <f>_xlfn.XLOOKUP(E497,hlp_leggeruitrapport!A:A,hlp_leggeruitrapport!F:F)</f>
        <v>3</v>
      </c>
      <c r="V497" s="165">
        <f>_xlfn.XLOOKUP($G497,hpBPaanwas!$C:$C,hpBPaanwas!T:T,".")</f>
        <v>3</v>
      </c>
      <c r="W497" s="75">
        <f t="shared" si="55"/>
        <v>-2.9200000000000004</v>
      </c>
      <c r="X497" s="6">
        <v>-2.72</v>
      </c>
      <c r="Y497" s="6">
        <v>2.2999999999999998</v>
      </c>
      <c r="Z497" s="6">
        <v>2.13</v>
      </c>
      <c r="AA497" s="6">
        <v>0.26</v>
      </c>
      <c r="AB497" s="6">
        <v>0.6</v>
      </c>
      <c r="AC497" s="6">
        <v>119.3</v>
      </c>
      <c r="AD497" s="6">
        <v>14.6</v>
      </c>
      <c r="AE497" s="6">
        <v>33.6</v>
      </c>
      <c r="AF497" s="6">
        <v>0.131356</v>
      </c>
      <c r="AG497" s="6" t="s">
        <v>479</v>
      </c>
      <c r="AH497" s="6" t="s">
        <v>32</v>
      </c>
      <c r="AI497" s="6" t="s">
        <v>41</v>
      </c>
      <c r="AJ497" s="6" t="s">
        <v>748</v>
      </c>
      <c r="AK497" s="75">
        <f>_xlfn.XLOOKUP(G497,hlpBPout!C:C,hlpBPout!X:X,".")</f>
        <v>118</v>
      </c>
      <c r="AL497" s="75">
        <f>_xlfn.XLOOKUP($G497,hlpBPout!$C:$C,hlpBPout!AA:AA,".")</f>
        <v>11</v>
      </c>
      <c r="AM497" s="75">
        <f>_xlfn.XLOOKUP(G497,hpBPaanwas!C:C,hpBPaanwas!X:X,".")</f>
        <v>129</v>
      </c>
      <c r="AN497" s="165">
        <f t="shared" si="56"/>
        <v>0.6964285714285714</v>
      </c>
      <c r="AO497" s="75">
        <f>_xlfn.XLOOKUP($G497,hpBPaanwas!$C:$C,hpBPaanwas!AA:AA,".")</f>
        <v>39</v>
      </c>
      <c r="AP497" s="116"/>
      <c r="AQ497" s="75">
        <f t="shared" si="57"/>
        <v>-1.2999999999999972</v>
      </c>
      <c r="AR497" s="116"/>
      <c r="AS497" s="127"/>
      <c r="AT497" s="127" t="s">
        <v>3795</v>
      </c>
      <c r="AU497" s="128"/>
      <c r="AV497" s="232" t="str">
        <f>_xlfn.XLOOKUP($F497,Monstervakken!$C:$C,Monstervakken!L:L,".",0)</f>
        <v>Altijd toepasbaar</v>
      </c>
      <c r="AW497" s="232" t="str">
        <f>_xlfn.XLOOKUP($F497,Monstervakken!$C:$C,Monstervakken!M:M,".",0)</f>
        <v>Altijd toepasbaar</v>
      </c>
      <c r="AX497" s="232" t="str">
        <f>_xlfn.XLOOKUP($F497,Monstervakken!$C:$C,Monstervakken!N:N,".",0)</f>
        <v>Verspreidbaar</v>
      </c>
      <c r="AY497" s="232" t="str">
        <f>_xlfn.XLOOKUP($F497,Monstervakken!$C:$C,Monstervakken!O:O,".",0)</f>
        <v>Toepasbaar in GBT</v>
      </c>
      <c r="AZ497" s="232" t="str">
        <f>_xlfn.XLOOKUP($F497,Monstervakken!$C:$C,Monstervakken!P:P,".",0)</f>
        <v>Toepasbaar in GBT</v>
      </c>
      <c r="BA497" s="232" t="str">
        <f>_xlfn.XLOOKUP($F497,Monstervakken!$C:$C,Monstervakken!Q:Q,".",0)</f>
        <v>Geen</v>
      </c>
      <c r="BB497" s="232"/>
      <c r="BC497" s="234" t="str">
        <f>_xlfn.XLOOKUP($F497,Monstervakken!$C:$C,Monstervakken!CM:CM,".",0)</f>
        <v>ja</v>
      </c>
      <c r="BD497" s="234" t="str">
        <f>_xlfn.XLOOKUP($F497,Monstervakken!$C:$C,Monstervakken!CN:CN,".",0)</f>
        <v>ja</v>
      </c>
      <c r="BE497" s="234" t="str">
        <f>_xlfn.XLOOKUP($F497,Monstervakken!$C:$C,Monstervakken!CO:CO,".",0)</f>
        <v>ja</v>
      </c>
      <c r="BF497" s="234" t="str">
        <f>_xlfn.XLOOKUP($F497,Monstervakken!$C:$C,Monstervakken!CP:CP,".",0)</f>
        <v>ja</v>
      </c>
      <c r="BG497" s="234" t="str">
        <f>_xlfn.XLOOKUP($F497,Monstervakken!$C:$C,Monstervakken!CQ:CQ,".",0)</f>
        <v>ja</v>
      </c>
      <c r="BH497" s="234" t="str">
        <f>_xlfn.XLOOKUP($F497,Monstervakken!$C:$C,Monstervakken!CR:CR,".",0)</f>
        <v>ja</v>
      </c>
      <c r="BI497" s="234" t="str">
        <f>_xlfn.XLOOKUP($F497,Monstervakken!$C:$C,Monstervakken!CS:CS,".",0)</f>
        <v>ja</v>
      </c>
      <c r="BJ497" s="234" t="str">
        <f>_xlfn.XLOOKUP($F497,Monstervakken!$C:$C,Monstervakken!CT:CT,".",0)</f>
        <v>ja</v>
      </c>
      <c r="BK497" s="234" t="str">
        <f>_xlfn.XLOOKUP($F497,Monstervakken!$C:$C,Monstervakken!CU:CU,".",0)</f>
        <v>ja</v>
      </c>
      <c r="BL497" s="232" t="str">
        <f t="shared" si="53"/>
        <v>163_047</v>
      </c>
    </row>
    <row r="498" spans="1:64" x14ac:dyDescent="0.2">
      <c r="A498" s="6" t="s">
        <v>1647</v>
      </c>
      <c r="C498" s="135">
        <f>_xlfn.XLOOKUP(F498,Monstervakken!C:C,Monstervakken!B:B)</f>
        <v>3028</v>
      </c>
      <c r="D498" s="6" t="s">
        <v>1640</v>
      </c>
      <c r="E498" s="6" t="s">
        <v>287</v>
      </c>
      <c r="F498" s="75">
        <v>116</v>
      </c>
      <c r="G498" s="115" t="str">
        <f t="shared" si="54"/>
        <v>163_078</v>
      </c>
      <c r="H498" s="135"/>
      <c r="I498" s="75">
        <v>78</v>
      </c>
      <c r="J498" s="6" t="s">
        <v>910</v>
      </c>
      <c r="K498" s="23">
        <v>60.5</v>
      </c>
      <c r="L498" s="25">
        <v>12.3</v>
      </c>
      <c r="M498" s="6">
        <v>744.15</v>
      </c>
      <c r="N498" s="8">
        <v>43696</v>
      </c>
      <c r="O498" s="6" t="s">
        <v>47</v>
      </c>
      <c r="P498" s="66">
        <v>-1.94</v>
      </c>
      <c r="Q498" s="66">
        <v>-1.97</v>
      </c>
      <c r="R498" s="66">
        <f>_xlfn.XLOOKUP(E498,hlp_leggeruitrapport!A:A,hlp_leggeruitrapport!D:D)</f>
        <v>-1.97</v>
      </c>
      <c r="S498" s="66">
        <v>0.75</v>
      </c>
      <c r="T498" s="66">
        <f>_xlfn.XLOOKUP(E498,hlp_leggeruitrapport!A:A,hlp_leggeruitrapport!E:E)</f>
        <v>0.75</v>
      </c>
      <c r="U498" s="75">
        <f>_xlfn.XLOOKUP(E498,hlp_leggeruitrapport!A:A,hlp_leggeruitrapport!F:F)</f>
        <v>3</v>
      </c>
      <c r="V498" s="165">
        <f>_xlfn.XLOOKUP($G498,hpBPaanwas!$C:$C,hpBPaanwas!T:T,".")</f>
        <v>3</v>
      </c>
      <c r="W498" s="75">
        <f t="shared" si="55"/>
        <v>-2.9200000000000004</v>
      </c>
      <c r="X498" s="6">
        <v>-2.72</v>
      </c>
      <c r="Y498" s="6">
        <v>7.8</v>
      </c>
      <c r="Z498" s="6">
        <v>8.4600000000000009</v>
      </c>
      <c r="AA498" s="6">
        <v>0</v>
      </c>
      <c r="AB498" s="6">
        <v>0</v>
      </c>
      <c r="AC498" s="6">
        <v>511.8</v>
      </c>
      <c r="AD498" s="6">
        <v>0</v>
      </c>
      <c r="AE498" s="6">
        <v>0</v>
      </c>
      <c r="AF498" s="6">
        <v>0</v>
      </c>
      <c r="AG498" s="6" t="s">
        <v>876</v>
      </c>
      <c r="AH498" s="6" t="s">
        <v>32</v>
      </c>
      <c r="AI498" s="6" t="s">
        <v>41</v>
      </c>
      <c r="AJ498" s="6" t="s">
        <v>910</v>
      </c>
      <c r="AK498" s="75">
        <f>_xlfn.XLOOKUP(G498,hlpBPout!C:C,hlpBPout!X:X,".")</f>
        <v>508</v>
      </c>
      <c r="AL498" s="75">
        <f>_xlfn.XLOOKUP($G498,hlpBPout!$C:$C,hlpBPout!AA:AA,".")</f>
        <v>0</v>
      </c>
      <c r="AM498" s="75">
        <f>_xlfn.XLOOKUP(G498,hpBPaanwas!C:C,hpBPaanwas!X:X,".")</f>
        <v>526</v>
      </c>
      <c r="AN498" s="165">
        <f t="shared" si="56"/>
        <v>0</v>
      </c>
      <c r="AO498" s="75">
        <f>_xlfn.XLOOKUP($G498,hpBPaanwas!$C:$C,hpBPaanwas!AA:AA,".")</f>
        <v>0</v>
      </c>
      <c r="AP498" s="116"/>
      <c r="AQ498" s="75">
        <f t="shared" si="57"/>
        <v>-3.8000000000000114</v>
      </c>
      <c r="AR498" s="116"/>
      <c r="AS498" s="127"/>
      <c r="AT498" s="127" t="s">
        <v>3795</v>
      </c>
      <c r="AU498" s="128"/>
      <c r="AV498" s="232" t="str">
        <f>_xlfn.XLOOKUP($F498,Monstervakken!$C:$C,Monstervakken!L:L,".",0)</f>
        <v>Klasse industrie</v>
      </c>
      <c r="AW498" s="232" t="str">
        <f>_xlfn.XLOOKUP($F498,Monstervakken!$C:$C,Monstervakken!M:M,".",0)</f>
        <v>Klasse A</v>
      </c>
      <c r="AX498" s="232" t="str">
        <f>_xlfn.XLOOKUP($F498,Monstervakken!$C:$C,Monstervakken!N:N,".",0)</f>
        <v>Verspreidbaar</v>
      </c>
      <c r="AY498" s="232" t="str">
        <f>_xlfn.XLOOKUP($F498,Monstervakken!$C:$C,Monstervakken!O:O,".",0)</f>
        <v>Toepasbaar in GBT</v>
      </c>
      <c r="AZ498" s="232" t="str">
        <f>_xlfn.XLOOKUP($F498,Monstervakken!$C:$C,Monstervakken!P:P,".",0)</f>
        <v>Toepasbaar in GBT</v>
      </c>
      <c r="BA498" s="232" t="str">
        <f>_xlfn.XLOOKUP($F498,Monstervakken!$C:$C,Monstervakken!Q:Q,".",0)</f>
        <v>Geen</v>
      </c>
      <c r="BB498" s="232"/>
      <c r="BC498" s="234" t="str">
        <f>_xlfn.XLOOKUP($F498,Monstervakken!$C:$C,Monstervakken!CM:CM,".",0)</f>
        <v>ja</v>
      </c>
      <c r="BD498" s="234" t="str">
        <f>_xlfn.XLOOKUP($F498,Monstervakken!$C:$C,Monstervakken!CN:CN,".",0)</f>
        <v>ja</v>
      </c>
      <c r="BE498" s="234" t="str">
        <f>_xlfn.XLOOKUP($F498,Monstervakken!$C:$C,Monstervakken!CO:CO,".",0)</f>
        <v>ja</v>
      </c>
      <c r="BF498" s="234" t="str">
        <f>_xlfn.XLOOKUP($F498,Monstervakken!$C:$C,Monstervakken!CP:CP,".",0)</f>
        <v>ja</v>
      </c>
      <c r="BG498" s="234" t="str">
        <f>_xlfn.XLOOKUP($F498,Monstervakken!$C:$C,Monstervakken!CQ:CQ,".",0)</f>
        <v>ja</v>
      </c>
      <c r="BH498" s="234" t="str">
        <f>_xlfn.XLOOKUP($F498,Monstervakken!$C:$C,Monstervakken!CR:CR,".",0)</f>
        <v>nee</v>
      </c>
      <c r="BI498" s="234" t="str">
        <f>_xlfn.XLOOKUP($F498,Monstervakken!$C:$C,Monstervakken!CS:CS,".",0)</f>
        <v>nee</v>
      </c>
      <c r="BJ498" s="234" t="str">
        <f>_xlfn.XLOOKUP($F498,Monstervakken!$C:$C,Monstervakken!CT:CT,".",0)</f>
        <v>nee</v>
      </c>
      <c r="BK498" s="234" t="str">
        <f>_xlfn.XLOOKUP($F498,Monstervakken!$C:$C,Monstervakken!CU:CU,".",0)</f>
        <v>nee</v>
      </c>
      <c r="BL498" s="232" t="str">
        <f t="shared" si="53"/>
        <v>163_078</v>
      </c>
    </row>
    <row r="499" spans="1:64" x14ac:dyDescent="0.2">
      <c r="A499" s="6" t="s">
        <v>1647</v>
      </c>
      <c r="C499" s="135">
        <f>_xlfn.XLOOKUP(F499,Monstervakken!C:C,Monstervakken!B:B)</f>
        <v>3028</v>
      </c>
      <c r="D499" s="6" t="s">
        <v>1640</v>
      </c>
      <c r="E499" s="6" t="s">
        <v>287</v>
      </c>
      <c r="F499" s="75">
        <v>116</v>
      </c>
      <c r="G499" s="115" t="str">
        <f t="shared" si="54"/>
        <v>163_079</v>
      </c>
      <c r="H499" s="135"/>
      <c r="I499" s="75">
        <v>79</v>
      </c>
      <c r="J499" s="6" t="s">
        <v>459</v>
      </c>
      <c r="K499" s="23">
        <v>57.5</v>
      </c>
      <c r="L499" s="25">
        <v>15.15</v>
      </c>
      <c r="M499" s="6">
        <v>871.125</v>
      </c>
      <c r="N499" s="8">
        <v>43696</v>
      </c>
      <c r="O499" s="6" t="s">
        <v>26</v>
      </c>
      <c r="P499" s="66">
        <v>-1.94</v>
      </c>
      <c r="Q499" s="66">
        <v>-1.97</v>
      </c>
      <c r="R499" s="66">
        <f>_xlfn.XLOOKUP(E499,hlp_leggeruitrapport!A:A,hlp_leggeruitrapport!D:D)</f>
        <v>-1.97</v>
      </c>
      <c r="S499" s="66">
        <v>0.75</v>
      </c>
      <c r="T499" s="66">
        <f>_xlfn.XLOOKUP(E499,hlp_leggeruitrapport!A:A,hlp_leggeruitrapport!E:E)</f>
        <v>0.75</v>
      </c>
      <c r="U499" s="75">
        <f>_xlfn.XLOOKUP(E499,hlp_leggeruitrapport!A:A,hlp_leggeruitrapport!F:F)</f>
        <v>3</v>
      </c>
      <c r="V499" s="165">
        <f>_xlfn.XLOOKUP($G499,hpBPaanwas!$C:$C,hpBPaanwas!T:T,".")</f>
        <v>3</v>
      </c>
      <c r="W499" s="75">
        <f t="shared" si="55"/>
        <v>-2.9200000000000004</v>
      </c>
      <c r="X499" s="6">
        <v>-2.72</v>
      </c>
      <c r="Y499" s="6">
        <v>10.65</v>
      </c>
      <c r="Z499" s="6">
        <v>8.7799999999999994</v>
      </c>
      <c r="AA499" s="6">
        <v>0.09</v>
      </c>
      <c r="AB499" s="6">
        <v>0.21</v>
      </c>
      <c r="AC499" s="6">
        <v>504.9</v>
      </c>
      <c r="AD499" s="6">
        <v>5.2</v>
      </c>
      <c r="AE499" s="6">
        <v>12.1</v>
      </c>
      <c r="AF499" s="6">
        <v>1.1240999999999999E-2</v>
      </c>
      <c r="AG499" s="6" t="s">
        <v>445</v>
      </c>
      <c r="AH499" s="6" t="s">
        <v>32</v>
      </c>
      <c r="AI499" s="6" t="s">
        <v>41</v>
      </c>
      <c r="AJ499" s="6" t="s">
        <v>459</v>
      </c>
      <c r="AK499" s="75">
        <f>_xlfn.XLOOKUP(G499,hlpBPout!C:C,hlpBPout!X:X,".")</f>
        <v>506</v>
      </c>
      <c r="AL499" s="75">
        <f>_xlfn.XLOOKUP($G499,hlpBPout!$C:$C,hlpBPout!AA:AA,".")</f>
        <v>0</v>
      </c>
      <c r="AM499" s="75">
        <f>_xlfn.XLOOKUP(G499,hpBPaanwas!C:C,hpBPaanwas!X:X,".")</f>
        <v>523</v>
      </c>
      <c r="AN499" s="165">
        <f t="shared" si="56"/>
        <v>0.29565217391304349</v>
      </c>
      <c r="AO499" s="75">
        <f>_xlfn.XLOOKUP($G499,hpBPaanwas!$C:$C,hpBPaanwas!AA:AA,".")</f>
        <v>17</v>
      </c>
      <c r="AP499" s="116"/>
      <c r="AQ499" s="75">
        <f t="shared" si="57"/>
        <v>1.1000000000000227</v>
      </c>
      <c r="AR499" s="116"/>
      <c r="AS499" s="127"/>
      <c r="AT499" s="127" t="s">
        <v>3795</v>
      </c>
      <c r="AU499" s="128"/>
      <c r="AV499" s="232" t="str">
        <f>_xlfn.XLOOKUP($F499,Monstervakken!$C:$C,Monstervakken!L:L,".",0)</f>
        <v>Klasse industrie</v>
      </c>
      <c r="AW499" s="232" t="str">
        <f>_xlfn.XLOOKUP($F499,Monstervakken!$C:$C,Monstervakken!M:M,".",0)</f>
        <v>Klasse A</v>
      </c>
      <c r="AX499" s="232" t="str">
        <f>_xlfn.XLOOKUP($F499,Monstervakken!$C:$C,Monstervakken!N:N,".",0)</f>
        <v>Verspreidbaar</v>
      </c>
      <c r="AY499" s="232" t="str">
        <f>_xlfn.XLOOKUP($F499,Monstervakken!$C:$C,Monstervakken!O:O,".",0)</f>
        <v>Toepasbaar in GBT</v>
      </c>
      <c r="AZ499" s="232" t="str">
        <f>_xlfn.XLOOKUP($F499,Monstervakken!$C:$C,Monstervakken!P:P,".",0)</f>
        <v>Toepasbaar in GBT</v>
      </c>
      <c r="BA499" s="232" t="str">
        <f>_xlfn.XLOOKUP($F499,Monstervakken!$C:$C,Monstervakken!Q:Q,".",0)</f>
        <v>Geen</v>
      </c>
      <c r="BB499" s="232"/>
      <c r="BC499" s="234" t="str">
        <f>_xlfn.XLOOKUP($F499,Monstervakken!$C:$C,Monstervakken!CM:CM,".",0)</f>
        <v>ja</v>
      </c>
      <c r="BD499" s="234" t="str">
        <f>_xlfn.XLOOKUP($F499,Monstervakken!$C:$C,Monstervakken!CN:CN,".",0)</f>
        <v>ja</v>
      </c>
      <c r="BE499" s="234" t="str">
        <f>_xlfn.XLOOKUP($F499,Monstervakken!$C:$C,Monstervakken!CO:CO,".",0)</f>
        <v>ja</v>
      </c>
      <c r="BF499" s="234" t="str">
        <f>_xlfn.XLOOKUP($F499,Monstervakken!$C:$C,Monstervakken!CP:CP,".",0)</f>
        <v>ja</v>
      </c>
      <c r="BG499" s="234" t="str">
        <f>_xlfn.XLOOKUP($F499,Monstervakken!$C:$C,Monstervakken!CQ:CQ,".",0)</f>
        <v>ja</v>
      </c>
      <c r="BH499" s="234" t="str">
        <f>_xlfn.XLOOKUP($F499,Monstervakken!$C:$C,Monstervakken!CR:CR,".",0)</f>
        <v>nee</v>
      </c>
      <c r="BI499" s="234" t="str">
        <f>_xlfn.XLOOKUP($F499,Monstervakken!$C:$C,Monstervakken!CS:CS,".",0)</f>
        <v>nee</v>
      </c>
      <c r="BJ499" s="234" t="str">
        <f>_xlfn.XLOOKUP($F499,Monstervakken!$C:$C,Monstervakken!CT:CT,".",0)</f>
        <v>nee</v>
      </c>
      <c r="BK499" s="234" t="str">
        <f>_xlfn.XLOOKUP($F499,Monstervakken!$C:$C,Monstervakken!CU:CU,".",0)</f>
        <v>nee</v>
      </c>
      <c r="BL499" s="232" t="str">
        <f t="shared" si="53"/>
        <v>163_079</v>
      </c>
    </row>
    <row r="500" spans="1:64" x14ac:dyDescent="0.2">
      <c r="A500" s="6" t="s">
        <v>1647</v>
      </c>
      <c r="C500" s="135">
        <f>_xlfn.XLOOKUP(F500,Monstervakken!C:C,Monstervakken!B:B)</f>
        <v>3028</v>
      </c>
      <c r="D500" s="6" t="s">
        <v>1640</v>
      </c>
      <c r="E500" s="6" t="s">
        <v>287</v>
      </c>
      <c r="F500" s="75">
        <v>116</v>
      </c>
      <c r="G500" s="115" t="str">
        <f t="shared" si="54"/>
        <v>163_080</v>
      </c>
      <c r="H500" s="135"/>
      <c r="I500" s="75">
        <v>80</v>
      </c>
      <c r="J500" s="6" t="s">
        <v>288</v>
      </c>
      <c r="K500" s="23">
        <v>50</v>
      </c>
      <c r="L500" s="25">
        <v>11.8</v>
      </c>
      <c r="M500" s="6">
        <v>590</v>
      </c>
      <c r="N500" s="8">
        <v>43696</v>
      </c>
      <c r="O500" s="6" t="s">
        <v>26</v>
      </c>
      <c r="P500" s="66">
        <v>-1.94</v>
      </c>
      <c r="Q500" s="66">
        <v>-1.97</v>
      </c>
      <c r="R500" s="66">
        <f>_xlfn.XLOOKUP(E500,hlp_leggeruitrapport!A:A,hlp_leggeruitrapport!D:D)</f>
        <v>-1.97</v>
      </c>
      <c r="S500" s="66">
        <v>0.75</v>
      </c>
      <c r="T500" s="66">
        <f>_xlfn.XLOOKUP(E500,hlp_leggeruitrapport!A:A,hlp_leggeruitrapport!E:E)</f>
        <v>0.75</v>
      </c>
      <c r="U500" s="75">
        <f>_xlfn.XLOOKUP(E500,hlp_leggeruitrapport!A:A,hlp_leggeruitrapport!F:F)</f>
        <v>3</v>
      </c>
      <c r="V500" s="165">
        <f>_xlfn.XLOOKUP($G500,hpBPaanwas!$C:$C,hpBPaanwas!T:T,".")</f>
        <v>3</v>
      </c>
      <c r="W500" s="75">
        <f t="shared" si="55"/>
        <v>-2.9200000000000004</v>
      </c>
      <c r="X500" s="6">
        <v>-2.72</v>
      </c>
      <c r="Y500" s="6">
        <v>7.3</v>
      </c>
      <c r="Z500" s="6">
        <v>2.92</v>
      </c>
      <c r="AA500" s="6">
        <v>0</v>
      </c>
      <c r="AB500" s="6">
        <v>0.34</v>
      </c>
      <c r="AC500" s="6">
        <v>146</v>
      </c>
      <c r="AD500" s="6">
        <v>0</v>
      </c>
      <c r="AE500" s="6">
        <v>17</v>
      </c>
      <c r="AF500" s="6">
        <v>0</v>
      </c>
      <c r="AG500" s="6" t="s">
        <v>27</v>
      </c>
      <c r="AH500" s="6" t="s">
        <v>32</v>
      </c>
      <c r="AI500" s="6" t="s">
        <v>41</v>
      </c>
      <c r="AJ500" s="6" t="s">
        <v>288</v>
      </c>
      <c r="AK500" s="75">
        <f>_xlfn.XLOOKUP(G500,hlpBPout!C:C,hlpBPout!X:X,".")</f>
        <v>145</v>
      </c>
      <c r="AL500" s="75">
        <f>_xlfn.XLOOKUP($G500,hlpBPout!$C:$C,hlpBPout!AA:AA,".")</f>
        <v>0</v>
      </c>
      <c r="AM500" s="75">
        <f>_xlfn.XLOOKUP(G500,hpBPaanwas!C:C,hpBPaanwas!X:X,".")</f>
        <v>160</v>
      </c>
      <c r="AN500" s="165">
        <f t="shared" si="56"/>
        <v>0.5</v>
      </c>
      <c r="AO500" s="75">
        <f>_xlfn.XLOOKUP($G500,hpBPaanwas!$C:$C,hpBPaanwas!AA:AA,".")</f>
        <v>25</v>
      </c>
      <c r="AP500" s="116"/>
      <c r="AQ500" s="75">
        <f t="shared" si="57"/>
        <v>-1</v>
      </c>
      <c r="AR500" s="116"/>
      <c r="AS500" s="127"/>
      <c r="AT500" s="127" t="s">
        <v>3795</v>
      </c>
      <c r="AU500" s="128"/>
      <c r="AV500" s="232" t="str">
        <f>_xlfn.XLOOKUP($F500,Monstervakken!$C:$C,Monstervakken!L:L,".",0)</f>
        <v>Klasse industrie</v>
      </c>
      <c r="AW500" s="232" t="str">
        <f>_xlfn.XLOOKUP($F500,Monstervakken!$C:$C,Monstervakken!M:M,".",0)</f>
        <v>Klasse A</v>
      </c>
      <c r="AX500" s="232" t="str">
        <f>_xlfn.XLOOKUP($F500,Monstervakken!$C:$C,Monstervakken!N:N,".",0)</f>
        <v>Verspreidbaar</v>
      </c>
      <c r="AY500" s="232" t="str">
        <f>_xlfn.XLOOKUP($F500,Monstervakken!$C:$C,Monstervakken!O:O,".",0)</f>
        <v>Toepasbaar in GBT</v>
      </c>
      <c r="AZ500" s="232" t="str">
        <f>_xlfn.XLOOKUP($F500,Monstervakken!$C:$C,Monstervakken!P:P,".",0)</f>
        <v>Toepasbaar in GBT</v>
      </c>
      <c r="BA500" s="232" t="str">
        <f>_xlfn.XLOOKUP($F500,Monstervakken!$C:$C,Monstervakken!Q:Q,".",0)</f>
        <v>Geen</v>
      </c>
      <c r="BB500" s="232"/>
      <c r="BC500" s="234" t="str">
        <f>_xlfn.XLOOKUP($F500,Monstervakken!$C:$C,Monstervakken!CM:CM,".",0)</f>
        <v>ja</v>
      </c>
      <c r="BD500" s="234" t="str">
        <f>_xlfn.XLOOKUP($F500,Monstervakken!$C:$C,Monstervakken!CN:CN,".",0)</f>
        <v>ja</v>
      </c>
      <c r="BE500" s="234" t="str">
        <f>_xlfn.XLOOKUP($F500,Monstervakken!$C:$C,Monstervakken!CO:CO,".",0)</f>
        <v>ja</v>
      </c>
      <c r="BF500" s="234" t="str">
        <f>_xlfn.XLOOKUP($F500,Monstervakken!$C:$C,Monstervakken!CP:CP,".",0)</f>
        <v>ja</v>
      </c>
      <c r="BG500" s="234" t="str">
        <f>_xlfn.XLOOKUP($F500,Monstervakken!$C:$C,Monstervakken!CQ:CQ,".",0)</f>
        <v>ja</v>
      </c>
      <c r="BH500" s="234" t="str">
        <f>_xlfn.XLOOKUP($F500,Monstervakken!$C:$C,Monstervakken!CR:CR,".",0)</f>
        <v>nee</v>
      </c>
      <c r="BI500" s="234" t="str">
        <f>_xlfn.XLOOKUP($F500,Monstervakken!$C:$C,Monstervakken!CS:CS,".",0)</f>
        <v>nee</v>
      </c>
      <c r="BJ500" s="234" t="str">
        <f>_xlfn.XLOOKUP($F500,Monstervakken!$C:$C,Monstervakken!CT:CT,".",0)</f>
        <v>nee</v>
      </c>
      <c r="BK500" s="234" t="str">
        <f>_xlfn.XLOOKUP($F500,Monstervakken!$C:$C,Monstervakken!CU:CU,".",0)</f>
        <v>nee</v>
      </c>
      <c r="BL500" s="232" t="str">
        <f t="shared" si="53"/>
        <v>163_080</v>
      </c>
    </row>
    <row r="501" spans="1:64" x14ac:dyDescent="0.2">
      <c r="A501" s="6" t="s">
        <v>1647</v>
      </c>
      <c r="C501" s="135">
        <f>_xlfn.XLOOKUP(F501,Monstervakken!C:C,Monstervakken!B:B)</f>
        <v>3028</v>
      </c>
      <c r="D501" s="6" t="s">
        <v>1640</v>
      </c>
      <c r="E501" s="6" t="s">
        <v>287</v>
      </c>
      <c r="F501" s="75">
        <v>116</v>
      </c>
      <c r="G501" s="115" t="str">
        <f t="shared" si="54"/>
        <v>163_081</v>
      </c>
      <c r="H501" s="135"/>
      <c r="I501" s="75">
        <v>81</v>
      </c>
      <c r="J501" s="6" t="s">
        <v>289</v>
      </c>
      <c r="K501" s="23">
        <v>47</v>
      </c>
      <c r="L501" s="25">
        <v>8.25</v>
      </c>
      <c r="M501" s="6">
        <v>387.75</v>
      </c>
      <c r="N501" s="8">
        <v>43696</v>
      </c>
      <c r="O501" s="6" t="s">
        <v>26</v>
      </c>
      <c r="P501" s="66">
        <v>-1.94</v>
      </c>
      <c r="Q501" s="66">
        <v>-1.97</v>
      </c>
      <c r="R501" s="66">
        <f>_xlfn.XLOOKUP(E501,hlp_leggeruitrapport!A:A,hlp_leggeruitrapport!D:D)</f>
        <v>-1.97</v>
      </c>
      <c r="S501" s="66">
        <v>0.75</v>
      </c>
      <c r="T501" s="66">
        <f>_xlfn.XLOOKUP(E501,hlp_leggeruitrapport!A:A,hlp_leggeruitrapport!E:E)</f>
        <v>0.75</v>
      </c>
      <c r="U501" s="75">
        <f>_xlfn.XLOOKUP(E501,hlp_leggeruitrapport!A:A,hlp_leggeruitrapport!F:F)</f>
        <v>3</v>
      </c>
      <c r="V501" s="165">
        <f>_xlfn.XLOOKUP($G501,hpBPaanwas!$C:$C,hpBPaanwas!T:T,".")</f>
        <v>3</v>
      </c>
      <c r="W501" s="75">
        <f t="shared" si="55"/>
        <v>-2.9200000000000004</v>
      </c>
      <c r="X501" s="6">
        <v>-2.72</v>
      </c>
      <c r="Y501" s="6">
        <v>3.75</v>
      </c>
      <c r="Z501" s="6">
        <v>3.39</v>
      </c>
      <c r="AA501" s="6">
        <v>0</v>
      </c>
      <c r="AB501" s="6">
        <v>0.18</v>
      </c>
      <c r="AC501" s="6">
        <v>159.30000000000001</v>
      </c>
      <c r="AD501" s="6">
        <v>0</v>
      </c>
      <c r="AE501" s="6">
        <v>8.5</v>
      </c>
      <c r="AF501" s="6">
        <v>0</v>
      </c>
      <c r="AG501" s="6" t="s">
        <v>27</v>
      </c>
      <c r="AH501" s="6" t="s">
        <v>32</v>
      </c>
      <c r="AI501" s="6" t="s">
        <v>41</v>
      </c>
      <c r="AJ501" s="6" t="s">
        <v>289</v>
      </c>
      <c r="AK501" s="75">
        <f>_xlfn.XLOOKUP(G501,hlpBPout!C:C,hlpBPout!X:X,".")</f>
        <v>160</v>
      </c>
      <c r="AL501" s="75">
        <f>_xlfn.XLOOKUP($G501,hlpBPout!$C:$C,hlpBPout!AA:AA,".")</f>
        <v>0</v>
      </c>
      <c r="AM501" s="75">
        <f>_xlfn.XLOOKUP(G501,hpBPaanwas!C:C,hpBPaanwas!X:X,".")</f>
        <v>169</v>
      </c>
      <c r="AN501" s="165">
        <f t="shared" si="56"/>
        <v>0.19148936170212766</v>
      </c>
      <c r="AO501" s="75">
        <f>_xlfn.XLOOKUP($G501,hpBPaanwas!$C:$C,hpBPaanwas!AA:AA,".")</f>
        <v>9</v>
      </c>
      <c r="AP501" s="116"/>
      <c r="AQ501" s="75">
        <f t="shared" si="57"/>
        <v>0.69999999999998863</v>
      </c>
      <c r="AR501" s="116"/>
      <c r="AS501" s="127"/>
      <c r="AT501" s="127" t="s">
        <v>3795</v>
      </c>
      <c r="AU501" s="128"/>
      <c r="AV501" s="232" t="str">
        <f>_xlfn.XLOOKUP($F501,Monstervakken!$C:$C,Monstervakken!L:L,".",0)</f>
        <v>Klasse industrie</v>
      </c>
      <c r="AW501" s="232" t="str">
        <f>_xlfn.XLOOKUP($F501,Monstervakken!$C:$C,Monstervakken!M:M,".",0)</f>
        <v>Klasse A</v>
      </c>
      <c r="AX501" s="232" t="str">
        <f>_xlfn.XLOOKUP($F501,Monstervakken!$C:$C,Monstervakken!N:N,".",0)</f>
        <v>Verspreidbaar</v>
      </c>
      <c r="AY501" s="232" t="str">
        <f>_xlfn.XLOOKUP($F501,Monstervakken!$C:$C,Monstervakken!O:O,".",0)</f>
        <v>Toepasbaar in GBT</v>
      </c>
      <c r="AZ501" s="232" t="str">
        <f>_xlfn.XLOOKUP($F501,Monstervakken!$C:$C,Monstervakken!P:P,".",0)</f>
        <v>Toepasbaar in GBT</v>
      </c>
      <c r="BA501" s="232" t="str">
        <f>_xlfn.XLOOKUP($F501,Monstervakken!$C:$C,Monstervakken!Q:Q,".",0)</f>
        <v>Geen</v>
      </c>
      <c r="BB501" s="232"/>
      <c r="BC501" s="234" t="str">
        <f>_xlfn.XLOOKUP($F501,Monstervakken!$C:$C,Monstervakken!CM:CM,".",0)</f>
        <v>ja</v>
      </c>
      <c r="BD501" s="234" t="str">
        <f>_xlfn.XLOOKUP($F501,Monstervakken!$C:$C,Monstervakken!CN:CN,".",0)</f>
        <v>ja</v>
      </c>
      <c r="BE501" s="234" t="str">
        <f>_xlfn.XLOOKUP($F501,Monstervakken!$C:$C,Monstervakken!CO:CO,".",0)</f>
        <v>ja</v>
      </c>
      <c r="BF501" s="234" t="str">
        <f>_xlfn.XLOOKUP($F501,Monstervakken!$C:$C,Monstervakken!CP:CP,".",0)</f>
        <v>ja</v>
      </c>
      <c r="BG501" s="234" t="str">
        <f>_xlfn.XLOOKUP($F501,Monstervakken!$C:$C,Monstervakken!CQ:CQ,".",0)</f>
        <v>ja</v>
      </c>
      <c r="BH501" s="234" t="str">
        <f>_xlfn.XLOOKUP($F501,Monstervakken!$C:$C,Monstervakken!CR:CR,".",0)</f>
        <v>nee</v>
      </c>
      <c r="BI501" s="234" t="str">
        <f>_xlfn.XLOOKUP($F501,Monstervakken!$C:$C,Monstervakken!CS:CS,".",0)</f>
        <v>nee</v>
      </c>
      <c r="BJ501" s="234" t="str">
        <f>_xlfn.XLOOKUP($F501,Monstervakken!$C:$C,Monstervakken!CT:CT,".",0)</f>
        <v>nee</v>
      </c>
      <c r="BK501" s="234" t="str">
        <f>_xlfn.XLOOKUP($F501,Monstervakken!$C:$C,Monstervakken!CU:CU,".",0)</f>
        <v>nee</v>
      </c>
      <c r="BL501" s="232" t="str">
        <f t="shared" si="53"/>
        <v>163_081</v>
      </c>
    </row>
    <row r="502" spans="1:64" x14ac:dyDescent="0.2">
      <c r="A502" s="6" t="s">
        <v>1647</v>
      </c>
      <c r="C502" s="135">
        <f>_xlfn.XLOOKUP(F502,Monstervakken!C:C,Monstervakken!B:B)</f>
        <v>3028</v>
      </c>
      <c r="D502" s="6" t="s">
        <v>1640</v>
      </c>
      <c r="E502" s="6" t="s">
        <v>287</v>
      </c>
      <c r="F502" s="75">
        <v>116</v>
      </c>
      <c r="G502" s="115" t="str">
        <f t="shared" si="54"/>
        <v>163_082</v>
      </c>
      <c r="H502" s="135"/>
      <c r="I502" s="75">
        <v>82</v>
      </c>
      <c r="J502" s="6" t="s">
        <v>290</v>
      </c>
      <c r="K502" s="23">
        <v>28</v>
      </c>
      <c r="L502" s="25">
        <v>6.85</v>
      </c>
      <c r="M502" s="6">
        <v>191.8</v>
      </c>
      <c r="N502" s="8">
        <v>43696</v>
      </c>
      <c r="O502" s="6" t="s">
        <v>26</v>
      </c>
      <c r="P502" s="66">
        <v>-1.94</v>
      </c>
      <c r="Q502" s="66">
        <v>-1.97</v>
      </c>
      <c r="R502" s="66">
        <f>_xlfn.XLOOKUP(E502,hlp_leggeruitrapport!A:A,hlp_leggeruitrapport!D:D)</f>
        <v>-1.97</v>
      </c>
      <c r="S502" s="66">
        <v>0.75</v>
      </c>
      <c r="T502" s="66">
        <f>_xlfn.XLOOKUP(E502,hlp_leggeruitrapport!A:A,hlp_leggeruitrapport!E:E)</f>
        <v>0.75</v>
      </c>
      <c r="U502" s="75">
        <f>_xlfn.XLOOKUP(E502,hlp_leggeruitrapport!A:A,hlp_leggeruitrapport!F:F)</f>
        <v>3</v>
      </c>
      <c r="V502" s="165">
        <f>_xlfn.XLOOKUP($G502,hpBPaanwas!$C:$C,hpBPaanwas!T:T,".")</f>
        <v>3</v>
      </c>
      <c r="W502" s="75">
        <f t="shared" si="55"/>
        <v>-2.9200000000000004</v>
      </c>
      <c r="X502" s="6">
        <v>-2.72</v>
      </c>
      <c r="Y502" s="6">
        <v>2.35</v>
      </c>
      <c r="Z502" s="6">
        <v>2.37</v>
      </c>
      <c r="AA502" s="6">
        <v>0</v>
      </c>
      <c r="AB502" s="6">
        <v>0.23</v>
      </c>
      <c r="AC502" s="6">
        <v>66.400000000000006</v>
      </c>
      <c r="AD502" s="6">
        <v>0</v>
      </c>
      <c r="AE502" s="6">
        <v>6.4</v>
      </c>
      <c r="AF502" s="6">
        <v>0</v>
      </c>
      <c r="AG502" s="6" t="s">
        <v>27</v>
      </c>
      <c r="AH502" s="6" t="s">
        <v>32</v>
      </c>
      <c r="AI502" s="6" t="s">
        <v>41</v>
      </c>
      <c r="AJ502" s="6" t="s">
        <v>290</v>
      </c>
      <c r="AK502" s="75">
        <f>_xlfn.XLOOKUP(G502,hlpBPout!C:C,hlpBPout!X:X,".")</f>
        <v>67</v>
      </c>
      <c r="AL502" s="75">
        <f>_xlfn.XLOOKUP($G502,hlpBPout!$C:$C,hlpBPout!AA:AA,".")</f>
        <v>0</v>
      </c>
      <c r="AM502" s="75">
        <f>_xlfn.XLOOKUP(G502,hpBPaanwas!C:C,hpBPaanwas!X:X,".")</f>
        <v>70</v>
      </c>
      <c r="AN502" s="165">
        <f t="shared" si="56"/>
        <v>0.21428571428571427</v>
      </c>
      <c r="AO502" s="75">
        <f>_xlfn.XLOOKUP($G502,hpBPaanwas!$C:$C,hpBPaanwas!AA:AA,".")</f>
        <v>6</v>
      </c>
      <c r="AP502" s="116"/>
      <c r="AQ502" s="75">
        <f t="shared" si="57"/>
        <v>0.59999999999999432</v>
      </c>
      <c r="AR502" s="116"/>
      <c r="AS502" s="127"/>
      <c r="AT502" s="127" t="s">
        <v>3795</v>
      </c>
      <c r="AU502" s="128"/>
      <c r="AV502" s="232" t="str">
        <f>_xlfn.XLOOKUP($F502,Monstervakken!$C:$C,Monstervakken!L:L,".",0)</f>
        <v>Klasse industrie</v>
      </c>
      <c r="AW502" s="232" t="str">
        <f>_xlfn.XLOOKUP($F502,Monstervakken!$C:$C,Monstervakken!M:M,".",0)</f>
        <v>Klasse A</v>
      </c>
      <c r="AX502" s="232" t="str">
        <f>_xlfn.XLOOKUP($F502,Monstervakken!$C:$C,Monstervakken!N:N,".",0)</f>
        <v>Verspreidbaar</v>
      </c>
      <c r="AY502" s="232" t="str">
        <f>_xlfn.XLOOKUP($F502,Monstervakken!$C:$C,Monstervakken!O:O,".",0)</f>
        <v>Toepasbaar in GBT</v>
      </c>
      <c r="AZ502" s="232" t="str">
        <f>_xlfn.XLOOKUP($F502,Monstervakken!$C:$C,Monstervakken!P:P,".",0)</f>
        <v>Toepasbaar in GBT</v>
      </c>
      <c r="BA502" s="232" t="str">
        <f>_xlfn.XLOOKUP($F502,Monstervakken!$C:$C,Monstervakken!Q:Q,".",0)</f>
        <v>Geen</v>
      </c>
      <c r="BB502" s="232"/>
      <c r="BC502" s="234" t="str">
        <f>_xlfn.XLOOKUP($F502,Monstervakken!$C:$C,Monstervakken!CM:CM,".",0)</f>
        <v>ja</v>
      </c>
      <c r="BD502" s="234" t="str">
        <f>_xlfn.XLOOKUP($F502,Monstervakken!$C:$C,Monstervakken!CN:CN,".",0)</f>
        <v>ja</v>
      </c>
      <c r="BE502" s="234" t="str">
        <f>_xlfn.XLOOKUP($F502,Monstervakken!$C:$C,Monstervakken!CO:CO,".",0)</f>
        <v>ja</v>
      </c>
      <c r="BF502" s="234" t="str">
        <f>_xlfn.XLOOKUP($F502,Monstervakken!$C:$C,Monstervakken!CP:CP,".",0)</f>
        <v>ja</v>
      </c>
      <c r="BG502" s="234" t="str">
        <f>_xlfn.XLOOKUP($F502,Monstervakken!$C:$C,Monstervakken!CQ:CQ,".",0)</f>
        <v>ja</v>
      </c>
      <c r="BH502" s="234" t="str">
        <f>_xlfn.XLOOKUP($F502,Monstervakken!$C:$C,Monstervakken!CR:CR,".",0)</f>
        <v>nee</v>
      </c>
      <c r="BI502" s="234" t="str">
        <f>_xlfn.XLOOKUP($F502,Monstervakken!$C:$C,Monstervakken!CS:CS,".",0)</f>
        <v>nee</v>
      </c>
      <c r="BJ502" s="234" t="str">
        <f>_xlfn.XLOOKUP($F502,Monstervakken!$C:$C,Monstervakken!CT:CT,".",0)</f>
        <v>nee</v>
      </c>
      <c r="BK502" s="234" t="str">
        <f>_xlfn.XLOOKUP($F502,Monstervakken!$C:$C,Monstervakken!CU:CU,".",0)</f>
        <v>nee</v>
      </c>
      <c r="BL502" s="232" t="str">
        <f t="shared" si="53"/>
        <v>163_082</v>
      </c>
    </row>
    <row r="503" spans="1:64" x14ac:dyDescent="0.2">
      <c r="A503" s="6" t="s">
        <v>1647</v>
      </c>
      <c r="C503" s="135">
        <f>_xlfn.XLOOKUP(F503,Monstervakken!C:C,Monstervakken!B:B)</f>
        <v>3028</v>
      </c>
      <c r="D503" s="6" t="s">
        <v>1640</v>
      </c>
      <c r="E503" s="6" t="s">
        <v>287</v>
      </c>
      <c r="F503" s="75">
        <v>116</v>
      </c>
      <c r="G503" s="115" t="str">
        <f t="shared" si="54"/>
        <v>163_083</v>
      </c>
      <c r="H503" s="135"/>
      <c r="I503" s="75">
        <v>83</v>
      </c>
      <c r="J503" s="6" t="s">
        <v>291</v>
      </c>
      <c r="K503" s="23">
        <v>36</v>
      </c>
      <c r="L503" s="25">
        <v>10</v>
      </c>
      <c r="M503" s="6">
        <v>360</v>
      </c>
      <c r="N503" s="8">
        <v>43696</v>
      </c>
      <c r="O503" s="6" t="s">
        <v>26</v>
      </c>
      <c r="P503" s="66">
        <v>-1.94</v>
      </c>
      <c r="Q503" s="66">
        <v>-1.97</v>
      </c>
      <c r="R503" s="66">
        <f>_xlfn.XLOOKUP(E503,hlp_leggeruitrapport!A:A,hlp_leggeruitrapport!D:D)</f>
        <v>-1.97</v>
      </c>
      <c r="S503" s="66">
        <v>0.75</v>
      </c>
      <c r="T503" s="66">
        <f>_xlfn.XLOOKUP(E503,hlp_leggeruitrapport!A:A,hlp_leggeruitrapport!E:E)</f>
        <v>0.75</v>
      </c>
      <c r="U503" s="75">
        <f>_xlfn.XLOOKUP(E503,hlp_leggeruitrapport!A:A,hlp_leggeruitrapport!F:F)</f>
        <v>3</v>
      </c>
      <c r="V503" s="165">
        <f>_xlfn.XLOOKUP($G503,hpBPaanwas!$C:$C,hpBPaanwas!T:T,".")</f>
        <v>3</v>
      </c>
      <c r="W503" s="75">
        <f t="shared" si="55"/>
        <v>-2.9200000000000004</v>
      </c>
      <c r="X503" s="6">
        <v>-2.72</v>
      </c>
      <c r="Y503" s="6">
        <v>5.5</v>
      </c>
      <c r="Z503" s="6">
        <v>4.67</v>
      </c>
      <c r="AA503" s="6">
        <v>0.41</v>
      </c>
      <c r="AB503" s="6">
        <v>0.8</v>
      </c>
      <c r="AC503" s="6">
        <v>168.1</v>
      </c>
      <c r="AD503" s="6">
        <v>14.8</v>
      </c>
      <c r="AE503" s="6">
        <v>28.8</v>
      </c>
      <c r="AF503" s="6">
        <v>9.5509999999999998E-2</v>
      </c>
      <c r="AG503" s="6" t="s">
        <v>27</v>
      </c>
      <c r="AH503" s="6" t="s">
        <v>28</v>
      </c>
      <c r="AI503" s="6" t="s">
        <v>29</v>
      </c>
      <c r="AJ503" s="6" t="s">
        <v>291</v>
      </c>
      <c r="AK503" s="75">
        <f>_xlfn.XLOOKUP(G503,hlpBPout!C:C,hlpBPout!X:X,".")</f>
        <v>169</v>
      </c>
      <c r="AL503" s="75">
        <f>_xlfn.XLOOKUP($G503,hlpBPout!$C:$C,hlpBPout!AA:AA,".")</f>
        <v>14</v>
      </c>
      <c r="AM503" s="75">
        <f>_xlfn.XLOOKUP(G503,hpBPaanwas!C:C,hpBPaanwas!X:X,".")</f>
        <v>176</v>
      </c>
      <c r="AN503" s="165">
        <f t="shared" si="56"/>
        <v>0.88888888888888884</v>
      </c>
      <c r="AO503" s="75">
        <f>_xlfn.XLOOKUP($G503,hpBPaanwas!$C:$C,hpBPaanwas!AA:AA,".")</f>
        <v>32</v>
      </c>
      <c r="AP503" s="116"/>
      <c r="AQ503" s="75">
        <f t="shared" si="57"/>
        <v>0.90000000000000568</v>
      </c>
      <c r="AR503" s="116"/>
      <c r="AS503" s="127"/>
      <c r="AT503" s="127" t="s">
        <v>3795</v>
      </c>
      <c r="AU503" s="128"/>
      <c r="AV503" s="232" t="str">
        <f>_xlfn.XLOOKUP($F503,Monstervakken!$C:$C,Monstervakken!L:L,".",0)</f>
        <v>Klasse industrie</v>
      </c>
      <c r="AW503" s="232" t="str">
        <f>_xlfn.XLOOKUP($F503,Monstervakken!$C:$C,Monstervakken!M:M,".",0)</f>
        <v>Klasse A</v>
      </c>
      <c r="AX503" s="232" t="str">
        <f>_xlfn.XLOOKUP($F503,Monstervakken!$C:$C,Monstervakken!N:N,".",0)</f>
        <v>Verspreidbaar</v>
      </c>
      <c r="AY503" s="232" t="str">
        <f>_xlfn.XLOOKUP($F503,Monstervakken!$C:$C,Monstervakken!O:O,".",0)</f>
        <v>Toepasbaar in GBT</v>
      </c>
      <c r="AZ503" s="232" t="str">
        <f>_xlfn.XLOOKUP($F503,Monstervakken!$C:$C,Monstervakken!P:P,".",0)</f>
        <v>Toepasbaar in GBT</v>
      </c>
      <c r="BA503" s="232" t="str">
        <f>_xlfn.XLOOKUP($F503,Monstervakken!$C:$C,Monstervakken!Q:Q,".",0)</f>
        <v>Geen</v>
      </c>
      <c r="BB503" s="232"/>
      <c r="BC503" s="234" t="str">
        <f>_xlfn.XLOOKUP($F503,Monstervakken!$C:$C,Monstervakken!CM:CM,".",0)</f>
        <v>ja</v>
      </c>
      <c r="BD503" s="234" t="str">
        <f>_xlfn.XLOOKUP($F503,Monstervakken!$C:$C,Monstervakken!CN:CN,".",0)</f>
        <v>ja</v>
      </c>
      <c r="BE503" s="234" t="str">
        <f>_xlfn.XLOOKUP($F503,Monstervakken!$C:$C,Monstervakken!CO:CO,".",0)</f>
        <v>ja</v>
      </c>
      <c r="BF503" s="234" t="str">
        <f>_xlfn.XLOOKUP($F503,Monstervakken!$C:$C,Monstervakken!CP:CP,".",0)</f>
        <v>ja</v>
      </c>
      <c r="BG503" s="234" t="str">
        <f>_xlfn.XLOOKUP($F503,Monstervakken!$C:$C,Monstervakken!CQ:CQ,".",0)</f>
        <v>ja</v>
      </c>
      <c r="BH503" s="234" t="str">
        <f>_xlfn.XLOOKUP($F503,Monstervakken!$C:$C,Monstervakken!CR:CR,".",0)</f>
        <v>nee</v>
      </c>
      <c r="BI503" s="234" t="str">
        <f>_xlfn.XLOOKUP($F503,Monstervakken!$C:$C,Monstervakken!CS:CS,".",0)</f>
        <v>nee</v>
      </c>
      <c r="BJ503" s="234" t="str">
        <f>_xlfn.XLOOKUP($F503,Monstervakken!$C:$C,Monstervakken!CT:CT,".",0)</f>
        <v>nee</v>
      </c>
      <c r="BK503" s="234" t="str">
        <f>_xlfn.XLOOKUP($F503,Monstervakken!$C:$C,Monstervakken!CU:CU,".",0)</f>
        <v>nee</v>
      </c>
      <c r="BL503" s="232" t="str">
        <f t="shared" si="53"/>
        <v>163_083</v>
      </c>
    </row>
    <row r="504" spans="1:64" x14ac:dyDescent="0.2">
      <c r="A504" s="6" t="s">
        <v>1647</v>
      </c>
      <c r="C504" s="135">
        <f>_xlfn.XLOOKUP(F504,Monstervakken!C:C,Monstervakken!B:B)</f>
        <v>4050</v>
      </c>
      <c r="D504" s="6" t="s">
        <v>1640</v>
      </c>
      <c r="E504" s="6" t="s">
        <v>292</v>
      </c>
      <c r="F504" s="75">
        <v>122</v>
      </c>
      <c r="G504" s="115" t="str">
        <f t="shared" si="54"/>
        <v>163_084</v>
      </c>
      <c r="H504" s="135"/>
      <c r="I504" s="75">
        <v>84</v>
      </c>
      <c r="J504" s="6" t="s">
        <v>293</v>
      </c>
      <c r="K504" s="23">
        <v>47.5</v>
      </c>
      <c r="L504" s="25">
        <v>9</v>
      </c>
      <c r="M504" s="6">
        <v>427.5</v>
      </c>
      <c r="N504" s="8">
        <v>43696</v>
      </c>
      <c r="O504" s="6" t="s">
        <v>26</v>
      </c>
      <c r="P504" s="66">
        <v>-1.94</v>
      </c>
      <c r="Q504" s="66">
        <v>-1.97</v>
      </c>
      <c r="R504" s="66">
        <f>_xlfn.XLOOKUP(E504,hlp_leggeruitrapport!A:A,hlp_leggeruitrapport!D:D)</f>
        <v>-1.97</v>
      </c>
      <c r="S504" s="66">
        <v>0.75</v>
      </c>
      <c r="T504" s="66">
        <f>_xlfn.XLOOKUP(E504,hlp_leggeruitrapport!A:A,hlp_leggeruitrapport!E:E)</f>
        <v>0.75</v>
      </c>
      <c r="U504" s="75">
        <f>_xlfn.XLOOKUP(E504,hlp_leggeruitrapport!A:A,hlp_leggeruitrapport!F:F)</f>
        <v>3</v>
      </c>
      <c r="V504" s="165">
        <f>_xlfn.XLOOKUP($G504,hpBPaanwas!$C:$C,hpBPaanwas!T:T,".")</f>
        <v>3</v>
      </c>
      <c r="W504" s="75">
        <f t="shared" si="55"/>
        <v>-2.9200000000000004</v>
      </c>
      <c r="X504" s="6">
        <v>-2.72</v>
      </c>
      <c r="Y504" s="6">
        <v>4.5</v>
      </c>
      <c r="Z504" s="6">
        <v>2.58</v>
      </c>
      <c r="AA504" s="6">
        <v>0.23</v>
      </c>
      <c r="AB504" s="6">
        <v>0.71</v>
      </c>
      <c r="AC504" s="6">
        <v>122.6</v>
      </c>
      <c r="AD504" s="6">
        <v>10.9</v>
      </c>
      <c r="AE504" s="6">
        <v>33.700000000000003</v>
      </c>
      <c r="AF504" s="6">
        <v>6.5903000000000003E-2</v>
      </c>
      <c r="AG504" s="6" t="s">
        <v>27</v>
      </c>
      <c r="AH504" s="6" t="s">
        <v>32</v>
      </c>
      <c r="AI504" s="6" t="s">
        <v>29</v>
      </c>
      <c r="AJ504" s="6" t="s">
        <v>293</v>
      </c>
      <c r="AK504" s="75">
        <f>_xlfn.XLOOKUP(G504,hlpBPout!C:C,hlpBPout!X:X,".")</f>
        <v>124</v>
      </c>
      <c r="AL504" s="75">
        <f>_xlfn.XLOOKUP($G504,hlpBPout!$C:$C,hlpBPout!AA:AA,".")</f>
        <v>10</v>
      </c>
      <c r="AM504" s="75">
        <f>_xlfn.XLOOKUP(G504,hpBPaanwas!C:C,hpBPaanwas!X:X,".")</f>
        <v>133</v>
      </c>
      <c r="AN504" s="165">
        <f t="shared" si="56"/>
        <v>0.8</v>
      </c>
      <c r="AO504" s="75">
        <f>_xlfn.XLOOKUP($G504,hpBPaanwas!$C:$C,hpBPaanwas!AA:AA,".")</f>
        <v>38</v>
      </c>
      <c r="AP504" s="116"/>
      <c r="AQ504" s="75">
        <f t="shared" si="57"/>
        <v>1.4000000000000057</v>
      </c>
      <c r="AR504" s="116"/>
      <c r="AS504" s="127"/>
      <c r="AT504" s="127" t="s">
        <v>3795</v>
      </c>
      <c r="AU504" s="128"/>
      <c r="AV504" s="232" t="str">
        <f>_xlfn.XLOOKUP($F504,Monstervakken!$C:$C,Monstervakken!L:L,".",0)</f>
        <v>Klasse industrie</v>
      </c>
      <c r="AW504" s="232" t="str">
        <f>_xlfn.XLOOKUP($F504,Monstervakken!$C:$C,Monstervakken!M:M,".",0)</f>
        <v>Klasse B</v>
      </c>
      <c r="AX504" s="232" t="str">
        <f>_xlfn.XLOOKUP($F504,Monstervakken!$C:$C,Monstervakken!N:N,".",0)</f>
        <v>Verspreidbaar</v>
      </c>
      <c r="AY504" s="232" t="str">
        <f>_xlfn.XLOOKUP($F504,Monstervakken!$C:$C,Monstervakken!O:O,".",0)</f>
        <v>Toepasbaar in GBT</v>
      </c>
      <c r="AZ504" s="232" t="str">
        <f>_xlfn.XLOOKUP($F504,Monstervakken!$C:$C,Monstervakken!P:P,".",0)</f>
        <v>Toepasbaar in GBT</v>
      </c>
      <c r="BA504" s="232" t="str">
        <f>_xlfn.XLOOKUP($F504,Monstervakken!$C:$C,Monstervakken!Q:Q,".",0)</f>
        <v>Geen</v>
      </c>
      <c r="BB504" s="232"/>
      <c r="BC504" s="234" t="str">
        <f>_xlfn.XLOOKUP($F504,Monstervakken!$C:$C,Monstervakken!CM:CM,".",0)</f>
        <v>ja</v>
      </c>
      <c r="BD504" s="234" t="str">
        <f>_xlfn.XLOOKUP($F504,Monstervakken!$C:$C,Monstervakken!CN:CN,".",0)</f>
        <v>ja</v>
      </c>
      <c r="BE504" s="234" t="str">
        <f>_xlfn.XLOOKUP($F504,Monstervakken!$C:$C,Monstervakken!CO:CO,".",0)</f>
        <v>ja</v>
      </c>
      <c r="BF504" s="234" t="str">
        <f>_xlfn.XLOOKUP($F504,Monstervakken!$C:$C,Monstervakken!CP:CP,".",0)</f>
        <v>ja</v>
      </c>
      <c r="BG504" s="234" t="str">
        <f>_xlfn.XLOOKUP($F504,Monstervakken!$C:$C,Monstervakken!CQ:CQ,".",0)</f>
        <v>ja</v>
      </c>
      <c r="BH504" s="234" t="str">
        <f>_xlfn.XLOOKUP($F504,Monstervakken!$C:$C,Monstervakken!CR:CR,".",0)</f>
        <v>nee</v>
      </c>
      <c r="BI504" s="234" t="str">
        <f>_xlfn.XLOOKUP($F504,Monstervakken!$C:$C,Monstervakken!CS:CS,".",0)</f>
        <v>nee</v>
      </c>
      <c r="BJ504" s="234" t="str">
        <f>_xlfn.XLOOKUP($F504,Monstervakken!$C:$C,Monstervakken!CT:CT,".",0)</f>
        <v>nee</v>
      </c>
      <c r="BK504" s="234" t="str">
        <f>_xlfn.XLOOKUP($F504,Monstervakken!$C:$C,Monstervakken!CU:CU,".",0)</f>
        <v>nee</v>
      </c>
      <c r="BL504" s="232" t="str">
        <f t="shared" si="53"/>
        <v>163_084</v>
      </c>
    </row>
    <row r="505" spans="1:64" x14ac:dyDescent="0.2">
      <c r="A505" s="6" t="s">
        <v>1647</v>
      </c>
      <c r="C505" s="135">
        <f>_xlfn.XLOOKUP(F505,Monstervakken!C:C,Monstervakken!B:B)</f>
        <v>4050</v>
      </c>
      <c r="D505" s="6" t="s">
        <v>1640</v>
      </c>
      <c r="E505" s="6" t="s">
        <v>292</v>
      </c>
      <c r="F505" s="75">
        <v>122</v>
      </c>
      <c r="G505" s="115" t="str">
        <f t="shared" si="54"/>
        <v>163_085</v>
      </c>
      <c r="H505" s="135"/>
      <c r="I505" s="75">
        <v>85</v>
      </c>
      <c r="J505" s="6" t="s">
        <v>294</v>
      </c>
      <c r="K505" s="23">
        <v>50</v>
      </c>
      <c r="L505" s="25">
        <v>9.6999999999999993</v>
      </c>
      <c r="M505" s="6">
        <v>485</v>
      </c>
      <c r="N505" s="8">
        <v>43696</v>
      </c>
      <c r="O505" s="6" t="s">
        <v>26</v>
      </c>
      <c r="P505" s="66">
        <v>-1.94</v>
      </c>
      <c r="Q505" s="66">
        <v>-1.97</v>
      </c>
      <c r="R505" s="66">
        <f>_xlfn.XLOOKUP(E505,hlp_leggeruitrapport!A:A,hlp_leggeruitrapport!D:D)</f>
        <v>-1.97</v>
      </c>
      <c r="S505" s="66">
        <v>0.75</v>
      </c>
      <c r="T505" s="66">
        <f>_xlfn.XLOOKUP(E505,hlp_leggeruitrapport!A:A,hlp_leggeruitrapport!E:E)</f>
        <v>0.75</v>
      </c>
      <c r="U505" s="75">
        <f>_xlfn.XLOOKUP(E505,hlp_leggeruitrapport!A:A,hlp_leggeruitrapport!F:F)</f>
        <v>3</v>
      </c>
      <c r="V505" s="165">
        <f>_xlfn.XLOOKUP($G505,hpBPaanwas!$C:$C,hpBPaanwas!T:T,".")</f>
        <v>3</v>
      </c>
      <c r="W505" s="75">
        <f t="shared" si="55"/>
        <v>-2.9200000000000004</v>
      </c>
      <c r="X505" s="6">
        <v>-2.72</v>
      </c>
      <c r="Y505" s="6">
        <v>5.2</v>
      </c>
      <c r="Z505" s="6">
        <v>2.25</v>
      </c>
      <c r="AA505" s="6">
        <v>0.16</v>
      </c>
      <c r="AB505" s="6">
        <v>0.73</v>
      </c>
      <c r="AC505" s="6">
        <v>112.5</v>
      </c>
      <c r="AD505" s="6">
        <v>8</v>
      </c>
      <c r="AE505" s="6">
        <v>36.5</v>
      </c>
      <c r="AF505" s="6">
        <v>4.0309999999999999E-2</v>
      </c>
      <c r="AG505" s="6" t="s">
        <v>27</v>
      </c>
      <c r="AH505" s="6" t="s">
        <v>28</v>
      </c>
      <c r="AI505" s="6" t="s">
        <v>29</v>
      </c>
      <c r="AJ505" s="6" t="s">
        <v>294</v>
      </c>
      <c r="AK505" s="75">
        <f>_xlfn.XLOOKUP(G505,hlpBPout!C:C,hlpBPout!X:X,".")</f>
        <v>110</v>
      </c>
      <c r="AL505" s="75">
        <f>_xlfn.XLOOKUP($G505,hlpBPout!$C:$C,hlpBPout!AA:AA,".")</f>
        <v>10</v>
      </c>
      <c r="AM505" s="75">
        <f>_xlfn.XLOOKUP(G505,hpBPaanwas!C:C,hpBPaanwas!X:X,".")</f>
        <v>125</v>
      </c>
      <c r="AN505" s="165">
        <f t="shared" si="56"/>
        <v>0.9</v>
      </c>
      <c r="AO505" s="75">
        <f>_xlfn.XLOOKUP($G505,hpBPaanwas!$C:$C,hpBPaanwas!AA:AA,".")</f>
        <v>45</v>
      </c>
      <c r="AP505" s="116"/>
      <c r="AQ505" s="75">
        <f t="shared" si="57"/>
        <v>-2.5</v>
      </c>
      <c r="AR505" s="116"/>
      <c r="AS505" s="127"/>
      <c r="AT505" s="127" t="s">
        <v>3795</v>
      </c>
      <c r="AU505" s="128"/>
      <c r="AV505" s="232" t="str">
        <f>_xlfn.XLOOKUP($F505,Monstervakken!$C:$C,Monstervakken!L:L,".",0)</f>
        <v>Klasse industrie</v>
      </c>
      <c r="AW505" s="232" t="str">
        <f>_xlfn.XLOOKUP($F505,Monstervakken!$C:$C,Monstervakken!M:M,".",0)</f>
        <v>Klasse B</v>
      </c>
      <c r="AX505" s="232" t="str">
        <f>_xlfn.XLOOKUP($F505,Monstervakken!$C:$C,Monstervakken!N:N,".",0)</f>
        <v>Verspreidbaar</v>
      </c>
      <c r="AY505" s="232" t="str">
        <f>_xlfn.XLOOKUP($F505,Monstervakken!$C:$C,Monstervakken!O:O,".",0)</f>
        <v>Toepasbaar in GBT</v>
      </c>
      <c r="AZ505" s="232" t="str">
        <f>_xlfn.XLOOKUP($F505,Monstervakken!$C:$C,Monstervakken!P:P,".",0)</f>
        <v>Toepasbaar in GBT</v>
      </c>
      <c r="BA505" s="232" t="str">
        <f>_xlfn.XLOOKUP($F505,Monstervakken!$C:$C,Monstervakken!Q:Q,".",0)</f>
        <v>Geen</v>
      </c>
      <c r="BB505" s="232"/>
      <c r="BC505" s="234" t="str">
        <f>_xlfn.XLOOKUP($F505,Monstervakken!$C:$C,Monstervakken!CM:CM,".",0)</f>
        <v>ja</v>
      </c>
      <c r="BD505" s="234" t="str">
        <f>_xlfn.XLOOKUP($F505,Monstervakken!$C:$C,Monstervakken!CN:CN,".",0)</f>
        <v>ja</v>
      </c>
      <c r="BE505" s="234" t="str">
        <f>_xlfn.XLOOKUP($F505,Monstervakken!$C:$C,Monstervakken!CO:CO,".",0)</f>
        <v>ja</v>
      </c>
      <c r="BF505" s="234" t="str">
        <f>_xlfn.XLOOKUP($F505,Monstervakken!$C:$C,Monstervakken!CP:CP,".",0)</f>
        <v>ja</v>
      </c>
      <c r="BG505" s="234" t="str">
        <f>_xlfn.XLOOKUP($F505,Monstervakken!$C:$C,Monstervakken!CQ:CQ,".",0)</f>
        <v>ja</v>
      </c>
      <c r="BH505" s="234" t="str">
        <f>_xlfn.XLOOKUP($F505,Monstervakken!$C:$C,Monstervakken!CR:CR,".",0)</f>
        <v>nee</v>
      </c>
      <c r="BI505" s="234" t="str">
        <f>_xlfn.XLOOKUP($F505,Monstervakken!$C:$C,Monstervakken!CS:CS,".",0)</f>
        <v>nee</v>
      </c>
      <c r="BJ505" s="234" t="str">
        <f>_xlfn.XLOOKUP($F505,Monstervakken!$C:$C,Monstervakken!CT:CT,".",0)</f>
        <v>nee</v>
      </c>
      <c r="BK505" s="234" t="str">
        <f>_xlfn.XLOOKUP($F505,Monstervakken!$C:$C,Monstervakken!CU:CU,".",0)</f>
        <v>nee</v>
      </c>
      <c r="BL505" s="232" t="str">
        <f t="shared" si="53"/>
        <v>163_085</v>
      </c>
    </row>
    <row r="506" spans="1:64" x14ac:dyDescent="0.2">
      <c r="A506" s="6" t="s">
        <v>1647</v>
      </c>
      <c r="C506" s="135">
        <f>_xlfn.XLOOKUP(F506,Monstervakken!C:C,Monstervakken!B:B)</f>
        <v>4050</v>
      </c>
      <c r="D506" s="6" t="s">
        <v>1640</v>
      </c>
      <c r="E506" s="6" t="s">
        <v>292</v>
      </c>
      <c r="F506" s="75">
        <v>122</v>
      </c>
      <c r="G506" s="115" t="str">
        <f t="shared" si="54"/>
        <v>163_086</v>
      </c>
      <c r="H506" s="135"/>
      <c r="I506" s="75">
        <v>86</v>
      </c>
      <c r="J506" s="6" t="s">
        <v>763</v>
      </c>
      <c r="K506" s="23">
        <v>47</v>
      </c>
      <c r="L506" s="25">
        <v>9.4499999999999993</v>
      </c>
      <c r="M506" s="6">
        <v>444.15</v>
      </c>
      <c r="N506" s="8">
        <v>43696</v>
      </c>
      <c r="O506" s="6" t="s">
        <v>26</v>
      </c>
      <c r="P506" s="66">
        <v>-1.94</v>
      </c>
      <c r="Q506" s="66">
        <v>-1.97</v>
      </c>
      <c r="R506" s="66">
        <f>_xlfn.XLOOKUP(E506,hlp_leggeruitrapport!A:A,hlp_leggeruitrapport!D:D)</f>
        <v>-1.97</v>
      </c>
      <c r="S506" s="66">
        <v>0.75</v>
      </c>
      <c r="T506" s="66">
        <f>_xlfn.XLOOKUP(E506,hlp_leggeruitrapport!A:A,hlp_leggeruitrapport!E:E)</f>
        <v>0.75</v>
      </c>
      <c r="U506" s="75">
        <f>_xlfn.XLOOKUP(E506,hlp_leggeruitrapport!A:A,hlp_leggeruitrapport!F:F)</f>
        <v>3</v>
      </c>
      <c r="V506" s="165">
        <f>_xlfn.XLOOKUP($G506,hpBPaanwas!$C:$C,hpBPaanwas!T:T,".")</f>
        <v>3</v>
      </c>
      <c r="W506" s="75">
        <f t="shared" si="55"/>
        <v>-2.9200000000000004</v>
      </c>
      <c r="X506" s="6">
        <v>-2.72</v>
      </c>
      <c r="Y506" s="6">
        <v>4.95</v>
      </c>
      <c r="Z506" s="6">
        <v>2.61</v>
      </c>
      <c r="AA506" s="6">
        <v>0.39</v>
      </c>
      <c r="AB506" s="6">
        <v>1.2</v>
      </c>
      <c r="AC506" s="6">
        <v>122.7</v>
      </c>
      <c r="AD506" s="6">
        <v>18.3</v>
      </c>
      <c r="AE506" s="6">
        <v>56.4</v>
      </c>
      <c r="AF506" s="6">
        <v>0.100263</v>
      </c>
      <c r="AG506" s="6" t="s">
        <v>479</v>
      </c>
      <c r="AH506" s="6" t="s">
        <v>28</v>
      </c>
      <c r="AI506" s="6" t="s">
        <v>41</v>
      </c>
      <c r="AJ506" s="6" t="s">
        <v>763</v>
      </c>
      <c r="AK506" s="75">
        <f>_xlfn.XLOOKUP(G506,hlpBPout!C:C,hlpBPout!X:X,".")</f>
        <v>122</v>
      </c>
      <c r="AL506" s="75">
        <f>_xlfn.XLOOKUP($G506,hlpBPout!$C:$C,hlpBPout!AA:AA,".")</f>
        <v>14</v>
      </c>
      <c r="AM506" s="75">
        <f>_xlfn.XLOOKUP(G506,hpBPaanwas!C:C,hpBPaanwas!X:X,".")</f>
        <v>132</v>
      </c>
      <c r="AN506" s="165">
        <f t="shared" si="56"/>
        <v>1.2978723404255319</v>
      </c>
      <c r="AO506" s="75">
        <f>_xlfn.XLOOKUP($G506,hpBPaanwas!$C:$C,hpBPaanwas!AA:AA,".")</f>
        <v>61</v>
      </c>
      <c r="AP506" s="116"/>
      <c r="AQ506" s="75">
        <f t="shared" si="57"/>
        <v>-0.70000000000000284</v>
      </c>
      <c r="AR506" s="116"/>
      <c r="AS506" s="127"/>
      <c r="AT506" s="127" t="s">
        <v>3795</v>
      </c>
      <c r="AU506" s="128"/>
      <c r="AV506" s="232" t="str">
        <f>_xlfn.XLOOKUP($F506,Monstervakken!$C:$C,Monstervakken!L:L,".",0)</f>
        <v>Klasse industrie</v>
      </c>
      <c r="AW506" s="232" t="str">
        <f>_xlfn.XLOOKUP($F506,Monstervakken!$C:$C,Monstervakken!M:M,".",0)</f>
        <v>Klasse B</v>
      </c>
      <c r="AX506" s="232" t="str">
        <f>_xlfn.XLOOKUP($F506,Monstervakken!$C:$C,Monstervakken!N:N,".",0)</f>
        <v>Verspreidbaar</v>
      </c>
      <c r="AY506" s="232" t="str">
        <f>_xlfn.XLOOKUP($F506,Monstervakken!$C:$C,Monstervakken!O:O,".",0)</f>
        <v>Toepasbaar in GBT</v>
      </c>
      <c r="AZ506" s="232" t="str">
        <f>_xlfn.XLOOKUP($F506,Monstervakken!$C:$C,Monstervakken!P:P,".",0)</f>
        <v>Toepasbaar in GBT</v>
      </c>
      <c r="BA506" s="232" t="str">
        <f>_xlfn.XLOOKUP($F506,Monstervakken!$C:$C,Monstervakken!Q:Q,".",0)</f>
        <v>Geen</v>
      </c>
      <c r="BB506" s="232"/>
      <c r="BC506" s="234" t="str">
        <f>_xlfn.XLOOKUP($F506,Monstervakken!$C:$C,Monstervakken!CM:CM,".",0)</f>
        <v>ja</v>
      </c>
      <c r="BD506" s="234" t="str">
        <f>_xlfn.XLOOKUP($F506,Monstervakken!$C:$C,Monstervakken!CN:CN,".",0)</f>
        <v>ja</v>
      </c>
      <c r="BE506" s="234" t="str">
        <f>_xlfn.XLOOKUP($F506,Monstervakken!$C:$C,Monstervakken!CO:CO,".",0)</f>
        <v>ja</v>
      </c>
      <c r="BF506" s="234" t="str">
        <f>_xlfn.XLOOKUP($F506,Monstervakken!$C:$C,Monstervakken!CP:CP,".",0)</f>
        <v>ja</v>
      </c>
      <c r="BG506" s="234" t="str">
        <f>_xlfn.XLOOKUP($F506,Monstervakken!$C:$C,Monstervakken!CQ:CQ,".",0)</f>
        <v>ja</v>
      </c>
      <c r="BH506" s="234" t="str">
        <f>_xlfn.XLOOKUP($F506,Monstervakken!$C:$C,Monstervakken!CR:CR,".",0)</f>
        <v>nee</v>
      </c>
      <c r="BI506" s="234" t="str">
        <f>_xlfn.XLOOKUP($F506,Monstervakken!$C:$C,Monstervakken!CS:CS,".",0)</f>
        <v>nee</v>
      </c>
      <c r="BJ506" s="234" t="str">
        <f>_xlfn.XLOOKUP($F506,Monstervakken!$C:$C,Monstervakken!CT:CT,".",0)</f>
        <v>nee</v>
      </c>
      <c r="BK506" s="234" t="str">
        <f>_xlfn.XLOOKUP($F506,Monstervakken!$C:$C,Monstervakken!CU:CU,".",0)</f>
        <v>nee</v>
      </c>
      <c r="BL506" s="232" t="str">
        <f t="shared" si="53"/>
        <v>163_086</v>
      </c>
    </row>
    <row r="507" spans="1:64" x14ac:dyDescent="0.2">
      <c r="A507" s="6" t="s">
        <v>1647</v>
      </c>
      <c r="C507" s="135">
        <f>_xlfn.XLOOKUP(F507,Monstervakken!C:C,Monstervakken!B:B)</f>
        <v>4050</v>
      </c>
      <c r="D507" s="6" t="s">
        <v>1640</v>
      </c>
      <c r="E507" s="6" t="s">
        <v>292</v>
      </c>
      <c r="F507" s="75">
        <v>122</v>
      </c>
      <c r="G507" s="115" t="str">
        <f t="shared" si="54"/>
        <v>163_087</v>
      </c>
      <c r="H507" s="135"/>
      <c r="I507" s="75">
        <v>87</v>
      </c>
      <c r="J507" s="6" t="s">
        <v>295</v>
      </c>
      <c r="K507" s="23">
        <v>32</v>
      </c>
      <c r="L507" s="25">
        <v>8.85</v>
      </c>
      <c r="M507" s="6">
        <v>283.2</v>
      </c>
      <c r="N507" s="8">
        <v>43696</v>
      </c>
      <c r="O507" s="6" t="s">
        <v>26</v>
      </c>
      <c r="P507" s="66">
        <v>-1.94</v>
      </c>
      <c r="Q507" s="66">
        <v>-1.97</v>
      </c>
      <c r="R507" s="66">
        <f>_xlfn.XLOOKUP(E507,hlp_leggeruitrapport!A:A,hlp_leggeruitrapport!D:D)</f>
        <v>-1.97</v>
      </c>
      <c r="S507" s="66">
        <v>0.75</v>
      </c>
      <c r="T507" s="66">
        <f>_xlfn.XLOOKUP(E507,hlp_leggeruitrapport!A:A,hlp_leggeruitrapport!E:E)</f>
        <v>0.75</v>
      </c>
      <c r="U507" s="75">
        <f>_xlfn.XLOOKUP(E507,hlp_leggeruitrapport!A:A,hlp_leggeruitrapport!F:F)</f>
        <v>3</v>
      </c>
      <c r="V507" s="165">
        <f>_xlfn.XLOOKUP($G507,hpBPaanwas!$C:$C,hpBPaanwas!T:T,".")</f>
        <v>3</v>
      </c>
      <c r="W507" s="75">
        <f t="shared" si="55"/>
        <v>-2.9200000000000004</v>
      </c>
      <c r="X507" s="6">
        <v>-2.72</v>
      </c>
      <c r="Y507" s="6">
        <v>4.3499999999999996</v>
      </c>
      <c r="Z507" s="6">
        <v>2.71</v>
      </c>
      <c r="AA507" s="6">
        <v>0.01</v>
      </c>
      <c r="AB507" s="6">
        <v>0.52</v>
      </c>
      <c r="AC507" s="6">
        <v>86.7</v>
      </c>
      <c r="AD507" s="6">
        <v>0.3</v>
      </c>
      <c r="AE507" s="6">
        <v>16.600000000000001</v>
      </c>
      <c r="AF507" s="6">
        <v>3.0599999999999998E-3</v>
      </c>
      <c r="AG507" s="6" t="s">
        <v>27</v>
      </c>
      <c r="AH507" s="6" t="s">
        <v>32</v>
      </c>
      <c r="AI507" s="6" t="s">
        <v>29</v>
      </c>
      <c r="AJ507" s="6" t="s">
        <v>295</v>
      </c>
      <c r="AK507" s="75">
        <f>_xlfn.XLOOKUP(G507,hlpBPout!C:C,hlpBPout!X:X,".")</f>
        <v>86</v>
      </c>
      <c r="AL507" s="75">
        <f>_xlfn.XLOOKUP($G507,hlpBPout!$C:$C,hlpBPout!AA:AA,".")</f>
        <v>0</v>
      </c>
      <c r="AM507" s="75">
        <f>_xlfn.XLOOKUP(G507,hpBPaanwas!C:C,hpBPaanwas!X:X,".")</f>
        <v>93</v>
      </c>
      <c r="AN507" s="165">
        <f t="shared" si="56"/>
        <v>0.59375</v>
      </c>
      <c r="AO507" s="75">
        <f>_xlfn.XLOOKUP($G507,hpBPaanwas!$C:$C,hpBPaanwas!AA:AA,".")</f>
        <v>19</v>
      </c>
      <c r="AP507" s="116"/>
      <c r="AQ507" s="75">
        <f t="shared" si="57"/>
        <v>-0.70000000000000284</v>
      </c>
      <c r="AR507" s="116"/>
      <c r="AS507" s="127"/>
      <c r="AT507" s="127" t="s">
        <v>3795</v>
      </c>
      <c r="AU507" s="128"/>
      <c r="AV507" s="232" t="str">
        <f>_xlfn.XLOOKUP($F507,Monstervakken!$C:$C,Monstervakken!L:L,".",0)</f>
        <v>Klasse industrie</v>
      </c>
      <c r="AW507" s="232" t="str">
        <f>_xlfn.XLOOKUP($F507,Monstervakken!$C:$C,Monstervakken!M:M,".",0)</f>
        <v>Klasse B</v>
      </c>
      <c r="AX507" s="232" t="str">
        <f>_xlfn.XLOOKUP($F507,Monstervakken!$C:$C,Monstervakken!N:N,".",0)</f>
        <v>Verspreidbaar</v>
      </c>
      <c r="AY507" s="232" t="str">
        <f>_xlfn.XLOOKUP($F507,Monstervakken!$C:$C,Monstervakken!O:O,".",0)</f>
        <v>Toepasbaar in GBT</v>
      </c>
      <c r="AZ507" s="232" t="str">
        <f>_xlfn.XLOOKUP($F507,Monstervakken!$C:$C,Monstervakken!P:P,".",0)</f>
        <v>Toepasbaar in GBT</v>
      </c>
      <c r="BA507" s="232" t="str">
        <f>_xlfn.XLOOKUP($F507,Monstervakken!$C:$C,Monstervakken!Q:Q,".",0)</f>
        <v>Geen</v>
      </c>
      <c r="BB507" s="232"/>
      <c r="BC507" s="234" t="str">
        <f>_xlfn.XLOOKUP($F507,Monstervakken!$C:$C,Monstervakken!CM:CM,".",0)</f>
        <v>ja</v>
      </c>
      <c r="BD507" s="234" t="str">
        <f>_xlfn.XLOOKUP($F507,Monstervakken!$C:$C,Monstervakken!CN:CN,".",0)</f>
        <v>ja</v>
      </c>
      <c r="BE507" s="234" t="str">
        <f>_xlfn.XLOOKUP($F507,Monstervakken!$C:$C,Monstervakken!CO:CO,".",0)</f>
        <v>ja</v>
      </c>
      <c r="BF507" s="234" t="str">
        <f>_xlfn.XLOOKUP($F507,Monstervakken!$C:$C,Monstervakken!CP:CP,".",0)</f>
        <v>ja</v>
      </c>
      <c r="BG507" s="234" t="str">
        <f>_xlfn.XLOOKUP($F507,Monstervakken!$C:$C,Monstervakken!CQ:CQ,".",0)</f>
        <v>ja</v>
      </c>
      <c r="BH507" s="234" t="str">
        <f>_xlfn.XLOOKUP($F507,Monstervakken!$C:$C,Monstervakken!CR:CR,".",0)</f>
        <v>nee</v>
      </c>
      <c r="BI507" s="234" t="str">
        <f>_xlfn.XLOOKUP($F507,Monstervakken!$C:$C,Monstervakken!CS:CS,".",0)</f>
        <v>nee</v>
      </c>
      <c r="BJ507" s="234" t="str">
        <f>_xlfn.XLOOKUP($F507,Monstervakken!$C:$C,Monstervakken!CT:CT,".",0)</f>
        <v>nee</v>
      </c>
      <c r="BK507" s="234" t="str">
        <f>_xlfn.XLOOKUP($F507,Monstervakken!$C:$C,Monstervakken!CU:CU,".",0)</f>
        <v>nee</v>
      </c>
      <c r="BL507" s="232" t="str">
        <f t="shared" si="53"/>
        <v>163_087</v>
      </c>
    </row>
    <row r="508" spans="1:64" x14ac:dyDescent="0.2">
      <c r="A508" s="6" t="s">
        <v>1647</v>
      </c>
      <c r="C508" s="135">
        <f>_xlfn.XLOOKUP(F508,Monstervakken!C:C,Monstervakken!B:B)</f>
        <v>4050</v>
      </c>
      <c r="D508" s="6" t="s">
        <v>1640</v>
      </c>
      <c r="E508" s="6" t="s">
        <v>292</v>
      </c>
      <c r="F508" s="75">
        <v>122</v>
      </c>
      <c r="G508" s="115" t="str">
        <f t="shared" si="54"/>
        <v>163_088</v>
      </c>
      <c r="H508" s="135"/>
      <c r="I508" s="75">
        <v>88</v>
      </c>
      <c r="J508" s="6" t="s">
        <v>296</v>
      </c>
      <c r="K508" s="23">
        <v>31</v>
      </c>
      <c r="L508" s="25">
        <v>11.2</v>
      </c>
      <c r="M508" s="6">
        <v>347.2</v>
      </c>
      <c r="N508" s="8">
        <v>43696</v>
      </c>
      <c r="O508" s="6" t="s">
        <v>26</v>
      </c>
      <c r="P508" s="66">
        <v>-1.94</v>
      </c>
      <c r="Q508" s="66">
        <v>-1.97</v>
      </c>
      <c r="R508" s="66">
        <f>_xlfn.XLOOKUP(E508,hlp_leggeruitrapport!A:A,hlp_leggeruitrapport!D:D)</f>
        <v>-1.97</v>
      </c>
      <c r="S508" s="66">
        <v>0.75</v>
      </c>
      <c r="T508" s="66">
        <f>_xlfn.XLOOKUP(E508,hlp_leggeruitrapport!A:A,hlp_leggeruitrapport!E:E)</f>
        <v>0.75</v>
      </c>
      <c r="U508" s="75">
        <f>_xlfn.XLOOKUP(E508,hlp_leggeruitrapport!A:A,hlp_leggeruitrapport!F:F)</f>
        <v>3</v>
      </c>
      <c r="V508" s="165">
        <f>_xlfn.XLOOKUP($G508,hpBPaanwas!$C:$C,hpBPaanwas!T:T,".")</f>
        <v>3</v>
      </c>
      <c r="W508" s="75">
        <f t="shared" si="55"/>
        <v>-2.9200000000000004</v>
      </c>
      <c r="X508" s="6">
        <v>-2.72</v>
      </c>
      <c r="Y508" s="6">
        <v>6.7</v>
      </c>
      <c r="Z508" s="6">
        <v>3.07</v>
      </c>
      <c r="AA508" s="6">
        <v>0.04</v>
      </c>
      <c r="AB508" s="6">
        <v>0.79</v>
      </c>
      <c r="AC508" s="6">
        <v>95.2</v>
      </c>
      <c r="AD508" s="6">
        <v>1.2</v>
      </c>
      <c r="AE508" s="6">
        <v>24.5</v>
      </c>
      <c r="AF508" s="6">
        <v>7.9389999999999999E-3</v>
      </c>
      <c r="AG508" s="6" t="s">
        <v>27</v>
      </c>
      <c r="AH508" s="6" t="s">
        <v>32</v>
      </c>
      <c r="AI508" s="6" t="s">
        <v>29</v>
      </c>
      <c r="AJ508" s="6" t="s">
        <v>296</v>
      </c>
      <c r="AK508" s="75">
        <f>_xlfn.XLOOKUP(G508,hlpBPout!C:C,hlpBPout!X:X,".")</f>
        <v>96</v>
      </c>
      <c r="AL508" s="75">
        <f>_xlfn.XLOOKUP($G508,hlpBPout!$C:$C,hlpBPout!AA:AA,".")</f>
        <v>0</v>
      </c>
      <c r="AM508" s="75">
        <f>_xlfn.XLOOKUP(G508,hpBPaanwas!C:C,hpBPaanwas!X:X,".")</f>
        <v>102</v>
      </c>
      <c r="AN508" s="165">
        <f t="shared" si="56"/>
        <v>0.90322580645161288</v>
      </c>
      <c r="AO508" s="75">
        <f>_xlfn.XLOOKUP($G508,hpBPaanwas!$C:$C,hpBPaanwas!AA:AA,".")</f>
        <v>28</v>
      </c>
      <c r="AP508" s="116"/>
      <c r="AQ508" s="75">
        <f t="shared" si="57"/>
        <v>0.79999999999999716</v>
      </c>
      <c r="AR508" s="116"/>
      <c r="AS508" s="127"/>
      <c r="AT508" s="127" t="s">
        <v>3795</v>
      </c>
      <c r="AU508" s="128"/>
      <c r="AV508" s="232" t="str">
        <f>_xlfn.XLOOKUP($F508,Monstervakken!$C:$C,Monstervakken!L:L,".",0)</f>
        <v>Klasse industrie</v>
      </c>
      <c r="AW508" s="232" t="str">
        <f>_xlfn.XLOOKUP($F508,Monstervakken!$C:$C,Monstervakken!M:M,".",0)</f>
        <v>Klasse B</v>
      </c>
      <c r="AX508" s="232" t="str">
        <f>_xlfn.XLOOKUP($F508,Monstervakken!$C:$C,Monstervakken!N:N,".",0)</f>
        <v>Verspreidbaar</v>
      </c>
      <c r="AY508" s="232" t="str">
        <f>_xlfn.XLOOKUP($F508,Monstervakken!$C:$C,Monstervakken!O:O,".",0)</f>
        <v>Toepasbaar in GBT</v>
      </c>
      <c r="AZ508" s="232" t="str">
        <f>_xlfn.XLOOKUP($F508,Monstervakken!$C:$C,Monstervakken!P:P,".",0)</f>
        <v>Toepasbaar in GBT</v>
      </c>
      <c r="BA508" s="232" t="str">
        <f>_xlfn.XLOOKUP($F508,Monstervakken!$C:$C,Monstervakken!Q:Q,".",0)</f>
        <v>Geen</v>
      </c>
      <c r="BB508" s="232"/>
      <c r="BC508" s="234" t="str">
        <f>_xlfn.XLOOKUP($F508,Monstervakken!$C:$C,Monstervakken!CM:CM,".",0)</f>
        <v>ja</v>
      </c>
      <c r="BD508" s="234" t="str">
        <f>_xlfn.XLOOKUP($F508,Monstervakken!$C:$C,Monstervakken!CN:CN,".",0)</f>
        <v>ja</v>
      </c>
      <c r="BE508" s="234" t="str">
        <f>_xlfn.XLOOKUP($F508,Monstervakken!$C:$C,Monstervakken!CO:CO,".",0)</f>
        <v>ja</v>
      </c>
      <c r="BF508" s="234" t="str">
        <f>_xlfn.XLOOKUP($F508,Monstervakken!$C:$C,Monstervakken!CP:CP,".",0)</f>
        <v>ja</v>
      </c>
      <c r="BG508" s="234" t="str">
        <f>_xlfn.XLOOKUP($F508,Monstervakken!$C:$C,Monstervakken!CQ:CQ,".",0)</f>
        <v>ja</v>
      </c>
      <c r="BH508" s="234" t="str">
        <f>_xlfn.XLOOKUP($F508,Monstervakken!$C:$C,Monstervakken!CR:CR,".",0)</f>
        <v>nee</v>
      </c>
      <c r="BI508" s="234" t="str">
        <f>_xlfn.XLOOKUP($F508,Monstervakken!$C:$C,Monstervakken!CS:CS,".",0)</f>
        <v>nee</v>
      </c>
      <c r="BJ508" s="234" t="str">
        <f>_xlfn.XLOOKUP($F508,Monstervakken!$C:$C,Monstervakken!CT:CT,".",0)</f>
        <v>nee</v>
      </c>
      <c r="BK508" s="234" t="str">
        <f>_xlfn.XLOOKUP($F508,Monstervakken!$C:$C,Monstervakken!CU:CU,".",0)</f>
        <v>nee</v>
      </c>
      <c r="BL508" s="232" t="str">
        <f t="shared" si="53"/>
        <v>163_088</v>
      </c>
    </row>
    <row r="509" spans="1:64" x14ac:dyDescent="0.2">
      <c r="A509" s="6" t="s">
        <v>1647</v>
      </c>
      <c r="C509" s="135">
        <f>_xlfn.XLOOKUP(F509,Monstervakken!C:C,Monstervakken!B:B)</f>
        <v>2018</v>
      </c>
      <c r="D509" s="6" t="s">
        <v>1640</v>
      </c>
      <c r="E509" s="6" t="s">
        <v>260</v>
      </c>
      <c r="F509" s="75">
        <v>84</v>
      </c>
      <c r="G509" s="115" t="str">
        <f t="shared" si="54"/>
        <v>163_048</v>
      </c>
      <c r="H509" s="135"/>
      <c r="I509" s="75">
        <v>48</v>
      </c>
      <c r="J509" s="6" t="s">
        <v>749</v>
      </c>
      <c r="K509" s="23">
        <v>47</v>
      </c>
      <c r="L509" s="25">
        <v>6.55</v>
      </c>
      <c r="M509" s="6">
        <v>307.85000000000002</v>
      </c>
      <c r="N509" s="8">
        <v>43690</v>
      </c>
      <c r="O509" s="6" t="s">
        <v>26</v>
      </c>
      <c r="P509" s="66">
        <v>-1.96</v>
      </c>
      <c r="Q509" s="66">
        <v>-1.97</v>
      </c>
      <c r="R509" s="66">
        <f>_xlfn.XLOOKUP(E509,hlp_leggeruitrapport!A:A,hlp_leggeruitrapport!D:D)</f>
        <v>-1.97</v>
      </c>
      <c r="S509" s="66">
        <v>0.75</v>
      </c>
      <c r="T509" s="66">
        <f>_xlfn.XLOOKUP(E509,hlp_leggeruitrapport!A:A,hlp_leggeruitrapport!E:E)</f>
        <v>0.75</v>
      </c>
      <c r="U509" s="75">
        <f>_xlfn.XLOOKUP(E509,hlp_leggeruitrapport!A:A,hlp_leggeruitrapport!F:F)</f>
        <v>3</v>
      </c>
      <c r="V509" s="165">
        <f>_xlfn.XLOOKUP($G509,hpBPaanwas!$C:$C,hpBPaanwas!T:T,".")</f>
        <v>3</v>
      </c>
      <c r="W509" s="75">
        <f t="shared" si="55"/>
        <v>-2.9200000000000004</v>
      </c>
      <c r="X509" s="6">
        <v>-2.72</v>
      </c>
      <c r="Y509" s="6">
        <v>2.0499999999999998</v>
      </c>
      <c r="Z509" s="6">
        <v>1.72</v>
      </c>
      <c r="AA509" s="6">
        <v>0.04</v>
      </c>
      <c r="AB509" s="6">
        <v>0.33</v>
      </c>
      <c r="AC509" s="6">
        <v>80.8</v>
      </c>
      <c r="AD509" s="6">
        <v>1.9</v>
      </c>
      <c r="AE509" s="6">
        <v>15.5</v>
      </c>
      <c r="AF509" s="6">
        <v>2.5294000000000001E-2</v>
      </c>
      <c r="AG509" s="6" t="s">
        <v>479</v>
      </c>
      <c r="AH509" s="6" t="s">
        <v>32</v>
      </c>
      <c r="AI509" s="6" t="s">
        <v>41</v>
      </c>
      <c r="AJ509" s="6" t="s">
        <v>749</v>
      </c>
      <c r="AK509" s="75">
        <f>_xlfn.XLOOKUP(G509,hlpBPout!C:C,hlpBPout!X:X,".")</f>
        <v>80</v>
      </c>
      <c r="AL509" s="75">
        <f>_xlfn.XLOOKUP($G509,hlpBPout!$C:$C,hlpBPout!AA:AA,".")</f>
        <v>0</v>
      </c>
      <c r="AM509" s="75">
        <f>_xlfn.XLOOKUP(G509,hpBPaanwas!C:C,hpBPaanwas!X:X,".")</f>
        <v>89</v>
      </c>
      <c r="AN509" s="165">
        <f t="shared" si="56"/>
        <v>0.40425531914893614</v>
      </c>
      <c r="AO509" s="75">
        <f>_xlfn.XLOOKUP($G509,hpBPaanwas!$C:$C,hpBPaanwas!AA:AA,".")</f>
        <v>19</v>
      </c>
      <c r="AP509" s="116"/>
      <c r="AQ509" s="75">
        <f t="shared" si="57"/>
        <v>-0.79999999999999716</v>
      </c>
      <c r="AR509" s="116"/>
      <c r="AS509" s="127"/>
      <c r="AT509" s="127" t="s">
        <v>3795</v>
      </c>
      <c r="AU509" s="128"/>
      <c r="AV509" s="232" t="str">
        <f>_xlfn.XLOOKUP($F509,Monstervakken!$C:$C,Monstervakken!L:L,".",0)</f>
        <v>Altijd toepasbaar</v>
      </c>
      <c r="AW509" s="232" t="str">
        <f>_xlfn.XLOOKUP($F509,Monstervakken!$C:$C,Monstervakken!M:M,".",0)</f>
        <v>Altijd toepasbaar</v>
      </c>
      <c r="AX509" s="232" t="str">
        <f>_xlfn.XLOOKUP($F509,Monstervakken!$C:$C,Monstervakken!N:N,".",0)</f>
        <v>Verspreidbaar</v>
      </c>
      <c r="AY509" s="232" t="str">
        <f>_xlfn.XLOOKUP($F509,Monstervakken!$C:$C,Monstervakken!O:O,".",0)</f>
        <v>Toepasbaar in GBT</v>
      </c>
      <c r="AZ509" s="232" t="str">
        <f>_xlfn.XLOOKUP($F509,Monstervakken!$C:$C,Monstervakken!P:P,".",0)</f>
        <v>Toepasbaar in GBT</v>
      </c>
      <c r="BA509" s="232" t="str">
        <f>_xlfn.XLOOKUP($F509,Monstervakken!$C:$C,Monstervakken!Q:Q,".",0)</f>
        <v>Geen</v>
      </c>
      <c r="BB509" s="232"/>
      <c r="BC509" s="234" t="str">
        <f>_xlfn.XLOOKUP($F509,Monstervakken!$C:$C,Monstervakken!CM:CM,".",0)</f>
        <v>ja</v>
      </c>
      <c r="BD509" s="234" t="str">
        <f>_xlfn.XLOOKUP($F509,Monstervakken!$C:$C,Monstervakken!CN:CN,".",0)</f>
        <v>ja</v>
      </c>
      <c r="BE509" s="234" t="str">
        <f>_xlfn.XLOOKUP($F509,Monstervakken!$C:$C,Monstervakken!CO:CO,".",0)</f>
        <v>ja</v>
      </c>
      <c r="BF509" s="234" t="str">
        <f>_xlfn.XLOOKUP($F509,Monstervakken!$C:$C,Monstervakken!CP:CP,".",0)</f>
        <v>ja</v>
      </c>
      <c r="BG509" s="234" t="str">
        <f>_xlfn.XLOOKUP($F509,Monstervakken!$C:$C,Monstervakken!CQ:CQ,".",0)</f>
        <v>ja</v>
      </c>
      <c r="BH509" s="234" t="str">
        <f>_xlfn.XLOOKUP($F509,Monstervakken!$C:$C,Monstervakken!CR:CR,".",0)</f>
        <v>ja</v>
      </c>
      <c r="BI509" s="234" t="str">
        <f>_xlfn.XLOOKUP($F509,Monstervakken!$C:$C,Monstervakken!CS:CS,".",0)</f>
        <v>ja</v>
      </c>
      <c r="BJ509" s="234" t="str">
        <f>_xlfn.XLOOKUP($F509,Monstervakken!$C:$C,Monstervakken!CT:CT,".",0)</f>
        <v>ja</v>
      </c>
      <c r="BK509" s="234" t="str">
        <f>_xlfn.XLOOKUP($F509,Monstervakken!$C:$C,Monstervakken!CU:CU,".",0)</f>
        <v>ja</v>
      </c>
      <c r="BL509" s="232" t="str">
        <f t="shared" si="53"/>
        <v>163_048</v>
      </c>
    </row>
    <row r="510" spans="1:64" x14ac:dyDescent="0.2">
      <c r="A510" s="6" t="s">
        <v>1647</v>
      </c>
      <c r="C510" s="135">
        <f>_xlfn.XLOOKUP(F510,Monstervakken!C:C,Monstervakken!B:B)</f>
        <v>2018</v>
      </c>
      <c r="D510" s="6" t="s">
        <v>1640</v>
      </c>
      <c r="E510" s="6" t="s">
        <v>260</v>
      </c>
      <c r="F510" s="75">
        <v>84</v>
      </c>
      <c r="G510" s="115" t="str">
        <f t="shared" si="54"/>
        <v>163_049</v>
      </c>
      <c r="H510" s="135"/>
      <c r="I510" s="75">
        <v>49</v>
      </c>
      <c r="J510" s="6" t="s">
        <v>261</v>
      </c>
      <c r="K510" s="23">
        <v>51</v>
      </c>
      <c r="L510" s="25">
        <v>6.35</v>
      </c>
      <c r="M510" s="6">
        <v>323.85000000000002</v>
      </c>
      <c r="N510" s="8">
        <v>43690</v>
      </c>
      <c r="O510" s="6" t="s">
        <v>26</v>
      </c>
      <c r="P510" s="66">
        <v>-1.96</v>
      </c>
      <c r="Q510" s="66">
        <v>-1.97</v>
      </c>
      <c r="R510" s="66">
        <f>_xlfn.XLOOKUP(E510,hlp_leggeruitrapport!A:A,hlp_leggeruitrapport!D:D)</f>
        <v>-1.97</v>
      </c>
      <c r="S510" s="66">
        <v>0.75</v>
      </c>
      <c r="T510" s="66">
        <f>_xlfn.XLOOKUP(E510,hlp_leggeruitrapport!A:A,hlp_leggeruitrapport!E:E)</f>
        <v>0.75</v>
      </c>
      <c r="U510" s="75">
        <f>_xlfn.XLOOKUP(E510,hlp_leggeruitrapport!A:A,hlp_leggeruitrapport!F:F)</f>
        <v>3</v>
      </c>
      <c r="V510" s="165">
        <f>_xlfn.XLOOKUP($G510,hpBPaanwas!$C:$C,hpBPaanwas!T:T,".")</f>
        <v>3</v>
      </c>
      <c r="W510" s="75">
        <f t="shared" si="55"/>
        <v>-2.9200000000000004</v>
      </c>
      <c r="X510" s="6">
        <v>-2.72</v>
      </c>
      <c r="Y510" s="6">
        <v>1.85</v>
      </c>
      <c r="Z510" s="6">
        <v>1.86</v>
      </c>
      <c r="AA510" s="6">
        <v>0</v>
      </c>
      <c r="AB510" s="6">
        <v>0.18</v>
      </c>
      <c r="AC510" s="6">
        <v>94.9</v>
      </c>
      <c r="AD510" s="6">
        <v>0</v>
      </c>
      <c r="AE510" s="6">
        <v>9.1999999999999993</v>
      </c>
      <c r="AF510" s="6">
        <v>0</v>
      </c>
      <c r="AG510" s="6" t="s">
        <v>27</v>
      </c>
      <c r="AH510" s="6" t="s">
        <v>32</v>
      </c>
      <c r="AI510" s="6" t="s">
        <v>41</v>
      </c>
      <c r="AJ510" s="6" t="s">
        <v>261</v>
      </c>
      <c r="AK510" s="75">
        <f>_xlfn.XLOOKUP(G510,hlpBPout!C:C,hlpBPout!X:X,".")</f>
        <v>97</v>
      </c>
      <c r="AL510" s="75">
        <f>_xlfn.XLOOKUP($G510,hlpBPout!$C:$C,hlpBPout!AA:AA,".")</f>
        <v>0</v>
      </c>
      <c r="AM510" s="75">
        <f>_xlfn.XLOOKUP(G510,hpBPaanwas!C:C,hpBPaanwas!X:X,".")</f>
        <v>102</v>
      </c>
      <c r="AN510" s="165">
        <f t="shared" si="56"/>
        <v>0.19607843137254902</v>
      </c>
      <c r="AO510" s="75">
        <f>_xlfn.XLOOKUP($G510,hpBPaanwas!$C:$C,hpBPaanwas!AA:AA,".")</f>
        <v>10</v>
      </c>
      <c r="AP510" s="116"/>
      <c r="AQ510" s="75">
        <f t="shared" si="57"/>
        <v>2.0999999999999943</v>
      </c>
      <c r="AR510" s="116"/>
      <c r="AS510" s="127"/>
      <c r="AT510" s="127" t="s">
        <v>3795</v>
      </c>
      <c r="AU510" s="128"/>
      <c r="AV510" s="232" t="str">
        <f>_xlfn.XLOOKUP($F510,Monstervakken!$C:$C,Monstervakken!L:L,".",0)</f>
        <v>Altijd toepasbaar</v>
      </c>
      <c r="AW510" s="232" t="str">
        <f>_xlfn.XLOOKUP($F510,Monstervakken!$C:$C,Monstervakken!M:M,".",0)</f>
        <v>Altijd toepasbaar</v>
      </c>
      <c r="AX510" s="232" t="str">
        <f>_xlfn.XLOOKUP($F510,Monstervakken!$C:$C,Monstervakken!N:N,".",0)</f>
        <v>Verspreidbaar</v>
      </c>
      <c r="AY510" s="232" t="str">
        <f>_xlfn.XLOOKUP($F510,Monstervakken!$C:$C,Monstervakken!O:O,".",0)</f>
        <v>Toepasbaar in GBT</v>
      </c>
      <c r="AZ510" s="232" t="str">
        <f>_xlfn.XLOOKUP($F510,Monstervakken!$C:$C,Monstervakken!P:P,".",0)</f>
        <v>Toepasbaar in GBT</v>
      </c>
      <c r="BA510" s="232" t="str">
        <f>_xlfn.XLOOKUP($F510,Monstervakken!$C:$C,Monstervakken!Q:Q,".",0)</f>
        <v>Geen</v>
      </c>
      <c r="BB510" s="232"/>
      <c r="BC510" s="234" t="str">
        <f>_xlfn.XLOOKUP($F510,Monstervakken!$C:$C,Monstervakken!CM:CM,".",0)</f>
        <v>ja</v>
      </c>
      <c r="BD510" s="234" t="str">
        <f>_xlfn.XLOOKUP($F510,Monstervakken!$C:$C,Monstervakken!CN:CN,".",0)</f>
        <v>ja</v>
      </c>
      <c r="BE510" s="234" t="str">
        <f>_xlfn.XLOOKUP($F510,Monstervakken!$C:$C,Monstervakken!CO:CO,".",0)</f>
        <v>ja</v>
      </c>
      <c r="BF510" s="234" t="str">
        <f>_xlfn.XLOOKUP($F510,Monstervakken!$C:$C,Monstervakken!CP:CP,".",0)</f>
        <v>ja</v>
      </c>
      <c r="BG510" s="234" t="str">
        <f>_xlfn.XLOOKUP($F510,Monstervakken!$C:$C,Monstervakken!CQ:CQ,".",0)</f>
        <v>ja</v>
      </c>
      <c r="BH510" s="234" t="str">
        <f>_xlfn.XLOOKUP($F510,Monstervakken!$C:$C,Monstervakken!CR:CR,".",0)</f>
        <v>ja</v>
      </c>
      <c r="BI510" s="234" t="str">
        <f>_xlfn.XLOOKUP($F510,Monstervakken!$C:$C,Monstervakken!CS:CS,".",0)</f>
        <v>ja</v>
      </c>
      <c r="BJ510" s="234" t="str">
        <f>_xlfn.XLOOKUP($F510,Monstervakken!$C:$C,Monstervakken!CT:CT,".",0)</f>
        <v>ja</v>
      </c>
      <c r="BK510" s="234" t="str">
        <f>_xlfn.XLOOKUP($F510,Monstervakken!$C:$C,Monstervakken!CU:CU,".",0)</f>
        <v>ja</v>
      </c>
      <c r="BL510" s="232" t="str">
        <f t="shared" si="53"/>
        <v>163_049</v>
      </c>
    </row>
    <row r="511" spans="1:64" x14ac:dyDescent="0.2">
      <c r="A511" s="6" t="s">
        <v>1647</v>
      </c>
      <c r="C511" s="135">
        <f>_xlfn.XLOOKUP(F511,Monstervakken!C:C,Monstervakken!B:B)</f>
        <v>3031</v>
      </c>
      <c r="D511" s="6" t="s">
        <v>1640</v>
      </c>
      <c r="E511" s="6" t="s">
        <v>297</v>
      </c>
      <c r="F511" s="75">
        <v>126</v>
      </c>
      <c r="G511" s="115" t="str">
        <f t="shared" si="54"/>
        <v>163_091</v>
      </c>
      <c r="H511" s="135"/>
      <c r="I511" s="75">
        <v>91</v>
      </c>
      <c r="J511" s="6" t="s">
        <v>298</v>
      </c>
      <c r="K511" s="23">
        <v>41.5</v>
      </c>
      <c r="L511" s="25">
        <v>8.15</v>
      </c>
      <c r="M511" s="6">
        <v>338.22500000000002</v>
      </c>
      <c r="N511" s="8">
        <v>43691</v>
      </c>
      <c r="O511" s="6" t="s">
        <v>101</v>
      </c>
      <c r="P511" s="66">
        <v>-1.97</v>
      </c>
      <c r="Q511" s="66">
        <v>-1.97</v>
      </c>
      <c r="R511" s="66">
        <f>_xlfn.XLOOKUP(E511,hlp_leggeruitrapport!A:A,hlp_leggeruitrapport!D:D)</f>
        <v>-1.97</v>
      </c>
      <c r="S511" s="66">
        <v>0.75</v>
      </c>
      <c r="T511" s="66">
        <f>_xlfn.XLOOKUP(E511,hlp_leggeruitrapport!A:A,hlp_leggeruitrapport!E:E)</f>
        <v>0.75</v>
      </c>
      <c r="U511" s="75">
        <f>_xlfn.XLOOKUP(E511,hlp_leggeruitrapport!A:A,hlp_leggeruitrapport!F:F)</f>
        <v>3</v>
      </c>
      <c r="V511" s="165">
        <f>_xlfn.XLOOKUP($G511,hpBPaanwas!$C:$C,hpBPaanwas!T:T,".")</f>
        <v>3</v>
      </c>
      <c r="W511" s="75">
        <f t="shared" si="55"/>
        <v>-2.9200000000000004</v>
      </c>
      <c r="X511" s="6">
        <v>-2.72</v>
      </c>
      <c r="Y511" s="6">
        <v>3.65</v>
      </c>
      <c r="Z511" s="6">
        <v>2.5499999999999998</v>
      </c>
      <c r="AA511" s="6">
        <v>0.14000000000000001</v>
      </c>
      <c r="AB511" s="6">
        <v>0.62</v>
      </c>
      <c r="AC511" s="6">
        <v>105.8</v>
      </c>
      <c r="AD511" s="6">
        <v>5.8</v>
      </c>
      <c r="AE511" s="6">
        <v>25.7</v>
      </c>
      <c r="AF511" s="6">
        <v>4.9578999999999998E-2</v>
      </c>
      <c r="AG511" s="6" t="s">
        <v>27</v>
      </c>
      <c r="AH511" s="6" t="s">
        <v>32</v>
      </c>
      <c r="AI511" s="6" t="s">
        <v>29</v>
      </c>
      <c r="AJ511" s="6" t="s">
        <v>298</v>
      </c>
      <c r="AK511" s="75">
        <f>_xlfn.XLOOKUP(G511,hlpBPout!C:C,hlpBPout!X:X,".")</f>
        <v>104</v>
      </c>
      <c r="AL511" s="75">
        <f>_xlfn.XLOOKUP($G511,hlpBPout!$C:$C,hlpBPout!AA:AA,".")</f>
        <v>4</v>
      </c>
      <c r="AM511" s="75">
        <f>_xlfn.XLOOKUP(G511,hpBPaanwas!C:C,hpBPaanwas!X:X,".")</f>
        <v>112</v>
      </c>
      <c r="AN511" s="165">
        <f t="shared" si="56"/>
        <v>0.79518072289156627</v>
      </c>
      <c r="AO511" s="75">
        <f>_xlfn.XLOOKUP($G511,hpBPaanwas!$C:$C,hpBPaanwas!AA:AA,".")</f>
        <v>33</v>
      </c>
      <c r="AP511" s="116"/>
      <c r="AQ511" s="75">
        <f t="shared" si="57"/>
        <v>-1.7999999999999972</v>
      </c>
      <c r="AR511" s="116"/>
      <c r="AS511" s="127"/>
      <c r="AT511" s="127" t="s">
        <v>3795</v>
      </c>
      <c r="AU511" s="128"/>
      <c r="AV511" s="232" t="str">
        <f>_xlfn.XLOOKUP($F511,Monstervakken!$C:$C,Monstervakken!L:L,".",0)</f>
        <v>Klasse industrie</v>
      </c>
      <c r="AW511" s="232" t="str">
        <f>_xlfn.XLOOKUP($F511,Monstervakken!$C:$C,Monstervakken!M:M,".",0)</f>
        <v>Klasse A</v>
      </c>
      <c r="AX511" s="232" t="str">
        <f>_xlfn.XLOOKUP($F511,Monstervakken!$C:$C,Monstervakken!N:N,".",0)</f>
        <v>Verspreidbaar</v>
      </c>
      <c r="AY511" s="232" t="str">
        <f>_xlfn.XLOOKUP($F511,Monstervakken!$C:$C,Monstervakken!O:O,".",0)</f>
        <v>Toepasbaar in GBT</v>
      </c>
      <c r="AZ511" s="232" t="str">
        <f>_xlfn.XLOOKUP($F511,Monstervakken!$C:$C,Monstervakken!P:P,".",0)</f>
        <v>Toepasbaar in GBT</v>
      </c>
      <c r="BA511" s="232" t="str">
        <f>_xlfn.XLOOKUP($F511,Monstervakken!$C:$C,Monstervakken!Q:Q,".",0)</f>
        <v>Geen</v>
      </c>
      <c r="BB511" s="232"/>
      <c r="BC511" s="234" t="str">
        <f>_xlfn.XLOOKUP($F511,Monstervakken!$C:$C,Monstervakken!CM:CM,".",0)</f>
        <v>ja</v>
      </c>
      <c r="BD511" s="234" t="str">
        <f>_xlfn.XLOOKUP($F511,Monstervakken!$C:$C,Monstervakken!CN:CN,".",0)</f>
        <v>ja</v>
      </c>
      <c r="BE511" s="234" t="str">
        <f>_xlfn.XLOOKUP($F511,Monstervakken!$C:$C,Monstervakken!CO:CO,".",0)</f>
        <v>ja</v>
      </c>
      <c r="BF511" s="234" t="str">
        <f>_xlfn.XLOOKUP($F511,Monstervakken!$C:$C,Monstervakken!CP:CP,".",0)</f>
        <v>ja</v>
      </c>
      <c r="BG511" s="234" t="str">
        <f>_xlfn.XLOOKUP($F511,Monstervakken!$C:$C,Monstervakken!CQ:CQ,".",0)</f>
        <v>ja</v>
      </c>
      <c r="BH511" s="234" t="str">
        <f>_xlfn.XLOOKUP($F511,Monstervakken!$C:$C,Monstervakken!CR:CR,".",0)</f>
        <v>ja</v>
      </c>
      <c r="BI511" s="234" t="str">
        <f>_xlfn.XLOOKUP($F511,Monstervakken!$C:$C,Monstervakken!CS:CS,".",0)</f>
        <v>ja</v>
      </c>
      <c r="BJ511" s="234" t="str">
        <f>_xlfn.XLOOKUP($F511,Monstervakken!$C:$C,Monstervakken!CT:CT,".",0)</f>
        <v>ja</v>
      </c>
      <c r="BK511" s="234" t="str">
        <f>_xlfn.XLOOKUP($F511,Monstervakken!$C:$C,Monstervakken!CU:CU,".",0)</f>
        <v>ja</v>
      </c>
      <c r="BL511" s="232" t="str">
        <f t="shared" si="53"/>
        <v>163_091</v>
      </c>
    </row>
    <row r="512" spans="1:64" x14ac:dyDescent="0.2">
      <c r="A512" s="6" t="s">
        <v>1647</v>
      </c>
      <c r="C512" s="135">
        <f>_xlfn.XLOOKUP(F512,Monstervakken!C:C,Monstervakken!B:B)</f>
        <v>3031</v>
      </c>
      <c r="D512" s="6" t="s">
        <v>1640</v>
      </c>
      <c r="E512" s="6" t="s">
        <v>297</v>
      </c>
      <c r="F512" s="75">
        <v>126</v>
      </c>
      <c r="G512" s="115" t="str">
        <f t="shared" si="54"/>
        <v>163_092</v>
      </c>
      <c r="H512" s="135"/>
      <c r="I512" s="75">
        <v>92</v>
      </c>
      <c r="J512" s="6" t="s">
        <v>299</v>
      </c>
      <c r="K512" s="23">
        <v>54</v>
      </c>
      <c r="L512" s="25">
        <v>8.1999999999999993</v>
      </c>
      <c r="M512" s="6">
        <v>442.8</v>
      </c>
      <c r="N512" s="8">
        <v>43691</v>
      </c>
      <c r="O512" s="6" t="s">
        <v>47</v>
      </c>
      <c r="P512" s="66">
        <v>-1.97</v>
      </c>
      <c r="Q512" s="66">
        <v>-1.97</v>
      </c>
      <c r="R512" s="66">
        <f>_xlfn.XLOOKUP(E512,hlp_leggeruitrapport!A:A,hlp_leggeruitrapport!D:D)</f>
        <v>-1.97</v>
      </c>
      <c r="S512" s="66">
        <v>0.75</v>
      </c>
      <c r="T512" s="66">
        <f>_xlfn.XLOOKUP(E512,hlp_leggeruitrapport!A:A,hlp_leggeruitrapport!E:E)</f>
        <v>0.75</v>
      </c>
      <c r="U512" s="75">
        <f>_xlfn.XLOOKUP(E512,hlp_leggeruitrapport!A:A,hlp_leggeruitrapport!F:F)</f>
        <v>3</v>
      </c>
      <c r="V512" s="165">
        <f>_xlfn.XLOOKUP($G512,hpBPaanwas!$C:$C,hpBPaanwas!T:T,".")</f>
        <v>3</v>
      </c>
      <c r="W512" s="75">
        <f t="shared" si="55"/>
        <v>-2.9200000000000004</v>
      </c>
      <c r="X512" s="6">
        <v>-2.72</v>
      </c>
      <c r="Y512" s="6">
        <v>3.7</v>
      </c>
      <c r="Z512" s="6">
        <v>3.14</v>
      </c>
      <c r="AA512" s="6">
        <v>0.11</v>
      </c>
      <c r="AB512" s="6">
        <v>0.61</v>
      </c>
      <c r="AC512" s="6">
        <v>169.6</v>
      </c>
      <c r="AD512" s="6">
        <v>5.9</v>
      </c>
      <c r="AE512" s="6">
        <v>32.9</v>
      </c>
      <c r="AF512" s="6">
        <v>3.8706999999999998E-2</v>
      </c>
      <c r="AG512" s="6" t="s">
        <v>27</v>
      </c>
      <c r="AH512" s="6" t="s">
        <v>32</v>
      </c>
      <c r="AI512" s="6" t="s">
        <v>29</v>
      </c>
      <c r="AJ512" s="6" t="s">
        <v>299</v>
      </c>
      <c r="AK512" s="75">
        <f>_xlfn.XLOOKUP(G512,hlpBPout!C:C,hlpBPout!X:X,".")</f>
        <v>167</v>
      </c>
      <c r="AL512" s="75">
        <f>_xlfn.XLOOKUP($G512,hlpBPout!$C:$C,hlpBPout!AA:AA,".")</f>
        <v>5</v>
      </c>
      <c r="AM512" s="75">
        <f>_xlfn.XLOOKUP(G512,hpBPaanwas!C:C,hpBPaanwas!X:X,".")</f>
        <v>178</v>
      </c>
      <c r="AN512" s="165">
        <f t="shared" si="56"/>
        <v>0.79629629629629628</v>
      </c>
      <c r="AO512" s="75">
        <f>_xlfn.XLOOKUP($G512,hpBPaanwas!$C:$C,hpBPaanwas!AA:AA,".")</f>
        <v>43</v>
      </c>
      <c r="AP512" s="116"/>
      <c r="AQ512" s="75">
        <f t="shared" si="57"/>
        <v>-2.5999999999999943</v>
      </c>
      <c r="AR512" s="116"/>
      <c r="AS512" s="127"/>
      <c r="AT512" s="127" t="s">
        <v>3795</v>
      </c>
      <c r="AU512" s="128"/>
      <c r="AV512" s="232" t="str">
        <f>_xlfn.XLOOKUP($F512,Monstervakken!$C:$C,Monstervakken!L:L,".",0)</f>
        <v>Klasse industrie</v>
      </c>
      <c r="AW512" s="232" t="str">
        <f>_xlfn.XLOOKUP($F512,Monstervakken!$C:$C,Monstervakken!M:M,".",0)</f>
        <v>Klasse A</v>
      </c>
      <c r="AX512" s="232" t="str">
        <f>_xlfn.XLOOKUP($F512,Monstervakken!$C:$C,Monstervakken!N:N,".",0)</f>
        <v>Verspreidbaar</v>
      </c>
      <c r="AY512" s="232" t="str">
        <f>_xlfn.XLOOKUP($F512,Monstervakken!$C:$C,Monstervakken!O:O,".",0)</f>
        <v>Toepasbaar in GBT</v>
      </c>
      <c r="AZ512" s="232" t="str">
        <f>_xlfn.XLOOKUP($F512,Monstervakken!$C:$C,Monstervakken!P:P,".",0)</f>
        <v>Toepasbaar in GBT</v>
      </c>
      <c r="BA512" s="232" t="str">
        <f>_xlfn.XLOOKUP($F512,Monstervakken!$C:$C,Monstervakken!Q:Q,".",0)</f>
        <v>Geen</v>
      </c>
      <c r="BB512" s="232"/>
      <c r="BC512" s="234" t="str">
        <f>_xlfn.XLOOKUP($F512,Monstervakken!$C:$C,Monstervakken!CM:CM,".",0)</f>
        <v>ja</v>
      </c>
      <c r="BD512" s="234" t="str">
        <f>_xlfn.XLOOKUP($F512,Monstervakken!$C:$C,Monstervakken!CN:CN,".",0)</f>
        <v>ja</v>
      </c>
      <c r="BE512" s="234" t="str">
        <f>_xlfn.XLOOKUP($F512,Monstervakken!$C:$C,Monstervakken!CO:CO,".",0)</f>
        <v>ja</v>
      </c>
      <c r="BF512" s="234" t="str">
        <f>_xlfn.XLOOKUP($F512,Monstervakken!$C:$C,Monstervakken!CP:CP,".",0)</f>
        <v>ja</v>
      </c>
      <c r="BG512" s="234" t="str">
        <f>_xlfn.XLOOKUP($F512,Monstervakken!$C:$C,Monstervakken!CQ:CQ,".",0)</f>
        <v>ja</v>
      </c>
      <c r="BH512" s="234" t="str">
        <f>_xlfn.XLOOKUP($F512,Monstervakken!$C:$C,Monstervakken!CR:CR,".",0)</f>
        <v>ja</v>
      </c>
      <c r="BI512" s="234" t="str">
        <f>_xlfn.XLOOKUP($F512,Monstervakken!$C:$C,Monstervakken!CS:CS,".",0)</f>
        <v>ja</v>
      </c>
      <c r="BJ512" s="234" t="str">
        <f>_xlfn.XLOOKUP($F512,Monstervakken!$C:$C,Monstervakken!CT:CT,".",0)</f>
        <v>ja</v>
      </c>
      <c r="BK512" s="234" t="str">
        <f>_xlfn.XLOOKUP($F512,Monstervakken!$C:$C,Monstervakken!CU:CU,".",0)</f>
        <v>ja</v>
      </c>
      <c r="BL512" s="232" t="str">
        <f t="shared" si="53"/>
        <v>163_092</v>
      </c>
    </row>
    <row r="513" spans="1:64" x14ac:dyDescent="0.2">
      <c r="A513" s="6" t="s">
        <v>1647</v>
      </c>
      <c r="C513" s="135">
        <f>_xlfn.XLOOKUP(F513,Monstervakken!C:C,Monstervakken!B:B)</f>
        <v>3031</v>
      </c>
      <c r="D513" s="6" t="s">
        <v>1640</v>
      </c>
      <c r="E513" s="6" t="s">
        <v>297</v>
      </c>
      <c r="F513" s="75">
        <v>126</v>
      </c>
      <c r="G513" s="115" t="str">
        <f t="shared" si="54"/>
        <v>163_093</v>
      </c>
      <c r="H513" s="135"/>
      <c r="I513" s="75">
        <v>93</v>
      </c>
      <c r="J513" s="6" t="s">
        <v>764</v>
      </c>
      <c r="K513" s="23">
        <v>55</v>
      </c>
      <c r="L513" s="25">
        <v>8.35</v>
      </c>
      <c r="M513" s="6">
        <v>459.25</v>
      </c>
      <c r="N513" s="8">
        <v>43691</v>
      </c>
      <c r="O513" s="6" t="s">
        <v>47</v>
      </c>
      <c r="P513" s="66">
        <v>-1.97</v>
      </c>
      <c r="Q513" s="66">
        <v>-1.97</v>
      </c>
      <c r="R513" s="66">
        <f>_xlfn.XLOOKUP(E513,hlp_leggeruitrapport!A:A,hlp_leggeruitrapport!D:D)</f>
        <v>-1.97</v>
      </c>
      <c r="S513" s="66">
        <v>0.75</v>
      </c>
      <c r="T513" s="66">
        <f>_xlfn.XLOOKUP(E513,hlp_leggeruitrapport!A:A,hlp_leggeruitrapport!E:E)</f>
        <v>0.75</v>
      </c>
      <c r="U513" s="75">
        <f>_xlfn.XLOOKUP(E513,hlp_leggeruitrapport!A:A,hlp_leggeruitrapport!F:F)</f>
        <v>3</v>
      </c>
      <c r="V513" s="165">
        <f>_xlfn.XLOOKUP($G513,hpBPaanwas!$C:$C,hpBPaanwas!T:T,".")</f>
        <v>3</v>
      </c>
      <c r="W513" s="75">
        <f t="shared" si="55"/>
        <v>-2.9200000000000004</v>
      </c>
      <c r="X513" s="6">
        <v>-2.72</v>
      </c>
      <c r="Y513" s="6">
        <v>3.85</v>
      </c>
      <c r="Z513" s="6">
        <v>2.7</v>
      </c>
      <c r="AA513" s="6">
        <v>0.35</v>
      </c>
      <c r="AB513" s="6">
        <v>0.96</v>
      </c>
      <c r="AC513" s="6">
        <v>148.5</v>
      </c>
      <c r="AD513" s="6">
        <v>19.3</v>
      </c>
      <c r="AE513" s="6">
        <v>52.8</v>
      </c>
      <c r="AF513" s="6">
        <v>0.113194</v>
      </c>
      <c r="AG513" s="6" t="s">
        <v>479</v>
      </c>
      <c r="AH513" s="6" t="s">
        <v>28</v>
      </c>
      <c r="AI513" s="6" t="s">
        <v>41</v>
      </c>
      <c r="AJ513" s="6" t="s">
        <v>764</v>
      </c>
      <c r="AK513" s="75">
        <f>_xlfn.XLOOKUP(G513,hlpBPout!C:C,hlpBPout!X:X,".")</f>
        <v>149</v>
      </c>
      <c r="AL513" s="75">
        <f>_xlfn.XLOOKUP($G513,hlpBPout!$C:$C,hlpBPout!AA:AA,".")</f>
        <v>22</v>
      </c>
      <c r="AM513" s="75">
        <f>_xlfn.XLOOKUP(G513,hpBPaanwas!C:C,hpBPaanwas!X:X,".")</f>
        <v>160</v>
      </c>
      <c r="AN513" s="165">
        <f t="shared" si="56"/>
        <v>1.1090909090909091</v>
      </c>
      <c r="AO513" s="75">
        <f>_xlfn.XLOOKUP($G513,hpBPaanwas!$C:$C,hpBPaanwas!AA:AA,".")</f>
        <v>61</v>
      </c>
      <c r="AP513" s="116"/>
      <c r="AQ513" s="75">
        <f t="shared" si="57"/>
        <v>0.5</v>
      </c>
      <c r="AR513" s="116"/>
      <c r="AS513" s="127"/>
      <c r="AT513" s="127" t="s">
        <v>3795</v>
      </c>
      <c r="AU513" s="128"/>
      <c r="AV513" s="232" t="str">
        <f>_xlfn.XLOOKUP($F513,Monstervakken!$C:$C,Monstervakken!L:L,".",0)</f>
        <v>Klasse industrie</v>
      </c>
      <c r="AW513" s="232" t="str">
        <f>_xlfn.XLOOKUP($F513,Monstervakken!$C:$C,Monstervakken!M:M,".",0)</f>
        <v>Klasse A</v>
      </c>
      <c r="AX513" s="232" t="str">
        <f>_xlfn.XLOOKUP($F513,Monstervakken!$C:$C,Monstervakken!N:N,".",0)</f>
        <v>Verspreidbaar</v>
      </c>
      <c r="AY513" s="232" t="str">
        <f>_xlfn.XLOOKUP($F513,Monstervakken!$C:$C,Monstervakken!O:O,".",0)</f>
        <v>Toepasbaar in GBT</v>
      </c>
      <c r="AZ513" s="232" t="str">
        <f>_xlfn.XLOOKUP($F513,Monstervakken!$C:$C,Monstervakken!P:P,".",0)</f>
        <v>Toepasbaar in GBT</v>
      </c>
      <c r="BA513" s="232" t="str">
        <f>_xlfn.XLOOKUP($F513,Monstervakken!$C:$C,Monstervakken!Q:Q,".",0)</f>
        <v>Geen</v>
      </c>
      <c r="BB513" s="232"/>
      <c r="BC513" s="234" t="str">
        <f>_xlfn.XLOOKUP($F513,Monstervakken!$C:$C,Monstervakken!CM:CM,".",0)</f>
        <v>ja</v>
      </c>
      <c r="BD513" s="234" t="str">
        <f>_xlfn.XLOOKUP($F513,Monstervakken!$C:$C,Monstervakken!CN:CN,".",0)</f>
        <v>ja</v>
      </c>
      <c r="BE513" s="234" t="str">
        <f>_xlfn.XLOOKUP($F513,Monstervakken!$C:$C,Monstervakken!CO:CO,".",0)</f>
        <v>ja</v>
      </c>
      <c r="BF513" s="234" t="str">
        <f>_xlfn.XLOOKUP($F513,Monstervakken!$C:$C,Monstervakken!CP:CP,".",0)</f>
        <v>ja</v>
      </c>
      <c r="BG513" s="234" t="str">
        <f>_xlfn.XLOOKUP($F513,Monstervakken!$C:$C,Monstervakken!CQ:CQ,".",0)</f>
        <v>ja</v>
      </c>
      <c r="BH513" s="234" t="str">
        <f>_xlfn.XLOOKUP($F513,Monstervakken!$C:$C,Monstervakken!CR:CR,".",0)</f>
        <v>ja</v>
      </c>
      <c r="BI513" s="234" t="str">
        <f>_xlfn.XLOOKUP($F513,Monstervakken!$C:$C,Monstervakken!CS:CS,".",0)</f>
        <v>ja</v>
      </c>
      <c r="BJ513" s="234" t="str">
        <f>_xlfn.XLOOKUP($F513,Monstervakken!$C:$C,Monstervakken!CT:CT,".",0)</f>
        <v>ja</v>
      </c>
      <c r="BK513" s="234" t="str">
        <f>_xlfn.XLOOKUP($F513,Monstervakken!$C:$C,Monstervakken!CU:CU,".",0)</f>
        <v>ja</v>
      </c>
      <c r="BL513" s="232" t="str">
        <f t="shared" si="53"/>
        <v>163_093</v>
      </c>
    </row>
    <row r="514" spans="1:64" x14ac:dyDescent="0.2">
      <c r="A514" s="6" t="s">
        <v>1647</v>
      </c>
      <c r="C514" s="135">
        <f>_xlfn.XLOOKUP(F514,Monstervakken!C:C,Monstervakken!B:B)</f>
        <v>3031</v>
      </c>
      <c r="D514" s="6" t="s">
        <v>1640</v>
      </c>
      <c r="E514" s="6" t="s">
        <v>297</v>
      </c>
      <c r="F514" s="75">
        <v>126</v>
      </c>
      <c r="G514" s="115" t="str">
        <f t="shared" si="54"/>
        <v>163_094</v>
      </c>
      <c r="H514" s="135"/>
      <c r="I514" s="75">
        <v>94</v>
      </c>
      <c r="J514" s="6" t="s">
        <v>300</v>
      </c>
      <c r="K514" s="23">
        <v>50</v>
      </c>
      <c r="L514" s="25">
        <v>8.4499999999999993</v>
      </c>
      <c r="M514" s="6">
        <v>422.5</v>
      </c>
      <c r="N514" s="8">
        <v>43691</v>
      </c>
      <c r="O514" s="6" t="s">
        <v>47</v>
      </c>
      <c r="P514" s="66">
        <v>-1.97</v>
      </c>
      <c r="Q514" s="66">
        <v>-1.97</v>
      </c>
      <c r="R514" s="66">
        <f>_xlfn.XLOOKUP(E514,hlp_leggeruitrapport!A:A,hlp_leggeruitrapport!D:D)</f>
        <v>-1.97</v>
      </c>
      <c r="S514" s="66">
        <v>0.75</v>
      </c>
      <c r="T514" s="66">
        <f>_xlfn.XLOOKUP(E514,hlp_leggeruitrapport!A:A,hlp_leggeruitrapport!E:E)</f>
        <v>0.75</v>
      </c>
      <c r="U514" s="75">
        <f>_xlfn.XLOOKUP(E514,hlp_leggeruitrapport!A:A,hlp_leggeruitrapport!F:F)</f>
        <v>3</v>
      </c>
      <c r="V514" s="165">
        <f>_xlfn.XLOOKUP($G514,hpBPaanwas!$C:$C,hpBPaanwas!T:T,".")</f>
        <v>3</v>
      </c>
      <c r="W514" s="75">
        <f t="shared" si="55"/>
        <v>-2.9200000000000004</v>
      </c>
      <c r="X514" s="6">
        <v>-2.72</v>
      </c>
      <c r="Y514" s="6">
        <v>3.95</v>
      </c>
      <c r="Z514" s="6">
        <v>2.52</v>
      </c>
      <c r="AA514" s="6">
        <v>0.15</v>
      </c>
      <c r="AB514" s="6">
        <v>0.56000000000000005</v>
      </c>
      <c r="AC514" s="6">
        <v>126</v>
      </c>
      <c r="AD514" s="6">
        <v>7.5</v>
      </c>
      <c r="AE514" s="6">
        <v>28</v>
      </c>
      <c r="AF514" s="6">
        <v>4.9214000000000001E-2</v>
      </c>
      <c r="AG514" s="6" t="s">
        <v>27</v>
      </c>
      <c r="AH514" s="6" t="s">
        <v>28</v>
      </c>
      <c r="AI514" s="6" t="s">
        <v>29</v>
      </c>
      <c r="AJ514" s="6" t="s">
        <v>300</v>
      </c>
      <c r="AK514" s="75">
        <f>_xlfn.XLOOKUP(G514,hlpBPout!C:C,hlpBPout!X:X,".")</f>
        <v>125</v>
      </c>
      <c r="AL514" s="75">
        <f>_xlfn.XLOOKUP($G514,hlpBPout!$C:$C,hlpBPout!AA:AA,".")</f>
        <v>10</v>
      </c>
      <c r="AM514" s="75">
        <f>_xlfn.XLOOKUP(G514,hpBPaanwas!C:C,hpBPaanwas!X:X,".")</f>
        <v>135</v>
      </c>
      <c r="AN514" s="165">
        <f t="shared" si="56"/>
        <v>0.7</v>
      </c>
      <c r="AO514" s="75">
        <f>_xlfn.XLOOKUP($G514,hpBPaanwas!$C:$C,hpBPaanwas!AA:AA,".")</f>
        <v>35</v>
      </c>
      <c r="AP514" s="116"/>
      <c r="AQ514" s="75">
        <f t="shared" si="57"/>
        <v>-1</v>
      </c>
      <c r="AR514" s="116"/>
      <c r="AS514" s="127"/>
      <c r="AT514" s="127" t="s">
        <v>3795</v>
      </c>
      <c r="AU514" s="128"/>
      <c r="AV514" s="232" t="str">
        <f>_xlfn.XLOOKUP($F514,Monstervakken!$C:$C,Monstervakken!L:L,".",0)</f>
        <v>Klasse industrie</v>
      </c>
      <c r="AW514" s="232" t="str">
        <f>_xlfn.XLOOKUP($F514,Monstervakken!$C:$C,Monstervakken!M:M,".",0)</f>
        <v>Klasse A</v>
      </c>
      <c r="AX514" s="232" t="str">
        <f>_xlfn.XLOOKUP($F514,Monstervakken!$C:$C,Monstervakken!N:N,".",0)</f>
        <v>Verspreidbaar</v>
      </c>
      <c r="AY514" s="232" t="str">
        <f>_xlfn.XLOOKUP($F514,Monstervakken!$C:$C,Monstervakken!O:O,".",0)</f>
        <v>Toepasbaar in GBT</v>
      </c>
      <c r="AZ514" s="232" t="str">
        <f>_xlfn.XLOOKUP($F514,Monstervakken!$C:$C,Monstervakken!P:P,".",0)</f>
        <v>Toepasbaar in GBT</v>
      </c>
      <c r="BA514" s="232" t="str">
        <f>_xlfn.XLOOKUP($F514,Monstervakken!$C:$C,Monstervakken!Q:Q,".",0)</f>
        <v>Geen</v>
      </c>
      <c r="BB514" s="232"/>
      <c r="BC514" s="234" t="str">
        <f>_xlfn.XLOOKUP($F514,Monstervakken!$C:$C,Monstervakken!CM:CM,".",0)</f>
        <v>ja</v>
      </c>
      <c r="BD514" s="234" t="str">
        <f>_xlfn.XLOOKUP($F514,Monstervakken!$C:$C,Monstervakken!CN:CN,".",0)</f>
        <v>ja</v>
      </c>
      <c r="BE514" s="234" t="str">
        <f>_xlfn.XLOOKUP($F514,Monstervakken!$C:$C,Monstervakken!CO:CO,".",0)</f>
        <v>ja</v>
      </c>
      <c r="BF514" s="234" t="str">
        <f>_xlfn.XLOOKUP($F514,Monstervakken!$C:$C,Monstervakken!CP:CP,".",0)</f>
        <v>ja</v>
      </c>
      <c r="BG514" s="234" t="str">
        <f>_xlfn.XLOOKUP($F514,Monstervakken!$C:$C,Monstervakken!CQ:CQ,".",0)</f>
        <v>ja</v>
      </c>
      <c r="BH514" s="234" t="str">
        <f>_xlfn.XLOOKUP($F514,Monstervakken!$C:$C,Monstervakken!CR:CR,".",0)</f>
        <v>ja</v>
      </c>
      <c r="BI514" s="234" t="str">
        <f>_xlfn.XLOOKUP($F514,Monstervakken!$C:$C,Monstervakken!CS:CS,".",0)</f>
        <v>ja</v>
      </c>
      <c r="BJ514" s="234" t="str">
        <f>_xlfn.XLOOKUP($F514,Monstervakken!$C:$C,Monstervakken!CT:CT,".",0)</f>
        <v>ja</v>
      </c>
      <c r="BK514" s="234" t="str">
        <f>_xlfn.XLOOKUP($F514,Monstervakken!$C:$C,Monstervakken!CU:CU,".",0)</f>
        <v>ja</v>
      </c>
      <c r="BL514" s="232" t="str">
        <f t="shared" si="53"/>
        <v>163_094</v>
      </c>
    </row>
    <row r="515" spans="1:64" x14ac:dyDescent="0.2">
      <c r="A515" s="6" t="s">
        <v>1647</v>
      </c>
      <c r="C515" s="135">
        <f>_xlfn.XLOOKUP(F515,Monstervakken!C:C,Monstervakken!B:B)</f>
        <v>3031</v>
      </c>
      <c r="D515" s="6" t="s">
        <v>1640</v>
      </c>
      <c r="E515" s="6" t="s">
        <v>297</v>
      </c>
      <c r="F515" s="75">
        <v>126</v>
      </c>
      <c r="G515" s="115" t="str">
        <f t="shared" si="54"/>
        <v>163_095</v>
      </c>
      <c r="H515" s="135"/>
      <c r="I515" s="75">
        <v>95</v>
      </c>
      <c r="J515" s="6" t="s">
        <v>765</v>
      </c>
      <c r="K515" s="23">
        <v>63</v>
      </c>
      <c r="L515" s="25">
        <v>9.6</v>
      </c>
      <c r="M515" s="6">
        <v>604.79999999999995</v>
      </c>
      <c r="N515" s="8">
        <v>43691</v>
      </c>
      <c r="O515" s="6" t="s">
        <v>47</v>
      </c>
      <c r="P515" s="66">
        <v>-1.97</v>
      </c>
      <c r="Q515" s="66">
        <v>-1.97</v>
      </c>
      <c r="R515" s="66">
        <f>_xlfn.XLOOKUP(E515,hlp_leggeruitrapport!A:A,hlp_leggeruitrapport!D:D)</f>
        <v>-1.97</v>
      </c>
      <c r="S515" s="66">
        <v>0.75</v>
      </c>
      <c r="T515" s="66">
        <f>_xlfn.XLOOKUP(E515,hlp_leggeruitrapport!A:A,hlp_leggeruitrapport!E:E)</f>
        <v>0.75</v>
      </c>
      <c r="U515" s="75">
        <f>_xlfn.XLOOKUP(E515,hlp_leggeruitrapport!A:A,hlp_leggeruitrapport!F:F)</f>
        <v>3</v>
      </c>
      <c r="V515" s="165">
        <f>_xlfn.XLOOKUP($G515,hpBPaanwas!$C:$C,hpBPaanwas!T:T,".")</f>
        <v>3</v>
      </c>
      <c r="W515" s="75">
        <f t="shared" si="55"/>
        <v>-2.9200000000000004</v>
      </c>
      <c r="X515" s="6">
        <v>-2.72</v>
      </c>
      <c r="Y515" s="6">
        <v>5.0999999999999996</v>
      </c>
      <c r="Z515" s="6">
        <v>3.31</v>
      </c>
      <c r="AA515" s="6">
        <v>0.3</v>
      </c>
      <c r="AB515" s="6">
        <v>0.93</v>
      </c>
      <c r="AC515" s="6">
        <v>208.5</v>
      </c>
      <c r="AD515" s="6">
        <v>18.899999999999999</v>
      </c>
      <c r="AE515" s="6">
        <v>58.6</v>
      </c>
      <c r="AF515" s="6">
        <v>7.5808E-2</v>
      </c>
      <c r="AG515" s="6" t="s">
        <v>479</v>
      </c>
      <c r="AH515" s="6" t="s">
        <v>28</v>
      </c>
      <c r="AI515" s="6" t="s">
        <v>41</v>
      </c>
      <c r="AJ515" s="6" t="s">
        <v>765</v>
      </c>
      <c r="AK515" s="75">
        <f>_xlfn.XLOOKUP(G515,hlpBPout!C:C,hlpBPout!X:X,".")</f>
        <v>208</v>
      </c>
      <c r="AL515" s="75">
        <f>_xlfn.XLOOKUP($G515,hlpBPout!$C:$C,hlpBPout!AA:AA,".")</f>
        <v>19</v>
      </c>
      <c r="AM515" s="75">
        <f>_xlfn.XLOOKUP(G515,hpBPaanwas!C:C,hpBPaanwas!X:X,".")</f>
        <v>221</v>
      </c>
      <c r="AN515" s="165">
        <f t="shared" si="56"/>
        <v>1.0952380952380953</v>
      </c>
      <c r="AO515" s="75">
        <f>_xlfn.XLOOKUP($G515,hpBPaanwas!$C:$C,hpBPaanwas!AA:AA,".")</f>
        <v>69</v>
      </c>
      <c r="AP515" s="116"/>
      <c r="AQ515" s="75">
        <f t="shared" si="57"/>
        <v>-0.5</v>
      </c>
      <c r="AR515" s="116"/>
      <c r="AS515" s="127"/>
      <c r="AT515" s="127" t="s">
        <v>3795</v>
      </c>
      <c r="AU515" s="128"/>
      <c r="AV515" s="232" t="str">
        <f>_xlfn.XLOOKUP($F515,Monstervakken!$C:$C,Monstervakken!L:L,".",0)</f>
        <v>Klasse industrie</v>
      </c>
      <c r="AW515" s="232" t="str">
        <f>_xlfn.XLOOKUP($F515,Monstervakken!$C:$C,Monstervakken!M:M,".",0)</f>
        <v>Klasse A</v>
      </c>
      <c r="AX515" s="232" t="str">
        <f>_xlfn.XLOOKUP($F515,Monstervakken!$C:$C,Monstervakken!N:N,".",0)</f>
        <v>Verspreidbaar</v>
      </c>
      <c r="AY515" s="232" t="str">
        <f>_xlfn.XLOOKUP($F515,Monstervakken!$C:$C,Monstervakken!O:O,".",0)</f>
        <v>Toepasbaar in GBT</v>
      </c>
      <c r="AZ515" s="232" t="str">
        <f>_xlfn.XLOOKUP($F515,Monstervakken!$C:$C,Monstervakken!P:P,".",0)</f>
        <v>Toepasbaar in GBT</v>
      </c>
      <c r="BA515" s="232" t="str">
        <f>_xlfn.XLOOKUP($F515,Monstervakken!$C:$C,Monstervakken!Q:Q,".",0)</f>
        <v>Geen</v>
      </c>
      <c r="BB515" s="232"/>
      <c r="BC515" s="234" t="str">
        <f>_xlfn.XLOOKUP($F515,Monstervakken!$C:$C,Monstervakken!CM:CM,".",0)</f>
        <v>ja</v>
      </c>
      <c r="BD515" s="234" t="str">
        <f>_xlfn.XLOOKUP($F515,Monstervakken!$C:$C,Monstervakken!CN:CN,".",0)</f>
        <v>ja</v>
      </c>
      <c r="BE515" s="234" t="str">
        <f>_xlfn.XLOOKUP($F515,Monstervakken!$C:$C,Monstervakken!CO:CO,".",0)</f>
        <v>ja</v>
      </c>
      <c r="BF515" s="234" t="str">
        <f>_xlfn.XLOOKUP($F515,Monstervakken!$C:$C,Monstervakken!CP:CP,".",0)</f>
        <v>ja</v>
      </c>
      <c r="BG515" s="234" t="str">
        <f>_xlfn.XLOOKUP($F515,Monstervakken!$C:$C,Monstervakken!CQ:CQ,".",0)</f>
        <v>ja</v>
      </c>
      <c r="BH515" s="234" t="str">
        <f>_xlfn.XLOOKUP($F515,Monstervakken!$C:$C,Monstervakken!CR:CR,".",0)</f>
        <v>ja</v>
      </c>
      <c r="BI515" s="234" t="str">
        <f>_xlfn.XLOOKUP($F515,Monstervakken!$C:$C,Monstervakken!CS:CS,".",0)</f>
        <v>ja</v>
      </c>
      <c r="BJ515" s="234" t="str">
        <f>_xlfn.XLOOKUP($F515,Monstervakken!$C:$C,Monstervakken!CT:CT,".",0)</f>
        <v>ja</v>
      </c>
      <c r="BK515" s="234" t="str">
        <f>_xlfn.XLOOKUP($F515,Monstervakken!$C:$C,Monstervakken!CU:CU,".",0)</f>
        <v>ja</v>
      </c>
      <c r="BL515" s="232" t="str">
        <f t="shared" si="53"/>
        <v>163_095</v>
      </c>
    </row>
    <row r="516" spans="1:64" x14ac:dyDescent="0.2">
      <c r="A516" s="6" t="s">
        <v>1647</v>
      </c>
      <c r="C516" s="135">
        <f>_xlfn.XLOOKUP(F516,Monstervakken!C:C,Monstervakken!B:B)</f>
        <v>2018</v>
      </c>
      <c r="D516" s="6" t="s">
        <v>1640</v>
      </c>
      <c r="E516" s="6" t="s">
        <v>262</v>
      </c>
      <c r="F516" s="75">
        <v>84</v>
      </c>
      <c r="G516" s="115" t="str">
        <f t="shared" si="54"/>
        <v>163_050</v>
      </c>
      <c r="H516" s="135"/>
      <c r="I516" s="75">
        <v>50</v>
      </c>
      <c r="J516" s="6" t="s">
        <v>263</v>
      </c>
      <c r="K516" s="23">
        <v>55.5</v>
      </c>
      <c r="L516" s="25">
        <v>6.8</v>
      </c>
      <c r="M516" s="6">
        <v>377.4</v>
      </c>
      <c r="N516" s="8">
        <v>43690</v>
      </c>
      <c r="O516" s="6" t="s">
        <v>26</v>
      </c>
      <c r="P516" s="66">
        <v>-1.96</v>
      </c>
      <c r="Q516" s="66">
        <v>-1.97</v>
      </c>
      <c r="R516" s="66">
        <f>_xlfn.XLOOKUP(E516,hlp_leggeruitrapport!A:A,hlp_leggeruitrapport!D:D)</f>
        <v>-1.97</v>
      </c>
      <c r="S516" s="66">
        <v>0.75</v>
      </c>
      <c r="T516" s="66">
        <f>_xlfn.XLOOKUP(E516,hlp_leggeruitrapport!A:A,hlp_leggeruitrapport!E:E)</f>
        <v>0.75</v>
      </c>
      <c r="U516" s="75">
        <f>_xlfn.XLOOKUP(E516,hlp_leggeruitrapport!A:A,hlp_leggeruitrapport!F:F)</f>
        <v>3</v>
      </c>
      <c r="V516" s="165">
        <f>_xlfn.XLOOKUP($G516,hpBPaanwas!$C:$C,hpBPaanwas!T:T,".")</f>
        <v>3</v>
      </c>
      <c r="W516" s="75">
        <f t="shared" si="55"/>
        <v>-2.9200000000000004</v>
      </c>
      <c r="X516" s="6">
        <v>-2.72</v>
      </c>
      <c r="Y516" s="6">
        <v>2.2999999999999998</v>
      </c>
      <c r="Z516" s="6">
        <v>1.37</v>
      </c>
      <c r="AA516" s="6">
        <v>0.01</v>
      </c>
      <c r="AB516" s="6">
        <v>0.24</v>
      </c>
      <c r="AC516" s="6">
        <v>76</v>
      </c>
      <c r="AD516" s="6">
        <v>0.6</v>
      </c>
      <c r="AE516" s="6">
        <v>13.3</v>
      </c>
      <c r="AF516" s="6">
        <v>5.764E-3</v>
      </c>
      <c r="AG516" s="6" t="s">
        <v>27</v>
      </c>
      <c r="AH516" s="6" t="s">
        <v>32</v>
      </c>
      <c r="AI516" s="6" t="s">
        <v>29</v>
      </c>
      <c r="AJ516" s="6" t="s">
        <v>263</v>
      </c>
      <c r="AK516" s="75">
        <f>_xlfn.XLOOKUP(G516,hlpBPout!C:C,hlpBPout!X:X,".")</f>
        <v>78</v>
      </c>
      <c r="AL516" s="75">
        <f>_xlfn.XLOOKUP($G516,hlpBPout!$C:$C,hlpBPout!AA:AA,".")</f>
        <v>0</v>
      </c>
      <c r="AM516" s="75">
        <f>_xlfn.XLOOKUP(G516,hpBPaanwas!C:C,hpBPaanwas!X:X,".")</f>
        <v>83</v>
      </c>
      <c r="AN516" s="165">
        <f t="shared" si="56"/>
        <v>0.30630630630630629</v>
      </c>
      <c r="AO516" s="75">
        <f>_xlfn.XLOOKUP($G516,hpBPaanwas!$C:$C,hpBPaanwas!AA:AA,".")</f>
        <v>17</v>
      </c>
      <c r="AP516" s="116"/>
      <c r="AQ516" s="75">
        <f t="shared" si="57"/>
        <v>2</v>
      </c>
      <c r="AR516" s="116"/>
      <c r="AS516" s="127"/>
      <c r="AT516" s="127" t="s">
        <v>3795</v>
      </c>
      <c r="AU516" s="128"/>
      <c r="AV516" s="232" t="str">
        <f>_xlfn.XLOOKUP($F516,Monstervakken!$C:$C,Monstervakken!L:L,".",0)</f>
        <v>Altijd toepasbaar</v>
      </c>
      <c r="AW516" s="232" t="str">
        <f>_xlfn.XLOOKUP($F516,Monstervakken!$C:$C,Monstervakken!M:M,".",0)</f>
        <v>Altijd toepasbaar</v>
      </c>
      <c r="AX516" s="232" t="str">
        <f>_xlfn.XLOOKUP($F516,Monstervakken!$C:$C,Monstervakken!N:N,".",0)</f>
        <v>Verspreidbaar</v>
      </c>
      <c r="AY516" s="232" t="str">
        <f>_xlfn.XLOOKUP($F516,Monstervakken!$C:$C,Monstervakken!O:O,".",0)</f>
        <v>Toepasbaar in GBT</v>
      </c>
      <c r="AZ516" s="232" t="str">
        <f>_xlfn.XLOOKUP($F516,Monstervakken!$C:$C,Monstervakken!P:P,".",0)</f>
        <v>Toepasbaar in GBT</v>
      </c>
      <c r="BA516" s="232" t="str">
        <f>_xlfn.XLOOKUP($F516,Monstervakken!$C:$C,Monstervakken!Q:Q,".",0)</f>
        <v>Geen</v>
      </c>
      <c r="BB516" s="232"/>
      <c r="BC516" s="234" t="str">
        <f>_xlfn.XLOOKUP($F516,Monstervakken!$C:$C,Monstervakken!CM:CM,".",0)</f>
        <v>ja</v>
      </c>
      <c r="BD516" s="234" t="str">
        <f>_xlfn.XLOOKUP($F516,Monstervakken!$C:$C,Monstervakken!CN:CN,".",0)</f>
        <v>ja</v>
      </c>
      <c r="BE516" s="234" t="str">
        <f>_xlfn.XLOOKUP($F516,Monstervakken!$C:$C,Monstervakken!CO:CO,".",0)</f>
        <v>ja</v>
      </c>
      <c r="BF516" s="234" t="str">
        <f>_xlfn.XLOOKUP($F516,Monstervakken!$C:$C,Monstervakken!CP:CP,".",0)</f>
        <v>ja</v>
      </c>
      <c r="BG516" s="234" t="str">
        <f>_xlfn.XLOOKUP($F516,Monstervakken!$C:$C,Monstervakken!CQ:CQ,".",0)</f>
        <v>ja</v>
      </c>
      <c r="BH516" s="234" t="str">
        <f>_xlfn.XLOOKUP($F516,Monstervakken!$C:$C,Monstervakken!CR:CR,".",0)</f>
        <v>ja</v>
      </c>
      <c r="BI516" s="234" t="str">
        <f>_xlfn.XLOOKUP($F516,Monstervakken!$C:$C,Monstervakken!CS:CS,".",0)</f>
        <v>ja</v>
      </c>
      <c r="BJ516" s="234" t="str">
        <f>_xlfn.XLOOKUP($F516,Monstervakken!$C:$C,Monstervakken!CT:CT,".",0)</f>
        <v>ja</v>
      </c>
      <c r="BK516" s="234" t="str">
        <f>_xlfn.XLOOKUP($F516,Monstervakken!$C:$C,Monstervakken!CU:CU,".",0)</f>
        <v>ja</v>
      </c>
      <c r="BL516" s="232" t="str">
        <f t="shared" si="53"/>
        <v>163_050</v>
      </c>
    </row>
    <row r="517" spans="1:64" x14ac:dyDescent="0.2">
      <c r="A517" s="6" t="s">
        <v>1647</v>
      </c>
      <c r="C517" s="135">
        <f>_xlfn.XLOOKUP(F517,Monstervakken!C:C,Monstervakken!B:B)</f>
        <v>2018</v>
      </c>
      <c r="D517" s="6" t="s">
        <v>1640</v>
      </c>
      <c r="E517" s="6" t="s">
        <v>750</v>
      </c>
      <c r="F517" s="75">
        <v>84</v>
      </c>
      <c r="G517" s="115" t="str">
        <f t="shared" si="54"/>
        <v>163_051</v>
      </c>
      <c r="H517" s="135"/>
      <c r="I517" s="75">
        <v>51</v>
      </c>
      <c r="J517" s="6" t="s">
        <v>751</v>
      </c>
      <c r="K517" s="23">
        <v>11.5</v>
      </c>
      <c r="L517" s="25">
        <v>8.6999999999999993</v>
      </c>
      <c r="M517" s="6">
        <v>100.05</v>
      </c>
      <c r="N517" s="8">
        <v>43690</v>
      </c>
      <c r="O517" s="6" t="s">
        <v>47</v>
      </c>
      <c r="P517" s="66">
        <v>-1.96</v>
      </c>
      <c r="Q517" s="66">
        <v>-1.97</v>
      </c>
      <c r="R517" s="66">
        <f>_xlfn.XLOOKUP(E517,hlp_leggeruitrapport!A:A,hlp_leggeruitrapport!D:D)</f>
        <v>-1.97</v>
      </c>
      <c r="S517" s="66">
        <v>0.75</v>
      </c>
      <c r="T517" s="66">
        <f>_xlfn.XLOOKUP(E517,hlp_leggeruitrapport!A:A,hlp_leggeruitrapport!E:E)</f>
        <v>0.75</v>
      </c>
      <c r="U517" s="75">
        <f>_xlfn.XLOOKUP(E517,hlp_leggeruitrapport!A:A,hlp_leggeruitrapport!F:F)</f>
        <v>3</v>
      </c>
      <c r="V517" s="165">
        <f>_xlfn.XLOOKUP($G517,hpBPaanwas!$C:$C,hpBPaanwas!T:T,".")</f>
        <v>3</v>
      </c>
      <c r="W517" s="75">
        <f t="shared" si="55"/>
        <v>-2.9200000000000004</v>
      </c>
      <c r="X517" s="6">
        <v>-2.72</v>
      </c>
      <c r="Y517" s="6">
        <v>4.2</v>
      </c>
      <c r="Z517" s="6">
        <v>3.21</v>
      </c>
      <c r="AA517" s="6">
        <v>0.13</v>
      </c>
      <c r="AB517" s="6">
        <v>0.78</v>
      </c>
      <c r="AC517" s="6">
        <v>36.9</v>
      </c>
      <c r="AD517" s="6">
        <v>1.5</v>
      </c>
      <c r="AE517" s="6">
        <v>9</v>
      </c>
      <c r="AF517" s="6">
        <v>4.0377000000000003E-2</v>
      </c>
      <c r="AG517" s="6" t="s">
        <v>479</v>
      </c>
      <c r="AH517" s="6" t="s">
        <v>32</v>
      </c>
      <c r="AI517" s="6" t="s">
        <v>41</v>
      </c>
      <c r="AJ517" s="6" t="s">
        <v>751</v>
      </c>
      <c r="AK517" s="75">
        <f>_xlfn.XLOOKUP(G517,hlpBPout!C:C,hlpBPout!X:X,".")</f>
        <v>37</v>
      </c>
      <c r="AL517" s="75">
        <f>_xlfn.XLOOKUP($G517,hlpBPout!$C:$C,hlpBPout!AA:AA,".")</f>
        <v>1</v>
      </c>
      <c r="AM517" s="75">
        <f>_xlfn.XLOOKUP(G517,hpBPaanwas!C:C,hpBPaanwas!X:X,".")</f>
        <v>39</v>
      </c>
      <c r="AN517" s="165">
        <f t="shared" si="56"/>
        <v>0.86956521739130432</v>
      </c>
      <c r="AO517" s="75">
        <f>_xlfn.XLOOKUP($G517,hpBPaanwas!$C:$C,hpBPaanwas!AA:AA,".")</f>
        <v>10</v>
      </c>
      <c r="AP517" s="116"/>
      <c r="AQ517" s="75">
        <f t="shared" si="57"/>
        <v>0.10000000000000142</v>
      </c>
      <c r="AR517" s="116"/>
      <c r="AS517" s="127"/>
      <c r="AT517" s="127" t="s">
        <v>3795</v>
      </c>
      <c r="AU517" s="128"/>
      <c r="AV517" s="232" t="str">
        <f>_xlfn.XLOOKUP($F517,Monstervakken!$C:$C,Monstervakken!L:L,".",0)</f>
        <v>Altijd toepasbaar</v>
      </c>
      <c r="AW517" s="232" t="str">
        <f>_xlfn.XLOOKUP($F517,Monstervakken!$C:$C,Monstervakken!M:M,".",0)</f>
        <v>Altijd toepasbaar</v>
      </c>
      <c r="AX517" s="232" t="str">
        <f>_xlfn.XLOOKUP($F517,Monstervakken!$C:$C,Monstervakken!N:N,".",0)</f>
        <v>Verspreidbaar</v>
      </c>
      <c r="AY517" s="232" t="str">
        <f>_xlfn.XLOOKUP($F517,Monstervakken!$C:$C,Monstervakken!O:O,".",0)</f>
        <v>Toepasbaar in GBT</v>
      </c>
      <c r="AZ517" s="232" t="str">
        <f>_xlfn.XLOOKUP($F517,Monstervakken!$C:$C,Monstervakken!P:P,".",0)</f>
        <v>Toepasbaar in GBT</v>
      </c>
      <c r="BA517" s="232" t="str">
        <f>_xlfn.XLOOKUP($F517,Monstervakken!$C:$C,Monstervakken!Q:Q,".",0)</f>
        <v>Geen</v>
      </c>
      <c r="BB517" s="232"/>
      <c r="BC517" s="234" t="str">
        <f>_xlfn.XLOOKUP($F517,Monstervakken!$C:$C,Monstervakken!CM:CM,".",0)</f>
        <v>ja</v>
      </c>
      <c r="BD517" s="234" t="str">
        <f>_xlfn.XLOOKUP($F517,Monstervakken!$C:$C,Monstervakken!CN:CN,".",0)</f>
        <v>ja</v>
      </c>
      <c r="BE517" s="234" t="str">
        <f>_xlfn.XLOOKUP($F517,Monstervakken!$C:$C,Monstervakken!CO:CO,".",0)</f>
        <v>ja</v>
      </c>
      <c r="BF517" s="234" t="str">
        <f>_xlfn.XLOOKUP($F517,Monstervakken!$C:$C,Monstervakken!CP:CP,".",0)</f>
        <v>ja</v>
      </c>
      <c r="BG517" s="234" t="str">
        <f>_xlfn.XLOOKUP($F517,Monstervakken!$C:$C,Monstervakken!CQ:CQ,".",0)</f>
        <v>ja</v>
      </c>
      <c r="BH517" s="234" t="str">
        <f>_xlfn.XLOOKUP($F517,Monstervakken!$C:$C,Monstervakken!CR:CR,".",0)</f>
        <v>ja</v>
      </c>
      <c r="BI517" s="234" t="str">
        <f>_xlfn.XLOOKUP($F517,Monstervakken!$C:$C,Monstervakken!CS:CS,".",0)</f>
        <v>ja</v>
      </c>
      <c r="BJ517" s="234" t="str">
        <f>_xlfn.XLOOKUP($F517,Monstervakken!$C:$C,Monstervakken!CT:CT,".",0)</f>
        <v>ja</v>
      </c>
      <c r="BK517" s="234" t="str">
        <f>_xlfn.XLOOKUP($F517,Monstervakken!$C:$C,Monstervakken!CU:CU,".",0)</f>
        <v>ja</v>
      </c>
      <c r="BL517" s="232" t="str">
        <f t="shared" si="53"/>
        <v>163_051</v>
      </c>
    </row>
    <row r="518" spans="1:64" x14ac:dyDescent="0.2">
      <c r="A518" s="6" t="s">
        <v>1647</v>
      </c>
      <c r="C518" s="135">
        <f>_xlfn.XLOOKUP(F518,Monstervakken!C:C,Monstervakken!B:B)</f>
        <v>2019</v>
      </c>
      <c r="D518" s="6" t="s">
        <v>1639</v>
      </c>
      <c r="E518" s="6" t="s">
        <v>1074</v>
      </c>
      <c r="F518" s="75">
        <v>87</v>
      </c>
      <c r="G518" s="115" t="str">
        <f t="shared" si="54"/>
        <v>250_046</v>
      </c>
      <c r="H518" s="135"/>
      <c r="I518" s="75">
        <v>46</v>
      </c>
      <c r="J518" s="6" t="s">
        <v>1075</v>
      </c>
      <c r="K518" s="23">
        <v>19</v>
      </c>
      <c r="L518" s="25">
        <v>6.3</v>
      </c>
      <c r="M518" s="6">
        <v>119.7</v>
      </c>
      <c r="N518" s="8">
        <v>43675</v>
      </c>
      <c r="O518" s="6" t="s">
        <v>74</v>
      </c>
      <c r="P518" s="66">
        <v>-2.09</v>
      </c>
      <c r="Q518" s="66">
        <v>-2.12</v>
      </c>
      <c r="R518" s="66">
        <f>_xlfn.XLOOKUP(E518,hlp_leggeruitrapport!A:A,hlp_leggeruitrapport!D:D)</f>
        <v>-2.12</v>
      </c>
      <c r="S518" s="66">
        <v>0.75</v>
      </c>
      <c r="T518" s="66">
        <f>_xlfn.XLOOKUP(E518,hlp_leggeruitrapport!A:A,hlp_leggeruitrapport!E:E)</f>
        <v>0.75</v>
      </c>
      <c r="U518" s="75">
        <f>_xlfn.XLOOKUP(E518,hlp_leggeruitrapport!A:A,hlp_leggeruitrapport!F:F)</f>
        <v>3</v>
      </c>
      <c r="V518" s="165">
        <f>_xlfn.XLOOKUP($G518,hpBPaanwas!$C:$C,hpBPaanwas!T:T,".")</f>
        <v>3</v>
      </c>
      <c r="W518" s="75">
        <f t="shared" si="55"/>
        <v>-3.0700000000000003</v>
      </c>
      <c r="X518" s="6">
        <v>-2.87</v>
      </c>
      <c r="Y518" s="6">
        <v>1.8</v>
      </c>
      <c r="Z518" s="6">
        <v>1.2</v>
      </c>
      <c r="AA518" s="6">
        <v>0.76</v>
      </c>
      <c r="AB518" s="6">
        <v>0.87</v>
      </c>
      <c r="AC518" s="6">
        <v>22.8</v>
      </c>
      <c r="AD518" s="6">
        <v>14.4</v>
      </c>
      <c r="AE518" s="6">
        <v>16.5</v>
      </c>
      <c r="AF518" s="6">
        <v>0.33043499999999998</v>
      </c>
      <c r="AG518" s="6" t="s">
        <v>921</v>
      </c>
      <c r="AH518" s="6" t="s">
        <v>28</v>
      </c>
      <c r="AI518" s="6" t="s">
        <v>41</v>
      </c>
      <c r="AJ518" s="6" t="s">
        <v>1075</v>
      </c>
      <c r="AK518" s="75">
        <f>_xlfn.XLOOKUP(G518,hlpBPout!C:C,hlpBPout!X:X,".")</f>
        <v>23</v>
      </c>
      <c r="AL518" s="75">
        <f>_xlfn.XLOOKUP($G518,hlpBPout!$C:$C,hlpBPout!AA:AA,".")</f>
        <v>13</v>
      </c>
      <c r="AM518" s="75">
        <f>_xlfn.XLOOKUP(G518,hpBPaanwas!C:C,hpBPaanwas!X:X,".")</f>
        <v>27</v>
      </c>
      <c r="AN518" s="165">
        <f t="shared" si="56"/>
        <v>0.89473684210526316</v>
      </c>
      <c r="AO518" s="75">
        <f>_xlfn.XLOOKUP($G518,hpBPaanwas!$C:$C,hpBPaanwas!AA:AA,".")</f>
        <v>17</v>
      </c>
      <c r="AP518" s="116"/>
      <c r="AQ518" s="75">
        <f t="shared" si="57"/>
        <v>0.19999999999999929</v>
      </c>
      <c r="AR518" s="116"/>
      <c r="AS518" s="127"/>
      <c r="AT518" s="127" t="s">
        <v>3795</v>
      </c>
      <c r="AU518" s="128"/>
      <c r="AV518" s="232" t="str">
        <f>_xlfn.XLOOKUP($F518,Monstervakken!$C:$C,Monstervakken!L:L,".",0)</f>
        <v>Altijd toepasbaar</v>
      </c>
      <c r="AW518" s="232" t="str">
        <f>_xlfn.XLOOKUP($F518,Monstervakken!$C:$C,Monstervakken!M:M,".",0)</f>
        <v>Altijd toepasbaar</v>
      </c>
      <c r="AX518" s="232" t="str">
        <f>_xlfn.XLOOKUP($F518,Monstervakken!$C:$C,Monstervakken!N:N,".",0)</f>
        <v>Verspreidbaar</v>
      </c>
      <c r="AY518" s="232" t="str">
        <f>_xlfn.XLOOKUP($F518,Monstervakken!$C:$C,Monstervakken!O:O,".",0)</f>
        <v>Toepasbaar in GBT</v>
      </c>
      <c r="AZ518" s="232" t="str">
        <f>_xlfn.XLOOKUP($F518,Monstervakken!$C:$C,Monstervakken!P:P,".",0)</f>
        <v>Toepasbaar in GBT</v>
      </c>
      <c r="BA518" s="232" t="str">
        <f>_xlfn.XLOOKUP($F518,Monstervakken!$C:$C,Monstervakken!Q:Q,".",0)</f>
        <v>Geen</v>
      </c>
      <c r="BB518" s="232"/>
      <c r="BC518" s="234" t="str">
        <f>_xlfn.XLOOKUP($F518,Monstervakken!$C:$C,Monstervakken!CM:CM,".",0)</f>
        <v>ja</v>
      </c>
      <c r="BD518" s="234" t="str">
        <f>_xlfn.XLOOKUP($F518,Monstervakken!$C:$C,Monstervakken!CN:CN,".",0)</f>
        <v>ja</v>
      </c>
      <c r="BE518" s="234" t="str">
        <f>_xlfn.XLOOKUP($F518,Monstervakken!$C:$C,Monstervakken!CO:CO,".",0)</f>
        <v>ja</v>
      </c>
      <c r="BF518" s="234" t="str">
        <f>_xlfn.XLOOKUP($F518,Monstervakken!$C:$C,Monstervakken!CP:CP,".",0)</f>
        <v>ja</v>
      </c>
      <c r="BG518" s="234" t="str">
        <f>_xlfn.XLOOKUP($F518,Monstervakken!$C:$C,Monstervakken!CQ:CQ,".",0)</f>
        <v>ja</v>
      </c>
      <c r="BH518" s="234" t="str">
        <f>_xlfn.XLOOKUP($F518,Monstervakken!$C:$C,Monstervakken!CR:CR,".",0)</f>
        <v>ja</v>
      </c>
      <c r="BI518" s="234" t="str">
        <f>_xlfn.XLOOKUP($F518,Monstervakken!$C:$C,Monstervakken!CS:CS,".",0)</f>
        <v>ja</v>
      </c>
      <c r="BJ518" s="234" t="str">
        <f>_xlfn.XLOOKUP($F518,Monstervakken!$C:$C,Monstervakken!CT:CT,".",0)</f>
        <v>ja</v>
      </c>
      <c r="BK518" s="234" t="str">
        <f>_xlfn.XLOOKUP($F518,Monstervakken!$C:$C,Monstervakken!CU:CU,".",0)</f>
        <v>ja</v>
      </c>
      <c r="BL518" s="232" t="str">
        <f t="shared" si="53"/>
        <v>250_046</v>
      </c>
    </row>
    <row r="519" spans="1:64" x14ac:dyDescent="0.2">
      <c r="A519" s="6" t="s">
        <v>1647</v>
      </c>
      <c r="C519" s="135">
        <f>_xlfn.XLOOKUP(F519,Monstervakken!C:C,Monstervakken!B:B)</f>
        <v>2020</v>
      </c>
      <c r="D519" s="6" t="s">
        <v>1639</v>
      </c>
      <c r="E519" s="6" t="s">
        <v>1080</v>
      </c>
      <c r="F519" s="75">
        <v>90</v>
      </c>
      <c r="G519" s="115" t="str">
        <f t="shared" si="54"/>
        <v>250_056</v>
      </c>
      <c r="H519" s="135"/>
      <c r="I519" s="75">
        <v>56</v>
      </c>
      <c r="J519" s="6" t="s">
        <v>1081</v>
      </c>
      <c r="K519" s="23">
        <v>7.5</v>
      </c>
      <c r="L519" s="25">
        <v>5.85</v>
      </c>
      <c r="M519" s="6">
        <v>43.875</v>
      </c>
      <c r="N519" s="8">
        <v>43672</v>
      </c>
      <c r="O519" s="6" t="s">
        <v>38</v>
      </c>
      <c r="P519" s="66">
        <v>-2.1</v>
      </c>
      <c r="Q519" s="66">
        <v>-2.12</v>
      </c>
      <c r="R519" s="66">
        <f>_xlfn.XLOOKUP(E519,hlp_leggeruitrapport!A:A,hlp_leggeruitrapport!D:D)</f>
        <v>-2.12</v>
      </c>
      <c r="S519" s="66">
        <v>0.5</v>
      </c>
      <c r="T519" s="66">
        <f>_xlfn.XLOOKUP(E519,hlp_leggeruitrapport!A:A,hlp_leggeruitrapport!E:E)</f>
        <v>0.5</v>
      </c>
      <c r="U519" s="75">
        <f>_xlfn.XLOOKUP(E519,hlp_leggeruitrapport!A:A,hlp_leggeruitrapport!F:F)</f>
        <v>3</v>
      </c>
      <c r="V519" s="165">
        <f>_xlfn.XLOOKUP($G519,hpBPaanwas!$C:$C,hpBPaanwas!T:T,".")</f>
        <v>3</v>
      </c>
      <c r="W519" s="75">
        <f t="shared" si="55"/>
        <v>-2.8200000000000003</v>
      </c>
      <c r="X519" s="6">
        <v>-2.62</v>
      </c>
      <c r="Y519" s="6">
        <v>2.85</v>
      </c>
      <c r="Z519" s="6">
        <v>1.32</v>
      </c>
      <c r="AA519" s="6">
        <v>0.64</v>
      </c>
      <c r="AB519" s="6">
        <v>1.02</v>
      </c>
      <c r="AC519" s="6">
        <v>9.9</v>
      </c>
      <c r="AD519" s="6">
        <v>4.8</v>
      </c>
      <c r="AE519" s="6">
        <v>7.7</v>
      </c>
      <c r="AF519" s="6">
        <v>0.36325600000000002</v>
      </c>
      <c r="AG519" s="6" t="s">
        <v>921</v>
      </c>
      <c r="AH519" s="6" t="s">
        <v>28</v>
      </c>
      <c r="AI519" s="6" t="s">
        <v>41</v>
      </c>
      <c r="AJ519" s="6" t="s">
        <v>1081</v>
      </c>
      <c r="AK519" s="75">
        <f>_xlfn.XLOOKUP(G519,hlpBPout!C:C,hlpBPout!X:X,".")</f>
        <v>10</v>
      </c>
      <c r="AL519" s="75">
        <f>_xlfn.XLOOKUP($G519,hlpBPout!$C:$C,hlpBPout!AA:AA,".")</f>
        <v>5</v>
      </c>
      <c r="AM519" s="75">
        <f>_xlfn.XLOOKUP(G519,hpBPaanwas!C:C,hpBPaanwas!X:X,".")</f>
        <v>11</v>
      </c>
      <c r="AN519" s="165">
        <f t="shared" si="56"/>
        <v>1.0666666666666667</v>
      </c>
      <c r="AO519" s="75">
        <f>_xlfn.XLOOKUP($G519,hpBPaanwas!$C:$C,hpBPaanwas!AA:AA,".")</f>
        <v>8</v>
      </c>
      <c r="AP519" s="116"/>
      <c r="AQ519" s="75">
        <f t="shared" si="57"/>
        <v>9.9999999999999645E-2</v>
      </c>
      <c r="AR519" s="116"/>
      <c r="AS519" s="127"/>
      <c r="AT519" s="127" t="s">
        <v>3795</v>
      </c>
      <c r="AU519" s="128"/>
      <c r="AV519" s="232" t="str">
        <f>_xlfn.XLOOKUP($F519,Monstervakken!$C:$C,Monstervakken!L:L,".",0)</f>
        <v>Altijd toepasbaar</v>
      </c>
      <c r="AW519" s="232" t="str">
        <f>_xlfn.XLOOKUP($F519,Monstervakken!$C:$C,Monstervakken!M:M,".",0)</f>
        <v>Altijd toepasbaar</v>
      </c>
      <c r="AX519" s="232" t="str">
        <f>_xlfn.XLOOKUP($F519,Monstervakken!$C:$C,Monstervakken!N:N,".",0)</f>
        <v>Verspreidbaar</v>
      </c>
      <c r="AY519" s="232" t="str">
        <f>_xlfn.XLOOKUP($F519,Monstervakken!$C:$C,Monstervakken!O:O,".",0)</f>
        <v>Toepasbaar in GBT</v>
      </c>
      <c r="AZ519" s="232" t="str">
        <f>_xlfn.XLOOKUP($F519,Monstervakken!$C:$C,Monstervakken!P:P,".",0)</f>
        <v>Toepasbaar in GBT</v>
      </c>
      <c r="BA519" s="232" t="str">
        <f>_xlfn.XLOOKUP($F519,Monstervakken!$C:$C,Monstervakken!Q:Q,".",0)</f>
        <v>Geen</v>
      </c>
      <c r="BB519" s="232"/>
      <c r="BC519" s="234" t="str">
        <f>_xlfn.XLOOKUP($F519,Monstervakken!$C:$C,Monstervakken!CM:CM,".",0)</f>
        <v>ja</v>
      </c>
      <c r="BD519" s="234" t="str">
        <f>_xlfn.XLOOKUP($F519,Monstervakken!$C:$C,Monstervakken!CN:CN,".",0)</f>
        <v>ja</v>
      </c>
      <c r="BE519" s="234" t="str">
        <f>_xlfn.XLOOKUP($F519,Monstervakken!$C:$C,Monstervakken!CO:CO,".",0)</f>
        <v>ja</v>
      </c>
      <c r="BF519" s="234" t="str">
        <f>_xlfn.XLOOKUP($F519,Monstervakken!$C:$C,Monstervakken!CP:CP,".",0)</f>
        <v>ja</v>
      </c>
      <c r="BG519" s="234" t="str">
        <f>_xlfn.XLOOKUP($F519,Monstervakken!$C:$C,Monstervakken!CQ:CQ,".",0)</f>
        <v>ja</v>
      </c>
      <c r="BH519" s="234" t="str">
        <f>_xlfn.XLOOKUP($F519,Monstervakken!$C:$C,Monstervakken!CR:CR,".",0)</f>
        <v>ja</v>
      </c>
      <c r="BI519" s="234" t="str">
        <f>_xlfn.XLOOKUP($F519,Monstervakken!$C:$C,Monstervakken!CS:CS,".",0)</f>
        <v>ja</v>
      </c>
      <c r="BJ519" s="234" t="str">
        <f>_xlfn.XLOOKUP($F519,Monstervakken!$C:$C,Monstervakken!CT:CT,".",0)</f>
        <v>ja</v>
      </c>
      <c r="BK519" s="234" t="str">
        <f>_xlfn.XLOOKUP($F519,Monstervakken!$C:$C,Monstervakken!CU:CU,".",0)</f>
        <v>ja</v>
      </c>
      <c r="BL519" s="232" t="str">
        <f t="shared" si="53"/>
        <v>250_056</v>
      </c>
    </row>
    <row r="520" spans="1:64" x14ac:dyDescent="0.2">
      <c r="A520" s="6" t="s">
        <v>1647</v>
      </c>
      <c r="C520" s="135">
        <f>_xlfn.XLOOKUP(F520,Monstervakken!C:C,Monstervakken!B:B)</f>
        <v>2020</v>
      </c>
      <c r="D520" s="6" t="s">
        <v>1639</v>
      </c>
      <c r="E520" s="6" t="s">
        <v>1080</v>
      </c>
      <c r="F520" s="75">
        <v>90</v>
      </c>
      <c r="G520" s="115" t="str">
        <f t="shared" si="54"/>
        <v>250_057</v>
      </c>
      <c r="H520" s="135"/>
      <c r="I520" s="75">
        <v>57</v>
      </c>
      <c r="J520" s="6" t="s">
        <v>1082</v>
      </c>
      <c r="K520" s="23">
        <v>18.5</v>
      </c>
      <c r="L520" s="25">
        <v>6</v>
      </c>
      <c r="M520" s="6">
        <v>111</v>
      </c>
      <c r="N520" s="8">
        <v>43672</v>
      </c>
      <c r="O520" s="6" t="s">
        <v>38</v>
      </c>
      <c r="P520" s="66">
        <v>-2.1</v>
      </c>
      <c r="Q520" s="66">
        <v>-2.12</v>
      </c>
      <c r="R520" s="66">
        <f>_xlfn.XLOOKUP(E520,hlp_leggeruitrapport!A:A,hlp_leggeruitrapport!D:D)</f>
        <v>-2.12</v>
      </c>
      <c r="S520" s="66">
        <v>0.5</v>
      </c>
      <c r="T520" s="66">
        <f>_xlfn.XLOOKUP(E520,hlp_leggeruitrapport!A:A,hlp_leggeruitrapport!E:E)</f>
        <v>0.5</v>
      </c>
      <c r="U520" s="75">
        <f>_xlfn.XLOOKUP(E520,hlp_leggeruitrapport!A:A,hlp_leggeruitrapport!F:F)</f>
        <v>3</v>
      </c>
      <c r="V520" s="165">
        <f>_xlfn.XLOOKUP($G520,hpBPaanwas!$C:$C,hpBPaanwas!T:T,".")</f>
        <v>3</v>
      </c>
      <c r="W520" s="75">
        <f t="shared" si="55"/>
        <v>-2.8200000000000003</v>
      </c>
      <c r="X520" s="6">
        <v>-2.62</v>
      </c>
      <c r="Y520" s="6">
        <v>3</v>
      </c>
      <c r="Z520" s="6">
        <v>2.14</v>
      </c>
      <c r="AA520" s="6">
        <v>1.39</v>
      </c>
      <c r="AB520" s="6">
        <v>1.87</v>
      </c>
      <c r="AC520" s="6">
        <v>39.6</v>
      </c>
      <c r="AD520" s="6">
        <v>25.7</v>
      </c>
      <c r="AE520" s="6">
        <v>34.6</v>
      </c>
      <c r="AF520" s="6">
        <v>0.63325699999999996</v>
      </c>
      <c r="AG520" s="6" t="s">
        <v>921</v>
      </c>
      <c r="AH520" s="6" t="s">
        <v>28</v>
      </c>
      <c r="AI520" s="6" t="s">
        <v>41</v>
      </c>
      <c r="AJ520" s="6" t="s">
        <v>1082</v>
      </c>
      <c r="AK520" s="75">
        <f>_xlfn.XLOOKUP(G520,hlpBPout!C:C,hlpBPout!X:X,".")</f>
        <v>39</v>
      </c>
      <c r="AL520" s="75">
        <f>_xlfn.XLOOKUP($G520,hlpBPout!$C:$C,hlpBPout!AA:AA,".")</f>
        <v>26</v>
      </c>
      <c r="AM520" s="75">
        <f>_xlfn.XLOOKUP(G520,hpBPaanwas!C:C,hpBPaanwas!X:X,".")</f>
        <v>43</v>
      </c>
      <c r="AN520" s="165">
        <f t="shared" si="56"/>
        <v>1.8918918918918919</v>
      </c>
      <c r="AO520" s="75">
        <f>_xlfn.XLOOKUP($G520,hpBPaanwas!$C:$C,hpBPaanwas!AA:AA,".")</f>
        <v>35</v>
      </c>
      <c r="AP520" s="116"/>
      <c r="AQ520" s="75">
        <f t="shared" si="57"/>
        <v>-0.60000000000000142</v>
      </c>
      <c r="AR520" s="116"/>
      <c r="AS520" s="127"/>
      <c r="AT520" s="127" t="s">
        <v>3795</v>
      </c>
      <c r="AU520" s="128"/>
      <c r="AV520" s="232" t="str">
        <f>_xlfn.XLOOKUP($F520,Monstervakken!$C:$C,Monstervakken!L:L,".",0)</f>
        <v>Altijd toepasbaar</v>
      </c>
      <c r="AW520" s="232" t="str">
        <f>_xlfn.XLOOKUP($F520,Monstervakken!$C:$C,Monstervakken!M:M,".",0)</f>
        <v>Altijd toepasbaar</v>
      </c>
      <c r="AX520" s="232" t="str">
        <f>_xlfn.XLOOKUP($F520,Monstervakken!$C:$C,Monstervakken!N:N,".",0)</f>
        <v>Verspreidbaar</v>
      </c>
      <c r="AY520" s="232" t="str">
        <f>_xlfn.XLOOKUP($F520,Monstervakken!$C:$C,Monstervakken!O:O,".",0)</f>
        <v>Toepasbaar in GBT</v>
      </c>
      <c r="AZ520" s="232" t="str">
        <f>_xlfn.XLOOKUP($F520,Monstervakken!$C:$C,Monstervakken!P:P,".",0)</f>
        <v>Toepasbaar in GBT</v>
      </c>
      <c r="BA520" s="232" t="str">
        <f>_xlfn.XLOOKUP($F520,Monstervakken!$C:$C,Monstervakken!Q:Q,".",0)</f>
        <v>Geen</v>
      </c>
      <c r="BB520" s="232"/>
      <c r="BC520" s="234" t="str">
        <f>_xlfn.XLOOKUP($F520,Monstervakken!$C:$C,Monstervakken!CM:CM,".",0)</f>
        <v>ja</v>
      </c>
      <c r="BD520" s="234" t="str">
        <f>_xlfn.XLOOKUP($F520,Monstervakken!$C:$C,Monstervakken!CN:CN,".",0)</f>
        <v>ja</v>
      </c>
      <c r="BE520" s="234" t="str">
        <f>_xlfn.XLOOKUP($F520,Monstervakken!$C:$C,Monstervakken!CO:CO,".",0)</f>
        <v>ja</v>
      </c>
      <c r="BF520" s="234" t="str">
        <f>_xlfn.XLOOKUP($F520,Monstervakken!$C:$C,Monstervakken!CP:CP,".",0)</f>
        <v>ja</v>
      </c>
      <c r="BG520" s="234" t="str">
        <f>_xlfn.XLOOKUP($F520,Monstervakken!$C:$C,Monstervakken!CQ:CQ,".",0)</f>
        <v>ja</v>
      </c>
      <c r="BH520" s="234" t="str">
        <f>_xlfn.XLOOKUP($F520,Monstervakken!$C:$C,Monstervakken!CR:CR,".",0)</f>
        <v>ja</v>
      </c>
      <c r="BI520" s="234" t="str">
        <f>_xlfn.XLOOKUP($F520,Monstervakken!$C:$C,Monstervakken!CS:CS,".",0)</f>
        <v>ja</v>
      </c>
      <c r="BJ520" s="234" t="str">
        <f>_xlfn.XLOOKUP($F520,Monstervakken!$C:$C,Monstervakken!CT:CT,".",0)</f>
        <v>ja</v>
      </c>
      <c r="BK520" s="234" t="str">
        <f>_xlfn.XLOOKUP($F520,Monstervakken!$C:$C,Monstervakken!CU:CU,".",0)</f>
        <v>ja</v>
      </c>
      <c r="BL520" s="232" t="str">
        <f t="shared" si="53"/>
        <v>250_057</v>
      </c>
    </row>
    <row r="521" spans="1:64" x14ac:dyDescent="0.2">
      <c r="A521" s="6" t="s">
        <v>1647</v>
      </c>
      <c r="C521" s="135">
        <f>_xlfn.XLOOKUP(F521,Monstervakken!C:C,Monstervakken!B:B)</f>
        <v>2020</v>
      </c>
      <c r="D521" s="6" t="s">
        <v>1639</v>
      </c>
      <c r="E521" s="6" t="s">
        <v>682</v>
      </c>
      <c r="F521" s="75">
        <v>90</v>
      </c>
      <c r="G521" s="115" t="str">
        <f t="shared" si="54"/>
        <v>250_058</v>
      </c>
      <c r="H521" s="135"/>
      <c r="I521" s="75">
        <v>58</v>
      </c>
      <c r="J521" s="6" t="s">
        <v>683</v>
      </c>
      <c r="K521" s="23">
        <v>45.5</v>
      </c>
      <c r="L521" s="25">
        <v>5.6</v>
      </c>
      <c r="M521" s="6">
        <v>254.8</v>
      </c>
      <c r="N521" s="8">
        <v>43672</v>
      </c>
      <c r="O521" s="6" t="s">
        <v>47</v>
      </c>
      <c r="P521" s="66">
        <v>-2.1</v>
      </c>
      <c r="Q521" s="66">
        <v>-2.12</v>
      </c>
      <c r="R521" s="66">
        <f>_xlfn.XLOOKUP(E521,hlp_leggeruitrapport!A:A,hlp_leggeruitrapport!D:D)</f>
        <v>-2.12</v>
      </c>
      <c r="S521" s="66">
        <v>0.75</v>
      </c>
      <c r="T521" s="66">
        <f>_xlfn.XLOOKUP(E521,hlp_leggeruitrapport!A:A,hlp_leggeruitrapport!E:E)</f>
        <v>0.75</v>
      </c>
      <c r="U521" s="75">
        <f>_xlfn.XLOOKUP(E521,hlp_leggeruitrapport!A:A,hlp_leggeruitrapport!F:F)</f>
        <v>3</v>
      </c>
      <c r="V521" s="165">
        <f>_xlfn.XLOOKUP($G521,hpBPaanwas!$C:$C,hpBPaanwas!T:T,".")</f>
        <v>2.4900000000000002</v>
      </c>
      <c r="W521" s="75">
        <f t="shared" si="55"/>
        <v>-3.0700000000000003</v>
      </c>
      <c r="X521" s="6">
        <v>-2.87</v>
      </c>
      <c r="Y521" s="6">
        <v>1.8666670000000001</v>
      </c>
      <c r="Z521" s="6">
        <v>1.86</v>
      </c>
      <c r="AA521" s="6">
        <v>0.11</v>
      </c>
      <c r="AB521" s="6">
        <v>0.38</v>
      </c>
      <c r="AC521" s="6">
        <v>84.6</v>
      </c>
      <c r="AD521" s="6">
        <v>5</v>
      </c>
      <c r="AE521" s="6">
        <v>17.3</v>
      </c>
      <c r="AF521" s="6">
        <v>7.2847999999999996E-2</v>
      </c>
      <c r="AG521" s="6" t="s">
        <v>479</v>
      </c>
      <c r="AH521" s="6" t="s">
        <v>32</v>
      </c>
      <c r="AI521" s="6" t="s">
        <v>41</v>
      </c>
      <c r="AJ521" s="6" t="s">
        <v>683</v>
      </c>
      <c r="AK521" s="76">
        <f>_xlfn.XLOOKUP(G521,hlpBPout!C:C,hlpBPout!X:X,".")</f>
        <v>82</v>
      </c>
      <c r="AL521" s="75">
        <f>_xlfn.XLOOKUP($G521,hlpBPout!$C:$C,hlpBPout!AA:AA,".")</f>
        <v>5</v>
      </c>
      <c r="AM521" s="75">
        <f>_xlfn.XLOOKUP(G521,hpBPaanwas!C:C,hpBPaanwas!X:X,".")</f>
        <v>91</v>
      </c>
      <c r="AN521" s="165">
        <f t="shared" ref="AN521:AN543" si="58">AO521/K521</f>
        <v>0.39560439560439559</v>
      </c>
      <c r="AO521" s="75">
        <f>_xlfn.XLOOKUP($G521,hpBPaanwas!$C:$C,hpBPaanwas!AA:AA,".")</f>
        <v>18</v>
      </c>
      <c r="AP521" s="116"/>
      <c r="AQ521" s="76">
        <f t="shared" si="57"/>
        <v>-2.5999999999999943</v>
      </c>
      <c r="AR521" s="257"/>
      <c r="AS521" s="127"/>
      <c r="AT521" s="127" t="s">
        <v>3795</v>
      </c>
      <c r="AU521" s="128"/>
      <c r="AV521" s="232" t="str">
        <f>_xlfn.XLOOKUP($F521,Monstervakken!$C:$C,Monstervakken!L:L,".",0)</f>
        <v>Altijd toepasbaar</v>
      </c>
      <c r="AW521" s="232" t="str">
        <f>_xlfn.XLOOKUP($F521,Monstervakken!$C:$C,Monstervakken!M:M,".",0)</f>
        <v>Altijd toepasbaar</v>
      </c>
      <c r="AX521" s="232" t="str">
        <f>_xlfn.XLOOKUP($F521,Monstervakken!$C:$C,Monstervakken!N:N,".",0)</f>
        <v>Verspreidbaar</v>
      </c>
      <c r="AY521" s="232" t="str">
        <f>_xlfn.XLOOKUP($F521,Monstervakken!$C:$C,Monstervakken!O:O,".",0)</f>
        <v>Toepasbaar in GBT</v>
      </c>
      <c r="AZ521" s="232" t="str">
        <f>_xlfn.XLOOKUP($F521,Monstervakken!$C:$C,Monstervakken!P:P,".",0)</f>
        <v>Toepasbaar in GBT</v>
      </c>
      <c r="BA521" s="232" t="str">
        <f>_xlfn.XLOOKUP($F521,Monstervakken!$C:$C,Monstervakken!Q:Q,".",0)</f>
        <v>Geen</v>
      </c>
      <c r="BB521" s="232"/>
      <c r="BC521" s="234" t="str">
        <f>_xlfn.XLOOKUP($F521,Monstervakken!$C:$C,Monstervakken!CM:CM,".",0)</f>
        <v>ja</v>
      </c>
      <c r="BD521" s="234" t="str">
        <f>_xlfn.XLOOKUP($F521,Monstervakken!$C:$C,Monstervakken!CN:CN,".",0)</f>
        <v>ja</v>
      </c>
      <c r="BE521" s="234" t="str">
        <f>_xlfn.XLOOKUP($F521,Monstervakken!$C:$C,Monstervakken!CO:CO,".",0)</f>
        <v>ja</v>
      </c>
      <c r="BF521" s="234" t="str">
        <f>_xlfn.XLOOKUP($F521,Monstervakken!$C:$C,Monstervakken!CP:CP,".",0)</f>
        <v>ja</v>
      </c>
      <c r="BG521" s="234" t="str">
        <f>_xlfn.XLOOKUP($F521,Monstervakken!$C:$C,Monstervakken!CQ:CQ,".",0)</f>
        <v>ja</v>
      </c>
      <c r="BH521" s="234" t="str">
        <f>_xlfn.XLOOKUP($F521,Monstervakken!$C:$C,Monstervakken!CR:CR,".",0)</f>
        <v>ja</v>
      </c>
      <c r="BI521" s="234" t="str">
        <f>_xlfn.XLOOKUP($F521,Monstervakken!$C:$C,Monstervakken!CS:CS,".",0)</f>
        <v>ja</v>
      </c>
      <c r="BJ521" s="234" t="str">
        <f>_xlfn.XLOOKUP($F521,Monstervakken!$C:$C,Monstervakken!CT:CT,".",0)</f>
        <v>ja</v>
      </c>
      <c r="BK521" s="234" t="str">
        <f>_xlfn.XLOOKUP($F521,Monstervakken!$C:$C,Monstervakken!CU:CU,".",0)</f>
        <v>ja</v>
      </c>
      <c r="BL521" s="232" t="str">
        <f t="shared" si="53"/>
        <v>250_058</v>
      </c>
    </row>
    <row r="522" spans="1:64" x14ac:dyDescent="0.2">
      <c r="A522" s="6" t="s">
        <v>1647</v>
      </c>
      <c r="C522" s="135">
        <f>_xlfn.XLOOKUP(F522,Monstervakken!C:C,Monstervakken!B:B)</f>
        <v>2020</v>
      </c>
      <c r="D522" s="6" t="s">
        <v>1639</v>
      </c>
      <c r="E522" s="6" t="s">
        <v>682</v>
      </c>
      <c r="F522" s="75">
        <v>90</v>
      </c>
      <c r="G522" s="115" t="str">
        <f t="shared" si="54"/>
        <v>250_059</v>
      </c>
      <c r="H522" s="135"/>
      <c r="I522" s="75">
        <v>59</v>
      </c>
      <c r="J522" s="6" t="s">
        <v>684</v>
      </c>
      <c r="K522" s="23">
        <v>39</v>
      </c>
      <c r="L522" s="25">
        <v>5.8</v>
      </c>
      <c r="M522" s="6">
        <v>226.2</v>
      </c>
      <c r="N522" s="8">
        <v>43672</v>
      </c>
      <c r="O522" s="6" t="s">
        <v>47</v>
      </c>
      <c r="P522" s="66">
        <v>-2.1</v>
      </c>
      <c r="Q522" s="66">
        <v>-2.12</v>
      </c>
      <c r="R522" s="66">
        <f>_xlfn.XLOOKUP(E522,hlp_leggeruitrapport!A:A,hlp_leggeruitrapport!D:D)</f>
        <v>-2.12</v>
      </c>
      <c r="S522" s="66">
        <v>0.75</v>
      </c>
      <c r="T522" s="66">
        <f>_xlfn.XLOOKUP(E522,hlp_leggeruitrapport!A:A,hlp_leggeruitrapport!E:E)</f>
        <v>0.75</v>
      </c>
      <c r="U522" s="75">
        <f>_xlfn.XLOOKUP(E522,hlp_leggeruitrapport!A:A,hlp_leggeruitrapport!F:F)</f>
        <v>3</v>
      </c>
      <c r="V522" s="165">
        <f>_xlfn.XLOOKUP($G522,hpBPaanwas!$C:$C,hpBPaanwas!T:T,".")</f>
        <v>2.58</v>
      </c>
      <c r="W522" s="75">
        <f t="shared" si="55"/>
        <v>-3.0700000000000003</v>
      </c>
      <c r="X522" s="6">
        <v>-2.87</v>
      </c>
      <c r="Y522" s="6">
        <v>1.933333</v>
      </c>
      <c r="Z522" s="6">
        <v>1.56</v>
      </c>
      <c r="AA522" s="6">
        <v>0.18</v>
      </c>
      <c r="AB522" s="6">
        <v>0.47</v>
      </c>
      <c r="AC522" s="6">
        <v>60.8</v>
      </c>
      <c r="AD522" s="6">
        <v>7</v>
      </c>
      <c r="AE522" s="6">
        <v>18.3</v>
      </c>
      <c r="AF522" s="6">
        <v>0.110429</v>
      </c>
      <c r="AG522" s="6" t="s">
        <v>479</v>
      </c>
      <c r="AH522" s="6" t="s">
        <v>32</v>
      </c>
      <c r="AI522" s="6" t="s">
        <v>41</v>
      </c>
      <c r="AJ522" s="6" t="s">
        <v>684</v>
      </c>
      <c r="AK522" s="75">
        <f>_xlfn.XLOOKUP(G522,hlpBPout!C:C,hlpBPout!X:X,".")</f>
        <v>62</v>
      </c>
      <c r="AL522" s="75">
        <f>_xlfn.XLOOKUP($G522,hlpBPout!$C:$C,hlpBPout!AA:AA,".")</f>
        <v>4</v>
      </c>
      <c r="AM522" s="75">
        <f>_xlfn.XLOOKUP(G522,hpBPaanwas!C:C,hpBPaanwas!X:X,".")</f>
        <v>66</v>
      </c>
      <c r="AN522" s="165">
        <f t="shared" si="58"/>
        <v>0.51282051282051277</v>
      </c>
      <c r="AO522" s="75">
        <f>_xlfn.XLOOKUP($G522,hpBPaanwas!$C:$C,hpBPaanwas!AA:AA,".")</f>
        <v>20</v>
      </c>
      <c r="AP522" s="116"/>
      <c r="AQ522" s="75">
        <f t="shared" si="57"/>
        <v>1.2000000000000028</v>
      </c>
      <c r="AR522" s="116"/>
      <c r="AS522" s="127"/>
      <c r="AT522" s="127" t="s">
        <v>3795</v>
      </c>
      <c r="AU522" s="128"/>
      <c r="AV522" s="232" t="str">
        <f>_xlfn.XLOOKUP($F522,Monstervakken!$C:$C,Monstervakken!L:L,".",0)</f>
        <v>Altijd toepasbaar</v>
      </c>
      <c r="AW522" s="232" t="str">
        <f>_xlfn.XLOOKUP($F522,Monstervakken!$C:$C,Monstervakken!M:M,".",0)</f>
        <v>Altijd toepasbaar</v>
      </c>
      <c r="AX522" s="232" t="str">
        <f>_xlfn.XLOOKUP($F522,Monstervakken!$C:$C,Monstervakken!N:N,".",0)</f>
        <v>Verspreidbaar</v>
      </c>
      <c r="AY522" s="232" t="str">
        <f>_xlfn.XLOOKUP($F522,Monstervakken!$C:$C,Monstervakken!O:O,".",0)</f>
        <v>Toepasbaar in GBT</v>
      </c>
      <c r="AZ522" s="232" t="str">
        <f>_xlfn.XLOOKUP($F522,Monstervakken!$C:$C,Monstervakken!P:P,".",0)</f>
        <v>Toepasbaar in GBT</v>
      </c>
      <c r="BA522" s="232" t="str">
        <f>_xlfn.XLOOKUP($F522,Monstervakken!$C:$C,Monstervakken!Q:Q,".",0)</f>
        <v>Geen</v>
      </c>
      <c r="BB522" s="232"/>
      <c r="BC522" s="234" t="str">
        <f>_xlfn.XLOOKUP($F522,Monstervakken!$C:$C,Monstervakken!CM:CM,".",0)</f>
        <v>ja</v>
      </c>
      <c r="BD522" s="234" t="str">
        <f>_xlfn.XLOOKUP($F522,Monstervakken!$C:$C,Monstervakken!CN:CN,".",0)</f>
        <v>ja</v>
      </c>
      <c r="BE522" s="234" t="str">
        <f>_xlfn.XLOOKUP($F522,Monstervakken!$C:$C,Monstervakken!CO:CO,".",0)</f>
        <v>ja</v>
      </c>
      <c r="BF522" s="234" t="str">
        <f>_xlfn.XLOOKUP($F522,Monstervakken!$C:$C,Monstervakken!CP:CP,".",0)</f>
        <v>ja</v>
      </c>
      <c r="BG522" s="234" t="str">
        <f>_xlfn.XLOOKUP($F522,Monstervakken!$C:$C,Monstervakken!CQ:CQ,".",0)</f>
        <v>ja</v>
      </c>
      <c r="BH522" s="234" t="str">
        <f>_xlfn.XLOOKUP($F522,Monstervakken!$C:$C,Monstervakken!CR:CR,".",0)</f>
        <v>ja</v>
      </c>
      <c r="BI522" s="234" t="str">
        <f>_xlfn.XLOOKUP($F522,Monstervakken!$C:$C,Monstervakken!CS:CS,".",0)</f>
        <v>ja</v>
      </c>
      <c r="BJ522" s="234" t="str">
        <f>_xlfn.XLOOKUP($F522,Monstervakken!$C:$C,Monstervakken!CT:CT,".",0)</f>
        <v>ja</v>
      </c>
      <c r="BK522" s="234" t="str">
        <f>_xlfn.XLOOKUP($F522,Monstervakken!$C:$C,Monstervakken!CU:CU,".",0)</f>
        <v>ja</v>
      </c>
      <c r="BL522" s="232" t="str">
        <f t="shared" ref="BL522:BL585" si="59">G522</f>
        <v>250_059</v>
      </c>
    </row>
    <row r="523" spans="1:64" x14ac:dyDescent="0.2">
      <c r="A523" s="6" t="s">
        <v>1647</v>
      </c>
      <c r="C523" s="135">
        <f>_xlfn.XLOOKUP(F523,Monstervakken!C:C,Monstervakken!B:B)</f>
        <v>2020</v>
      </c>
      <c r="D523" s="6" t="s">
        <v>1639</v>
      </c>
      <c r="E523" s="6" t="s">
        <v>682</v>
      </c>
      <c r="F523" s="75">
        <v>90</v>
      </c>
      <c r="G523" s="115" t="str">
        <f t="shared" si="54"/>
        <v>250_060</v>
      </c>
      <c r="H523" s="135"/>
      <c r="I523" s="75">
        <v>60</v>
      </c>
      <c r="J523" s="6" t="s">
        <v>685</v>
      </c>
      <c r="K523" s="23">
        <v>32</v>
      </c>
      <c r="L523" s="25">
        <v>5.95</v>
      </c>
      <c r="M523" s="6">
        <v>190.4</v>
      </c>
      <c r="N523" s="8">
        <v>43672</v>
      </c>
      <c r="O523" s="6" t="s">
        <v>47</v>
      </c>
      <c r="P523" s="66">
        <v>-2.1</v>
      </c>
      <c r="Q523" s="66">
        <v>-2.12</v>
      </c>
      <c r="R523" s="66">
        <f>_xlfn.XLOOKUP(E523,hlp_leggeruitrapport!A:A,hlp_leggeruitrapport!D:D)</f>
        <v>-2.12</v>
      </c>
      <c r="S523" s="66">
        <v>0.75</v>
      </c>
      <c r="T523" s="66">
        <f>_xlfn.XLOOKUP(E523,hlp_leggeruitrapport!A:A,hlp_leggeruitrapport!E:E)</f>
        <v>0.75</v>
      </c>
      <c r="U523" s="75">
        <f>_xlfn.XLOOKUP(E523,hlp_leggeruitrapport!A:A,hlp_leggeruitrapport!F:F)</f>
        <v>3</v>
      </c>
      <c r="V523" s="165">
        <f>_xlfn.XLOOKUP($G523,hpBPaanwas!$C:$C,hpBPaanwas!T:T,".")</f>
        <v>2.64</v>
      </c>
      <c r="W523" s="75">
        <f t="shared" si="55"/>
        <v>-3.0700000000000003</v>
      </c>
      <c r="X523" s="6">
        <v>-2.87</v>
      </c>
      <c r="Y523" s="6">
        <v>1.9833339999999999</v>
      </c>
      <c r="Z523" s="6">
        <v>1.86</v>
      </c>
      <c r="AA523" s="6">
        <v>0.26</v>
      </c>
      <c r="AB523" s="6">
        <v>0.55000000000000004</v>
      </c>
      <c r="AC523" s="6">
        <v>59.5</v>
      </c>
      <c r="AD523" s="6">
        <v>8.3000000000000007</v>
      </c>
      <c r="AE523" s="6">
        <v>17.600000000000001</v>
      </c>
      <c r="AF523" s="6">
        <v>0.148784</v>
      </c>
      <c r="AG523" s="6" t="s">
        <v>479</v>
      </c>
      <c r="AH523" s="6" t="s">
        <v>32</v>
      </c>
      <c r="AI523" s="6" t="s">
        <v>41</v>
      </c>
      <c r="AJ523" s="6" t="s">
        <v>685</v>
      </c>
      <c r="AK523" s="75">
        <f>_xlfn.XLOOKUP(G523,hlpBPout!C:C,hlpBPout!X:X,".")</f>
        <v>58</v>
      </c>
      <c r="AL523" s="75">
        <f>_xlfn.XLOOKUP($G523,hlpBPout!$C:$C,hlpBPout!AA:AA,".")</f>
        <v>3</v>
      </c>
      <c r="AM523" s="75">
        <f>_xlfn.XLOOKUP(G523,hpBPaanwas!C:C,hpBPaanwas!X:X,".")</f>
        <v>64</v>
      </c>
      <c r="AN523" s="165">
        <f t="shared" si="58"/>
        <v>0.59375</v>
      </c>
      <c r="AO523" s="75">
        <f>_xlfn.XLOOKUP($G523,hpBPaanwas!$C:$C,hpBPaanwas!AA:AA,".")</f>
        <v>19</v>
      </c>
      <c r="AP523" s="116"/>
      <c r="AQ523" s="75">
        <f t="shared" si="57"/>
        <v>-1.5</v>
      </c>
      <c r="AR523" s="116"/>
      <c r="AS523" s="127"/>
      <c r="AT523" s="127" t="s">
        <v>3795</v>
      </c>
      <c r="AU523" s="128"/>
      <c r="AV523" s="232" t="str">
        <f>_xlfn.XLOOKUP($F523,Monstervakken!$C:$C,Monstervakken!L:L,".",0)</f>
        <v>Altijd toepasbaar</v>
      </c>
      <c r="AW523" s="232" t="str">
        <f>_xlfn.XLOOKUP($F523,Monstervakken!$C:$C,Monstervakken!M:M,".",0)</f>
        <v>Altijd toepasbaar</v>
      </c>
      <c r="AX523" s="232" t="str">
        <f>_xlfn.XLOOKUP($F523,Monstervakken!$C:$C,Monstervakken!N:N,".",0)</f>
        <v>Verspreidbaar</v>
      </c>
      <c r="AY523" s="232" t="str">
        <f>_xlfn.XLOOKUP($F523,Monstervakken!$C:$C,Monstervakken!O:O,".",0)</f>
        <v>Toepasbaar in GBT</v>
      </c>
      <c r="AZ523" s="232" t="str">
        <f>_xlfn.XLOOKUP($F523,Monstervakken!$C:$C,Monstervakken!P:P,".",0)</f>
        <v>Toepasbaar in GBT</v>
      </c>
      <c r="BA523" s="232" t="str">
        <f>_xlfn.XLOOKUP($F523,Monstervakken!$C:$C,Monstervakken!Q:Q,".",0)</f>
        <v>Geen</v>
      </c>
      <c r="BB523" s="232"/>
      <c r="BC523" s="234" t="str">
        <f>_xlfn.XLOOKUP($F523,Monstervakken!$C:$C,Monstervakken!CM:CM,".",0)</f>
        <v>ja</v>
      </c>
      <c r="BD523" s="234" t="str">
        <f>_xlfn.XLOOKUP($F523,Monstervakken!$C:$C,Monstervakken!CN:CN,".",0)</f>
        <v>ja</v>
      </c>
      <c r="BE523" s="234" t="str">
        <f>_xlfn.XLOOKUP($F523,Monstervakken!$C:$C,Monstervakken!CO:CO,".",0)</f>
        <v>ja</v>
      </c>
      <c r="BF523" s="234" t="str">
        <f>_xlfn.XLOOKUP($F523,Monstervakken!$C:$C,Monstervakken!CP:CP,".",0)</f>
        <v>ja</v>
      </c>
      <c r="BG523" s="234" t="str">
        <f>_xlfn.XLOOKUP($F523,Monstervakken!$C:$C,Monstervakken!CQ:CQ,".",0)</f>
        <v>ja</v>
      </c>
      <c r="BH523" s="234" t="str">
        <f>_xlfn.XLOOKUP($F523,Monstervakken!$C:$C,Monstervakken!CR:CR,".",0)</f>
        <v>ja</v>
      </c>
      <c r="BI523" s="234" t="str">
        <f>_xlfn.XLOOKUP($F523,Monstervakken!$C:$C,Monstervakken!CS:CS,".",0)</f>
        <v>ja</v>
      </c>
      <c r="BJ523" s="234" t="str">
        <f>_xlfn.XLOOKUP($F523,Monstervakken!$C:$C,Monstervakken!CT:CT,".",0)</f>
        <v>ja</v>
      </c>
      <c r="BK523" s="234" t="str">
        <f>_xlfn.XLOOKUP($F523,Monstervakken!$C:$C,Monstervakken!CU:CU,".",0)</f>
        <v>ja</v>
      </c>
      <c r="BL523" s="232" t="str">
        <f t="shared" si="59"/>
        <v>250_060</v>
      </c>
    </row>
    <row r="524" spans="1:64" x14ac:dyDescent="0.2">
      <c r="A524" s="6" t="s">
        <v>1647</v>
      </c>
      <c r="C524" s="135">
        <f>_xlfn.XLOOKUP(F524,Monstervakken!C:C,Monstervakken!B:B)</f>
        <v>2020</v>
      </c>
      <c r="D524" s="6" t="s">
        <v>1639</v>
      </c>
      <c r="E524" s="6" t="s">
        <v>1083</v>
      </c>
      <c r="F524" s="75">
        <v>90</v>
      </c>
      <c r="G524" s="115" t="str">
        <f t="shared" si="54"/>
        <v>250_061</v>
      </c>
      <c r="H524" s="135"/>
      <c r="I524" s="75">
        <v>61</v>
      </c>
      <c r="J524" s="6" t="s">
        <v>1084</v>
      </c>
      <c r="K524" s="23">
        <v>2</v>
      </c>
      <c r="L524" s="25">
        <v>6.1</v>
      </c>
      <c r="M524" s="6">
        <v>12.2</v>
      </c>
      <c r="N524" s="8">
        <v>43672</v>
      </c>
      <c r="O524" s="6" t="s">
        <v>47</v>
      </c>
      <c r="P524" s="66">
        <v>-2.1</v>
      </c>
      <c r="Q524" s="66">
        <v>-2.12</v>
      </c>
      <c r="R524" s="66">
        <f>_xlfn.XLOOKUP(E524,hlp_leggeruitrapport!A:A,hlp_leggeruitrapport!D:D)</f>
        <v>-2.12</v>
      </c>
      <c r="S524" s="66">
        <v>0.75</v>
      </c>
      <c r="T524" s="66">
        <f>_xlfn.XLOOKUP(E524,hlp_leggeruitrapport!A:A,hlp_leggeruitrapport!E:E)</f>
        <v>0.75</v>
      </c>
      <c r="U524" s="75">
        <f>_xlfn.XLOOKUP(E524,hlp_leggeruitrapport!A:A,hlp_leggeruitrapport!F:F)</f>
        <v>3</v>
      </c>
      <c r="V524" s="165">
        <f>_xlfn.XLOOKUP($G524,hpBPaanwas!$C:$C,hpBPaanwas!T:T,".")</f>
        <v>3</v>
      </c>
      <c r="W524" s="75">
        <f t="shared" si="55"/>
        <v>-3.0700000000000003</v>
      </c>
      <c r="X524" s="6">
        <v>-2.87</v>
      </c>
      <c r="Y524" s="6">
        <v>1.6</v>
      </c>
      <c r="Z524" s="6">
        <v>0.97</v>
      </c>
      <c r="AA524" s="6">
        <v>0.61</v>
      </c>
      <c r="AB524" s="6">
        <v>0.61</v>
      </c>
      <c r="AC524" s="6">
        <v>1.9</v>
      </c>
      <c r="AD524" s="6">
        <v>1.2</v>
      </c>
      <c r="AE524" s="6">
        <v>1.2</v>
      </c>
      <c r="AF524" s="6">
        <v>0.296431</v>
      </c>
      <c r="AG524" s="6" t="s">
        <v>921</v>
      </c>
      <c r="AH524" s="6" t="s">
        <v>28</v>
      </c>
      <c r="AI524" s="6" t="s">
        <v>41</v>
      </c>
      <c r="AJ524" s="6" t="s">
        <v>1084</v>
      </c>
      <c r="AK524" s="75">
        <f>_xlfn.XLOOKUP(G524,hlpBPout!C:C,hlpBPout!X:X,".")</f>
        <v>2</v>
      </c>
      <c r="AL524" s="75">
        <f>_xlfn.XLOOKUP($G524,hlpBPout!$C:$C,hlpBPout!AA:AA,".")</f>
        <v>1</v>
      </c>
      <c r="AM524" s="75">
        <f>_xlfn.XLOOKUP(G524,hpBPaanwas!C:C,hpBPaanwas!X:X,".")</f>
        <v>2</v>
      </c>
      <c r="AN524" s="165">
        <f t="shared" si="58"/>
        <v>0.5</v>
      </c>
      <c r="AO524" s="75">
        <f>_xlfn.XLOOKUP($G524,hpBPaanwas!$C:$C,hpBPaanwas!AA:AA,".")</f>
        <v>1</v>
      </c>
      <c r="AP524" s="116"/>
      <c r="AQ524" s="75">
        <f t="shared" si="57"/>
        <v>0.10000000000000009</v>
      </c>
      <c r="AR524" s="116"/>
      <c r="AS524" s="127"/>
      <c r="AT524" s="127" t="s">
        <v>3795</v>
      </c>
      <c r="AU524" s="128"/>
      <c r="AV524" s="232" t="str">
        <f>_xlfn.XLOOKUP($F524,Monstervakken!$C:$C,Monstervakken!L:L,".",0)</f>
        <v>Altijd toepasbaar</v>
      </c>
      <c r="AW524" s="232" t="str">
        <f>_xlfn.XLOOKUP($F524,Monstervakken!$C:$C,Monstervakken!M:M,".",0)</f>
        <v>Altijd toepasbaar</v>
      </c>
      <c r="AX524" s="232" t="str">
        <f>_xlfn.XLOOKUP($F524,Monstervakken!$C:$C,Monstervakken!N:N,".",0)</f>
        <v>Verspreidbaar</v>
      </c>
      <c r="AY524" s="232" t="str">
        <f>_xlfn.XLOOKUP($F524,Monstervakken!$C:$C,Monstervakken!O:O,".",0)</f>
        <v>Toepasbaar in GBT</v>
      </c>
      <c r="AZ524" s="232" t="str">
        <f>_xlfn.XLOOKUP($F524,Monstervakken!$C:$C,Monstervakken!P:P,".",0)</f>
        <v>Toepasbaar in GBT</v>
      </c>
      <c r="BA524" s="232" t="str">
        <f>_xlfn.XLOOKUP($F524,Monstervakken!$C:$C,Monstervakken!Q:Q,".",0)</f>
        <v>Geen</v>
      </c>
      <c r="BB524" s="232"/>
      <c r="BC524" s="234" t="str">
        <f>_xlfn.XLOOKUP($F524,Monstervakken!$C:$C,Monstervakken!CM:CM,".",0)</f>
        <v>ja</v>
      </c>
      <c r="BD524" s="234" t="str">
        <f>_xlfn.XLOOKUP($F524,Monstervakken!$C:$C,Monstervakken!CN:CN,".",0)</f>
        <v>ja</v>
      </c>
      <c r="BE524" s="234" t="str">
        <f>_xlfn.XLOOKUP($F524,Monstervakken!$C:$C,Monstervakken!CO:CO,".",0)</f>
        <v>ja</v>
      </c>
      <c r="BF524" s="234" t="str">
        <f>_xlfn.XLOOKUP($F524,Monstervakken!$C:$C,Monstervakken!CP:CP,".",0)</f>
        <v>ja</v>
      </c>
      <c r="BG524" s="234" t="str">
        <f>_xlfn.XLOOKUP($F524,Monstervakken!$C:$C,Monstervakken!CQ:CQ,".",0)</f>
        <v>ja</v>
      </c>
      <c r="BH524" s="234" t="str">
        <f>_xlfn.XLOOKUP($F524,Monstervakken!$C:$C,Monstervakken!CR:CR,".",0)</f>
        <v>ja</v>
      </c>
      <c r="BI524" s="234" t="str">
        <f>_xlfn.XLOOKUP($F524,Monstervakken!$C:$C,Monstervakken!CS:CS,".",0)</f>
        <v>ja</v>
      </c>
      <c r="BJ524" s="234" t="str">
        <f>_xlfn.XLOOKUP($F524,Monstervakken!$C:$C,Monstervakken!CT:CT,".",0)</f>
        <v>ja</v>
      </c>
      <c r="BK524" s="234" t="str">
        <f>_xlfn.XLOOKUP($F524,Monstervakken!$C:$C,Monstervakken!CU:CU,".",0)</f>
        <v>ja</v>
      </c>
      <c r="BL524" s="232" t="str">
        <f t="shared" si="59"/>
        <v>250_061</v>
      </c>
    </row>
    <row r="525" spans="1:64" x14ac:dyDescent="0.2">
      <c r="A525" s="6" t="s">
        <v>1647</v>
      </c>
      <c r="C525" s="135">
        <f>_xlfn.XLOOKUP(F525,Monstervakken!C:C,Monstervakken!B:B)</f>
        <v>2020</v>
      </c>
      <c r="D525" s="6" t="s">
        <v>1639</v>
      </c>
      <c r="E525" s="6" t="s">
        <v>211</v>
      </c>
      <c r="F525" s="75">
        <v>90</v>
      </c>
      <c r="G525" s="115" t="str">
        <f t="shared" si="54"/>
        <v>250_062</v>
      </c>
      <c r="H525" s="135"/>
      <c r="I525" s="75">
        <v>62</v>
      </c>
      <c r="J525" s="6" t="s">
        <v>212</v>
      </c>
      <c r="K525" s="23">
        <v>40</v>
      </c>
      <c r="L525" s="25">
        <v>18.649999999999999</v>
      </c>
      <c r="M525" s="6">
        <v>746</v>
      </c>
      <c r="N525" s="8">
        <v>43672</v>
      </c>
      <c r="O525" s="6" t="s">
        <v>66</v>
      </c>
      <c r="P525" s="66">
        <v>-2.1</v>
      </c>
      <c r="Q525" s="66">
        <v>-2.12</v>
      </c>
      <c r="R525" s="66">
        <f>_xlfn.XLOOKUP(E525,hlp_leggeruitrapport!A:A,hlp_leggeruitrapport!D:D)</f>
        <v>-2.12</v>
      </c>
      <c r="S525" s="66">
        <v>0.75</v>
      </c>
      <c r="T525" s="66">
        <f>_xlfn.XLOOKUP(E525,hlp_leggeruitrapport!A:A,hlp_leggeruitrapport!E:E)</f>
        <v>0.75</v>
      </c>
      <c r="U525" s="75">
        <f>_xlfn.XLOOKUP(E525,hlp_leggeruitrapport!A:A,hlp_leggeruitrapport!F:F)</f>
        <v>3</v>
      </c>
      <c r="V525" s="165">
        <f>_xlfn.XLOOKUP($G525,hpBPaanwas!$C:$C,hpBPaanwas!T:T,".")</f>
        <v>3</v>
      </c>
      <c r="W525" s="75">
        <f t="shared" si="55"/>
        <v>-3.0700000000000003</v>
      </c>
      <c r="X525" s="6">
        <v>-2.87</v>
      </c>
      <c r="Y525" s="6">
        <v>14.15</v>
      </c>
      <c r="Z525" s="6">
        <v>3.4</v>
      </c>
      <c r="AA525" s="6">
        <v>0.63</v>
      </c>
      <c r="AB525" s="6">
        <v>2.65</v>
      </c>
      <c r="AC525" s="6">
        <v>136</v>
      </c>
      <c r="AD525" s="6">
        <v>25.2</v>
      </c>
      <c r="AE525" s="6">
        <v>106</v>
      </c>
      <c r="AF525" s="6">
        <v>5.8809E-2</v>
      </c>
      <c r="AG525" s="6" t="s">
        <v>27</v>
      </c>
      <c r="AH525" s="6" t="s">
        <v>28</v>
      </c>
      <c r="AI525" s="6" t="s">
        <v>29</v>
      </c>
      <c r="AJ525" s="6" t="s">
        <v>212</v>
      </c>
      <c r="AK525" s="76">
        <f>_xlfn.XLOOKUP(G525,hlpBPout!C:C,hlpBPout!X:X,".")</f>
        <v>136</v>
      </c>
      <c r="AL525" s="75">
        <f>_xlfn.XLOOKUP($G525,hlpBPout!$C:$C,hlpBPout!AA:AA,".")</f>
        <v>24</v>
      </c>
      <c r="AM525" s="75">
        <f>_xlfn.XLOOKUP(G525,hpBPaanwas!C:C,hpBPaanwas!X:X,".")</f>
        <v>156</v>
      </c>
      <c r="AN525" s="165">
        <f t="shared" si="58"/>
        <v>3.1</v>
      </c>
      <c r="AO525" s="75">
        <f>_xlfn.XLOOKUP($G525,hpBPaanwas!$C:$C,hpBPaanwas!AA:AA,".")</f>
        <v>124</v>
      </c>
      <c r="AP525" s="116"/>
      <c r="AQ525" s="76">
        <f t="shared" si="57"/>
        <v>0</v>
      </c>
      <c r="AR525" s="257"/>
      <c r="AS525" s="127"/>
      <c r="AT525" s="127" t="s">
        <v>3795</v>
      </c>
      <c r="AU525" s="128"/>
      <c r="AV525" s="232" t="str">
        <f>_xlfn.XLOOKUP($F525,Monstervakken!$C:$C,Monstervakken!L:L,".",0)</f>
        <v>Altijd toepasbaar</v>
      </c>
      <c r="AW525" s="232" t="str">
        <f>_xlfn.XLOOKUP($F525,Monstervakken!$C:$C,Monstervakken!M:M,".",0)</f>
        <v>Altijd toepasbaar</v>
      </c>
      <c r="AX525" s="232" t="str">
        <f>_xlfn.XLOOKUP($F525,Monstervakken!$C:$C,Monstervakken!N:N,".",0)</f>
        <v>Verspreidbaar</v>
      </c>
      <c r="AY525" s="232" t="str">
        <f>_xlfn.XLOOKUP($F525,Monstervakken!$C:$C,Monstervakken!O:O,".",0)</f>
        <v>Toepasbaar in GBT</v>
      </c>
      <c r="AZ525" s="232" t="str">
        <f>_xlfn.XLOOKUP($F525,Monstervakken!$C:$C,Monstervakken!P:P,".",0)</f>
        <v>Toepasbaar in GBT</v>
      </c>
      <c r="BA525" s="232" t="str">
        <f>_xlfn.XLOOKUP($F525,Monstervakken!$C:$C,Monstervakken!Q:Q,".",0)</f>
        <v>Geen</v>
      </c>
      <c r="BB525" s="232"/>
      <c r="BC525" s="234" t="str">
        <f>_xlfn.XLOOKUP($F525,Monstervakken!$C:$C,Monstervakken!CM:CM,".",0)</f>
        <v>ja</v>
      </c>
      <c r="BD525" s="234" t="str">
        <f>_xlfn.XLOOKUP($F525,Monstervakken!$C:$C,Monstervakken!CN:CN,".",0)</f>
        <v>ja</v>
      </c>
      <c r="BE525" s="234" t="str">
        <f>_xlfn.XLOOKUP($F525,Monstervakken!$C:$C,Monstervakken!CO:CO,".",0)</f>
        <v>ja</v>
      </c>
      <c r="BF525" s="234" t="str">
        <f>_xlfn.XLOOKUP($F525,Monstervakken!$C:$C,Monstervakken!CP:CP,".",0)</f>
        <v>ja</v>
      </c>
      <c r="BG525" s="234" t="str">
        <f>_xlfn.XLOOKUP($F525,Monstervakken!$C:$C,Monstervakken!CQ:CQ,".",0)</f>
        <v>ja</v>
      </c>
      <c r="BH525" s="234" t="str">
        <f>_xlfn.XLOOKUP($F525,Monstervakken!$C:$C,Monstervakken!CR:CR,".",0)</f>
        <v>ja</v>
      </c>
      <c r="BI525" s="234" t="str">
        <f>_xlfn.XLOOKUP($F525,Monstervakken!$C:$C,Monstervakken!CS:CS,".",0)</f>
        <v>ja</v>
      </c>
      <c r="BJ525" s="234" t="str">
        <f>_xlfn.XLOOKUP($F525,Monstervakken!$C:$C,Monstervakken!CT:CT,".",0)</f>
        <v>ja</v>
      </c>
      <c r="BK525" s="234" t="str">
        <f>_xlfn.XLOOKUP($F525,Monstervakken!$C:$C,Monstervakken!CU:CU,".",0)</f>
        <v>ja</v>
      </c>
      <c r="BL525" s="232" t="str">
        <f t="shared" si="59"/>
        <v>250_062</v>
      </c>
    </row>
    <row r="526" spans="1:64" x14ac:dyDescent="0.2">
      <c r="A526" s="6" t="s">
        <v>1647</v>
      </c>
      <c r="C526" s="135">
        <f>_xlfn.XLOOKUP(F526,Monstervakken!C:C,Monstervakken!B:B)</f>
        <v>2020</v>
      </c>
      <c r="D526" s="6" t="s">
        <v>1639</v>
      </c>
      <c r="E526" s="6" t="s">
        <v>211</v>
      </c>
      <c r="F526" s="75">
        <v>90</v>
      </c>
      <c r="G526" s="115" t="str">
        <f t="shared" ref="G526:G589" si="60">D526&amp;"_"&amp;TEXT(I526,"000")</f>
        <v>250_063</v>
      </c>
      <c r="H526" s="135"/>
      <c r="I526" s="75">
        <v>63</v>
      </c>
      <c r="J526" s="6" t="s">
        <v>686</v>
      </c>
      <c r="K526" s="23">
        <v>45</v>
      </c>
      <c r="L526" s="25">
        <v>8.25</v>
      </c>
      <c r="M526" s="6">
        <v>371.25</v>
      </c>
      <c r="N526" s="8">
        <v>43672</v>
      </c>
      <c r="O526" s="6" t="s">
        <v>38</v>
      </c>
      <c r="P526" s="66">
        <v>-2.1</v>
      </c>
      <c r="Q526" s="66">
        <v>-2.12</v>
      </c>
      <c r="R526" s="66">
        <f>_xlfn.XLOOKUP(E526,hlp_leggeruitrapport!A:A,hlp_leggeruitrapport!D:D)</f>
        <v>-2.12</v>
      </c>
      <c r="S526" s="66">
        <v>0.75</v>
      </c>
      <c r="T526" s="66">
        <f>_xlfn.XLOOKUP(E526,hlp_leggeruitrapport!A:A,hlp_leggeruitrapport!E:E)</f>
        <v>0.75</v>
      </c>
      <c r="U526" s="75">
        <f>_xlfn.XLOOKUP(E526,hlp_leggeruitrapport!A:A,hlp_leggeruitrapport!F:F)</f>
        <v>3</v>
      </c>
      <c r="V526" s="165">
        <f>_xlfn.XLOOKUP($G526,hpBPaanwas!$C:$C,hpBPaanwas!T:T,".")</f>
        <v>3</v>
      </c>
      <c r="W526" s="75">
        <f t="shared" ref="W526:W589" si="61">X526-0.2</f>
        <v>-3.0700000000000003</v>
      </c>
      <c r="X526" s="6">
        <v>-2.87</v>
      </c>
      <c r="Y526" s="6">
        <v>3.75</v>
      </c>
      <c r="Z526" s="6">
        <v>1.21</v>
      </c>
      <c r="AA526" s="6">
        <v>0.45</v>
      </c>
      <c r="AB526" s="6">
        <v>0.9</v>
      </c>
      <c r="AC526" s="6">
        <v>54.5</v>
      </c>
      <c r="AD526" s="6">
        <v>20.3</v>
      </c>
      <c r="AE526" s="6">
        <v>40.5</v>
      </c>
      <c r="AF526" s="6">
        <v>0.145985</v>
      </c>
      <c r="AG526" s="6" t="s">
        <v>479</v>
      </c>
      <c r="AH526" s="6" t="s">
        <v>28</v>
      </c>
      <c r="AI526" s="6" t="s">
        <v>41</v>
      </c>
      <c r="AJ526" s="6" t="s">
        <v>686</v>
      </c>
      <c r="AK526" s="75">
        <f>_xlfn.XLOOKUP(G526,hlpBPout!C:C,hlpBPout!X:X,".")</f>
        <v>54</v>
      </c>
      <c r="AL526" s="75">
        <f>_xlfn.XLOOKUP($G526,hlpBPout!$C:$C,hlpBPout!AA:AA,".")</f>
        <v>18</v>
      </c>
      <c r="AM526" s="75">
        <f>_xlfn.XLOOKUP(G526,hpBPaanwas!C:C,hpBPaanwas!X:X,".")</f>
        <v>63</v>
      </c>
      <c r="AN526" s="165">
        <f t="shared" si="58"/>
        <v>1</v>
      </c>
      <c r="AO526" s="75">
        <f>_xlfn.XLOOKUP($G526,hpBPaanwas!$C:$C,hpBPaanwas!AA:AA,".")</f>
        <v>45</v>
      </c>
      <c r="AP526" s="116"/>
      <c r="AQ526" s="75">
        <f t="shared" si="57"/>
        <v>-0.5</v>
      </c>
      <c r="AR526" s="116"/>
      <c r="AS526" s="127"/>
      <c r="AT526" s="127" t="s">
        <v>3795</v>
      </c>
      <c r="AU526" s="128"/>
      <c r="AV526" s="232" t="str">
        <f>_xlfn.XLOOKUP($F526,Monstervakken!$C:$C,Monstervakken!L:L,".",0)</f>
        <v>Altijd toepasbaar</v>
      </c>
      <c r="AW526" s="232" t="str">
        <f>_xlfn.XLOOKUP($F526,Monstervakken!$C:$C,Monstervakken!M:M,".",0)</f>
        <v>Altijd toepasbaar</v>
      </c>
      <c r="AX526" s="232" t="str">
        <f>_xlfn.XLOOKUP($F526,Monstervakken!$C:$C,Monstervakken!N:N,".",0)</f>
        <v>Verspreidbaar</v>
      </c>
      <c r="AY526" s="232" t="str">
        <f>_xlfn.XLOOKUP($F526,Monstervakken!$C:$C,Monstervakken!O:O,".",0)</f>
        <v>Toepasbaar in GBT</v>
      </c>
      <c r="AZ526" s="232" t="str">
        <f>_xlfn.XLOOKUP($F526,Monstervakken!$C:$C,Monstervakken!P:P,".",0)</f>
        <v>Toepasbaar in GBT</v>
      </c>
      <c r="BA526" s="232" t="str">
        <f>_xlfn.XLOOKUP($F526,Monstervakken!$C:$C,Monstervakken!Q:Q,".",0)</f>
        <v>Geen</v>
      </c>
      <c r="BB526" s="232"/>
      <c r="BC526" s="234" t="str">
        <f>_xlfn.XLOOKUP($F526,Monstervakken!$C:$C,Monstervakken!CM:CM,".",0)</f>
        <v>ja</v>
      </c>
      <c r="BD526" s="234" t="str">
        <f>_xlfn.XLOOKUP($F526,Monstervakken!$C:$C,Monstervakken!CN:CN,".",0)</f>
        <v>ja</v>
      </c>
      <c r="BE526" s="234" t="str">
        <f>_xlfn.XLOOKUP($F526,Monstervakken!$C:$C,Monstervakken!CO:CO,".",0)</f>
        <v>ja</v>
      </c>
      <c r="BF526" s="234" t="str">
        <f>_xlfn.XLOOKUP($F526,Monstervakken!$C:$C,Monstervakken!CP:CP,".",0)</f>
        <v>ja</v>
      </c>
      <c r="BG526" s="234" t="str">
        <f>_xlfn.XLOOKUP($F526,Monstervakken!$C:$C,Monstervakken!CQ:CQ,".",0)</f>
        <v>ja</v>
      </c>
      <c r="BH526" s="234" t="str">
        <f>_xlfn.XLOOKUP($F526,Monstervakken!$C:$C,Monstervakken!CR:CR,".",0)</f>
        <v>ja</v>
      </c>
      <c r="BI526" s="234" t="str">
        <f>_xlfn.XLOOKUP($F526,Monstervakken!$C:$C,Monstervakken!CS:CS,".",0)</f>
        <v>ja</v>
      </c>
      <c r="BJ526" s="234" t="str">
        <f>_xlfn.XLOOKUP($F526,Monstervakken!$C:$C,Monstervakken!CT:CT,".",0)</f>
        <v>ja</v>
      </c>
      <c r="BK526" s="234" t="str">
        <f>_xlfn.XLOOKUP($F526,Monstervakken!$C:$C,Monstervakken!CU:CU,".",0)</f>
        <v>ja</v>
      </c>
      <c r="BL526" s="232" t="str">
        <f t="shared" si="59"/>
        <v>250_063</v>
      </c>
    </row>
    <row r="527" spans="1:64" x14ac:dyDescent="0.2">
      <c r="A527" s="6" t="s">
        <v>1647</v>
      </c>
      <c r="C527" s="135">
        <f>_xlfn.XLOOKUP(F527,Monstervakken!C:C,Monstervakken!B:B)</f>
        <v>2020</v>
      </c>
      <c r="D527" s="6" t="s">
        <v>1639</v>
      </c>
      <c r="E527" s="6" t="s">
        <v>211</v>
      </c>
      <c r="F527" s="75">
        <v>90</v>
      </c>
      <c r="G527" s="115" t="str">
        <f t="shared" si="60"/>
        <v>250_064</v>
      </c>
      <c r="H527" s="135"/>
      <c r="I527" s="75">
        <v>64</v>
      </c>
      <c r="J527" s="6" t="s">
        <v>213</v>
      </c>
      <c r="K527" s="23">
        <v>36</v>
      </c>
      <c r="L527" s="25">
        <v>5.7</v>
      </c>
      <c r="M527" s="6">
        <v>205.2</v>
      </c>
      <c r="N527" s="8">
        <v>43672</v>
      </c>
      <c r="O527" s="6" t="s">
        <v>74</v>
      </c>
      <c r="P527" s="66">
        <v>-2.1</v>
      </c>
      <c r="Q527" s="66">
        <v>-2.12</v>
      </c>
      <c r="R527" s="66">
        <f>_xlfn.XLOOKUP(E527,hlp_leggeruitrapport!A:A,hlp_leggeruitrapport!D:D)</f>
        <v>-2.12</v>
      </c>
      <c r="S527" s="66">
        <v>0.75</v>
      </c>
      <c r="T527" s="66">
        <f>_xlfn.XLOOKUP(E527,hlp_leggeruitrapport!A:A,hlp_leggeruitrapport!E:E)</f>
        <v>0.75</v>
      </c>
      <c r="U527" s="75">
        <f>_xlfn.XLOOKUP(E527,hlp_leggeruitrapport!A:A,hlp_leggeruitrapport!F:F)</f>
        <v>3</v>
      </c>
      <c r="V527" s="165">
        <f>_xlfn.XLOOKUP($G527,hpBPaanwas!$C:$C,hpBPaanwas!T:T,".")</f>
        <v>2.5299999999999998</v>
      </c>
      <c r="W527" s="75">
        <f t="shared" si="61"/>
        <v>-3.0700000000000003</v>
      </c>
      <c r="X527" s="6">
        <v>-2.87</v>
      </c>
      <c r="Y527" s="6">
        <v>1.9000010000000001</v>
      </c>
      <c r="Z527" s="6">
        <v>1.65</v>
      </c>
      <c r="AA527" s="6">
        <v>0</v>
      </c>
      <c r="AB527" s="6">
        <v>0.12</v>
      </c>
      <c r="AC527" s="6">
        <v>59.4</v>
      </c>
      <c r="AD527" s="6">
        <v>0</v>
      </c>
      <c r="AE527" s="6">
        <v>4.3</v>
      </c>
      <c r="AF527" s="6">
        <v>0</v>
      </c>
      <c r="AG527" s="6" t="s">
        <v>27</v>
      </c>
      <c r="AH527" s="6" t="s">
        <v>32</v>
      </c>
      <c r="AI527" s="6" t="s">
        <v>41</v>
      </c>
      <c r="AJ527" s="6" t="s">
        <v>213</v>
      </c>
      <c r="AK527" s="76">
        <f>_xlfn.XLOOKUP(G527,hlpBPout!C:C,hlpBPout!X:X,".")</f>
        <v>58</v>
      </c>
      <c r="AL527" s="75">
        <f>_xlfn.XLOOKUP($G527,hlpBPout!$C:$C,hlpBPout!AA:AA,".")</f>
        <v>0</v>
      </c>
      <c r="AM527" s="75">
        <f>_xlfn.XLOOKUP(G527,hpBPaanwas!C:C,hpBPaanwas!X:X,".")</f>
        <v>65</v>
      </c>
      <c r="AN527" s="165">
        <f t="shared" si="58"/>
        <v>0.19444444444444445</v>
      </c>
      <c r="AO527" s="75">
        <f>_xlfn.XLOOKUP($G527,hpBPaanwas!$C:$C,hpBPaanwas!AA:AA,".")</f>
        <v>7</v>
      </c>
      <c r="AP527" s="116"/>
      <c r="AQ527" s="76">
        <f t="shared" si="57"/>
        <v>-1.3999999999999986</v>
      </c>
      <c r="AR527" s="257"/>
      <c r="AS527" s="127"/>
      <c r="AT527" s="127" t="s">
        <v>3795</v>
      </c>
      <c r="AU527" s="128"/>
      <c r="AV527" s="232" t="str">
        <f>_xlfn.XLOOKUP($F527,Monstervakken!$C:$C,Monstervakken!L:L,".",0)</f>
        <v>Altijd toepasbaar</v>
      </c>
      <c r="AW527" s="232" t="str">
        <f>_xlfn.XLOOKUP($F527,Monstervakken!$C:$C,Monstervakken!M:M,".",0)</f>
        <v>Altijd toepasbaar</v>
      </c>
      <c r="AX527" s="232" t="str">
        <f>_xlfn.XLOOKUP($F527,Monstervakken!$C:$C,Monstervakken!N:N,".",0)</f>
        <v>Verspreidbaar</v>
      </c>
      <c r="AY527" s="232" t="str">
        <f>_xlfn.XLOOKUP($F527,Monstervakken!$C:$C,Monstervakken!O:O,".",0)</f>
        <v>Toepasbaar in GBT</v>
      </c>
      <c r="AZ527" s="232" t="str">
        <f>_xlfn.XLOOKUP($F527,Monstervakken!$C:$C,Monstervakken!P:P,".",0)</f>
        <v>Toepasbaar in GBT</v>
      </c>
      <c r="BA527" s="232" t="str">
        <f>_xlfn.XLOOKUP($F527,Monstervakken!$C:$C,Monstervakken!Q:Q,".",0)</f>
        <v>Geen</v>
      </c>
      <c r="BB527" s="232"/>
      <c r="BC527" s="234" t="str">
        <f>_xlfn.XLOOKUP($F527,Monstervakken!$C:$C,Monstervakken!CM:CM,".",0)</f>
        <v>ja</v>
      </c>
      <c r="BD527" s="234" t="str">
        <f>_xlfn.XLOOKUP($F527,Monstervakken!$C:$C,Monstervakken!CN:CN,".",0)</f>
        <v>ja</v>
      </c>
      <c r="BE527" s="234" t="str">
        <f>_xlfn.XLOOKUP($F527,Monstervakken!$C:$C,Monstervakken!CO:CO,".",0)</f>
        <v>ja</v>
      </c>
      <c r="BF527" s="234" t="str">
        <f>_xlfn.XLOOKUP($F527,Monstervakken!$C:$C,Monstervakken!CP:CP,".",0)</f>
        <v>ja</v>
      </c>
      <c r="BG527" s="234" t="str">
        <f>_xlfn.XLOOKUP($F527,Monstervakken!$C:$C,Monstervakken!CQ:CQ,".",0)</f>
        <v>ja</v>
      </c>
      <c r="BH527" s="234" t="str">
        <f>_xlfn.XLOOKUP($F527,Monstervakken!$C:$C,Monstervakken!CR:CR,".",0)</f>
        <v>ja</v>
      </c>
      <c r="BI527" s="234" t="str">
        <f>_xlfn.XLOOKUP($F527,Monstervakken!$C:$C,Monstervakken!CS:CS,".",0)</f>
        <v>ja</v>
      </c>
      <c r="BJ527" s="234" t="str">
        <f>_xlfn.XLOOKUP($F527,Monstervakken!$C:$C,Monstervakken!CT:CT,".",0)</f>
        <v>ja</v>
      </c>
      <c r="BK527" s="234" t="str">
        <f>_xlfn.XLOOKUP($F527,Monstervakken!$C:$C,Monstervakken!CU:CU,".",0)</f>
        <v>ja</v>
      </c>
      <c r="BL527" s="232" t="str">
        <f t="shared" si="59"/>
        <v>250_064</v>
      </c>
    </row>
    <row r="528" spans="1:64" x14ac:dyDescent="0.2">
      <c r="A528" s="6" t="s">
        <v>1647</v>
      </c>
      <c r="C528" s="135">
        <f>_xlfn.XLOOKUP(F528,Monstervakken!C:C,Monstervakken!B:B)</f>
        <v>2020</v>
      </c>
      <c r="D528" s="6" t="s">
        <v>1639</v>
      </c>
      <c r="E528" s="6" t="s">
        <v>214</v>
      </c>
      <c r="F528" s="75">
        <v>90</v>
      </c>
      <c r="G528" s="115" t="str">
        <f t="shared" si="60"/>
        <v>250_065</v>
      </c>
      <c r="H528" s="135"/>
      <c r="I528" s="75">
        <v>65</v>
      </c>
      <c r="J528" s="6" t="s">
        <v>215</v>
      </c>
      <c r="K528" s="23">
        <v>31.5</v>
      </c>
      <c r="L528" s="25">
        <v>5.85</v>
      </c>
      <c r="M528" s="6">
        <v>184.27500000000001</v>
      </c>
      <c r="N528" s="8">
        <v>43672</v>
      </c>
      <c r="O528" s="6" t="s">
        <v>74</v>
      </c>
      <c r="P528" s="66">
        <v>-2.1</v>
      </c>
      <c r="Q528" s="66">
        <v>-2.12</v>
      </c>
      <c r="R528" s="66">
        <f>_xlfn.XLOOKUP(E528,hlp_leggeruitrapport!A:A,hlp_leggeruitrapport!D:D)</f>
        <v>-2.12</v>
      </c>
      <c r="S528" s="66">
        <v>0.5</v>
      </c>
      <c r="T528" s="66">
        <f>_xlfn.XLOOKUP(E528,hlp_leggeruitrapport!A:A,hlp_leggeruitrapport!E:E)</f>
        <v>0.5</v>
      </c>
      <c r="U528" s="75">
        <f>_xlfn.XLOOKUP(E528,hlp_leggeruitrapport!A:A,hlp_leggeruitrapport!F:F)</f>
        <v>3</v>
      </c>
      <c r="V528" s="165">
        <f>_xlfn.XLOOKUP($G528,hpBPaanwas!$C:$C,hpBPaanwas!T:T,".")</f>
        <v>3</v>
      </c>
      <c r="W528" s="75">
        <f t="shared" si="61"/>
        <v>-2.8200000000000003</v>
      </c>
      <c r="X528" s="6">
        <v>-2.62</v>
      </c>
      <c r="Y528" s="6">
        <v>2.85</v>
      </c>
      <c r="Z528" s="6">
        <v>1.17</v>
      </c>
      <c r="AA528" s="6">
        <v>0.08</v>
      </c>
      <c r="AB528" s="6">
        <v>0.25</v>
      </c>
      <c r="AC528" s="6">
        <v>36.9</v>
      </c>
      <c r="AD528" s="6">
        <v>2.5</v>
      </c>
      <c r="AE528" s="6">
        <v>7.9</v>
      </c>
      <c r="AF528" s="6">
        <v>5.4529000000000001E-2</v>
      </c>
      <c r="AG528" s="6" t="s">
        <v>27</v>
      </c>
      <c r="AH528" s="6" t="s">
        <v>28</v>
      </c>
      <c r="AI528" s="6" t="s">
        <v>29</v>
      </c>
      <c r="AJ528" s="6" t="s">
        <v>215</v>
      </c>
      <c r="AK528" s="76">
        <f>_xlfn.XLOOKUP(G528,hlpBPout!C:C,hlpBPout!X:X,".")</f>
        <v>38</v>
      </c>
      <c r="AL528" s="75">
        <f>_xlfn.XLOOKUP($G528,hlpBPout!$C:$C,hlpBPout!AA:AA,".")</f>
        <v>3</v>
      </c>
      <c r="AM528" s="75">
        <f>_xlfn.XLOOKUP(G528,hpBPaanwas!C:C,hpBPaanwas!X:X,".")</f>
        <v>41</v>
      </c>
      <c r="AN528" s="165">
        <f t="shared" si="58"/>
        <v>0.2857142857142857</v>
      </c>
      <c r="AO528" s="75">
        <f>_xlfn.XLOOKUP($G528,hpBPaanwas!$C:$C,hpBPaanwas!AA:AA,".")</f>
        <v>9</v>
      </c>
      <c r="AP528" s="116"/>
      <c r="AQ528" s="76">
        <f t="shared" si="57"/>
        <v>1.1000000000000014</v>
      </c>
      <c r="AR528" s="257"/>
      <c r="AS528" s="127"/>
      <c r="AT528" s="127" t="s">
        <v>3795</v>
      </c>
      <c r="AU528" s="128"/>
      <c r="AV528" s="232" t="str">
        <f>_xlfn.XLOOKUP($F528,Monstervakken!$C:$C,Monstervakken!L:L,".",0)</f>
        <v>Altijd toepasbaar</v>
      </c>
      <c r="AW528" s="232" t="str">
        <f>_xlfn.XLOOKUP($F528,Monstervakken!$C:$C,Monstervakken!M:M,".",0)</f>
        <v>Altijd toepasbaar</v>
      </c>
      <c r="AX528" s="232" t="str">
        <f>_xlfn.XLOOKUP($F528,Monstervakken!$C:$C,Monstervakken!N:N,".",0)</f>
        <v>Verspreidbaar</v>
      </c>
      <c r="AY528" s="232" t="str">
        <f>_xlfn.XLOOKUP($F528,Monstervakken!$C:$C,Monstervakken!O:O,".",0)</f>
        <v>Toepasbaar in GBT</v>
      </c>
      <c r="AZ528" s="232" t="str">
        <f>_xlfn.XLOOKUP($F528,Monstervakken!$C:$C,Monstervakken!P:P,".",0)</f>
        <v>Toepasbaar in GBT</v>
      </c>
      <c r="BA528" s="232" t="str">
        <f>_xlfn.XLOOKUP($F528,Monstervakken!$C:$C,Monstervakken!Q:Q,".",0)</f>
        <v>Geen</v>
      </c>
      <c r="BB528" s="232"/>
      <c r="BC528" s="234" t="str">
        <f>_xlfn.XLOOKUP($F528,Monstervakken!$C:$C,Monstervakken!CM:CM,".",0)</f>
        <v>ja</v>
      </c>
      <c r="BD528" s="234" t="str">
        <f>_xlfn.XLOOKUP($F528,Monstervakken!$C:$C,Monstervakken!CN:CN,".",0)</f>
        <v>ja</v>
      </c>
      <c r="BE528" s="234" t="str">
        <f>_xlfn.XLOOKUP($F528,Monstervakken!$C:$C,Monstervakken!CO:CO,".",0)</f>
        <v>ja</v>
      </c>
      <c r="BF528" s="234" t="str">
        <f>_xlfn.XLOOKUP($F528,Monstervakken!$C:$C,Monstervakken!CP:CP,".",0)</f>
        <v>ja</v>
      </c>
      <c r="BG528" s="234" t="str">
        <f>_xlfn.XLOOKUP($F528,Monstervakken!$C:$C,Monstervakken!CQ:CQ,".",0)</f>
        <v>ja</v>
      </c>
      <c r="BH528" s="234" t="str">
        <f>_xlfn.XLOOKUP($F528,Monstervakken!$C:$C,Monstervakken!CR:CR,".",0)</f>
        <v>ja</v>
      </c>
      <c r="BI528" s="234" t="str">
        <f>_xlfn.XLOOKUP($F528,Monstervakken!$C:$C,Monstervakken!CS:CS,".",0)</f>
        <v>ja</v>
      </c>
      <c r="BJ528" s="234" t="str">
        <f>_xlfn.XLOOKUP($F528,Monstervakken!$C:$C,Monstervakken!CT:CT,".",0)</f>
        <v>ja</v>
      </c>
      <c r="BK528" s="234" t="str">
        <f>_xlfn.XLOOKUP($F528,Monstervakken!$C:$C,Monstervakken!CU:CU,".",0)</f>
        <v>ja</v>
      </c>
      <c r="BL528" s="232" t="str">
        <f t="shared" si="59"/>
        <v>250_065</v>
      </c>
    </row>
    <row r="529" spans="1:64" x14ac:dyDescent="0.2">
      <c r="A529" s="6" t="s">
        <v>1647</v>
      </c>
      <c r="C529" s="135">
        <f>_xlfn.XLOOKUP(F529,Monstervakken!C:C,Monstervakken!B:B)</f>
        <v>2020</v>
      </c>
      <c r="D529" s="6" t="s">
        <v>1639</v>
      </c>
      <c r="E529" s="6" t="s">
        <v>214</v>
      </c>
      <c r="F529" s="75">
        <v>90</v>
      </c>
      <c r="G529" s="115" t="str">
        <f t="shared" si="60"/>
        <v>250_066</v>
      </c>
      <c r="H529" s="135"/>
      <c r="I529" s="75">
        <v>66</v>
      </c>
      <c r="J529" s="6" t="s">
        <v>216</v>
      </c>
      <c r="K529" s="23">
        <v>27.5</v>
      </c>
      <c r="L529" s="25">
        <v>6.35</v>
      </c>
      <c r="M529" s="6">
        <v>174.625</v>
      </c>
      <c r="N529" s="8">
        <v>43672</v>
      </c>
      <c r="O529" s="6" t="s">
        <v>74</v>
      </c>
      <c r="P529" s="66">
        <v>-2.1</v>
      </c>
      <c r="Q529" s="66">
        <v>-2.12</v>
      </c>
      <c r="R529" s="66">
        <f>_xlfn.XLOOKUP(E529,hlp_leggeruitrapport!A:A,hlp_leggeruitrapport!D:D)</f>
        <v>-2.12</v>
      </c>
      <c r="S529" s="66">
        <v>0.5</v>
      </c>
      <c r="T529" s="66">
        <f>_xlfn.XLOOKUP(E529,hlp_leggeruitrapport!A:A,hlp_leggeruitrapport!E:E)</f>
        <v>0.5</v>
      </c>
      <c r="U529" s="75">
        <f>_xlfn.XLOOKUP(E529,hlp_leggeruitrapport!A:A,hlp_leggeruitrapport!F:F)</f>
        <v>3</v>
      </c>
      <c r="V529" s="165">
        <f>_xlfn.XLOOKUP($G529,hpBPaanwas!$C:$C,hpBPaanwas!T:T,".")</f>
        <v>3</v>
      </c>
      <c r="W529" s="75">
        <f t="shared" si="61"/>
        <v>-2.8200000000000003</v>
      </c>
      <c r="X529" s="6">
        <v>-2.62</v>
      </c>
      <c r="Y529" s="6">
        <v>3.35</v>
      </c>
      <c r="Z529" s="6">
        <v>0.42</v>
      </c>
      <c r="AA529" s="6">
        <v>0.04</v>
      </c>
      <c r="AB529" s="6">
        <v>7.0000000000000007E-2</v>
      </c>
      <c r="AC529" s="6">
        <v>11.6</v>
      </c>
      <c r="AD529" s="6">
        <v>1.1000000000000001</v>
      </c>
      <c r="AE529" s="6">
        <v>1.9</v>
      </c>
      <c r="AF529" s="6">
        <v>2.3628E-2</v>
      </c>
      <c r="AG529" s="6" t="s">
        <v>27</v>
      </c>
      <c r="AH529" s="6" t="s">
        <v>28</v>
      </c>
      <c r="AI529" s="6" t="s">
        <v>29</v>
      </c>
      <c r="AJ529" s="6" t="s">
        <v>216</v>
      </c>
      <c r="AK529" s="76">
        <f>_xlfn.XLOOKUP(G529,hlpBPout!C:C,hlpBPout!X:X,".")</f>
        <v>11</v>
      </c>
      <c r="AL529" s="75">
        <f>_xlfn.XLOOKUP($G529,hlpBPout!$C:$C,hlpBPout!AA:AA,".")</f>
        <v>0</v>
      </c>
      <c r="AM529" s="75">
        <f>_xlfn.XLOOKUP(G529,hpBPaanwas!C:C,hpBPaanwas!X:X,".")</f>
        <v>17</v>
      </c>
      <c r="AN529" s="165">
        <f t="shared" si="58"/>
        <v>0.10909090909090909</v>
      </c>
      <c r="AO529" s="75">
        <f>_xlfn.XLOOKUP($G529,hpBPaanwas!$C:$C,hpBPaanwas!AA:AA,".")</f>
        <v>3</v>
      </c>
      <c r="AP529" s="116"/>
      <c r="AQ529" s="76">
        <f t="shared" si="57"/>
        <v>-0.59999999999999964</v>
      </c>
      <c r="AR529" s="257"/>
      <c r="AS529" s="127"/>
      <c r="AT529" s="127" t="s">
        <v>3795</v>
      </c>
      <c r="AU529" s="128"/>
      <c r="AV529" s="232" t="str">
        <f>_xlfn.XLOOKUP($F529,Monstervakken!$C:$C,Monstervakken!L:L,".",0)</f>
        <v>Altijd toepasbaar</v>
      </c>
      <c r="AW529" s="232" t="str">
        <f>_xlfn.XLOOKUP($F529,Monstervakken!$C:$C,Monstervakken!M:M,".",0)</f>
        <v>Altijd toepasbaar</v>
      </c>
      <c r="AX529" s="232" t="str">
        <f>_xlfn.XLOOKUP($F529,Monstervakken!$C:$C,Monstervakken!N:N,".",0)</f>
        <v>Verspreidbaar</v>
      </c>
      <c r="AY529" s="232" t="str">
        <f>_xlfn.XLOOKUP($F529,Monstervakken!$C:$C,Monstervakken!O:O,".",0)</f>
        <v>Toepasbaar in GBT</v>
      </c>
      <c r="AZ529" s="232" t="str">
        <f>_xlfn.XLOOKUP($F529,Monstervakken!$C:$C,Monstervakken!P:P,".",0)</f>
        <v>Toepasbaar in GBT</v>
      </c>
      <c r="BA529" s="232" t="str">
        <f>_xlfn.XLOOKUP($F529,Monstervakken!$C:$C,Monstervakken!Q:Q,".",0)</f>
        <v>Geen</v>
      </c>
      <c r="BB529" s="232"/>
      <c r="BC529" s="234" t="str">
        <f>_xlfn.XLOOKUP($F529,Monstervakken!$C:$C,Monstervakken!CM:CM,".",0)</f>
        <v>ja</v>
      </c>
      <c r="BD529" s="234" t="str">
        <f>_xlfn.XLOOKUP($F529,Monstervakken!$C:$C,Monstervakken!CN:CN,".",0)</f>
        <v>ja</v>
      </c>
      <c r="BE529" s="234" t="str">
        <f>_xlfn.XLOOKUP($F529,Monstervakken!$C:$C,Monstervakken!CO:CO,".",0)</f>
        <v>ja</v>
      </c>
      <c r="BF529" s="234" t="str">
        <f>_xlfn.XLOOKUP($F529,Monstervakken!$C:$C,Monstervakken!CP:CP,".",0)</f>
        <v>ja</v>
      </c>
      <c r="BG529" s="234" t="str">
        <f>_xlfn.XLOOKUP($F529,Monstervakken!$C:$C,Monstervakken!CQ:CQ,".",0)</f>
        <v>ja</v>
      </c>
      <c r="BH529" s="234" t="str">
        <f>_xlfn.XLOOKUP($F529,Monstervakken!$C:$C,Monstervakken!CR:CR,".",0)</f>
        <v>ja</v>
      </c>
      <c r="BI529" s="234" t="str">
        <f>_xlfn.XLOOKUP($F529,Monstervakken!$C:$C,Monstervakken!CS:CS,".",0)</f>
        <v>ja</v>
      </c>
      <c r="BJ529" s="234" t="str">
        <f>_xlfn.XLOOKUP($F529,Monstervakken!$C:$C,Monstervakken!CT:CT,".",0)</f>
        <v>ja</v>
      </c>
      <c r="BK529" s="234" t="str">
        <f>_xlfn.XLOOKUP($F529,Monstervakken!$C:$C,Monstervakken!CU:CU,".",0)</f>
        <v>ja</v>
      </c>
      <c r="BL529" s="232" t="str">
        <f t="shared" si="59"/>
        <v>250_066</v>
      </c>
    </row>
    <row r="530" spans="1:64" x14ac:dyDescent="0.2">
      <c r="A530" s="6" t="s">
        <v>1647</v>
      </c>
      <c r="C530" s="135">
        <f>_xlfn.XLOOKUP(F530,Monstervakken!C:C,Monstervakken!B:B)</f>
        <v>2020</v>
      </c>
      <c r="D530" s="6" t="s">
        <v>1639</v>
      </c>
      <c r="E530" s="6" t="s">
        <v>217</v>
      </c>
      <c r="F530" s="75">
        <v>90</v>
      </c>
      <c r="G530" s="75" t="str">
        <f t="shared" si="60"/>
        <v>250_067</v>
      </c>
      <c r="H530" s="135"/>
      <c r="I530" s="75">
        <v>67</v>
      </c>
      <c r="J530" s="6" t="s">
        <v>218</v>
      </c>
      <c r="K530" s="23">
        <v>51</v>
      </c>
      <c r="L530" s="25">
        <v>6.85</v>
      </c>
      <c r="M530" s="6">
        <v>349.35</v>
      </c>
      <c r="N530" s="8">
        <v>43672</v>
      </c>
      <c r="O530" s="6" t="s">
        <v>26</v>
      </c>
      <c r="P530" s="66">
        <v>-2.1</v>
      </c>
      <c r="Q530" s="66">
        <v>-2.12</v>
      </c>
      <c r="R530" s="66">
        <f>_xlfn.XLOOKUP(E530,hlp_leggeruitrapport!A:A,hlp_leggeruitrapport!D:D)</f>
        <v>-2.12</v>
      </c>
      <c r="S530" s="67">
        <v>0.5</v>
      </c>
      <c r="T530" s="67" t="str">
        <f>_xlfn.XLOOKUP(E530,hlp_leggeruitrapport!A:A,hlp_leggeruitrapport!E:E)</f>
        <v>-</v>
      </c>
      <c r="U530" s="76" t="str">
        <f>_xlfn.XLOOKUP(E530,hlp_leggeruitrapport!A:A,hlp_leggeruitrapport!F:F)</f>
        <v>-</v>
      </c>
      <c r="V530" s="165">
        <f>_xlfn.XLOOKUP($G530,hpBPaanwas!$C:$C,hpBPaanwas!T:T,".")</f>
        <v>3</v>
      </c>
      <c r="W530" s="75">
        <f t="shared" si="61"/>
        <v>-2.8200000000000003</v>
      </c>
      <c r="X530" s="6">
        <v>-2.62</v>
      </c>
      <c r="Y530" s="6">
        <v>3.85</v>
      </c>
      <c r="Z530" s="6">
        <v>0.71</v>
      </c>
      <c r="AA530" s="6">
        <v>0.01</v>
      </c>
      <c r="AB530" s="6">
        <v>0.06</v>
      </c>
      <c r="AC530" s="6">
        <v>36.200000000000003</v>
      </c>
      <c r="AD530" s="6">
        <v>0.5</v>
      </c>
      <c r="AE530" s="6">
        <v>3.1</v>
      </c>
      <c r="AF530" s="6">
        <v>5.1840000000000002E-3</v>
      </c>
      <c r="AG530" s="6" t="s">
        <v>27</v>
      </c>
      <c r="AH530" s="6" t="s">
        <v>32</v>
      </c>
      <c r="AI530" s="6" t="s">
        <v>29</v>
      </c>
      <c r="AJ530" s="6" t="s">
        <v>218</v>
      </c>
      <c r="AK530" s="76">
        <f>_xlfn.XLOOKUP(G530,hlpBPout!C:C,hlpBPout!X:X,".")</f>
        <v>36</v>
      </c>
      <c r="AL530" s="75">
        <f>_xlfn.XLOOKUP($G530,hlpBPout!$C:$C,hlpBPout!AA:AA,".")</f>
        <v>0</v>
      </c>
      <c r="AM530" s="75">
        <f>_xlfn.XLOOKUP(G530,hpBPaanwas!C:C,hpBPaanwas!X:X,".")</f>
        <v>46</v>
      </c>
      <c r="AN530" s="165">
        <f t="shared" si="58"/>
        <v>9.8039215686274508E-2</v>
      </c>
      <c r="AO530" s="75">
        <f>_xlfn.XLOOKUP($G530,hpBPaanwas!$C:$C,hpBPaanwas!AA:AA,".")</f>
        <v>5</v>
      </c>
      <c r="AP530" s="116"/>
      <c r="AQ530" s="76">
        <f t="shared" si="57"/>
        <v>-0.20000000000000284</v>
      </c>
      <c r="AR530" s="257"/>
      <c r="AS530" s="127"/>
      <c r="AT530" s="127" t="s">
        <v>3795</v>
      </c>
      <c r="AU530" s="128"/>
      <c r="AV530" s="232" t="str">
        <f>_xlfn.XLOOKUP($F530,Monstervakken!$C:$C,Monstervakken!L:L,".",0)</f>
        <v>Altijd toepasbaar</v>
      </c>
      <c r="AW530" s="232" t="str">
        <f>_xlfn.XLOOKUP($F530,Monstervakken!$C:$C,Monstervakken!M:M,".",0)</f>
        <v>Altijd toepasbaar</v>
      </c>
      <c r="AX530" s="232" t="str">
        <f>_xlfn.XLOOKUP($F530,Monstervakken!$C:$C,Monstervakken!N:N,".",0)</f>
        <v>Verspreidbaar</v>
      </c>
      <c r="AY530" s="232" t="str">
        <f>_xlfn.XLOOKUP($F530,Monstervakken!$C:$C,Monstervakken!O:O,".",0)</f>
        <v>Toepasbaar in GBT</v>
      </c>
      <c r="AZ530" s="232" t="str">
        <f>_xlfn.XLOOKUP($F530,Monstervakken!$C:$C,Monstervakken!P:P,".",0)</f>
        <v>Toepasbaar in GBT</v>
      </c>
      <c r="BA530" s="232" t="str">
        <f>_xlfn.XLOOKUP($F530,Monstervakken!$C:$C,Monstervakken!Q:Q,".",0)</f>
        <v>Geen</v>
      </c>
      <c r="BB530" s="232"/>
      <c r="BC530" s="234" t="str">
        <f>_xlfn.XLOOKUP($F530,Monstervakken!$C:$C,Monstervakken!CM:CM,".",0)</f>
        <v>ja</v>
      </c>
      <c r="BD530" s="234" t="str">
        <f>_xlfn.XLOOKUP($F530,Monstervakken!$C:$C,Monstervakken!CN:CN,".",0)</f>
        <v>ja</v>
      </c>
      <c r="BE530" s="234" t="str">
        <f>_xlfn.XLOOKUP($F530,Monstervakken!$C:$C,Monstervakken!CO:CO,".",0)</f>
        <v>ja</v>
      </c>
      <c r="BF530" s="234" t="str">
        <f>_xlfn.XLOOKUP($F530,Monstervakken!$C:$C,Monstervakken!CP:CP,".",0)</f>
        <v>ja</v>
      </c>
      <c r="BG530" s="234" t="str">
        <f>_xlfn.XLOOKUP($F530,Monstervakken!$C:$C,Monstervakken!CQ:CQ,".",0)</f>
        <v>ja</v>
      </c>
      <c r="BH530" s="234" t="str">
        <f>_xlfn.XLOOKUP($F530,Monstervakken!$C:$C,Monstervakken!CR:CR,".",0)</f>
        <v>ja</v>
      </c>
      <c r="BI530" s="234" t="str">
        <f>_xlfn.XLOOKUP($F530,Monstervakken!$C:$C,Monstervakken!CS:CS,".",0)</f>
        <v>ja</v>
      </c>
      <c r="BJ530" s="234" t="str">
        <f>_xlfn.XLOOKUP($F530,Monstervakken!$C:$C,Monstervakken!CT:CT,".",0)</f>
        <v>ja</v>
      </c>
      <c r="BK530" s="234" t="str">
        <f>_xlfn.XLOOKUP($F530,Monstervakken!$C:$C,Monstervakken!CU:CU,".",0)</f>
        <v>ja</v>
      </c>
      <c r="BL530" s="232" t="str">
        <f t="shared" si="59"/>
        <v>250_067</v>
      </c>
    </row>
    <row r="531" spans="1:64" x14ac:dyDescent="0.2">
      <c r="A531" s="6" t="s">
        <v>1647</v>
      </c>
      <c r="C531" s="135">
        <f>_xlfn.XLOOKUP(F531,Monstervakken!C:C,Monstervakken!B:B)</f>
        <v>3032</v>
      </c>
      <c r="D531" s="6" t="s">
        <v>1640</v>
      </c>
      <c r="E531" s="6" t="s">
        <v>309</v>
      </c>
      <c r="F531" s="75">
        <v>128</v>
      </c>
      <c r="G531" s="115" t="str">
        <f t="shared" si="60"/>
        <v>163_111</v>
      </c>
      <c r="H531" s="135"/>
      <c r="I531" s="75">
        <v>111</v>
      </c>
      <c r="J531" s="6" t="s">
        <v>776</v>
      </c>
      <c r="K531" s="23">
        <v>22</v>
      </c>
      <c r="L531" s="25">
        <v>32</v>
      </c>
      <c r="M531" s="6">
        <v>704</v>
      </c>
      <c r="N531" s="8">
        <v>43655</v>
      </c>
      <c r="O531" s="6" t="s">
        <v>38</v>
      </c>
      <c r="P531" s="66">
        <v>-1.94</v>
      </c>
      <c r="Q531" s="66">
        <v>-1.97</v>
      </c>
      <c r="R531" s="66">
        <f>_xlfn.XLOOKUP(E531,hlp_leggeruitrapport!A:A,hlp_leggeruitrapport!D:D)</f>
        <v>-1.97</v>
      </c>
      <c r="S531" s="66">
        <v>0.75</v>
      </c>
      <c r="T531" s="66">
        <f>_xlfn.XLOOKUP(E531,hlp_leggeruitrapport!A:A,hlp_leggeruitrapport!E:E)</f>
        <v>0.75</v>
      </c>
      <c r="U531" s="75">
        <f>_xlfn.XLOOKUP(E531,hlp_leggeruitrapport!A:A,hlp_leggeruitrapport!F:F)</f>
        <v>3</v>
      </c>
      <c r="V531" s="165">
        <f>_xlfn.XLOOKUP($G531,hpBPaanwas!$C:$C,hpBPaanwas!T:T,".")</f>
        <v>3</v>
      </c>
      <c r="W531" s="75">
        <f t="shared" si="61"/>
        <v>-2.9200000000000004</v>
      </c>
      <c r="X531" s="6">
        <v>-2.72</v>
      </c>
      <c r="Y531" s="6">
        <v>27.5</v>
      </c>
      <c r="Z531" s="6">
        <v>8.0299999999999994</v>
      </c>
      <c r="AA531" s="6">
        <v>0.63</v>
      </c>
      <c r="AB531" s="6">
        <v>5.36</v>
      </c>
      <c r="AC531" s="6">
        <v>176.7</v>
      </c>
      <c r="AD531" s="6">
        <v>13.9</v>
      </c>
      <c r="AE531" s="6">
        <v>117.9</v>
      </c>
      <c r="AF531" s="6">
        <v>3.0469E-2</v>
      </c>
      <c r="AG531" s="6" t="s">
        <v>479</v>
      </c>
      <c r="AH531" s="6" t="s">
        <v>32</v>
      </c>
      <c r="AI531" s="6" t="s">
        <v>41</v>
      </c>
      <c r="AJ531" s="6" t="s">
        <v>776</v>
      </c>
      <c r="AK531" s="76">
        <f>_xlfn.XLOOKUP(G531,hlpBPout!C:C,hlpBPout!X:X,".")</f>
        <v>176</v>
      </c>
      <c r="AL531" s="75">
        <f>_xlfn.XLOOKUP($G531,hlpBPout!$C:$C,hlpBPout!AA:AA,".")</f>
        <v>13</v>
      </c>
      <c r="AM531" s="75">
        <f>_xlfn.XLOOKUP(G531,hpBPaanwas!C:C,hpBPaanwas!X:X,".")</f>
        <v>194</v>
      </c>
      <c r="AN531" s="165">
        <f t="shared" si="58"/>
        <v>6</v>
      </c>
      <c r="AO531" s="75">
        <f>_xlfn.XLOOKUP($G531,hpBPaanwas!$C:$C,hpBPaanwas!AA:AA,".")</f>
        <v>132</v>
      </c>
      <c r="AP531" s="116"/>
      <c r="AQ531" s="76">
        <f t="shared" si="57"/>
        <v>-0.69999999999998863</v>
      </c>
      <c r="AR531" s="257"/>
      <c r="AS531" s="127"/>
      <c r="AT531" s="127" t="s">
        <v>3795</v>
      </c>
      <c r="AU531" s="128"/>
      <c r="AV531" s="232" t="str">
        <f>_xlfn.XLOOKUP($F531,Monstervakken!$C:$C,Monstervakken!L:L,".",0)</f>
        <v>Klasse industrie</v>
      </c>
      <c r="AW531" s="232" t="str">
        <f>_xlfn.XLOOKUP($F531,Monstervakken!$C:$C,Monstervakken!M:M,".",0)</f>
        <v>Klasse A</v>
      </c>
      <c r="AX531" s="232" t="str">
        <f>_xlfn.XLOOKUP($F531,Monstervakken!$C:$C,Monstervakken!N:N,".",0)</f>
        <v>Verspreidbaar</v>
      </c>
      <c r="AY531" s="232" t="str">
        <f>_xlfn.XLOOKUP($F531,Monstervakken!$C:$C,Monstervakken!O:O,".",0)</f>
        <v>Toepasbaar in GBT</v>
      </c>
      <c r="AZ531" s="232" t="str">
        <f>_xlfn.XLOOKUP($F531,Monstervakken!$C:$C,Monstervakken!P:P,".",0)</f>
        <v>Toepasbaar in GBT</v>
      </c>
      <c r="BA531" s="232" t="str">
        <f>_xlfn.XLOOKUP($F531,Monstervakken!$C:$C,Monstervakken!Q:Q,".",0)</f>
        <v>Geen</v>
      </c>
      <c r="BB531" s="232"/>
      <c r="BC531" s="234" t="str">
        <f>_xlfn.XLOOKUP($F531,Monstervakken!$C:$C,Monstervakken!CM:CM,".",0)</f>
        <v>ja</v>
      </c>
      <c r="BD531" s="234" t="str">
        <f>_xlfn.XLOOKUP($F531,Monstervakken!$C:$C,Monstervakken!CN:CN,".",0)</f>
        <v>ja</v>
      </c>
      <c r="BE531" s="234" t="str">
        <f>_xlfn.XLOOKUP($F531,Monstervakken!$C:$C,Monstervakken!CO:CO,".",0)</f>
        <v>ja</v>
      </c>
      <c r="BF531" s="234" t="str">
        <f>_xlfn.XLOOKUP($F531,Monstervakken!$C:$C,Monstervakken!CP:CP,".",0)</f>
        <v>ja</v>
      </c>
      <c r="BG531" s="234" t="str">
        <f>_xlfn.XLOOKUP($F531,Monstervakken!$C:$C,Monstervakken!CQ:CQ,".",0)</f>
        <v>ja</v>
      </c>
      <c r="BH531" s="234" t="str">
        <f>_xlfn.XLOOKUP($F531,Monstervakken!$C:$C,Monstervakken!CR:CR,".",0)</f>
        <v>ja</v>
      </c>
      <c r="BI531" s="234" t="str">
        <f>_xlfn.XLOOKUP($F531,Monstervakken!$C:$C,Monstervakken!CS:CS,".",0)</f>
        <v>ja</v>
      </c>
      <c r="BJ531" s="234" t="str">
        <f>_xlfn.XLOOKUP($F531,Monstervakken!$C:$C,Monstervakken!CT:CT,".",0)</f>
        <v>ja</v>
      </c>
      <c r="BK531" s="234" t="str">
        <f>_xlfn.XLOOKUP($F531,Monstervakken!$C:$C,Monstervakken!CU:CU,".",0)</f>
        <v>ja</v>
      </c>
      <c r="BL531" s="232" t="str">
        <f t="shared" si="59"/>
        <v>163_111</v>
      </c>
    </row>
    <row r="532" spans="1:64" x14ac:dyDescent="0.2">
      <c r="A532" s="6" t="s">
        <v>1647</v>
      </c>
      <c r="C532" s="135">
        <f>_xlfn.XLOOKUP(F532,Monstervakken!C:C,Monstervakken!B:B)</f>
        <v>3032</v>
      </c>
      <c r="D532" s="6" t="s">
        <v>1640</v>
      </c>
      <c r="E532" s="6" t="s">
        <v>309</v>
      </c>
      <c r="F532" s="75">
        <v>128</v>
      </c>
      <c r="G532" s="115" t="str">
        <f t="shared" si="60"/>
        <v>163_112</v>
      </c>
      <c r="H532" s="135"/>
      <c r="I532" s="75">
        <v>112</v>
      </c>
      <c r="J532" s="6" t="s">
        <v>310</v>
      </c>
      <c r="K532" s="23">
        <v>18</v>
      </c>
      <c r="L532" s="25">
        <v>17</v>
      </c>
      <c r="M532" s="6">
        <v>306</v>
      </c>
      <c r="N532" s="8">
        <v>43655</v>
      </c>
      <c r="O532" s="6" t="s">
        <v>38</v>
      </c>
      <c r="P532" s="66">
        <v>-1.94</v>
      </c>
      <c r="Q532" s="66">
        <v>-1.97</v>
      </c>
      <c r="R532" s="66">
        <f>_xlfn.XLOOKUP(E532,hlp_leggeruitrapport!A:A,hlp_leggeruitrapport!D:D)</f>
        <v>-1.97</v>
      </c>
      <c r="S532" s="66">
        <v>0.75</v>
      </c>
      <c r="T532" s="66">
        <f>_xlfn.XLOOKUP(E532,hlp_leggeruitrapport!A:A,hlp_leggeruitrapport!E:E)</f>
        <v>0.75</v>
      </c>
      <c r="U532" s="75">
        <f>_xlfn.XLOOKUP(E532,hlp_leggeruitrapport!A:A,hlp_leggeruitrapport!F:F)</f>
        <v>3</v>
      </c>
      <c r="V532" s="165">
        <f>_xlfn.XLOOKUP($G532,hpBPaanwas!$C:$C,hpBPaanwas!T:T,".")</f>
        <v>3</v>
      </c>
      <c r="W532" s="75">
        <f t="shared" si="61"/>
        <v>-2.9200000000000004</v>
      </c>
      <c r="X532" s="6">
        <v>-2.72</v>
      </c>
      <c r="Y532" s="6">
        <v>12.5</v>
      </c>
      <c r="Z532" s="6">
        <v>2.2400000000000002</v>
      </c>
      <c r="AA532" s="6">
        <v>0.25</v>
      </c>
      <c r="AB532" s="6">
        <v>1.33</v>
      </c>
      <c r="AC532" s="6">
        <v>40.299999999999997</v>
      </c>
      <c r="AD532" s="6">
        <v>4.5</v>
      </c>
      <c r="AE532" s="6">
        <v>23.9</v>
      </c>
      <c r="AF532" s="6">
        <v>2.6539E-2</v>
      </c>
      <c r="AG532" s="6" t="s">
        <v>27</v>
      </c>
      <c r="AH532" s="6" t="s">
        <v>32</v>
      </c>
      <c r="AI532" s="6" t="s">
        <v>29</v>
      </c>
      <c r="AJ532" s="6" t="s">
        <v>310</v>
      </c>
      <c r="AK532" s="76">
        <f>_xlfn.XLOOKUP(G532,hlpBPout!C:C,hlpBPout!X:X,".")</f>
        <v>40</v>
      </c>
      <c r="AL532" s="75">
        <f>_xlfn.XLOOKUP($G532,hlpBPout!$C:$C,hlpBPout!AA:AA,".")</f>
        <v>4</v>
      </c>
      <c r="AM532" s="75">
        <f>_xlfn.XLOOKUP(G532,hpBPaanwas!C:C,hpBPaanwas!X:X,".")</f>
        <v>49</v>
      </c>
      <c r="AN532" s="165">
        <f t="shared" si="58"/>
        <v>1.6111111111111112</v>
      </c>
      <c r="AO532" s="75">
        <f>_xlfn.XLOOKUP($G532,hpBPaanwas!$C:$C,hpBPaanwas!AA:AA,".")</f>
        <v>29</v>
      </c>
      <c r="AP532" s="116"/>
      <c r="AQ532" s="76">
        <f t="shared" si="57"/>
        <v>-0.29999999999999716</v>
      </c>
      <c r="AR532" s="257"/>
      <c r="AS532" s="127"/>
      <c r="AT532" s="127" t="s">
        <v>3795</v>
      </c>
      <c r="AU532" s="128"/>
      <c r="AV532" s="232" t="str">
        <f>_xlfn.XLOOKUP($F532,Monstervakken!$C:$C,Monstervakken!L:L,".",0)</f>
        <v>Klasse industrie</v>
      </c>
      <c r="AW532" s="232" t="str">
        <f>_xlfn.XLOOKUP($F532,Monstervakken!$C:$C,Monstervakken!M:M,".",0)</f>
        <v>Klasse A</v>
      </c>
      <c r="AX532" s="232" t="str">
        <f>_xlfn.XLOOKUP($F532,Monstervakken!$C:$C,Monstervakken!N:N,".",0)</f>
        <v>Verspreidbaar</v>
      </c>
      <c r="AY532" s="232" t="str">
        <f>_xlfn.XLOOKUP($F532,Monstervakken!$C:$C,Monstervakken!O:O,".",0)</f>
        <v>Toepasbaar in GBT</v>
      </c>
      <c r="AZ532" s="232" t="str">
        <f>_xlfn.XLOOKUP($F532,Monstervakken!$C:$C,Monstervakken!P:P,".",0)</f>
        <v>Toepasbaar in GBT</v>
      </c>
      <c r="BA532" s="232" t="str">
        <f>_xlfn.XLOOKUP($F532,Monstervakken!$C:$C,Monstervakken!Q:Q,".",0)</f>
        <v>Geen</v>
      </c>
      <c r="BB532" s="232"/>
      <c r="BC532" s="234" t="str">
        <f>_xlfn.XLOOKUP($F532,Monstervakken!$C:$C,Monstervakken!CM:CM,".",0)</f>
        <v>ja</v>
      </c>
      <c r="BD532" s="234" t="str">
        <f>_xlfn.XLOOKUP($F532,Monstervakken!$C:$C,Monstervakken!CN:CN,".",0)</f>
        <v>ja</v>
      </c>
      <c r="BE532" s="234" t="str">
        <f>_xlfn.XLOOKUP($F532,Monstervakken!$C:$C,Monstervakken!CO:CO,".",0)</f>
        <v>ja</v>
      </c>
      <c r="BF532" s="234" t="str">
        <f>_xlfn.XLOOKUP($F532,Monstervakken!$C:$C,Monstervakken!CP:CP,".",0)</f>
        <v>ja</v>
      </c>
      <c r="BG532" s="234" t="str">
        <f>_xlfn.XLOOKUP($F532,Monstervakken!$C:$C,Monstervakken!CQ:CQ,".",0)</f>
        <v>ja</v>
      </c>
      <c r="BH532" s="234" t="str">
        <f>_xlfn.XLOOKUP($F532,Monstervakken!$C:$C,Monstervakken!CR:CR,".",0)</f>
        <v>ja</v>
      </c>
      <c r="BI532" s="234" t="str">
        <f>_xlfn.XLOOKUP($F532,Monstervakken!$C:$C,Monstervakken!CS:CS,".",0)</f>
        <v>ja</v>
      </c>
      <c r="BJ532" s="234" t="str">
        <f>_xlfn.XLOOKUP($F532,Monstervakken!$C:$C,Monstervakken!CT:CT,".",0)</f>
        <v>ja</v>
      </c>
      <c r="BK532" s="234" t="str">
        <f>_xlfn.XLOOKUP($F532,Monstervakken!$C:$C,Monstervakken!CU:CU,".",0)</f>
        <v>ja</v>
      </c>
      <c r="BL532" s="232" t="str">
        <f t="shared" si="59"/>
        <v>163_112</v>
      </c>
    </row>
    <row r="533" spans="1:64" x14ac:dyDescent="0.2">
      <c r="A533" s="6" t="s">
        <v>1647</v>
      </c>
      <c r="C533" s="135">
        <f>_xlfn.XLOOKUP(F533,Monstervakken!C:C,Monstervakken!B:B)</f>
        <v>3032</v>
      </c>
      <c r="D533" s="6" t="s">
        <v>1640</v>
      </c>
      <c r="E533" s="6" t="s">
        <v>309</v>
      </c>
      <c r="F533" s="75">
        <v>128</v>
      </c>
      <c r="G533" s="115" t="str">
        <f t="shared" si="60"/>
        <v>163_113</v>
      </c>
      <c r="H533" s="135"/>
      <c r="I533" s="75">
        <v>113</v>
      </c>
      <c r="J533" s="6" t="s">
        <v>777</v>
      </c>
      <c r="K533" s="23">
        <v>16.5</v>
      </c>
      <c r="L533" s="25">
        <v>12</v>
      </c>
      <c r="M533" s="6">
        <v>198</v>
      </c>
      <c r="N533" s="8">
        <v>43655</v>
      </c>
      <c r="O533" s="6" t="s">
        <v>38</v>
      </c>
      <c r="P533" s="66">
        <v>-1.94</v>
      </c>
      <c r="Q533" s="66">
        <v>-1.97</v>
      </c>
      <c r="R533" s="66">
        <f>_xlfn.XLOOKUP(E533,hlp_leggeruitrapport!A:A,hlp_leggeruitrapport!D:D)</f>
        <v>-1.97</v>
      </c>
      <c r="S533" s="66">
        <v>0.75</v>
      </c>
      <c r="T533" s="66">
        <f>_xlfn.XLOOKUP(E533,hlp_leggeruitrapport!A:A,hlp_leggeruitrapport!E:E)</f>
        <v>0.75</v>
      </c>
      <c r="U533" s="75">
        <f>_xlfn.XLOOKUP(E533,hlp_leggeruitrapport!A:A,hlp_leggeruitrapport!F:F)</f>
        <v>3</v>
      </c>
      <c r="V533" s="165">
        <f>_xlfn.XLOOKUP($G533,hpBPaanwas!$C:$C,hpBPaanwas!T:T,".")</f>
        <v>3</v>
      </c>
      <c r="W533" s="75">
        <f t="shared" si="61"/>
        <v>-2.9200000000000004</v>
      </c>
      <c r="X533" s="6">
        <v>-2.72</v>
      </c>
      <c r="Y533" s="6">
        <v>7.5</v>
      </c>
      <c r="Z533" s="6">
        <v>0.99</v>
      </c>
      <c r="AA533" s="6">
        <v>0.72</v>
      </c>
      <c r="AB533" s="6">
        <v>0.75</v>
      </c>
      <c r="AC533" s="6">
        <v>16.3</v>
      </c>
      <c r="AD533" s="6">
        <v>11.9</v>
      </c>
      <c r="AE533" s="6">
        <v>12.4</v>
      </c>
      <c r="AF533" s="6">
        <v>0.123267</v>
      </c>
      <c r="AG533" s="6" t="s">
        <v>479</v>
      </c>
      <c r="AH533" s="6" t="s">
        <v>28</v>
      </c>
      <c r="AI533" s="6" t="s">
        <v>41</v>
      </c>
      <c r="AJ533" s="6" t="s">
        <v>777</v>
      </c>
      <c r="AK533" s="76">
        <f>_xlfn.XLOOKUP(G533,hlpBPout!C:C,hlpBPout!X:X,".")</f>
        <v>17</v>
      </c>
      <c r="AL533" s="75">
        <f>_xlfn.XLOOKUP($G533,hlpBPout!$C:$C,hlpBPout!AA:AA,".")</f>
        <v>12</v>
      </c>
      <c r="AM533" s="75">
        <f>_xlfn.XLOOKUP(G533,hpBPaanwas!C:C,hpBPaanwas!X:X,".")</f>
        <v>21</v>
      </c>
      <c r="AN533" s="165">
        <f t="shared" si="58"/>
        <v>1.0303030303030303</v>
      </c>
      <c r="AO533" s="75">
        <f>_xlfn.XLOOKUP($G533,hpBPaanwas!$C:$C,hpBPaanwas!AA:AA,".")</f>
        <v>17</v>
      </c>
      <c r="AP533" s="116"/>
      <c r="AQ533" s="76">
        <f t="shared" si="57"/>
        <v>0.69999999999999929</v>
      </c>
      <c r="AR533" s="257"/>
      <c r="AS533" s="127"/>
      <c r="AT533" s="127" t="s">
        <v>3795</v>
      </c>
      <c r="AU533" s="128"/>
      <c r="AV533" s="232" t="str">
        <f>_xlfn.XLOOKUP($F533,Monstervakken!$C:$C,Monstervakken!L:L,".",0)</f>
        <v>Klasse industrie</v>
      </c>
      <c r="AW533" s="232" t="str">
        <f>_xlfn.XLOOKUP($F533,Monstervakken!$C:$C,Monstervakken!M:M,".",0)</f>
        <v>Klasse A</v>
      </c>
      <c r="AX533" s="232" t="str">
        <f>_xlfn.XLOOKUP($F533,Monstervakken!$C:$C,Monstervakken!N:N,".",0)</f>
        <v>Verspreidbaar</v>
      </c>
      <c r="AY533" s="232" t="str">
        <f>_xlfn.XLOOKUP($F533,Monstervakken!$C:$C,Monstervakken!O:O,".",0)</f>
        <v>Toepasbaar in GBT</v>
      </c>
      <c r="AZ533" s="232" t="str">
        <f>_xlfn.XLOOKUP($F533,Monstervakken!$C:$C,Monstervakken!P:P,".",0)</f>
        <v>Toepasbaar in GBT</v>
      </c>
      <c r="BA533" s="232" t="str">
        <f>_xlfn.XLOOKUP($F533,Monstervakken!$C:$C,Monstervakken!Q:Q,".",0)</f>
        <v>Geen</v>
      </c>
      <c r="BB533" s="232"/>
      <c r="BC533" s="234" t="str">
        <f>_xlfn.XLOOKUP($F533,Monstervakken!$C:$C,Monstervakken!CM:CM,".",0)</f>
        <v>ja</v>
      </c>
      <c r="BD533" s="234" t="str">
        <f>_xlfn.XLOOKUP($F533,Monstervakken!$C:$C,Monstervakken!CN:CN,".",0)</f>
        <v>ja</v>
      </c>
      <c r="BE533" s="234" t="str">
        <f>_xlfn.XLOOKUP($F533,Monstervakken!$C:$C,Monstervakken!CO:CO,".",0)</f>
        <v>ja</v>
      </c>
      <c r="BF533" s="234" t="str">
        <f>_xlfn.XLOOKUP($F533,Monstervakken!$C:$C,Monstervakken!CP:CP,".",0)</f>
        <v>ja</v>
      </c>
      <c r="BG533" s="234" t="str">
        <f>_xlfn.XLOOKUP($F533,Monstervakken!$C:$C,Monstervakken!CQ:CQ,".",0)</f>
        <v>ja</v>
      </c>
      <c r="BH533" s="234" t="str">
        <f>_xlfn.XLOOKUP($F533,Monstervakken!$C:$C,Monstervakken!CR:CR,".",0)</f>
        <v>ja</v>
      </c>
      <c r="BI533" s="234" t="str">
        <f>_xlfn.XLOOKUP($F533,Monstervakken!$C:$C,Monstervakken!CS:CS,".",0)</f>
        <v>ja</v>
      </c>
      <c r="BJ533" s="234" t="str">
        <f>_xlfn.XLOOKUP($F533,Monstervakken!$C:$C,Monstervakken!CT:CT,".",0)</f>
        <v>ja</v>
      </c>
      <c r="BK533" s="234" t="str">
        <f>_xlfn.XLOOKUP($F533,Monstervakken!$C:$C,Monstervakken!CU:CU,".",0)</f>
        <v>ja</v>
      </c>
      <c r="BL533" s="232" t="str">
        <f t="shared" si="59"/>
        <v>163_113</v>
      </c>
    </row>
    <row r="534" spans="1:64" x14ac:dyDescent="0.2">
      <c r="A534" s="6" t="s">
        <v>1647</v>
      </c>
      <c r="C534" s="135">
        <f>_xlfn.XLOOKUP(F534,Monstervakken!C:C,Monstervakken!B:B)</f>
        <v>3033</v>
      </c>
      <c r="D534" s="6" t="s">
        <v>1640</v>
      </c>
      <c r="E534" s="6" t="s">
        <v>309</v>
      </c>
      <c r="F534" s="75">
        <v>129</v>
      </c>
      <c r="G534" s="115" t="str">
        <f t="shared" si="60"/>
        <v>163_114</v>
      </c>
      <c r="H534" s="135"/>
      <c r="I534" s="75">
        <v>114</v>
      </c>
      <c r="J534" s="6" t="s">
        <v>1122</v>
      </c>
      <c r="K534" s="23">
        <v>32.5</v>
      </c>
      <c r="L534" s="25">
        <v>5.65</v>
      </c>
      <c r="M534" s="6">
        <v>183.625</v>
      </c>
      <c r="N534" s="8">
        <v>43655</v>
      </c>
      <c r="O534" s="6" t="s">
        <v>47</v>
      </c>
      <c r="P534" s="66">
        <v>-1.94</v>
      </c>
      <c r="Q534" s="66">
        <v>-1.97</v>
      </c>
      <c r="R534" s="66">
        <f>_xlfn.XLOOKUP(E534,hlp_leggeruitrapport!A:A,hlp_leggeruitrapport!D:D)</f>
        <v>-1.97</v>
      </c>
      <c r="S534" s="66">
        <v>0.75</v>
      </c>
      <c r="T534" s="66">
        <f>_xlfn.XLOOKUP(E534,hlp_leggeruitrapport!A:A,hlp_leggeruitrapport!E:E)</f>
        <v>0.75</v>
      </c>
      <c r="U534" s="75">
        <f>_xlfn.XLOOKUP(E534,hlp_leggeruitrapport!A:A,hlp_leggeruitrapport!F:F)</f>
        <v>3</v>
      </c>
      <c r="V534" s="165">
        <f>_xlfn.XLOOKUP($G534,hpBPaanwas!$C:$C,hpBPaanwas!T:T,".")</f>
        <v>2.5099999999999998</v>
      </c>
      <c r="W534" s="75">
        <f t="shared" si="61"/>
        <v>-2.9200000000000004</v>
      </c>
      <c r="X534" s="6">
        <v>-2.72</v>
      </c>
      <c r="Y534" s="6">
        <v>1.8833329999999999</v>
      </c>
      <c r="Z534" s="6">
        <v>1.33</v>
      </c>
      <c r="AA534" s="6">
        <v>0.51</v>
      </c>
      <c r="AB534" s="6">
        <v>0.77</v>
      </c>
      <c r="AC534" s="6">
        <v>43.2</v>
      </c>
      <c r="AD534" s="6">
        <v>16.600000000000001</v>
      </c>
      <c r="AE534" s="6">
        <v>25</v>
      </c>
      <c r="AF534" s="6">
        <v>0.26528000000000002</v>
      </c>
      <c r="AG534" s="6" t="s">
        <v>921</v>
      </c>
      <c r="AH534" s="6" t="s">
        <v>32</v>
      </c>
      <c r="AI534" s="6" t="s">
        <v>41</v>
      </c>
      <c r="AJ534" s="6" t="s">
        <v>1122</v>
      </c>
      <c r="AK534" s="76">
        <f>_xlfn.XLOOKUP(G534,hlpBPout!C:C,hlpBPout!X:X,".")</f>
        <v>42</v>
      </c>
      <c r="AL534" s="75">
        <f>_xlfn.XLOOKUP($G534,hlpBPout!$C:$C,hlpBPout!AA:AA,".")</f>
        <v>7</v>
      </c>
      <c r="AM534" s="75">
        <f>_xlfn.XLOOKUP(G534,hpBPaanwas!C:C,hpBPaanwas!X:X,".")</f>
        <v>49</v>
      </c>
      <c r="AN534" s="165">
        <f t="shared" si="58"/>
        <v>0.8</v>
      </c>
      <c r="AO534" s="75">
        <f>_xlfn.XLOOKUP($G534,hpBPaanwas!$C:$C,hpBPaanwas!AA:AA,".")</f>
        <v>26</v>
      </c>
      <c r="AP534" s="116"/>
      <c r="AQ534" s="76">
        <f t="shared" si="57"/>
        <v>-1.2000000000000028</v>
      </c>
      <c r="AR534" s="257"/>
      <c r="AS534" s="127"/>
      <c r="AT534" s="127" t="s">
        <v>3795</v>
      </c>
      <c r="AU534" s="128"/>
      <c r="AV534" s="232" t="str">
        <f>_xlfn.XLOOKUP($F534,Monstervakken!$C:$C,Monstervakken!L:L,".",0)</f>
        <v>Klasse industrie</v>
      </c>
      <c r="AW534" s="232" t="str">
        <f>_xlfn.XLOOKUP($F534,Monstervakken!$C:$C,Monstervakken!M:M,".",0)</f>
        <v>Klasse A</v>
      </c>
      <c r="AX534" s="232" t="str">
        <f>_xlfn.XLOOKUP($F534,Monstervakken!$C:$C,Monstervakken!N:N,".",0)</f>
        <v>Verspreidbaar</v>
      </c>
      <c r="AY534" s="232" t="str">
        <f>_xlfn.XLOOKUP($F534,Monstervakken!$C:$C,Monstervakken!O:O,".",0)</f>
        <v>Toepasbaar in GBT</v>
      </c>
      <c r="AZ534" s="232" t="str">
        <f>_xlfn.XLOOKUP($F534,Monstervakken!$C:$C,Monstervakken!P:P,".",0)</f>
        <v>Toepasbaar in GBT</v>
      </c>
      <c r="BA534" s="232" t="str">
        <f>_xlfn.XLOOKUP($F534,Monstervakken!$C:$C,Monstervakken!Q:Q,".",0)</f>
        <v>Geen</v>
      </c>
      <c r="BB534" s="232"/>
      <c r="BC534" s="234" t="str">
        <f>_xlfn.XLOOKUP($F534,Monstervakken!$C:$C,Monstervakken!CM:CM,".",0)</f>
        <v>ja</v>
      </c>
      <c r="BD534" s="234" t="str">
        <f>_xlfn.XLOOKUP($F534,Monstervakken!$C:$C,Monstervakken!CN:CN,".",0)</f>
        <v>ja</v>
      </c>
      <c r="BE534" s="234" t="str">
        <f>_xlfn.XLOOKUP($F534,Monstervakken!$C:$C,Monstervakken!CO:CO,".",0)</f>
        <v>ja</v>
      </c>
      <c r="BF534" s="234" t="str">
        <f>_xlfn.XLOOKUP($F534,Monstervakken!$C:$C,Monstervakken!CP:CP,".",0)</f>
        <v>ja</v>
      </c>
      <c r="BG534" s="234" t="str">
        <f>_xlfn.XLOOKUP($F534,Monstervakken!$C:$C,Monstervakken!CQ:CQ,".",0)</f>
        <v>ja</v>
      </c>
      <c r="BH534" s="234" t="str">
        <f>_xlfn.XLOOKUP($F534,Monstervakken!$C:$C,Monstervakken!CR:CR,".",0)</f>
        <v>ja</v>
      </c>
      <c r="BI534" s="234" t="str">
        <f>_xlfn.XLOOKUP($F534,Monstervakken!$C:$C,Monstervakken!CS:CS,".",0)</f>
        <v>ja</v>
      </c>
      <c r="BJ534" s="234" t="str">
        <f>_xlfn.XLOOKUP($F534,Monstervakken!$C:$C,Monstervakken!CT:CT,".",0)</f>
        <v>ja</v>
      </c>
      <c r="BK534" s="234" t="str">
        <f>_xlfn.XLOOKUP($F534,Monstervakken!$C:$C,Monstervakken!CU:CU,".",0)</f>
        <v>ja</v>
      </c>
      <c r="BL534" s="232" t="str">
        <f t="shared" si="59"/>
        <v>163_114</v>
      </c>
    </row>
    <row r="535" spans="1:64" x14ac:dyDescent="0.2">
      <c r="A535" s="6" t="s">
        <v>1647</v>
      </c>
      <c r="C535" s="135">
        <f>_xlfn.XLOOKUP(F535,Monstervakken!C:C,Monstervakken!B:B)</f>
        <v>3033</v>
      </c>
      <c r="D535" s="6" t="s">
        <v>1640</v>
      </c>
      <c r="E535" s="6" t="s">
        <v>309</v>
      </c>
      <c r="F535" s="75">
        <v>129</v>
      </c>
      <c r="G535" s="115" t="str">
        <f t="shared" si="60"/>
        <v>163_115</v>
      </c>
      <c r="H535" s="135"/>
      <c r="I535" s="75">
        <v>115</v>
      </c>
      <c r="J535" s="6" t="s">
        <v>311</v>
      </c>
      <c r="K535" s="23">
        <v>32.5</v>
      </c>
      <c r="L535" s="25">
        <v>5.8</v>
      </c>
      <c r="M535" s="6">
        <v>188.5</v>
      </c>
      <c r="N535" s="8">
        <v>43655</v>
      </c>
      <c r="O535" s="6" t="s">
        <v>47</v>
      </c>
      <c r="P535" s="66">
        <v>-1.94</v>
      </c>
      <c r="Q535" s="66">
        <v>-1.97</v>
      </c>
      <c r="R535" s="66">
        <f>_xlfn.XLOOKUP(E535,hlp_leggeruitrapport!A:A,hlp_leggeruitrapport!D:D)</f>
        <v>-1.97</v>
      </c>
      <c r="S535" s="66">
        <v>0.75</v>
      </c>
      <c r="T535" s="66">
        <f>_xlfn.XLOOKUP(E535,hlp_leggeruitrapport!A:A,hlp_leggeruitrapport!E:E)</f>
        <v>0.75</v>
      </c>
      <c r="U535" s="75">
        <f>_xlfn.XLOOKUP(E535,hlp_leggeruitrapport!A:A,hlp_leggeruitrapport!F:F)</f>
        <v>3</v>
      </c>
      <c r="V535" s="165">
        <f>_xlfn.XLOOKUP($G535,hpBPaanwas!$C:$C,hpBPaanwas!T:T,".")</f>
        <v>2.58</v>
      </c>
      <c r="W535" s="75">
        <f t="shared" si="61"/>
        <v>-2.9200000000000004</v>
      </c>
      <c r="X535" s="6">
        <v>-2.72</v>
      </c>
      <c r="Y535" s="6">
        <v>1.933333</v>
      </c>
      <c r="Z535" s="6">
        <v>0.83</v>
      </c>
      <c r="AA535" s="6">
        <v>0</v>
      </c>
      <c r="AB535" s="6">
        <v>0.2</v>
      </c>
      <c r="AC535" s="6">
        <v>27</v>
      </c>
      <c r="AD535" s="6">
        <v>0</v>
      </c>
      <c r="AE535" s="6">
        <v>6.5</v>
      </c>
      <c r="AF535" s="6">
        <v>0</v>
      </c>
      <c r="AG535" s="6" t="s">
        <v>27</v>
      </c>
      <c r="AH535" s="6" t="s">
        <v>32</v>
      </c>
      <c r="AI535" s="6" t="s">
        <v>41</v>
      </c>
      <c r="AJ535" s="6" t="s">
        <v>311</v>
      </c>
      <c r="AK535" s="76">
        <f>_xlfn.XLOOKUP(G535,hlpBPout!C:C,hlpBPout!X:X,".")</f>
        <v>26</v>
      </c>
      <c r="AL535" s="75">
        <f>_xlfn.XLOOKUP($G535,hlpBPout!$C:$C,hlpBPout!AA:AA,".")</f>
        <v>0</v>
      </c>
      <c r="AM535" s="75">
        <f>_xlfn.XLOOKUP(G535,hpBPaanwas!C:C,hpBPaanwas!X:X,".")</f>
        <v>33</v>
      </c>
      <c r="AN535" s="165">
        <f t="shared" si="58"/>
        <v>0.2153846153846154</v>
      </c>
      <c r="AO535" s="75">
        <f>_xlfn.XLOOKUP($G535,hpBPaanwas!$C:$C,hpBPaanwas!AA:AA,".")</f>
        <v>7</v>
      </c>
      <c r="AP535" s="116"/>
      <c r="AQ535" s="76">
        <f t="shared" si="57"/>
        <v>-1</v>
      </c>
      <c r="AR535" s="257"/>
      <c r="AS535" s="127"/>
      <c r="AT535" s="127" t="s">
        <v>3795</v>
      </c>
      <c r="AU535" s="128"/>
      <c r="AV535" s="232" t="str">
        <f>_xlfn.XLOOKUP($F535,Monstervakken!$C:$C,Monstervakken!L:L,".",0)</f>
        <v>Klasse industrie</v>
      </c>
      <c r="AW535" s="232" t="str">
        <f>_xlfn.XLOOKUP($F535,Monstervakken!$C:$C,Monstervakken!M:M,".",0)</f>
        <v>Klasse A</v>
      </c>
      <c r="AX535" s="232" t="str">
        <f>_xlfn.XLOOKUP($F535,Monstervakken!$C:$C,Monstervakken!N:N,".",0)</f>
        <v>Verspreidbaar</v>
      </c>
      <c r="AY535" s="232" t="str">
        <f>_xlfn.XLOOKUP($F535,Monstervakken!$C:$C,Monstervakken!O:O,".",0)</f>
        <v>Toepasbaar in GBT</v>
      </c>
      <c r="AZ535" s="232" t="str">
        <f>_xlfn.XLOOKUP($F535,Monstervakken!$C:$C,Monstervakken!P:P,".",0)</f>
        <v>Toepasbaar in GBT</v>
      </c>
      <c r="BA535" s="232" t="str">
        <f>_xlfn.XLOOKUP($F535,Monstervakken!$C:$C,Monstervakken!Q:Q,".",0)</f>
        <v>Geen</v>
      </c>
      <c r="BB535" s="232"/>
      <c r="BC535" s="234" t="str">
        <f>_xlfn.XLOOKUP($F535,Monstervakken!$C:$C,Monstervakken!CM:CM,".",0)</f>
        <v>ja</v>
      </c>
      <c r="BD535" s="234" t="str">
        <f>_xlfn.XLOOKUP($F535,Monstervakken!$C:$C,Monstervakken!CN:CN,".",0)</f>
        <v>ja</v>
      </c>
      <c r="BE535" s="234" t="str">
        <f>_xlfn.XLOOKUP($F535,Monstervakken!$C:$C,Monstervakken!CO:CO,".",0)</f>
        <v>ja</v>
      </c>
      <c r="BF535" s="234" t="str">
        <f>_xlfn.XLOOKUP($F535,Monstervakken!$C:$C,Monstervakken!CP:CP,".",0)</f>
        <v>ja</v>
      </c>
      <c r="BG535" s="234" t="str">
        <f>_xlfn.XLOOKUP($F535,Monstervakken!$C:$C,Monstervakken!CQ:CQ,".",0)</f>
        <v>ja</v>
      </c>
      <c r="BH535" s="234" t="str">
        <f>_xlfn.XLOOKUP($F535,Monstervakken!$C:$C,Monstervakken!CR:CR,".",0)</f>
        <v>ja</v>
      </c>
      <c r="BI535" s="234" t="str">
        <f>_xlfn.XLOOKUP($F535,Monstervakken!$C:$C,Monstervakken!CS:CS,".",0)</f>
        <v>ja</v>
      </c>
      <c r="BJ535" s="234" t="str">
        <f>_xlfn.XLOOKUP($F535,Monstervakken!$C:$C,Monstervakken!CT:CT,".",0)</f>
        <v>ja</v>
      </c>
      <c r="BK535" s="234" t="str">
        <f>_xlfn.XLOOKUP($F535,Monstervakken!$C:$C,Monstervakken!CU:CU,".",0)</f>
        <v>ja</v>
      </c>
      <c r="BL535" s="232" t="str">
        <f t="shared" si="59"/>
        <v>163_115</v>
      </c>
    </row>
    <row r="536" spans="1:64" x14ac:dyDescent="0.2">
      <c r="A536" s="6" t="s">
        <v>1647</v>
      </c>
      <c r="C536" s="135">
        <f>_xlfn.XLOOKUP(F536,Monstervakken!C:C,Monstervakken!B:B)</f>
        <v>3033</v>
      </c>
      <c r="D536" s="6" t="s">
        <v>1640</v>
      </c>
      <c r="E536" s="6" t="s">
        <v>309</v>
      </c>
      <c r="F536" s="75">
        <v>129</v>
      </c>
      <c r="G536" s="115" t="str">
        <f t="shared" si="60"/>
        <v>163_116</v>
      </c>
      <c r="H536" s="135"/>
      <c r="I536" s="75">
        <v>116</v>
      </c>
      <c r="J536" s="6" t="s">
        <v>778</v>
      </c>
      <c r="K536" s="23">
        <v>32.5</v>
      </c>
      <c r="L536" s="25">
        <v>5.75</v>
      </c>
      <c r="M536" s="6">
        <v>186.875</v>
      </c>
      <c r="N536" s="8">
        <v>43655</v>
      </c>
      <c r="O536" s="6" t="s">
        <v>47</v>
      </c>
      <c r="P536" s="66">
        <v>-1.94</v>
      </c>
      <c r="Q536" s="66">
        <v>-1.97</v>
      </c>
      <c r="R536" s="66">
        <f>_xlfn.XLOOKUP(E536,hlp_leggeruitrapport!A:A,hlp_leggeruitrapport!D:D)</f>
        <v>-1.97</v>
      </c>
      <c r="S536" s="66">
        <v>0.75</v>
      </c>
      <c r="T536" s="66">
        <f>_xlfn.XLOOKUP(E536,hlp_leggeruitrapport!A:A,hlp_leggeruitrapport!E:E)</f>
        <v>0.75</v>
      </c>
      <c r="U536" s="75">
        <f>_xlfn.XLOOKUP(E536,hlp_leggeruitrapport!A:A,hlp_leggeruitrapport!F:F)</f>
        <v>3</v>
      </c>
      <c r="V536" s="165">
        <f>_xlfn.XLOOKUP($G536,hpBPaanwas!$C:$C,hpBPaanwas!T:T,".")</f>
        <v>2.56</v>
      </c>
      <c r="W536" s="75">
        <f t="shared" si="61"/>
        <v>-2.9200000000000004</v>
      </c>
      <c r="X536" s="6">
        <v>-2.72</v>
      </c>
      <c r="Y536" s="6">
        <v>1.916666</v>
      </c>
      <c r="Z536" s="6">
        <v>0.96</v>
      </c>
      <c r="AA536" s="6">
        <v>0.15</v>
      </c>
      <c r="AB536" s="6">
        <v>0.44</v>
      </c>
      <c r="AC536" s="6">
        <v>31.2</v>
      </c>
      <c r="AD536" s="6">
        <v>4.9000000000000004</v>
      </c>
      <c r="AE536" s="6">
        <v>14.3</v>
      </c>
      <c r="AF536" s="6">
        <v>9.4488000000000003E-2</v>
      </c>
      <c r="AG536" s="6" t="s">
        <v>479</v>
      </c>
      <c r="AH536" s="6" t="s">
        <v>32</v>
      </c>
      <c r="AI536" s="6" t="s">
        <v>41</v>
      </c>
      <c r="AJ536" s="6" t="s">
        <v>778</v>
      </c>
      <c r="AK536" s="76">
        <f>_xlfn.XLOOKUP(G536,hlpBPout!C:C,hlpBPout!X:X,".")</f>
        <v>33</v>
      </c>
      <c r="AL536" s="75">
        <f>_xlfn.XLOOKUP($G536,hlpBPout!$C:$C,hlpBPout!AA:AA,".")</f>
        <v>3</v>
      </c>
      <c r="AM536" s="75">
        <f>_xlfn.XLOOKUP(G536,hpBPaanwas!C:C,hpBPaanwas!X:X,".")</f>
        <v>36</v>
      </c>
      <c r="AN536" s="165">
        <f t="shared" si="58"/>
        <v>0.4</v>
      </c>
      <c r="AO536" s="75">
        <f>_xlfn.XLOOKUP($G536,hpBPaanwas!$C:$C,hpBPaanwas!AA:AA,".")</f>
        <v>13</v>
      </c>
      <c r="AP536" s="116"/>
      <c r="AQ536" s="76">
        <f t="shared" si="57"/>
        <v>1.8000000000000007</v>
      </c>
      <c r="AR536" s="257"/>
      <c r="AS536" s="127"/>
      <c r="AT536" s="127" t="s">
        <v>3795</v>
      </c>
      <c r="AU536" s="128"/>
      <c r="AV536" s="232" t="str">
        <f>_xlfn.XLOOKUP($F536,Monstervakken!$C:$C,Monstervakken!L:L,".",0)</f>
        <v>Klasse industrie</v>
      </c>
      <c r="AW536" s="232" t="str">
        <f>_xlfn.XLOOKUP($F536,Monstervakken!$C:$C,Monstervakken!M:M,".",0)</f>
        <v>Klasse A</v>
      </c>
      <c r="AX536" s="232" t="str">
        <f>_xlfn.XLOOKUP($F536,Monstervakken!$C:$C,Monstervakken!N:N,".",0)</f>
        <v>Verspreidbaar</v>
      </c>
      <c r="AY536" s="232" t="str">
        <f>_xlfn.XLOOKUP($F536,Monstervakken!$C:$C,Monstervakken!O:O,".",0)</f>
        <v>Toepasbaar in GBT</v>
      </c>
      <c r="AZ536" s="232" t="str">
        <f>_xlfn.XLOOKUP($F536,Monstervakken!$C:$C,Monstervakken!P:P,".",0)</f>
        <v>Toepasbaar in GBT</v>
      </c>
      <c r="BA536" s="232" t="str">
        <f>_xlfn.XLOOKUP($F536,Monstervakken!$C:$C,Monstervakken!Q:Q,".",0)</f>
        <v>Geen</v>
      </c>
      <c r="BB536" s="232"/>
      <c r="BC536" s="234" t="str">
        <f>_xlfn.XLOOKUP($F536,Monstervakken!$C:$C,Monstervakken!CM:CM,".",0)</f>
        <v>ja</v>
      </c>
      <c r="BD536" s="234" t="str">
        <f>_xlfn.XLOOKUP($F536,Monstervakken!$C:$C,Monstervakken!CN:CN,".",0)</f>
        <v>ja</v>
      </c>
      <c r="BE536" s="234" t="str">
        <f>_xlfn.XLOOKUP($F536,Monstervakken!$C:$C,Monstervakken!CO:CO,".",0)</f>
        <v>ja</v>
      </c>
      <c r="BF536" s="234" t="str">
        <f>_xlfn.XLOOKUP($F536,Monstervakken!$C:$C,Monstervakken!CP:CP,".",0)</f>
        <v>ja</v>
      </c>
      <c r="BG536" s="234" t="str">
        <f>_xlfn.XLOOKUP($F536,Monstervakken!$C:$C,Monstervakken!CQ:CQ,".",0)</f>
        <v>ja</v>
      </c>
      <c r="BH536" s="234" t="str">
        <f>_xlfn.XLOOKUP($F536,Monstervakken!$C:$C,Monstervakken!CR:CR,".",0)</f>
        <v>ja</v>
      </c>
      <c r="BI536" s="234" t="str">
        <f>_xlfn.XLOOKUP($F536,Monstervakken!$C:$C,Monstervakken!CS:CS,".",0)</f>
        <v>ja</v>
      </c>
      <c r="BJ536" s="234" t="str">
        <f>_xlfn.XLOOKUP($F536,Monstervakken!$C:$C,Monstervakken!CT:CT,".",0)</f>
        <v>ja</v>
      </c>
      <c r="BK536" s="234" t="str">
        <f>_xlfn.XLOOKUP($F536,Monstervakken!$C:$C,Monstervakken!CU:CU,".",0)</f>
        <v>ja</v>
      </c>
      <c r="BL536" s="232" t="str">
        <f t="shared" si="59"/>
        <v>163_116</v>
      </c>
    </row>
    <row r="537" spans="1:64" x14ac:dyDescent="0.2">
      <c r="A537" s="6" t="s">
        <v>1647</v>
      </c>
      <c r="C537" s="135">
        <f>_xlfn.XLOOKUP(F537,Monstervakken!C:C,Monstervakken!B:B)</f>
        <v>3030</v>
      </c>
      <c r="D537" s="6" t="s">
        <v>1642</v>
      </c>
      <c r="E537" s="6" t="s">
        <v>720</v>
      </c>
      <c r="F537" s="75">
        <v>125</v>
      </c>
      <c r="G537" s="115" t="str">
        <f t="shared" si="60"/>
        <v>244_001</v>
      </c>
      <c r="H537" s="135"/>
      <c r="I537" s="75">
        <v>1</v>
      </c>
      <c r="J537" s="6" t="s">
        <v>1103</v>
      </c>
      <c r="K537" s="23">
        <v>21</v>
      </c>
      <c r="L537" s="25">
        <v>5.05</v>
      </c>
      <c r="M537" s="6">
        <v>106.05</v>
      </c>
      <c r="N537" s="8">
        <v>43654</v>
      </c>
      <c r="O537" s="6" t="s">
        <v>55</v>
      </c>
      <c r="P537" s="66">
        <v>-1.91</v>
      </c>
      <c r="Q537" s="66">
        <v>-1.92</v>
      </c>
      <c r="R537" s="66">
        <f>_xlfn.XLOOKUP(E537,hlp_leggeruitrapport!A:A,hlp_leggeruitrapport!D:D)</f>
        <v>-1.92</v>
      </c>
      <c r="S537" s="66">
        <v>0.75</v>
      </c>
      <c r="T537" s="66">
        <f>_xlfn.XLOOKUP(E537,hlp_leggeruitrapport!A:A,hlp_leggeruitrapport!E:E)</f>
        <v>0.75</v>
      </c>
      <c r="U537" s="75">
        <f>_xlfn.XLOOKUP(E537,hlp_leggeruitrapport!A:A,hlp_leggeruitrapport!F:F)</f>
        <v>3</v>
      </c>
      <c r="V537" s="165">
        <f>_xlfn.XLOOKUP($G537,hpBPaanwas!$C:$C,hpBPaanwas!T:T,".")</f>
        <v>2.2400000000000002</v>
      </c>
      <c r="W537" s="75">
        <f t="shared" si="61"/>
        <v>-2.87</v>
      </c>
      <c r="X537" s="6">
        <v>-2.67</v>
      </c>
      <c r="Y537" s="6">
        <v>1.683333</v>
      </c>
      <c r="Z537" s="6">
        <v>1.01</v>
      </c>
      <c r="AA537" s="6">
        <v>0.6</v>
      </c>
      <c r="AB537" s="6">
        <v>0.82</v>
      </c>
      <c r="AC537" s="6">
        <v>21.2</v>
      </c>
      <c r="AD537" s="6">
        <v>12.6</v>
      </c>
      <c r="AE537" s="6">
        <v>17.2</v>
      </c>
      <c r="AF537" s="6">
        <v>0.32214799999999999</v>
      </c>
      <c r="AG537" s="6" t="s">
        <v>921</v>
      </c>
      <c r="AH537" s="6" t="s">
        <v>32</v>
      </c>
      <c r="AI537" s="6" t="s">
        <v>41</v>
      </c>
      <c r="AJ537" s="6" t="s">
        <v>1103</v>
      </c>
      <c r="AK537" s="76">
        <f>_xlfn.XLOOKUP(G537,hlpBPout!C:C,hlpBPout!X:X,".")</f>
        <v>21</v>
      </c>
      <c r="AL537" s="75">
        <f>_xlfn.XLOOKUP($G537,hlpBPout!$C:$C,hlpBPout!AA:AA,".")</f>
        <v>4</v>
      </c>
      <c r="AM537" s="75">
        <f>_xlfn.XLOOKUP(G537,hpBPaanwas!C:C,hpBPaanwas!X:X,".")</f>
        <v>23</v>
      </c>
      <c r="AN537" s="165">
        <f t="shared" si="58"/>
        <v>0.90476190476190477</v>
      </c>
      <c r="AO537" s="75">
        <f>_xlfn.XLOOKUP($G537,hpBPaanwas!$C:$C,hpBPaanwas!AA:AA,".")</f>
        <v>19</v>
      </c>
      <c r="AP537" s="116"/>
      <c r="AQ537" s="76">
        <f t="shared" si="57"/>
        <v>-0.19999999999999929</v>
      </c>
      <c r="AR537" s="257"/>
      <c r="AS537" s="127"/>
      <c r="AT537" s="127" t="s">
        <v>3795</v>
      </c>
      <c r="AU537" s="128"/>
      <c r="AV537" s="232" t="str">
        <f>_xlfn.XLOOKUP($F537,Monstervakken!$C:$C,Monstervakken!L:L,".",0)</f>
        <v>Klasse industrie</v>
      </c>
      <c r="AW537" s="232" t="str">
        <f>_xlfn.XLOOKUP($F537,Monstervakken!$C:$C,Monstervakken!M:M,".",0)</f>
        <v>Klasse A</v>
      </c>
      <c r="AX537" s="232" t="str">
        <f>_xlfn.XLOOKUP($F537,Monstervakken!$C:$C,Monstervakken!N:N,".",0)</f>
        <v>Niet verspreidbaar</v>
      </c>
      <c r="AY537" s="232" t="str">
        <f>_xlfn.XLOOKUP($F537,Monstervakken!$C:$C,Monstervakken!O:O,".",0)</f>
        <v>Toepasbaar GBT</v>
      </c>
      <c r="AZ537" s="232" t="str">
        <f>_xlfn.XLOOKUP($F537,Monstervakken!$C:$C,Monstervakken!P:P,".",0)</f>
        <v>Toepasbaar GBT</v>
      </c>
      <c r="BA537" s="232" t="str">
        <f>_xlfn.XLOOKUP($F537,Monstervakken!$C:$C,Monstervakken!Q:Q,".",0)</f>
        <v>Geen</v>
      </c>
      <c r="BB537" s="232"/>
      <c r="BC537" s="234" t="str">
        <f>_xlfn.XLOOKUP($F537,Monstervakken!$C:$C,Monstervakken!CM:CM,".",0)</f>
        <v>ja</v>
      </c>
      <c r="BD537" s="234" t="str">
        <f>_xlfn.XLOOKUP($F537,Monstervakken!$C:$C,Monstervakken!CN:CN,".",0)</f>
        <v>ja</v>
      </c>
      <c r="BE537" s="234" t="str">
        <f>_xlfn.XLOOKUP($F537,Monstervakken!$C:$C,Monstervakken!CO:CO,".",0)</f>
        <v>ja</v>
      </c>
      <c r="BF537" s="234" t="str">
        <f>_xlfn.XLOOKUP($F537,Monstervakken!$C:$C,Monstervakken!CP:CP,".",0)</f>
        <v>ja</v>
      </c>
      <c r="BG537" s="234" t="str">
        <f>_xlfn.XLOOKUP($F537,Monstervakken!$C:$C,Monstervakken!CQ:CQ,".",0)</f>
        <v>ja</v>
      </c>
      <c r="BH537" s="234" t="str">
        <f>_xlfn.XLOOKUP($F537,Monstervakken!$C:$C,Monstervakken!CR:CR,".",0)</f>
        <v>ja</v>
      </c>
      <c r="BI537" s="234" t="str">
        <f>_xlfn.XLOOKUP($F537,Monstervakken!$C:$C,Monstervakken!CS:CS,".",0)</f>
        <v>nee</v>
      </c>
      <c r="BJ537" s="234" t="str">
        <f>_xlfn.XLOOKUP($F537,Monstervakken!$C:$C,Monstervakken!CT:CT,".",0)</f>
        <v>ja</v>
      </c>
      <c r="BK537" s="234" t="str">
        <f>_xlfn.XLOOKUP($F537,Monstervakken!$C:$C,Monstervakken!CU:CU,".",0)</f>
        <v>nee</v>
      </c>
      <c r="BL537" s="232" t="str">
        <f t="shared" si="59"/>
        <v>244_001</v>
      </c>
    </row>
    <row r="538" spans="1:64" x14ac:dyDescent="0.2">
      <c r="A538" s="6" t="s">
        <v>1647</v>
      </c>
      <c r="C538" s="135">
        <f>_xlfn.XLOOKUP(F538,Monstervakken!C:C,Monstervakken!B:B)</f>
        <v>3030</v>
      </c>
      <c r="D538" s="6" t="s">
        <v>1642</v>
      </c>
      <c r="E538" s="6" t="s">
        <v>720</v>
      </c>
      <c r="F538" s="75">
        <v>125</v>
      </c>
      <c r="G538" s="115" t="str">
        <f t="shared" si="60"/>
        <v>244_002</v>
      </c>
      <c r="H538" s="135"/>
      <c r="I538" s="75">
        <v>2</v>
      </c>
      <c r="J538" s="6" t="s">
        <v>1104</v>
      </c>
      <c r="K538" s="23">
        <v>51.5</v>
      </c>
      <c r="L538" s="25">
        <v>5.05</v>
      </c>
      <c r="M538" s="6">
        <v>260.07499999999999</v>
      </c>
      <c r="N538" s="8">
        <v>43654</v>
      </c>
      <c r="O538" s="6" t="s">
        <v>55</v>
      </c>
      <c r="P538" s="66">
        <v>-1.91</v>
      </c>
      <c r="Q538" s="66">
        <v>-1.92</v>
      </c>
      <c r="R538" s="66">
        <f>_xlfn.XLOOKUP(E538,hlp_leggeruitrapport!A:A,hlp_leggeruitrapport!D:D)</f>
        <v>-1.92</v>
      </c>
      <c r="S538" s="66">
        <v>0.75</v>
      </c>
      <c r="T538" s="66">
        <f>_xlfn.XLOOKUP(E538,hlp_leggeruitrapport!A:A,hlp_leggeruitrapport!E:E)</f>
        <v>0.75</v>
      </c>
      <c r="U538" s="75">
        <f>_xlfn.XLOOKUP(E538,hlp_leggeruitrapport!A:A,hlp_leggeruitrapport!F:F)</f>
        <v>3</v>
      </c>
      <c r="V538" s="165">
        <f>_xlfn.XLOOKUP($G538,hpBPaanwas!$C:$C,hpBPaanwas!T:T,".")</f>
        <v>2.2400000000000002</v>
      </c>
      <c r="W538" s="75">
        <f t="shared" si="61"/>
        <v>-2.87</v>
      </c>
      <c r="X538" s="6">
        <v>-2.67</v>
      </c>
      <c r="Y538" s="6">
        <v>1.683333</v>
      </c>
      <c r="Z538" s="6">
        <v>1.08</v>
      </c>
      <c r="AA538" s="6">
        <v>0.77</v>
      </c>
      <c r="AB538" s="6">
        <v>0.88</v>
      </c>
      <c r="AC538" s="6">
        <v>55.6</v>
      </c>
      <c r="AD538" s="6">
        <v>39.700000000000003</v>
      </c>
      <c r="AE538" s="6">
        <v>45.3</v>
      </c>
      <c r="AF538" s="6">
        <v>0.37884400000000001</v>
      </c>
      <c r="AG538" s="6" t="s">
        <v>921</v>
      </c>
      <c r="AH538" s="6" t="s">
        <v>28</v>
      </c>
      <c r="AI538" s="6" t="s">
        <v>41</v>
      </c>
      <c r="AJ538" s="6" t="s">
        <v>1104</v>
      </c>
      <c r="AK538" s="76">
        <f>_xlfn.XLOOKUP(G538,hlpBPout!C:C,hlpBPout!X:X,".")</f>
        <v>57</v>
      </c>
      <c r="AL538" s="75">
        <f>_xlfn.XLOOKUP($G538,hlpBPout!$C:$C,hlpBPout!AA:AA,".")</f>
        <v>21</v>
      </c>
      <c r="AM538" s="75">
        <f>_xlfn.XLOOKUP(G538,hpBPaanwas!C:C,hpBPaanwas!X:X,".")</f>
        <v>62</v>
      </c>
      <c r="AN538" s="165">
        <f t="shared" si="58"/>
        <v>1.0097087378640777</v>
      </c>
      <c r="AO538" s="75">
        <f>_xlfn.XLOOKUP($G538,hpBPaanwas!$C:$C,hpBPaanwas!AA:AA,".")</f>
        <v>52</v>
      </c>
      <c r="AP538" s="116"/>
      <c r="AQ538" s="76">
        <f t="shared" si="57"/>
        <v>1.3999999999999986</v>
      </c>
      <c r="AR538" s="257"/>
      <c r="AS538" s="127"/>
      <c r="AT538" s="127" t="s">
        <v>3795</v>
      </c>
      <c r="AU538" s="128"/>
      <c r="AV538" s="232" t="str">
        <f>_xlfn.XLOOKUP($F538,Monstervakken!$C:$C,Monstervakken!L:L,".",0)</f>
        <v>Klasse industrie</v>
      </c>
      <c r="AW538" s="232" t="str">
        <f>_xlfn.XLOOKUP($F538,Monstervakken!$C:$C,Monstervakken!M:M,".",0)</f>
        <v>Klasse A</v>
      </c>
      <c r="AX538" s="232" t="str">
        <f>_xlfn.XLOOKUP($F538,Monstervakken!$C:$C,Monstervakken!N:N,".",0)</f>
        <v>Niet verspreidbaar</v>
      </c>
      <c r="AY538" s="232" t="str">
        <f>_xlfn.XLOOKUP($F538,Monstervakken!$C:$C,Monstervakken!O:O,".",0)</f>
        <v>Toepasbaar GBT</v>
      </c>
      <c r="AZ538" s="232" t="str">
        <f>_xlfn.XLOOKUP($F538,Monstervakken!$C:$C,Monstervakken!P:P,".",0)</f>
        <v>Toepasbaar GBT</v>
      </c>
      <c r="BA538" s="232" t="str">
        <f>_xlfn.XLOOKUP($F538,Monstervakken!$C:$C,Monstervakken!Q:Q,".",0)</f>
        <v>Geen</v>
      </c>
      <c r="BB538" s="232"/>
      <c r="BC538" s="234" t="str">
        <f>_xlfn.XLOOKUP($F538,Monstervakken!$C:$C,Monstervakken!CM:CM,".",0)</f>
        <v>ja</v>
      </c>
      <c r="BD538" s="234" t="str">
        <f>_xlfn.XLOOKUP($F538,Monstervakken!$C:$C,Monstervakken!CN:CN,".",0)</f>
        <v>ja</v>
      </c>
      <c r="BE538" s="234" t="str">
        <f>_xlfn.XLOOKUP($F538,Monstervakken!$C:$C,Monstervakken!CO:CO,".",0)</f>
        <v>ja</v>
      </c>
      <c r="BF538" s="234" t="str">
        <f>_xlfn.XLOOKUP($F538,Monstervakken!$C:$C,Monstervakken!CP:CP,".",0)</f>
        <v>ja</v>
      </c>
      <c r="BG538" s="234" t="str">
        <f>_xlfn.XLOOKUP($F538,Monstervakken!$C:$C,Monstervakken!CQ:CQ,".",0)</f>
        <v>ja</v>
      </c>
      <c r="BH538" s="234" t="str">
        <f>_xlfn.XLOOKUP($F538,Monstervakken!$C:$C,Monstervakken!CR:CR,".",0)</f>
        <v>ja</v>
      </c>
      <c r="BI538" s="234" t="str">
        <f>_xlfn.XLOOKUP($F538,Monstervakken!$C:$C,Monstervakken!CS:CS,".",0)</f>
        <v>nee</v>
      </c>
      <c r="BJ538" s="234" t="str">
        <f>_xlfn.XLOOKUP($F538,Monstervakken!$C:$C,Monstervakken!CT:CT,".",0)</f>
        <v>ja</v>
      </c>
      <c r="BK538" s="234" t="str">
        <f>_xlfn.XLOOKUP($F538,Monstervakken!$C:$C,Monstervakken!CU:CU,".",0)</f>
        <v>nee</v>
      </c>
      <c r="BL538" s="232" t="str">
        <f t="shared" si="59"/>
        <v>244_002</v>
      </c>
    </row>
    <row r="539" spans="1:64" x14ac:dyDescent="0.2">
      <c r="A539" s="6" t="s">
        <v>1647</v>
      </c>
      <c r="C539" s="135">
        <f>_xlfn.XLOOKUP(F539,Monstervakken!C:C,Monstervakken!B:B)</f>
        <v>3030</v>
      </c>
      <c r="D539" s="6" t="s">
        <v>1642</v>
      </c>
      <c r="E539" s="6" t="s">
        <v>720</v>
      </c>
      <c r="F539" s="75">
        <v>125</v>
      </c>
      <c r="G539" s="115" t="str">
        <f t="shared" si="60"/>
        <v>244_003</v>
      </c>
      <c r="H539" s="135"/>
      <c r="I539" s="75">
        <v>3</v>
      </c>
      <c r="J539" s="6" t="s">
        <v>721</v>
      </c>
      <c r="K539" s="23">
        <v>25</v>
      </c>
      <c r="L539" s="25">
        <v>18.100000000000001</v>
      </c>
      <c r="M539" s="6">
        <v>452.5</v>
      </c>
      <c r="N539" s="8">
        <v>43654</v>
      </c>
      <c r="O539" s="6" t="s">
        <v>26</v>
      </c>
      <c r="P539" s="66">
        <v>-1.91</v>
      </c>
      <c r="Q539" s="66">
        <v>-1.92</v>
      </c>
      <c r="R539" s="66">
        <f>_xlfn.XLOOKUP(E539,hlp_leggeruitrapport!A:A,hlp_leggeruitrapport!D:D)</f>
        <v>-1.92</v>
      </c>
      <c r="S539" s="66">
        <v>0.75</v>
      </c>
      <c r="T539" s="66">
        <f>_xlfn.XLOOKUP(E539,hlp_leggeruitrapport!A:A,hlp_leggeruitrapport!E:E)</f>
        <v>0.75</v>
      </c>
      <c r="U539" s="75">
        <f>_xlfn.XLOOKUP(E539,hlp_leggeruitrapport!A:A,hlp_leggeruitrapport!F:F)</f>
        <v>3</v>
      </c>
      <c r="V539" s="165">
        <f>_xlfn.XLOOKUP($G539,hpBPaanwas!$C:$C,hpBPaanwas!T:T,".")</f>
        <v>3</v>
      </c>
      <c r="W539" s="75">
        <f t="shared" si="61"/>
        <v>-2.87</v>
      </c>
      <c r="X539" s="6">
        <v>-2.67</v>
      </c>
      <c r="Y539" s="6">
        <v>13.6</v>
      </c>
      <c r="Z539" s="6">
        <v>4.09</v>
      </c>
      <c r="AA539" s="6">
        <v>2.08</v>
      </c>
      <c r="AB539" s="6">
        <v>4.01</v>
      </c>
      <c r="AC539" s="6">
        <v>102.3</v>
      </c>
      <c r="AD539" s="6">
        <v>52</v>
      </c>
      <c r="AE539" s="6">
        <v>100.3</v>
      </c>
      <c r="AF539" s="6">
        <v>0.197266</v>
      </c>
      <c r="AG539" s="6" t="s">
        <v>479</v>
      </c>
      <c r="AH539" s="6" t="s">
        <v>28</v>
      </c>
      <c r="AI539" s="6" t="s">
        <v>41</v>
      </c>
      <c r="AJ539" s="6" t="s">
        <v>721</v>
      </c>
      <c r="AK539" s="76">
        <f>_xlfn.XLOOKUP(G539,hlpBPout!C:C,hlpBPout!X:X,".")</f>
        <v>103</v>
      </c>
      <c r="AL539" s="75">
        <f>_xlfn.XLOOKUP($G539,hlpBPout!$C:$C,hlpBPout!AA:AA,".")</f>
        <v>53</v>
      </c>
      <c r="AM539" s="75">
        <f>_xlfn.XLOOKUP(G539,hpBPaanwas!C:C,hpBPaanwas!X:X,".")</f>
        <v>113</v>
      </c>
      <c r="AN539" s="165">
        <f t="shared" si="58"/>
        <v>4.4000000000000004</v>
      </c>
      <c r="AO539" s="75">
        <f>_xlfn.XLOOKUP($G539,hpBPaanwas!$C:$C,hpBPaanwas!AA:AA,".")</f>
        <v>110</v>
      </c>
      <c r="AP539" s="116"/>
      <c r="AQ539" s="76">
        <f t="shared" si="57"/>
        <v>0.70000000000000284</v>
      </c>
      <c r="AR539" s="257"/>
      <c r="AS539" s="127"/>
      <c r="AT539" s="127" t="s">
        <v>3795</v>
      </c>
      <c r="AU539" s="128"/>
      <c r="AV539" s="232" t="str">
        <f>_xlfn.XLOOKUP($F539,Monstervakken!$C:$C,Monstervakken!L:L,".",0)</f>
        <v>Klasse industrie</v>
      </c>
      <c r="AW539" s="232" t="str">
        <f>_xlfn.XLOOKUP($F539,Monstervakken!$C:$C,Monstervakken!M:M,".",0)</f>
        <v>Klasse A</v>
      </c>
      <c r="AX539" s="232" t="str">
        <f>_xlfn.XLOOKUP($F539,Monstervakken!$C:$C,Monstervakken!N:N,".",0)</f>
        <v>Niet verspreidbaar</v>
      </c>
      <c r="AY539" s="232" t="str">
        <f>_xlfn.XLOOKUP($F539,Monstervakken!$C:$C,Monstervakken!O:O,".",0)</f>
        <v>Toepasbaar GBT</v>
      </c>
      <c r="AZ539" s="232" t="str">
        <f>_xlfn.XLOOKUP($F539,Monstervakken!$C:$C,Monstervakken!P:P,".",0)</f>
        <v>Toepasbaar GBT</v>
      </c>
      <c r="BA539" s="232" t="str">
        <f>_xlfn.XLOOKUP($F539,Monstervakken!$C:$C,Monstervakken!Q:Q,".",0)</f>
        <v>Geen</v>
      </c>
      <c r="BB539" s="232"/>
      <c r="BC539" s="234" t="str">
        <f>_xlfn.XLOOKUP($F539,Monstervakken!$C:$C,Monstervakken!CM:CM,".",0)</f>
        <v>ja</v>
      </c>
      <c r="BD539" s="234" t="str">
        <f>_xlfn.XLOOKUP($F539,Monstervakken!$C:$C,Monstervakken!CN:CN,".",0)</f>
        <v>ja</v>
      </c>
      <c r="BE539" s="234" t="str">
        <f>_xlfn.XLOOKUP($F539,Monstervakken!$C:$C,Monstervakken!CO:CO,".",0)</f>
        <v>ja</v>
      </c>
      <c r="BF539" s="234" t="str">
        <f>_xlfn.XLOOKUP($F539,Monstervakken!$C:$C,Monstervakken!CP:CP,".",0)</f>
        <v>ja</v>
      </c>
      <c r="BG539" s="234" t="str">
        <f>_xlfn.XLOOKUP($F539,Monstervakken!$C:$C,Monstervakken!CQ:CQ,".",0)</f>
        <v>ja</v>
      </c>
      <c r="BH539" s="234" t="str">
        <f>_xlfn.XLOOKUP($F539,Monstervakken!$C:$C,Monstervakken!CR:CR,".",0)</f>
        <v>ja</v>
      </c>
      <c r="BI539" s="234" t="str">
        <f>_xlfn.XLOOKUP($F539,Monstervakken!$C:$C,Monstervakken!CS:CS,".",0)</f>
        <v>nee</v>
      </c>
      <c r="BJ539" s="234" t="str">
        <f>_xlfn.XLOOKUP($F539,Monstervakken!$C:$C,Monstervakken!CT:CT,".",0)</f>
        <v>ja</v>
      </c>
      <c r="BK539" s="234" t="str">
        <f>_xlfn.XLOOKUP($F539,Monstervakken!$C:$C,Monstervakken!CU:CU,".",0)</f>
        <v>nee</v>
      </c>
      <c r="BL539" s="232" t="str">
        <f t="shared" si="59"/>
        <v>244_003</v>
      </c>
    </row>
    <row r="540" spans="1:64" x14ac:dyDescent="0.2">
      <c r="A540" s="6" t="s">
        <v>1647</v>
      </c>
      <c r="C540" s="135">
        <f>_xlfn.XLOOKUP(F540,Monstervakken!C:C,Monstervakken!B:B)</f>
        <v>3030</v>
      </c>
      <c r="D540" s="6" t="s">
        <v>1642</v>
      </c>
      <c r="E540" s="6" t="s">
        <v>720</v>
      </c>
      <c r="F540" s="75">
        <v>125</v>
      </c>
      <c r="G540" s="115" t="str">
        <f t="shared" si="60"/>
        <v>244_004</v>
      </c>
      <c r="H540" s="135"/>
      <c r="I540" s="75">
        <v>4</v>
      </c>
      <c r="J540" s="6" t="s">
        <v>1105</v>
      </c>
      <c r="K540" s="23">
        <v>25</v>
      </c>
      <c r="L540" s="25">
        <v>10</v>
      </c>
      <c r="M540" s="6">
        <v>250</v>
      </c>
      <c r="N540" s="8">
        <v>43654</v>
      </c>
      <c r="O540" s="6" t="s">
        <v>26</v>
      </c>
      <c r="P540" s="66">
        <v>-1.91</v>
      </c>
      <c r="Q540" s="66">
        <v>-1.92</v>
      </c>
      <c r="R540" s="66">
        <f>_xlfn.XLOOKUP(E540,hlp_leggeruitrapport!A:A,hlp_leggeruitrapport!D:D)</f>
        <v>-1.92</v>
      </c>
      <c r="S540" s="66">
        <v>0.75</v>
      </c>
      <c r="T540" s="66">
        <f>_xlfn.XLOOKUP(E540,hlp_leggeruitrapport!A:A,hlp_leggeruitrapport!E:E)</f>
        <v>0.75</v>
      </c>
      <c r="U540" s="75">
        <f>_xlfn.XLOOKUP(E540,hlp_leggeruitrapport!A:A,hlp_leggeruitrapport!F:F)</f>
        <v>3</v>
      </c>
      <c r="V540" s="165">
        <f>_xlfn.XLOOKUP($G540,hpBPaanwas!$C:$C,hpBPaanwas!T:T,".")</f>
        <v>3</v>
      </c>
      <c r="W540" s="75">
        <f t="shared" si="61"/>
        <v>-2.87</v>
      </c>
      <c r="X540" s="6">
        <v>-2.67</v>
      </c>
      <c r="Y540" s="6">
        <v>5.5</v>
      </c>
      <c r="Z540" s="6">
        <v>2.0699999999999998</v>
      </c>
      <c r="AA540" s="6">
        <v>1.55</v>
      </c>
      <c r="AB540" s="6">
        <v>2.02</v>
      </c>
      <c r="AC540" s="6">
        <v>51.8</v>
      </c>
      <c r="AD540" s="6">
        <v>38.799999999999997</v>
      </c>
      <c r="AE540" s="6">
        <v>50.5</v>
      </c>
      <c r="AF540" s="6">
        <v>0.32569199999999998</v>
      </c>
      <c r="AG540" s="6" t="s">
        <v>921</v>
      </c>
      <c r="AH540" s="6" t="s">
        <v>28</v>
      </c>
      <c r="AI540" s="6" t="s">
        <v>41</v>
      </c>
      <c r="AJ540" s="6" t="s">
        <v>1105</v>
      </c>
      <c r="AK540" s="75">
        <f>_xlfn.XLOOKUP(G540,hlpBPout!C:C,hlpBPout!X:X,".")</f>
        <v>53</v>
      </c>
      <c r="AL540" s="75">
        <f>_xlfn.XLOOKUP($G540,hlpBPout!$C:$C,hlpBPout!AA:AA,".")</f>
        <v>40</v>
      </c>
      <c r="AM540" s="75">
        <f>_xlfn.XLOOKUP(G540,hpBPaanwas!C:C,hpBPaanwas!X:X,".")</f>
        <v>58</v>
      </c>
      <c r="AN540" s="165">
        <f t="shared" si="58"/>
        <v>2.2000000000000002</v>
      </c>
      <c r="AO540" s="75">
        <f>_xlfn.XLOOKUP($G540,hpBPaanwas!$C:$C,hpBPaanwas!AA:AA,".")</f>
        <v>55</v>
      </c>
      <c r="AP540" s="116"/>
      <c r="AQ540" s="75">
        <f t="shared" si="57"/>
        <v>1.2000000000000028</v>
      </c>
      <c r="AR540" s="116"/>
      <c r="AS540" s="127"/>
      <c r="AT540" s="127" t="s">
        <v>3795</v>
      </c>
      <c r="AU540" s="128"/>
      <c r="AV540" s="232" t="str">
        <f>_xlfn.XLOOKUP($F540,Monstervakken!$C:$C,Monstervakken!L:L,".",0)</f>
        <v>Klasse industrie</v>
      </c>
      <c r="AW540" s="232" t="str">
        <f>_xlfn.XLOOKUP($F540,Monstervakken!$C:$C,Monstervakken!M:M,".",0)</f>
        <v>Klasse A</v>
      </c>
      <c r="AX540" s="232" t="str">
        <f>_xlfn.XLOOKUP($F540,Monstervakken!$C:$C,Monstervakken!N:N,".",0)</f>
        <v>Niet verspreidbaar</v>
      </c>
      <c r="AY540" s="232" t="str">
        <f>_xlfn.XLOOKUP($F540,Monstervakken!$C:$C,Monstervakken!O:O,".",0)</f>
        <v>Toepasbaar GBT</v>
      </c>
      <c r="AZ540" s="232" t="str">
        <f>_xlfn.XLOOKUP($F540,Monstervakken!$C:$C,Monstervakken!P:P,".",0)</f>
        <v>Toepasbaar GBT</v>
      </c>
      <c r="BA540" s="232" t="str">
        <f>_xlfn.XLOOKUP($F540,Monstervakken!$C:$C,Monstervakken!Q:Q,".",0)</f>
        <v>Geen</v>
      </c>
      <c r="BB540" s="232"/>
      <c r="BC540" s="234" t="str">
        <f>_xlfn.XLOOKUP($F540,Monstervakken!$C:$C,Monstervakken!CM:CM,".",0)</f>
        <v>ja</v>
      </c>
      <c r="BD540" s="234" t="str">
        <f>_xlfn.XLOOKUP($F540,Monstervakken!$C:$C,Monstervakken!CN:CN,".",0)</f>
        <v>ja</v>
      </c>
      <c r="BE540" s="234" t="str">
        <f>_xlfn.XLOOKUP($F540,Monstervakken!$C:$C,Monstervakken!CO:CO,".",0)</f>
        <v>ja</v>
      </c>
      <c r="BF540" s="234" t="str">
        <f>_xlfn.XLOOKUP($F540,Monstervakken!$C:$C,Monstervakken!CP:CP,".",0)</f>
        <v>ja</v>
      </c>
      <c r="BG540" s="234" t="str">
        <f>_xlfn.XLOOKUP($F540,Monstervakken!$C:$C,Monstervakken!CQ:CQ,".",0)</f>
        <v>ja</v>
      </c>
      <c r="BH540" s="234" t="str">
        <f>_xlfn.XLOOKUP($F540,Monstervakken!$C:$C,Monstervakken!CR:CR,".",0)</f>
        <v>ja</v>
      </c>
      <c r="BI540" s="234" t="str">
        <f>_xlfn.XLOOKUP($F540,Monstervakken!$C:$C,Monstervakken!CS:CS,".",0)</f>
        <v>nee</v>
      </c>
      <c r="BJ540" s="234" t="str">
        <f>_xlfn.XLOOKUP($F540,Monstervakken!$C:$C,Monstervakken!CT:CT,".",0)</f>
        <v>ja</v>
      </c>
      <c r="BK540" s="234" t="str">
        <f>_xlfn.XLOOKUP($F540,Monstervakken!$C:$C,Monstervakken!CU:CU,".",0)</f>
        <v>nee</v>
      </c>
      <c r="BL540" s="232" t="str">
        <f t="shared" si="59"/>
        <v>244_004</v>
      </c>
    </row>
    <row r="541" spans="1:64" x14ac:dyDescent="0.2">
      <c r="A541" s="6" t="s">
        <v>1647</v>
      </c>
      <c r="C541" s="135">
        <f>_xlfn.XLOOKUP(F541,Monstervakken!C:C,Monstervakken!B:B)</f>
        <v>4051</v>
      </c>
      <c r="D541" s="6" t="s">
        <v>1642</v>
      </c>
      <c r="E541" s="6" t="s">
        <v>720</v>
      </c>
      <c r="F541" s="75">
        <v>123</v>
      </c>
      <c r="G541" s="115" t="str">
        <f t="shared" si="60"/>
        <v>244_005</v>
      </c>
      <c r="H541" s="135"/>
      <c r="I541" s="75">
        <v>5</v>
      </c>
      <c r="J541" s="6" t="s">
        <v>1106</v>
      </c>
      <c r="K541" s="23">
        <v>36.5</v>
      </c>
      <c r="L541" s="25">
        <v>5.95</v>
      </c>
      <c r="M541" s="6">
        <v>217.17500000000001</v>
      </c>
      <c r="N541" s="8">
        <v>43654</v>
      </c>
      <c r="O541" s="6" t="s">
        <v>26</v>
      </c>
      <c r="P541" s="66">
        <v>-1.91</v>
      </c>
      <c r="Q541" s="66">
        <v>-1.92</v>
      </c>
      <c r="R541" s="66">
        <f>_xlfn.XLOOKUP(E541,hlp_leggeruitrapport!A:A,hlp_leggeruitrapport!D:D)</f>
        <v>-1.92</v>
      </c>
      <c r="S541" s="66">
        <v>0.75</v>
      </c>
      <c r="T541" s="66">
        <f>_xlfn.XLOOKUP(E541,hlp_leggeruitrapport!A:A,hlp_leggeruitrapport!E:E)</f>
        <v>0.75</v>
      </c>
      <c r="U541" s="75">
        <f>_xlfn.XLOOKUP(E541,hlp_leggeruitrapport!A:A,hlp_leggeruitrapport!F:F)</f>
        <v>3</v>
      </c>
      <c r="V541" s="165">
        <f>_xlfn.XLOOKUP($G541,hpBPaanwas!$C:$C,hpBPaanwas!T:T,".")</f>
        <v>2.64</v>
      </c>
      <c r="W541" s="75">
        <f t="shared" si="61"/>
        <v>-2.87</v>
      </c>
      <c r="X541" s="6">
        <v>-2.67</v>
      </c>
      <c r="Y541" s="6">
        <v>1.9833339999999999</v>
      </c>
      <c r="Z541" s="6">
        <v>0.92</v>
      </c>
      <c r="AA541" s="6">
        <v>0.56999999999999995</v>
      </c>
      <c r="AB541" s="6">
        <v>0.63</v>
      </c>
      <c r="AC541" s="6">
        <v>33.6</v>
      </c>
      <c r="AD541" s="6">
        <v>20.8</v>
      </c>
      <c r="AE541" s="6">
        <v>23</v>
      </c>
      <c r="AF541" s="6">
        <v>0.27703499999999998</v>
      </c>
      <c r="AG541" s="6" t="s">
        <v>921</v>
      </c>
      <c r="AH541" s="6" t="s">
        <v>28</v>
      </c>
      <c r="AI541" s="6" t="s">
        <v>41</v>
      </c>
      <c r="AJ541" s="6" t="s">
        <v>1106</v>
      </c>
      <c r="AK541" s="75">
        <f>_xlfn.XLOOKUP(G541,hlpBPout!C:C,hlpBPout!X:X,".")</f>
        <v>33</v>
      </c>
      <c r="AL541" s="75">
        <f>_xlfn.XLOOKUP($G541,hlpBPout!$C:$C,hlpBPout!AA:AA,".")</f>
        <v>18</v>
      </c>
      <c r="AM541" s="75">
        <f>_xlfn.XLOOKUP(G541,hpBPaanwas!C:C,hpBPaanwas!X:X,".")</f>
        <v>40</v>
      </c>
      <c r="AN541" s="165">
        <f t="shared" si="58"/>
        <v>0.71232876712328763</v>
      </c>
      <c r="AO541" s="75">
        <f>_xlfn.XLOOKUP($G541,hpBPaanwas!$C:$C,hpBPaanwas!AA:AA,".")</f>
        <v>26</v>
      </c>
      <c r="AP541" s="116"/>
      <c r="AQ541" s="75">
        <f t="shared" si="57"/>
        <v>-0.60000000000000142</v>
      </c>
      <c r="AR541" s="116"/>
      <c r="AS541" s="127"/>
      <c r="AT541" s="127" t="s">
        <v>3795</v>
      </c>
      <c r="AU541" s="128"/>
      <c r="AV541" s="232" t="str">
        <f>_xlfn.XLOOKUP($F541,Monstervakken!$C:$C,Monstervakken!L:L,".",0)</f>
        <v>Klasse industrie</v>
      </c>
      <c r="AW541" s="232" t="str">
        <f>_xlfn.XLOOKUP($F541,Monstervakken!$C:$C,Monstervakken!M:M,".",0)</f>
        <v>Klasse B</v>
      </c>
      <c r="AX541" s="232" t="str">
        <f>_xlfn.XLOOKUP($F541,Monstervakken!$C:$C,Monstervakken!N:N,".",0)</f>
        <v>Verspreidbaar</v>
      </c>
      <c r="AY541" s="232" t="str">
        <f>_xlfn.XLOOKUP($F541,Monstervakken!$C:$C,Monstervakken!O:O,".",0)</f>
        <v>Toepasbaar in GBT</v>
      </c>
      <c r="AZ541" s="232" t="str">
        <f>_xlfn.XLOOKUP($F541,Monstervakken!$C:$C,Monstervakken!P:P,".",0)</f>
        <v>Toepasbaar in GBT</v>
      </c>
      <c r="BA541" s="232" t="str">
        <f>_xlfn.XLOOKUP($F541,Monstervakken!$C:$C,Monstervakken!Q:Q,".",0)</f>
        <v>Geen</v>
      </c>
      <c r="BB541" s="232"/>
      <c r="BC541" s="234" t="str">
        <f>_xlfn.XLOOKUP($F541,Monstervakken!$C:$C,Monstervakken!CM:CM,".",0)</f>
        <v>ja</v>
      </c>
      <c r="BD541" s="234" t="str">
        <f>_xlfn.XLOOKUP($F541,Monstervakken!$C:$C,Monstervakken!CN:CN,".",0)</f>
        <v>ja</v>
      </c>
      <c r="BE541" s="234" t="str">
        <f>_xlfn.XLOOKUP($F541,Monstervakken!$C:$C,Monstervakken!CO:CO,".",0)</f>
        <v>ja</v>
      </c>
      <c r="BF541" s="234" t="str">
        <f>_xlfn.XLOOKUP($F541,Monstervakken!$C:$C,Monstervakken!CP:CP,".",0)</f>
        <v>ja</v>
      </c>
      <c r="BG541" s="234" t="str">
        <f>_xlfn.XLOOKUP($F541,Monstervakken!$C:$C,Monstervakken!CQ:CQ,".",0)</f>
        <v>ja</v>
      </c>
      <c r="BH541" s="234" t="str">
        <f>_xlfn.XLOOKUP($F541,Monstervakken!$C:$C,Monstervakken!CR:CR,".",0)</f>
        <v>ja</v>
      </c>
      <c r="BI541" s="234" t="str">
        <f>_xlfn.XLOOKUP($F541,Monstervakken!$C:$C,Monstervakken!CS:CS,".",0)</f>
        <v>ja</v>
      </c>
      <c r="BJ541" s="234" t="str">
        <f>_xlfn.XLOOKUP($F541,Monstervakken!$C:$C,Monstervakken!CT:CT,".",0)</f>
        <v>ja</v>
      </c>
      <c r="BK541" s="234" t="str">
        <f>_xlfn.XLOOKUP($F541,Monstervakken!$C:$C,Monstervakken!CU:CU,".",0)</f>
        <v>ja</v>
      </c>
      <c r="BL541" s="232" t="str">
        <f t="shared" si="59"/>
        <v>244_005</v>
      </c>
    </row>
    <row r="542" spans="1:64" x14ac:dyDescent="0.2">
      <c r="A542" s="6" t="s">
        <v>1647</v>
      </c>
      <c r="C542" s="135">
        <f>_xlfn.XLOOKUP(F542,Monstervakken!C:C,Monstervakken!B:B)</f>
        <v>4045</v>
      </c>
      <c r="D542" s="6" t="s">
        <v>1644</v>
      </c>
      <c r="E542" s="6" t="s">
        <v>1052</v>
      </c>
      <c r="F542" s="75">
        <v>106</v>
      </c>
      <c r="G542" s="115" t="str">
        <f t="shared" si="60"/>
        <v>245_001</v>
      </c>
      <c r="H542" s="135"/>
      <c r="I542" s="75">
        <v>1</v>
      </c>
      <c r="J542" s="6" t="s">
        <v>1053</v>
      </c>
      <c r="K542" s="23">
        <v>14.5</v>
      </c>
      <c r="L542" s="25">
        <v>11</v>
      </c>
      <c r="M542" s="6">
        <v>159.5</v>
      </c>
      <c r="N542" s="8">
        <v>43675</v>
      </c>
      <c r="O542" s="6" t="s">
        <v>74</v>
      </c>
      <c r="P542" s="66">
        <v>-2.4</v>
      </c>
      <c r="Q542" s="66">
        <v>-2.39</v>
      </c>
      <c r="R542" s="66">
        <f>_xlfn.XLOOKUP(E542,hlp_leggeruitrapport!A:A,hlp_leggeruitrapport!D:D)</f>
        <v>-2.39</v>
      </c>
      <c r="S542" s="66">
        <v>0.75</v>
      </c>
      <c r="T542" s="66">
        <f>_xlfn.XLOOKUP(E542,hlp_leggeruitrapport!A:A,hlp_leggeruitrapport!E:E)</f>
        <v>0.75</v>
      </c>
      <c r="U542" s="75">
        <f>_xlfn.XLOOKUP(E542,hlp_leggeruitrapport!A:A,hlp_leggeruitrapport!F:F)</f>
        <v>3</v>
      </c>
      <c r="V542" s="165">
        <f>_xlfn.XLOOKUP($G542,hpBPaanwas!$C:$C,hpBPaanwas!T:T,".")</f>
        <v>3</v>
      </c>
      <c r="W542" s="75">
        <f t="shared" si="61"/>
        <v>-3.3400000000000003</v>
      </c>
      <c r="X542" s="6">
        <v>-3.14</v>
      </c>
      <c r="Y542" s="6">
        <v>6.5</v>
      </c>
      <c r="Z542" s="6">
        <v>1.78</v>
      </c>
      <c r="AA542" s="6">
        <v>0.87</v>
      </c>
      <c r="AB542" s="6">
        <v>0.87</v>
      </c>
      <c r="AC542" s="6">
        <v>25.8</v>
      </c>
      <c r="AD542" s="6">
        <v>12.6</v>
      </c>
      <c r="AE542" s="6">
        <v>12.6</v>
      </c>
      <c r="AF542" s="6">
        <v>0.16807800000000001</v>
      </c>
      <c r="AG542" s="6" t="s">
        <v>921</v>
      </c>
      <c r="AH542" s="6" t="s">
        <v>28</v>
      </c>
      <c r="AI542" s="6" t="s">
        <v>41</v>
      </c>
      <c r="AJ542" s="6" t="s">
        <v>1053</v>
      </c>
      <c r="AK542" s="75">
        <f>_xlfn.XLOOKUP(G542,hlpBPout!C:C,hlpBPout!X:X,".")</f>
        <v>26</v>
      </c>
      <c r="AL542" s="75">
        <f>_xlfn.XLOOKUP($G542,hlpBPout!$C:$C,hlpBPout!AA:AA,".")</f>
        <v>13</v>
      </c>
      <c r="AM542" s="75">
        <f>_xlfn.XLOOKUP(G542,hpBPaanwas!C:C,hpBPaanwas!X:X,".")</f>
        <v>29</v>
      </c>
      <c r="AN542" s="165">
        <f t="shared" si="58"/>
        <v>1.103448275862069</v>
      </c>
      <c r="AO542" s="75">
        <f>_xlfn.XLOOKUP($G542,hpBPaanwas!$C:$C,hpBPaanwas!AA:AA,".")</f>
        <v>16</v>
      </c>
      <c r="AP542" s="116"/>
      <c r="AQ542" s="75">
        <f t="shared" si="57"/>
        <v>0.19999999999999929</v>
      </c>
      <c r="AR542" s="116"/>
      <c r="AS542" s="127"/>
      <c r="AT542" s="127" t="s">
        <v>3795</v>
      </c>
      <c r="AU542" s="128"/>
      <c r="AV542" s="232" t="str">
        <f>_xlfn.XLOOKUP($F542,Monstervakken!$C:$C,Monstervakken!L:L,".",0)</f>
        <v>Klasse industrie</v>
      </c>
      <c r="AW542" s="232" t="str">
        <f>_xlfn.XLOOKUP($F542,Monstervakken!$C:$C,Monstervakken!M:M,".",0)</f>
        <v>Klasse B</v>
      </c>
      <c r="AX542" s="232" t="str">
        <f>_xlfn.XLOOKUP($F542,Monstervakken!$C:$C,Monstervakken!N:N,".",0)</f>
        <v>Verspreidbaar</v>
      </c>
      <c r="AY542" s="232" t="str">
        <f>_xlfn.XLOOKUP($F542,Monstervakken!$C:$C,Monstervakken!O:O,".",0)</f>
        <v>Toepasbaar in GBT</v>
      </c>
      <c r="AZ542" s="232" t="str">
        <f>_xlfn.XLOOKUP($F542,Monstervakken!$C:$C,Monstervakken!P:P,".",0)</f>
        <v>Toepasbaar in GBT</v>
      </c>
      <c r="BA542" s="232" t="str">
        <f>_xlfn.XLOOKUP($F542,Monstervakken!$C:$C,Monstervakken!Q:Q,".",0)</f>
        <v>Geen</v>
      </c>
      <c r="BB542" s="232"/>
      <c r="BC542" s="234" t="str">
        <f>_xlfn.XLOOKUP($F542,Monstervakken!$C:$C,Monstervakken!CM:CM,".",0)</f>
        <v>ja</v>
      </c>
      <c r="BD542" s="234" t="str">
        <f>_xlfn.XLOOKUP($F542,Monstervakken!$C:$C,Monstervakken!CN:CN,".",0)</f>
        <v>ja</v>
      </c>
      <c r="BE542" s="234" t="str">
        <f>_xlfn.XLOOKUP($F542,Monstervakken!$C:$C,Monstervakken!CO:CO,".",0)</f>
        <v>ja</v>
      </c>
      <c r="BF542" s="234" t="str">
        <f>_xlfn.XLOOKUP($F542,Monstervakken!$C:$C,Monstervakken!CP:CP,".",0)</f>
        <v>ja</v>
      </c>
      <c r="BG542" s="234" t="str">
        <f>_xlfn.XLOOKUP($F542,Monstervakken!$C:$C,Monstervakken!CQ:CQ,".",0)</f>
        <v>ja</v>
      </c>
      <c r="BH542" s="234" t="str">
        <f>_xlfn.XLOOKUP($F542,Monstervakken!$C:$C,Monstervakken!CR:CR,".",0)</f>
        <v>ja</v>
      </c>
      <c r="BI542" s="234" t="str">
        <f>_xlfn.XLOOKUP($F542,Monstervakken!$C:$C,Monstervakken!CS:CS,".",0)</f>
        <v>ja</v>
      </c>
      <c r="BJ542" s="234" t="str">
        <f>_xlfn.XLOOKUP($F542,Monstervakken!$C:$C,Monstervakken!CT:CT,".",0)</f>
        <v>ja</v>
      </c>
      <c r="BK542" s="234" t="str">
        <f>_xlfn.XLOOKUP($F542,Monstervakken!$C:$C,Monstervakken!CU:CU,".",0)</f>
        <v>ja</v>
      </c>
      <c r="BL542" s="232" t="str">
        <f t="shared" si="59"/>
        <v>245_001</v>
      </c>
    </row>
    <row r="543" spans="1:64" x14ac:dyDescent="0.2">
      <c r="A543" s="6" t="s">
        <v>1647</v>
      </c>
      <c r="C543" s="135">
        <f>_xlfn.XLOOKUP(F543,Monstervakken!C:C,Monstervakken!B:B)</f>
        <v>4045</v>
      </c>
      <c r="D543" s="6" t="s">
        <v>1644</v>
      </c>
      <c r="E543" s="6" t="s">
        <v>1052</v>
      </c>
      <c r="F543" s="75">
        <v>106</v>
      </c>
      <c r="G543" s="115" t="str">
        <f t="shared" si="60"/>
        <v>245_002</v>
      </c>
      <c r="H543" s="135"/>
      <c r="I543" s="75">
        <v>2</v>
      </c>
      <c r="J543" s="6" t="s">
        <v>1054</v>
      </c>
      <c r="K543" s="23">
        <v>13</v>
      </c>
      <c r="L543" s="25">
        <v>9</v>
      </c>
      <c r="M543" s="6">
        <v>117</v>
      </c>
      <c r="N543" s="8">
        <v>43675</v>
      </c>
      <c r="O543" s="6" t="s">
        <v>74</v>
      </c>
      <c r="P543" s="66">
        <v>-2.4</v>
      </c>
      <c r="Q543" s="66">
        <v>-2.39</v>
      </c>
      <c r="R543" s="66">
        <f>_xlfn.XLOOKUP(E543,hlp_leggeruitrapport!A:A,hlp_leggeruitrapport!D:D)</f>
        <v>-2.39</v>
      </c>
      <c r="S543" s="66">
        <v>0.75</v>
      </c>
      <c r="T543" s="66">
        <f>_xlfn.XLOOKUP(E543,hlp_leggeruitrapport!A:A,hlp_leggeruitrapport!E:E)</f>
        <v>0.75</v>
      </c>
      <c r="U543" s="75">
        <f>_xlfn.XLOOKUP(E543,hlp_leggeruitrapport!A:A,hlp_leggeruitrapport!F:F)</f>
        <v>3</v>
      </c>
      <c r="V543" s="165">
        <f>_xlfn.XLOOKUP($G543,hpBPaanwas!$C:$C,hpBPaanwas!T:T,".")</f>
        <v>3</v>
      </c>
      <c r="W543" s="75">
        <f t="shared" si="61"/>
        <v>-3.3400000000000003</v>
      </c>
      <c r="X543" s="6">
        <v>-3.14</v>
      </c>
      <c r="Y543" s="6">
        <v>4.5</v>
      </c>
      <c r="Z543" s="6">
        <v>4.68</v>
      </c>
      <c r="AA543" s="6">
        <v>2.58</v>
      </c>
      <c r="AB543" s="6">
        <v>3.35</v>
      </c>
      <c r="AC543" s="6">
        <v>60.8</v>
      </c>
      <c r="AD543" s="6">
        <v>33.5</v>
      </c>
      <c r="AE543" s="6">
        <v>43.6</v>
      </c>
      <c r="AF543" s="6">
        <v>0.55305499999999996</v>
      </c>
      <c r="AG543" s="6" t="s">
        <v>921</v>
      </c>
      <c r="AH543" s="6" t="s">
        <v>32</v>
      </c>
      <c r="AI543" s="6" t="s">
        <v>41</v>
      </c>
      <c r="AJ543" s="6" t="s">
        <v>1054</v>
      </c>
      <c r="AK543" s="75">
        <f>_xlfn.XLOOKUP(G543,hlpBPout!C:C,hlpBPout!X:X,".")</f>
        <v>61</v>
      </c>
      <c r="AL543" s="75">
        <f>_xlfn.XLOOKUP($G543,hlpBPout!$C:$C,hlpBPout!AA:AA,".")</f>
        <v>34</v>
      </c>
      <c r="AM543" s="75">
        <f>_xlfn.XLOOKUP(G543,hpBPaanwas!C:C,hpBPaanwas!X:X,".")</f>
        <v>64</v>
      </c>
      <c r="AN543" s="165">
        <f t="shared" si="58"/>
        <v>3.6153846153846154</v>
      </c>
      <c r="AO543" s="75">
        <f>_xlfn.XLOOKUP($G543,hpBPaanwas!$C:$C,hpBPaanwas!AA:AA,".")</f>
        <v>47</v>
      </c>
      <c r="AP543" s="116"/>
      <c r="AQ543" s="75">
        <f t="shared" si="57"/>
        <v>0.20000000000000284</v>
      </c>
      <c r="AR543" s="116"/>
      <c r="AS543" s="127"/>
      <c r="AT543" s="127" t="s">
        <v>3795</v>
      </c>
      <c r="AU543" s="128"/>
      <c r="AV543" s="232" t="str">
        <f>_xlfn.XLOOKUP($F543,Monstervakken!$C:$C,Monstervakken!L:L,".",0)</f>
        <v>Klasse industrie</v>
      </c>
      <c r="AW543" s="232" t="str">
        <f>_xlfn.XLOOKUP($F543,Monstervakken!$C:$C,Monstervakken!M:M,".",0)</f>
        <v>Klasse B</v>
      </c>
      <c r="AX543" s="232" t="str">
        <f>_xlfn.XLOOKUP($F543,Monstervakken!$C:$C,Monstervakken!N:N,".",0)</f>
        <v>Verspreidbaar</v>
      </c>
      <c r="AY543" s="232" t="str">
        <f>_xlfn.XLOOKUP($F543,Monstervakken!$C:$C,Monstervakken!O:O,".",0)</f>
        <v>Toepasbaar in GBT</v>
      </c>
      <c r="AZ543" s="232" t="str">
        <f>_xlfn.XLOOKUP($F543,Monstervakken!$C:$C,Monstervakken!P:P,".",0)</f>
        <v>Toepasbaar in GBT</v>
      </c>
      <c r="BA543" s="232" t="str">
        <f>_xlfn.XLOOKUP($F543,Monstervakken!$C:$C,Monstervakken!Q:Q,".",0)</f>
        <v>Geen</v>
      </c>
      <c r="BB543" s="232"/>
      <c r="BC543" s="234" t="str">
        <f>_xlfn.XLOOKUP($F543,Monstervakken!$C:$C,Monstervakken!CM:CM,".",0)</f>
        <v>ja</v>
      </c>
      <c r="BD543" s="234" t="str">
        <f>_xlfn.XLOOKUP($F543,Monstervakken!$C:$C,Monstervakken!CN:CN,".",0)</f>
        <v>ja</v>
      </c>
      <c r="BE543" s="234" t="str">
        <f>_xlfn.XLOOKUP($F543,Monstervakken!$C:$C,Monstervakken!CO:CO,".",0)</f>
        <v>ja</v>
      </c>
      <c r="BF543" s="234" t="str">
        <f>_xlfn.XLOOKUP($F543,Monstervakken!$C:$C,Monstervakken!CP:CP,".",0)</f>
        <v>ja</v>
      </c>
      <c r="BG543" s="234" t="str">
        <f>_xlfn.XLOOKUP($F543,Monstervakken!$C:$C,Monstervakken!CQ:CQ,".",0)</f>
        <v>ja</v>
      </c>
      <c r="BH543" s="234" t="str">
        <f>_xlfn.XLOOKUP($F543,Monstervakken!$C:$C,Monstervakken!CR:CR,".",0)</f>
        <v>ja</v>
      </c>
      <c r="BI543" s="234" t="str">
        <f>_xlfn.XLOOKUP($F543,Monstervakken!$C:$C,Monstervakken!CS:CS,".",0)</f>
        <v>ja</v>
      </c>
      <c r="BJ543" s="234" t="str">
        <f>_xlfn.XLOOKUP($F543,Monstervakken!$C:$C,Monstervakken!CT:CT,".",0)</f>
        <v>ja</v>
      </c>
      <c r="BK543" s="234" t="str">
        <f>_xlfn.XLOOKUP($F543,Monstervakken!$C:$C,Monstervakken!CU:CU,".",0)</f>
        <v>ja</v>
      </c>
      <c r="BL543" s="232" t="str">
        <f t="shared" si="59"/>
        <v>245_002</v>
      </c>
    </row>
    <row r="544" spans="1:64" hidden="1" x14ac:dyDescent="0.2">
      <c r="A544" s="6" t="s">
        <v>2813</v>
      </c>
      <c r="C544" s="6"/>
      <c r="D544" s="6" t="s">
        <v>1639</v>
      </c>
      <c r="E544" s="6" t="s">
        <v>1055</v>
      </c>
      <c r="F544" s="75">
        <v>0</v>
      </c>
      <c r="G544" s="75" t="str">
        <f t="shared" si="60"/>
        <v>250_001</v>
      </c>
      <c r="H544" s="135"/>
      <c r="I544" s="75">
        <v>1</v>
      </c>
      <c r="J544" s="6" t="s">
        <v>1056</v>
      </c>
      <c r="K544" s="23">
        <v>50</v>
      </c>
      <c r="L544" s="25">
        <v>4.5999999999999996</v>
      </c>
      <c r="M544" s="6">
        <v>230</v>
      </c>
      <c r="N544" s="8">
        <v>43669</v>
      </c>
      <c r="O544" s="6" t="s">
        <v>26</v>
      </c>
      <c r="P544" s="66">
        <v>-2.2000000000000002</v>
      </c>
      <c r="Q544" s="66">
        <v>-2.2400000000000002</v>
      </c>
      <c r="R544" s="66">
        <f>_xlfn.XLOOKUP(E544,hlp_leggeruitrapport!A:A,hlp_leggeruitrapport!D:D)</f>
        <v>-2.2400000000000002</v>
      </c>
      <c r="S544" s="67">
        <v>0.5</v>
      </c>
      <c r="T544" s="67" t="str">
        <f>_xlfn.XLOOKUP(E544,hlp_leggeruitrapport!A:A,hlp_leggeruitrapport!E:E)</f>
        <v>-</v>
      </c>
      <c r="U544" s="76" t="str">
        <f>_xlfn.XLOOKUP(E544,hlp_leggeruitrapport!A:A,hlp_leggeruitrapport!F:F)</f>
        <v>-</v>
      </c>
      <c r="V544" s="165">
        <f>_xlfn.XLOOKUP($G544,hpBPaanwas!$C:$C,hpBPaanwas!T:T,".")</f>
        <v>3</v>
      </c>
      <c r="W544" s="75">
        <f t="shared" si="61"/>
        <v>-2.9400000000000004</v>
      </c>
      <c r="X544" s="6">
        <v>-2.74</v>
      </c>
      <c r="Y544" s="6">
        <v>1.6</v>
      </c>
      <c r="Z544" s="6">
        <v>2.17</v>
      </c>
      <c r="AA544" s="6">
        <v>0.93</v>
      </c>
      <c r="AB544" s="6">
        <v>1.1299999999999999</v>
      </c>
      <c r="AC544" s="6">
        <v>108.5</v>
      </c>
      <c r="AD544" s="6">
        <v>46.5</v>
      </c>
      <c r="AE544" s="6">
        <v>56.5</v>
      </c>
      <c r="AF544" s="6">
        <v>0.55626200000000003</v>
      </c>
      <c r="AG544" s="6" t="s">
        <v>921</v>
      </c>
      <c r="AH544" s="6" t="s">
        <v>32</v>
      </c>
      <c r="AI544" s="6" t="s">
        <v>41</v>
      </c>
      <c r="AJ544" s="6" t="s">
        <v>1056</v>
      </c>
      <c r="AK544" s="75">
        <f>_xlfn.XLOOKUP(G544,hlpBPout!C:C,hlpBPout!X:X,".")</f>
        <v>110</v>
      </c>
      <c r="AL544" s="75">
        <f>_xlfn.XLOOKUP($G544,hlpBPout!$C:$C,hlpBPout!AA:AA,".")</f>
        <v>40</v>
      </c>
      <c r="AM544" s="75">
        <f>_xlfn.XLOOKUP(G544,hpBPaanwas!C:C,hpBPaanwas!X:X,".")</f>
        <v>115</v>
      </c>
      <c r="AN544" s="75"/>
      <c r="AO544" s="75">
        <f>_xlfn.XLOOKUP($G544,hpBPaanwas!$C:$C,hpBPaanwas!AA:AA,".")</f>
        <v>55</v>
      </c>
      <c r="AP544" s="116"/>
      <c r="AQ544" s="75">
        <f t="shared" si="57"/>
        <v>1.5</v>
      </c>
      <c r="AR544" s="116"/>
      <c r="AS544" s="127"/>
      <c r="AT544" s="127"/>
      <c r="AU544" s="128"/>
      <c r="BC544" s="2"/>
      <c r="BD544" s="2"/>
      <c r="BE544" s="2"/>
      <c r="BF544" s="2"/>
      <c r="BG544" s="2"/>
      <c r="BH544" s="2"/>
      <c r="BI544" s="2"/>
      <c r="BJ544" s="2"/>
      <c r="BK544" s="2"/>
      <c r="BL544" s="232" t="str">
        <f t="shared" si="59"/>
        <v>250_001</v>
      </c>
    </row>
    <row r="545" spans="1:64" hidden="1" x14ac:dyDescent="0.2">
      <c r="A545" s="6" t="s">
        <v>2813</v>
      </c>
      <c r="C545" s="6"/>
      <c r="D545" s="6" t="s">
        <v>1639</v>
      </c>
      <c r="E545" s="6" t="s">
        <v>1055</v>
      </c>
      <c r="F545" s="75">
        <v>0</v>
      </c>
      <c r="G545" s="75" t="str">
        <f t="shared" si="60"/>
        <v>250_002</v>
      </c>
      <c r="H545" s="135"/>
      <c r="I545" s="75">
        <v>2</v>
      </c>
      <c r="J545" s="6" t="s">
        <v>1057</v>
      </c>
      <c r="K545" s="23">
        <v>50</v>
      </c>
      <c r="L545" s="25">
        <v>4.75</v>
      </c>
      <c r="M545" s="6">
        <v>237.5</v>
      </c>
      <c r="N545" s="8">
        <v>43669</v>
      </c>
      <c r="O545" s="6" t="s">
        <v>26</v>
      </c>
      <c r="P545" s="66">
        <v>-2.2000000000000002</v>
      </c>
      <c r="Q545" s="66">
        <v>-2.2400000000000002</v>
      </c>
      <c r="R545" s="66">
        <f>_xlfn.XLOOKUP(E545,hlp_leggeruitrapport!A:A,hlp_leggeruitrapport!D:D)</f>
        <v>-2.2400000000000002</v>
      </c>
      <c r="S545" s="67">
        <v>0.5</v>
      </c>
      <c r="T545" s="67" t="str">
        <f>_xlfn.XLOOKUP(E545,hlp_leggeruitrapport!A:A,hlp_leggeruitrapport!E:E)</f>
        <v>-</v>
      </c>
      <c r="U545" s="76" t="str">
        <f>_xlfn.XLOOKUP(E545,hlp_leggeruitrapport!A:A,hlp_leggeruitrapport!F:F)</f>
        <v>-</v>
      </c>
      <c r="V545" s="165">
        <f>_xlfn.XLOOKUP($G545,hpBPaanwas!$C:$C,hpBPaanwas!T:T,".")</f>
        <v>3</v>
      </c>
      <c r="W545" s="75">
        <f t="shared" si="61"/>
        <v>-2.9400000000000004</v>
      </c>
      <c r="X545" s="6">
        <v>-2.74</v>
      </c>
      <c r="Y545" s="6">
        <v>1.75</v>
      </c>
      <c r="Z545" s="6">
        <v>2.5499999999999998</v>
      </c>
      <c r="AA545" s="6">
        <v>0.9</v>
      </c>
      <c r="AB545" s="6">
        <v>1.1299999999999999</v>
      </c>
      <c r="AC545" s="6">
        <v>127.5</v>
      </c>
      <c r="AD545" s="6">
        <v>45</v>
      </c>
      <c r="AE545" s="6">
        <v>56.5</v>
      </c>
      <c r="AF545" s="6">
        <v>0.54663799999999996</v>
      </c>
      <c r="AG545" s="6" t="s">
        <v>921</v>
      </c>
      <c r="AH545" s="6" t="s">
        <v>32</v>
      </c>
      <c r="AI545" s="6" t="s">
        <v>41</v>
      </c>
      <c r="AJ545" s="6" t="s">
        <v>1057</v>
      </c>
      <c r="AK545" s="75">
        <f>_xlfn.XLOOKUP(G545,hlpBPout!C:C,hlpBPout!X:X,".")</f>
        <v>125</v>
      </c>
      <c r="AL545" s="75">
        <f>_xlfn.XLOOKUP($G545,hlpBPout!$C:$C,hlpBPout!AA:AA,".")</f>
        <v>40</v>
      </c>
      <c r="AM545" s="75">
        <f>_xlfn.XLOOKUP(G545,hpBPaanwas!C:C,hpBPaanwas!X:X,".")</f>
        <v>130</v>
      </c>
      <c r="AN545" s="75"/>
      <c r="AO545" s="75">
        <f>_xlfn.XLOOKUP($G545,hpBPaanwas!$C:$C,hpBPaanwas!AA:AA,".")</f>
        <v>55</v>
      </c>
      <c r="AP545" s="116"/>
      <c r="AQ545" s="75">
        <f t="shared" si="57"/>
        <v>-2.5</v>
      </c>
      <c r="AR545" s="116"/>
      <c r="AS545" s="127"/>
      <c r="AT545" s="127"/>
      <c r="AU545" s="128"/>
      <c r="BC545" s="2"/>
      <c r="BD545" s="2"/>
      <c r="BE545" s="2"/>
      <c r="BF545" s="2"/>
      <c r="BG545" s="2"/>
      <c r="BH545" s="2"/>
      <c r="BI545" s="2"/>
      <c r="BJ545" s="2"/>
      <c r="BK545" s="2"/>
      <c r="BL545" s="232" t="str">
        <f t="shared" si="59"/>
        <v>250_002</v>
      </c>
    </row>
    <row r="546" spans="1:64" hidden="1" x14ac:dyDescent="0.2">
      <c r="A546" s="6" t="s">
        <v>2813</v>
      </c>
      <c r="C546" s="6"/>
      <c r="D546" s="6" t="s">
        <v>1639</v>
      </c>
      <c r="E546" s="6" t="s">
        <v>1055</v>
      </c>
      <c r="F546" s="75">
        <v>0</v>
      </c>
      <c r="G546" s="75" t="str">
        <f t="shared" si="60"/>
        <v>250_003</v>
      </c>
      <c r="H546" s="135"/>
      <c r="I546" s="75">
        <v>3</v>
      </c>
      <c r="J546" s="6" t="s">
        <v>1058</v>
      </c>
      <c r="K546" s="23">
        <v>50</v>
      </c>
      <c r="L546" s="25">
        <v>5.4</v>
      </c>
      <c r="M546" s="6">
        <v>270</v>
      </c>
      <c r="N546" s="8">
        <v>43669</v>
      </c>
      <c r="O546" s="6" t="s">
        <v>26</v>
      </c>
      <c r="P546" s="66">
        <v>-2.2000000000000002</v>
      </c>
      <c r="Q546" s="66">
        <v>-2.2400000000000002</v>
      </c>
      <c r="R546" s="66">
        <f>_xlfn.XLOOKUP(E546,hlp_leggeruitrapport!A:A,hlp_leggeruitrapport!D:D)</f>
        <v>-2.2400000000000002</v>
      </c>
      <c r="S546" s="67">
        <v>0.5</v>
      </c>
      <c r="T546" s="67" t="str">
        <f>_xlfn.XLOOKUP(E546,hlp_leggeruitrapport!A:A,hlp_leggeruitrapport!E:E)</f>
        <v>-</v>
      </c>
      <c r="U546" s="76" t="str">
        <f>_xlfn.XLOOKUP(E546,hlp_leggeruitrapport!A:A,hlp_leggeruitrapport!F:F)</f>
        <v>-</v>
      </c>
      <c r="V546" s="165">
        <f>_xlfn.XLOOKUP($G546,hpBPaanwas!$C:$C,hpBPaanwas!T:T,".")</f>
        <v>3</v>
      </c>
      <c r="W546" s="75">
        <f t="shared" si="61"/>
        <v>-2.9400000000000004</v>
      </c>
      <c r="X546" s="6">
        <v>-2.74</v>
      </c>
      <c r="Y546" s="6">
        <v>2.4</v>
      </c>
      <c r="Z546" s="6">
        <v>2.76</v>
      </c>
      <c r="AA546" s="6">
        <v>1.03</v>
      </c>
      <c r="AB546" s="6">
        <v>1.39</v>
      </c>
      <c r="AC546" s="6">
        <v>138</v>
      </c>
      <c r="AD546" s="6">
        <v>51.5</v>
      </c>
      <c r="AE546" s="6">
        <v>69.5</v>
      </c>
      <c r="AF546" s="6">
        <v>0.55864400000000003</v>
      </c>
      <c r="AG546" s="6" t="s">
        <v>921</v>
      </c>
      <c r="AH546" s="6" t="s">
        <v>32</v>
      </c>
      <c r="AI546" s="6" t="s">
        <v>41</v>
      </c>
      <c r="AJ546" s="6" t="s">
        <v>1058</v>
      </c>
      <c r="AK546" s="75">
        <f>_xlfn.XLOOKUP(G546,hlpBPout!C:C,hlpBPout!X:X,".")</f>
        <v>135</v>
      </c>
      <c r="AL546" s="75">
        <f>_xlfn.XLOOKUP($G546,hlpBPout!$C:$C,hlpBPout!AA:AA,".")</f>
        <v>45</v>
      </c>
      <c r="AM546" s="75">
        <f>_xlfn.XLOOKUP(G546,hpBPaanwas!C:C,hpBPaanwas!X:X,".")</f>
        <v>145</v>
      </c>
      <c r="AN546" s="75"/>
      <c r="AO546" s="75">
        <f>_xlfn.XLOOKUP($G546,hpBPaanwas!$C:$C,hpBPaanwas!AA:AA,".")</f>
        <v>70</v>
      </c>
      <c r="AP546" s="116"/>
      <c r="AQ546" s="75">
        <f t="shared" si="57"/>
        <v>-3</v>
      </c>
      <c r="AR546" s="116"/>
      <c r="AS546" s="127"/>
      <c r="AT546" s="127"/>
      <c r="AU546" s="128"/>
      <c r="BC546" s="2"/>
      <c r="BD546" s="2"/>
      <c r="BE546" s="2"/>
      <c r="BF546" s="2"/>
      <c r="BG546" s="2"/>
      <c r="BH546" s="2"/>
      <c r="BI546" s="2"/>
      <c r="BJ546" s="2"/>
      <c r="BK546" s="2"/>
      <c r="BL546" s="232" t="str">
        <f t="shared" si="59"/>
        <v>250_003</v>
      </c>
    </row>
    <row r="547" spans="1:64" hidden="1" x14ac:dyDescent="0.2">
      <c r="A547" s="6" t="s">
        <v>2813</v>
      </c>
      <c r="C547" s="6"/>
      <c r="D547" s="6" t="s">
        <v>1639</v>
      </c>
      <c r="E547" s="6" t="s">
        <v>1055</v>
      </c>
      <c r="F547" s="75">
        <v>0</v>
      </c>
      <c r="G547" s="75" t="str">
        <f t="shared" si="60"/>
        <v>250_004</v>
      </c>
      <c r="H547" s="135"/>
      <c r="I547" s="75">
        <v>4</v>
      </c>
      <c r="J547" s="6" t="s">
        <v>1059</v>
      </c>
      <c r="K547" s="23">
        <v>50</v>
      </c>
      <c r="L547" s="25">
        <v>5.3</v>
      </c>
      <c r="M547" s="6">
        <v>265</v>
      </c>
      <c r="N547" s="8">
        <v>43669</v>
      </c>
      <c r="O547" s="6" t="s">
        <v>26</v>
      </c>
      <c r="P547" s="66">
        <v>-2.2000000000000002</v>
      </c>
      <c r="Q547" s="66">
        <v>-2.2400000000000002</v>
      </c>
      <c r="R547" s="66">
        <f>_xlfn.XLOOKUP(E547,hlp_leggeruitrapport!A:A,hlp_leggeruitrapport!D:D)</f>
        <v>-2.2400000000000002</v>
      </c>
      <c r="S547" s="67">
        <v>0.5</v>
      </c>
      <c r="T547" s="67" t="str">
        <f>_xlfn.XLOOKUP(E547,hlp_leggeruitrapport!A:A,hlp_leggeruitrapport!E:E)</f>
        <v>-</v>
      </c>
      <c r="U547" s="76" t="str">
        <f>_xlfn.XLOOKUP(E547,hlp_leggeruitrapport!A:A,hlp_leggeruitrapport!F:F)</f>
        <v>-</v>
      </c>
      <c r="V547" s="165">
        <f>_xlfn.XLOOKUP($G547,hpBPaanwas!$C:$C,hpBPaanwas!T:T,".")</f>
        <v>3</v>
      </c>
      <c r="W547" s="75">
        <f t="shared" si="61"/>
        <v>-2.9400000000000004</v>
      </c>
      <c r="X547" s="6">
        <v>-2.74</v>
      </c>
      <c r="Y547" s="6">
        <v>2.2999999999999998</v>
      </c>
      <c r="Z547" s="6">
        <v>2.72</v>
      </c>
      <c r="AA547" s="6">
        <v>0.79</v>
      </c>
      <c r="AB547" s="6">
        <v>1.1299999999999999</v>
      </c>
      <c r="AC547" s="6">
        <v>136</v>
      </c>
      <c r="AD547" s="6">
        <v>39.5</v>
      </c>
      <c r="AE547" s="6">
        <v>56.5</v>
      </c>
      <c r="AF547" s="6">
        <v>0.47441299999999997</v>
      </c>
      <c r="AG547" s="6" t="s">
        <v>921</v>
      </c>
      <c r="AH547" s="6" t="s">
        <v>32</v>
      </c>
      <c r="AI547" s="6" t="s">
        <v>41</v>
      </c>
      <c r="AJ547" s="6" t="s">
        <v>1059</v>
      </c>
      <c r="AK547" s="75">
        <f>_xlfn.XLOOKUP(G547,hlpBPout!C:C,hlpBPout!X:X,".")</f>
        <v>135</v>
      </c>
      <c r="AL547" s="75">
        <f>_xlfn.XLOOKUP($G547,hlpBPout!$C:$C,hlpBPout!AA:AA,".")</f>
        <v>35</v>
      </c>
      <c r="AM547" s="75">
        <f>_xlfn.XLOOKUP(G547,hpBPaanwas!C:C,hpBPaanwas!X:X,".")</f>
        <v>140</v>
      </c>
      <c r="AN547" s="75"/>
      <c r="AO547" s="75">
        <f>_xlfn.XLOOKUP($G547,hpBPaanwas!$C:$C,hpBPaanwas!AA:AA,".")</f>
        <v>55</v>
      </c>
      <c r="AP547" s="116"/>
      <c r="AQ547" s="75">
        <f t="shared" si="57"/>
        <v>-1</v>
      </c>
      <c r="AR547" s="116"/>
      <c r="AS547" s="127"/>
      <c r="AT547" s="127"/>
      <c r="AU547" s="128"/>
      <c r="BC547" s="2"/>
      <c r="BD547" s="2"/>
      <c r="BE547" s="2"/>
      <c r="BF547" s="2"/>
      <c r="BG547" s="2"/>
      <c r="BH547" s="2"/>
      <c r="BI547" s="2"/>
      <c r="BJ547" s="2"/>
      <c r="BK547" s="2"/>
      <c r="BL547" s="232" t="str">
        <f t="shared" si="59"/>
        <v>250_004</v>
      </c>
    </row>
    <row r="548" spans="1:64" hidden="1" x14ac:dyDescent="0.2">
      <c r="A548" s="6" t="s">
        <v>2813</v>
      </c>
      <c r="C548" s="6"/>
      <c r="D548" s="6" t="s">
        <v>1639</v>
      </c>
      <c r="E548" s="6" t="s">
        <v>1055</v>
      </c>
      <c r="F548" s="75">
        <v>0</v>
      </c>
      <c r="G548" s="75" t="str">
        <f t="shared" si="60"/>
        <v>250_005</v>
      </c>
      <c r="H548" s="135"/>
      <c r="I548" s="75">
        <v>5</v>
      </c>
      <c r="J548" s="6" t="s">
        <v>1060</v>
      </c>
      <c r="K548" s="23">
        <v>50</v>
      </c>
      <c r="L548" s="25">
        <v>6</v>
      </c>
      <c r="M548" s="6">
        <v>300</v>
      </c>
      <c r="N548" s="8">
        <v>43669</v>
      </c>
      <c r="O548" s="6" t="s">
        <v>26</v>
      </c>
      <c r="P548" s="66">
        <v>-2.2000000000000002</v>
      </c>
      <c r="Q548" s="66">
        <v>-2.2400000000000002</v>
      </c>
      <c r="R548" s="66">
        <f>_xlfn.XLOOKUP(E548,hlp_leggeruitrapport!A:A,hlp_leggeruitrapport!D:D)</f>
        <v>-2.2400000000000002</v>
      </c>
      <c r="S548" s="67">
        <v>0.5</v>
      </c>
      <c r="T548" s="67" t="str">
        <f>_xlfn.XLOOKUP(E548,hlp_leggeruitrapport!A:A,hlp_leggeruitrapport!E:E)</f>
        <v>-</v>
      </c>
      <c r="U548" s="76" t="str">
        <f>_xlfn.XLOOKUP(E548,hlp_leggeruitrapport!A:A,hlp_leggeruitrapport!F:F)</f>
        <v>-</v>
      </c>
      <c r="V548" s="165">
        <f>_xlfn.XLOOKUP($G548,hpBPaanwas!$C:$C,hpBPaanwas!T:T,".")</f>
        <v>3</v>
      </c>
      <c r="W548" s="75">
        <f t="shared" si="61"/>
        <v>-2.9400000000000004</v>
      </c>
      <c r="X548" s="6">
        <v>-2.74</v>
      </c>
      <c r="Y548" s="6">
        <v>3</v>
      </c>
      <c r="Z548" s="6">
        <v>3.55</v>
      </c>
      <c r="AA548" s="6">
        <v>1.05</v>
      </c>
      <c r="AB548" s="6">
        <v>1.53</v>
      </c>
      <c r="AC548" s="6">
        <v>177.5</v>
      </c>
      <c r="AD548" s="6">
        <v>52.5</v>
      </c>
      <c r="AE548" s="6">
        <v>76.5</v>
      </c>
      <c r="AF548" s="6">
        <v>0.51851899999999995</v>
      </c>
      <c r="AG548" s="6" t="s">
        <v>921</v>
      </c>
      <c r="AH548" s="6" t="s">
        <v>32</v>
      </c>
      <c r="AI548" s="6" t="s">
        <v>41</v>
      </c>
      <c r="AJ548" s="6" t="s">
        <v>1060</v>
      </c>
      <c r="AK548" s="75">
        <f>_xlfn.XLOOKUP(G548,hlpBPout!C:C,hlpBPout!X:X,".")</f>
        <v>175</v>
      </c>
      <c r="AL548" s="75">
        <f>_xlfn.XLOOKUP($G548,hlpBPout!$C:$C,hlpBPout!AA:AA,".")</f>
        <v>45</v>
      </c>
      <c r="AM548" s="75">
        <f>_xlfn.XLOOKUP(G548,hpBPaanwas!C:C,hpBPaanwas!X:X,".")</f>
        <v>185</v>
      </c>
      <c r="AN548" s="75"/>
      <c r="AO548" s="75">
        <f>_xlfn.XLOOKUP($G548,hpBPaanwas!$C:$C,hpBPaanwas!AA:AA,".")</f>
        <v>75</v>
      </c>
      <c r="AP548" s="116"/>
      <c r="AQ548" s="75">
        <f t="shared" si="57"/>
        <v>-2.5</v>
      </c>
      <c r="AR548" s="116"/>
      <c r="AS548" s="127"/>
      <c r="AT548" s="127"/>
      <c r="AU548" s="128"/>
      <c r="BC548" s="2"/>
      <c r="BD548" s="2"/>
      <c r="BE548" s="2"/>
      <c r="BF548" s="2"/>
      <c r="BG548" s="2"/>
      <c r="BH548" s="2"/>
      <c r="BI548" s="2"/>
      <c r="BJ548" s="2"/>
      <c r="BK548" s="2"/>
      <c r="BL548" s="232" t="str">
        <f t="shared" si="59"/>
        <v>250_005</v>
      </c>
    </row>
    <row r="549" spans="1:64" hidden="1" x14ac:dyDescent="0.2">
      <c r="A549" s="6" t="s">
        <v>2813</v>
      </c>
      <c r="C549" s="6"/>
      <c r="D549" s="6" t="s">
        <v>1639</v>
      </c>
      <c r="E549" s="6" t="s">
        <v>1055</v>
      </c>
      <c r="F549" s="75">
        <v>0</v>
      </c>
      <c r="G549" s="75" t="str">
        <f t="shared" si="60"/>
        <v>250_006</v>
      </c>
      <c r="H549" s="135"/>
      <c r="I549" s="75">
        <v>6</v>
      </c>
      <c r="J549" s="6" t="s">
        <v>1061</v>
      </c>
      <c r="K549" s="23">
        <v>50</v>
      </c>
      <c r="L549" s="25">
        <v>5.7</v>
      </c>
      <c r="M549" s="6">
        <v>285</v>
      </c>
      <c r="N549" s="8">
        <v>43669</v>
      </c>
      <c r="O549" s="6" t="s">
        <v>26</v>
      </c>
      <c r="P549" s="66">
        <v>-2.2000000000000002</v>
      </c>
      <c r="Q549" s="66">
        <v>-2.2400000000000002</v>
      </c>
      <c r="R549" s="66">
        <f>_xlfn.XLOOKUP(E549,hlp_leggeruitrapport!A:A,hlp_leggeruitrapport!D:D)</f>
        <v>-2.2400000000000002</v>
      </c>
      <c r="S549" s="67">
        <v>0.5</v>
      </c>
      <c r="T549" s="67" t="str">
        <f>_xlfn.XLOOKUP(E549,hlp_leggeruitrapport!A:A,hlp_leggeruitrapport!E:E)</f>
        <v>-</v>
      </c>
      <c r="U549" s="76" t="str">
        <f>_xlfn.XLOOKUP(E549,hlp_leggeruitrapport!A:A,hlp_leggeruitrapport!F:F)</f>
        <v>-</v>
      </c>
      <c r="V549" s="165">
        <f>_xlfn.XLOOKUP($G549,hpBPaanwas!$C:$C,hpBPaanwas!T:T,".")</f>
        <v>3</v>
      </c>
      <c r="W549" s="75">
        <f t="shared" si="61"/>
        <v>-2.9400000000000004</v>
      </c>
      <c r="X549" s="6">
        <v>-2.74</v>
      </c>
      <c r="Y549" s="6">
        <v>2.7</v>
      </c>
      <c r="Z549" s="6">
        <v>3.11</v>
      </c>
      <c r="AA549" s="6">
        <v>0.88</v>
      </c>
      <c r="AB549" s="6">
        <v>1.3</v>
      </c>
      <c r="AC549" s="6">
        <v>155.5</v>
      </c>
      <c r="AD549" s="6">
        <v>44</v>
      </c>
      <c r="AE549" s="6">
        <v>65</v>
      </c>
      <c r="AF549" s="6">
        <v>0.47854999999999998</v>
      </c>
      <c r="AG549" s="6" t="s">
        <v>921</v>
      </c>
      <c r="AH549" s="6" t="s">
        <v>32</v>
      </c>
      <c r="AI549" s="6" t="s">
        <v>41</v>
      </c>
      <c r="AJ549" s="6" t="s">
        <v>1061</v>
      </c>
      <c r="AK549" s="75">
        <f>_xlfn.XLOOKUP(G549,hlpBPout!C:C,hlpBPout!X:X,".")</f>
        <v>155</v>
      </c>
      <c r="AL549" s="75">
        <f>_xlfn.XLOOKUP($G549,hlpBPout!$C:$C,hlpBPout!AA:AA,".")</f>
        <v>40</v>
      </c>
      <c r="AM549" s="75">
        <f>_xlfn.XLOOKUP(G549,hpBPaanwas!C:C,hpBPaanwas!X:X,".")</f>
        <v>160</v>
      </c>
      <c r="AN549" s="75"/>
      <c r="AO549" s="75">
        <f>_xlfn.XLOOKUP($G549,hpBPaanwas!$C:$C,hpBPaanwas!AA:AA,".")</f>
        <v>65</v>
      </c>
      <c r="AP549" s="116"/>
      <c r="AQ549" s="75">
        <f t="shared" si="57"/>
        <v>-0.5</v>
      </c>
      <c r="AR549" s="116"/>
      <c r="AS549" s="127"/>
      <c r="AT549" s="127"/>
      <c r="AU549" s="128"/>
      <c r="BC549" s="2"/>
      <c r="BD549" s="2"/>
      <c r="BE549" s="2"/>
      <c r="BF549" s="2"/>
      <c r="BG549" s="2"/>
      <c r="BH549" s="2"/>
      <c r="BI549" s="2"/>
      <c r="BJ549" s="2"/>
      <c r="BK549" s="2"/>
      <c r="BL549" s="232" t="str">
        <f t="shared" si="59"/>
        <v>250_006</v>
      </c>
    </row>
    <row r="550" spans="1:64" hidden="1" x14ac:dyDescent="0.2">
      <c r="A550" s="6" t="s">
        <v>2813</v>
      </c>
      <c r="C550" s="6"/>
      <c r="D550" s="6" t="s">
        <v>1639</v>
      </c>
      <c r="E550" s="6" t="s">
        <v>1055</v>
      </c>
      <c r="F550" s="75">
        <v>0</v>
      </c>
      <c r="G550" s="75" t="str">
        <f t="shared" si="60"/>
        <v>250_007</v>
      </c>
      <c r="H550" s="135"/>
      <c r="I550" s="75">
        <v>7</v>
      </c>
      <c r="J550" s="6" t="s">
        <v>1062</v>
      </c>
      <c r="K550" s="23">
        <v>50</v>
      </c>
      <c r="L550" s="25">
        <v>5.15</v>
      </c>
      <c r="M550" s="6">
        <v>257.5</v>
      </c>
      <c r="N550" s="8">
        <v>43669</v>
      </c>
      <c r="O550" s="6" t="s">
        <v>26</v>
      </c>
      <c r="P550" s="66">
        <v>-2.2000000000000002</v>
      </c>
      <c r="Q550" s="66">
        <v>-2.2400000000000002</v>
      </c>
      <c r="R550" s="66">
        <f>_xlfn.XLOOKUP(E550,hlp_leggeruitrapport!A:A,hlp_leggeruitrapport!D:D)</f>
        <v>-2.2400000000000002</v>
      </c>
      <c r="S550" s="67">
        <v>0.5</v>
      </c>
      <c r="T550" s="67" t="str">
        <f>_xlfn.XLOOKUP(E550,hlp_leggeruitrapport!A:A,hlp_leggeruitrapport!E:E)</f>
        <v>-</v>
      </c>
      <c r="U550" s="76" t="str">
        <f>_xlfn.XLOOKUP(E550,hlp_leggeruitrapport!A:A,hlp_leggeruitrapport!F:F)</f>
        <v>-</v>
      </c>
      <c r="V550" s="165">
        <f>_xlfn.XLOOKUP($G550,hpBPaanwas!$C:$C,hpBPaanwas!T:T,".")</f>
        <v>3</v>
      </c>
      <c r="W550" s="75">
        <f t="shared" si="61"/>
        <v>-2.9400000000000004</v>
      </c>
      <c r="X550" s="6">
        <v>-2.74</v>
      </c>
      <c r="Y550" s="6">
        <v>2.15</v>
      </c>
      <c r="Z550" s="6">
        <v>2.14</v>
      </c>
      <c r="AA550" s="6">
        <v>0.85</v>
      </c>
      <c r="AB550" s="6">
        <v>1.1599999999999999</v>
      </c>
      <c r="AC550" s="6">
        <v>107</v>
      </c>
      <c r="AD550" s="6">
        <v>42.5</v>
      </c>
      <c r="AE550" s="6">
        <v>58</v>
      </c>
      <c r="AF550" s="6">
        <v>0.50958499999999995</v>
      </c>
      <c r="AG550" s="6" t="s">
        <v>921</v>
      </c>
      <c r="AH550" s="6" t="s">
        <v>32</v>
      </c>
      <c r="AI550" s="6" t="s">
        <v>41</v>
      </c>
      <c r="AJ550" s="6" t="s">
        <v>1062</v>
      </c>
      <c r="AK550" s="75">
        <f>_xlfn.XLOOKUP(G550,hlpBPout!C:C,hlpBPout!X:X,".")</f>
        <v>105</v>
      </c>
      <c r="AL550" s="75">
        <f>_xlfn.XLOOKUP($G550,hlpBPout!$C:$C,hlpBPout!AA:AA,".")</f>
        <v>40</v>
      </c>
      <c r="AM550" s="75">
        <f>_xlfn.XLOOKUP(G550,hpBPaanwas!C:C,hpBPaanwas!X:X,".")</f>
        <v>110</v>
      </c>
      <c r="AN550" s="75"/>
      <c r="AO550" s="75">
        <f>_xlfn.XLOOKUP($G550,hpBPaanwas!$C:$C,hpBPaanwas!AA:AA,".")</f>
        <v>55</v>
      </c>
      <c r="AP550" s="116"/>
      <c r="AQ550" s="75">
        <f t="shared" si="57"/>
        <v>-2</v>
      </c>
      <c r="AR550" s="116"/>
      <c r="AS550" s="127"/>
      <c r="AT550" s="127"/>
      <c r="AU550" s="128"/>
      <c r="BC550" s="2"/>
      <c r="BD550" s="2"/>
      <c r="BE550" s="2"/>
      <c r="BF550" s="2"/>
      <c r="BG550" s="2"/>
      <c r="BH550" s="2"/>
      <c r="BI550" s="2"/>
      <c r="BJ550" s="2"/>
      <c r="BK550" s="2"/>
      <c r="BL550" s="232" t="str">
        <f t="shared" si="59"/>
        <v>250_007</v>
      </c>
    </row>
    <row r="551" spans="1:64" hidden="1" x14ac:dyDescent="0.2">
      <c r="A551" s="6" t="s">
        <v>2813</v>
      </c>
      <c r="C551" s="6"/>
      <c r="D551" s="6" t="s">
        <v>1639</v>
      </c>
      <c r="E551" s="6" t="s">
        <v>1055</v>
      </c>
      <c r="F551" s="75">
        <v>0</v>
      </c>
      <c r="G551" s="75" t="str">
        <f t="shared" si="60"/>
        <v>250_008</v>
      </c>
      <c r="H551" s="135"/>
      <c r="I551" s="75">
        <v>8</v>
      </c>
      <c r="J551" s="6" t="s">
        <v>1063</v>
      </c>
      <c r="K551" s="23">
        <v>50</v>
      </c>
      <c r="L551" s="25">
        <v>5.4</v>
      </c>
      <c r="M551" s="6">
        <v>270</v>
      </c>
      <c r="N551" s="8">
        <v>43669</v>
      </c>
      <c r="O551" s="6" t="s">
        <v>26</v>
      </c>
      <c r="P551" s="66">
        <v>-2.2000000000000002</v>
      </c>
      <c r="Q551" s="66">
        <v>-2.2400000000000002</v>
      </c>
      <c r="R551" s="66">
        <f>_xlfn.XLOOKUP(E551,hlp_leggeruitrapport!A:A,hlp_leggeruitrapport!D:D)</f>
        <v>-2.2400000000000002</v>
      </c>
      <c r="S551" s="67">
        <v>0.5</v>
      </c>
      <c r="T551" s="67" t="str">
        <f>_xlfn.XLOOKUP(E551,hlp_leggeruitrapport!A:A,hlp_leggeruitrapport!E:E)</f>
        <v>-</v>
      </c>
      <c r="U551" s="76" t="str">
        <f>_xlfn.XLOOKUP(E551,hlp_leggeruitrapport!A:A,hlp_leggeruitrapport!F:F)</f>
        <v>-</v>
      </c>
      <c r="V551" s="165">
        <f>_xlfn.XLOOKUP($G551,hpBPaanwas!$C:$C,hpBPaanwas!T:T,".")</f>
        <v>3</v>
      </c>
      <c r="W551" s="75">
        <f t="shared" si="61"/>
        <v>-2.9400000000000004</v>
      </c>
      <c r="X551" s="6">
        <v>-2.74</v>
      </c>
      <c r="Y551" s="6">
        <v>2.4</v>
      </c>
      <c r="Z551" s="6">
        <v>3.34</v>
      </c>
      <c r="AA551" s="6">
        <v>0.87</v>
      </c>
      <c r="AB551" s="6">
        <v>1.23</v>
      </c>
      <c r="AC551" s="6">
        <v>167</v>
      </c>
      <c r="AD551" s="6">
        <v>43.5</v>
      </c>
      <c r="AE551" s="6">
        <v>61.5</v>
      </c>
      <c r="AF551" s="6">
        <v>0.49892500000000001</v>
      </c>
      <c r="AG551" s="6" t="s">
        <v>921</v>
      </c>
      <c r="AH551" s="6" t="s">
        <v>32</v>
      </c>
      <c r="AI551" s="6" t="s">
        <v>41</v>
      </c>
      <c r="AJ551" s="6" t="s">
        <v>1063</v>
      </c>
      <c r="AK551" s="75">
        <f>_xlfn.XLOOKUP(G551,hlpBPout!C:C,hlpBPout!X:X,".")</f>
        <v>165</v>
      </c>
      <c r="AL551" s="75">
        <f>_xlfn.XLOOKUP($G551,hlpBPout!$C:$C,hlpBPout!AA:AA,".")</f>
        <v>40</v>
      </c>
      <c r="AM551" s="75">
        <f>_xlfn.XLOOKUP(G551,hpBPaanwas!C:C,hpBPaanwas!X:X,".")</f>
        <v>175</v>
      </c>
      <c r="AN551" s="75"/>
      <c r="AO551" s="75">
        <f>_xlfn.XLOOKUP($G551,hpBPaanwas!$C:$C,hpBPaanwas!AA:AA,".")</f>
        <v>60</v>
      </c>
      <c r="AP551" s="116"/>
      <c r="AQ551" s="75">
        <f t="shared" si="57"/>
        <v>-2</v>
      </c>
      <c r="AR551" s="116"/>
      <c r="AS551" s="127"/>
      <c r="AT551" s="127"/>
      <c r="AU551" s="128"/>
      <c r="BC551" s="2"/>
      <c r="BD551" s="2"/>
      <c r="BE551" s="2"/>
      <c r="BF551" s="2"/>
      <c r="BG551" s="2"/>
      <c r="BH551" s="2"/>
      <c r="BI551" s="2"/>
      <c r="BJ551" s="2"/>
      <c r="BK551" s="2"/>
      <c r="BL551" s="232" t="str">
        <f t="shared" si="59"/>
        <v>250_008</v>
      </c>
    </row>
    <row r="552" spans="1:64" hidden="1" x14ac:dyDescent="0.2">
      <c r="A552" s="6" t="s">
        <v>2813</v>
      </c>
      <c r="C552" s="6"/>
      <c r="D552" s="6" t="s">
        <v>1639</v>
      </c>
      <c r="E552" s="6" t="s">
        <v>1055</v>
      </c>
      <c r="F552" s="75">
        <v>0</v>
      </c>
      <c r="G552" s="75" t="str">
        <f t="shared" si="60"/>
        <v>250_009</v>
      </c>
      <c r="H552" s="135"/>
      <c r="I552" s="75">
        <v>9</v>
      </c>
      <c r="J552" s="6" t="s">
        <v>1064</v>
      </c>
      <c r="K552" s="23">
        <v>50</v>
      </c>
      <c r="L552" s="25">
        <v>5.45</v>
      </c>
      <c r="M552" s="6">
        <v>272.5</v>
      </c>
      <c r="N552" s="8">
        <v>43669</v>
      </c>
      <c r="O552" s="6" t="s">
        <v>26</v>
      </c>
      <c r="P552" s="66">
        <v>-2.2000000000000002</v>
      </c>
      <c r="Q552" s="66">
        <v>-2.2400000000000002</v>
      </c>
      <c r="R552" s="66">
        <f>_xlfn.XLOOKUP(E552,hlp_leggeruitrapport!A:A,hlp_leggeruitrapport!D:D)</f>
        <v>-2.2400000000000002</v>
      </c>
      <c r="S552" s="67">
        <v>0.5</v>
      </c>
      <c r="T552" s="67" t="str">
        <f>_xlfn.XLOOKUP(E552,hlp_leggeruitrapport!A:A,hlp_leggeruitrapport!E:E)</f>
        <v>-</v>
      </c>
      <c r="U552" s="76" t="str">
        <f>_xlfn.XLOOKUP(E552,hlp_leggeruitrapport!A:A,hlp_leggeruitrapport!F:F)</f>
        <v>-</v>
      </c>
      <c r="V552" s="165">
        <f>_xlfn.XLOOKUP($G552,hpBPaanwas!$C:$C,hpBPaanwas!T:T,".")</f>
        <v>3</v>
      </c>
      <c r="W552" s="75">
        <f t="shared" si="61"/>
        <v>-2.9400000000000004</v>
      </c>
      <c r="X552" s="6">
        <v>-2.74</v>
      </c>
      <c r="Y552" s="6">
        <v>2.4500000000000002</v>
      </c>
      <c r="Z552" s="6">
        <v>3.23</v>
      </c>
      <c r="AA552" s="6">
        <v>0.8</v>
      </c>
      <c r="AB552" s="6">
        <v>1.17</v>
      </c>
      <c r="AC552" s="6">
        <v>161.5</v>
      </c>
      <c r="AD552" s="6">
        <v>40</v>
      </c>
      <c r="AE552" s="6">
        <v>58.5</v>
      </c>
      <c r="AF552" s="6">
        <v>0.466528</v>
      </c>
      <c r="AG552" s="6" t="s">
        <v>921</v>
      </c>
      <c r="AH552" s="6" t="s">
        <v>32</v>
      </c>
      <c r="AI552" s="6" t="s">
        <v>41</v>
      </c>
      <c r="AJ552" s="6" t="s">
        <v>1064</v>
      </c>
      <c r="AK552" s="75">
        <f>_xlfn.XLOOKUP(G552,hlpBPout!C:C,hlpBPout!X:X,".")</f>
        <v>160</v>
      </c>
      <c r="AL552" s="75">
        <f>_xlfn.XLOOKUP($G552,hlpBPout!$C:$C,hlpBPout!AA:AA,".")</f>
        <v>35</v>
      </c>
      <c r="AM552" s="75">
        <f>_xlfn.XLOOKUP(G552,hpBPaanwas!C:C,hpBPaanwas!X:X,".")</f>
        <v>170</v>
      </c>
      <c r="AN552" s="75"/>
      <c r="AO552" s="75">
        <f>_xlfn.XLOOKUP($G552,hpBPaanwas!$C:$C,hpBPaanwas!AA:AA,".")</f>
        <v>60</v>
      </c>
      <c r="AP552" s="116"/>
      <c r="AQ552" s="75">
        <f t="shared" si="57"/>
        <v>-1.5</v>
      </c>
      <c r="AR552" s="116"/>
      <c r="AS552" s="127"/>
      <c r="AT552" s="127"/>
      <c r="AU552" s="128"/>
      <c r="BC552" s="2"/>
      <c r="BD552" s="2"/>
      <c r="BE552" s="2"/>
      <c r="BF552" s="2"/>
      <c r="BG552" s="2"/>
      <c r="BH552" s="2"/>
      <c r="BI552" s="2"/>
      <c r="BJ552" s="2"/>
      <c r="BK552" s="2"/>
      <c r="BL552" s="232" t="str">
        <f t="shared" si="59"/>
        <v>250_009</v>
      </c>
    </row>
    <row r="553" spans="1:64" hidden="1" x14ac:dyDescent="0.2">
      <c r="A553" s="6" t="s">
        <v>2813</v>
      </c>
      <c r="C553" s="6"/>
      <c r="D553" s="6" t="s">
        <v>1639</v>
      </c>
      <c r="E553" s="6" t="s">
        <v>1055</v>
      </c>
      <c r="F553" s="75">
        <v>0</v>
      </c>
      <c r="G553" s="75" t="str">
        <f t="shared" si="60"/>
        <v>250_010</v>
      </c>
      <c r="H553" s="135"/>
      <c r="I553" s="75">
        <v>10</v>
      </c>
      <c r="J553" s="6" t="s">
        <v>1065</v>
      </c>
      <c r="K553" s="23">
        <v>50</v>
      </c>
      <c r="L553" s="25">
        <v>5.55</v>
      </c>
      <c r="M553" s="6">
        <v>277.5</v>
      </c>
      <c r="N553" s="8">
        <v>43669</v>
      </c>
      <c r="O553" s="6" t="s">
        <v>26</v>
      </c>
      <c r="P553" s="66">
        <v>-2.2000000000000002</v>
      </c>
      <c r="Q553" s="66">
        <v>-2.2400000000000002</v>
      </c>
      <c r="R553" s="66">
        <f>_xlfn.XLOOKUP(E553,hlp_leggeruitrapport!A:A,hlp_leggeruitrapport!D:D)</f>
        <v>-2.2400000000000002</v>
      </c>
      <c r="S553" s="67">
        <v>0.5</v>
      </c>
      <c r="T553" s="67" t="str">
        <f>_xlfn.XLOOKUP(E553,hlp_leggeruitrapport!A:A,hlp_leggeruitrapport!E:E)</f>
        <v>-</v>
      </c>
      <c r="U553" s="76" t="str">
        <f>_xlfn.XLOOKUP(E553,hlp_leggeruitrapport!A:A,hlp_leggeruitrapport!F:F)</f>
        <v>-</v>
      </c>
      <c r="V553" s="165">
        <f>_xlfn.XLOOKUP($G553,hpBPaanwas!$C:$C,hpBPaanwas!T:T,".")</f>
        <v>3</v>
      </c>
      <c r="W553" s="75">
        <f t="shared" si="61"/>
        <v>-2.9400000000000004</v>
      </c>
      <c r="X553" s="6">
        <v>-2.74</v>
      </c>
      <c r="Y553" s="6">
        <v>2.5499999999999998</v>
      </c>
      <c r="Z553" s="6">
        <v>3.03</v>
      </c>
      <c r="AA553" s="6">
        <v>0.74</v>
      </c>
      <c r="AB553" s="6">
        <v>1.1299999999999999</v>
      </c>
      <c r="AC553" s="6">
        <v>151.5</v>
      </c>
      <c r="AD553" s="6">
        <v>37</v>
      </c>
      <c r="AE553" s="6">
        <v>56.5</v>
      </c>
      <c r="AF553" s="6">
        <v>0.432674</v>
      </c>
      <c r="AG553" s="6" t="s">
        <v>921</v>
      </c>
      <c r="AH553" s="6" t="s">
        <v>28</v>
      </c>
      <c r="AI553" s="6" t="s">
        <v>41</v>
      </c>
      <c r="AJ553" s="6" t="s">
        <v>1065</v>
      </c>
      <c r="AK553" s="75">
        <f>_xlfn.XLOOKUP(G553,hlpBPout!C:C,hlpBPout!X:X,".")</f>
        <v>150</v>
      </c>
      <c r="AL553" s="75">
        <f>_xlfn.XLOOKUP($G553,hlpBPout!$C:$C,hlpBPout!AA:AA,".")</f>
        <v>35</v>
      </c>
      <c r="AM553" s="75">
        <f>_xlfn.XLOOKUP(G553,hpBPaanwas!C:C,hpBPaanwas!X:X,".")</f>
        <v>160</v>
      </c>
      <c r="AN553" s="75"/>
      <c r="AO553" s="75">
        <f>_xlfn.XLOOKUP($G553,hpBPaanwas!$C:$C,hpBPaanwas!AA:AA,".")</f>
        <v>55</v>
      </c>
      <c r="AP553" s="116"/>
      <c r="AQ553" s="75">
        <f t="shared" ref="AQ553:AQ616" si="62">AK553-AC553</f>
        <v>-1.5</v>
      </c>
      <c r="AR553" s="116"/>
      <c r="AS553" s="127"/>
      <c r="AT553" s="127"/>
      <c r="AU553" s="128"/>
      <c r="BC553" s="2"/>
      <c r="BD553" s="2"/>
      <c r="BE553" s="2"/>
      <c r="BF553" s="2"/>
      <c r="BG553" s="2"/>
      <c r="BH553" s="2"/>
      <c r="BI553" s="2"/>
      <c r="BJ553" s="2"/>
      <c r="BK553" s="2"/>
      <c r="BL553" s="232" t="str">
        <f t="shared" si="59"/>
        <v>250_010</v>
      </c>
    </row>
    <row r="554" spans="1:64" hidden="1" x14ac:dyDescent="0.2">
      <c r="A554" s="6" t="s">
        <v>2813</v>
      </c>
      <c r="C554" s="6"/>
      <c r="D554" s="6" t="s">
        <v>1639</v>
      </c>
      <c r="E554" s="6" t="s">
        <v>1055</v>
      </c>
      <c r="F554" s="75">
        <v>0</v>
      </c>
      <c r="G554" s="75" t="str">
        <f t="shared" si="60"/>
        <v>250_011</v>
      </c>
      <c r="H554" s="135"/>
      <c r="I554" s="75">
        <v>11</v>
      </c>
      <c r="J554" s="6" t="s">
        <v>1066</v>
      </c>
      <c r="K554" s="23">
        <v>50</v>
      </c>
      <c r="L554" s="25">
        <v>5.8</v>
      </c>
      <c r="M554" s="6">
        <v>290</v>
      </c>
      <c r="N554" s="8">
        <v>43669</v>
      </c>
      <c r="O554" s="6" t="s">
        <v>26</v>
      </c>
      <c r="P554" s="66">
        <v>-2.2000000000000002</v>
      </c>
      <c r="Q554" s="66">
        <v>-2.2400000000000002</v>
      </c>
      <c r="R554" s="66">
        <f>_xlfn.XLOOKUP(E554,hlp_leggeruitrapport!A:A,hlp_leggeruitrapport!D:D)</f>
        <v>-2.2400000000000002</v>
      </c>
      <c r="S554" s="67">
        <v>0.5</v>
      </c>
      <c r="T554" s="67" t="str">
        <f>_xlfn.XLOOKUP(E554,hlp_leggeruitrapport!A:A,hlp_leggeruitrapport!E:E)</f>
        <v>-</v>
      </c>
      <c r="U554" s="76" t="str">
        <f>_xlfn.XLOOKUP(E554,hlp_leggeruitrapport!A:A,hlp_leggeruitrapport!F:F)</f>
        <v>-</v>
      </c>
      <c r="V554" s="165">
        <f>_xlfn.XLOOKUP($G554,hpBPaanwas!$C:$C,hpBPaanwas!T:T,".")</f>
        <v>3</v>
      </c>
      <c r="W554" s="75">
        <f t="shared" si="61"/>
        <v>-2.9400000000000004</v>
      </c>
      <c r="X554" s="6">
        <v>-2.74</v>
      </c>
      <c r="Y554" s="6">
        <v>2.8</v>
      </c>
      <c r="Z554" s="6">
        <v>2.65</v>
      </c>
      <c r="AA554" s="6">
        <v>0.94</v>
      </c>
      <c r="AB554" s="6">
        <v>1.38</v>
      </c>
      <c r="AC554" s="6">
        <v>132.5</v>
      </c>
      <c r="AD554" s="6">
        <v>47</v>
      </c>
      <c r="AE554" s="6">
        <v>69</v>
      </c>
      <c r="AF554" s="6">
        <v>0.493809</v>
      </c>
      <c r="AG554" s="6" t="s">
        <v>921</v>
      </c>
      <c r="AH554" s="6" t="s">
        <v>28</v>
      </c>
      <c r="AI554" s="6" t="s">
        <v>41</v>
      </c>
      <c r="AJ554" s="6" t="s">
        <v>1066</v>
      </c>
      <c r="AK554" s="76">
        <f>_xlfn.XLOOKUP(G554,hlpBPout!C:C,hlpBPout!X:X,".")</f>
        <v>130</v>
      </c>
      <c r="AL554" s="75">
        <f>_xlfn.XLOOKUP($G554,hlpBPout!$C:$C,hlpBPout!AA:AA,".")</f>
        <v>45</v>
      </c>
      <c r="AM554" s="75">
        <f>_xlfn.XLOOKUP(G554,hpBPaanwas!C:C,hpBPaanwas!X:X,".")</f>
        <v>140</v>
      </c>
      <c r="AN554" s="75"/>
      <c r="AO554" s="75">
        <f>_xlfn.XLOOKUP($G554,hpBPaanwas!$C:$C,hpBPaanwas!AA:AA,".")</f>
        <v>70</v>
      </c>
      <c r="AP554" s="116"/>
      <c r="AQ554" s="76">
        <f t="shared" si="62"/>
        <v>-2.5</v>
      </c>
      <c r="AR554" s="257"/>
      <c r="AS554" s="127"/>
      <c r="AT554" s="127"/>
      <c r="AU554" s="128"/>
      <c r="BC554" s="2"/>
      <c r="BD554" s="2"/>
      <c r="BE554" s="2"/>
      <c r="BF554" s="2"/>
      <c r="BG554" s="2"/>
      <c r="BH554" s="2"/>
      <c r="BI554" s="2"/>
      <c r="BJ554" s="2"/>
      <c r="BK554" s="2"/>
      <c r="BL554" s="232" t="str">
        <f t="shared" si="59"/>
        <v>250_011</v>
      </c>
    </row>
    <row r="555" spans="1:64" hidden="1" x14ac:dyDescent="0.2">
      <c r="A555" s="6" t="s">
        <v>2813</v>
      </c>
      <c r="C555" s="6"/>
      <c r="D555" s="6" t="s">
        <v>1639</v>
      </c>
      <c r="E555" s="6" t="s">
        <v>1055</v>
      </c>
      <c r="F555" s="75">
        <v>0</v>
      </c>
      <c r="G555" s="75" t="str">
        <f t="shared" si="60"/>
        <v>250_012</v>
      </c>
      <c r="H555" s="135"/>
      <c r="I555" s="75">
        <v>12</v>
      </c>
      <c r="J555" s="6" t="s">
        <v>1067</v>
      </c>
      <c r="K555" s="23">
        <v>50</v>
      </c>
      <c r="L555" s="25">
        <v>6.8</v>
      </c>
      <c r="M555" s="6">
        <v>340</v>
      </c>
      <c r="N555" s="8">
        <v>43669</v>
      </c>
      <c r="O555" s="6" t="s">
        <v>26</v>
      </c>
      <c r="P555" s="66">
        <v>-2.2000000000000002</v>
      </c>
      <c r="Q555" s="66">
        <v>-2.2400000000000002</v>
      </c>
      <c r="R555" s="66">
        <f>_xlfn.XLOOKUP(E555,hlp_leggeruitrapport!A:A,hlp_leggeruitrapport!D:D)</f>
        <v>-2.2400000000000002</v>
      </c>
      <c r="S555" s="67">
        <v>0.5</v>
      </c>
      <c r="T555" s="67" t="str">
        <f>_xlfn.XLOOKUP(E555,hlp_leggeruitrapport!A:A,hlp_leggeruitrapport!E:E)</f>
        <v>-</v>
      </c>
      <c r="U555" s="76" t="str">
        <f>_xlfn.XLOOKUP(E555,hlp_leggeruitrapport!A:A,hlp_leggeruitrapport!F:F)</f>
        <v>-</v>
      </c>
      <c r="V555" s="165">
        <f>_xlfn.XLOOKUP($G555,hpBPaanwas!$C:$C,hpBPaanwas!T:T,".")</f>
        <v>3</v>
      </c>
      <c r="W555" s="75">
        <f t="shared" si="61"/>
        <v>-2.9400000000000004</v>
      </c>
      <c r="X555" s="6">
        <v>-2.74</v>
      </c>
      <c r="Y555" s="6">
        <v>3.8</v>
      </c>
      <c r="Z555" s="6">
        <v>3.93</v>
      </c>
      <c r="AA555" s="6">
        <v>1.85</v>
      </c>
      <c r="AB555" s="6">
        <v>2.44</v>
      </c>
      <c r="AC555" s="6">
        <v>196.5</v>
      </c>
      <c r="AD555" s="6">
        <v>92.5</v>
      </c>
      <c r="AE555" s="6">
        <v>122</v>
      </c>
      <c r="AF555" s="6">
        <v>0.70335199999999998</v>
      </c>
      <c r="AG555" s="6" t="s">
        <v>921</v>
      </c>
      <c r="AH555" s="6" t="s">
        <v>28</v>
      </c>
      <c r="AI555" s="6" t="s">
        <v>41</v>
      </c>
      <c r="AJ555" s="6" t="s">
        <v>1067</v>
      </c>
      <c r="AK555" s="75">
        <f>_xlfn.XLOOKUP(G555,hlpBPout!C:C,hlpBPout!X:X,".")</f>
        <v>195</v>
      </c>
      <c r="AL555" s="75">
        <f>_xlfn.XLOOKUP($G555,hlpBPout!$C:$C,hlpBPout!AA:AA,".")</f>
        <v>90</v>
      </c>
      <c r="AM555" s="75">
        <f>_xlfn.XLOOKUP(G555,hpBPaanwas!C:C,hpBPaanwas!X:X,".")</f>
        <v>205</v>
      </c>
      <c r="AN555" s="75"/>
      <c r="AO555" s="75">
        <f>_xlfn.XLOOKUP($G555,hpBPaanwas!$C:$C,hpBPaanwas!AA:AA,".")</f>
        <v>125</v>
      </c>
      <c r="AP555" s="116"/>
      <c r="AQ555" s="75">
        <f t="shared" si="62"/>
        <v>-1.5</v>
      </c>
      <c r="AR555" s="116"/>
      <c r="AS555" s="127"/>
      <c r="AT555" s="127"/>
      <c r="AU555" s="128"/>
      <c r="BC555" s="2"/>
      <c r="BD555" s="2"/>
      <c r="BE555" s="2"/>
      <c r="BF555" s="2"/>
      <c r="BG555" s="2"/>
      <c r="BH555" s="2"/>
      <c r="BI555" s="2"/>
      <c r="BJ555" s="2"/>
      <c r="BK555" s="2"/>
      <c r="BL555" s="232" t="str">
        <f t="shared" si="59"/>
        <v>250_012</v>
      </c>
    </row>
    <row r="556" spans="1:64" hidden="1" x14ac:dyDescent="0.2">
      <c r="A556" s="6" t="s">
        <v>2813</v>
      </c>
      <c r="C556" s="6"/>
      <c r="D556" s="6" t="s">
        <v>1639</v>
      </c>
      <c r="E556" s="6" t="s">
        <v>1055</v>
      </c>
      <c r="F556" s="75">
        <v>0</v>
      </c>
      <c r="G556" s="75" t="str">
        <f t="shared" si="60"/>
        <v>250_013</v>
      </c>
      <c r="H556" s="135"/>
      <c r="I556" s="75">
        <v>13</v>
      </c>
      <c r="J556" s="6" t="s">
        <v>1068</v>
      </c>
      <c r="K556" s="23">
        <v>53</v>
      </c>
      <c r="L556" s="25">
        <v>7.75</v>
      </c>
      <c r="M556" s="6">
        <v>410.75</v>
      </c>
      <c r="N556" s="8">
        <v>43669</v>
      </c>
      <c r="O556" s="6" t="s">
        <v>26</v>
      </c>
      <c r="P556" s="66">
        <v>-2.2000000000000002</v>
      </c>
      <c r="Q556" s="66">
        <v>-2.2400000000000002</v>
      </c>
      <c r="R556" s="66">
        <f>_xlfn.XLOOKUP(E556,hlp_leggeruitrapport!A:A,hlp_leggeruitrapport!D:D)</f>
        <v>-2.2400000000000002</v>
      </c>
      <c r="S556" s="67">
        <v>0.5</v>
      </c>
      <c r="T556" s="67" t="str">
        <f>_xlfn.XLOOKUP(E556,hlp_leggeruitrapport!A:A,hlp_leggeruitrapport!E:E)</f>
        <v>-</v>
      </c>
      <c r="U556" s="76" t="str">
        <f>_xlfn.XLOOKUP(E556,hlp_leggeruitrapport!A:A,hlp_leggeruitrapport!F:F)</f>
        <v>-</v>
      </c>
      <c r="V556" s="165">
        <f>_xlfn.XLOOKUP($G556,hpBPaanwas!$C:$C,hpBPaanwas!T:T,".")</f>
        <v>3</v>
      </c>
      <c r="W556" s="75">
        <f t="shared" si="61"/>
        <v>-2.9400000000000004</v>
      </c>
      <c r="X556" s="6">
        <v>-2.74</v>
      </c>
      <c r="Y556" s="6">
        <v>4.75</v>
      </c>
      <c r="Z556" s="6">
        <v>4.09</v>
      </c>
      <c r="AA556" s="6">
        <v>1.48</v>
      </c>
      <c r="AB556" s="6">
        <v>2.1800000000000002</v>
      </c>
      <c r="AC556" s="6">
        <v>216.8</v>
      </c>
      <c r="AD556" s="6">
        <v>78.400000000000006</v>
      </c>
      <c r="AE556" s="6">
        <v>115.5</v>
      </c>
      <c r="AF556" s="6">
        <v>0.52069299999999996</v>
      </c>
      <c r="AG556" s="6" t="s">
        <v>921</v>
      </c>
      <c r="AH556" s="6" t="s">
        <v>28</v>
      </c>
      <c r="AI556" s="6" t="s">
        <v>41</v>
      </c>
      <c r="AJ556" s="6" t="s">
        <v>1068</v>
      </c>
      <c r="AK556" s="75">
        <f>_xlfn.XLOOKUP(G556,hlpBPout!C:C,hlpBPout!X:X,".")</f>
        <v>217</v>
      </c>
      <c r="AL556" s="75">
        <f>_xlfn.XLOOKUP($G556,hlpBPout!$C:$C,hlpBPout!AA:AA,".")</f>
        <v>74</v>
      </c>
      <c r="AM556" s="75">
        <f>_xlfn.XLOOKUP(G556,hpBPaanwas!C:C,hpBPaanwas!X:X,".")</f>
        <v>228</v>
      </c>
      <c r="AN556" s="75"/>
      <c r="AO556" s="75">
        <f>_xlfn.XLOOKUP($G556,hpBPaanwas!$C:$C,hpBPaanwas!AA:AA,".")</f>
        <v>122</v>
      </c>
      <c r="AP556" s="116"/>
      <c r="AQ556" s="75">
        <f t="shared" si="62"/>
        <v>0.19999999999998863</v>
      </c>
      <c r="AR556" s="116"/>
      <c r="AS556" s="127"/>
      <c r="AT556" s="127"/>
      <c r="AU556" s="128"/>
      <c r="BC556" s="2"/>
      <c r="BD556" s="2"/>
      <c r="BE556" s="2"/>
      <c r="BF556" s="2"/>
      <c r="BG556" s="2"/>
      <c r="BH556" s="2"/>
      <c r="BI556" s="2"/>
      <c r="BJ556" s="2"/>
      <c r="BK556" s="2"/>
      <c r="BL556" s="232" t="str">
        <f t="shared" si="59"/>
        <v>250_013</v>
      </c>
    </row>
    <row r="557" spans="1:64" x14ac:dyDescent="0.2">
      <c r="A557" s="6" t="s">
        <v>1647</v>
      </c>
      <c r="C557" s="135">
        <f>_xlfn.XLOOKUP(F557,Monstervakken!C:C,Monstervakken!B:B)</f>
        <v>2020</v>
      </c>
      <c r="D557" s="6" t="s">
        <v>1639</v>
      </c>
      <c r="E557" s="6" t="s">
        <v>217</v>
      </c>
      <c r="F557" s="75">
        <v>90</v>
      </c>
      <c r="G557" s="75" t="str">
        <f t="shared" si="60"/>
        <v>250_068</v>
      </c>
      <c r="H557" s="135"/>
      <c r="I557" s="75">
        <v>68</v>
      </c>
      <c r="J557" s="6" t="s">
        <v>219</v>
      </c>
      <c r="K557" s="23">
        <v>50</v>
      </c>
      <c r="L557" s="25">
        <v>7.25</v>
      </c>
      <c r="M557" s="6">
        <v>362.5</v>
      </c>
      <c r="N557" s="8">
        <v>43672</v>
      </c>
      <c r="O557" s="6" t="s">
        <v>26</v>
      </c>
      <c r="P557" s="66">
        <v>-2.1</v>
      </c>
      <c r="Q557" s="66">
        <v>-2.12</v>
      </c>
      <c r="R557" s="66">
        <f>_xlfn.XLOOKUP(E557,hlp_leggeruitrapport!A:A,hlp_leggeruitrapport!D:D)</f>
        <v>-2.12</v>
      </c>
      <c r="S557" s="67">
        <v>0.5</v>
      </c>
      <c r="T557" s="67" t="str">
        <f>_xlfn.XLOOKUP(E557,hlp_leggeruitrapport!A:A,hlp_leggeruitrapport!E:E)</f>
        <v>-</v>
      </c>
      <c r="U557" s="76" t="str">
        <f>_xlfn.XLOOKUP(E557,hlp_leggeruitrapport!A:A,hlp_leggeruitrapport!F:F)</f>
        <v>-</v>
      </c>
      <c r="V557" s="165">
        <f>_xlfn.XLOOKUP($G557,hpBPaanwas!$C:$C,hpBPaanwas!T:T,".")</f>
        <v>3</v>
      </c>
      <c r="W557" s="75">
        <f t="shared" si="61"/>
        <v>-2.8200000000000003</v>
      </c>
      <c r="X557" s="6">
        <v>-2.62</v>
      </c>
      <c r="Y557" s="6">
        <v>4.25</v>
      </c>
      <c r="Z557" s="6">
        <v>0.83</v>
      </c>
      <c r="AA557" s="6">
        <v>0.06</v>
      </c>
      <c r="AB557" s="6">
        <v>0.11</v>
      </c>
      <c r="AC557" s="6">
        <v>41.5</v>
      </c>
      <c r="AD557" s="6">
        <v>3</v>
      </c>
      <c r="AE557" s="6">
        <v>5.5</v>
      </c>
      <c r="AF557" s="6">
        <v>2.7956999999999999E-2</v>
      </c>
      <c r="AG557" s="6" t="s">
        <v>27</v>
      </c>
      <c r="AH557" s="6" t="s">
        <v>28</v>
      </c>
      <c r="AI557" s="6" t="s">
        <v>29</v>
      </c>
      <c r="AJ557" s="6" t="s">
        <v>219</v>
      </c>
      <c r="AK557" s="76">
        <f>_xlfn.XLOOKUP(G557,hlpBPout!C:C,hlpBPout!X:X,".")</f>
        <v>40</v>
      </c>
      <c r="AL557" s="75">
        <f>_xlfn.XLOOKUP($G557,hlpBPout!$C:$C,hlpBPout!AA:AA,".")</f>
        <v>0</v>
      </c>
      <c r="AM557" s="75">
        <f>_xlfn.XLOOKUP(G557,hpBPaanwas!C:C,hpBPaanwas!X:X,".")</f>
        <v>50</v>
      </c>
      <c r="AN557" s="165">
        <f t="shared" ref="AN557:AN587" si="63">AO557/K557</f>
        <v>0.2</v>
      </c>
      <c r="AO557" s="75">
        <f>_xlfn.XLOOKUP($G557,hpBPaanwas!$C:$C,hpBPaanwas!AA:AA,".")</f>
        <v>10</v>
      </c>
      <c r="AP557" s="116"/>
      <c r="AQ557" s="76">
        <f t="shared" si="62"/>
        <v>-1.5</v>
      </c>
      <c r="AR557" s="257"/>
      <c r="AS557" s="127"/>
      <c r="AT557" s="127" t="s">
        <v>3795</v>
      </c>
      <c r="AU557" s="128"/>
      <c r="AV557" s="232" t="str">
        <f>_xlfn.XLOOKUP($F557,Monstervakken!$C:$C,Monstervakken!L:L,".",0)</f>
        <v>Altijd toepasbaar</v>
      </c>
      <c r="AW557" s="232" t="str">
        <f>_xlfn.XLOOKUP($F557,Monstervakken!$C:$C,Monstervakken!M:M,".",0)</f>
        <v>Altijd toepasbaar</v>
      </c>
      <c r="AX557" s="232" t="str">
        <f>_xlfn.XLOOKUP($F557,Monstervakken!$C:$C,Monstervakken!N:N,".",0)</f>
        <v>Verspreidbaar</v>
      </c>
      <c r="AY557" s="232" t="str">
        <f>_xlfn.XLOOKUP($F557,Monstervakken!$C:$C,Monstervakken!O:O,".",0)</f>
        <v>Toepasbaar in GBT</v>
      </c>
      <c r="AZ557" s="232" t="str">
        <f>_xlfn.XLOOKUP($F557,Monstervakken!$C:$C,Monstervakken!P:P,".",0)</f>
        <v>Toepasbaar in GBT</v>
      </c>
      <c r="BA557" s="232" t="str">
        <f>_xlfn.XLOOKUP($F557,Monstervakken!$C:$C,Monstervakken!Q:Q,".",0)</f>
        <v>Geen</v>
      </c>
      <c r="BB557" s="232"/>
      <c r="BC557" s="234" t="str">
        <f>_xlfn.XLOOKUP($F557,Monstervakken!$C:$C,Monstervakken!CM:CM,".",0)</f>
        <v>ja</v>
      </c>
      <c r="BD557" s="234" t="str">
        <f>_xlfn.XLOOKUP($F557,Monstervakken!$C:$C,Monstervakken!CN:CN,".",0)</f>
        <v>ja</v>
      </c>
      <c r="BE557" s="234" t="str">
        <f>_xlfn.XLOOKUP($F557,Monstervakken!$C:$C,Monstervakken!CO:CO,".",0)</f>
        <v>ja</v>
      </c>
      <c r="BF557" s="234" t="str">
        <f>_xlfn.XLOOKUP($F557,Monstervakken!$C:$C,Monstervakken!CP:CP,".",0)</f>
        <v>ja</v>
      </c>
      <c r="BG557" s="234" t="str">
        <f>_xlfn.XLOOKUP($F557,Monstervakken!$C:$C,Monstervakken!CQ:CQ,".",0)</f>
        <v>ja</v>
      </c>
      <c r="BH557" s="234" t="str">
        <f>_xlfn.XLOOKUP($F557,Monstervakken!$C:$C,Monstervakken!CR:CR,".",0)</f>
        <v>ja</v>
      </c>
      <c r="BI557" s="234" t="str">
        <f>_xlfn.XLOOKUP($F557,Monstervakken!$C:$C,Monstervakken!CS:CS,".",0)</f>
        <v>ja</v>
      </c>
      <c r="BJ557" s="234" t="str">
        <f>_xlfn.XLOOKUP($F557,Monstervakken!$C:$C,Monstervakken!CT:CT,".",0)</f>
        <v>ja</v>
      </c>
      <c r="BK557" s="234" t="str">
        <f>_xlfn.XLOOKUP($F557,Monstervakken!$C:$C,Monstervakken!CU:CU,".",0)</f>
        <v>ja</v>
      </c>
      <c r="BL557" s="232" t="str">
        <f t="shared" si="59"/>
        <v>250_068</v>
      </c>
    </row>
    <row r="558" spans="1:64" x14ac:dyDescent="0.2">
      <c r="A558" s="6" t="s">
        <v>1647</v>
      </c>
      <c r="C558" s="135">
        <f>_xlfn.XLOOKUP(F558,Monstervakken!C:C,Monstervakken!B:B)</f>
        <v>2021</v>
      </c>
      <c r="D558" s="6" t="s">
        <v>1639</v>
      </c>
      <c r="E558" s="6" t="s">
        <v>232</v>
      </c>
      <c r="F558" s="75">
        <v>93</v>
      </c>
      <c r="G558" s="115" t="str">
        <f t="shared" si="60"/>
        <v>250_089</v>
      </c>
      <c r="H558" s="135"/>
      <c r="I558" s="75">
        <v>89</v>
      </c>
      <c r="J558" s="6" t="s">
        <v>699</v>
      </c>
      <c r="K558" s="23">
        <v>42</v>
      </c>
      <c r="L558" s="25">
        <v>6.6</v>
      </c>
      <c r="M558" s="6">
        <v>277.2</v>
      </c>
      <c r="N558" s="8">
        <v>43670</v>
      </c>
      <c r="O558" s="6" t="s">
        <v>26</v>
      </c>
      <c r="P558" s="66">
        <v>-2.09</v>
      </c>
      <c r="Q558" s="66">
        <v>-2.12</v>
      </c>
      <c r="R558" s="66">
        <f>_xlfn.XLOOKUP(E558,hlp_leggeruitrapport!A:A,hlp_leggeruitrapport!D:D)</f>
        <v>-2.12</v>
      </c>
      <c r="S558" s="66">
        <v>0.75</v>
      </c>
      <c r="T558" s="66">
        <f>_xlfn.XLOOKUP(E558,hlp_leggeruitrapport!A:A,hlp_leggeruitrapport!E:E)</f>
        <v>0.75</v>
      </c>
      <c r="U558" s="75">
        <f>_xlfn.XLOOKUP(E558,hlp_leggeruitrapport!A:A,hlp_leggeruitrapport!F:F)</f>
        <v>3</v>
      </c>
      <c r="V558" s="165">
        <f>_xlfn.XLOOKUP($G558,hpBPaanwas!$C:$C,hpBPaanwas!T:T,".")</f>
        <v>3</v>
      </c>
      <c r="W558" s="75">
        <f t="shared" si="61"/>
        <v>-3.0700000000000003</v>
      </c>
      <c r="X558" s="6">
        <v>-2.87</v>
      </c>
      <c r="Y558" s="6">
        <v>2.1</v>
      </c>
      <c r="Z558" s="6">
        <v>1.47</v>
      </c>
      <c r="AA558" s="6">
        <v>7.0000000000000007E-2</v>
      </c>
      <c r="AB558" s="6">
        <v>0.34</v>
      </c>
      <c r="AC558" s="6">
        <v>61.7</v>
      </c>
      <c r="AD558" s="6">
        <v>2.9</v>
      </c>
      <c r="AE558" s="6">
        <v>14.3</v>
      </c>
      <c r="AF558" s="6">
        <v>4.2424000000000003E-2</v>
      </c>
      <c r="AG558" s="6" t="s">
        <v>479</v>
      </c>
      <c r="AH558" s="6" t="s">
        <v>32</v>
      </c>
      <c r="AI558" s="6" t="s">
        <v>41</v>
      </c>
      <c r="AJ558" s="6" t="s">
        <v>699</v>
      </c>
      <c r="AK558" s="75">
        <f>_xlfn.XLOOKUP(G558,hlpBPout!C:C,hlpBPout!X:X,".")</f>
        <v>63</v>
      </c>
      <c r="AL558" s="75">
        <f>_xlfn.XLOOKUP($G558,hlpBPout!$C:$C,hlpBPout!AA:AA,".")</f>
        <v>4</v>
      </c>
      <c r="AM558" s="75">
        <f>_xlfn.XLOOKUP(G558,hpBPaanwas!C:C,hpBPaanwas!X:X,".")</f>
        <v>67</v>
      </c>
      <c r="AN558" s="165">
        <f t="shared" si="63"/>
        <v>0.40476190476190477</v>
      </c>
      <c r="AO558" s="75">
        <f>_xlfn.XLOOKUP($G558,hpBPaanwas!$C:$C,hpBPaanwas!AA:AA,".")</f>
        <v>17</v>
      </c>
      <c r="AP558" s="116"/>
      <c r="AQ558" s="75">
        <f t="shared" si="62"/>
        <v>1.2999999999999972</v>
      </c>
      <c r="AR558" s="116"/>
      <c r="AS558" s="127"/>
      <c r="AT558" s="127" t="s">
        <v>3795</v>
      </c>
      <c r="AU558" s="128"/>
      <c r="AV558" s="232" t="str">
        <f>_xlfn.XLOOKUP($F558,Monstervakken!$C:$C,Monstervakken!L:L,".",0)</f>
        <v>Altijd toepasbaar</v>
      </c>
      <c r="AW558" s="232" t="str">
        <f>_xlfn.XLOOKUP($F558,Monstervakken!$C:$C,Monstervakken!M:M,".",0)</f>
        <v>Altijd toepasbaar</v>
      </c>
      <c r="AX558" s="232" t="str">
        <f>_xlfn.XLOOKUP($F558,Monstervakken!$C:$C,Monstervakken!N:N,".",0)</f>
        <v>Verspreidbaar</v>
      </c>
      <c r="AY558" s="232" t="str">
        <f>_xlfn.XLOOKUP($F558,Monstervakken!$C:$C,Monstervakken!O:O,".",0)</f>
        <v>Toepasbaar in GBT</v>
      </c>
      <c r="AZ558" s="232" t="str">
        <f>_xlfn.XLOOKUP($F558,Monstervakken!$C:$C,Monstervakken!P:P,".",0)</f>
        <v>Toepasbaar in GBT</v>
      </c>
      <c r="BA558" s="232" t="str">
        <f>_xlfn.XLOOKUP($F558,Monstervakken!$C:$C,Monstervakken!Q:Q,".",0)</f>
        <v>Geen</v>
      </c>
      <c r="BB558" s="232"/>
      <c r="BC558" s="234" t="str">
        <f>_xlfn.XLOOKUP($F558,Monstervakken!$C:$C,Monstervakken!CM:CM,".",0)</f>
        <v>nee</v>
      </c>
      <c r="BD558" s="234" t="str">
        <f>_xlfn.XLOOKUP($F558,Monstervakken!$C:$C,Monstervakken!CN:CN,".",0)</f>
        <v>nee</v>
      </c>
      <c r="BE558" s="234" t="str">
        <f>_xlfn.XLOOKUP($F558,Monstervakken!$C:$C,Monstervakken!CO:CO,".",0)</f>
        <v>nee</v>
      </c>
      <c r="BF558" s="234" t="str">
        <f>_xlfn.XLOOKUP($F558,Monstervakken!$C:$C,Monstervakken!CP:CP,".",0)</f>
        <v>nee</v>
      </c>
      <c r="BG558" s="234" t="str">
        <f>_xlfn.XLOOKUP($F558,Monstervakken!$C:$C,Monstervakken!CQ:CQ,".",0)</f>
        <v>nee</v>
      </c>
      <c r="BH558" s="234" t="str">
        <f>_xlfn.XLOOKUP($F558,Monstervakken!$C:$C,Monstervakken!CR:CR,".",0)</f>
        <v>nee</v>
      </c>
      <c r="BI558" s="234" t="str">
        <f>_xlfn.XLOOKUP($F558,Monstervakken!$C:$C,Monstervakken!CS:CS,".",0)</f>
        <v>nee</v>
      </c>
      <c r="BJ558" s="234" t="str">
        <f>_xlfn.XLOOKUP($F558,Monstervakken!$C:$C,Monstervakken!CT:CT,".",0)</f>
        <v>nee</v>
      </c>
      <c r="BK558" s="234" t="str">
        <f>_xlfn.XLOOKUP($F558,Monstervakken!$C:$C,Monstervakken!CU:CU,".",0)</f>
        <v>nee</v>
      </c>
      <c r="BL558" s="232" t="str">
        <f t="shared" si="59"/>
        <v>250_089</v>
      </c>
    </row>
    <row r="559" spans="1:64" x14ac:dyDescent="0.2">
      <c r="A559" s="6" t="s">
        <v>1647</v>
      </c>
      <c r="C559" s="135">
        <f>_xlfn.XLOOKUP(F559,Monstervakken!C:C,Monstervakken!B:B)</f>
        <v>2021</v>
      </c>
      <c r="D559" s="6" t="s">
        <v>1639</v>
      </c>
      <c r="E559" s="6" t="s">
        <v>700</v>
      </c>
      <c r="F559" s="75">
        <v>93</v>
      </c>
      <c r="G559" s="115" t="str">
        <f t="shared" si="60"/>
        <v>250_090</v>
      </c>
      <c r="H559" s="135"/>
      <c r="I559" s="75">
        <v>90</v>
      </c>
      <c r="J559" s="6" t="s">
        <v>701</v>
      </c>
      <c r="K559" s="23">
        <v>55</v>
      </c>
      <c r="L559" s="25">
        <v>5.9</v>
      </c>
      <c r="M559" s="6">
        <v>324.5</v>
      </c>
      <c r="N559" s="8">
        <v>43670</v>
      </c>
      <c r="O559" s="6" t="s">
        <v>26</v>
      </c>
      <c r="P559" s="66">
        <v>-2.09</v>
      </c>
      <c r="Q559" s="66">
        <v>-2.12</v>
      </c>
      <c r="R559" s="66">
        <f>_xlfn.XLOOKUP(E559,hlp_leggeruitrapport!A:A,hlp_leggeruitrapport!D:D)</f>
        <v>-2.12</v>
      </c>
      <c r="S559" s="66">
        <v>0.75</v>
      </c>
      <c r="T559" s="66">
        <f>_xlfn.XLOOKUP(E559,hlp_leggeruitrapport!A:A,hlp_leggeruitrapport!E:E)</f>
        <v>0.75</v>
      </c>
      <c r="U559" s="75">
        <f>_xlfn.XLOOKUP(E559,hlp_leggeruitrapport!A:A,hlp_leggeruitrapport!F:F)</f>
        <v>3</v>
      </c>
      <c r="V559" s="165">
        <f>_xlfn.XLOOKUP($G559,hpBPaanwas!$C:$C,hpBPaanwas!T:T,".")</f>
        <v>2.62</v>
      </c>
      <c r="W559" s="75">
        <f t="shared" si="61"/>
        <v>-3.0700000000000003</v>
      </c>
      <c r="X559" s="6">
        <v>-2.87</v>
      </c>
      <c r="Y559" s="6">
        <v>1.966666</v>
      </c>
      <c r="Z559" s="6">
        <v>1.28</v>
      </c>
      <c r="AA559" s="6">
        <v>0.24</v>
      </c>
      <c r="AB559" s="6">
        <v>0.53</v>
      </c>
      <c r="AC559" s="6">
        <v>70.400000000000006</v>
      </c>
      <c r="AD559" s="6">
        <v>13.2</v>
      </c>
      <c r="AE559" s="6">
        <v>29.2</v>
      </c>
      <c r="AF559" s="6">
        <v>0.13994200000000001</v>
      </c>
      <c r="AG559" s="6" t="s">
        <v>479</v>
      </c>
      <c r="AH559" s="6" t="s">
        <v>32</v>
      </c>
      <c r="AI559" s="6" t="s">
        <v>41</v>
      </c>
      <c r="AJ559" s="6" t="s">
        <v>701</v>
      </c>
      <c r="AK559" s="75">
        <f>_xlfn.XLOOKUP(G559,hlpBPout!C:C,hlpBPout!X:X,".")</f>
        <v>72</v>
      </c>
      <c r="AL559" s="75">
        <f>_xlfn.XLOOKUP($G559,hlpBPout!$C:$C,hlpBPout!AA:AA,".")</f>
        <v>6</v>
      </c>
      <c r="AM559" s="75">
        <f>_xlfn.XLOOKUP(G559,hpBPaanwas!C:C,hpBPaanwas!X:X,".")</f>
        <v>77</v>
      </c>
      <c r="AN559" s="165">
        <f t="shared" si="63"/>
        <v>0.50909090909090904</v>
      </c>
      <c r="AO559" s="75">
        <f>_xlfn.XLOOKUP($G559,hpBPaanwas!$C:$C,hpBPaanwas!AA:AA,".")</f>
        <v>28</v>
      </c>
      <c r="AP559" s="116"/>
      <c r="AQ559" s="75">
        <f t="shared" si="62"/>
        <v>1.5999999999999943</v>
      </c>
      <c r="AR559" s="116"/>
      <c r="AS559" s="127"/>
      <c r="AT559" s="127" t="s">
        <v>3795</v>
      </c>
      <c r="AU559" s="128"/>
      <c r="AV559" s="232" t="str">
        <f>_xlfn.XLOOKUP($F559,Monstervakken!$C:$C,Monstervakken!L:L,".",0)</f>
        <v>Altijd toepasbaar</v>
      </c>
      <c r="AW559" s="232" t="str">
        <f>_xlfn.XLOOKUP($F559,Monstervakken!$C:$C,Monstervakken!M:M,".",0)</f>
        <v>Altijd toepasbaar</v>
      </c>
      <c r="AX559" s="232" t="str">
        <f>_xlfn.XLOOKUP($F559,Monstervakken!$C:$C,Monstervakken!N:N,".",0)</f>
        <v>Verspreidbaar</v>
      </c>
      <c r="AY559" s="232" t="str">
        <f>_xlfn.XLOOKUP($F559,Monstervakken!$C:$C,Monstervakken!O:O,".",0)</f>
        <v>Toepasbaar in GBT</v>
      </c>
      <c r="AZ559" s="232" t="str">
        <f>_xlfn.XLOOKUP($F559,Monstervakken!$C:$C,Monstervakken!P:P,".",0)</f>
        <v>Toepasbaar in GBT</v>
      </c>
      <c r="BA559" s="232" t="str">
        <f>_xlfn.XLOOKUP($F559,Monstervakken!$C:$C,Monstervakken!Q:Q,".",0)</f>
        <v>Geen</v>
      </c>
      <c r="BB559" s="232"/>
      <c r="BC559" s="234" t="str">
        <f>_xlfn.XLOOKUP($F559,Monstervakken!$C:$C,Monstervakken!CM:CM,".",0)</f>
        <v>nee</v>
      </c>
      <c r="BD559" s="234" t="str">
        <f>_xlfn.XLOOKUP($F559,Monstervakken!$C:$C,Monstervakken!CN:CN,".",0)</f>
        <v>nee</v>
      </c>
      <c r="BE559" s="234" t="str">
        <f>_xlfn.XLOOKUP($F559,Monstervakken!$C:$C,Monstervakken!CO:CO,".",0)</f>
        <v>nee</v>
      </c>
      <c r="BF559" s="234" t="str">
        <f>_xlfn.XLOOKUP($F559,Monstervakken!$C:$C,Monstervakken!CP:CP,".",0)</f>
        <v>nee</v>
      </c>
      <c r="BG559" s="234" t="str">
        <f>_xlfn.XLOOKUP($F559,Monstervakken!$C:$C,Monstervakken!CQ:CQ,".",0)</f>
        <v>nee</v>
      </c>
      <c r="BH559" s="234" t="str">
        <f>_xlfn.XLOOKUP($F559,Monstervakken!$C:$C,Monstervakken!CR:CR,".",0)</f>
        <v>nee</v>
      </c>
      <c r="BI559" s="234" t="str">
        <f>_xlfn.XLOOKUP($F559,Monstervakken!$C:$C,Monstervakken!CS:CS,".",0)</f>
        <v>nee</v>
      </c>
      <c r="BJ559" s="234" t="str">
        <f>_xlfn.XLOOKUP($F559,Monstervakken!$C:$C,Monstervakken!CT:CT,".",0)</f>
        <v>nee</v>
      </c>
      <c r="BK559" s="234" t="str">
        <f>_xlfn.XLOOKUP($F559,Monstervakken!$C:$C,Monstervakken!CU:CU,".",0)</f>
        <v>nee</v>
      </c>
      <c r="BL559" s="232" t="str">
        <f t="shared" si="59"/>
        <v>250_090</v>
      </c>
    </row>
    <row r="560" spans="1:64" x14ac:dyDescent="0.2">
      <c r="A560" s="6" t="s">
        <v>1647</v>
      </c>
      <c r="C560" s="135">
        <f>_xlfn.XLOOKUP(F560,Monstervakken!C:C,Monstervakken!B:B)</f>
        <v>2021</v>
      </c>
      <c r="D560" s="6" t="s">
        <v>1639</v>
      </c>
      <c r="E560" s="6" t="s">
        <v>702</v>
      </c>
      <c r="F560" s="75">
        <v>93</v>
      </c>
      <c r="G560" s="115" t="str">
        <f t="shared" si="60"/>
        <v>250_091</v>
      </c>
      <c r="H560" s="135"/>
      <c r="I560" s="75">
        <v>91</v>
      </c>
      <c r="J560" s="6" t="s">
        <v>703</v>
      </c>
      <c r="K560" s="23">
        <v>38</v>
      </c>
      <c r="L560" s="25">
        <v>5.45</v>
      </c>
      <c r="M560" s="6">
        <v>207.1</v>
      </c>
      <c r="N560" s="8">
        <v>43670</v>
      </c>
      <c r="O560" s="6" t="s">
        <v>26</v>
      </c>
      <c r="P560" s="66">
        <v>-2.09</v>
      </c>
      <c r="Q560" s="66">
        <v>-2.12</v>
      </c>
      <c r="R560" s="66">
        <f>_xlfn.XLOOKUP(E560,hlp_leggeruitrapport!A:A,hlp_leggeruitrapport!D:D)</f>
        <v>-2.12</v>
      </c>
      <c r="S560" s="66">
        <v>0.75</v>
      </c>
      <c r="T560" s="66">
        <f>_xlfn.XLOOKUP(E560,hlp_leggeruitrapport!A:A,hlp_leggeruitrapport!E:E)</f>
        <v>0.75</v>
      </c>
      <c r="U560" s="75">
        <f>_xlfn.XLOOKUP(E560,hlp_leggeruitrapport!A:A,hlp_leggeruitrapport!F:F)</f>
        <v>3</v>
      </c>
      <c r="V560" s="165">
        <f>_xlfn.XLOOKUP($G560,hpBPaanwas!$C:$C,hpBPaanwas!T:T,".")</f>
        <v>2.42</v>
      </c>
      <c r="W560" s="75">
        <f t="shared" si="61"/>
        <v>-3.0700000000000003</v>
      </c>
      <c r="X560" s="6">
        <v>-2.87</v>
      </c>
      <c r="Y560" s="6">
        <v>1.8166659999999999</v>
      </c>
      <c r="Z560" s="6">
        <v>1.49</v>
      </c>
      <c r="AA560" s="6">
        <v>7.0000000000000007E-2</v>
      </c>
      <c r="AB560" s="6">
        <v>0.33</v>
      </c>
      <c r="AC560" s="6">
        <v>56.6</v>
      </c>
      <c r="AD560" s="6">
        <v>2.7</v>
      </c>
      <c r="AE560" s="6">
        <v>12.5</v>
      </c>
      <c r="AF560" s="6">
        <v>4.8866E-2</v>
      </c>
      <c r="AG560" s="6" t="s">
        <v>479</v>
      </c>
      <c r="AH560" s="6" t="s">
        <v>32</v>
      </c>
      <c r="AI560" s="6" t="s">
        <v>41</v>
      </c>
      <c r="AJ560" s="6" t="s">
        <v>703</v>
      </c>
      <c r="AK560" s="75">
        <f>_xlfn.XLOOKUP(G560,hlpBPout!C:C,hlpBPout!X:X,".")</f>
        <v>57</v>
      </c>
      <c r="AL560" s="75">
        <f>_xlfn.XLOOKUP($G560,hlpBPout!$C:$C,hlpBPout!AA:AA,".")</f>
        <v>0</v>
      </c>
      <c r="AM560" s="75">
        <f>_xlfn.XLOOKUP(G560,hpBPaanwas!C:C,hpBPaanwas!X:X,".")</f>
        <v>61</v>
      </c>
      <c r="AN560" s="165">
        <f t="shared" si="63"/>
        <v>0.39473684210526316</v>
      </c>
      <c r="AO560" s="75">
        <f>_xlfn.XLOOKUP($G560,hpBPaanwas!$C:$C,hpBPaanwas!AA:AA,".")</f>
        <v>15</v>
      </c>
      <c r="AP560" s="116"/>
      <c r="AQ560" s="75">
        <f t="shared" si="62"/>
        <v>0.39999999999999858</v>
      </c>
      <c r="AR560" s="116"/>
      <c r="AS560" s="127"/>
      <c r="AT560" s="127" t="s">
        <v>3795</v>
      </c>
      <c r="AU560" s="128"/>
      <c r="AV560" s="232" t="str">
        <f>_xlfn.XLOOKUP($F560,Monstervakken!$C:$C,Monstervakken!L:L,".",0)</f>
        <v>Altijd toepasbaar</v>
      </c>
      <c r="AW560" s="232" t="str">
        <f>_xlfn.XLOOKUP($F560,Monstervakken!$C:$C,Monstervakken!M:M,".",0)</f>
        <v>Altijd toepasbaar</v>
      </c>
      <c r="AX560" s="232" t="str">
        <f>_xlfn.XLOOKUP($F560,Monstervakken!$C:$C,Monstervakken!N:N,".",0)</f>
        <v>Verspreidbaar</v>
      </c>
      <c r="AY560" s="232" t="str">
        <f>_xlfn.XLOOKUP($F560,Monstervakken!$C:$C,Monstervakken!O:O,".",0)</f>
        <v>Toepasbaar in GBT</v>
      </c>
      <c r="AZ560" s="232" t="str">
        <f>_xlfn.XLOOKUP($F560,Monstervakken!$C:$C,Monstervakken!P:P,".",0)</f>
        <v>Toepasbaar in GBT</v>
      </c>
      <c r="BA560" s="232" t="str">
        <f>_xlfn.XLOOKUP($F560,Monstervakken!$C:$C,Monstervakken!Q:Q,".",0)</f>
        <v>Geen</v>
      </c>
      <c r="BB560" s="232"/>
      <c r="BC560" s="234" t="str">
        <f>_xlfn.XLOOKUP($F560,Monstervakken!$C:$C,Monstervakken!CM:CM,".",0)</f>
        <v>nee</v>
      </c>
      <c r="BD560" s="234" t="str">
        <f>_xlfn.XLOOKUP($F560,Monstervakken!$C:$C,Monstervakken!CN:CN,".",0)</f>
        <v>nee</v>
      </c>
      <c r="BE560" s="234" t="str">
        <f>_xlfn.XLOOKUP($F560,Monstervakken!$C:$C,Monstervakken!CO:CO,".",0)</f>
        <v>nee</v>
      </c>
      <c r="BF560" s="234" t="str">
        <f>_xlfn.XLOOKUP($F560,Monstervakken!$C:$C,Monstervakken!CP:CP,".",0)</f>
        <v>nee</v>
      </c>
      <c r="BG560" s="234" t="str">
        <f>_xlfn.XLOOKUP($F560,Monstervakken!$C:$C,Monstervakken!CQ:CQ,".",0)</f>
        <v>nee</v>
      </c>
      <c r="BH560" s="234" t="str">
        <f>_xlfn.XLOOKUP($F560,Monstervakken!$C:$C,Monstervakken!CR:CR,".",0)</f>
        <v>nee</v>
      </c>
      <c r="BI560" s="234" t="str">
        <f>_xlfn.XLOOKUP($F560,Monstervakken!$C:$C,Monstervakken!CS:CS,".",0)</f>
        <v>nee</v>
      </c>
      <c r="BJ560" s="234" t="str">
        <f>_xlfn.XLOOKUP($F560,Monstervakken!$C:$C,Monstervakken!CT:CT,".",0)</f>
        <v>nee</v>
      </c>
      <c r="BK560" s="234" t="str">
        <f>_xlfn.XLOOKUP($F560,Monstervakken!$C:$C,Monstervakken!CU:CU,".",0)</f>
        <v>nee</v>
      </c>
      <c r="BL560" s="232" t="str">
        <f t="shared" si="59"/>
        <v>250_091</v>
      </c>
    </row>
    <row r="561" spans="1:64" x14ac:dyDescent="0.2">
      <c r="A561" s="6" t="s">
        <v>1647</v>
      </c>
      <c r="C561" s="135">
        <f>_xlfn.XLOOKUP(F561,Monstervakken!C:C,Monstervakken!B:B)</f>
        <v>2021</v>
      </c>
      <c r="D561" s="6" t="s">
        <v>1639</v>
      </c>
      <c r="E561" s="6" t="s">
        <v>453</v>
      </c>
      <c r="F561" s="75">
        <v>93</v>
      </c>
      <c r="G561" s="115" t="str">
        <f t="shared" si="60"/>
        <v>250_092</v>
      </c>
      <c r="H561" s="135"/>
      <c r="I561" s="75">
        <v>92</v>
      </c>
      <c r="J561" s="6" t="s">
        <v>454</v>
      </c>
      <c r="K561" s="23">
        <v>29</v>
      </c>
      <c r="L561" s="25">
        <v>5.75</v>
      </c>
      <c r="M561" s="6">
        <v>166.75</v>
      </c>
      <c r="N561" s="8">
        <v>43670</v>
      </c>
      <c r="O561" s="6" t="s">
        <v>26</v>
      </c>
      <c r="P561" s="66">
        <v>-2.09</v>
      </c>
      <c r="Q561" s="66">
        <v>-2.12</v>
      </c>
      <c r="R561" s="66">
        <f>_xlfn.XLOOKUP(E561,hlp_leggeruitrapport!A:A,hlp_leggeruitrapport!D:D)</f>
        <v>-2.12</v>
      </c>
      <c r="S561" s="66">
        <v>0.35</v>
      </c>
      <c r="T561" s="66">
        <f>_xlfn.XLOOKUP(E561,hlp_leggeruitrapport!A:A,hlp_leggeruitrapport!E:E)</f>
        <v>0.35</v>
      </c>
      <c r="U561" s="75">
        <f>_xlfn.XLOOKUP(E561,hlp_leggeruitrapport!A:A,hlp_leggeruitrapport!F:F)</f>
        <v>3</v>
      </c>
      <c r="V561" s="165">
        <f>_xlfn.XLOOKUP($G561,hpBPaanwas!$C:$C,hpBPaanwas!T:T,".")</f>
        <v>3</v>
      </c>
      <c r="W561" s="75">
        <f t="shared" si="61"/>
        <v>-2.6700000000000004</v>
      </c>
      <c r="X561" s="6">
        <v>-2.4700000000000002</v>
      </c>
      <c r="Y561" s="6">
        <v>3.65</v>
      </c>
      <c r="Z561" s="6">
        <v>0.64</v>
      </c>
      <c r="AA561" s="6">
        <v>0.09</v>
      </c>
      <c r="AB561" s="6">
        <v>0.12</v>
      </c>
      <c r="AC561" s="6">
        <v>18.600000000000001</v>
      </c>
      <c r="AD561" s="6">
        <v>2.6</v>
      </c>
      <c r="AE561" s="6">
        <v>3.5</v>
      </c>
      <c r="AF561" s="6">
        <v>6.9051000000000001E-2</v>
      </c>
      <c r="AG561" s="6" t="s">
        <v>445</v>
      </c>
      <c r="AH561" s="6" t="s">
        <v>32</v>
      </c>
      <c r="AI561" s="6" t="s">
        <v>41</v>
      </c>
      <c r="AJ561" s="6" t="s">
        <v>454</v>
      </c>
      <c r="AK561" s="75">
        <f>_xlfn.XLOOKUP(G561,hlpBPout!C:C,hlpBPout!X:X,".")</f>
        <v>17</v>
      </c>
      <c r="AL561" s="75">
        <f>_xlfn.XLOOKUP($G561,hlpBPout!$C:$C,hlpBPout!AA:AA,".")</f>
        <v>3</v>
      </c>
      <c r="AM561" s="75">
        <f>_xlfn.XLOOKUP(G561,hpBPaanwas!C:C,hpBPaanwas!X:X,".")</f>
        <v>23</v>
      </c>
      <c r="AN561" s="165">
        <f t="shared" si="63"/>
        <v>0.10344827586206896</v>
      </c>
      <c r="AO561" s="75">
        <f>_xlfn.XLOOKUP($G561,hpBPaanwas!$C:$C,hpBPaanwas!AA:AA,".")</f>
        <v>3</v>
      </c>
      <c r="AP561" s="116"/>
      <c r="AQ561" s="75">
        <f t="shared" si="62"/>
        <v>-1.6000000000000014</v>
      </c>
      <c r="AR561" s="116"/>
      <c r="AS561" s="127"/>
      <c r="AT561" s="127" t="s">
        <v>3795</v>
      </c>
      <c r="AU561" s="128"/>
      <c r="AV561" s="232" t="str">
        <f>_xlfn.XLOOKUP($F561,Monstervakken!$C:$C,Monstervakken!L:L,".",0)</f>
        <v>Altijd toepasbaar</v>
      </c>
      <c r="AW561" s="232" t="str">
        <f>_xlfn.XLOOKUP($F561,Monstervakken!$C:$C,Monstervakken!M:M,".",0)</f>
        <v>Altijd toepasbaar</v>
      </c>
      <c r="AX561" s="232" t="str">
        <f>_xlfn.XLOOKUP($F561,Monstervakken!$C:$C,Monstervakken!N:N,".",0)</f>
        <v>Verspreidbaar</v>
      </c>
      <c r="AY561" s="232" t="str">
        <f>_xlfn.XLOOKUP($F561,Monstervakken!$C:$C,Monstervakken!O:O,".",0)</f>
        <v>Toepasbaar in GBT</v>
      </c>
      <c r="AZ561" s="232" t="str">
        <f>_xlfn.XLOOKUP($F561,Monstervakken!$C:$C,Monstervakken!P:P,".",0)</f>
        <v>Toepasbaar in GBT</v>
      </c>
      <c r="BA561" s="232" t="str">
        <f>_xlfn.XLOOKUP($F561,Monstervakken!$C:$C,Monstervakken!Q:Q,".",0)</f>
        <v>Geen</v>
      </c>
      <c r="BB561" s="232"/>
      <c r="BC561" s="234" t="str">
        <f>_xlfn.XLOOKUP($F561,Monstervakken!$C:$C,Monstervakken!CM:CM,".",0)</f>
        <v>nee</v>
      </c>
      <c r="BD561" s="234" t="str">
        <f>_xlfn.XLOOKUP($F561,Monstervakken!$C:$C,Monstervakken!CN:CN,".",0)</f>
        <v>nee</v>
      </c>
      <c r="BE561" s="234" t="str">
        <f>_xlfn.XLOOKUP($F561,Monstervakken!$C:$C,Monstervakken!CO:CO,".",0)</f>
        <v>nee</v>
      </c>
      <c r="BF561" s="234" t="str">
        <f>_xlfn.XLOOKUP($F561,Monstervakken!$C:$C,Monstervakken!CP:CP,".",0)</f>
        <v>nee</v>
      </c>
      <c r="BG561" s="234" t="str">
        <f>_xlfn.XLOOKUP($F561,Monstervakken!$C:$C,Monstervakken!CQ:CQ,".",0)</f>
        <v>nee</v>
      </c>
      <c r="BH561" s="234" t="str">
        <f>_xlfn.XLOOKUP($F561,Monstervakken!$C:$C,Monstervakken!CR:CR,".",0)</f>
        <v>nee</v>
      </c>
      <c r="BI561" s="234" t="str">
        <f>_xlfn.XLOOKUP($F561,Monstervakken!$C:$C,Monstervakken!CS:CS,".",0)</f>
        <v>nee</v>
      </c>
      <c r="BJ561" s="234" t="str">
        <f>_xlfn.XLOOKUP($F561,Monstervakken!$C:$C,Monstervakken!CT:CT,".",0)</f>
        <v>nee</v>
      </c>
      <c r="BK561" s="234" t="str">
        <f>_xlfn.XLOOKUP($F561,Monstervakken!$C:$C,Monstervakken!CU:CU,".",0)</f>
        <v>nee</v>
      </c>
      <c r="BL561" s="232" t="str">
        <f t="shared" si="59"/>
        <v>250_092</v>
      </c>
    </row>
    <row r="562" spans="1:64" x14ac:dyDescent="0.2">
      <c r="A562" s="6" t="s">
        <v>1647</v>
      </c>
      <c r="C562" s="135">
        <f>_xlfn.XLOOKUP(F562,Monstervakken!C:C,Monstervakken!B:B)</f>
        <v>2021</v>
      </c>
      <c r="D562" s="6" t="s">
        <v>1639</v>
      </c>
      <c r="E562" s="6" t="s">
        <v>234</v>
      </c>
      <c r="F562" s="75">
        <v>93</v>
      </c>
      <c r="G562" s="115" t="str">
        <f t="shared" si="60"/>
        <v>250_093</v>
      </c>
      <c r="H562" s="135"/>
      <c r="I562" s="75">
        <v>93</v>
      </c>
      <c r="J562" s="6" t="s">
        <v>1085</v>
      </c>
      <c r="K562" s="23">
        <v>38.5</v>
      </c>
      <c r="L562" s="25">
        <v>7.75</v>
      </c>
      <c r="M562" s="6">
        <v>298.375</v>
      </c>
      <c r="N562" s="8">
        <v>43670</v>
      </c>
      <c r="O562" s="6" t="s">
        <v>74</v>
      </c>
      <c r="P562" s="66">
        <v>-2.09</v>
      </c>
      <c r="Q562" s="66">
        <v>-2.12</v>
      </c>
      <c r="R562" s="66">
        <f>_xlfn.XLOOKUP(E562,hlp_leggeruitrapport!A:A,hlp_leggeruitrapport!D:D)</f>
        <v>-2.12</v>
      </c>
      <c r="S562" s="66">
        <v>0.75</v>
      </c>
      <c r="T562" s="66">
        <f>_xlfn.XLOOKUP(E562,hlp_leggeruitrapport!A:A,hlp_leggeruitrapport!E:E)</f>
        <v>0.75</v>
      </c>
      <c r="U562" s="75">
        <f>_xlfn.XLOOKUP(E562,hlp_leggeruitrapport!A:A,hlp_leggeruitrapport!F:F)</f>
        <v>3</v>
      </c>
      <c r="V562" s="165">
        <f>_xlfn.XLOOKUP($G562,hpBPaanwas!$C:$C,hpBPaanwas!T:T,".")</f>
        <v>3</v>
      </c>
      <c r="W562" s="75">
        <f t="shared" si="61"/>
        <v>-3.0700000000000003</v>
      </c>
      <c r="X562" s="6">
        <v>-2.87</v>
      </c>
      <c r="Y562" s="6">
        <v>3.25</v>
      </c>
      <c r="Z562" s="6">
        <v>2.5499999999999998</v>
      </c>
      <c r="AA562" s="6">
        <v>0.91</v>
      </c>
      <c r="AB562" s="6">
        <v>1.2</v>
      </c>
      <c r="AC562" s="6">
        <v>98.2</v>
      </c>
      <c r="AD562" s="6">
        <v>35</v>
      </c>
      <c r="AE562" s="6">
        <v>46.2</v>
      </c>
      <c r="AF562" s="6">
        <v>0.29665900000000001</v>
      </c>
      <c r="AG562" s="6" t="s">
        <v>921</v>
      </c>
      <c r="AH562" s="6" t="s">
        <v>28</v>
      </c>
      <c r="AI562" s="6" t="s">
        <v>41</v>
      </c>
      <c r="AJ562" s="6" t="s">
        <v>1085</v>
      </c>
      <c r="AK562" s="75">
        <f>_xlfn.XLOOKUP(G562,hlpBPout!C:C,hlpBPout!X:X,".")</f>
        <v>96</v>
      </c>
      <c r="AL562" s="75">
        <f>_xlfn.XLOOKUP($G562,hlpBPout!$C:$C,hlpBPout!AA:AA,".")</f>
        <v>31</v>
      </c>
      <c r="AM562" s="75">
        <f>_xlfn.XLOOKUP(G562,hpBPaanwas!C:C,hpBPaanwas!X:X,".")</f>
        <v>104</v>
      </c>
      <c r="AN562" s="165">
        <f t="shared" si="63"/>
        <v>1.2987012987012987</v>
      </c>
      <c r="AO562" s="75">
        <f>_xlfn.XLOOKUP($G562,hpBPaanwas!$C:$C,hpBPaanwas!AA:AA,".")</f>
        <v>50</v>
      </c>
      <c r="AP562" s="116"/>
      <c r="AQ562" s="75">
        <f t="shared" si="62"/>
        <v>-2.2000000000000028</v>
      </c>
      <c r="AR562" s="116"/>
      <c r="AS562" s="127"/>
      <c r="AT562" s="127" t="s">
        <v>3795</v>
      </c>
      <c r="AU562" s="128"/>
      <c r="AV562" s="232" t="str">
        <f>_xlfn.XLOOKUP($F562,Monstervakken!$C:$C,Monstervakken!L:L,".",0)</f>
        <v>Altijd toepasbaar</v>
      </c>
      <c r="AW562" s="232" t="str">
        <f>_xlfn.XLOOKUP($F562,Monstervakken!$C:$C,Monstervakken!M:M,".",0)</f>
        <v>Altijd toepasbaar</v>
      </c>
      <c r="AX562" s="232" t="str">
        <f>_xlfn.XLOOKUP($F562,Monstervakken!$C:$C,Monstervakken!N:N,".",0)</f>
        <v>Verspreidbaar</v>
      </c>
      <c r="AY562" s="232" t="str">
        <f>_xlfn.XLOOKUP($F562,Monstervakken!$C:$C,Monstervakken!O:O,".",0)</f>
        <v>Toepasbaar in GBT</v>
      </c>
      <c r="AZ562" s="232" t="str">
        <f>_xlfn.XLOOKUP($F562,Monstervakken!$C:$C,Monstervakken!P:P,".",0)</f>
        <v>Toepasbaar in GBT</v>
      </c>
      <c r="BA562" s="232" t="str">
        <f>_xlfn.XLOOKUP($F562,Monstervakken!$C:$C,Monstervakken!Q:Q,".",0)</f>
        <v>Geen</v>
      </c>
      <c r="BB562" s="232"/>
      <c r="BC562" s="234" t="str">
        <f>_xlfn.XLOOKUP($F562,Monstervakken!$C:$C,Monstervakken!CM:CM,".",0)</f>
        <v>nee</v>
      </c>
      <c r="BD562" s="234" t="str">
        <f>_xlfn.XLOOKUP($F562,Monstervakken!$C:$C,Monstervakken!CN:CN,".",0)</f>
        <v>nee</v>
      </c>
      <c r="BE562" s="234" t="str">
        <f>_xlfn.XLOOKUP($F562,Monstervakken!$C:$C,Monstervakken!CO:CO,".",0)</f>
        <v>nee</v>
      </c>
      <c r="BF562" s="234" t="str">
        <f>_xlfn.XLOOKUP($F562,Monstervakken!$C:$C,Monstervakken!CP:CP,".",0)</f>
        <v>nee</v>
      </c>
      <c r="BG562" s="234" t="str">
        <f>_xlfn.XLOOKUP($F562,Monstervakken!$C:$C,Monstervakken!CQ:CQ,".",0)</f>
        <v>nee</v>
      </c>
      <c r="BH562" s="234" t="str">
        <f>_xlfn.XLOOKUP($F562,Monstervakken!$C:$C,Monstervakken!CR:CR,".",0)</f>
        <v>nee</v>
      </c>
      <c r="BI562" s="234" t="str">
        <f>_xlfn.XLOOKUP($F562,Monstervakken!$C:$C,Monstervakken!CS:CS,".",0)</f>
        <v>nee</v>
      </c>
      <c r="BJ562" s="234" t="str">
        <f>_xlfn.XLOOKUP($F562,Monstervakken!$C:$C,Monstervakken!CT:CT,".",0)</f>
        <v>nee</v>
      </c>
      <c r="BK562" s="234" t="str">
        <f>_xlfn.XLOOKUP($F562,Monstervakken!$C:$C,Monstervakken!CU:CU,".",0)</f>
        <v>nee</v>
      </c>
      <c r="BL562" s="232" t="str">
        <f t="shared" si="59"/>
        <v>250_093</v>
      </c>
    </row>
    <row r="563" spans="1:64" x14ac:dyDescent="0.2">
      <c r="A563" s="6" t="s">
        <v>1647</v>
      </c>
      <c r="C563" s="135">
        <f>_xlfn.XLOOKUP(F563,Monstervakken!C:C,Monstervakken!B:B)</f>
        <v>2021</v>
      </c>
      <c r="D563" s="6" t="s">
        <v>1639</v>
      </c>
      <c r="E563" s="6" t="s">
        <v>234</v>
      </c>
      <c r="F563" s="75">
        <v>93</v>
      </c>
      <c r="G563" s="115" t="str">
        <f t="shared" si="60"/>
        <v>250_094</v>
      </c>
      <c r="H563" s="135"/>
      <c r="I563" s="75">
        <v>94</v>
      </c>
      <c r="J563" s="6" t="s">
        <v>704</v>
      </c>
      <c r="K563" s="23">
        <v>46.5</v>
      </c>
      <c r="L563" s="25">
        <v>7.6</v>
      </c>
      <c r="M563" s="6">
        <v>353.4</v>
      </c>
      <c r="N563" s="8">
        <v>43670</v>
      </c>
      <c r="O563" s="6" t="s">
        <v>55</v>
      </c>
      <c r="P563" s="66">
        <v>-2.09</v>
      </c>
      <c r="Q563" s="66">
        <v>-2.12</v>
      </c>
      <c r="R563" s="66">
        <f>_xlfn.XLOOKUP(E563,hlp_leggeruitrapport!A:A,hlp_leggeruitrapport!D:D)</f>
        <v>-2.12</v>
      </c>
      <c r="S563" s="66">
        <v>0.75</v>
      </c>
      <c r="T563" s="66">
        <f>_xlfn.XLOOKUP(E563,hlp_leggeruitrapport!A:A,hlp_leggeruitrapport!E:E)</f>
        <v>0.75</v>
      </c>
      <c r="U563" s="75">
        <f>_xlfn.XLOOKUP(E563,hlp_leggeruitrapport!A:A,hlp_leggeruitrapport!F:F)</f>
        <v>3</v>
      </c>
      <c r="V563" s="165">
        <f>_xlfn.XLOOKUP($G563,hpBPaanwas!$C:$C,hpBPaanwas!T:T,".")</f>
        <v>3</v>
      </c>
      <c r="W563" s="75">
        <f t="shared" si="61"/>
        <v>-3.0700000000000003</v>
      </c>
      <c r="X563" s="6">
        <v>-2.87</v>
      </c>
      <c r="Y563" s="6">
        <v>3.1</v>
      </c>
      <c r="Z563" s="6">
        <v>2.56</v>
      </c>
      <c r="AA563" s="6">
        <v>0.64</v>
      </c>
      <c r="AB563" s="6">
        <v>1.1299999999999999</v>
      </c>
      <c r="AC563" s="6">
        <v>119</v>
      </c>
      <c r="AD563" s="6">
        <v>29.8</v>
      </c>
      <c r="AE563" s="6">
        <v>52.5</v>
      </c>
      <c r="AF563" s="6">
        <v>0.22943</v>
      </c>
      <c r="AG563" s="6" t="s">
        <v>479</v>
      </c>
      <c r="AH563" s="6" t="s">
        <v>28</v>
      </c>
      <c r="AI563" s="6" t="s">
        <v>41</v>
      </c>
      <c r="AJ563" s="6" t="s">
        <v>704</v>
      </c>
      <c r="AK563" s="75">
        <f>_xlfn.XLOOKUP(G563,hlpBPout!C:C,hlpBPout!X:X,".")</f>
        <v>121</v>
      </c>
      <c r="AL563" s="75">
        <f>_xlfn.XLOOKUP($G563,hlpBPout!$C:$C,hlpBPout!AA:AA,".")</f>
        <v>28</v>
      </c>
      <c r="AM563" s="75">
        <f>_xlfn.XLOOKUP(G563,hpBPaanwas!C:C,hpBPaanwas!X:X,".")</f>
        <v>126</v>
      </c>
      <c r="AN563" s="165">
        <f t="shared" si="63"/>
        <v>1.2043010752688172</v>
      </c>
      <c r="AO563" s="75">
        <f>_xlfn.XLOOKUP($G563,hpBPaanwas!$C:$C,hpBPaanwas!AA:AA,".")</f>
        <v>56</v>
      </c>
      <c r="AP563" s="116"/>
      <c r="AQ563" s="75">
        <f t="shared" si="62"/>
        <v>2</v>
      </c>
      <c r="AR563" s="116"/>
      <c r="AS563" s="127"/>
      <c r="AT563" s="127" t="s">
        <v>3795</v>
      </c>
      <c r="AU563" s="128"/>
      <c r="AV563" s="232" t="str">
        <f>_xlfn.XLOOKUP($F563,Monstervakken!$C:$C,Monstervakken!L:L,".",0)</f>
        <v>Altijd toepasbaar</v>
      </c>
      <c r="AW563" s="232" t="str">
        <f>_xlfn.XLOOKUP($F563,Monstervakken!$C:$C,Monstervakken!M:M,".",0)</f>
        <v>Altijd toepasbaar</v>
      </c>
      <c r="AX563" s="232" t="str">
        <f>_xlfn.XLOOKUP($F563,Monstervakken!$C:$C,Monstervakken!N:N,".",0)</f>
        <v>Verspreidbaar</v>
      </c>
      <c r="AY563" s="232" t="str">
        <f>_xlfn.XLOOKUP($F563,Monstervakken!$C:$C,Monstervakken!O:O,".",0)</f>
        <v>Toepasbaar in GBT</v>
      </c>
      <c r="AZ563" s="232" t="str">
        <f>_xlfn.XLOOKUP($F563,Monstervakken!$C:$C,Monstervakken!P:P,".",0)</f>
        <v>Toepasbaar in GBT</v>
      </c>
      <c r="BA563" s="232" t="str">
        <f>_xlfn.XLOOKUP($F563,Monstervakken!$C:$C,Monstervakken!Q:Q,".",0)</f>
        <v>Geen</v>
      </c>
      <c r="BB563" s="232"/>
      <c r="BC563" s="234" t="str">
        <f>_xlfn.XLOOKUP($F563,Monstervakken!$C:$C,Monstervakken!CM:CM,".",0)</f>
        <v>nee</v>
      </c>
      <c r="BD563" s="234" t="str">
        <f>_xlfn.XLOOKUP($F563,Monstervakken!$C:$C,Monstervakken!CN:CN,".",0)</f>
        <v>nee</v>
      </c>
      <c r="BE563" s="234" t="str">
        <f>_xlfn.XLOOKUP($F563,Monstervakken!$C:$C,Monstervakken!CO:CO,".",0)</f>
        <v>nee</v>
      </c>
      <c r="BF563" s="234" t="str">
        <f>_xlfn.XLOOKUP($F563,Monstervakken!$C:$C,Monstervakken!CP:CP,".",0)</f>
        <v>nee</v>
      </c>
      <c r="BG563" s="234" t="str">
        <f>_xlfn.XLOOKUP($F563,Monstervakken!$C:$C,Monstervakken!CQ:CQ,".",0)</f>
        <v>nee</v>
      </c>
      <c r="BH563" s="234" t="str">
        <f>_xlfn.XLOOKUP($F563,Monstervakken!$C:$C,Monstervakken!CR:CR,".",0)</f>
        <v>nee</v>
      </c>
      <c r="BI563" s="234" t="str">
        <f>_xlfn.XLOOKUP($F563,Monstervakken!$C:$C,Monstervakken!CS:CS,".",0)</f>
        <v>nee</v>
      </c>
      <c r="BJ563" s="234" t="str">
        <f>_xlfn.XLOOKUP($F563,Monstervakken!$C:$C,Monstervakken!CT:CT,".",0)</f>
        <v>nee</v>
      </c>
      <c r="BK563" s="234" t="str">
        <f>_xlfn.XLOOKUP($F563,Monstervakken!$C:$C,Monstervakken!CU:CU,".",0)</f>
        <v>nee</v>
      </c>
      <c r="BL563" s="232" t="str">
        <f t="shared" si="59"/>
        <v>250_094</v>
      </c>
    </row>
    <row r="564" spans="1:64" x14ac:dyDescent="0.2">
      <c r="A564" s="6" t="s">
        <v>1647</v>
      </c>
      <c r="C564" s="135">
        <f>_xlfn.XLOOKUP(F564,Monstervakken!C:C,Monstervakken!B:B)</f>
        <v>2021</v>
      </c>
      <c r="D564" s="6" t="s">
        <v>1639</v>
      </c>
      <c r="E564" s="6" t="s">
        <v>234</v>
      </c>
      <c r="F564" s="75">
        <v>93</v>
      </c>
      <c r="G564" s="115" t="str">
        <f t="shared" si="60"/>
        <v>250_095</v>
      </c>
      <c r="H564" s="135"/>
      <c r="I564" s="75">
        <v>95</v>
      </c>
      <c r="J564" s="6" t="s">
        <v>235</v>
      </c>
      <c r="K564" s="23">
        <v>39</v>
      </c>
      <c r="L564" s="25">
        <v>5.45</v>
      </c>
      <c r="M564" s="6">
        <v>212.55</v>
      </c>
      <c r="N564" s="8">
        <v>43670</v>
      </c>
      <c r="O564" s="6" t="s">
        <v>66</v>
      </c>
      <c r="P564" s="66">
        <v>-2.09</v>
      </c>
      <c r="Q564" s="66">
        <v>-2.12</v>
      </c>
      <c r="R564" s="66">
        <f>_xlfn.XLOOKUP(E564,hlp_leggeruitrapport!A:A,hlp_leggeruitrapport!D:D)</f>
        <v>-2.12</v>
      </c>
      <c r="S564" s="66">
        <v>0.75</v>
      </c>
      <c r="T564" s="66">
        <f>_xlfn.XLOOKUP(E564,hlp_leggeruitrapport!A:A,hlp_leggeruitrapport!E:E)</f>
        <v>0.75</v>
      </c>
      <c r="U564" s="75">
        <f>_xlfn.XLOOKUP(E564,hlp_leggeruitrapport!A:A,hlp_leggeruitrapport!F:F)</f>
        <v>3</v>
      </c>
      <c r="V564" s="165">
        <f>_xlfn.XLOOKUP($G564,hpBPaanwas!$C:$C,hpBPaanwas!T:T,".")</f>
        <v>2.42</v>
      </c>
      <c r="W564" s="75">
        <f t="shared" si="61"/>
        <v>-3.0700000000000003</v>
      </c>
      <c r="X564" s="6">
        <v>-2.87</v>
      </c>
      <c r="Y564" s="6">
        <v>1.8166659999999999</v>
      </c>
      <c r="Z564" s="6">
        <v>0.85</v>
      </c>
      <c r="AA564" s="6">
        <v>0.03</v>
      </c>
      <c r="AB564" s="6">
        <v>0.22</v>
      </c>
      <c r="AC564" s="6">
        <v>33.200000000000003</v>
      </c>
      <c r="AD564" s="6">
        <v>1.2</v>
      </c>
      <c r="AE564" s="6">
        <v>8.6</v>
      </c>
      <c r="AF564" s="6">
        <v>2.1544000000000001E-2</v>
      </c>
      <c r="AG564" s="6" t="s">
        <v>27</v>
      </c>
      <c r="AH564" s="6" t="s">
        <v>32</v>
      </c>
      <c r="AI564" s="6" t="s">
        <v>29</v>
      </c>
      <c r="AJ564" s="6" t="s">
        <v>235</v>
      </c>
      <c r="AK564" s="75">
        <f>_xlfn.XLOOKUP(G564,hlpBPout!C:C,hlpBPout!X:X,".")</f>
        <v>31</v>
      </c>
      <c r="AL564" s="75">
        <f>_xlfn.XLOOKUP($G564,hlpBPout!$C:$C,hlpBPout!AA:AA,".")</f>
        <v>0</v>
      </c>
      <c r="AM564" s="75">
        <f>_xlfn.XLOOKUP(G564,hpBPaanwas!C:C,hpBPaanwas!X:X,".")</f>
        <v>39</v>
      </c>
      <c r="AN564" s="165">
        <f t="shared" si="63"/>
        <v>0.20512820512820512</v>
      </c>
      <c r="AO564" s="75">
        <f>_xlfn.XLOOKUP($G564,hpBPaanwas!$C:$C,hpBPaanwas!AA:AA,".")</f>
        <v>8</v>
      </c>
      <c r="AP564" s="116"/>
      <c r="AQ564" s="75">
        <f t="shared" si="62"/>
        <v>-2.2000000000000028</v>
      </c>
      <c r="AR564" s="116"/>
      <c r="AS564" s="127"/>
      <c r="AT564" s="127" t="s">
        <v>3795</v>
      </c>
      <c r="AU564" s="128"/>
      <c r="AV564" s="232" t="str">
        <f>_xlfn.XLOOKUP($F564,Monstervakken!$C:$C,Monstervakken!L:L,".",0)</f>
        <v>Altijd toepasbaar</v>
      </c>
      <c r="AW564" s="232" t="str">
        <f>_xlfn.XLOOKUP($F564,Monstervakken!$C:$C,Monstervakken!M:M,".",0)</f>
        <v>Altijd toepasbaar</v>
      </c>
      <c r="AX564" s="232" t="str">
        <f>_xlfn.XLOOKUP($F564,Monstervakken!$C:$C,Monstervakken!N:N,".",0)</f>
        <v>Verspreidbaar</v>
      </c>
      <c r="AY564" s="232" t="str">
        <f>_xlfn.XLOOKUP($F564,Monstervakken!$C:$C,Monstervakken!O:O,".",0)</f>
        <v>Toepasbaar in GBT</v>
      </c>
      <c r="AZ564" s="232" t="str">
        <f>_xlfn.XLOOKUP($F564,Monstervakken!$C:$C,Monstervakken!P:P,".",0)</f>
        <v>Toepasbaar in GBT</v>
      </c>
      <c r="BA564" s="232" t="str">
        <f>_xlfn.XLOOKUP($F564,Monstervakken!$C:$C,Monstervakken!Q:Q,".",0)</f>
        <v>Geen</v>
      </c>
      <c r="BB564" s="232"/>
      <c r="BC564" s="234" t="str">
        <f>_xlfn.XLOOKUP($F564,Monstervakken!$C:$C,Monstervakken!CM:CM,".",0)</f>
        <v>nee</v>
      </c>
      <c r="BD564" s="234" t="str">
        <f>_xlfn.XLOOKUP($F564,Monstervakken!$C:$C,Monstervakken!CN:CN,".",0)</f>
        <v>nee</v>
      </c>
      <c r="BE564" s="234" t="str">
        <f>_xlfn.XLOOKUP($F564,Monstervakken!$C:$C,Monstervakken!CO:CO,".",0)</f>
        <v>nee</v>
      </c>
      <c r="BF564" s="234" t="str">
        <f>_xlfn.XLOOKUP($F564,Monstervakken!$C:$C,Monstervakken!CP:CP,".",0)</f>
        <v>nee</v>
      </c>
      <c r="BG564" s="234" t="str">
        <f>_xlfn.XLOOKUP($F564,Monstervakken!$C:$C,Monstervakken!CQ:CQ,".",0)</f>
        <v>nee</v>
      </c>
      <c r="BH564" s="234" t="str">
        <f>_xlfn.XLOOKUP($F564,Monstervakken!$C:$C,Monstervakken!CR:CR,".",0)</f>
        <v>nee</v>
      </c>
      <c r="BI564" s="234" t="str">
        <f>_xlfn.XLOOKUP($F564,Monstervakken!$C:$C,Monstervakken!CS:CS,".",0)</f>
        <v>nee</v>
      </c>
      <c r="BJ564" s="234" t="str">
        <f>_xlfn.XLOOKUP($F564,Monstervakken!$C:$C,Monstervakken!CT:CT,".",0)</f>
        <v>nee</v>
      </c>
      <c r="BK564" s="234" t="str">
        <f>_xlfn.XLOOKUP($F564,Monstervakken!$C:$C,Monstervakken!CU:CU,".",0)</f>
        <v>nee</v>
      </c>
      <c r="BL564" s="232" t="str">
        <f t="shared" si="59"/>
        <v>250_095</v>
      </c>
    </row>
    <row r="565" spans="1:64" x14ac:dyDescent="0.2">
      <c r="A565" s="6" t="s">
        <v>1647</v>
      </c>
      <c r="C565" s="135">
        <f>_xlfn.XLOOKUP(F565,Monstervakken!C:C,Monstervakken!B:B)</f>
        <v>2021</v>
      </c>
      <c r="D565" s="6" t="s">
        <v>1639</v>
      </c>
      <c r="E565" s="6" t="s">
        <v>236</v>
      </c>
      <c r="F565" s="75">
        <v>93</v>
      </c>
      <c r="G565" s="115" t="str">
        <f t="shared" si="60"/>
        <v>250_096</v>
      </c>
      <c r="H565" s="135"/>
      <c r="I565" s="75">
        <v>96</v>
      </c>
      <c r="J565" s="6" t="s">
        <v>237</v>
      </c>
      <c r="K565" s="23">
        <v>31.5</v>
      </c>
      <c r="L565" s="25">
        <v>6.15</v>
      </c>
      <c r="M565" s="6">
        <v>193.72499999999999</v>
      </c>
      <c r="N565" s="8">
        <v>43670</v>
      </c>
      <c r="O565" s="6" t="s">
        <v>55</v>
      </c>
      <c r="P565" s="66">
        <v>-2.09</v>
      </c>
      <c r="Q565" s="66">
        <v>-2.12</v>
      </c>
      <c r="R565" s="66">
        <f>_xlfn.XLOOKUP(E565,hlp_leggeruitrapport!A:A,hlp_leggeruitrapport!D:D)</f>
        <v>-2.12</v>
      </c>
      <c r="S565" s="66">
        <v>0.5</v>
      </c>
      <c r="T565" s="66">
        <f>_xlfn.XLOOKUP(E565,hlp_leggeruitrapport!A:A,hlp_leggeruitrapport!E:E)</f>
        <v>0.5</v>
      </c>
      <c r="U565" s="75">
        <f>_xlfn.XLOOKUP(E565,hlp_leggeruitrapport!A:A,hlp_leggeruitrapport!F:F)</f>
        <v>3</v>
      </c>
      <c r="V565" s="165">
        <f>_xlfn.XLOOKUP($G565,hpBPaanwas!$C:$C,hpBPaanwas!T:T,".")</f>
        <v>3</v>
      </c>
      <c r="W565" s="75">
        <f t="shared" si="61"/>
        <v>-2.8200000000000003</v>
      </c>
      <c r="X565" s="6">
        <v>-2.62</v>
      </c>
      <c r="Y565" s="6">
        <v>3.15</v>
      </c>
      <c r="Z565" s="6">
        <v>0.69</v>
      </c>
      <c r="AA565" s="6">
        <v>0.04</v>
      </c>
      <c r="AB565" s="6">
        <v>0.04</v>
      </c>
      <c r="AC565" s="6">
        <v>21.7</v>
      </c>
      <c r="AD565" s="6">
        <v>1.3</v>
      </c>
      <c r="AE565" s="6">
        <v>1.3</v>
      </c>
      <c r="AF565" s="6">
        <v>2.5093000000000001E-2</v>
      </c>
      <c r="AG565" s="6" t="s">
        <v>27</v>
      </c>
      <c r="AH565" s="6" t="s">
        <v>32</v>
      </c>
      <c r="AI565" s="6" t="s">
        <v>29</v>
      </c>
      <c r="AJ565" s="6" t="s">
        <v>237</v>
      </c>
      <c r="AK565" s="75">
        <f>_xlfn.XLOOKUP(G565,hlpBPout!C:C,hlpBPout!X:X,".")</f>
        <v>22</v>
      </c>
      <c r="AL565" s="75">
        <f>_xlfn.XLOOKUP($G565,hlpBPout!$C:$C,hlpBPout!AA:AA,".")</f>
        <v>0</v>
      </c>
      <c r="AM565" s="75">
        <f>_xlfn.XLOOKUP(G565,hpBPaanwas!C:C,hpBPaanwas!X:X,".")</f>
        <v>25</v>
      </c>
      <c r="AN565" s="165">
        <f t="shared" si="63"/>
        <v>0</v>
      </c>
      <c r="AO565" s="75">
        <f>_xlfn.XLOOKUP($G565,hpBPaanwas!$C:$C,hpBPaanwas!AA:AA,".")</f>
        <v>0</v>
      </c>
      <c r="AP565" s="116"/>
      <c r="AQ565" s="75">
        <f t="shared" si="62"/>
        <v>0.30000000000000071</v>
      </c>
      <c r="AR565" s="116"/>
      <c r="AS565" s="127"/>
      <c r="AT565" s="127" t="s">
        <v>3795</v>
      </c>
      <c r="AU565" s="128"/>
      <c r="AV565" s="232" t="str">
        <f>_xlfn.XLOOKUP($F565,Monstervakken!$C:$C,Monstervakken!L:L,".",0)</f>
        <v>Altijd toepasbaar</v>
      </c>
      <c r="AW565" s="232" t="str">
        <f>_xlfn.XLOOKUP($F565,Monstervakken!$C:$C,Monstervakken!M:M,".",0)</f>
        <v>Altijd toepasbaar</v>
      </c>
      <c r="AX565" s="232" t="str">
        <f>_xlfn.XLOOKUP($F565,Monstervakken!$C:$C,Monstervakken!N:N,".",0)</f>
        <v>Verspreidbaar</v>
      </c>
      <c r="AY565" s="232" t="str">
        <f>_xlfn.XLOOKUP($F565,Monstervakken!$C:$C,Monstervakken!O:O,".",0)</f>
        <v>Toepasbaar in GBT</v>
      </c>
      <c r="AZ565" s="232" t="str">
        <f>_xlfn.XLOOKUP($F565,Monstervakken!$C:$C,Monstervakken!P:P,".",0)</f>
        <v>Toepasbaar in GBT</v>
      </c>
      <c r="BA565" s="232" t="str">
        <f>_xlfn.XLOOKUP($F565,Monstervakken!$C:$C,Monstervakken!Q:Q,".",0)</f>
        <v>Geen</v>
      </c>
      <c r="BB565" s="232"/>
      <c r="BC565" s="234" t="str">
        <f>_xlfn.XLOOKUP($F565,Monstervakken!$C:$C,Monstervakken!CM:CM,".",0)</f>
        <v>nee</v>
      </c>
      <c r="BD565" s="234" t="str">
        <f>_xlfn.XLOOKUP($F565,Monstervakken!$C:$C,Monstervakken!CN:CN,".",0)</f>
        <v>nee</v>
      </c>
      <c r="BE565" s="234" t="str">
        <f>_xlfn.XLOOKUP($F565,Monstervakken!$C:$C,Monstervakken!CO:CO,".",0)</f>
        <v>nee</v>
      </c>
      <c r="BF565" s="234" t="str">
        <f>_xlfn.XLOOKUP($F565,Monstervakken!$C:$C,Monstervakken!CP:CP,".",0)</f>
        <v>nee</v>
      </c>
      <c r="BG565" s="234" t="str">
        <f>_xlfn.XLOOKUP($F565,Monstervakken!$C:$C,Monstervakken!CQ:CQ,".",0)</f>
        <v>nee</v>
      </c>
      <c r="BH565" s="234" t="str">
        <f>_xlfn.XLOOKUP($F565,Monstervakken!$C:$C,Monstervakken!CR:CR,".",0)</f>
        <v>nee</v>
      </c>
      <c r="BI565" s="234" t="str">
        <f>_xlfn.XLOOKUP($F565,Monstervakken!$C:$C,Monstervakken!CS:CS,".",0)</f>
        <v>nee</v>
      </c>
      <c r="BJ565" s="234" t="str">
        <f>_xlfn.XLOOKUP($F565,Monstervakken!$C:$C,Monstervakken!CT:CT,".",0)</f>
        <v>nee</v>
      </c>
      <c r="BK565" s="234" t="str">
        <f>_xlfn.XLOOKUP($F565,Monstervakken!$C:$C,Monstervakken!CU:CU,".",0)</f>
        <v>nee</v>
      </c>
      <c r="BL565" s="232" t="str">
        <f t="shared" si="59"/>
        <v>250_096</v>
      </c>
    </row>
    <row r="566" spans="1:64" x14ac:dyDescent="0.2">
      <c r="A566" s="6" t="s">
        <v>1647</v>
      </c>
      <c r="C566" s="135">
        <f>_xlfn.XLOOKUP(F566,Monstervakken!C:C,Monstervakken!B:B)</f>
        <v>2021</v>
      </c>
      <c r="D566" s="6" t="s">
        <v>1639</v>
      </c>
      <c r="E566" s="6" t="s">
        <v>236</v>
      </c>
      <c r="F566" s="75">
        <v>93</v>
      </c>
      <c r="G566" s="115" t="str">
        <f t="shared" si="60"/>
        <v>250_097</v>
      </c>
      <c r="H566" s="135"/>
      <c r="I566" s="75">
        <v>97</v>
      </c>
      <c r="J566" s="6" t="s">
        <v>238</v>
      </c>
      <c r="K566" s="23">
        <v>29</v>
      </c>
      <c r="L566" s="25">
        <v>6.15</v>
      </c>
      <c r="M566" s="6">
        <v>178.35</v>
      </c>
      <c r="N566" s="8">
        <v>43670</v>
      </c>
      <c r="O566" s="6" t="s">
        <v>55</v>
      </c>
      <c r="P566" s="66">
        <v>-2.09</v>
      </c>
      <c r="Q566" s="66">
        <v>-2.12</v>
      </c>
      <c r="R566" s="66">
        <f>_xlfn.XLOOKUP(E566,hlp_leggeruitrapport!A:A,hlp_leggeruitrapport!D:D)</f>
        <v>-2.12</v>
      </c>
      <c r="S566" s="66">
        <v>0.5</v>
      </c>
      <c r="T566" s="66">
        <f>_xlfn.XLOOKUP(E566,hlp_leggeruitrapport!A:A,hlp_leggeruitrapport!E:E)</f>
        <v>0.5</v>
      </c>
      <c r="U566" s="75">
        <f>_xlfn.XLOOKUP(E566,hlp_leggeruitrapport!A:A,hlp_leggeruitrapport!F:F)</f>
        <v>3</v>
      </c>
      <c r="V566" s="165">
        <f>_xlfn.XLOOKUP($G566,hpBPaanwas!$C:$C,hpBPaanwas!T:T,".")</f>
        <v>3</v>
      </c>
      <c r="W566" s="75">
        <f t="shared" si="61"/>
        <v>-2.8200000000000003</v>
      </c>
      <c r="X566" s="6">
        <v>-2.62</v>
      </c>
      <c r="Y566" s="6">
        <v>3.15</v>
      </c>
      <c r="Z566" s="6">
        <v>0.53</v>
      </c>
      <c r="AA566" s="6">
        <v>0.13</v>
      </c>
      <c r="AB566" s="6">
        <v>0.15</v>
      </c>
      <c r="AC566" s="6">
        <v>15.4</v>
      </c>
      <c r="AD566" s="6">
        <v>3.8</v>
      </c>
      <c r="AE566" s="6">
        <v>4.4000000000000004</v>
      </c>
      <c r="AF566" s="6">
        <v>7.9418000000000002E-2</v>
      </c>
      <c r="AG566" s="6" t="s">
        <v>27</v>
      </c>
      <c r="AH566" s="6" t="s">
        <v>28</v>
      </c>
      <c r="AI566" s="6" t="s">
        <v>29</v>
      </c>
      <c r="AJ566" s="6" t="s">
        <v>238</v>
      </c>
      <c r="AK566" s="75">
        <f>_xlfn.XLOOKUP(G566,hlpBPout!C:C,hlpBPout!X:X,".")</f>
        <v>15</v>
      </c>
      <c r="AL566" s="75">
        <f>_xlfn.XLOOKUP($G566,hlpBPout!$C:$C,hlpBPout!AA:AA,".")</f>
        <v>3</v>
      </c>
      <c r="AM566" s="75">
        <f>_xlfn.XLOOKUP(G566,hpBPaanwas!C:C,hpBPaanwas!X:X,".")</f>
        <v>20</v>
      </c>
      <c r="AN566" s="165">
        <f t="shared" si="63"/>
        <v>0.20689655172413793</v>
      </c>
      <c r="AO566" s="75">
        <f>_xlfn.XLOOKUP($G566,hpBPaanwas!$C:$C,hpBPaanwas!AA:AA,".")</f>
        <v>6</v>
      </c>
      <c r="AP566" s="116"/>
      <c r="AQ566" s="75">
        <f t="shared" si="62"/>
        <v>-0.40000000000000036</v>
      </c>
      <c r="AR566" s="116"/>
      <c r="AS566" s="127"/>
      <c r="AT566" s="127" t="s">
        <v>3795</v>
      </c>
      <c r="AU566" s="128"/>
      <c r="AV566" s="232" t="str">
        <f>_xlfn.XLOOKUP($F566,Monstervakken!$C:$C,Monstervakken!L:L,".",0)</f>
        <v>Altijd toepasbaar</v>
      </c>
      <c r="AW566" s="232" t="str">
        <f>_xlfn.XLOOKUP($F566,Monstervakken!$C:$C,Monstervakken!M:M,".",0)</f>
        <v>Altijd toepasbaar</v>
      </c>
      <c r="AX566" s="232" t="str">
        <f>_xlfn.XLOOKUP($F566,Monstervakken!$C:$C,Monstervakken!N:N,".",0)</f>
        <v>Verspreidbaar</v>
      </c>
      <c r="AY566" s="232" t="str">
        <f>_xlfn.XLOOKUP($F566,Monstervakken!$C:$C,Monstervakken!O:O,".",0)</f>
        <v>Toepasbaar in GBT</v>
      </c>
      <c r="AZ566" s="232" t="str">
        <f>_xlfn.XLOOKUP($F566,Monstervakken!$C:$C,Monstervakken!P:P,".",0)</f>
        <v>Toepasbaar in GBT</v>
      </c>
      <c r="BA566" s="232" t="str">
        <f>_xlfn.XLOOKUP($F566,Monstervakken!$C:$C,Monstervakken!Q:Q,".",0)</f>
        <v>Geen</v>
      </c>
      <c r="BB566" s="232"/>
      <c r="BC566" s="234" t="str">
        <f>_xlfn.XLOOKUP($F566,Monstervakken!$C:$C,Monstervakken!CM:CM,".",0)</f>
        <v>nee</v>
      </c>
      <c r="BD566" s="234" t="str">
        <f>_xlfn.XLOOKUP($F566,Monstervakken!$C:$C,Monstervakken!CN:CN,".",0)</f>
        <v>nee</v>
      </c>
      <c r="BE566" s="234" t="str">
        <f>_xlfn.XLOOKUP($F566,Monstervakken!$C:$C,Monstervakken!CO:CO,".",0)</f>
        <v>nee</v>
      </c>
      <c r="BF566" s="234" t="str">
        <f>_xlfn.XLOOKUP($F566,Monstervakken!$C:$C,Monstervakken!CP:CP,".",0)</f>
        <v>nee</v>
      </c>
      <c r="BG566" s="234" t="str">
        <f>_xlfn.XLOOKUP($F566,Monstervakken!$C:$C,Monstervakken!CQ:CQ,".",0)</f>
        <v>nee</v>
      </c>
      <c r="BH566" s="234" t="str">
        <f>_xlfn.XLOOKUP($F566,Monstervakken!$C:$C,Monstervakken!CR:CR,".",0)</f>
        <v>nee</v>
      </c>
      <c r="BI566" s="234" t="str">
        <f>_xlfn.XLOOKUP($F566,Monstervakken!$C:$C,Monstervakken!CS:CS,".",0)</f>
        <v>nee</v>
      </c>
      <c r="BJ566" s="234" t="str">
        <f>_xlfn.XLOOKUP($F566,Monstervakken!$C:$C,Monstervakken!CT:CT,".",0)</f>
        <v>nee</v>
      </c>
      <c r="BK566" s="234" t="str">
        <f>_xlfn.XLOOKUP($F566,Monstervakken!$C:$C,Monstervakken!CU:CU,".",0)</f>
        <v>nee</v>
      </c>
      <c r="BL566" s="232" t="str">
        <f t="shared" si="59"/>
        <v>250_097</v>
      </c>
    </row>
    <row r="567" spans="1:64" x14ac:dyDescent="0.2">
      <c r="A567" s="6" t="s">
        <v>1647</v>
      </c>
      <c r="C567" s="135">
        <f>_xlfn.XLOOKUP(F567,Monstervakken!C:C,Monstervakken!B:B)</f>
        <v>2021</v>
      </c>
      <c r="D567" s="6" t="s">
        <v>1639</v>
      </c>
      <c r="E567" s="6" t="s">
        <v>705</v>
      </c>
      <c r="F567" s="75">
        <v>93</v>
      </c>
      <c r="G567" s="115" t="str">
        <f t="shared" si="60"/>
        <v>250_098</v>
      </c>
      <c r="H567" s="135"/>
      <c r="I567" s="75">
        <v>98</v>
      </c>
      <c r="J567" s="6" t="s">
        <v>706</v>
      </c>
      <c r="K567" s="23">
        <v>48.5</v>
      </c>
      <c r="L567" s="25">
        <v>7.3</v>
      </c>
      <c r="M567" s="6">
        <v>354.05</v>
      </c>
      <c r="N567" s="8">
        <v>43670</v>
      </c>
      <c r="O567" s="6" t="s">
        <v>66</v>
      </c>
      <c r="P567" s="66">
        <v>-2.09</v>
      </c>
      <c r="Q567" s="66">
        <v>-2.12</v>
      </c>
      <c r="R567" s="66">
        <f>_xlfn.XLOOKUP(E567,hlp_leggeruitrapport!A:A,hlp_leggeruitrapport!D:D)</f>
        <v>-2.12</v>
      </c>
      <c r="S567" s="66">
        <v>0.75</v>
      </c>
      <c r="T567" s="66">
        <f>_xlfn.XLOOKUP(E567,hlp_leggeruitrapport!A:A,hlp_leggeruitrapport!E:E)</f>
        <v>0.75</v>
      </c>
      <c r="U567" s="75">
        <f>_xlfn.XLOOKUP(E567,hlp_leggeruitrapport!A:A,hlp_leggeruitrapport!F:F)</f>
        <v>3</v>
      </c>
      <c r="V567" s="165">
        <f>_xlfn.XLOOKUP($G567,hpBPaanwas!$C:$C,hpBPaanwas!T:T,".")</f>
        <v>3</v>
      </c>
      <c r="W567" s="75">
        <f t="shared" si="61"/>
        <v>-3.0700000000000003</v>
      </c>
      <c r="X567" s="6">
        <v>-2.87</v>
      </c>
      <c r="Y567" s="6">
        <v>2.8</v>
      </c>
      <c r="Z567" s="6">
        <v>2.59</v>
      </c>
      <c r="AA567" s="6">
        <v>0.42</v>
      </c>
      <c r="AB567" s="6">
        <v>0.83</v>
      </c>
      <c r="AC567" s="6">
        <v>125.6</v>
      </c>
      <c r="AD567" s="6">
        <v>20.399999999999999</v>
      </c>
      <c r="AE567" s="6">
        <v>40.299999999999997</v>
      </c>
      <c r="AF567" s="6">
        <v>0.17230799999999999</v>
      </c>
      <c r="AG567" s="6" t="s">
        <v>479</v>
      </c>
      <c r="AH567" s="6" t="s">
        <v>28</v>
      </c>
      <c r="AI567" s="6" t="s">
        <v>41</v>
      </c>
      <c r="AJ567" s="6" t="s">
        <v>706</v>
      </c>
      <c r="AK567" s="75">
        <f>_xlfn.XLOOKUP(G567,hlpBPout!C:C,hlpBPout!X:X,".")</f>
        <v>126</v>
      </c>
      <c r="AL567" s="75">
        <f>_xlfn.XLOOKUP($G567,hlpBPout!$C:$C,hlpBPout!AA:AA,".")</f>
        <v>19</v>
      </c>
      <c r="AM567" s="75">
        <f>_xlfn.XLOOKUP(G567,hpBPaanwas!C:C,hpBPaanwas!X:X,".")</f>
        <v>131</v>
      </c>
      <c r="AN567" s="165">
        <f t="shared" si="63"/>
        <v>0.90721649484536082</v>
      </c>
      <c r="AO567" s="75">
        <f>_xlfn.XLOOKUP($G567,hpBPaanwas!$C:$C,hpBPaanwas!AA:AA,".")</f>
        <v>44</v>
      </c>
      <c r="AP567" s="116"/>
      <c r="AQ567" s="75">
        <f t="shared" si="62"/>
        <v>0.40000000000000568</v>
      </c>
      <c r="AR567" s="116"/>
      <c r="AS567" s="127"/>
      <c r="AT567" s="127" t="s">
        <v>3795</v>
      </c>
      <c r="AU567" s="128"/>
      <c r="AV567" s="232" t="str">
        <f>_xlfn.XLOOKUP($F567,Monstervakken!$C:$C,Monstervakken!L:L,".",0)</f>
        <v>Altijd toepasbaar</v>
      </c>
      <c r="AW567" s="232" t="str">
        <f>_xlfn.XLOOKUP($F567,Monstervakken!$C:$C,Monstervakken!M:M,".",0)</f>
        <v>Altijd toepasbaar</v>
      </c>
      <c r="AX567" s="232" t="str">
        <f>_xlfn.XLOOKUP($F567,Monstervakken!$C:$C,Monstervakken!N:N,".",0)</f>
        <v>Verspreidbaar</v>
      </c>
      <c r="AY567" s="232" t="str">
        <f>_xlfn.XLOOKUP($F567,Monstervakken!$C:$C,Monstervakken!O:O,".",0)</f>
        <v>Toepasbaar in GBT</v>
      </c>
      <c r="AZ567" s="232" t="str">
        <f>_xlfn.XLOOKUP($F567,Monstervakken!$C:$C,Monstervakken!P:P,".",0)</f>
        <v>Toepasbaar in GBT</v>
      </c>
      <c r="BA567" s="232" t="str">
        <f>_xlfn.XLOOKUP($F567,Monstervakken!$C:$C,Monstervakken!Q:Q,".",0)</f>
        <v>Geen</v>
      </c>
      <c r="BB567" s="232"/>
      <c r="BC567" s="234" t="str">
        <f>_xlfn.XLOOKUP($F567,Monstervakken!$C:$C,Monstervakken!CM:CM,".",0)</f>
        <v>nee</v>
      </c>
      <c r="BD567" s="234" t="str">
        <f>_xlfn.XLOOKUP($F567,Monstervakken!$C:$C,Monstervakken!CN:CN,".",0)</f>
        <v>nee</v>
      </c>
      <c r="BE567" s="234" t="str">
        <f>_xlfn.XLOOKUP($F567,Monstervakken!$C:$C,Monstervakken!CO:CO,".",0)</f>
        <v>nee</v>
      </c>
      <c r="BF567" s="234" t="str">
        <f>_xlfn.XLOOKUP($F567,Monstervakken!$C:$C,Monstervakken!CP:CP,".",0)</f>
        <v>nee</v>
      </c>
      <c r="BG567" s="234" t="str">
        <f>_xlfn.XLOOKUP($F567,Monstervakken!$C:$C,Monstervakken!CQ:CQ,".",0)</f>
        <v>nee</v>
      </c>
      <c r="BH567" s="234" t="str">
        <f>_xlfn.XLOOKUP($F567,Monstervakken!$C:$C,Monstervakken!CR:CR,".",0)</f>
        <v>nee</v>
      </c>
      <c r="BI567" s="234" t="str">
        <f>_xlfn.XLOOKUP($F567,Monstervakken!$C:$C,Monstervakken!CS:CS,".",0)</f>
        <v>nee</v>
      </c>
      <c r="BJ567" s="234" t="str">
        <f>_xlfn.XLOOKUP($F567,Monstervakken!$C:$C,Monstervakken!CT:CT,".",0)</f>
        <v>nee</v>
      </c>
      <c r="BK567" s="234" t="str">
        <f>_xlfn.XLOOKUP($F567,Monstervakken!$C:$C,Monstervakken!CU:CU,".",0)</f>
        <v>nee</v>
      </c>
      <c r="BL567" s="232" t="str">
        <f t="shared" si="59"/>
        <v>250_098</v>
      </c>
    </row>
    <row r="568" spans="1:64" x14ac:dyDescent="0.2">
      <c r="A568" s="6" t="s">
        <v>1647</v>
      </c>
      <c r="C568" s="135">
        <f>_xlfn.XLOOKUP(F568,Monstervakken!C:C,Monstervakken!B:B)</f>
        <v>3017</v>
      </c>
      <c r="D568" s="6" t="s">
        <v>1639</v>
      </c>
      <c r="E568" s="6" t="s">
        <v>198</v>
      </c>
      <c r="F568" s="75">
        <v>66</v>
      </c>
      <c r="G568" s="115" t="str">
        <f t="shared" si="60"/>
        <v>250_025</v>
      </c>
      <c r="H568" s="135"/>
      <c r="I568" s="75">
        <v>25</v>
      </c>
      <c r="J568" s="6" t="s">
        <v>1069</v>
      </c>
      <c r="K568" s="23">
        <v>35.5</v>
      </c>
      <c r="L568" s="25">
        <v>3.6</v>
      </c>
      <c r="M568" s="6">
        <v>127.8</v>
      </c>
      <c r="N568" s="8">
        <v>43669</v>
      </c>
      <c r="O568" s="6" t="s">
        <v>38</v>
      </c>
      <c r="P568" s="66">
        <v>-1.97</v>
      </c>
      <c r="Q568" s="66">
        <v>-1.97</v>
      </c>
      <c r="R568" s="66">
        <f>_xlfn.XLOOKUP(E568,hlp_leggeruitrapport!A:A,hlp_leggeruitrapport!D:D)</f>
        <v>-1.97</v>
      </c>
      <c r="S568" s="66">
        <v>0.5</v>
      </c>
      <c r="T568" s="66">
        <f>_xlfn.XLOOKUP(E568,hlp_leggeruitrapport!A:A,hlp_leggeruitrapport!E:E)</f>
        <v>0.5</v>
      </c>
      <c r="U568" s="75">
        <f>_xlfn.XLOOKUP(E568,hlp_leggeruitrapport!A:A,hlp_leggeruitrapport!F:F)</f>
        <v>3</v>
      </c>
      <c r="V568" s="165">
        <f>_xlfn.XLOOKUP($G568,hpBPaanwas!$C:$C,hpBPaanwas!T:T,".")</f>
        <v>2.4</v>
      </c>
      <c r="W568" s="75">
        <f t="shared" si="61"/>
        <v>-2.6700000000000004</v>
      </c>
      <c r="X568" s="6">
        <v>-2.4700000000000002</v>
      </c>
      <c r="Y568" s="6">
        <v>1</v>
      </c>
      <c r="Z568" s="6">
        <v>1.1499999999999999</v>
      </c>
      <c r="AA568" s="6">
        <v>0.34</v>
      </c>
      <c r="AB568" s="6">
        <v>0.44</v>
      </c>
      <c r="AC568" s="6">
        <v>40.799999999999997</v>
      </c>
      <c r="AD568" s="6">
        <v>12.1</v>
      </c>
      <c r="AE568" s="6">
        <v>15.6</v>
      </c>
      <c r="AF568" s="6">
        <v>0.36093399999999998</v>
      </c>
      <c r="AG568" s="6" t="s">
        <v>921</v>
      </c>
      <c r="AH568" s="6" t="s">
        <v>32</v>
      </c>
      <c r="AI568" s="6" t="s">
        <v>41</v>
      </c>
      <c r="AJ568" s="6" t="s">
        <v>1069</v>
      </c>
      <c r="AK568" s="75">
        <f>_xlfn.XLOOKUP(G568,hlpBPout!C:C,hlpBPout!X:X,".")</f>
        <v>39</v>
      </c>
      <c r="AL568" s="75">
        <f>_xlfn.XLOOKUP($G568,hlpBPout!$C:$C,hlpBPout!AA:AA,".")</f>
        <v>11</v>
      </c>
      <c r="AM568" s="75">
        <f>_xlfn.XLOOKUP(G568,hpBPaanwas!C:C,hpBPaanwas!X:X,".")</f>
        <v>43</v>
      </c>
      <c r="AN568" s="165">
        <f t="shared" si="63"/>
        <v>0.59154929577464788</v>
      </c>
      <c r="AO568" s="75">
        <f>_xlfn.XLOOKUP($G568,hpBPaanwas!$C:$C,hpBPaanwas!AA:AA,".")</f>
        <v>21</v>
      </c>
      <c r="AP568" s="116"/>
      <c r="AQ568" s="75">
        <f t="shared" si="62"/>
        <v>-1.7999999999999972</v>
      </c>
      <c r="AR568" s="116"/>
      <c r="AS568" s="127"/>
      <c r="AT568" s="127" t="s">
        <v>3795</v>
      </c>
      <c r="AU568" s="128"/>
      <c r="AV568" s="232" t="str">
        <f>_xlfn.XLOOKUP($F568,Monstervakken!$C:$C,Monstervakken!L:L,".",0)</f>
        <v>Klasse industrie</v>
      </c>
      <c r="AW568" s="232" t="str">
        <f>_xlfn.XLOOKUP($F568,Monstervakken!$C:$C,Monstervakken!M:M,".",0)</f>
        <v>Klasse A</v>
      </c>
      <c r="AX568" s="232" t="str">
        <f>_xlfn.XLOOKUP($F568,Monstervakken!$C:$C,Monstervakken!N:N,".",0)</f>
        <v>Verspreidbaar</v>
      </c>
      <c r="AY568" s="232" t="str">
        <f>_xlfn.XLOOKUP($F568,Monstervakken!$C:$C,Monstervakken!O:O,".",0)</f>
        <v>Toepasbaar in GBT</v>
      </c>
      <c r="AZ568" s="232" t="str">
        <f>_xlfn.XLOOKUP($F568,Monstervakken!$C:$C,Monstervakken!P:P,".",0)</f>
        <v>Toepasbaar in GBT</v>
      </c>
      <c r="BA568" s="232" t="str">
        <f>_xlfn.XLOOKUP($F568,Monstervakken!$C:$C,Monstervakken!Q:Q,".",0)</f>
        <v>Geen</v>
      </c>
      <c r="BB568" s="232"/>
      <c r="BC568" s="234" t="str">
        <f>_xlfn.XLOOKUP($F568,Monstervakken!$C:$C,Monstervakken!CM:CM,".",0)</f>
        <v>ja</v>
      </c>
      <c r="BD568" s="234" t="str">
        <f>_xlfn.XLOOKUP($F568,Monstervakken!$C:$C,Monstervakken!CN:CN,".",0)</f>
        <v>ja</v>
      </c>
      <c r="BE568" s="234" t="str">
        <f>_xlfn.XLOOKUP($F568,Monstervakken!$C:$C,Monstervakken!CO:CO,".",0)</f>
        <v>ja</v>
      </c>
      <c r="BF568" s="234" t="str">
        <f>_xlfn.XLOOKUP($F568,Monstervakken!$C:$C,Monstervakken!CP:CP,".",0)</f>
        <v>ja</v>
      </c>
      <c r="BG568" s="234" t="str">
        <f>_xlfn.XLOOKUP($F568,Monstervakken!$C:$C,Monstervakken!CQ:CQ,".",0)</f>
        <v>ja</v>
      </c>
      <c r="BH568" s="234" t="str">
        <f>_xlfn.XLOOKUP($F568,Monstervakken!$C:$C,Monstervakken!CR:CR,".",0)</f>
        <v>ja</v>
      </c>
      <c r="BI568" s="234" t="str">
        <f>_xlfn.XLOOKUP($F568,Monstervakken!$C:$C,Monstervakken!CS:CS,".",0)</f>
        <v>ja</v>
      </c>
      <c r="BJ568" s="234" t="str">
        <f>_xlfn.XLOOKUP($F568,Monstervakken!$C:$C,Monstervakken!CT:CT,".",0)</f>
        <v>ja</v>
      </c>
      <c r="BK568" s="234" t="str">
        <f>_xlfn.XLOOKUP($F568,Monstervakken!$C:$C,Monstervakken!CU:CU,".",0)</f>
        <v>ja</v>
      </c>
      <c r="BL568" s="232" t="str">
        <f t="shared" si="59"/>
        <v>250_025</v>
      </c>
    </row>
    <row r="569" spans="1:64" x14ac:dyDescent="0.2">
      <c r="A569" s="6" t="s">
        <v>1647</v>
      </c>
      <c r="C569" s="135">
        <f>_xlfn.XLOOKUP(F569,Monstervakken!C:C,Monstervakken!B:B)</f>
        <v>3017</v>
      </c>
      <c r="D569" s="6" t="s">
        <v>1639</v>
      </c>
      <c r="E569" s="6" t="s">
        <v>198</v>
      </c>
      <c r="F569" s="75">
        <v>66</v>
      </c>
      <c r="G569" s="115" t="str">
        <f t="shared" si="60"/>
        <v>250_026</v>
      </c>
      <c r="H569" s="135"/>
      <c r="I569" s="75">
        <v>26</v>
      </c>
      <c r="J569" s="6" t="s">
        <v>199</v>
      </c>
      <c r="K569" s="23">
        <v>41</v>
      </c>
      <c r="L569" s="25">
        <v>5.05</v>
      </c>
      <c r="M569" s="6">
        <v>207.05</v>
      </c>
      <c r="N569" s="8">
        <v>43669</v>
      </c>
      <c r="O569" s="6" t="s">
        <v>38</v>
      </c>
      <c r="P569" s="66">
        <v>-1.97</v>
      </c>
      <c r="Q569" s="66">
        <v>-1.97</v>
      </c>
      <c r="R569" s="66">
        <f>_xlfn.XLOOKUP(E569,hlp_leggeruitrapport!A:A,hlp_leggeruitrapport!D:D)</f>
        <v>-1.97</v>
      </c>
      <c r="S569" s="66">
        <v>0.5</v>
      </c>
      <c r="T569" s="66">
        <f>_xlfn.XLOOKUP(E569,hlp_leggeruitrapport!A:A,hlp_leggeruitrapport!E:E)</f>
        <v>0.5</v>
      </c>
      <c r="U569" s="75">
        <f>_xlfn.XLOOKUP(E569,hlp_leggeruitrapport!A:A,hlp_leggeruitrapport!F:F)</f>
        <v>3</v>
      </c>
      <c r="V569" s="165">
        <f>_xlfn.XLOOKUP($G569,hpBPaanwas!$C:$C,hpBPaanwas!T:T,".")</f>
        <v>3</v>
      </c>
      <c r="W569" s="75">
        <f t="shared" si="61"/>
        <v>-2.6700000000000004</v>
      </c>
      <c r="X569" s="6">
        <v>-2.4700000000000002</v>
      </c>
      <c r="Y569" s="6">
        <v>2.0499999999999998</v>
      </c>
      <c r="Z569" s="6">
        <v>1.1399999999999999</v>
      </c>
      <c r="AA569" s="6">
        <v>0.02</v>
      </c>
      <c r="AB569" s="6">
        <v>0.24</v>
      </c>
      <c r="AC569" s="6">
        <v>46.7</v>
      </c>
      <c r="AD569" s="6">
        <v>0.8</v>
      </c>
      <c r="AE569" s="6">
        <v>9.8000000000000007</v>
      </c>
      <c r="AF569" s="6">
        <v>1.9238000000000002E-2</v>
      </c>
      <c r="AG569" s="6" t="s">
        <v>27</v>
      </c>
      <c r="AH569" s="6" t="s">
        <v>32</v>
      </c>
      <c r="AI569" s="6" t="s">
        <v>29</v>
      </c>
      <c r="AJ569" s="6" t="s">
        <v>199</v>
      </c>
      <c r="AK569" s="75">
        <f>_xlfn.XLOOKUP(G569,hlpBPout!C:C,hlpBPout!X:X,".")</f>
        <v>45</v>
      </c>
      <c r="AL569" s="75">
        <f>_xlfn.XLOOKUP($G569,hlpBPout!$C:$C,hlpBPout!AA:AA,".")</f>
        <v>0</v>
      </c>
      <c r="AM569" s="75">
        <f>_xlfn.XLOOKUP(G569,hpBPaanwas!C:C,hpBPaanwas!X:X,".")</f>
        <v>53</v>
      </c>
      <c r="AN569" s="165">
        <f t="shared" si="63"/>
        <v>0.29268292682926828</v>
      </c>
      <c r="AO569" s="75">
        <f>_xlfn.XLOOKUP($G569,hpBPaanwas!$C:$C,hpBPaanwas!AA:AA,".")</f>
        <v>12</v>
      </c>
      <c r="AP569" s="116"/>
      <c r="AQ569" s="75">
        <f t="shared" si="62"/>
        <v>-1.7000000000000028</v>
      </c>
      <c r="AR569" s="116"/>
      <c r="AS569" s="127"/>
      <c r="AT569" s="127" t="s">
        <v>3795</v>
      </c>
      <c r="AU569" s="128"/>
      <c r="AV569" s="232" t="str">
        <f>_xlfn.XLOOKUP($F569,Monstervakken!$C:$C,Monstervakken!L:L,".",0)</f>
        <v>Klasse industrie</v>
      </c>
      <c r="AW569" s="232" t="str">
        <f>_xlfn.XLOOKUP($F569,Monstervakken!$C:$C,Monstervakken!M:M,".",0)</f>
        <v>Klasse A</v>
      </c>
      <c r="AX569" s="232" t="str">
        <f>_xlfn.XLOOKUP($F569,Monstervakken!$C:$C,Monstervakken!N:N,".",0)</f>
        <v>Verspreidbaar</v>
      </c>
      <c r="AY569" s="232" t="str">
        <f>_xlfn.XLOOKUP($F569,Monstervakken!$C:$C,Monstervakken!O:O,".",0)</f>
        <v>Toepasbaar in GBT</v>
      </c>
      <c r="AZ569" s="232" t="str">
        <f>_xlfn.XLOOKUP($F569,Monstervakken!$C:$C,Monstervakken!P:P,".",0)</f>
        <v>Toepasbaar in GBT</v>
      </c>
      <c r="BA569" s="232" t="str">
        <f>_xlfn.XLOOKUP($F569,Monstervakken!$C:$C,Monstervakken!Q:Q,".",0)</f>
        <v>Geen</v>
      </c>
      <c r="BB569" s="232"/>
      <c r="BC569" s="234" t="str">
        <f>_xlfn.XLOOKUP($F569,Monstervakken!$C:$C,Monstervakken!CM:CM,".",0)</f>
        <v>ja</v>
      </c>
      <c r="BD569" s="234" t="str">
        <f>_xlfn.XLOOKUP($F569,Monstervakken!$C:$C,Monstervakken!CN:CN,".",0)</f>
        <v>ja</v>
      </c>
      <c r="BE569" s="234" t="str">
        <f>_xlfn.XLOOKUP($F569,Monstervakken!$C:$C,Monstervakken!CO:CO,".",0)</f>
        <v>ja</v>
      </c>
      <c r="BF569" s="234" t="str">
        <f>_xlfn.XLOOKUP($F569,Monstervakken!$C:$C,Monstervakken!CP:CP,".",0)</f>
        <v>ja</v>
      </c>
      <c r="BG569" s="234" t="str">
        <f>_xlfn.XLOOKUP($F569,Monstervakken!$C:$C,Monstervakken!CQ:CQ,".",0)</f>
        <v>ja</v>
      </c>
      <c r="BH569" s="234" t="str">
        <f>_xlfn.XLOOKUP($F569,Monstervakken!$C:$C,Monstervakken!CR:CR,".",0)</f>
        <v>ja</v>
      </c>
      <c r="BI569" s="234" t="str">
        <f>_xlfn.XLOOKUP($F569,Monstervakken!$C:$C,Monstervakken!CS:CS,".",0)</f>
        <v>ja</v>
      </c>
      <c r="BJ569" s="234" t="str">
        <f>_xlfn.XLOOKUP($F569,Monstervakken!$C:$C,Monstervakken!CT:CT,".",0)</f>
        <v>ja</v>
      </c>
      <c r="BK569" s="234" t="str">
        <f>_xlfn.XLOOKUP($F569,Monstervakken!$C:$C,Monstervakken!CU:CU,".",0)</f>
        <v>ja</v>
      </c>
      <c r="BL569" s="232" t="str">
        <f t="shared" si="59"/>
        <v>250_026</v>
      </c>
    </row>
    <row r="570" spans="1:64" x14ac:dyDescent="0.2">
      <c r="A570" s="6" t="s">
        <v>1647</v>
      </c>
      <c r="C570" s="135">
        <f>_xlfn.XLOOKUP(F570,Monstervakken!C:C,Monstervakken!B:B)</f>
        <v>3017</v>
      </c>
      <c r="D570" s="6" t="s">
        <v>1639</v>
      </c>
      <c r="E570" s="6" t="s">
        <v>198</v>
      </c>
      <c r="F570" s="75">
        <v>66</v>
      </c>
      <c r="G570" s="115" t="str">
        <f t="shared" si="60"/>
        <v>250_027</v>
      </c>
      <c r="H570" s="135"/>
      <c r="I570" s="75">
        <v>27</v>
      </c>
      <c r="J570" s="6" t="s">
        <v>669</v>
      </c>
      <c r="K570" s="23">
        <v>31</v>
      </c>
      <c r="L570" s="25">
        <v>4.4000000000000004</v>
      </c>
      <c r="M570" s="6">
        <v>136.4</v>
      </c>
      <c r="N570" s="8">
        <v>43669</v>
      </c>
      <c r="O570" s="6" t="s">
        <v>38</v>
      </c>
      <c r="P570" s="66">
        <v>-1.97</v>
      </c>
      <c r="Q570" s="66">
        <v>-1.97</v>
      </c>
      <c r="R570" s="66">
        <f>_xlfn.XLOOKUP(E570,hlp_leggeruitrapport!A:A,hlp_leggeruitrapport!D:D)</f>
        <v>-1.97</v>
      </c>
      <c r="S570" s="66">
        <v>0.5</v>
      </c>
      <c r="T570" s="66">
        <f>_xlfn.XLOOKUP(E570,hlp_leggeruitrapport!A:A,hlp_leggeruitrapport!E:E)</f>
        <v>0.5</v>
      </c>
      <c r="U570" s="75">
        <f>_xlfn.XLOOKUP(E570,hlp_leggeruitrapport!A:A,hlp_leggeruitrapport!F:F)</f>
        <v>3</v>
      </c>
      <c r="V570" s="165">
        <f>_xlfn.XLOOKUP($G570,hpBPaanwas!$C:$C,hpBPaanwas!T:T,".")</f>
        <v>2.93</v>
      </c>
      <c r="W570" s="75">
        <f t="shared" si="61"/>
        <v>-2.6700000000000004</v>
      </c>
      <c r="X570" s="6">
        <v>-2.4700000000000002</v>
      </c>
      <c r="Y570" s="6">
        <v>1.4666669999999999</v>
      </c>
      <c r="Z570" s="6">
        <v>1.48</v>
      </c>
      <c r="AA570" s="6">
        <v>0.05</v>
      </c>
      <c r="AB570" s="6">
        <v>0.22</v>
      </c>
      <c r="AC570" s="6">
        <v>45.9</v>
      </c>
      <c r="AD570" s="6">
        <v>1.6</v>
      </c>
      <c r="AE570" s="6">
        <v>6.8</v>
      </c>
      <c r="AF570" s="6">
        <v>6.3829999999999998E-2</v>
      </c>
      <c r="AG570" s="6" t="s">
        <v>479</v>
      </c>
      <c r="AH570" s="6" t="s">
        <v>32</v>
      </c>
      <c r="AI570" s="6" t="s">
        <v>41</v>
      </c>
      <c r="AJ570" s="6" t="s">
        <v>669</v>
      </c>
      <c r="AK570" s="75">
        <f>_xlfn.XLOOKUP(G570,hlpBPout!C:C,hlpBPout!X:X,".")</f>
        <v>47</v>
      </c>
      <c r="AL570" s="75">
        <f>_xlfn.XLOOKUP($G570,hlpBPout!$C:$C,hlpBPout!AA:AA,".")</f>
        <v>0</v>
      </c>
      <c r="AM570" s="75">
        <f>_xlfn.XLOOKUP(G570,hpBPaanwas!C:C,hpBPaanwas!X:X,".")</f>
        <v>50</v>
      </c>
      <c r="AN570" s="165">
        <f t="shared" si="63"/>
        <v>0.29032258064516131</v>
      </c>
      <c r="AO570" s="75">
        <f>_xlfn.XLOOKUP($G570,hpBPaanwas!$C:$C,hpBPaanwas!AA:AA,".")</f>
        <v>9</v>
      </c>
      <c r="AP570" s="116"/>
      <c r="AQ570" s="75">
        <f t="shared" si="62"/>
        <v>1.1000000000000014</v>
      </c>
      <c r="AR570" s="116"/>
      <c r="AS570" s="127"/>
      <c r="AT570" s="127" t="s">
        <v>3795</v>
      </c>
      <c r="AU570" s="128"/>
      <c r="AV570" s="232" t="str">
        <f>_xlfn.XLOOKUP($F570,Monstervakken!$C:$C,Monstervakken!L:L,".",0)</f>
        <v>Klasse industrie</v>
      </c>
      <c r="AW570" s="232" t="str">
        <f>_xlfn.XLOOKUP($F570,Monstervakken!$C:$C,Monstervakken!M:M,".",0)</f>
        <v>Klasse A</v>
      </c>
      <c r="AX570" s="232" t="str">
        <f>_xlfn.XLOOKUP($F570,Monstervakken!$C:$C,Monstervakken!N:N,".",0)</f>
        <v>Verspreidbaar</v>
      </c>
      <c r="AY570" s="232" t="str">
        <f>_xlfn.XLOOKUP($F570,Monstervakken!$C:$C,Monstervakken!O:O,".",0)</f>
        <v>Toepasbaar in GBT</v>
      </c>
      <c r="AZ570" s="232" t="str">
        <f>_xlfn.XLOOKUP($F570,Monstervakken!$C:$C,Monstervakken!P:P,".",0)</f>
        <v>Toepasbaar in GBT</v>
      </c>
      <c r="BA570" s="232" t="str">
        <f>_xlfn.XLOOKUP($F570,Monstervakken!$C:$C,Monstervakken!Q:Q,".",0)</f>
        <v>Geen</v>
      </c>
      <c r="BB570" s="232"/>
      <c r="BC570" s="234" t="str">
        <f>_xlfn.XLOOKUP($F570,Monstervakken!$C:$C,Monstervakken!CM:CM,".",0)</f>
        <v>ja</v>
      </c>
      <c r="BD570" s="234" t="str">
        <f>_xlfn.XLOOKUP($F570,Monstervakken!$C:$C,Monstervakken!CN:CN,".",0)</f>
        <v>ja</v>
      </c>
      <c r="BE570" s="234" t="str">
        <f>_xlfn.XLOOKUP($F570,Monstervakken!$C:$C,Monstervakken!CO:CO,".",0)</f>
        <v>ja</v>
      </c>
      <c r="BF570" s="234" t="str">
        <f>_xlfn.XLOOKUP($F570,Monstervakken!$C:$C,Monstervakken!CP:CP,".",0)</f>
        <v>ja</v>
      </c>
      <c r="BG570" s="234" t="str">
        <f>_xlfn.XLOOKUP($F570,Monstervakken!$C:$C,Monstervakken!CQ:CQ,".",0)</f>
        <v>ja</v>
      </c>
      <c r="BH570" s="234" t="str">
        <f>_xlfn.XLOOKUP($F570,Monstervakken!$C:$C,Monstervakken!CR:CR,".",0)</f>
        <v>ja</v>
      </c>
      <c r="BI570" s="234" t="str">
        <f>_xlfn.XLOOKUP($F570,Monstervakken!$C:$C,Monstervakken!CS:CS,".",0)</f>
        <v>ja</v>
      </c>
      <c r="BJ570" s="234" t="str">
        <f>_xlfn.XLOOKUP($F570,Monstervakken!$C:$C,Monstervakken!CT:CT,".",0)</f>
        <v>ja</v>
      </c>
      <c r="BK570" s="234" t="str">
        <f>_xlfn.XLOOKUP($F570,Monstervakken!$C:$C,Monstervakken!CU:CU,".",0)</f>
        <v>ja</v>
      </c>
      <c r="BL570" s="232" t="str">
        <f t="shared" si="59"/>
        <v>250_027</v>
      </c>
    </row>
    <row r="571" spans="1:64" x14ac:dyDescent="0.2">
      <c r="A571" s="6" t="s">
        <v>1647</v>
      </c>
      <c r="C571" s="135">
        <f>_xlfn.XLOOKUP(F571,Monstervakken!C:C,Monstervakken!B:B)</f>
        <v>3017</v>
      </c>
      <c r="D571" s="6" t="s">
        <v>1639</v>
      </c>
      <c r="E571" s="6" t="s">
        <v>670</v>
      </c>
      <c r="F571" s="75">
        <v>66</v>
      </c>
      <c r="G571" s="75" t="str">
        <f t="shared" si="60"/>
        <v>250_028</v>
      </c>
      <c r="H571" s="135"/>
      <c r="I571" s="75">
        <v>28</v>
      </c>
      <c r="J571" s="6" t="s">
        <v>671</v>
      </c>
      <c r="K571" s="23">
        <v>15</v>
      </c>
      <c r="L571" s="25">
        <v>5.2</v>
      </c>
      <c r="M571" s="6">
        <v>78</v>
      </c>
      <c r="N571" s="8">
        <v>43669</v>
      </c>
      <c r="O571" s="6" t="s">
        <v>38</v>
      </c>
      <c r="P571" s="66">
        <v>-1.97</v>
      </c>
      <c r="Q571" s="66">
        <v>-1.97</v>
      </c>
      <c r="R571" s="66">
        <f>_xlfn.XLOOKUP(E571,hlp_leggeruitrapport!A:A,hlp_leggeruitrapport!D:D)</f>
        <v>-1.97</v>
      </c>
      <c r="S571" s="67">
        <v>0.5</v>
      </c>
      <c r="T571" s="67" t="str">
        <f>_xlfn.XLOOKUP(E571,hlp_leggeruitrapport!A:A,hlp_leggeruitrapport!E:E)</f>
        <v>-</v>
      </c>
      <c r="U571" s="76" t="str">
        <f>_xlfn.XLOOKUP(E571,hlp_leggeruitrapport!A:A,hlp_leggeruitrapport!F:F)</f>
        <v>-</v>
      </c>
      <c r="V571" s="165">
        <f>_xlfn.XLOOKUP($G571,hpBPaanwas!$C:$C,hpBPaanwas!T:T,".")</f>
        <v>3</v>
      </c>
      <c r="W571" s="75">
        <f t="shared" si="61"/>
        <v>-2.6700000000000004</v>
      </c>
      <c r="X571" s="6">
        <v>-2.4700000000000002</v>
      </c>
      <c r="Y571" s="6">
        <v>2.2000000000000002</v>
      </c>
      <c r="Z571" s="6">
        <v>2.3199999999999998</v>
      </c>
      <c r="AA571" s="6">
        <v>0.21</v>
      </c>
      <c r="AB571" s="6">
        <v>0.53</v>
      </c>
      <c r="AC571" s="6">
        <v>34.799999999999997</v>
      </c>
      <c r="AD571" s="6">
        <v>3.2</v>
      </c>
      <c r="AE571" s="6">
        <v>8</v>
      </c>
      <c r="AF571" s="6">
        <v>0.16892099999999999</v>
      </c>
      <c r="AG571" s="6" t="s">
        <v>479</v>
      </c>
      <c r="AH571" s="6" t="s">
        <v>32</v>
      </c>
      <c r="AI571" s="6" t="s">
        <v>41</v>
      </c>
      <c r="AJ571" s="6" t="s">
        <v>671</v>
      </c>
      <c r="AK571" s="75">
        <f>_xlfn.XLOOKUP(G571,hlpBPout!C:C,hlpBPout!X:X,".")</f>
        <v>35</v>
      </c>
      <c r="AL571" s="75">
        <f>_xlfn.XLOOKUP($G571,hlpBPout!$C:$C,hlpBPout!AA:AA,".")</f>
        <v>3</v>
      </c>
      <c r="AM571" s="75">
        <f>_xlfn.XLOOKUP(G571,hpBPaanwas!C:C,hpBPaanwas!X:X,".")</f>
        <v>36</v>
      </c>
      <c r="AN571" s="165">
        <f t="shared" si="63"/>
        <v>0.6</v>
      </c>
      <c r="AO571" s="75">
        <f>_xlfn.XLOOKUP($G571,hpBPaanwas!$C:$C,hpBPaanwas!AA:AA,".")</f>
        <v>9</v>
      </c>
      <c r="AP571" s="116"/>
      <c r="AQ571" s="75">
        <f t="shared" si="62"/>
        <v>0.20000000000000284</v>
      </c>
      <c r="AR571" s="116"/>
      <c r="AS571" s="127"/>
      <c r="AT571" s="127" t="s">
        <v>3795</v>
      </c>
      <c r="AU571" s="128"/>
      <c r="AV571" s="232" t="str">
        <f>_xlfn.XLOOKUP($F571,Monstervakken!$C:$C,Monstervakken!L:L,".",0)</f>
        <v>Klasse industrie</v>
      </c>
      <c r="AW571" s="232" t="str">
        <f>_xlfn.XLOOKUP($F571,Monstervakken!$C:$C,Monstervakken!M:M,".",0)</f>
        <v>Klasse A</v>
      </c>
      <c r="AX571" s="232" t="str">
        <f>_xlfn.XLOOKUP($F571,Monstervakken!$C:$C,Monstervakken!N:N,".",0)</f>
        <v>Verspreidbaar</v>
      </c>
      <c r="AY571" s="232" t="str">
        <f>_xlfn.XLOOKUP($F571,Monstervakken!$C:$C,Monstervakken!O:O,".",0)</f>
        <v>Toepasbaar in GBT</v>
      </c>
      <c r="AZ571" s="232" t="str">
        <f>_xlfn.XLOOKUP($F571,Monstervakken!$C:$C,Monstervakken!P:P,".",0)</f>
        <v>Toepasbaar in GBT</v>
      </c>
      <c r="BA571" s="232" t="str">
        <f>_xlfn.XLOOKUP($F571,Monstervakken!$C:$C,Monstervakken!Q:Q,".",0)</f>
        <v>Geen</v>
      </c>
      <c r="BB571" s="232"/>
      <c r="BC571" s="234" t="str">
        <f>_xlfn.XLOOKUP($F571,Monstervakken!$C:$C,Monstervakken!CM:CM,".",0)</f>
        <v>ja</v>
      </c>
      <c r="BD571" s="234" t="str">
        <f>_xlfn.XLOOKUP($F571,Monstervakken!$C:$C,Monstervakken!CN:CN,".",0)</f>
        <v>ja</v>
      </c>
      <c r="BE571" s="234" t="str">
        <f>_xlfn.XLOOKUP($F571,Monstervakken!$C:$C,Monstervakken!CO:CO,".",0)</f>
        <v>ja</v>
      </c>
      <c r="BF571" s="234" t="str">
        <f>_xlfn.XLOOKUP($F571,Monstervakken!$C:$C,Monstervakken!CP:CP,".",0)</f>
        <v>ja</v>
      </c>
      <c r="BG571" s="234" t="str">
        <f>_xlfn.XLOOKUP($F571,Monstervakken!$C:$C,Monstervakken!CQ:CQ,".",0)</f>
        <v>ja</v>
      </c>
      <c r="BH571" s="234" t="str">
        <f>_xlfn.XLOOKUP($F571,Monstervakken!$C:$C,Monstervakken!CR:CR,".",0)</f>
        <v>ja</v>
      </c>
      <c r="BI571" s="234" t="str">
        <f>_xlfn.XLOOKUP($F571,Monstervakken!$C:$C,Monstervakken!CS:CS,".",0)</f>
        <v>ja</v>
      </c>
      <c r="BJ571" s="234" t="str">
        <f>_xlfn.XLOOKUP($F571,Monstervakken!$C:$C,Monstervakken!CT:CT,".",0)</f>
        <v>ja</v>
      </c>
      <c r="BK571" s="234" t="str">
        <f>_xlfn.XLOOKUP($F571,Monstervakken!$C:$C,Monstervakken!CU:CU,".",0)</f>
        <v>ja</v>
      </c>
      <c r="BL571" s="232" t="str">
        <f t="shared" si="59"/>
        <v>250_028</v>
      </c>
    </row>
    <row r="572" spans="1:64" x14ac:dyDescent="0.2">
      <c r="A572" s="6" t="s">
        <v>1647</v>
      </c>
      <c r="C572" s="135">
        <f>_xlfn.XLOOKUP(F572,Monstervakken!C:C,Monstervakken!B:B)</f>
        <v>3017</v>
      </c>
      <c r="D572" s="6" t="s">
        <v>1639</v>
      </c>
      <c r="E572" s="6" t="s">
        <v>200</v>
      </c>
      <c r="F572" s="75">
        <v>66</v>
      </c>
      <c r="G572" s="115" t="str">
        <f t="shared" si="60"/>
        <v>250_029</v>
      </c>
      <c r="H572" s="135"/>
      <c r="I572" s="75">
        <v>29</v>
      </c>
      <c r="J572" s="6" t="s">
        <v>201</v>
      </c>
      <c r="K572" s="23">
        <v>32.5</v>
      </c>
      <c r="L572" s="25">
        <v>3.9</v>
      </c>
      <c r="M572" s="6">
        <v>126.75</v>
      </c>
      <c r="N572" s="8">
        <v>43669</v>
      </c>
      <c r="O572" s="6" t="s">
        <v>38</v>
      </c>
      <c r="P572" s="66">
        <v>-1.97</v>
      </c>
      <c r="Q572" s="66">
        <v>-1.97</v>
      </c>
      <c r="R572" s="66">
        <f>_xlfn.XLOOKUP(E572,hlp_leggeruitrapport!A:A,hlp_leggeruitrapport!D:D)</f>
        <v>-1.97</v>
      </c>
      <c r="S572" s="66">
        <v>0.5</v>
      </c>
      <c r="T572" s="66">
        <f>_xlfn.XLOOKUP(E572,hlp_leggeruitrapport!A:A,hlp_leggeruitrapport!E:E)</f>
        <v>0.5</v>
      </c>
      <c r="U572" s="75">
        <f>_xlfn.XLOOKUP(E572,hlp_leggeruitrapport!A:A,hlp_leggeruitrapport!F:F)</f>
        <v>3</v>
      </c>
      <c r="V572" s="165">
        <f>_xlfn.XLOOKUP($G572,hpBPaanwas!$C:$C,hpBPaanwas!T:T,".")</f>
        <v>2.7</v>
      </c>
      <c r="W572" s="75">
        <f t="shared" si="61"/>
        <v>-2.6700000000000004</v>
      </c>
      <c r="X572" s="6">
        <v>-2.4700000000000002</v>
      </c>
      <c r="Y572" s="6">
        <v>1</v>
      </c>
      <c r="Z572" s="6">
        <v>1.34</v>
      </c>
      <c r="AA572" s="6">
        <v>0</v>
      </c>
      <c r="AB572" s="6">
        <v>0.05</v>
      </c>
      <c r="AC572" s="6">
        <v>43.6</v>
      </c>
      <c r="AD572" s="6">
        <v>0</v>
      </c>
      <c r="AE572" s="6">
        <v>1.6</v>
      </c>
      <c r="AF572" s="6">
        <v>0</v>
      </c>
      <c r="AG572" s="6" t="s">
        <v>27</v>
      </c>
      <c r="AH572" s="6" t="s">
        <v>32</v>
      </c>
      <c r="AI572" s="6" t="s">
        <v>41</v>
      </c>
      <c r="AJ572" s="6" t="s">
        <v>201</v>
      </c>
      <c r="AK572" s="75">
        <f>_xlfn.XLOOKUP(G572,hlpBPout!C:C,hlpBPout!X:X,".")</f>
        <v>42</v>
      </c>
      <c r="AL572" s="75">
        <f>_xlfn.XLOOKUP($G572,hlpBPout!$C:$C,hlpBPout!AA:AA,".")</f>
        <v>0</v>
      </c>
      <c r="AM572" s="75">
        <f>_xlfn.XLOOKUP(G572,hpBPaanwas!C:C,hpBPaanwas!X:X,".")</f>
        <v>46</v>
      </c>
      <c r="AN572" s="165">
        <f t="shared" si="63"/>
        <v>9.2307692307692313E-2</v>
      </c>
      <c r="AO572" s="75">
        <f>_xlfn.XLOOKUP($G572,hpBPaanwas!$C:$C,hpBPaanwas!AA:AA,".")</f>
        <v>3</v>
      </c>
      <c r="AP572" s="116"/>
      <c r="AQ572" s="75">
        <f t="shared" si="62"/>
        <v>-1.6000000000000014</v>
      </c>
      <c r="AR572" s="116"/>
      <c r="AS572" s="127"/>
      <c r="AT572" s="127" t="s">
        <v>3795</v>
      </c>
      <c r="AU572" s="128"/>
      <c r="AV572" s="232" t="str">
        <f>_xlfn.XLOOKUP($F572,Monstervakken!$C:$C,Monstervakken!L:L,".",0)</f>
        <v>Klasse industrie</v>
      </c>
      <c r="AW572" s="232" t="str">
        <f>_xlfn.XLOOKUP($F572,Monstervakken!$C:$C,Monstervakken!M:M,".",0)</f>
        <v>Klasse A</v>
      </c>
      <c r="AX572" s="232" t="str">
        <f>_xlfn.XLOOKUP($F572,Monstervakken!$C:$C,Monstervakken!N:N,".",0)</f>
        <v>Verspreidbaar</v>
      </c>
      <c r="AY572" s="232" t="str">
        <f>_xlfn.XLOOKUP($F572,Monstervakken!$C:$C,Monstervakken!O:O,".",0)</f>
        <v>Toepasbaar in GBT</v>
      </c>
      <c r="AZ572" s="232" t="str">
        <f>_xlfn.XLOOKUP($F572,Monstervakken!$C:$C,Monstervakken!P:P,".",0)</f>
        <v>Toepasbaar in GBT</v>
      </c>
      <c r="BA572" s="232" t="str">
        <f>_xlfn.XLOOKUP($F572,Monstervakken!$C:$C,Monstervakken!Q:Q,".",0)</f>
        <v>Geen</v>
      </c>
      <c r="BB572" s="232"/>
      <c r="BC572" s="234" t="str">
        <f>_xlfn.XLOOKUP($F572,Monstervakken!$C:$C,Monstervakken!CM:CM,".",0)</f>
        <v>ja</v>
      </c>
      <c r="BD572" s="234" t="str">
        <f>_xlfn.XLOOKUP($F572,Monstervakken!$C:$C,Monstervakken!CN:CN,".",0)</f>
        <v>ja</v>
      </c>
      <c r="BE572" s="234" t="str">
        <f>_xlfn.XLOOKUP($F572,Monstervakken!$C:$C,Monstervakken!CO:CO,".",0)</f>
        <v>ja</v>
      </c>
      <c r="BF572" s="234" t="str">
        <f>_xlfn.XLOOKUP($F572,Monstervakken!$C:$C,Monstervakken!CP:CP,".",0)</f>
        <v>ja</v>
      </c>
      <c r="BG572" s="234" t="str">
        <f>_xlfn.XLOOKUP($F572,Monstervakken!$C:$C,Monstervakken!CQ:CQ,".",0)</f>
        <v>ja</v>
      </c>
      <c r="BH572" s="234" t="str">
        <f>_xlfn.XLOOKUP($F572,Monstervakken!$C:$C,Monstervakken!CR:CR,".",0)</f>
        <v>ja</v>
      </c>
      <c r="BI572" s="234" t="str">
        <f>_xlfn.XLOOKUP($F572,Monstervakken!$C:$C,Monstervakken!CS:CS,".",0)</f>
        <v>ja</v>
      </c>
      <c r="BJ572" s="234" t="str">
        <f>_xlfn.XLOOKUP($F572,Monstervakken!$C:$C,Monstervakken!CT:CT,".",0)</f>
        <v>ja</v>
      </c>
      <c r="BK572" s="234" t="str">
        <f>_xlfn.XLOOKUP($F572,Monstervakken!$C:$C,Monstervakken!CU:CU,".",0)</f>
        <v>ja</v>
      </c>
      <c r="BL572" s="232" t="str">
        <f t="shared" si="59"/>
        <v>250_029</v>
      </c>
    </row>
    <row r="573" spans="1:64" x14ac:dyDescent="0.2">
      <c r="A573" s="6" t="s">
        <v>1647</v>
      </c>
      <c r="C573" s="135">
        <f>_xlfn.XLOOKUP(F573,Monstervakken!C:C,Monstervakken!B:B)</f>
        <v>3017</v>
      </c>
      <c r="D573" s="6" t="s">
        <v>1639</v>
      </c>
      <c r="E573" s="6" t="s">
        <v>200</v>
      </c>
      <c r="F573" s="75">
        <v>66</v>
      </c>
      <c r="G573" s="115" t="str">
        <f t="shared" si="60"/>
        <v>250_030</v>
      </c>
      <c r="H573" s="135"/>
      <c r="I573" s="75">
        <v>30</v>
      </c>
      <c r="J573" s="6" t="s">
        <v>672</v>
      </c>
      <c r="K573" s="23">
        <v>43</v>
      </c>
      <c r="L573" s="25">
        <v>5.15</v>
      </c>
      <c r="M573" s="6">
        <v>221.45</v>
      </c>
      <c r="N573" s="8">
        <v>43669</v>
      </c>
      <c r="O573" s="6" t="s">
        <v>38</v>
      </c>
      <c r="P573" s="66">
        <v>-1.97</v>
      </c>
      <c r="Q573" s="66">
        <v>-1.97</v>
      </c>
      <c r="R573" s="66">
        <f>_xlfn.XLOOKUP(E573,hlp_leggeruitrapport!A:A,hlp_leggeruitrapport!D:D)</f>
        <v>-1.97</v>
      </c>
      <c r="S573" s="66">
        <v>0.5</v>
      </c>
      <c r="T573" s="66">
        <f>_xlfn.XLOOKUP(E573,hlp_leggeruitrapport!A:A,hlp_leggeruitrapport!E:E)</f>
        <v>0.5</v>
      </c>
      <c r="U573" s="75">
        <f>_xlfn.XLOOKUP(E573,hlp_leggeruitrapport!A:A,hlp_leggeruitrapport!F:F)</f>
        <v>3</v>
      </c>
      <c r="V573" s="165">
        <f>_xlfn.XLOOKUP($G573,hpBPaanwas!$C:$C,hpBPaanwas!T:T,".")</f>
        <v>2.9</v>
      </c>
      <c r="W573" s="75">
        <f t="shared" si="61"/>
        <v>-2.6700000000000004</v>
      </c>
      <c r="X573" s="6">
        <v>-2.4700000000000002</v>
      </c>
      <c r="Y573" s="6">
        <v>2.15</v>
      </c>
      <c r="Z573" s="6">
        <v>1.85</v>
      </c>
      <c r="AA573" s="6">
        <v>0.12</v>
      </c>
      <c r="AB573" s="6">
        <v>0.38</v>
      </c>
      <c r="AC573" s="6">
        <v>79.599999999999994</v>
      </c>
      <c r="AD573" s="6">
        <v>5.2</v>
      </c>
      <c r="AE573" s="6">
        <v>16.3</v>
      </c>
      <c r="AF573" s="6">
        <v>0.103562</v>
      </c>
      <c r="AG573" s="6" t="s">
        <v>479</v>
      </c>
      <c r="AH573" s="6" t="s">
        <v>32</v>
      </c>
      <c r="AI573" s="6" t="s">
        <v>41</v>
      </c>
      <c r="AJ573" s="6" t="s">
        <v>672</v>
      </c>
      <c r="AK573" s="75">
        <f>_xlfn.XLOOKUP(G573,hlpBPout!C:C,hlpBPout!X:X,".")</f>
        <v>77</v>
      </c>
      <c r="AL573" s="75">
        <f>_xlfn.XLOOKUP($G573,hlpBPout!$C:$C,hlpBPout!AA:AA,".")</f>
        <v>4</v>
      </c>
      <c r="AM573" s="75">
        <f>_xlfn.XLOOKUP(G573,hpBPaanwas!C:C,hpBPaanwas!X:X,".")</f>
        <v>86</v>
      </c>
      <c r="AN573" s="165">
        <f t="shared" si="63"/>
        <v>0.51162790697674421</v>
      </c>
      <c r="AO573" s="75">
        <f>_xlfn.XLOOKUP($G573,hpBPaanwas!$C:$C,hpBPaanwas!AA:AA,".")</f>
        <v>22</v>
      </c>
      <c r="AP573" s="116"/>
      <c r="AQ573" s="75">
        <f t="shared" si="62"/>
        <v>-2.5999999999999943</v>
      </c>
      <c r="AR573" s="116"/>
      <c r="AS573" s="127"/>
      <c r="AT573" s="127" t="s">
        <v>3795</v>
      </c>
      <c r="AU573" s="128"/>
      <c r="AV573" s="232" t="str">
        <f>_xlfn.XLOOKUP($F573,Monstervakken!$C:$C,Monstervakken!L:L,".",0)</f>
        <v>Klasse industrie</v>
      </c>
      <c r="AW573" s="232" t="str">
        <f>_xlfn.XLOOKUP($F573,Monstervakken!$C:$C,Monstervakken!M:M,".",0)</f>
        <v>Klasse A</v>
      </c>
      <c r="AX573" s="232" t="str">
        <f>_xlfn.XLOOKUP($F573,Monstervakken!$C:$C,Monstervakken!N:N,".",0)</f>
        <v>Verspreidbaar</v>
      </c>
      <c r="AY573" s="232" t="str">
        <f>_xlfn.XLOOKUP($F573,Monstervakken!$C:$C,Monstervakken!O:O,".",0)</f>
        <v>Toepasbaar in GBT</v>
      </c>
      <c r="AZ573" s="232" t="str">
        <f>_xlfn.XLOOKUP($F573,Monstervakken!$C:$C,Monstervakken!P:P,".",0)</f>
        <v>Toepasbaar in GBT</v>
      </c>
      <c r="BA573" s="232" t="str">
        <f>_xlfn.XLOOKUP($F573,Monstervakken!$C:$C,Monstervakken!Q:Q,".",0)</f>
        <v>Geen</v>
      </c>
      <c r="BB573" s="232"/>
      <c r="BC573" s="234" t="str">
        <f>_xlfn.XLOOKUP($F573,Monstervakken!$C:$C,Monstervakken!CM:CM,".",0)</f>
        <v>ja</v>
      </c>
      <c r="BD573" s="234" t="str">
        <f>_xlfn.XLOOKUP($F573,Monstervakken!$C:$C,Monstervakken!CN:CN,".",0)</f>
        <v>ja</v>
      </c>
      <c r="BE573" s="234" t="str">
        <f>_xlfn.XLOOKUP($F573,Monstervakken!$C:$C,Monstervakken!CO:CO,".",0)</f>
        <v>ja</v>
      </c>
      <c r="BF573" s="234" t="str">
        <f>_xlfn.XLOOKUP($F573,Monstervakken!$C:$C,Monstervakken!CP:CP,".",0)</f>
        <v>ja</v>
      </c>
      <c r="BG573" s="234" t="str">
        <f>_xlfn.XLOOKUP($F573,Monstervakken!$C:$C,Monstervakken!CQ:CQ,".",0)</f>
        <v>ja</v>
      </c>
      <c r="BH573" s="234" t="str">
        <f>_xlfn.XLOOKUP($F573,Monstervakken!$C:$C,Monstervakken!CR:CR,".",0)</f>
        <v>ja</v>
      </c>
      <c r="BI573" s="234" t="str">
        <f>_xlfn.XLOOKUP($F573,Monstervakken!$C:$C,Monstervakken!CS:CS,".",0)</f>
        <v>ja</v>
      </c>
      <c r="BJ573" s="234" t="str">
        <f>_xlfn.XLOOKUP($F573,Monstervakken!$C:$C,Monstervakken!CT:CT,".",0)</f>
        <v>ja</v>
      </c>
      <c r="BK573" s="234" t="str">
        <f>_xlfn.XLOOKUP($F573,Monstervakken!$C:$C,Monstervakken!CU:CU,".",0)</f>
        <v>ja</v>
      </c>
      <c r="BL573" s="232" t="str">
        <f t="shared" si="59"/>
        <v>250_030</v>
      </c>
    </row>
    <row r="574" spans="1:64" x14ac:dyDescent="0.2">
      <c r="A574" s="6" t="s">
        <v>1647</v>
      </c>
      <c r="C574" s="135">
        <f>_xlfn.XLOOKUP(F574,Monstervakken!C:C,Monstervakken!B:B)</f>
        <v>3017</v>
      </c>
      <c r="D574" s="6" t="s">
        <v>1639</v>
      </c>
      <c r="E574" s="6" t="s">
        <v>202</v>
      </c>
      <c r="F574" s="75">
        <v>66</v>
      </c>
      <c r="G574" s="115" t="str">
        <f t="shared" si="60"/>
        <v>250_031</v>
      </c>
      <c r="H574" s="135"/>
      <c r="I574" s="75">
        <v>31</v>
      </c>
      <c r="J574" s="6" t="s">
        <v>203</v>
      </c>
      <c r="K574" s="23">
        <v>22.5</v>
      </c>
      <c r="L574" s="25">
        <v>3.8</v>
      </c>
      <c r="M574" s="6">
        <v>85.5</v>
      </c>
      <c r="N574" s="8">
        <v>43669</v>
      </c>
      <c r="O574" s="6" t="s">
        <v>38</v>
      </c>
      <c r="P574" s="66">
        <v>-1.97</v>
      </c>
      <c r="Q574" s="66">
        <v>-1.97</v>
      </c>
      <c r="R574" s="66">
        <f>_xlfn.XLOOKUP(E574,hlp_leggeruitrapport!A:A,hlp_leggeruitrapport!D:D)</f>
        <v>-1.97</v>
      </c>
      <c r="S574" s="66">
        <v>0.5</v>
      </c>
      <c r="T574" s="66">
        <f>_xlfn.XLOOKUP(E574,hlp_leggeruitrapport!A:A,hlp_leggeruitrapport!E:E)</f>
        <v>0.5</v>
      </c>
      <c r="U574" s="75">
        <f>_xlfn.XLOOKUP(E574,hlp_leggeruitrapport!A:A,hlp_leggeruitrapport!F:F)</f>
        <v>3</v>
      </c>
      <c r="V574" s="165">
        <f>_xlfn.XLOOKUP($G574,hpBPaanwas!$C:$C,hpBPaanwas!T:T,".")</f>
        <v>2.7</v>
      </c>
      <c r="W574" s="75">
        <f t="shared" si="61"/>
        <v>-2.6700000000000004</v>
      </c>
      <c r="X574" s="6">
        <v>-2.4700000000000002</v>
      </c>
      <c r="Y574" s="6">
        <v>1</v>
      </c>
      <c r="Z574" s="6">
        <v>0.94</v>
      </c>
      <c r="AA574" s="6">
        <v>0</v>
      </c>
      <c r="AB574" s="6">
        <v>0</v>
      </c>
      <c r="AC574" s="6">
        <v>21.2</v>
      </c>
      <c r="AD574" s="6">
        <v>0</v>
      </c>
      <c r="AE574" s="6">
        <v>0</v>
      </c>
      <c r="AF574" s="6">
        <v>0</v>
      </c>
      <c r="AG574" s="6" t="s">
        <v>27</v>
      </c>
      <c r="AH574" s="6" t="s">
        <v>32</v>
      </c>
      <c r="AI574" s="6" t="s">
        <v>41</v>
      </c>
      <c r="AJ574" s="6" t="s">
        <v>203</v>
      </c>
      <c r="AK574" s="75">
        <f>_xlfn.XLOOKUP(G574,hlpBPout!C:C,hlpBPout!X:X,".")</f>
        <v>20</v>
      </c>
      <c r="AL574" s="75">
        <f>_xlfn.XLOOKUP($G574,hlpBPout!$C:$C,hlpBPout!AA:AA,".")</f>
        <v>0</v>
      </c>
      <c r="AM574" s="75">
        <f>_xlfn.XLOOKUP(G574,hpBPaanwas!C:C,hpBPaanwas!X:X,".")</f>
        <v>23</v>
      </c>
      <c r="AN574" s="165">
        <f t="shared" si="63"/>
        <v>0</v>
      </c>
      <c r="AO574" s="75">
        <f>_xlfn.XLOOKUP($G574,hpBPaanwas!$C:$C,hpBPaanwas!AA:AA,".")</f>
        <v>0</v>
      </c>
      <c r="AP574" s="116"/>
      <c r="AQ574" s="75">
        <f t="shared" si="62"/>
        <v>-1.1999999999999993</v>
      </c>
      <c r="AR574" s="116"/>
      <c r="AS574" s="127"/>
      <c r="AT574" s="127" t="s">
        <v>3795</v>
      </c>
      <c r="AU574" s="128"/>
      <c r="AV574" s="232" t="str">
        <f>_xlfn.XLOOKUP($F574,Monstervakken!$C:$C,Monstervakken!L:L,".",0)</f>
        <v>Klasse industrie</v>
      </c>
      <c r="AW574" s="232" t="str">
        <f>_xlfn.XLOOKUP($F574,Monstervakken!$C:$C,Monstervakken!M:M,".",0)</f>
        <v>Klasse A</v>
      </c>
      <c r="AX574" s="232" t="str">
        <f>_xlfn.XLOOKUP($F574,Monstervakken!$C:$C,Monstervakken!N:N,".",0)</f>
        <v>Verspreidbaar</v>
      </c>
      <c r="AY574" s="232" t="str">
        <f>_xlfn.XLOOKUP($F574,Monstervakken!$C:$C,Monstervakken!O:O,".",0)</f>
        <v>Toepasbaar in GBT</v>
      </c>
      <c r="AZ574" s="232" t="str">
        <f>_xlfn.XLOOKUP($F574,Monstervakken!$C:$C,Monstervakken!P:P,".",0)</f>
        <v>Toepasbaar in GBT</v>
      </c>
      <c r="BA574" s="232" t="str">
        <f>_xlfn.XLOOKUP($F574,Monstervakken!$C:$C,Monstervakken!Q:Q,".",0)</f>
        <v>Geen</v>
      </c>
      <c r="BB574" s="232"/>
      <c r="BC574" s="234" t="str">
        <f>_xlfn.XLOOKUP($F574,Monstervakken!$C:$C,Monstervakken!CM:CM,".",0)</f>
        <v>ja</v>
      </c>
      <c r="BD574" s="234" t="str">
        <f>_xlfn.XLOOKUP($F574,Monstervakken!$C:$C,Monstervakken!CN:CN,".",0)</f>
        <v>ja</v>
      </c>
      <c r="BE574" s="234" t="str">
        <f>_xlfn.XLOOKUP($F574,Monstervakken!$C:$C,Monstervakken!CO:CO,".",0)</f>
        <v>ja</v>
      </c>
      <c r="BF574" s="234" t="str">
        <f>_xlfn.XLOOKUP($F574,Monstervakken!$C:$C,Monstervakken!CP:CP,".",0)</f>
        <v>ja</v>
      </c>
      <c r="BG574" s="234" t="str">
        <f>_xlfn.XLOOKUP($F574,Monstervakken!$C:$C,Monstervakken!CQ:CQ,".",0)</f>
        <v>ja</v>
      </c>
      <c r="BH574" s="234" t="str">
        <f>_xlfn.XLOOKUP($F574,Monstervakken!$C:$C,Monstervakken!CR:CR,".",0)</f>
        <v>ja</v>
      </c>
      <c r="BI574" s="234" t="str">
        <f>_xlfn.XLOOKUP($F574,Monstervakken!$C:$C,Monstervakken!CS:CS,".",0)</f>
        <v>ja</v>
      </c>
      <c r="BJ574" s="234" t="str">
        <f>_xlfn.XLOOKUP($F574,Monstervakken!$C:$C,Monstervakken!CT:CT,".",0)</f>
        <v>ja</v>
      </c>
      <c r="BK574" s="234" t="str">
        <f>_xlfn.XLOOKUP($F574,Monstervakken!$C:$C,Monstervakken!CU:CU,".",0)</f>
        <v>ja</v>
      </c>
      <c r="BL574" s="232" t="str">
        <f t="shared" si="59"/>
        <v>250_031</v>
      </c>
    </row>
    <row r="575" spans="1:64" x14ac:dyDescent="0.2">
      <c r="A575" s="6" t="s">
        <v>1647</v>
      </c>
      <c r="C575" s="135">
        <f>_xlfn.XLOOKUP(F575,Monstervakken!C:C,Monstervakken!B:B)</f>
        <v>3017</v>
      </c>
      <c r="D575" s="6" t="s">
        <v>1639</v>
      </c>
      <c r="E575" s="6" t="s">
        <v>204</v>
      </c>
      <c r="F575" s="75">
        <v>66</v>
      </c>
      <c r="G575" s="115" t="str">
        <f t="shared" si="60"/>
        <v>250_032</v>
      </c>
      <c r="H575" s="135"/>
      <c r="I575" s="75">
        <v>32</v>
      </c>
      <c r="J575" s="6" t="s">
        <v>205</v>
      </c>
      <c r="K575" s="23">
        <v>47</v>
      </c>
      <c r="L575" s="25">
        <v>4.2</v>
      </c>
      <c r="M575" s="6">
        <v>197.4</v>
      </c>
      <c r="N575" s="8">
        <v>43669</v>
      </c>
      <c r="O575" s="6" t="s">
        <v>38</v>
      </c>
      <c r="P575" s="66">
        <v>-1.97</v>
      </c>
      <c r="Q575" s="66">
        <v>-1.97</v>
      </c>
      <c r="R575" s="66">
        <f>_xlfn.XLOOKUP(E575,hlp_leggeruitrapport!A:A,hlp_leggeruitrapport!D:D)</f>
        <v>-1.97</v>
      </c>
      <c r="S575" s="66">
        <v>0.5</v>
      </c>
      <c r="T575" s="66">
        <f>_xlfn.XLOOKUP(E575,hlp_leggeruitrapport!A:A,hlp_leggeruitrapport!E:E)</f>
        <v>0.5</v>
      </c>
      <c r="U575" s="75">
        <f>_xlfn.XLOOKUP(E575,hlp_leggeruitrapport!A:A,hlp_leggeruitrapport!F:F)</f>
        <v>3</v>
      </c>
      <c r="V575" s="165">
        <f>_xlfn.XLOOKUP($G575,hpBPaanwas!$C:$C,hpBPaanwas!T:T,".")</f>
        <v>2.8</v>
      </c>
      <c r="W575" s="75">
        <f t="shared" si="61"/>
        <v>-2.6700000000000004</v>
      </c>
      <c r="X575" s="6">
        <v>-2.4700000000000002</v>
      </c>
      <c r="Y575" s="6">
        <v>1.4</v>
      </c>
      <c r="Z575" s="6">
        <v>1.1499999999999999</v>
      </c>
      <c r="AA575" s="6">
        <v>0</v>
      </c>
      <c r="AB575" s="6">
        <v>0.09</v>
      </c>
      <c r="AC575" s="6">
        <v>54.1</v>
      </c>
      <c r="AD575" s="6">
        <v>0</v>
      </c>
      <c r="AE575" s="6">
        <v>4.2</v>
      </c>
      <c r="AF575" s="6">
        <v>0</v>
      </c>
      <c r="AG575" s="6" t="s">
        <v>27</v>
      </c>
      <c r="AH575" s="6" t="s">
        <v>32</v>
      </c>
      <c r="AI575" s="6" t="s">
        <v>41</v>
      </c>
      <c r="AJ575" s="6" t="s">
        <v>205</v>
      </c>
      <c r="AK575" s="75">
        <f>_xlfn.XLOOKUP(G575,hlpBPout!C:C,hlpBPout!X:X,".")</f>
        <v>52</v>
      </c>
      <c r="AL575" s="75">
        <f>_xlfn.XLOOKUP($G575,hlpBPout!$C:$C,hlpBPout!AA:AA,".")</f>
        <v>0</v>
      </c>
      <c r="AM575" s="75">
        <f>_xlfn.XLOOKUP(G575,hpBPaanwas!C:C,hpBPaanwas!X:X,".")</f>
        <v>56</v>
      </c>
      <c r="AN575" s="165">
        <f t="shared" si="63"/>
        <v>0.10638297872340426</v>
      </c>
      <c r="AO575" s="75">
        <f>_xlfn.XLOOKUP($G575,hpBPaanwas!$C:$C,hpBPaanwas!AA:AA,".")</f>
        <v>5</v>
      </c>
      <c r="AP575" s="116"/>
      <c r="AQ575" s="75">
        <f t="shared" si="62"/>
        <v>-2.1000000000000014</v>
      </c>
      <c r="AR575" s="116"/>
      <c r="AS575" s="127"/>
      <c r="AT575" s="127" t="s">
        <v>3795</v>
      </c>
      <c r="AU575" s="128"/>
      <c r="AV575" s="232" t="str">
        <f>_xlfn.XLOOKUP($F575,Monstervakken!$C:$C,Monstervakken!L:L,".",0)</f>
        <v>Klasse industrie</v>
      </c>
      <c r="AW575" s="232" t="str">
        <f>_xlfn.XLOOKUP($F575,Monstervakken!$C:$C,Monstervakken!M:M,".",0)</f>
        <v>Klasse A</v>
      </c>
      <c r="AX575" s="232" t="str">
        <f>_xlfn.XLOOKUP($F575,Monstervakken!$C:$C,Monstervakken!N:N,".",0)</f>
        <v>Verspreidbaar</v>
      </c>
      <c r="AY575" s="232" t="str">
        <f>_xlfn.XLOOKUP($F575,Monstervakken!$C:$C,Monstervakken!O:O,".",0)</f>
        <v>Toepasbaar in GBT</v>
      </c>
      <c r="AZ575" s="232" t="str">
        <f>_xlfn.XLOOKUP($F575,Monstervakken!$C:$C,Monstervakken!P:P,".",0)</f>
        <v>Toepasbaar in GBT</v>
      </c>
      <c r="BA575" s="232" t="str">
        <f>_xlfn.XLOOKUP($F575,Monstervakken!$C:$C,Monstervakken!Q:Q,".",0)</f>
        <v>Geen</v>
      </c>
      <c r="BB575" s="232"/>
      <c r="BC575" s="234" t="str">
        <f>_xlfn.XLOOKUP($F575,Monstervakken!$C:$C,Monstervakken!CM:CM,".",0)</f>
        <v>ja</v>
      </c>
      <c r="BD575" s="234" t="str">
        <f>_xlfn.XLOOKUP($F575,Monstervakken!$C:$C,Monstervakken!CN:CN,".",0)</f>
        <v>ja</v>
      </c>
      <c r="BE575" s="234" t="str">
        <f>_xlfn.XLOOKUP($F575,Monstervakken!$C:$C,Monstervakken!CO:CO,".",0)</f>
        <v>ja</v>
      </c>
      <c r="BF575" s="234" t="str">
        <f>_xlfn.XLOOKUP($F575,Monstervakken!$C:$C,Monstervakken!CP:CP,".",0)</f>
        <v>ja</v>
      </c>
      <c r="BG575" s="234" t="str">
        <f>_xlfn.XLOOKUP($F575,Monstervakken!$C:$C,Monstervakken!CQ:CQ,".",0)</f>
        <v>ja</v>
      </c>
      <c r="BH575" s="234" t="str">
        <f>_xlfn.XLOOKUP($F575,Monstervakken!$C:$C,Monstervakken!CR:CR,".",0)</f>
        <v>ja</v>
      </c>
      <c r="BI575" s="234" t="str">
        <f>_xlfn.XLOOKUP($F575,Monstervakken!$C:$C,Monstervakken!CS:CS,".",0)</f>
        <v>ja</v>
      </c>
      <c r="BJ575" s="234" t="str">
        <f>_xlfn.XLOOKUP($F575,Monstervakken!$C:$C,Monstervakken!CT:CT,".",0)</f>
        <v>ja</v>
      </c>
      <c r="BK575" s="234" t="str">
        <f>_xlfn.XLOOKUP($F575,Monstervakken!$C:$C,Monstervakken!CU:CU,".",0)</f>
        <v>ja</v>
      </c>
      <c r="BL575" s="232" t="str">
        <f t="shared" si="59"/>
        <v>250_032</v>
      </c>
    </row>
    <row r="576" spans="1:64" x14ac:dyDescent="0.2">
      <c r="A576" s="6" t="s">
        <v>1647</v>
      </c>
      <c r="C576" s="135">
        <f>_xlfn.XLOOKUP(F576,Monstervakken!C:C,Monstervakken!B:B)</f>
        <v>3017</v>
      </c>
      <c r="D576" s="6" t="s">
        <v>1639</v>
      </c>
      <c r="E576" s="6" t="s">
        <v>204</v>
      </c>
      <c r="F576" s="75">
        <v>66</v>
      </c>
      <c r="G576" s="115" t="str">
        <f t="shared" si="60"/>
        <v>250_033</v>
      </c>
      <c r="H576" s="135"/>
      <c r="I576" s="75">
        <v>33</v>
      </c>
      <c r="J576" s="6" t="s">
        <v>673</v>
      </c>
      <c r="K576" s="23">
        <v>33.5</v>
      </c>
      <c r="L576" s="25">
        <v>2.25</v>
      </c>
      <c r="M576" s="6">
        <v>75.375</v>
      </c>
      <c r="N576" s="8">
        <v>43669</v>
      </c>
      <c r="O576" s="6" t="s">
        <v>74</v>
      </c>
      <c r="P576" s="66">
        <v>-1.97</v>
      </c>
      <c r="Q576" s="66">
        <v>-1.97</v>
      </c>
      <c r="R576" s="66">
        <f>_xlfn.XLOOKUP(E576,hlp_leggeruitrapport!A:A,hlp_leggeruitrapport!D:D)</f>
        <v>-1.97</v>
      </c>
      <c r="S576" s="66">
        <v>0.5</v>
      </c>
      <c r="T576" s="66">
        <f>_xlfn.XLOOKUP(E576,hlp_leggeruitrapport!A:A,hlp_leggeruitrapport!E:E)</f>
        <v>0.5</v>
      </c>
      <c r="U576" s="75">
        <f>_xlfn.XLOOKUP(E576,hlp_leggeruitrapport!A:A,hlp_leggeruitrapport!F:F)</f>
        <v>3</v>
      </c>
      <c r="V576" s="165">
        <f>_xlfn.XLOOKUP($G576,hpBPaanwas!$C:$C,hpBPaanwas!T:T,".")</f>
        <v>1.25</v>
      </c>
      <c r="W576" s="75">
        <f t="shared" si="61"/>
        <v>-2.6700000000000004</v>
      </c>
      <c r="X576" s="6">
        <v>-2.4700000000000002</v>
      </c>
      <c r="Y576" s="6">
        <v>1</v>
      </c>
      <c r="Z576" s="6">
        <v>0.57999999999999996</v>
      </c>
      <c r="AA576" s="6">
        <v>0.04</v>
      </c>
      <c r="AB576" s="6">
        <v>0.18</v>
      </c>
      <c r="AC576" s="6">
        <v>19.399999999999999</v>
      </c>
      <c r="AD576" s="6">
        <v>1.3</v>
      </c>
      <c r="AE576" s="6">
        <v>6</v>
      </c>
      <c r="AF576" s="6">
        <v>7.6189999999999994E-2</v>
      </c>
      <c r="AG576" s="6" t="s">
        <v>479</v>
      </c>
      <c r="AH576" s="6" t="s">
        <v>32</v>
      </c>
      <c r="AI576" s="6" t="s">
        <v>41</v>
      </c>
      <c r="AJ576" s="6" t="s">
        <v>673</v>
      </c>
      <c r="AK576" s="75">
        <f>_xlfn.XLOOKUP(G576,hlpBPout!C:C,hlpBPout!X:X,".")</f>
        <v>20</v>
      </c>
      <c r="AL576" s="75" t="str">
        <f>_xlfn.XLOOKUP($G576,hlpBPout!$C:$C,hlpBPout!AA:AA,".")</f>
        <v>!</v>
      </c>
      <c r="AM576" s="75">
        <f>_xlfn.XLOOKUP(G576,hpBPaanwas!C:C,hpBPaanwas!X:X,".")</f>
        <v>20</v>
      </c>
      <c r="AN576" s="165">
        <f t="shared" si="63"/>
        <v>0.20895522388059701</v>
      </c>
      <c r="AO576" s="75">
        <f>_xlfn.XLOOKUP($G576,hpBPaanwas!$C:$C,hpBPaanwas!AA:AA,".")</f>
        <v>7</v>
      </c>
      <c r="AP576" s="116"/>
      <c r="AQ576" s="75">
        <f t="shared" si="62"/>
        <v>0.60000000000000142</v>
      </c>
      <c r="AR576" s="116"/>
      <c r="AS576" s="127"/>
      <c r="AT576" s="127" t="s">
        <v>3795</v>
      </c>
      <c r="AU576" s="128"/>
      <c r="AV576" s="232" t="str">
        <f>_xlfn.XLOOKUP($F576,Monstervakken!$C:$C,Monstervakken!L:L,".",0)</f>
        <v>Klasse industrie</v>
      </c>
      <c r="AW576" s="232" t="str">
        <f>_xlfn.XLOOKUP($F576,Monstervakken!$C:$C,Monstervakken!M:M,".",0)</f>
        <v>Klasse A</v>
      </c>
      <c r="AX576" s="232" t="str">
        <f>_xlfn.XLOOKUP($F576,Monstervakken!$C:$C,Monstervakken!N:N,".",0)</f>
        <v>Verspreidbaar</v>
      </c>
      <c r="AY576" s="232" t="str">
        <f>_xlfn.XLOOKUP($F576,Monstervakken!$C:$C,Monstervakken!O:O,".",0)</f>
        <v>Toepasbaar in GBT</v>
      </c>
      <c r="AZ576" s="232" t="str">
        <f>_xlfn.XLOOKUP($F576,Monstervakken!$C:$C,Monstervakken!P:P,".",0)</f>
        <v>Toepasbaar in GBT</v>
      </c>
      <c r="BA576" s="232" t="str">
        <f>_xlfn.XLOOKUP($F576,Monstervakken!$C:$C,Monstervakken!Q:Q,".",0)</f>
        <v>Geen</v>
      </c>
      <c r="BB576" s="232"/>
      <c r="BC576" s="234" t="str">
        <f>_xlfn.XLOOKUP($F576,Monstervakken!$C:$C,Monstervakken!CM:CM,".",0)</f>
        <v>ja</v>
      </c>
      <c r="BD576" s="234" t="str">
        <f>_xlfn.XLOOKUP($F576,Monstervakken!$C:$C,Monstervakken!CN:CN,".",0)</f>
        <v>ja</v>
      </c>
      <c r="BE576" s="234" t="str">
        <f>_xlfn.XLOOKUP($F576,Monstervakken!$C:$C,Monstervakken!CO:CO,".",0)</f>
        <v>ja</v>
      </c>
      <c r="BF576" s="234" t="str">
        <f>_xlfn.XLOOKUP($F576,Monstervakken!$C:$C,Monstervakken!CP:CP,".",0)</f>
        <v>ja</v>
      </c>
      <c r="BG576" s="234" t="str">
        <f>_xlfn.XLOOKUP($F576,Monstervakken!$C:$C,Monstervakken!CQ:CQ,".",0)</f>
        <v>ja</v>
      </c>
      <c r="BH576" s="234" t="str">
        <f>_xlfn.XLOOKUP($F576,Monstervakken!$C:$C,Monstervakken!CR:CR,".",0)</f>
        <v>ja</v>
      </c>
      <c r="BI576" s="234" t="str">
        <f>_xlfn.XLOOKUP($F576,Monstervakken!$C:$C,Monstervakken!CS:CS,".",0)</f>
        <v>ja</v>
      </c>
      <c r="BJ576" s="234" t="str">
        <f>_xlfn.XLOOKUP($F576,Monstervakken!$C:$C,Monstervakken!CT:CT,".",0)</f>
        <v>ja</v>
      </c>
      <c r="BK576" s="234" t="str">
        <f>_xlfn.XLOOKUP($F576,Monstervakken!$C:$C,Monstervakken!CU:CU,".",0)</f>
        <v>ja</v>
      </c>
      <c r="BL576" s="232" t="str">
        <f t="shared" si="59"/>
        <v>250_033</v>
      </c>
    </row>
    <row r="577" spans="1:64" x14ac:dyDescent="0.2">
      <c r="A577" s="6" t="s">
        <v>1647</v>
      </c>
      <c r="C577" s="135">
        <f>_xlfn.XLOOKUP(F577,Monstervakken!C:C,Monstervakken!B:B)</f>
        <v>4026</v>
      </c>
      <c r="D577" s="6" t="s">
        <v>1639</v>
      </c>
      <c r="E577" s="6" t="s">
        <v>1194</v>
      </c>
      <c r="F577" s="75">
        <v>65</v>
      </c>
      <c r="G577" s="115" t="str">
        <f t="shared" si="60"/>
        <v>250_034</v>
      </c>
      <c r="H577" s="135"/>
      <c r="I577" s="75">
        <v>34</v>
      </c>
      <c r="J577" s="6" t="s">
        <v>1195</v>
      </c>
      <c r="K577" s="23">
        <v>36</v>
      </c>
      <c r="L577" s="25">
        <v>9</v>
      </c>
      <c r="M577" s="6">
        <v>324</v>
      </c>
      <c r="N577" s="8">
        <v>43669</v>
      </c>
      <c r="O577" s="6" t="s">
        <v>47</v>
      </c>
      <c r="P577" s="66">
        <v>-2.21</v>
      </c>
      <c r="Q577" s="66">
        <v>-2.2400000000000002</v>
      </c>
      <c r="R577" s="66">
        <f>_xlfn.XLOOKUP(E577,hlp_leggeruitrapport!A:A,hlp_leggeruitrapport!D:D)</f>
        <v>-2.2400000000000002</v>
      </c>
      <c r="S577" s="66">
        <v>0.75</v>
      </c>
      <c r="T577" s="66">
        <f>_xlfn.XLOOKUP(E577,hlp_leggeruitrapport!A:A,hlp_leggeruitrapport!E:E)</f>
        <v>0.75</v>
      </c>
      <c r="U577" s="75">
        <f>_xlfn.XLOOKUP(E577,hlp_leggeruitrapport!A:A,hlp_leggeruitrapport!F:F)</f>
        <v>3</v>
      </c>
      <c r="V577" s="165">
        <f>_xlfn.XLOOKUP($G577,hpBPaanwas!$C:$C,hpBPaanwas!T:T,".")</f>
        <v>3</v>
      </c>
      <c r="W577" s="75">
        <f t="shared" si="61"/>
        <v>-3.1900000000000004</v>
      </c>
      <c r="X577" s="6">
        <v>-2.99</v>
      </c>
      <c r="Y577" s="6">
        <v>4.5</v>
      </c>
      <c r="Z577" s="6">
        <v>3.07</v>
      </c>
      <c r="AA577" s="6">
        <v>1.03</v>
      </c>
      <c r="AB577" s="6">
        <v>1.77</v>
      </c>
      <c r="AC577" s="6">
        <v>110.5</v>
      </c>
      <c r="AD577" s="6">
        <v>37.1</v>
      </c>
      <c r="AE577" s="6">
        <v>63.7</v>
      </c>
      <c r="AF577" s="6">
        <v>0.26478200000000002</v>
      </c>
      <c r="AG577" s="6" t="s">
        <v>921</v>
      </c>
      <c r="AH577" s="6" t="s">
        <v>28</v>
      </c>
      <c r="AI577" s="6" t="s">
        <v>41</v>
      </c>
      <c r="AJ577" s="6" t="s">
        <v>1195</v>
      </c>
      <c r="AK577" s="75">
        <f>_xlfn.XLOOKUP(G577,hlpBPout!C:C,hlpBPout!X:X,".")</f>
        <v>112</v>
      </c>
      <c r="AL577" s="75">
        <f>_xlfn.XLOOKUP($G577,hlpBPout!$C:$C,hlpBPout!AA:AA,".")</f>
        <v>36</v>
      </c>
      <c r="AM577" s="75">
        <f>_xlfn.XLOOKUP(G577,hpBPaanwas!C:C,hpBPaanwas!X:X,".")</f>
        <v>119</v>
      </c>
      <c r="AN577" s="165">
        <f t="shared" si="63"/>
        <v>1.8888888888888888</v>
      </c>
      <c r="AO577" s="75">
        <f>_xlfn.XLOOKUP($G577,hpBPaanwas!$C:$C,hpBPaanwas!AA:AA,".")</f>
        <v>68</v>
      </c>
      <c r="AP577" s="116"/>
      <c r="AQ577" s="75">
        <f t="shared" si="62"/>
        <v>1.5</v>
      </c>
      <c r="AR577" s="116"/>
      <c r="AS577" s="127"/>
      <c r="AT577" s="127" t="s">
        <v>3795</v>
      </c>
      <c r="AU577" s="128"/>
      <c r="AV577" s="232" t="str">
        <f>_xlfn.XLOOKUP($F577,Monstervakken!$C:$C,Monstervakken!L:L,".",0)</f>
        <v>Klasse industrie</v>
      </c>
      <c r="AW577" s="232" t="str">
        <f>_xlfn.XLOOKUP($F577,Monstervakken!$C:$C,Monstervakken!M:M,".",0)</f>
        <v>Klasse B</v>
      </c>
      <c r="AX577" s="232" t="str">
        <f>_xlfn.XLOOKUP($F577,Monstervakken!$C:$C,Monstervakken!N:N,".",0)</f>
        <v>Niet verspreidbaar</v>
      </c>
      <c r="AY577" s="232" t="str">
        <f>_xlfn.XLOOKUP($F577,Monstervakken!$C:$C,Monstervakken!O:O,".",0)</f>
        <v>Toepasbaar GBT</v>
      </c>
      <c r="AZ577" s="232" t="str">
        <f>_xlfn.XLOOKUP($F577,Monstervakken!$C:$C,Monstervakken!P:P,".",0)</f>
        <v>Toepasbaar GBT</v>
      </c>
      <c r="BA577" s="232" t="str">
        <f>_xlfn.XLOOKUP($F577,Monstervakken!$C:$C,Monstervakken!Q:Q,".",0)</f>
        <v>Geen</v>
      </c>
      <c r="BB577" s="232"/>
      <c r="BC577" s="234" t="str">
        <f>_xlfn.XLOOKUP($F577,Monstervakken!$C:$C,Monstervakken!CM:CM,".",0)</f>
        <v>ja</v>
      </c>
      <c r="BD577" s="234" t="str">
        <f>_xlfn.XLOOKUP($F577,Monstervakken!$C:$C,Monstervakken!CN:CN,".",0)</f>
        <v>ja</v>
      </c>
      <c r="BE577" s="234" t="str">
        <f>_xlfn.XLOOKUP($F577,Monstervakken!$C:$C,Monstervakken!CO:CO,".",0)</f>
        <v>ja</v>
      </c>
      <c r="BF577" s="234" t="str">
        <f>_xlfn.XLOOKUP($F577,Monstervakken!$C:$C,Monstervakken!CP:CP,".",0)</f>
        <v>ja</v>
      </c>
      <c r="BG577" s="234" t="str">
        <f>_xlfn.XLOOKUP($F577,Monstervakken!$C:$C,Monstervakken!CQ:CQ,".",0)</f>
        <v>ja</v>
      </c>
      <c r="BH577" s="234" t="str">
        <f>_xlfn.XLOOKUP($F577,Monstervakken!$C:$C,Monstervakken!CR:CR,".",0)</f>
        <v>ja</v>
      </c>
      <c r="BI577" s="234" t="str">
        <f>_xlfn.XLOOKUP($F577,Monstervakken!$C:$C,Monstervakken!CS:CS,".",0)</f>
        <v>ja</v>
      </c>
      <c r="BJ577" s="234" t="str">
        <f>_xlfn.XLOOKUP($F577,Monstervakken!$C:$C,Monstervakken!CT:CT,".",0)</f>
        <v>ja</v>
      </c>
      <c r="BK577" s="234" t="str">
        <f>_xlfn.XLOOKUP($F577,Monstervakken!$C:$C,Monstervakken!CU:CU,".",0)</f>
        <v>ja</v>
      </c>
      <c r="BL577" s="232" t="str">
        <f t="shared" si="59"/>
        <v>250_034</v>
      </c>
    </row>
    <row r="578" spans="1:64" x14ac:dyDescent="0.2">
      <c r="A578" s="6" t="s">
        <v>1647</v>
      </c>
      <c r="C578" s="135">
        <f>_xlfn.XLOOKUP(F578,Monstervakken!C:C,Monstervakken!B:B)</f>
        <v>4026</v>
      </c>
      <c r="D578" s="6" t="s">
        <v>1639</v>
      </c>
      <c r="E578" s="6" t="s">
        <v>1194</v>
      </c>
      <c r="F578" s="75">
        <v>65</v>
      </c>
      <c r="G578" s="115" t="str">
        <f t="shared" si="60"/>
        <v>250_035</v>
      </c>
      <c r="H578" s="135"/>
      <c r="I578" s="75">
        <v>35</v>
      </c>
      <c r="J578" s="6" t="s">
        <v>1196</v>
      </c>
      <c r="K578" s="23">
        <v>30</v>
      </c>
      <c r="L578" s="25">
        <v>9.9</v>
      </c>
      <c r="M578" s="6">
        <v>297</v>
      </c>
      <c r="N578" s="8">
        <v>43669</v>
      </c>
      <c r="O578" s="6" t="s">
        <v>38</v>
      </c>
      <c r="P578" s="66">
        <v>-2.21</v>
      </c>
      <c r="Q578" s="66">
        <v>-2.2400000000000002</v>
      </c>
      <c r="R578" s="66">
        <f>_xlfn.XLOOKUP(E578,hlp_leggeruitrapport!A:A,hlp_leggeruitrapport!D:D)</f>
        <v>-2.2400000000000002</v>
      </c>
      <c r="S578" s="66">
        <v>0.75</v>
      </c>
      <c r="T578" s="66">
        <f>_xlfn.XLOOKUP(E578,hlp_leggeruitrapport!A:A,hlp_leggeruitrapport!E:E)</f>
        <v>0.75</v>
      </c>
      <c r="U578" s="75">
        <f>_xlfn.XLOOKUP(E578,hlp_leggeruitrapport!A:A,hlp_leggeruitrapport!F:F)</f>
        <v>3</v>
      </c>
      <c r="V578" s="165">
        <f>_xlfn.XLOOKUP($G578,hpBPaanwas!$C:$C,hpBPaanwas!T:T,".")</f>
        <v>3</v>
      </c>
      <c r="W578" s="75">
        <f t="shared" si="61"/>
        <v>-3.1900000000000004</v>
      </c>
      <c r="X578" s="6">
        <v>-2.99</v>
      </c>
      <c r="Y578" s="6">
        <v>5.4</v>
      </c>
      <c r="Z578" s="6">
        <v>3.7</v>
      </c>
      <c r="AA578" s="6">
        <v>1.52</v>
      </c>
      <c r="AB578" s="6">
        <v>2.23</v>
      </c>
      <c r="AC578" s="6">
        <v>111</v>
      </c>
      <c r="AD578" s="6">
        <v>45.6</v>
      </c>
      <c r="AE578" s="6">
        <v>66.900000000000006</v>
      </c>
      <c r="AF578" s="6">
        <v>0.32455499999999998</v>
      </c>
      <c r="AG578" s="6" t="s">
        <v>921</v>
      </c>
      <c r="AH578" s="6" t="s">
        <v>28</v>
      </c>
      <c r="AI578" s="6" t="s">
        <v>41</v>
      </c>
      <c r="AJ578" s="6" t="s">
        <v>1196</v>
      </c>
      <c r="AK578" s="75">
        <f>_xlfn.XLOOKUP(G578,hlpBPout!C:C,hlpBPout!X:X,".")</f>
        <v>111</v>
      </c>
      <c r="AL578" s="75">
        <f>_xlfn.XLOOKUP($G578,hlpBPout!$C:$C,hlpBPout!AA:AA,".")</f>
        <v>42</v>
      </c>
      <c r="AM578" s="75">
        <f>_xlfn.XLOOKUP(G578,hpBPaanwas!C:C,hpBPaanwas!X:X,".")</f>
        <v>117</v>
      </c>
      <c r="AN578" s="165">
        <f t="shared" si="63"/>
        <v>2.4</v>
      </c>
      <c r="AO578" s="75">
        <f>_xlfn.XLOOKUP($G578,hpBPaanwas!$C:$C,hpBPaanwas!AA:AA,".")</f>
        <v>72</v>
      </c>
      <c r="AP578" s="116"/>
      <c r="AQ578" s="75">
        <f t="shared" si="62"/>
        <v>0</v>
      </c>
      <c r="AR578" s="116"/>
      <c r="AS578" s="127"/>
      <c r="AT578" s="127" t="s">
        <v>3795</v>
      </c>
      <c r="AU578" s="128"/>
      <c r="AV578" s="232" t="str">
        <f>_xlfn.XLOOKUP($F578,Monstervakken!$C:$C,Monstervakken!L:L,".",0)</f>
        <v>Klasse industrie</v>
      </c>
      <c r="AW578" s="232" t="str">
        <f>_xlfn.XLOOKUP($F578,Monstervakken!$C:$C,Monstervakken!M:M,".",0)</f>
        <v>Klasse B</v>
      </c>
      <c r="AX578" s="232" t="str">
        <f>_xlfn.XLOOKUP($F578,Monstervakken!$C:$C,Monstervakken!N:N,".",0)</f>
        <v>Niet verspreidbaar</v>
      </c>
      <c r="AY578" s="232" t="str">
        <f>_xlfn.XLOOKUP($F578,Monstervakken!$C:$C,Monstervakken!O:O,".",0)</f>
        <v>Toepasbaar GBT</v>
      </c>
      <c r="AZ578" s="232" t="str">
        <f>_xlfn.XLOOKUP($F578,Monstervakken!$C:$C,Monstervakken!P:P,".",0)</f>
        <v>Toepasbaar GBT</v>
      </c>
      <c r="BA578" s="232" t="str">
        <f>_xlfn.XLOOKUP($F578,Monstervakken!$C:$C,Monstervakken!Q:Q,".",0)</f>
        <v>Geen</v>
      </c>
      <c r="BB578" s="232"/>
      <c r="BC578" s="234" t="str">
        <f>_xlfn.XLOOKUP($F578,Monstervakken!$C:$C,Monstervakken!CM:CM,".",0)</f>
        <v>ja</v>
      </c>
      <c r="BD578" s="234" t="str">
        <f>_xlfn.XLOOKUP($F578,Monstervakken!$C:$C,Monstervakken!CN:CN,".",0)</f>
        <v>ja</v>
      </c>
      <c r="BE578" s="234" t="str">
        <f>_xlfn.XLOOKUP($F578,Monstervakken!$C:$C,Monstervakken!CO:CO,".",0)</f>
        <v>ja</v>
      </c>
      <c r="BF578" s="234" t="str">
        <f>_xlfn.XLOOKUP($F578,Monstervakken!$C:$C,Monstervakken!CP:CP,".",0)</f>
        <v>ja</v>
      </c>
      <c r="BG578" s="234" t="str">
        <f>_xlfn.XLOOKUP($F578,Monstervakken!$C:$C,Monstervakken!CQ:CQ,".",0)</f>
        <v>ja</v>
      </c>
      <c r="BH578" s="234" t="str">
        <f>_xlfn.XLOOKUP($F578,Monstervakken!$C:$C,Monstervakken!CR:CR,".",0)</f>
        <v>ja</v>
      </c>
      <c r="BI578" s="234" t="str">
        <f>_xlfn.XLOOKUP($F578,Monstervakken!$C:$C,Monstervakken!CS:CS,".",0)</f>
        <v>ja</v>
      </c>
      <c r="BJ578" s="234" t="str">
        <f>_xlfn.XLOOKUP($F578,Monstervakken!$C:$C,Monstervakken!CT:CT,".",0)</f>
        <v>ja</v>
      </c>
      <c r="BK578" s="234" t="str">
        <f>_xlfn.XLOOKUP($F578,Monstervakken!$C:$C,Monstervakken!CU:CU,".",0)</f>
        <v>ja</v>
      </c>
      <c r="BL578" s="232" t="str">
        <f t="shared" si="59"/>
        <v>250_035</v>
      </c>
    </row>
    <row r="579" spans="1:64" x14ac:dyDescent="0.2">
      <c r="A579" s="6" t="s">
        <v>1647</v>
      </c>
      <c r="C579" s="135">
        <f>_xlfn.XLOOKUP(F579,Monstervakken!C:C,Monstervakken!B:B)</f>
        <v>4034</v>
      </c>
      <c r="D579" s="6" t="s">
        <v>1639</v>
      </c>
      <c r="E579" s="6" t="s">
        <v>206</v>
      </c>
      <c r="F579" s="75">
        <v>78</v>
      </c>
      <c r="G579" s="115" t="str">
        <f t="shared" si="60"/>
        <v>250_036</v>
      </c>
      <c r="H579" s="135"/>
      <c r="I579" s="75">
        <v>36</v>
      </c>
      <c r="J579" s="6" t="s">
        <v>1070</v>
      </c>
      <c r="K579" s="23">
        <v>37.5</v>
      </c>
      <c r="L579" s="25">
        <v>3.25</v>
      </c>
      <c r="M579" s="6">
        <v>121.875</v>
      </c>
      <c r="N579" s="8">
        <v>43669</v>
      </c>
      <c r="O579" s="6" t="s">
        <v>47</v>
      </c>
      <c r="P579" s="66">
        <v>-2.54</v>
      </c>
      <c r="Q579" s="67">
        <v>-2.54</v>
      </c>
      <c r="R579" s="67">
        <f>_xlfn.XLOOKUP(E579,hlp_leggeruitrapport!A:A,hlp_leggeruitrapport!D:D)</f>
        <v>-2.2400000000000002</v>
      </c>
      <c r="S579" s="66">
        <v>0.5</v>
      </c>
      <c r="T579" s="66">
        <f>_xlfn.XLOOKUP(E579,hlp_leggeruitrapport!A:A,hlp_leggeruitrapport!E:E)</f>
        <v>0.5</v>
      </c>
      <c r="U579" s="75">
        <f>_xlfn.XLOOKUP(E579,hlp_leggeruitrapport!A:A,hlp_leggeruitrapport!F:F)</f>
        <v>2</v>
      </c>
      <c r="V579" s="165">
        <f>_xlfn.XLOOKUP($G579,hpBPaanwas!$C:$C,hpBPaanwas!T:T,".")</f>
        <v>2</v>
      </c>
      <c r="W579" s="75">
        <f t="shared" si="61"/>
        <v>-3.24</v>
      </c>
      <c r="X579" s="6">
        <v>-3.04</v>
      </c>
      <c r="Y579" s="6">
        <v>1.25</v>
      </c>
      <c r="Z579" s="6">
        <v>1.51</v>
      </c>
      <c r="AA579" s="6">
        <v>0.28999999999999998</v>
      </c>
      <c r="AB579" s="6">
        <v>0.46</v>
      </c>
      <c r="AC579" s="6">
        <v>56.6</v>
      </c>
      <c r="AD579" s="6">
        <v>10.9</v>
      </c>
      <c r="AE579" s="6">
        <v>17.3</v>
      </c>
      <c r="AF579" s="6">
        <v>0.33839000000000002</v>
      </c>
      <c r="AG579" s="6" t="s">
        <v>921</v>
      </c>
      <c r="AH579" s="6" t="s">
        <v>32</v>
      </c>
      <c r="AI579" s="6" t="s">
        <v>41</v>
      </c>
      <c r="AJ579" s="6" t="s">
        <v>1070</v>
      </c>
      <c r="AK579" s="75">
        <f>_xlfn.XLOOKUP(G579,hlpBPout!C:C,hlpBPout!X:X,".")</f>
        <v>56</v>
      </c>
      <c r="AL579" s="75">
        <f>_xlfn.XLOOKUP($G579,hlpBPout!$C:$C,hlpBPout!AA:AA,".")</f>
        <v>11</v>
      </c>
      <c r="AM579" s="75">
        <f>_xlfn.XLOOKUP(G579,hpBPaanwas!C:C,hpBPaanwas!X:X,".")</f>
        <v>60</v>
      </c>
      <c r="AN579" s="165">
        <f t="shared" si="63"/>
        <v>0.50666666666666671</v>
      </c>
      <c r="AO579" s="75">
        <f>_xlfn.XLOOKUP($G579,hpBPaanwas!$C:$C,hpBPaanwas!AA:AA,".")</f>
        <v>19</v>
      </c>
      <c r="AP579" s="116"/>
      <c r="AQ579" s="75">
        <f t="shared" si="62"/>
        <v>-0.60000000000000142</v>
      </c>
      <c r="AR579" s="116"/>
      <c r="AS579" s="127"/>
      <c r="AT579" s="127" t="s">
        <v>3795</v>
      </c>
      <c r="AU579" s="128"/>
      <c r="AV579" s="232" t="str">
        <f>_xlfn.XLOOKUP($F579,Monstervakken!$C:$C,Monstervakken!L:L,".",0)</f>
        <v>Klasse industrie</v>
      </c>
      <c r="AW579" s="232" t="str">
        <f>_xlfn.XLOOKUP($F579,Monstervakken!$C:$C,Monstervakken!M:M,".",0)</f>
        <v>Klasse B</v>
      </c>
      <c r="AX579" s="232" t="str">
        <f>_xlfn.XLOOKUP($F579,Monstervakken!$C:$C,Monstervakken!N:N,".",0)</f>
        <v>Niet verspreidbaar</v>
      </c>
      <c r="AY579" s="232" t="str">
        <f>_xlfn.XLOOKUP($F579,Monstervakken!$C:$C,Monstervakken!O:O,".",0)</f>
        <v>Toepasbaar in GBT</v>
      </c>
      <c r="AZ579" s="232" t="str">
        <f>_xlfn.XLOOKUP($F579,Monstervakken!$C:$C,Monstervakken!P:P,".",0)</f>
        <v>Toepasbaar in GBT</v>
      </c>
      <c r="BA579" s="232" t="str">
        <f>_xlfn.XLOOKUP($F579,Monstervakken!$C:$C,Monstervakken!Q:Q,".",0)</f>
        <v>Geen</v>
      </c>
      <c r="BB579" s="232"/>
      <c r="BC579" s="234" t="str">
        <f>_xlfn.XLOOKUP($F579,Monstervakken!$C:$C,Monstervakken!CM:CM,".",0)</f>
        <v>ja</v>
      </c>
      <c r="BD579" s="234" t="str">
        <f>_xlfn.XLOOKUP($F579,Monstervakken!$C:$C,Monstervakken!CN:CN,".",0)</f>
        <v>ja</v>
      </c>
      <c r="BE579" s="234" t="str">
        <f>_xlfn.XLOOKUP($F579,Monstervakken!$C:$C,Monstervakken!CO:CO,".",0)</f>
        <v>ja</v>
      </c>
      <c r="BF579" s="234" t="str">
        <f>_xlfn.XLOOKUP($F579,Monstervakken!$C:$C,Monstervakken!CP:CP,".",0)</f>
        <v>ja</v>
      </c>
      <c r="BG579" s="234" t="str">
        <f>_xlfn.XLOOKUP($F579,Monstervakken!$C:$C,Monstervakken!CQ:CQ,".",0)</f>
        <v>ja</v>
      </c>
      <c r="BH579" s="234" t="str">
        <f>_xlfn.XLOOKUP($F579,Monstervakken!$C:$C,Monstervakken!CR:CR,".",0)</f>
        <v>ja</v>
      </c>
      <c r="BI579" s="234" t="str">
        <f>_xlfn.XLOOKUP($F579,Monstervakken!$C:$C,Monstervakken!CS:CS,".",0)</f>
        <v>ja</v>
      </c>
      <c r="BJ579" s="234" t="str">
        <f>_xlfn.XLOOKUP($F579,Monstervakken!$C:$C,Monstervakken!CT:CT,".",0)</f>
        <v>ja</v>
      </c>
      <c r="BK579" s="234" t="str">
        <f>_xlfn.XLOOKUP($F579,Monstervakken!$C:$C,Monstervakken!CU:CU,".",0)</f>
        <v>ja</v>
      </c>
      <c r="BL579" s="232" t="str">
        <f t="shared" si="59"/>
        <v>250_036</v>
      </c>
    </row>
    <row r="580" spans="1:64" x14ac:dyDescent="0.2">
      <c r="A580" s="6" t="s">
        <v>1647</v>
      </c>
      <c r="C580" s="135">
        <f>_xlfn.XLOOKUP(F580,Monstervakken!C:C,Monstervakken!B:B)</f>
        <v>4034</v>
      </c>
      <c r="D580" s="6" t="s">
        <v>1639</v>
      </c>
      <c r="E580" s="6" t="s">
        <v>206</v>
      </c>
      <c r="F580" s="75">
        <v>78</v>
      </c>
      <c r="G580" s="115" t="str">
        <f t="shared" si="60"/>
        <v>250_037</v>
      </c>
      <c r="H580" s="135"/>
      <c r="I580" s="75">
        <v>37</v>
      </c>
      <c r="J580" s="6" t="s">
        <v>207</v>
      </c>
      <c r="K580" s="23">
        <v>42.5</v>
      </c>
      <c r="L580" s="25">
        <v>3</v>
      </c>
      <c r="M580" s="6">
        <v>127.5</v>
      </c>
      <c r="N580" s="8">
        <v>43669</v>
      </c>
      <c r="O580" s="6" t="s">
        <v>47</v>
      </c>
      <c r="P580" s="66">
        <v>-2.54</v>
      </c>
      <c r="Q580" s="67">
        <v>-2.54</v>
      </c>
      <c r="R580" s="67">
        <f>_xlfn.XLOOKUP(E580,hlp_leggeruitrapport!A:A,hlp_leggeruitrapport!D:D)</f>
        <v>-2.2400000000000002</v>
      </c>
      <c r="S580" s="66">
        <v>0.5</v>
      </c>
      <c r="T580" s="66">
        <f>_xlfn.XLOOKUP(E580,hlp_leggeruitrapport!A:A,hlp_leggeruitrapport!E:E)</f>
        <v>0.5</v>
      </c>
      <c r="U580" s="75">
        <f>_xlfn.XLOOKUP(E580,hlp_leggeruitrapport!A:A,hlp_leggeruitrapport!F:F)</f>
        <v>2</v>
      </c>
      <c r="V580" s="165">
        <f>_xlfn.XLOOKUP($G580,hpBPaanwas!$C:$C,hpBPaanwas!T:T,".")</f>
        <v>2</v>
      </c>
      <c r="W580" s="75">
        <f t="shared" si="61"/>
        <v>-3.24</v>
      </c>
      <c r="X580" s="6">
        <v>-3.04</v>
      </c>
      <c r="Y580" s="6">
        <v>1</v>
      </c>
      <c r="Z580" s="6">
        <v>1.01</v>
      </c>
      <c r="AA580" s="6">
        <v>0.02</v>
      </c>
      <c r="AB580" s="6">
        <v>0.1</v>
      </c>
      <c r="AC580" s="6">
        <v>42.9</v>
      </c>
      <c r="AD580" s="6">
        <v>0.9</v>
      </c>
      <c r="AE580" s="6">
        <v>4.3</v>
      </c>
      <c r="AF580" s="6">
        <v>3.8462000000000003E-2</v>
      </c>
      <c r="AG580" s="6" t="s">
        <v>27</v>
      </c>
      <c r="AH580" s="6" t="s">
        <v>32</v>
      </c>
      <c r="AI580" s="6" t="s">
        <v>29</v>
      </c>
      <c r="AJ580" s="6" t="s">
        <v>207</v>
      </c>
      <c r="AK580" s="75">
        <f>_xlfn.XLOOKUP(G580,hlpBPout!C:C,hlpBPout!X:X,".")</f>
        <v>43</v>
      </c>
      <c r="AL580" s="75">
        <f>_xlfn.XLOOKUP($G580,hlpBPout!$C:$C,hlpBPout!AA:AA,".")</f>
        <v>0</v>
      </c>
      <c r="AM580" s="75">
        <f>_xlfn.XLOOKUP(G580,hpBPaanwas!C:C,hpBPaanwas!X:X,".")</f>
        <v>47</v>
      </c>
      <c r="AN580" s="165">
        <f t="shared" si="63"/>
        <v>9.4117647058823528E-2</v>
      </c>
      <c r="AO580" s="75">
        <f>_xlfn.XLOOKUP($G580,hpBPaanwas!$C:$C,hpBPaanwas!AA:AA,".")</f>
        <v>4</v>
      </c>
      <c r="AP580" s="116"/>
      <c r="AQ580" s="75">
        <f t="shared" si="62"/>
        <v>0.10000000000000142</v>
      </c>
      <c r="AR580" s="116"/>
      <c r="AS580" s="127"/>
      <c r="AT580" s="127" t="s">
        <v>3795</v>
      </c>
      <c r="AU580" s="128"/>
      <c r="AV580" s="232" t="str">
        <f>_xlfn.XLOOKUP($F580,Monstervakken!$C:$C,Monstervakken!L:L,".",0)</f>
        <v>Klasse industrie</v>
      </c>
      <c r="AW580" s="232" t="str">
        <f>_xlfn.XLOOKUP($F580,Monstervakken!$C:$C,Monstervakken!M:M,".",0)</f>
        <v>Klasse B</v>
      </c>
      <c r="AX580" s="232" t="str">
        <f>_xlfn.XLOOKUP($F580,Monstervakken!$C:$C,Monstervakken!N:N,".",0)</f>
        <v>Niet verspreidbaar</v>
      </c>
      <c r="AY580" s="232" t="str">
        <f>_xlfn.XLOOKUP($F580,Monstervakken!$C:$C,Monstervakken!O:O,".",0)</f>
        <v>Toepasbaar in GBT</v>
      </c>
      <c r="AZ580" s="232" t="str">
        <f>_xlfn.XLOOKUP($F580,Monstervakken!$C:$C,Monstervakken!P:P,".",0)</f>
        <v>Toepasbaar in GBT</v>
      </c>
      <c r="BA580" s="232" t="str">
        <f>_xlfn.XLOOKUP($F580,Monstervakken!$C:$C,Monstervakken!Q:Q,".",0)</f>
        <v>Geen</v>
      </c>
      <c r="BB580" s="232"/>
      <c r="BC580" s="234" t="str">
        <f>_xlfn.XLOOKUP($F580,Monstervakken!$C:$C,Monstervakken!CM:CM,".",0)</f>
        <v>ja</v>
      </c>
      <c r="BD580" s="234" t="str">
        <f>_xlfn.XLOOKUP($F580,Monstervakken!$C:$C,Monstervakken!CN:CN,".",0)</f>
        <v>ja</v>
      </c>
      <c r="BE580" s="234" t="str">
        <f>_xlfn.XLOOKUP($F580,Monstervakken!$C:$C,Monstervakken!CO:CO,".",0)</f>
        <v>ja</v>
      </c>
      <c r="BF580" s="234" t="str">
        <f>_xlfn.XLOOKUP($F580,Monstervakken!$C:$C,Monstervakken!CP:CP,".",0)</f>
        <v>ja</v>
      </c>
      <c r="BG580" s="234" t="str">
        <f>_xlfn.XLOOKUP($F580,Monstervakken!$C:$C,Monstervakken!CQ:CQ,".",0)</f>
        <v>ja</v>
      </c>
      <c r="BH580" s="234" t="str">
        <f>_xlfn.XLOOKUP($F580,Monstervakken!$C:$C,Monstervakken!CR:CR,".",0)</f>
        <v>ja</v>
      </c>
      <c r="BI580" s="234" t="str">
        <f>_xlfn.XLOOKUP($F580,Monstervakken!$C:$C,Monstervakken!CS:CS,".",0)</f>
        <v>ja</v>
      </c>
      <c r="BJ580" s="234" t="str">
        <f>_xlfn.XLOOKUP($F580,Monstervakken!$C:$C,Monstervakken!CT:CT,".",0)</f>
        <v>ja</v>
      </c>
      <c r="BK580" s="234" t="str">
        <f>_xlfn.XLOOKUP($F580,Monstervakken!$C:$C,Monstervakken!CU:CU,".",0)</f>
        <v>ja</v>
      </c>
      <c r="BL580" s="232" t="str">
        <f t="shared" si="59"/>
        <v>250_037</v>
      </c>
    </row>
    <row r="581" spans="1:64" x14ac:dyDescent="0.2">
      <c r="A581" s="6" t="s">
        <v>1647</v>
      </c>
      <c r="C581" s="135">
        <f>_xlfn.XLOOKUP(F581,Monstervakken!C:C,Monstervakken!B:B)</f>
        <v>4034</v>
      </c>
      <c r="D581" s="6" t="s">
        <v>1639</v>
      </c>
      <c r="E581" s="6" t="s">
        <v>206</v>
      </c>
      <c r="F581" s="75">
        <v>78</v>
      </c>
      <c r="G581" s="115" t="str">
        <f t="shared" si="60"/>
        <v>250_038</v>
      </c>
      <c r="H581" s="135"/>
      <c r="I581" s="75">
        <v>38</v>
      </c>
      <c r="J581" s="6" t="s">
        <v>674</v>
      </c>
      <c r="K581" s="23">
        <v>32.5</v>
      </c>
      <c r="L581" s="25">
        <v>3.55</v>
      </c>
      <c r="M581" s="6">
        <v>115.375</v>
      </c>
      <c r="N581" s="8">
        <v>43669</v>
      </c>
      <c r="O581" s="6" t="s">
        <v>47</v>
      </c>
      <c r="P581" s="66">
        <v>-2.54</v>
      </c>
      <c r="Q581" s="67">
        <v>-2.54</v>
      </c>
      <c r="R581" s="67">
        <f>_xlfn.XLOOKUP(E581,hlp_leggeruitrapport!A:A,hlp_leggeruitrapport!D:D)</f>
        <v>-2.2400000000000002</v>
      </c>
      <c r="S581" s="66">
        <v>0.5</v>
      </c>
      <c r="T581" s="66">
        <f>_xlfn.XLOOKUP(E581,hlp_leggeruitrapport!A:A,hlp_leggeruitrapport!E:E)</f>
        <v>0.5</v>
      </c>
      <c r="U581" s="75">
        <f>_xlfn.XLOOKUP(E581,hlp_leggeruitrapport!A:A,hlp_leggeruitrapport!F:F)</f>
        <v>2</v>
      </c>
      <c r="V581" s="165">
        <f>_xlfn.XLOOKUP($G581,hpBPaanwas!$C:$C,hpBPaanwas!T:T,".")</f>
        <v>2</v>
      </c>
      <c r="W581" s="75">
        <f t="shared" si="61"/>
        <v>-3.24</v>
      </c>
      <c r="X581" s="6">
        <v>-3.04</v>
      </c>
      <c r="Y581" s="6">
        <v>1.55</v>
      </c>
      <c r="Z581" s="6">
        <v>1.67</v>
      </c>
      <c r="AA581" s="6">
        <v>0.04</v>
      </c>
      <c r="AB581" s="6">
        <v>0.27</v>
      </c>
      <c r="AC581" s="6">
        <v>54.3</v>
      </c>
      <c r="AD581" s="6">
        <v>1.3</v>
      </c>
      <c r="AE581" s="6">
        <v>8.8000000000000007</v>
      </c>
      <c r="AF581" s="6">
        <v>4.9950000000000001E-2</v>
      </c>
      <c r="AG581" s="6" t="s">
        <v>479</v>
      </c>
      <c r="AH581" s="6" t="s">
        <v>32</v>
      </c>
      <c r="AI581" s="6" t="s">
        <v>41</v>
      </c>
      <c r="AJ581" s="6" t="s">
        <v>674</v>
      </c>
      <c r="AK581" s="75">
        <f>_xlfn.XLOOKUP(G581,hlpBPout!C:C,hlpBPout!X:X,".")</f>
        <v>52</v>
      </c>
      <c r="AL581" s="75">
        <f>_xlfn.XLOOKUP($G581,hlpBPout!$C:$C,hlpBPout!AA:AA,".")</f>
        <v>0</v>
      </c>
      <c r="AM581" s="75">
        <f>_xlfn.XLOOKUP(G581,hpBPaanwas!C:C,hpBPaanwas!X:X,".")</f>
        <v>55</v>
      </c>
      <c r="AN581" s="165">
        <f t="shared" si="63"/>
        <v>0.30769230769230771</v>
      </c>
      <c r="AO581" s="75">
        <f>_xlfn.XLOOKUP($G581,hpBPaanwas!$C:$C,hpBPaanwas!AA:AA,".")</f>
        <v>10</v>
      </c>
      <c r="AP581" s="116"/>
      <c r="AQ581" s="75">
        <f t="shared" si="62"/>
        <v>-2.2999999999999972</v>
      </c>
      <c r="AR581" s="116"/>
      <c r="AS581" s="127"/>
      <c r="AT581" s="127" t="s">
        <v>3795</v>
      </c>
      <c r="AU581" s="128"/>
      <c r="AV581" s="232" t="str">
        <f>_xlfn.XLOOKUP($F581,Monstervakken!$C:$C,Monstervakken!L:L,".",0)</f>
        <v>Klasse industrie</v>
      </c>
      <c r="AW581" s="232" t="str">
        <f>_xlfn.XLOOKUP($F581,Monstervakken!$C:$C,Monstervakken!M:M,".",0)</f>
        <v>Klasse B</v>
      </c>
      <c r="AX581" s="232" t="str">
        <f>_xlfn.XLOOKUP($F581,Monstervakken!$C:$C,Monstervakken!N:N,".",0)</f>
        <v>Niet verspreidbaar</v>
      </c>
      <c r="AY581" s="232" t="str">
        <f>_xlfn.XLOOKUP($F581,Monstervakken!$C:$C,Monstervakken!O:O,".",0)</f>
        <v>Toepasbaar in GBT</v>
      </c>
      <c r="AZ581" s="232" t="str">
        <f>_xlfn.XLOOKUP($F581,Monstervakken!$C:$C,Monstervakken!P:P,".",0)</f>
        <v>Toepasbaar in GBT</v>
      </c>
      <c r="BA581" s="232" t="str">
        <f>_xlfn.XLOOKUP($F581,Monstervakken!$C:$C,Monstervakken!Q:Q,".",0)</f>
        <v>Geen</v>
      </c>
      <c r="BB581" s="232"/>
      <c r="BC581" s="234" t="str">
        <f>_xlfn.XLOOKUP($F581,Monstervakken!$C:$C,Monstervakken!CM:CM,".",0)</f>
        <v>ja</v>
      </c>
      <c r="BD581" s="234" t="str">
        <f>_xlfn.XLOOKUP($F581,Monstervakken!$C:$C,Monstervakken!CN:CN,".",0)</f>
        <v>ja</v>
      </c>
      <c r="BE581" s="234" t="str">
        <f>_xlfn.XLOOKUP($F581,Monstervakken!$C:$C,Monstervakken!CO:CO,".",0)</f>
        <v>ja</v>
      </c>
      <c r="BF581" s="234" t="str">
        <f>_xlfn.XLOOKUP($F581,Monstervakken!$C:$C,Monstervakken!CP:CP,".",0)</f>
        <v>ja</v>
      </c>
      <c r="BG581" s="234" t="str">
        <f>_xlfn.XLOOKUP($F581,Monstervakken!$C:$C,Monstervakken!CQ:CQ,".",0)</f>
        <v>ja</v>
      </c>
      <c r="BH581" s="234" t="str">
        <f>_xlfn.XLOOKUP($F581,Monstervakken!$C:$C,Monstervakken!CR:CR,".",0)</f>
        <v>ja</v>
      </c>
      <c r="BI581" s="234" t="str">
        <f>_xlfn.XLOOKUP($F581,Monstervakken!$C:$C,Monstervakken!CS:CS,".",0)</f>
        <v>ja</v>
      </c>
      <c r="BJ581" s="234" t="str">
        <f>_xlfn.XLOOKUP($F581,Monstervakken!$C:$C,Monstervakken!CT:CT,".",0)</f>
        <v>ja</v>
      </c>
      <c r="BK581" s="234" t="str">
        <f>_xlfn.XLOOKUP($F581,Monstervakken!$C:$C,Monstervakken!CU:CU,".",0)</f>
        <v>ja</v>
      </c>
      <c r="BL581" s="232" t="str">
        <f t="shared" si="59"/>
        <v>250_038</v>
      </c>
    </row>
    <row r="582" spans="1:64" x14ac:dyDescent="0.2">
      <c r="A582" s="6" t="s">
        <v>1647</v>
      </c>
      <c r="C582" s="135">
        <f>_xlfn.XLOOKUP(F582,Monstervakken!C:C,Monstervakken!B:B)</f>
        <v>4034</v>
      </c>
      <c r="D582" s="6" t="s">
        <v>1639</v>
      </c>
      <c r="E582" s="6" t="s">
        <v>206</v>
      </c>
      <c r="F582" s="75">
        <v>78</v>
      </c>
      <c r="G582" s="115" t="str">
        <f t="shared" si="60"/>
        <v>250_039</v>
      </c>
      <c r="H582" s="135"/>
      <c r="I582" s="75">
        <v>39</v>
      </c>
      <c r="J582" s="6" t="s">
        <v>1071</v>
      </c>
      <c r="K582" s="23">
        <v>37.5</v>
      </c>
      <c r="L582" s="25">
        <v>2.5499999999999998</v>
      </c>
      <c r="M582" s="6">
        <v>95.625</v>
      </c>
      <c r="N582" s="8">
        <v>43669</v>
      </c>
      <c r="O582" s="6" t="s">
        <v>47</v>
      </c>
      <c r="P582" s="66">
        <v>-2.54</v>
      </c>
      <c r="Q582" s="67">
        <v>-2.54</v>
      </c>
      <c r="R582" s="67">
        <f>_xlfn.XLOOKUP(E582,hlp_leggeruitrapport!A:A,hlp_leggeruitrapport!D:D)</f>
        <v>-2.2400000000000002</v>
      </c>
      <c r="S582" s="66">
        <v>0.5</v>
      </c>
      <c r="T582" s="66">
        <f>_xlfn.XLOOKUP(E582,hlp_leggeruitrapport!A:A,hlp_leggeruitrapport!E:E)</f>
        <v>0.5</v>
      </c>
      <c r="U582" s="75">
        <f>_xlfn.XLOOKUP(E582,hlp_leggeruitrapport!A:A,hlp_leggeruitrapport!F:F)</f>
        <v>2</v>
      </c>
      <c r="V582" s="165">
        <f>_xlfn.XLOOKUP($G582,hpBPaanwas!$C:$C,hpBPaanwas!T:T,".")</f>
        <v>1.55</v>
      </c>
      <c r="W582" s="75">
        <f t="shared" si="61"/>
        <v>-3.24</v>
      </c>
      <c r="X582" s="6">
        <v>-3.04</v>
      </c>
      <c r="Y582" s="6">
        <v>1</v>
      </c>
      <c r="Z582" s="6">
        <v>1.1499999999999999</v>
      </c>
      <c r="AA582" s="6">
        <v>0.25</v>
      </c>
      <c r="AB582" s="6">
        <v>0.39</v>
      </c>
      <c r="AC582" s="6">
        <v>43.1</v>
      </c>
      <c r="AD582" s="6">
        <v>9.4</v>
      </c>
      <c r="AE582" s="6">
        <v>14.6</v>
      </c>
      <c r="AF582" s="6">
        <v>0.36036000000000001</v>
      </c>
      <c r="AG582" s="6" t="s">
        <v>921</v>
      </c>
      <c r="AH582" s="6" t="s">
        <v>32</v>
      </c>
      <c r="AI582" s="6" t="s">
        <v>41</v>
      </c>
      <c r="AJ582" s="6" t="s">
        <v>1071</v>
      </c>
      <c r="AK582" s="75">
        <f>_xlfn.XLOOKUP(G582,hlpBPout!C:C,hlpBPout!X:X,".")</f>
        <v>41</v>
      </c>
      <c r="AL582" s="75">
        <f>_xlfn.XLOOKUP($G582,hlpBPout!$C:$C,hlpBPout!AA:AA,".")</f>
        <v>8</v>
      </c>
      <c r="AM582" s="75">
        <f>_xlfn.XLOOKUP(G582,hpBPaanwas!C:C,hpBPaanwas!X:X,".")</f>
        <v>45</v>
      </c>
      <c r="AN582" s="165">
        <f t="shared" si="63"/>
        <v>0.4</v>
      </c>
      <c r="AO582" s="75">
        <f>_xlfn.XLOOKUP($G582,hpBPaanwas!$C:$C,hpBPaanwas!AA:AA,".")</f>
        <v>15</v>
      </c>
      <c r="AP582" s="116"/>
      <c r="AQ582" s="75">
        <f t="shared" si="62"/>
        <v>-2.1000000000000014</v>
      </c>
      <c r="AR582" s="116"/>
      <c r="AS582" s="127"/>
      <c r="AT582" s="127" t="s">
        <v>3795</v>
      </c>
      <c r="AU582" s="128"/>
      <c r="AV582" s="232" t="str">
        <f>_xlfn.XLOOKUP($F582,Monstervakken!$C:$C,Monstervakken!L:L,".",0)</f>
        <v>Klasse industrie</v>
      </c>
      <c r="AW582" s="232" t="str">
        <f>_xlfn.XLOOKUP($F582,Monstervakken!$C:$C,Monstervakken!M:M,".",0)</f>
        <v>Klasse B</v>
      </c>
      <c r="AX582" s="232" t="str">
        <f>_xlfn.XLOOKUP($F582,Monstervakken!$C:$C,Monstervakken!N:N,".",0)</f>
        <v>Niet verspreidbaar</v>
      </c>
      <c r="AY582" s="232" t="str">
        <f>_xlfn.XLOOKUP($F582,Monstervakken!$C:$C,Monstervakken!O:O,".",0)</f>
        <v>Toepasbaar in GBT</v>
      </c>
      <c r="AZ582" s="232" t="str">
        <f>_xlfn.XLOOKUP($F582,Monstervakken!$C:$C,Monstervakken!P:P,".",0)</f>
        <v>Toepasbaar in GBT</v>
      </c>
      <c r="BA582" s="232" t="str">
        <f>_xlfn.XLOOKUP($F582,Monstervakken!$C:$C,Monstervakken!Q:Q,".",0)</f>
        <v>Geen</v>
      </c>
      <c r="BB582" s="232"/>
      <c r="BC582" s="234" t="str">
        <f>_xlfn.XLOOKUP($F582,Monstervakken!$C:$C,Monstervakken!CM:CM,".",0)</f>
        <v>ja</v>
      </c>
      <c r="BD582" s="234" t="str">
        <f>_xlfn.XLOOKUP($F582,Monstervakken!$C:$C,Monstervakken!CN:CN,".",0)</f>
        <v>ja</v>
      </c>
      <c r="BE582" s="234" t="str">
        <f>_xlfn.XLOOKUP($F582,Monstervakken!$C:$C,Monstervakken!CO:CO,".",0)</f>
        <v>ja</v>
      </c>
      <c r="BF582" s="234" t="str">
        <f>_xlfn.XLOOKUP($F582,Monstervakken!$C:$C,Monstervakken!CP:CP,".",0)</f>
        <v>ja</v>
      </c>
      <c r="BG582" s="234" t="str">
        <f>_xlfn.XLOOKUP($F582,Monstervakken!$C:$C,Monstervakken!CQ:CQ,".",0)</f>
        <v>ja</v>
      </c>
      <c r="BH582" s="234" t="str">
        <f>_xlfn.XLOOKUP($F582,Monstervakken!$C:$C,Monstervakken!CR:CR,".",0)</f>
        <v>ja</v>
      </c>
      <c r="BI582" s="234" t="str">
        <f>_xlfn.XLOOKUP($F582,Monstervakken!$C:$C,Monstervakken!CS:CS,".",0)</f>
        <v>ja</v>
      </c>
      <c r="BJ582" s="234" t="str">
        <f>_xlfn.XLOOKUP($F582,Monstervakken!$C:$C,Monstervakken!CT:CT,".",0)</f>
        <v>ja</v>
      </c>
      <c r="BK582" s="234" t="str">
        <f>_xlfn.XLOOKUP($F582,Monstervakken!$C:$C,Monstervakken!CU:CU,".",0)</f>
        <v>ja</v>
      </c>
      <c r="BL582" s="232" t="str">
        <f t="shared" si="59"/>
        <v>250_039</v>
      </c>
    </row>
    <row r="583" spans="1:64" x14ac:dyDescent="0.2">
      <c r="A583" s="6" t="s">
        <v>1647</v>
      </c>
      <c r="C583" s="135">
        <f>_xlfn.XLOOKUP(F583,Monstervakken!C:C,Monstervakken!B:B)</f>
        <v>4034</v>
      </c>
      <c r="D583" s="6" t="s">
        <v>1639</v>
      </c>
      <c r="E583" s="6" t="s">
        <v>206</v>
      </c>
      <c r="F583" s="75">
        <v>78</v>
      </c>
      <c r="G583" s="115" t="str">
        <f t="shared" si="60"/>
        <v>250_040</v>
      </c>
      <c r="H583" s="135"/>
      <c r="I583" s="75">
        <v>40</v>
      </c>
      <c r="J583" s="6" t="s">
        <v>208</v>
      </c>
      <c r="K583" s="23">
        <v>47.5</v>
      </c>
      <c r="L583" s="25">
        <v>3.35</v>
      </c>
      <c r="M583" s="6">
        <v>159.125</v>
      </c>
      <c r="N583" s="8">
        <v>43669</v>
      </c>
      <c r="O583" s="6" t="s">
        <v>47</v>
      </c>
      <c r="P583" s="66">
        <v>-2.54</v>
      </c>
      <c r="Q583" s="67">
        <v>-2.54</v>
      </c>
      <c r="R583" s="67">
        <f>_xlfn.XLOOKUP(E583,hlp_leggeruitrapport!A:A,hlp_leggeruitrapport!D:D)</f>
        <v>-2.2400000000000002</v>
      </c>
      <c r="S583" s="66">
        <v>0.5</v>
      </c>
      <c r="T583" s="66">
        <f>_xlfn.XLOOKUP(E583,hlp_leggeruitrapport!A:A,hlp_leggeruitrapport!E:E)</f>
        <v>0.5</v>
      </c>
      <c r="U583" s="75">
        <f>_xlfn.XLOOKUP(E583,hlp_leggeruitrapport!A:A,hlp_leggeruitrapport!F:F)</f>
        <v>2</v>
      </c>
      <c r="V583" s="165">
        <f>_xlfn.XLOOKUP($G583,hpBPaanwas!$C:$C,hpBPaanwas!T:T,".")</f>
        <v>2</v>
      </c>
      <c r="W583" s="75">
        <f t="shared" si="61"/>
        <v>-3.24</v>
      </c>
      <c r="X583" s="6">
        <v>-3.04</v>
      </c>
      <c r="Y583" s="6">
        <v>1.35</v>
      </c>
      <c r="Z583" s="6">
        <v>1.18</v>
      </c>
      <c r="AA583" s="6">
        <v>0.01</v>
      </c>
      <c r="AB583" s="6">
        <v>0.16</v>
      </c>
      <c r="AC583" s="6">
        <v>56.1</v>
      </c>
      <c r="AD583" s="6">
        <v>0.5</v>
      </c>
      <c r="AE583" s="6">
        <v>7.6</v>
      </c>
      <c r="AF583" s="6">
        <v>1.4654E-2</v>
      </c>
      <c r="AG583" s="6" t="s">
        <v>27</v>
      </c>
      <c r="AH583" s="6" t="s">
        <v>32</v>
      </c>
      <c r="AI583" s="6" t="s">
        <v>29</v>
      </c>
      <c r="AJ583" s="6" t="s">
        <v>208</v>
      </c>
      <c r="AK583" s="75">
        <f>_xlfn.XLOOKUP(G583,hlpBPout!C:C,hlpBPout!X:X,".")</f>
        <v>57</v>
      </c>
      <c r="AL583" s="75">
        <f>_xlfn.XLOOKUP($G583,hlpBPout!$C:$C,hlpBPout!AA:AA,".")</f>
        <v>0</v>
      </c>
      <c r="AM583" s="75">
        <f>_xlfn.XLOOKUP(G583,hpBPaanwas!C:C,hpBPaanwas!X:X,".")</f>
        <v>62</v>
      </c>
      <c r="AN583" s="165">
        <f t="shared" si="63"/>
        <v>0.21052631578947367</v>
      </c>
      <c r="AO583" s="75">
        <f>_xlfn.XLOOKUP($G583,hpBPaanwas!$C:$C,hpBPaanwas!AA:AA,".")</f>
        <v>10</v>
      </c>
      <c r="AP583" s="116"/>
      <c r="AQ583" s="75">
        <f t="shared" si="62"/>
        <v>0.89999999999999858</v>
      </c>
      <c r="AR583" s="116"/>
      <c r="AS583" s="127"/>
      <c r="AT583" s="127" t="s">
        <v>3795</v>
      </c>
      <c r="AU583" s="128"/>
      <c r="AV583" s="232" t="str">
        <f>_xlfn.XLOOKUP($F583,Monstervakken!$C:$C,Monstervakken!L:L,".",0)</f>
        <v>Klasse industrie</v>
      </c>
      <c r="AW583" s="232" t="str">
        <f>_xlfn.XLOOKUP($F583,Monstervakken!$C:$C,Monstervakken!M:M,".",0)</f>
        <v>Klasse B</v>
      </c>
      <c r="AX583" s="232" t="str">
        <f>_xlfn.XLOOKUP($F583,Monstervakken!$C:$C,Monstervakken!N:N,".",0)</f>
        <v>Niet verspreidbaar</v>
      </c>
      <c r="AY583" s="232" t="str">
        <f>_xlfn.XLOOKUP($F583,Monstervakken!$C:$C,Monstervakken!O:O,".",0)</f>
        <v>Toepasbaar in GBT</v>
      </c>
      <c r="AZ583" s="232" t="str">
        <f>_xlfn.XLOOKUP($F583,Monstervakken!$C:$C,Monstervakken!P:P,".",0)</f>
        <v>Toepasbaar in GBT</v>
      </c>
      <c r="BA583" s="232" t="str">
        <f>_xlfn.XLOOKUP($F583,Monstervakken!$C:$C,Monstervakken!Q:Q,".",0)</f>
        <v>Geen</v>
      </c>
      <c r="BB583" s="232"/>
      <c r="BC583" s="234" t="str">
        <f>_xlfn.XLOOKUP($F583,Monstervakken!$C:$C,Monstervakken!CM:CM,".",0)</f>
        <v>ja</v>
      </c>
      <c r="BD583" s="234" t="str">
        <f>_xlfn.XLOOKUP($F583,Monstervakken!$C:$C,Monstervakken!CN:CN,".",0)</f>
        <v>ja</v>
      </c>
      <c r="BE583" s="234" t="str">
        <f>_xlfn.XLOOKUP($F583,Monstervakken!$C:$C,Monstervakken!CO:CO,".",0)</f>
        <v>ja</v>
      </c>
      <c r="BF583" s="234" t="str">
        <f>_xlfn.XLOOKUP($F583,Monstervakken!$C:$C,Monstervakken!CP:CP,".",0)</f>
        <v>ja</v>
      </c>
      <c r="BG583" s="234" t="str">
        <f>_xlfn.XLOOKUP($F583,Monstervakken!$C:$C,Monstervakken!CQ:CQ,".",0)</f>
        <v>ja</v>
      </c>
      <c r="BH583" s="234" t="str">
        <f>_xlfn.XLOOKUP($F583,Monstervakken!$C:$C,Monstervakken!CR:CR,".",0)</f>
        <v>ja</v>
      </c>
      <c r="BI583" s="234" t="str">
        <f>_xlfn.XLOOKUP($F583,Monstervakken!$C:$C,Monstervakken!CS:CS,".",0)</f>
        <v>ja</v>
      </c>
      <c r="BJ583" s="234" t="str">
        <f>_xlfn.XLOOKUP($F583,Monstervakken!$C:$C,Monstervakken!CT:CT,".",0)</f>
        <v>ja</v>
      </c>
      <c r="BK583" s="234" t="str">
        <f>_xlfn.XLOOKUP($F583,Monstervakken!$C:$C,Monstervakken!CU:CU,".",0)</f>
        <v>ja</v>
      </c>
      <c r="BL583" s="232" t="str">
        <f t="shared" si="59"/>
        <v>250_040</v>
      </c>
    </row>
    <row r="584" spans="1:64" x14ac:dyDescent="0.2">
      <c r="A584" s="6" t="s">
        <v>1647</v>
      </c>
      <c r="C584" s="135">
        <f>_xlfn.XLOOKUP(F584,Monstervakken!C:C,Monstervakken!B:B)</f>
        <v>4034</v>
      </c>
      <c r="D584" s="6" t="s">
        <v>1639</v>
      </c>
      <c r="E584" s="6" t="s">
        <v>206</v>
      </c>
      <c r="F584" s="75">
        <v>78</v>
      </c>
      <c r="G584" s="115" t="str">
        <f t="shared" si="60"/>
        <v>250_041</v>
      </c>
      <c r="H584" s="135"/>
      <c r="I584" s="75">
        <v>41</v>
      </c>
      <c r="J584" s="6" t="s">
        <v>675</v>
      </c>
      <c r="K584" s="23">
        <v>47.5</v>
      </c>
      <c r="L584" s="25">
        <v>3.1</v>
      </c>
      <c r="M584" s="6">
        <v>147.25</v>
      </c>
      <c r="N584" s="8">
        <v>43669</v>
      </c>
      <c r="O584" s="6" t="s">
        <v>47</v>
      </c>
      <c r="P584" s="66">
        <v>-2.54</v>
      </c>
      <c r="Q584" s="67">
        <v>-2.54</v>
      </c>
      <c r="R584" s="67">
        <f>_xlfn.XLOOKUP(E584,hlp_leggeruitrapport!A:A,hlp_leggeruitrapport!D:D)</f>
        <v>-2.2400000000000002</v>
      </c>
      <c r="S584" s="66">
        <v>0.5</v>
      </c>
      <c r="T584" s="66">
        <f>_xlfn.XLOOKUP(E584,hlp_leggeruitrapport!A:A,hlp_leggeruitrapport!E:E)</f>
        <v>0.5</v>
      </c>
      <c r="U584" s="75">
        <f>_xlfn.XLOOKUP(E584,hlp_leggeruitrapport!A:A,hlp_leggeruitrapport!F:F)</f>
        <v>2</v>
      </c>
      <c r="V584" s="165">
        <f>_xlfn.XLOOKUP($G584,hpBPaanwas!$C:$C,hpBPaanwas!T:T,".")</f>
        <v>2</v>
      </c>
      <c r="W584" s="75">
        <f t="shared" si="61"/>
        <v>-3.24</v>
      </c>
      <c r="X584" s="6">
        <v>-3.04</v>
      </c>
      <c r="Y584" s="6">
        <v>1.1000000000000001</v>
      </c>
      <c r="Z584" s="6">
        <v>1.04</v>
      </c>
      <c r="AA584" s="6">
        <v>0.06</v>
      </c>
      <c r="AB584" s="6">
        <v>0.17</v>
      </c>
      <c r="AC584" s="6">
        <v>49.4</v>
      </c>
      <c r="AD584" s="6">
        <v>2.9</v>
      </c>
      <c r="AE584" s="6">
        <v>8.1</v>
      </c>
      <c r="AF584" s="6">
        <v>9.9248000000000003E-2</v>
      </c>
      <c r="AG584" s="6" t="s">
        <v>479</v>
      </c>
      <c r="AH584" s="6" t="s">
        <v>32</v>
      </c>
      <c r="AI584" s="6" t="s">
        <v>41</v>
      </c>
      <c r="AJ584" s="6" t="s">
        <v>675</v>
      </c>
      <c r="AK584" s="75">
        <f>_xlfn.XLOOKUP(G584,hlpBPout!C:C,hlpBPout!X:X,".")</f>
        <v>48</v>
      </c>
      <c r="AL584" s="75">
        <f>_xlfn.XLOOKUP($G584,hlpBPout!$C:$C,hlpBPout!AA:AA,".")</f>
        <v>5</v>
      </c>
      <c r="AM584" s="75">
        <f>_xlfn.XLOOKUP(G584,hpBPaanwas!C:C,hpBPaanwas!X:X,".")</f>
        <v>52</v>
      </c>
      <c r="AN584" s="165">
        <f t="shared" si="63"/>
        <v>0.21052631578947367</v>
      </c>
      <c r="AO584" s="75">
        <f>_xlfn.XLOOKUP($G584,hpBPaanwas!$C:$C,hpBPaanwas!AA:AA,".")</f>
        <v>10</v>
      </c>
      <c r="AP584" s="116"/>
      <c r="AQ584" s="75">
        <f t="shared" si="62"/>
        <v>-1.3999999999999986</v>
      </c>
      <c r="AR584" s="116"/>
      <c r="AS584" s="127"/>
      <c r="AT584" s="127" t="s">
        <v>3795</v>
      </c>
      <c r="AU584" s="128"/>
      <c r="AV584" s="232" t="str">
        <f>_xlfn.XLOOKUP($F584,Monstervakken!$C:$C,Monstervakken!L:L,".",0)</f>
        <v>Klasse industrie</v>
      </c>
      <c r="AW584" s="232" t="str">
        <f>_xlfn.XLOOKUP($F584,Monstervakken!$C:$C,Monstervakken!M:M,".",0)</f>
        <v>Klasse B</v>
      </c>
      <c r="AX584" s="232" t="str">
        <f>_xlfn.XLOOKUP($F584,Monstervakken!$C:$C,Monstervakken!N:N,".",0)</f>
        <v>Niet verspreidbaar</v>
      </c>
      <c r="AY584" s="232" t="str">
        <f>_xlfn.XLOOKUP($F584,Monstervakken!$C:$C,Monstervakken!O:O,".",0)</f>
        <v>Toepasbaar in GBT</v>
      </c>
      <c r="AZ584" s="232" t="str">
        <f>_xlfn.XLOOKUP($F584,Monstervakken!$C:$C,Monstervakken!P:P,".",0)</f>
        <v>Toepasbaar in GBT</v>
      </c>
      <c r="BA584" s="232" t="str">
        <f>_xlfn.XLOOKUP($F584,Monstervakken!$C:$C,Monstervakken!Q:Q,".",0)</f>
        <v>Geen</v>
      </c>
      <c r="BB584" s="232"/>
      <c r="BC584" s="234" t="str">
        <f>_xlfn.XLOOKUP($F584,Monstervakken!$C:$C,Monstervakken!CM:CM,".",0)</f>
        <v>ja</v>
      </c>
      <c r="BD584" s="234" t="str">
        <f>_xlfn.XLOOKUP($F584,Monstervakken!$C:$C,Monstervakken!CN:CN,".",0)</f>
        <v>ja</v>
      </c>
      <c r="BE584" s="234" t="str">
        <f>_xlfn.XLOOKUP($F584,Monstervakken!$C:$C,Monstervakken!CO:CO,".",0)</f>
        <v>ja</v>
      </c>
      <c r="BF584" s="234" t="str">
        <f>_xlfn.XLOOKUP($F584,Monstervakken!$C:$C,Monstervakken!CP:CP,".",0)</f>
        <v>ja</v>
      </c>
      <c r="BG584" s="234" t="str">
        <f>_xlfn.XLOOKUP($F584,Monstervakken!$C:$C,Monstervakken!CQ:CQ,".",0)</f>
        <v>ja</v>
      </c>
      <c r="BH584" s="234" t="str">
        <f>_xlfn.XLOOKUP($F584,Monstervakken!$C:$C,Monstervakken!CR:CR,".",0)</f>
        <v>ja</v>
      </c>
      <c r="BI584" s="234" t="str">
        <f>_xlfn.XLOOKUP($F584,Monstervakken!$C:$C,Monstervakken!CS:CS,".",0)</f>
        <v>ja</v>
      </c>
      <c r="BJ584" s="234" t="str">
        <f>_xlfn.XLOOKUP($F584,Monstervakken!$C:$C,Monstervakken!CT:CT,".",0)</f>
        <v>ja</v>
      </c>
      <c r="BK584" s="234" t="str">
        <f>_xlfn.XLOOKUP($F584,Monstervakken!$C:$C,Monstervakken!CU:CU,".",0)</f>
        <v>ja</v>
      </c>
      <c r="BL584" s="232" t="str">
        <f t="shared" si="59"/>
        <v>250_041</v>
      </c>
    </row>
    <row r="585" spans="1:64" x14ac:dyDescent="0.2">
      <c r="A585" s="6" t="s">
        <v>1647</v>
      </c>
      <c r="C585" s="135">
        <f>_xlfn.XLOOKUP(F585,Monstervakken!C:C,Monstervakken!B:B)</f>
        <v>4034</v>
      </c>
      <c r="D585" s="6" t="s">
        <v>1639</v>
      </c>
      <c r="E585" s="6" t="s">
        <v>206</v>
      </c>
      <c r="F585" s="75">
        <v>78</v>
      </c>
      <c r="G585" s="115" t="str">
        <f t="shared" si="60"/>
        <v>250_042</v>
      </c>
      <c r="H585" s="135"/>
      <c r="I585" s="75">
        <v>42</v>
      </c>
      <c r="J585" s="6" t="s">
        <v>1072</v>
      </c>
      <c r="K585" s="23">
        <v>37.5</v>
      </c>
      <c r="L585" s="25">
        <v>2.4</v>
      </c>
      <c r="M585" s="6">
        <v>90</v>
      </c>
      <c r="N585" s="8">
        <v>43669</v>
      </c>
      <c r="O585" s="6" t="s">
        <v>47</v>
      </c>
      <c r="P585" s="66">
        <v>-2.54</v>
      </c>
      <c r="Q585" s="67">
        <v>-2.54</v>
      </c>
      <c r="R585" s="67">
        <f>_xlfn.XLOOKUP(E585,hlp_leggeruitrapport!A:A,hlp_leggeruitrapport!D:D)</f>
        <v>-2.2400000000000002</v>
      </c>
      <c r="S585" s="66">
        <v>0.5</v>
      </c>
      <c r="T585" s="66">
        <f>_xlfn.XLOOKUP(E585,hlp_leggeruitrapport!A:A,hlp_leggeruitrapport!E:E)</f>
        <v>0.5</v>
      </c>
      <c r="U585" s="75">
        <f>_xlfn.XLOOKUP(E585,hlp_leggeruitrapport!A:A,hlp_leggeruitrapport!F:F)</f>
        <v>2</v>
      </c>
      <c r="V585" s="165">
        <f>_xlfn.XLOOKUP($G585,hpBPaanwas!$C:$C,hpBPaanwas!T:T,".")</f>
        <v>1.4</v>
      </c>
      <c r="W585" s="75">
        <f t="shared" si="61"/>
        <v>-3.24</v>
      </c>
      <c r="X585" s="6">
        <v>-3.04</v>
      </c>
      <c r="Y585" s="6">
        <v>1</v>
      </c>
      <c r="Z585" s="6">
        <v>1.07</v>
      </c>
      <c r="AA585" s="6">
        <v>0.23</v>
      </c>
      <c r="AB585" s="6">
        <v>0.37</v>
      </c>
      <c r="AC585" s="6">
        <v>40.1</v>
      </c>
      <c r="AD585" s="6">
        <v>8.6</v>
      </c>
      <c r="AE585" s="6">
        <v>13.9</v>
      </c>
      <c r="AF585" s="6">
        <v>0.34795799999999999</v>
      </c>
      <c r="AG585" s="6" t="s">
        <v>921</v>
      </c>
      <c r="AH585" s="6" t="s">
        <v>32</v>
      </c>
      <c r="AI585" s="6" t="s">
        <v>41</v>
      </c>
      <c r="AJ585" s="6" t="s">
        <v>1072</v>
      </c>
      <c r="AK585" s="75">
        <f>_xlfn.XLOOKUP(G585,hlpBPout!C:C,hlpBPout!X:X,".")</f>
        <v>38</v>
      </c>
      <c r="AL585" s="75">
        <f>_xlfn.XLOOKUP($G585,hlpBPout!$C:$C,hlpBPout!AA:AA,".")</f>
        <v>4</v>
      </c>
      <c r="AM585" s="75">
        <f>_xlfn.XLOOKUP(G585,hpBPaanwas!C:C,hpBPaanwas!X:X,".")</f>
        <v>41</v>
      </c>
      <c r="AN585" s="165">
        <f t="shared" si="63"/>
        <v>0.4</v>
      </c>
      <c r="AO585" s="75">
        <f>_xlfn.XLOOKUP($G585,hpBPaanwas!$C:$C,hpBPaanwas!AA:AA,".")</f>
        <v>15</v>
      </c>
      <c r="AP585" s="116"/>
      <c r="AQ585" s="75">
        <f t="shared" si="62"/>
        <v>-2.1000000000000014</v>
      </c>
      <c r="AR585" s="116"/>
      <c r="AS585" s="127"/>
      <c r="AT585" s="127" t="s">
        <v>3795</v>
      </c>
      <c r="AU585" s="128"/>
      <c r="AV585" s="232" t="str">
        <f>_xlfn.XLOOKUP($F585,Monstervakken!$C:$C,Monstervakken!L:L,".",0)</f>
        <v>Klasse industrie</v>
      </c>
      <c r="AW585" s="232" t="str">
        <f>_xlfn.XLOOKUP($F585,Monstervakken!$C:$C,Monstervakken!M:M,".",0)</f>
        <v>Klasse B</v>
      </c>
      <c r="AX585" s="232" t="str">
        <f>_xlfn.XLOOKUP($F585,Monstervakken!$C:$C,Monstervakken!N:N,".",0)</f>
        <v>Niet verspreidbaar</v>
      </c>
      <c r="AY585" s="232" t="str">
        <f>_xlfn.XLOOKUP($F585,Monstervakken!$C:$C,Monstervakken!O:O,".",0)</f>
        <v>Toepasbaar in GBT</v>
      </c>
      <c r="AZ585" s="232" t="str">
        <f>_xlfn.XLOOKUP($F585,Monstervakken!$C:$C,Monstervakken!P:P,".",0)</f>
        <v>Toepasbaar in GBT</v>
      </c>
      <c r="BA585" s="232" t="str">
        <f>_xlfn.XLOOKUP($F585,Monstervakken!$C:$C,Monstervakken!Q:Q,".",0)</f>
        <v>Geen</v>
      </c>
      <c r="BB585" s="232"/>
      <c r="BC585" s="234" t="str">
        <f>_xlfn.XLOOKUP($F585,Monstervakken!$C:$C,Monstervakken!CM:CM,".",0)</f>
        <v>ja</v>
      </c>
      <c r="BD585" s="234" t="str">
        <f>_xlfn.XLOOKUP($F585,Monstervakken!$C:$C,Monstervakken!CN:CN,".",0)</f>
        <v>ja</v>
      </c>
      <c r="BE585" s="234" t="str">
        <f>_xlfn.XLOOKUP($F585,Monstervakken!$C:$C,Monstervakken!CO:CO,".",0)</f>
        <v>ja</v>
      </c>
      <c r="BF585" s="234" t="str">
        <f>_xlfn.XLOOKUP($F585,Monstervakken!$C:$C,Monstervakken!CP:CP,".",0)</f>
        <v>ja</v>
      </c>
      <c r="BG585" s="234" t="str">
        <f>_xlfn.XLOOKUP($F585,Monstervakken!$C:$C,Monstervakken!CQ:CQ,".",0)</f>
        <v>ja</v>
      </c>
      <c r="BH585" s="234" t="str">
        <f>_xlfn.XLOOKUP($F585,Monstervakken!$C:$C,Monstervakken!CR:CR,".",0)</f>
        <v>ja</v>
      </c>
      <c r="BI585" s="234" t="str">
        <f>_xlfn.XLOOKUP($F585,Monstervakken!$C:$C,Monstervakken!CS:CS,".",0)</f>
        <v>ja</v>
      </c>
      <c r="BJ585" s="234" t="str">
        <f>_xlfn.XLOOKUP($F585,Monstervakken!$C:$C,Monstervakken!CT:CT,".",0)</f>
        <v>ja</v>
      </c>
      <c r="BK585" s="234" t="str">
        <f>_xlfn.XLOOKUP($F585,Monstervakken!$C:$C,Monstervakken!CU:CU,".",0)</f>
        <v>ja</v>
      </c>
      <c r="BL585" s="232" t="str">
        <f t="shared" si="59"/>
        <v>250_042</v>
      </c>
    </row>
    <row r="586" spans="1:64" x14ac:dyDescent="0.2">
      <c r="A586" s="6" t="s">
        <v>1647</v>
      </c>
      <c r="C586" s="135">
        <f>_xlfn.XLOOKUP(F586,Monstervakken!C:C,Monstervakken!B:B)</f>
        <v>4034</v>
      </c>
      <c r="D586" s="6" t="s">
        <v>1639</v>
      </c>
      <c r="E586" s="6" t="s">
        <v>676</v>
      </c>
      <c r="F586" s="75">
        <v>78</v>
      </c>
      <c r="G586" s="115" t="str">
        <f t="shared" si="60"/>
        <v>250_043</v>
      </c>
      <c r="H586" s="135"/>
      <c r="I586" s="75">
        <v>43</v>
      </c>
      <c r="J586" s="6" t="s">
        <v>1073</v>
      </c>
      <c r="K586" s="23">
        <v>47</v>
      </c>
      <c r="L586" s="25">
        <v>2.5499999999999998</v>
      </c>
      <c r="M586" s="6">
        <v>119.85</v>
      </c>
      <c r="N586" s="8">
        <v>43669</v>
      </c>
      <c r="O586" s="6" t="s">
        <v>26</v>
      </c>
      <c r="P586" s="66">
        <v>-2.63</v>
      </c>
      <c r="Q586" s="67">
        <v>-2.63</v>
      </c>
      <c r="R586" s="67">
        <f>_xlfn.XLOOKUP(E586,hlp_leggeruitrapport!A:A,hlp_leggeruitrapport!D:D)</f>
        <v>-2.2400000000000002</v>
      </c>
      <c r="S586" s="66">
        <v>0.5</v>
      </c>
      <c r="T586" s="66">
        <f>_xlfn.XLOOKUP(E586,hlp_leggeruitrapport!A:A,hlp_leggeruitrapport!E:E)</f>
        <v>0.5</v>
      </c>
      <c r="U586" s="75">
        <f>_xlfn.XLOOKUP(E586,hlp_leggeruitrapport!A:A,hlp_leggeruitrapport!F:F)</f>
        <v>2</v>
      </c>
      <c r="V586" s="165">
        <f>_xlfn.XLOOKUP($G586,hpBPaanwas!$C:$C,hpBPaanwas!T:T,".")</f>
        <v>1.55</v>
      </c>
      <c r="W586" s="75">
        <f t="shared" si="61"/>
        <v>-3.33</v>
      </c>
      <c r="X586" s="6">
        <v>-3.13</v>
      </c>
      <c r="Y586" s="6">
        <v>1</v>
      </c>
      <c r="Z586" s="6">
        <v>0.99</v>
      </c>
      <c r="AA586" s="6">
        <v>0.26</v>
      </c>
      <c r="AB586" s="6">
        <v>0.4</v>
      </c>
      <c r="AC586" s="6">
        <v>46.5</v>
      </c>
      <c r="AD586" s="6">
        <v>12.2</v>
      </c>
      <c r="AE586" s="6">
        <v>18.8</v>
      </c>
      <c r="AF586" s="6">
        <v>0.37063400000000002</v>
      </c>
      <c r="AG586" s="6" t="s">
        <v>921</v>
      </c>
      <c r="AH586" s="6" t="s">
        <v>32</v>
      </c>
      <c r="AI586" s="6" t="s">
        <v>41</v>
      </c>
      <c r="AJ586" s="6" t="s">
        <v>1073</v>
      </c>
      <c r="AK586" s="75">
        <f>_xlfn.XLOOKUP(G586,hlpBPout!C:C,hlpBPout!X:X,".")</f>
        <v>47</v>
      </c>
      <c r="AL586" s="75">
        <f>_xlfn.XLOOKUP($G586,hlpBPout!$C:$C,hlpBPout!AA:AA,".")</f>
        <v>9</v>
      </c>
      <c r="AM586" s="75">
        <f>_xlfn.XLOOKUP(G586,hpBPaanwas!C:C,hpBPaanwas!X:X,".")</f>
        <v>47</v>
      </c>
      <c r="AN586" s="165">
        <f t="shared" si="63"/>
        <v>0.40425531914893614</v>
      </c>
      <c r="AO586" s="75">
        <f>_xlfn.XLOOKUP($G586,hpBPaanwas!$C:$C,hpBPaanwas!AA:AA,".")</f>
        <v>19</v>
      </c>
      <c r="AP586" s="116"/>
      <c r="AQ586" s="75">
        <f t="shared" si="62"/>
        <v>0.5</v>
      </c>
      <c r="AR586" s="116"/>
      <c r="AS586" s="127"/>
      <c r="AT586" s="127" t="s">
        <v>3795</v>
      </c>
      <c r="AU586" s="128"/>
      <c r="AV586" s="232" t="str">
        <f>_xlfn.XLOOKUP($F586,Monstervakken!$C:$C,Monstervakken!L:L,".",0)</f>
        <v>Klasse industrie</v>
      </c>
      <c r="AW586" s="232" t="str">
        <f>_xlfn.XLOOKUP($F586,Monstervakken!$C:$C,Monstervakken!M:M,".",0)</f>
        <v>Klasse B</v>
      </c>
      <c r="AX586" s="232" t="str">
        <f>_xlfn.XLOOKUP($F586,Monstervakken!$C:$C,Monstervakken!N:N,".",0)</f>
        <v>Niet verspreidbaar</v>
      </c>
      <c r="AY586" s="232" t="str">
        <f>_xlfn.XLOOKUP($F586,Monstervakken!$C:$C,Monstervakken!O:O,".",0)</f>
        <v>Toepasbaar in GBT</v>
      </c>
      <c r="AZ586" s="232" t="str">
        <f>_xlfn.XLOOKUP($F586,Monstervakken!$C:$C,Monstervakken!P:P,".",0)</f>
        <v>Toepasbaar in GBT</v>
      </c>
      <c r="BA586" s="232" t="str">
        <f>_xlfn.XLOOKUP($F586,Monstervakken!$C:$C,Monstervakken!Q:Q,".",0)</f>
        <v>Geen</v>
      </c>
      <c r="BB586" s="232"/>
      <c r="BC586" s="234" t="str">
        <f>_xlfn.XLOOKUP($F586,Monstervakken!$C:$C,Monstervakken!CM:CM,".",0)</f>
        <v>ja</v>
      </c>
      <c r="BD586" s="234" t="str">
        <f>_xlfn.XLOOKUP($F586,Monstervakken!$C:$C,Monstervakken!CN:CN,".",0)</f>
        <v>ja</v>
      </c>
      <c r="BE586" s="234" t="str">
        <f>_xlfn.XLOOKUP($F586,Monstervakken!$C:$C,Monstervakken!CO:CO,".",0)</f>
        <v>ja</v>
      </c>
      <c r="BF586" s="234" t="str">
        <f>_xlfn.XLOOKUP($F586,Monstervakken!$C:$C,Monstervakken!CP:CP,".",0)</f>
        <v>ja</v>
      </c>
      <c r="BG586" s="234" t="str">
        <f>_xlfn.XLOOKUP($F586,Monstervakken!$C:$C,Monstervakken!CQ:CQ,".",0)</f>
        <v>ja</v>
      </c>
      <c r="BH586" s="234" t="str">
        <f>_xlfn.XLOOKUP($F586,Monstervakken!$C:$C,Monstervakken!CR:CR,".",0)</f>
        <v>ja</v>
      </c>
      <c r="BI586" s="234" t="str">
        <f>_xlfn.XLOOKUP($F586,Monstervakken!$C:$C,Monstervakken!CS:CS,".",0)</f>
        <v>ja</v>
      </c>
      <c r="BJ586" s="234" t="str">
        <f>_xlfn.XLOOKUP($F586,Monstervakken!$C:$C,Monstervakken!CT:CT,".",0)</f>
        <v>ja</v>
      </c>
      <c r="BK586" s="234" t="str">
        <f>_xlfn.XLOOKUP($F586,Monstervakken!$C:$C,Monstervakken!CU:CU,".",0)</f>
        <v>ja</v>
      </c>
      <c r="BL586" s="232" t="str">
        <f t="shared" ref="BL586:BL649" si="64">G586</f>
        <v>250_043</v>
      </c>
    </row>
    <row r="587" spans="1:64" x14ac:dyDescent="0.2">
      <c r="A587" s="6" t="s">
        <v>1647</v>
      </c>
      <c r="C587" s="135">
        <f>_xlfn.XLOOKUP(F587,Monstervakken!C:C,Monstervakken!B:B)</f>
        <v>4034</v>
      </c>
      <c r="D587" s="6" t="s">
        <v>1639</v>
      </c>
      <c r="E587" s="6" t="s">
        <v>676</v>
      </c>
      <c r="F587" s="75">
        <v>78</v>
      </c>
      <c r="G587" s="115" t="str">
        <f t="shared" si="60"/>
        <v>250_044</v>
      </c>
      <c r="H587" s="135"/>
      <c r="I587" s="75">
        <v>44</v>
      </c>
      <c r="J587" s="6" t="s">
        <v>677</v>
      </c>
      <c r="K587" s="23">
        <v>46.5</v>
      </c>
      <c r="L587" s="25">
        <v>2.5499999999999998</v>
      </c>
      <c r="M587" s="6">
        <v>118.575</v>
      </c>
      <c r="N587" s="8">
        <v>43669</v>
      </c>
      <c r="O587" s="6" t="s">
        <v>26</v>
      </c>
      <c r="P587" s="66">
        <v>-2.63</v>
      </c>
      <c r="Q587" s="67">
        <v>-2.63</v>
      </c>
      <c r="R587" s="67">
        <f>_xlfn.XLOOKUP(E587,hlp_leggeruitrapport!A:A,hlp_leggeruitrapport!D:D)</f>
        <v>-2.2400000000000002</v>
      </c>
      <c r="S587" s="66">
        <v>0.5</v>
      </c>
      <c r="T587" s="66">
        <f>_xlfn.XLOOKUP(E587,hlp_leggeruitrapport!A:A,hlp_leggeruitrapport!E:E)</f>
        <v>0.5</v>
      </c>
      <c r="U587" s="75">
        <f>_xlfn.XLOOKUP(E587,hlp_leggeruitrapport!A:A,hlp_leggeruitrapport!F:F)</f>
        <v>2</v>
      </c>
      <c r="V587" s="165">
        <f>_xlfn.XLOOKUP($G587,hpBPaanwas!$C:$C,hpBPaanwas!T:T,".")</f>
        <v>1.55</v>
      </c>
      <c r="W587" s="75">
        <f t="shared" si="61"/>
        <v>-3.33</v>
      </c>
      <c r="X587" s="6">
        <v>-3.13</v>
      </c>
      <c r="Y587" s="6">
        <v>1</v>
      </c>
      <c r="Z587" s="6">
        <v>0.83</v>
      </c>
      <c r="AA587" s="6">
        <v>0.11</v>
      </c>
      <c r="AB587" s="6">
        <v>0.25</v>
      </c>
      <c r="AC587" s="6">
        <v>38.6</v>
      </c>
      <c r="AD587" s="6">
        <v>5.0999999999999996</v>
      </c>
      <c r="AE587" s="6">
        <v>11.6</v>
      </c>
      <c r="AF587" s="6">
        <v>0.18795400000000001</v>
      </c>
      <c r="AG587" s="6" t="s">
        <v>479</v>
      </c>
      <c r="AH587" s="6" t="s">
        <v>32</v>
      </c>
      <c r="AI587" s="6" t="s">
        <v>41</v>
      </c>
      <c r="AJ587" s="6" t="s">
        <v>677</v>
      </c>
      <c r="AK587" s="75">
        <f>_xlfn.XLOOKUP(G587,hlpBPout!C:C,hlpBPout!X:X,".")</f>
        <v>37</v>
      </c>
      <c r="AL587" s="75">
        <f>_xlfn.XLOOKUP($G587,hlpBPout!$C:$C,hlpBPout!AA:AA,".")</f>
        <v>5</v>
      </c>
      <c r="AM587" s="75">
        <f>_xlfn.XLOOKUP(G587,hpBPaanwas!C:C,hpBPaanwas!X:X,".")</f>
        <v>42</v>
      </c>
      <c r="AN587" s="165">
        <f t="shared" si="63"/>
        <v>0.30107526881720431</v>
      </c>
      <c r="AO587" s="75">
        <f>_xlfn.XLOOKUP($G587,hpBPaanwas!$C:$C,hpBPaanwas!AA:AA,".")</f>
        <v>14</v>
      </c>
      <c r="AP587" s="116"/>
      <c r="AQ587" s="75">
        <f t="shared" si="62"/>
        <v>-1.6000000000000014</v>
      </c>
      <c r="AR587" s="116"/>
      <c r="AS587" s="127"/>
      <c r="AT587" s="127" t="s">
        <v>3795</v>
      </c>
      <c r="AU587" s="128"/>
      <c r="AV587" s="232" t="str">
        <f>_xlfn.XLOOKUP($F587,Monstervakken!$C:$C,Monstervakken!L:L,".",0)</f>
        <v>Klasse industrie</v>
      </c>
      <c r="AW587" s="232" t="str">
        <f>_xlfn.XLOOKUP($F587,Monstervakken!$C:$C,Monstervakken!M:M,".",0)</f>
        <v>Klasse B</v>
      </c>
      <c r="AX587" s="232" t="str">
        <f>_xlfn.XLOOKUP($F587,Monstervakken!$C:$C,Monstervakken!N:N,".",0)</f>
        <v>Niet verspreidbaar</v>
      </c>
      <c r="AY587" s="232" t="str">
        <f>_xlfn.XLOOKUP($F587,Monstervakken!$C:$C,Monstervakken!O:O,".",0)</f>
        <v>Toepasbaar in GBT</v>
      </c>
      <c r="AZ587" s="232" t="str">
        <f>_xlfn.XLOOKUP($F587,Monstervakken!$C:$C,Monstervakken!P:P,".",0)</f>
        <v>Toepasbaar in GBT</v>
      </c>
      <c r="BA587" s="232" t="str">
        <f>_xlfn.XLOOKUP($F587,Monstervakken!$C:$C,Monstervakken!Q:Q,".",0)</f>
        <v>Geen</v>
      </c>
      <c r="BB587" s="232"/>
      <c r="BC587" s="234" t="str">
        <f>_xlfn.XLOOKUP($F587,Monstervakken!$C:$C,Monstervakken!CM:CM,".",0)</f>
        <v>ja</v>
      </c>
      <c r="BD587" s="234" t="str">
        <f>_xlfn.XLOOKUP($F587,Monstervakken!$C:$C,Monstervakken!CN:CN,".",0)</f>
        <v>ja</v>
      </c>
      <c r="BE587" s="234" t="str">
        <f>_xlfn.XLOOKUP($F587,Monstervakken!$C:$C,Monstervakken!CO:CO,".",0)</f>
        <v>ja</v>
      </c>
      <c r="BF587" s="234" t="str">
        <f>_xlfn.XLOOKUP($F587,Monstervakken!$C:$C,Monstervakken!CP:CP,".",0)</f>
        <v>ja</v>
      </c>
      <c r="BG587" s="234" t="str">
        <f>_xlfn.XLOOKUP($F587,Monstervakken!$C:$C,Monstervakken!CQ:CQ,".",0)</f>
        <v>ja</v>
      </c>
      <c r="BH587" s="234" t="str">
        <f>_xlfn.XLOOKUP($F587,Monstervakken!$C:$C,Monstervakken!CR:CR,".",0)</f>
        <v>ja</v>
      </c>
      <c r="BI587" s="234" t="str">
        <f>_xlfn.XLOOKUP($F587,Monstervakken!$C:$C,Monstervakken!CS:CS,".",0)</f>
        <v>ja</v>
      </c>
      <c r="BJ587" s="234" t="str">
        <f>_xlfn.XLOOKUP($F587,Monstervakken!$C:$C,Monstervakken!CT:CT,".",0)</f>
        <v>ja</v>
      </c>
      <c r="BK587" s="234" t="str">
        <f>_xlfn.XLOOKUP($F587,Monstervakken!$C:$C,Monstervakken!CU:CU,".",0)</f>
        <v>ja</v>
      </c>
      <c r="BL587" s="232" t="str">
        <f t="shared" si="64"/>
        <v>250_044</v>
      </c>
    </row>
    <row r="588" spans="1:64" hidden="1" x14ac:dyDescent="0.2">
      <c r="A588" s="6" t="s">
        <v>2814</v>
      </c>
      <c r="C588" s="6"/>
      <c r="D588" s="6" t="s">
        <v>1639</v>
      </c>
      <c r="E588" s="6" t="s">
        <v>904</v>
      </c>
      <c r="F588" s="75">
        <v>0</v>
      </c>
      <c r="G588" s="115" t="str">
        <f t="shared" si="60"/>
        <v>250_045</v>
      </c>
      <c r="H588" s="135"/>
      <c r="I588" s="75">
        <v>45</v>
      </c>
      <c r="J588" s="6" t="s">
        <v>905</v>
      </c>
      <c r="K588" s="23">
        <v>24</v>
      </c>
      <c r="L588" s="25">
        <v>8</v>
      </c>
      <c r="M588" s="6">
        <v>192</v>
      </c>
      <c r="N588" s="8">
        <v>43669</v>
      </c>
      <c r="O588" s="6" t="s">
        <v>47</v>
      </c>
      <c r="P588" s="66">
        <v>-2.23</v>
      </c>
      <c r="Q588" s="66">
        <v>-2.2400000000000002</v>
      </c>
      <c r="R588" s="66">
        <f>_xlfn.XLOOKUP(E588,hlp_leggeruitrapport!A:A,hlp_leggeruitrapport!D:D)</f>
        <v>-2.2400000000000002</v>
      </c>
      <c r="S588" s="66">
        <v>0.75</v>
      </c>
      <c r="T588" s="66">
        <f>_xlfn.XLOOKUP(E588,hlp_leggeruitrapport!A:A,hlp_leggeruitrapport!E:E)</f>
        <v>0.75</v>
      </c>
      <c r="U588" s="75">
        <f>_xlfn.XLOOKUP(E588,hlp_leggeruitrapport!A:A,hlp_leggeruitrapport!F:F)</f>
        <v>3</v>
      </c>
      <c r="V588" s="165">
        <f>_xlfn.XLOOKUP($G588,hpBPaanwas!$C:$C,hpBPaanwas!T:T,".")</f>
        <v>3</v>
      </c>
      <c r="W588" s="75">
        <f t="shared" si="61"/>
        <v>-3.1900000000000004</v>
      </c>
      <c r="X588" s="6">
        <v>-2.99</v>
      </c>
      <c r="Y588" s="6">
        <v>3.5</v>
      </c>
      <c r="Z588" s="6">
        <v>1.3</v>
      </c>
      <c r="AA588" s="6">
        <v>0</v>
      </c>
      <c r="AB588" s="6">
        <v>0</v>
      </c>
      <c r="AC588" s="6">
        <v>31.2</v>
      </c>
      <c r="AD588" s="6">
        <v>0</v>
      </c>
      <c r="AE588" s="6">
        <v>0</v>
      </c>
      <c r="AF588" s="6">
        <v>0</v>
      </c>
      <c r="AG588" s="6" t="s">
        <v>876</v>
      </c>
      <c r="AH588" s="6" t="s">
        <v>28</v>
      </c>
      <c r="AI588" s="6" t="s">
        <v>41</v>
      </c>
      <c r="AJ588" s="6" t="s">
        <v>905</v>
      </c>
      <c r="AK588" s="75">
        <f>_xlfn.XLOOKUP(G588,hlpBPout!C:C,hlpBPout!X:X,".")</f>
        <v>31</v>
      </c>
      <c r="AL588" s="75">
        <f>_xlfn.XLOOKUP($G588,hlpBPout!$C:$C,hlpBPout!AA:AA,".")</f>
        <v>0</v>
      </c>
      <c r="AM588" s="75">
        <f>_xlfn.XLOOKUP(G588,hpBPaanwas!C:C,hpBPaanwas!X:X,".")</f>
        <v>36</v>
      </c>
      <c r="AN588" s="75"/>
      <c r="AO588" s="75">
        <f>_xlfn.XLOOKUP($G588,hpBPaanwas!$C:$C,hpBPaanwas!AA:AA,".")</f>
        <v>0</v>
      </c>
      <c r="AP588" s="116"/>
      <c r="AQ588" s="75">
        <f t="shared" si="62"/>
        <v>-0.19999999999999929</v>
      </c>
      <c r="AR588" s="116"/>
      <c r="AS588" s="127"/>
      <c r="AT588" s="127"/>
      <c r="AU588" s="128"/>
      <c r="BC588" s="2"/>
      <c r="BD588" s="2"/>
      <c r="BE588" s="2"/>
      <c r="BF588" s="2"/>
      <c r="BG588" s="2"/>
      <c r="BH588" s="2"/>
      <c r="BI588" s="2"/>
      <c r="BJ588" s="2"/>
      <c r="BK588" s="2"/>
      <c r="BL588" s="232" t="str">
        <f t="shared" si="64"/>
        <v>250_045</v>
      </c>
    </row>
    <row r="589" spans="1:64" x14ac:dyDescent="0.2">
      <c r="A589" s="6" t="s">
        <v>1647</v>
      </c>
      <c r="C589" s="135">
        <f>_xlfn.XLOOKUP(F589,Monstervakken!C:C,Monstervakken!B:B)</f>
        <v>2021</v>
      </c>
      <c r="D589" s="6" t="s">
        <v>1639</v>
      </c>
      <c r="E589" s="6" t="s">
        <v>707</v>
      </c>
      <c r="F589" s="75">
        <v>93</v>
      </c>
      <c r="G589" s="115" t="str">
        <f t="shared" si="60"/>
        <v>250_099</v>
      </c>
      <c r="H589" s="135"/>
      <c r="I589" s="75">
        <v>99</v>
      </c>
      <c r="J589" s="6" t="s">
        <v>708</v>
      </c>
      <c r="K589" s="23">
        <v>45</v>
      </c>
      <c r="L589" s="25">
        <v>8.65</v>
      </c>
      <c r="M589" s="6">
        <v>389.25</v>
      </c>
      <c r="N589" s="8">
        <v>43670</v>
      </c>
      <c r="O589" s="6" t="s">
        <v>66</v>
      </c>
      <c r="P589" s="66">
        <v>-2.09</v>
      </c>
      <c r="Q589" s="66">
        <v>-2.12</v>
      </c>
      <c r="R589" s="66">
        <f>_xlfn.XLOOKUP(E589,hlp_leggeruitrapport!A:A,hlp_leggeruitrapport!D:D)</f>
        <v>-2.12</v>
      </c>
      <c r="S589" s="66">
        <v>0.75</v>
      </c>
      <c r="T589" s="66">
        <f>_xlfn.XLOOKUP(E589,hlp_leggeruitrapport!A:A,hlp_leggeruitrapport!E:E)</f>
        <v>0.75</v>
      </c>
      <c r="U589" s="75">
        <f>_xlfn.XLOOKUP(E589,hlp_leggeruitrapport!A:A,hlp_leggeruitrapport!F:F)</f>
        <v>3</v>
      </c>
      <c r="V589" s="165">
        <f>_xlfn.XLOOKUP($G589,hpBPaanwas!$C:$C,hpBPaanwas!T:T,".")</f>
        <v>3</v>
      </c>
      <c r="W589" s="75">
        <f t="shared" si="61"/>
        <v>-3.0700000000000003</v>
      </c>
      <c r="X589" s="6">
        <v>-2.87</v>
      </c>
      <c r="Y589" s="6">
        <v>4.1500000000000004</v>
      </c>
      <c r="Z589" s="6">
        <v>2.0699999999999998</v>
      </c>
      <c r="AA589" s="6">
        <v>0.14000000000000001</v>
      </c>
      <c r="AB589" s="6">
        <v>0.82</v>
      </c>
      <c r="AC589" s="6">
        <v>93.2</v>
      </c>
      <c r="AD589" s="6">
        <v>6.3</v>
      </c>
      <c r="AE589" s="6">
        <v>36.9</v>
      </c>
      <c r="AF589" s="6">
        <v>4.3908999999999997E-2</v>
      </c>
      <c r="AG589" s="6" t="s">
        <v>479</v>
      </c>
      <c r="AH589" s="6" t="s">
        <v>32</v>
      </c>
      <c r="AI589" s="6" t="s">
        <v>41</v>
      </c>
      <c r="AJ589" s="6" t="s">
        <v>708</v>
      </c>
      <c r="AK589" s="75">
        <f>_xlfn.XLOOKUP(G589,hlpBPout!C:C,hlpBPout!X:X,".")</f>
        <v>95</v>
      </c>
      <c r="AL589" s="75">
        <f>_xlfn.XLOOKUP($G589,hlpBPout!$C:$C,hlpBPout!AA:AA,".")</f>
        <v>5</v>
      </c>
      <c r="AM589" s="75">
        <f>_xlfn.XLOOKUP(G589,hpBPaanwas!C:C,hpBPaanwas!X:X,".")</f>
        <v>104</v>
      </c>
      <c r="AN589" s="165">
        <f t="shared" ref="AN589:AN620" si="65">AO589/K589</f>
        <v>0.91111111111111109</v>
      </c>
      <c r="AO589" s="75">
        <f>_xlfn.XLOOKUP($G589,hpBPaanwas!$C:$C,hpBPaanwas!AA:AA,".")</f>
        <v>41</v>
      </c>
      <c r="AP589" s="116"/>
      <c r="AQ589" s="75">
        <f t="shared" si="62"/>
        <v>1.7999999999999972</v>
      </c>
      <c r="AR589" s="116"/>
      <c r="AS589" s="127"/>
      <c r="AT589" s="127" t="s">
        <v>3795</v>
      </c>
      <c r="AU589" s="128"/>
      <c r="AV589" s="232" t="str">
        <f>_xlfn.XLOOKUP($F589,Monstervakken!$C:$C,Monstervakken!L:L,".",0)</f>
        <v>Altijd toepasbaar</v>
      </c>
      <c r="AW589" s="232" t="str">
        <f>_xlfn.XLOOKUP($F589,Monstervakken!$C:$C,Monstervakken!M:M,".",0)</f>
        <v>Altijd toepasbaar</v>
      </c>
      <c r="AX589" s="232" t="str">
        <f>_xlfn.XLOOKUP($F589,Monstervakken!$C:$C,Monstervakken!N:N,".",0)</f>
        <v>Verspreidbaar</v>
      </c>
      <c r="AY589" s="232" t="str">
        <f>_xlfn.XLOOKUP($F589,Monstervakken!$C:$C,Monstervakken!O:O,".",0)</f>
        <v>Toepasbaar in GBT</v>
      </c>
      <c r="AZ589" s="232" t="str">
        <f>_xlfn.XLOOKUP($F589,Monstervakken!$C:$C,Monstervakken!P:P,".",0)</f>
        <v>Toepasbaar in GBT</v>
      </c>
      <c r="BA589" s="232" t="str">
        <f>_xlfn.XLOOKUP($F589,Monstervakken!$C:$C,Monstervakken!Q:Q,".",0)</f>
        <v>Geen</v>
      </c>
      <c r="BB589" s="232"/>
      <c r="BC589" s="234" t="str">
        <f>_xlfn.XLOOKUP($F589,Monstervakken!$C:$C,Monstervakken!CM:CM,".",0)</f>
        <v>nee</v>
      </c>
      <c r="BD589" s="234" t="str">
        <f>_xlfn.XLOOKUP($F589,Monstervakken!$C:$C,Monstervakken!CN:CN,".",0)</f>
        <v>nee</v>
      </c>
      <c r="BE589" s="234" t="str">
        <f>_xlfn.XLOOKUP($F589,Monstervakken!$C:$C,Monstervakken!CO:CO,".",0)</f>
        <v>nee</v>
      </c>
      <c r="BF589" s="234" t="str">
        <f>_xlfn.XLOOKUP($F589,Monstervakken!$C:$C,Monstervakken!CP:CP,".",0)</f>
        <v>nee</v>
      </c>
      <c r="BG589" s="234" t="str">
        <f>_xlfn.XLOOKUP($F589,Monstervakken!$C:$C,Monstervakken!CQ:CQ,".",0)</f>
        <v>nee</v>
      </c>
      <c r="BH589" s="234" t="str">
        <f>_xlfn.XLOOKUP($F589,Monstervakken!$C:$C,Monstervakken!CR:CR,".",0)</f>
        <v>nee</v>
      </c>
      <c r="BI589" s="234" t="str">
        <f>_xlfn.XLOOKUP($F589,Monstervakken!$C:$C,Monstervakken!CS:CS,".",0)</f>
        <v>nee</v>
      </c>
      <c r="BJ589" s="234" t="str">
        <f>_xlfn.XLOOKUP($F589,Monstervakken!$C:$C,Monstervakken!CT:CT,".",0)</f>
        <v>nee</v>
      </c>
      <c r="BK589" s="234" t="str">
        <f>_xlfn.XLOOKUP($F589,Monstervakken!$C:$C,Monstervakken!CU:CU,".",0)</f>
        <v>nee</v>
      </c>
      <c r="BL589" s="232" t="str">
        <f t="shared" si="64"/>
        <v>250_099</v>
      </c>
    </row>
    <row r="590" spans="1:64" x14ac:dyDescent="0.2">
      <c r="A590" s="6" t="s">
        <v>1647</v>
      </c>
      <c r="C590" s="135">
        <f>_xlfn.XLOOKUP(F590,Monstervakken!C:C,Monstervakken!B:B)</f>
        <v>5003</v>
      </c>
      <c r="D590" s="6" t="s">
        <v>1639</v>
      </c>
      <c r="E590" s="6" t="s">
        <v>1076</v>
      </c>
      <c r="F590" s="75">
        <v>88</v>
      </c>
      <c r="G590" s="115" t="str">
        <f t="shared" ref="G590:G653" si="66">D590&amp;"_"&amp;TEXT(I590,"000")</f>
        <v>250_047</v>
      </c>
      <c r="H590" s="135"/>
      <c r="I590" s="75">
        <v>47</v>
      </c>
      <c r="J590" s="6" t="s">
        <v>1077</v>
      </c>
      <c r="K590" s="23">
        <v>30</v>
      </c>
      <c r="L590" s="25">
        <v>2.4</v>
      </c>
      <c r="M590" s="6">
        <v>72</v>
      </c>
      <c r="N590" s="8">
        <v>43675</v>
      </c>
      <c r="O590" s="6" t="s">
        <v>26</v>
      </c>
      <c r="P590" s="66">
        <v>-2.0699999999999998</v>
      </c>
      <c r="Q590" s="66">
        <v>-2.12</v>
      </c>
      <c r="R590" s="66">
        <f>_xlfn.XLOOKUP(E590,hlp_leggeruitrapport!A:A,hlp_leggeruitrapport!D:D)</f>
        <v>-2.12</v>
      </c>
      <c r="S590" s="66">
        <v>0.35</v>
      </c>
      <c r="T590" s="66">
        <f>_xlfn.XLOOKUP(E590,hlp_leggeruitrapport!A:A,hlp_leggeruitrapport!E:E)</f>
        <v>0.35</v>
      </c>
      <c r="U590" s="75">
        <f>_xlfn.XLOOKUP(E590,hlp_leggeruitrapport!A:A,hlp_leggeruitrapport!F:F)</f>
        <v>2</v>
      </c>
      <c r="V590" s="165">
        <f>_xlfn.XLOOKUP($G590,hpBPaanwas!$C:$C,hpBPaanwas!T:T,".")</f>
        <v>1.9</v>
      </c>
      <c r="W590" s="75">
        <f t="shared" ref="W590:W653" si="67">X590-0.2</f>
        <v>-2.6700000000000004</v>
      </c>
      <c r="X590" s="6">
        <v>-2.4700000000000002</v>
      </c>
      <c r="Y590" s="6">
        <v>1</v>
      </c>
      <c r="Z590" s="6">
        <v>0.89</v>
      </c>
      <c r="AA590" s="6">
        <v>0.33</v>
      </c>
      <c r="AB590" s="6">
        <v>0.45</v>
      </c>
      <c r="AC590" s="6">
        <v>26.7</v>
      </c>
      <c r="AD590" s="6">
        <v>9.9</v>
      </c>
      <c r="AE590" s="6">
        <v>13.5</v>
      </c>
      <c r="AF590" s="6">
        <v>0.56798599999999999</v>
      </c>
      <c r="AG590" s="6" t="s">
        <v>921</v>
      </c>
      <c r="AH590" s="6" t="s">
        <v>32</v>
      </c>
      <c r="AI590" s="6" t="s">
        <v>41</v>
      </c>
      <c r="AJ590" s="6" t="s">
        <v>1077</v>
      </c>
      <c r="AK590" s="75">
        <f>_xlfn.XLOOKUP(G590,hlpBPout!C:C,hlpBPout!X:X,".")</f>
        <v>27</v>
      </c>
      <c r="AL590" s="75">
        <f>_xlfn.XLOOKUP($G590,hlpBPout!$C:$C,hlpBPout!AA:AA,".")</f>
        <v>9</v>
      </c>
      <c r="AM590" s="75">
        <f>_xlfn.XLOOKUP(G590,hpBPaanwas!C:C,hpBPaanwas!X:X,".")</f>
        <v>27</v>
      </c>
      <c r="AN590" s="165">
        <f t="shared" si="65"/>
        <v>0.4</v>
      </c>
      <c r="AO590" s="75">
        <f>_xlfn.XLOOKUP($G590,hpBPaanwas!$C:$C,hpBPaanwas!AA:AA,".")</f>
        <v>12</v>
      </c>
      <c r="AP590" s="116"/>
      <c r="AQ590" s="75">
        <f t="shared" si="62"/>
        <v>0.30000000000000071</v>
      </c>
      <c r="AR590" s="116"/>
      <c r="AS590" s="127"/>
      <c r="AT590" s="127" t="s">
        <v>3795</v>
      </c>
      <c r="AU590" s="128"/>
      <c r="AV590" s="232" t="str">
        <f>_xlfn.XLOOKUP($F590,Monstervakken!$C:$C,Monstervakken!L:L,".",0)</f>
        <v>Niet Toepasbaar &gt; Interventiewaarde</v>
      </c>
      <c r="AW590" s="232" t="str">
        <f>_xlfn.XLOOKUP($F590,Monstervakken!$C:$C,Monstervakken!M:M,".",0)</f>
        <v>Nooit toepasbaar</v>
      </c>
      <c r="AX590" s="232" t="str">
        <f>_xlfn.XLOOKUP($F590,Monstervakken!$C:$C,Monstervakken!N:N,".",0)</f>
        <v>Nooit verspreidbaar</v>
      </c>
      <c r="AY590" s="232" t="str">
        <f>_xlfn.XLOOKUP($F590,Monstervakken!$C:$C,Monstervakken!O:O,".",0)</f>
        <v>Niet Toepasbaar &gt; Interventiewaarde</v>
      </c>
      <c r="AZ590" s="232" t="str">
        <f>_xlfn.XLOOKUP($F590,Monstervakken!$C:$C,Monstervakken!P:P,".",0)</f>
        <v>Nooit Toepasbaar &gt; B</v>
      </c>
      <c r="BA590" s="232" t="str">
        <f>_xlfn.XLOOKUP($F590,Monstervakken!$C:$C,Monstervakken!Q:Q,".",0)</f>
        <v>Geen</v>
      </c>
      <c r="BB590" s="232"/>
      <c r="BC590" s="234" t="str">
        <f>_xlfn.XLOOKUP($F590,Monstervakken!$C:$C,Monstervakken!CM:CM,".",0)</f>
        <v>ja</v>
      </c>
      <c r="BD590" s="234" t="str">
        <f>_xlfn.XLOOKUP($F590,Monstervakken!$C:$C,Monstervakken!CN:CN,".",0)</f>
        <v>ja</v>
      </c>
      <c r="BE590" s="234" t="str">
        <f>_xlfn.XLOOKUP($F590,Monstervakken!$C:$C,Monstervakken!CO:CO,".",0)</f>
        <v>ja</v>
      </c>
      <c r="BF590" s="234" t="str">
        <f>_xlfn.XLOOKUP($F590,Monstervakken!$C:$C,Monstervakken!CP:CP,".",0)</f>
        <v>ja</v>
      </c>
      <c r="BG590" s="234" t="str">
        <f>_xlfn.XLOOKUP($F590,Monstervakken!$C:$C,Monstervakken!CQ:CQ,".",0)</f>
        <v>ja</v>
      </c>
      <c r="BH590" s="234" t="str">
        <f>_xlfn.XLOOKUP($F590,Monstervakken!$C:$C,Monstervakken!CR:CR,".",0)</f>
        <v>ja</v>
      </c>
      <c r="BI590" s="234" t="str">
        <f>_xlfn.XLOOKUP($F590,Monstervakken!$C:$C,Monstervakken!CS:CS,".",0)</f>
        <v>ja</v>
      </c>
      <c r="BJ590" s="234" t="str">
        <f>_xlfn.XLOOKUP($F590,Monstervakken!$C:$C,Monstervakken!CT:CT,".",0)</f>
        <v>ja</v>
      </c>
      <c r="BK590" s="234" t="str">
        <f>_xlfn.XLOOKUP($F590,Monstervakken!$C:$C,Monstervakken!CU:CU,".",0)</f>
        <v>ja</v>
      </c>
      <c r="BL590" s="232" t="str">
        <f t="shared" si="64"/>
        <v>250_047</v>
      </c>
    </row>
    <row r="591" spans="1:64" x14ac:dyDescent="0.2">
      <c r="A591" s="6" t="s">
        <v>1647</v>
      </c>
      <c r="C591" s="135">
        <f>_xlfn.XLOOKUP(F591,Monstervakken!C:C,Monstervakken!B:B)</f>
        <v>5003</v>
      </c>
      <c r="D591" s="6" t="s">
        <v>1639</v>
      </c>
      <c r="E591" s="6" t="s">
        <v>1078</v>
      </c>
      <c r="F591" s="75">
        <v>88</v>
      </c>
      <c r="G591" s="115" t="str">
        <f t="shared" si="66"/>
        <v>250_048</v>
      </c>
      <c r="H591" s="135"/>
      <c r="I591" s="75">
        <v>48</v>
      </c>
      <c r="J591" s="6" t="s">
        <v>1079</v>
      </c>
      <c r="K591" s="23">
        <v>6</v>
      </c>
      <c r="L591" s="25">
        <v>5</v>
      </c>
      <c r="M591" s="6">
        <v>30</v>
      </c>
      <c r="N591" s="8">
        <v>43675</v>
      </c>
      <c r="O591" s="6" t="s">
        <v>74</v>
      </c>
      <c r="P591" s="66">
        <v>-2.0699999999999998</v>
      </c>
      <c r="Q591" s="66">
        <v>-2.12</v>
      </c>
      <c r="R591" s="66">
        <f>_xlfn.XLOOKUP(E591,hlp_leggeruitrapport!A:A,hlp_leggeruitrapport!D:D)</f>
        <v>-2.12</v>
      </c>
      <c r="S591" s="66">
        <v>0.5</v>
      </c>
      <c r="T591" s="66">
        <f>_xlfn.XLOOKUP(E591,hlp_leggeruitrapport!A:A,hlp_leggeruitrapport!E:E)</f>
        <v>0.5</v>
      </c>
      <c r="U591" s="75">
        <f>_xlfn.XLOOKUP(E591,hlp_leggeruitrapport!A:A,hlp_leggeruitrapport!F:F)</f>
        <v>3</v>
      </c>
      <c r="V591" s="165">
        <f>_xlfn.XLOOKUP($G591,hpBPaanwas!$C:$C,hpBPaanwas!T:T,".")</f>
        <v>3</v>
      </c>
      <c r="W591" s="75">
        <f t="shared" si="67"/>
        <v>-2.8200000000000003</v>
      </c>
      <c r="X591" s="6">
        <v>-2.62</v>
      </c>
      <c r="Y591" s="6">
        <v>2</v>
      </c>
      <c r="Z591" s="6">
        <v>2.3199999999999998</v>
      </c>
      <c r="AA591" s="6">
        <v>0.45</v>
      </c>
      <c r="AB591" s="6">
        <v>0.73</v>
      </c>
      <c r="AC591" s="6">
        <v>13.9</v>
      </c>
      <c r="AD591" s="6">
        <v>2.7</v>
      </c>
      <c r="AE591" s="6">
        <v>4.4000000000000004</v>
      </c>
      <c r="AF591" s="6">
        <v>0.336449</v>
      </c>
      <c r="AG591" s="6" t="s">
        <v>921</v>
      </c>
      <c r="AH591" s="6" t="s">
        <v>32</v>
      </c>
      <c r="AI591" s="6" t="s">
        <v>41</v>
      </c>
      <c r="AJ591" s="6" t="s">
        <v>1079</v>
      </c>
      <c r="AK591" s="75">
        <f>_xlfn.XLOOKUP(G591,hlpBPout!C:C,hlpBPout!X:X,".")</f>
        <v>14</v>
      </c>
      <c r="AL591" s="75">
        <f>_xlfn.XLOOKUP($G591,hlpBPout!$C:$C,hlpBPout!AA:AA,".")</f>
        <v>2</v>
      </c>
      <c r="AM591" s="75">
        <f>_xlfn.XLOOKUP(G591,hpBPaanwas!C:C,hpBPaanwas!X:X,".")</f>
        <v>14</v>
      </c>
      <c r="AN591" s="165">
        <f t="shared" si="65"/>
        <v>0.66666666666666663</v>
      </c>
      <c r="AO591" s="75">
        <f>_xlfn.XLOOKUP($G591,hpBPaanwas!$C:$C,hpBPaanwas!AA:AA,".")</f>
        <v>4</v>
      </c>
      <c r="AP591" s="116"/>
      <c r="AQ591" s="75">
        <f t="shared" si="62"/>
        <v>9.9999999999999645E-2</v>
      </c>
      <c r="AR591" s="116"/>
      <c r="AS591" s="127"/>
      <c r="AT591" s="127" t="s">
        <v>3795</v>
      </c>
      <c r="AU591" s="128"/>
      <c r="AV591" s="232" t="str">
        <f>_xlfn.XLOOKUP($F591,Monstervakken!$C:$C,Monstervakken!L:L,".",0)</f>
        <v>Niet Toepasbaar &gt; Interventiewaarde</v>
      </c>
      <c r="AW591" s="232" t="str">
        <f>_xlfn.XLOOKUP($F591,Monstervakken!$C:$C,Monstervakken!M:M,".",0)</f>
        <v>Nooit toepasbaar</v>
      </c>
      <c r="AX591" s="232" t="str">
        <f>_xlfn.XLOOKUP($F591,Monstervakken!$C:$C,Monstervakken!N:N,".",0)</f>
        <v>Nooit verspreidbaar</v>
      </c>
      <c r="AY591" s="232" t="str">
        <f>_xlfn.XLOOKUP($F591,Monstervakken!$C:$C,Monstervakken!O:O,".",0)</f>
        <v>Niet Toepasbaar &gt; Interventiewaarde</v>
      </c>
      <c r="AZ591" s="232" t="str">
        <f>_xlfn.XLOOKUP($F591,Monstervakken!$C:$C,Monstervakken!P:P,".",0)</f>
        <v>Nooit Toepasbaar &gt; B</v>
      </c>
      <c r="BA591" s="232" t="str">
        <f>_xlfn.XLOOKUP($F591,Monstervakken!$C:$C,Monstervakken!Q:Q,".",0)</f>
        <v>Geen</v>
      </c>
      <c r="BB591" s="232"/>
      <c r="BC591" s="234" t="str">
        <f>_xlfn.XLOOKUP($F591,Monstervakken!$C:$C,Monstervakken!CM:CM,".",0)</f>
        <v>ja</v>
      </c>
      <c r="BD591" s="234" t="str">
        <f>_xlfn.XLOOKUP($F591,Monstervakken!$C:$C,Monstervakken!CN:CN,".",0)</f>
        <v>ja</v>
      </c>
      <c r="BE591" s="234" t="str">
        <f>_xlfn.XLOOKUP($F591,Monstervakken!$C:$C,Monstervakken!CO:CO,".",0)</f>
        <v>ja</v>
      </c>
      <c r="BF591" s="234" t="str">
        <f>_xlfn.XLOOKUP($F591,Monstervakken!$C:$C,Monstervakken!CP:CP,".",0)</f>
        <v>ja</v>
      </c>
      <c r="BG591" s="234" t="str">
        <f>_xlfn.XLOOKUP($F591,Monstervakken!$C:$C,Monstervakken!CQ:CQ,".",0)</f>
        <v>ja</v>
      </c>
      <c r="BH591" s="234" t="str">
        <f>_xlfn.XLOOKUP($F591,Monstervakken!$C:$C,Monstervakken!CR:CR,".",0)</f>
        <v>ja</v>
      </c>
      <c r="BI591" s="234" t="str">
        <f>_xlfn.XLOOKUP($F591,Monstervakken!$C:$C,Monstervakken!CS:CS,".",0)</f>
        <v>ja</v>
      </c>
      <c r="BJ591" s="234" t="str">
        <f>_xlfn.XLOOKUP($F591,Monstervakken!$C:$C,Monstervakken!CT:CT,".",0)</f>
        <v>ja</v>
      </c>
      <c r="BK591" s="234" t="str">
        <f>_xlfn.XLOOKUP($F591,Monstervakken!$C:$C,Monstervakken!CU:CU,".",0)</f>
        <v>ja</v>
      </c>
      <c r="BL591" s="232" t="str">
        <f t="shared" si="64"/>
        <v>250_048</v>
      </c>
    </row>
    <row r="592" spans="1:64" x14ac:dyDescent="0.2">
      <c r="A592" s="6" t="s">
        <v>1647</v>
      </c>
      <c r="C592" s="135">
        <f>_xlfn.XLOOKUP(F592,Monstervakken!C:C,Monstervakken!B:B)</f>
        <v>4038</v>
      </c>
      <c r="D592" s="6" t="s">
        <v>1639</v>
      </c>
      <c r="E592" s="6" t="s">
        <v>209</v>
      </c>
      <c r="F592" s="75">
        <v>89</v>
      </c>
      <c r="G592" s="115" t="str">
        <f t="shared" si="66"/>
        <v>250_049</v>
      </c>
      <c r="H592" s="135"/>
      <c r="I592" s="75">
        <v>49</v>
      </c>
      <c r="J592" s="6" t="s">
        <v>450</v>
      </c>
      <c r="K592" s="23">
        <v>18.5</v>
      </c>
      <c r="L592" s="25">
        <v>3.85</v>
      </c>
      <c r="M592" s="6">
        <v>71.224999999999994</v>
      </c>
      <c r="N592" s="8">
        <v>43675</v>
      </c>
      <c r="O592" s="6" t="s">
        <v>47</v>
      </c>
      <c r="P592" s="66">
        <v>-2.09</v>
      </c>
      <c r="Q592" s="66">
        <v>-2.12</v>
      </c>
      <c r="R592" s="66">
        <f>_xlfn.XLOOKUP(E592,hlp_leggeruitrapport!A:A,hlp_leggeruitrapport!D:D)</f>
        <v>-2.12</v>
      </c>
      <c r="S592" s="66">
        <v>0.75</v>
      </c>
      <c r="T592" s="66">
        <f>_xlfn.XLOOKUP(E592,hlp_leggeruitrapport!A:A,hlp_leggeruitrapport!E:E)</f>
        <v>0.75</v>
      </c>
      <c r="U592" s="75">
        <f>_xlfn.XLOOKUP(E592,hlp_leggeruitrapport!A:A,hlp_leggeruitrapport!F:F)</f>
        <v>3</v>
      </c>
      <c r="V592" s="165">
        <f>_xlfn.XLOOKUP($G592,hpBPaanwas!$C:$C,hpBPaanwas!T:T,".")</f>
        <v>1.9</v>
      </c>
      <c r="W592" s="75">
        <f t="shared" si="67"/>
        <v>-3.0700000000000003</v>
      </c>
      <c r="X592" s="6">
        <v>-2.87</v>
      </c>
      <c r="Y592" s="6">
        <v>1</v>
      </c>
      <c r="Z592" s="6">
        <v>0.37</v>
      </c>
      <c r="AA592" s="6">
        <v>0</v>
      </c>
      <c r="AB592" s="6">
        <v>0</v>
      </c>
      <c r="AC592" s="6">
        <v>6.8</v>
      </c>
      <c r="AD592" s="6">
        <v>0</v>
      </c>
      <c r="AE592" s="6">
        <v>0</v>
      </c>
      <c r="AF592" s="6">
        <v>0</v>
      </c>
      <c r="AG592" s="6" t="s">
        <v>445</v>
      </c>
      <c r="AH592" s="6" t="s">
        <v>32</v>
      </c>
      <c r="AI592" s="6" t="s">
        <v>41</v>
      </c>
      <c r="AJ592" s="6" t="s">
        <v>450</v>
      </c>
      <c r="AK592" s="75">
        <f>_xlfn.XLOOKUP(G592,hlpBPout!C:C,hlpBPout!X:X,".")</f>
        <v>7</v>
      </c>
      <c r="AL592" s="75" t="str">
        <f>_xlfn.XLOOKUP($G592,hlpBPout!$C:$C,hlpBPout!AA:AA,".")</f>
        <v>!</v>
      </c>
      <c r="AM592" s="75">
        <f>_xlfn.XLOOKUP(G592,hpBPaanwas!C:C,hpBPaanwas!X:X,".")</f>
        <v>9</v>
      </c>
      <c r="AN592" s="165">
        <f t="shared" si="65"/>
        <v>0</v>
      </c>
      <c r="AO592" s="75">
        <f>_xlfn.XLOOKUP($G592,hpBPaanwas!$C:$C,hpBPaanwas!AA:AA,".")</f>
        <v>0</v>
      </c>
      <c r="AP592" s="116"/>
      <c r="AQ592" s="75">
        <f t="shared" si="62"/>
        <v>0.20000000000000018</v>
      </c>
      <c r="AR592" s="116"/>
      <c r="AS592" s="127"/>
      <c r="AT592" s="127" t="s">
        <v>3795</v>
      </c>
      <c r="AU592" s="128"/>
      <c r="AV592" s="232" t="str">
        <f>_xlfn.XLOOKUP($F592,Monstervakken!$C:$C,Monstervakken!L:L,".",0)</f>
        <v>Niet Toepasbaar &gt; Interventiewaarde</v>
      </c>
      <c r="AW592" s="232" t="str">
        <f>_xlfn.XLOOKUP($F592,Monstervakken!$C:$C,Monstervakken!M:M,".",0)</f>
        <v>Klasse B</v>
      </c>
      <c r="AX592" s="232" t="str">
        <f>_xlfn.XLOOKUP($F592,Monstervakken!$C:$C,Monstervakken!N:N,".",0)</f>
        <v>Nooit verspreidbaar</v>
      </c>
      <c r="AY592" s="232" t="str">
        <f>_xlfn.XLOOKUP($F592,Monstervakken!$C:$C,Monstervakken!O:O,".",0)</f>
        <v>Niet Toepasbaar &gt; Interventiewaarde</v>
      </c>
      <c r="AZ592" s="232" t="str">
        <f>_xlfn.XLOOKUP($F592,Monstervakken!$C:$C,Monstervakken!P:P,".",0)</f>
        <v>Overschrijding Emissietoetswaarde</v>
      </c>
      <c r="BA592" s="232" t="str">
        <f>_xlfn.XLOOKUP($F592,Monstervakken!$C:$C,Monstervakken!Q:Q,".",0)</f>
        <v>Geen</v>
      </c>
      <c r="BB592" s="232"/>
      <c r="BC592" s="234" t="str">
        <f>_xlfn.XLOOKUP($F592,Monstervakken!$C:$C,Monstervakken!CM:CM,".",0)</f>
        <v>ja</v>
      </c>
      <c r="BD592" s="234" t="str">
        <f>_xlfn.XLOOKUP($F592,Monstervakken!$C:$C,Monstervakken!CN:CN,".",0)</f>
        <v>ja</v>
      </c>
      <c r="BE592" s="234" t="str">
        <f>_xlfn.XLOOKUP($F592,Monstervakken!$C:$C,Monstervakken!CO:CO,".",0)</f>
        <v>ja</v>
      </c>
      <c r="BF592" s="234" t="str">
        <f>_xlfn.XLOOKUP($F592,Monstervakken!$C:$C,Monstervakken!CP:CP,".",0)</f>
        <v>ja</v>
      </c>
      <c r="BG592" s="234" t="str">
        <f>_xlfn.XLOOKUP($F592,Monstervakken!$C:$C,Monstervakken!CQ:CQ,".",0)</f>
        <v>ja</v>
      </c>
      <c r="BH592" s="234" t="str">
        <f>_xlfn.XLOOKUP($F592,Monstervakken!$C:$C,Monstervakken!CR:CR,".",0)</f>
        <v>ja</v>
      </c>
      <c r="BI592" s="234" t="str">
        <f>_xlfn.XLOOKUP($F592,Monstervakken!$C:$C,Monstervakken!CS:CS,".",0)</f>
        <v>ja</v>
      </c>
      <c r="BJ592" s="234" t="str">
        <f>_xlfn.XLOOKUP($F592,Monstervakken!$C:$C,Monstervakken!CT:CT,".",0)</f>
        <v>ja</v>
      </c>
      <c r="BK592" s="234" t="str">
        <f>_xlfn.XLOOKUP($F592,Monstervakken!$C:$C,Monstervakken!CU:CU,".",0)</f>
        <v>ja</v>
      </c>
      <c r="BL592" s="232" t="str">
        <f t="shared" si="64"/>
        <v>250_049</v>
      </c>
    </row>
    <row r="593" spans="1:64" x14ac:dyDescent="0.2">
      <c r="A593" s="6" t="s">
        <v>1647</v>
      </c>
      <c r="C593" s="135">
        <f>_xlfn.XLOOKUP(F593,Monstervakken!C:C,Monstervakken!B:B)</f>
        <v>4038</v>
      </c>
      <c r="D593" s="6" t="s">
        <v>1639</v>
      </c>
      <c r="E593" s="6" t="s">
        <v>209</v>
      </c>
      <c r="F593" s="75">
        <v>89</v>
      </c>
      <c r="G593" s="115" t="str">
        <f t="shared" si="66"/>
        <v>250_050</v>
      </c>
      <c r="H593" s="135"/>
      <c r="I593" s="75">
        <v>50</v>
      </c>
      <c r="J593" s="6" t="s">
        <v>243</v>
      </c>
      <c r="K593" s="23">
        <v>28</v>
      </c>
      <c r="L593" s="25">
        <v>5.15</v>
      </c>
      <c r="M593" s="6">
        <v>144.19999999999999</v>
      </c>
      <c r="N593" s="8">
        <v>43675</v>
      </c>
      <c r="O593" s="6" t="s">
        <v>26</v>
      </c>
      <c r="P593" s="66">
        <v>-2.09</v>
      </c>
      <c r="Q593" s="66">
        <v>-2.12</v>
      </c>
      <c r="R593" s="66">
        <f>_xlfn.XLOOKUP(E593,hlp_leggeruitrapport!A:A,hlp_leggeruitrapport!D:D)</f>
        <v>-2.12</v>
      </c>
      <c r="S593" s="66">
        <v>0.75</v>
      </c>
      <c r="T593" s="66">
        <f>_xlfn.XLOOKUP(E593,hlp_leggeruitrapport!A:A,hlp_leggeruitrapport!E:E)</f>
        <v>0.75</v>
      </c>
      <c r="U593" s="75">
        <f>_xlfn.XLOOKUP(E593,hlp_leggeruitrapport!A:A,hlp_leggeruitrapport!F:F)</f>
        <v>3</v>
      </c>
      <c r="V593" s="165">
        <f>_xlfn.XLOOKUP($G593,hpBPaanwas!$C:$C,hpBPaanwas!T:T,".")</f>
        <v>2.29</v>
      </c>
      <c r="W593" s="75">
        <f t="shared" si="67"/>
        <v>-3.0700000000000003</v>
      </c>
      <c r="X593" s="6">
        <v>-2.87</v>
      </c>
      <c r="Y593" s="6">
        <v>1.7166669999999999</v>
      </c>
      <c r="Z593" s="6">
        <v>1</v>
      </c>
      <c r="AA593" s="6">
        <v>0.02</v>
      </c>
      <c r="AB593" s="6">
        <v>0.14000000000000001</v>
      </c>
      <c r="AC593" s="6">
        <v>28</v>
      </c>
      <c r="AD593" s="6">
        <v>0.6</v>
      </c>
      <c r="AE593" s="6">
        <v>3.9</v>
      </c>
      <c r="AF593" s="6">
        <v>1.5296000000000001E-2</v>
      </c>
      <c r="AG593" s="6" t="s">
        <v>27</v>
      </c>
      <c r="AH593" s="6" t="s">
        <v>32</v>
      </c>
      <c r="AI593" s="6" t="s">
        <v>29</v>
      </c>
      <c r="AJ593" s="6" t="s">
        <v>243</v>
      </c>
      <c r="AK593" s="76">
        <f>_xlfn.XLOOKUP(G593,hlpBPout!C:C,hlpBPout!X:X,".")</f>
        <v>28</v>
      </c>
      <c r="AL593" s="75">
        <f>_xlfn.XLOOKUP($G593,hlpBPout!$C:$C,hlpBPout!AA:AA,".")</f>
        <v>0</v>
      </c>
      <c r="AM593" s="75">
        <f>_xlfn.XLOOKUP(G593,hpBPaanwas!C:C,hpBPaanwas!X:X,".")</f>
        <v>31</v>
      </c>
      <c r="AN593" s="165">
        <f t="shared" si="65"/>
        <v>0.21428571428571427</v>
      </c>
      <c r="AO593" s="75">
        <f>_xlfn.XLOOKUP($G593,hpBPaanwas!$C:$C,hpBPaanwas!AA:AA,".")</f>
        <v>6</v>
      </c>
      <c r="AP593" s="116"/>
      <c r="AQ593" s="76">
        <f t="shared" si="62"/>
        <v>0</v>
      </c>
      <c r="AR593" s="257"/>
      <c r="AS593" s="127"/>
      <c r="AT593" s="127" t="s">
        <v>3795</v>
      </c>
      <c r="AU593" s="128"/>
      <c r="AV593" s="232" t="str">
        <f>_xlfn.XLOOKUP($F593,Monstervakken!$C:$C,Monstervakken!L:L,".",0)</f>
        <v>Niet Toepasbaar &gt; Interventiewaarde</v>
      </c>
      <c r="AW593" s="232" t="str">
        <f>_xlfn.XLOOKUP($F593,Monstervakken!$C:$C,Monstervakken!M:M,".",0)</f>
        <v>Klasse B</v>
      </c>
      <c r="AX593" s="232" t="str">
        <f>_xlfn.XLOOKUP($F593,Monstervakken!$C:$C,Monstervakken!N:N,".",0)</f>
        <v>Nooit verspreidbaar</v>
      </c>
      <c r="AY593" s="232" t="str">
        <f>_xlfn.XLOOKUP($F593,Monstervakken!$C:$C,Monstervakken!O:O,".",0)</f>
        <v>Niet Toepasbaar &gt; Interventiewaarde</v>
      </c>
      <c r="AZ593" s="232" t="str">
        <f>_xlfn.XLOOKUP($F593,Monstervakken!$C:$C,Monstervakken!P:P,".",0)</f>
        <v>Overschrijding Emissietoetswaarde</v>
      </c>
      <c r="BA593" s="232" t="str">
        <f>_xlfn.XLOOKUP($F593,Monstervakken!$C:$C,Monstervakken!Q:Q,".",0)</f>
        <v>Geen</v>
      </c>
      <c r="BB593" s="232"/>
      <c r="BC593" s="234" t="str">
        <f>_xlfn.XLOOKUP($F593,Monstervakken!$C:$C,Monstervakken!CM:CM,".",0)</f>
        <v>ja</v>
      </c>
      <c r="BD593" s="234" t="str">
        <f>_xlfn.XLOOKUP($F593,Monstervakken!$C:$C,Monstervakken!CN:CN,".",0)</f>
        <v>ja</v>
      </c>
      <c r="BE593" s="234" t="str">
        <f>_xlfn.XLOOKUP($F593,Monstervakken!$C:$C,Monstervakken!CO:CO,".",0)</f>
        <v>ja</v>
      </c>
      <c r="BF593" s="234" t="str">
        <f>_xlfn.XLOOKUP($F593,Monstervakken!$C:$C,Monstervakken!CP:CP,".",0)</f>
        <v>ja</v>
      </c>
      <c r="BG593" s="234" t="str">
        <f>_xlfn.XLOOKUP($F593,Monstervakken!$C:$C,Monstervakken!CQ:CQ,".",0)</f>
        <v>ja</v>
      </c>
      <c r="BH593" s="234" t="str">
        <f>_xlfn.XLOOKUP($F593,Monstervakken!$C:$C,Monstervakken!CR:CR,".",0)</f>
        <v>ja</v>
      </c>
      <c r="BI593" s="234" t="str">
        <f>_xlfn.XLOOKUP($F593,Monstervakken!$C:$C,Monstervakken!CS:CS,".",0)</f>
        <v>ja</v>
      </c>
      <c r="BJ593" s="234" t="str">
        <f>_xlfn.XLOOKUP($F593,Monstervakken!$C:$C,Monstervakken!CT:CT,".",0)</f>
        <v>ja</v>
      </c>
      <c r="BK593" s="234" t="str">
        <f>_xlfn.XLOOKUP($F593,Monstervakken!$C:$C,Monstervakken!CU:CU,".",0)</f>
        <v>ja</v>
      </c>
      <c r="BL593" s="232" t="str">
        <f t="shared" si="64"/>
        <v>250_050</v>
      </c>
    </row>
    <row r="594" spans="1:64" x14ac:dyDescent="0.2">
      <c r="A594" s="6" t="s">
        <v>1647</v>
      </c>
      <c r="C594" s="135">
        <f>_xlfn.XLOOKUP(F594,Monstervakken!C:C,Monstervakken!B:B)</f>
        <v>4038</v>
      </c>
      <c r="D594" s="6" t="s">
        <v>1639</v>
      </c>
      <c r="E594" s="6" t="s">
        <v>209</v>
      </c>
      <c r="F594" s="75">
        <v>89</v>
      </c>
      <c r="G594" s="115" t="str">
        <f t="shared" si="66"/>
        <v>250_051</v>
      </c>
      <c r="H594" s="135"/>
      <c r="I594" s="75">
        <v>51</v>
      </c>
      <c r="J594" s="6" t="s">
        <v>678</v>
      </c>
      <c r="K594" s="23">
        <v>23.5</v>
      </c>
      <c r="L594" s="25">
        <v>5.05</v>
      </c>
      <c r="M594" s="6">
        <v>118.675</v>
      </c>
      <c r="N594" s="8">
        <v>43675</v>
      </c>
      <c r="O594" s="6" t="s">
        <v>26</v>
      </c>
      <c r="P594" s="66">
        <v>-2.09</v>
      </c>
      <c r="Q594" s="66">
        <v>-2.12</v>
      </c>
      <c r="R594" s="66">
        <f>_xlfn.XLOOKUP(E594,hlp_leggeruitrapport!A:A,hlp_leggeruitrapport!D:D)</f>
        <v>-2.12</v>
      </c>
      <c r="S594" s="66">
        <v>0.75</v>
      </c>
      <c r="T594" s="66">
        <f>_xlfn.XLOOKUP(E594,hlp_leggeruitrapport!A:A,hlp_leggeruitrapport!E:E)</f>
        <v>0.75</v>
      </c>
      <c r="U594" s="75">
        <f>_xlfn.XLOOKUP(E594,hlp_leggeruitrapport!A:A,hlp_leggeruitrapport!F:F)</f>
        <v>3</v>
      </c>
      <c r="V594" s="165">
        <f>_xlfn.XLOOKUP($G594,hpBPaanwas!$C:$C,hpBPaanwas!T:T,".")</f>
        <v>2.2400000000000002</v>
      </c>
      <c r="W594" s="75">
        <f t="shared" si="67"/>
        <v>-3.0700000000000003</v>
      </c>
      <c r="X594" s="6">
        <v>-2.87</v>
      </c>
      <c r="Y594" s="6">
        <v>1.683333</v>
      </c>
      <c r="Z594" s="6">
        <v>1.26</v>
      </c>
      <c r="AA594" s="6">
        <v>0.19</v>
      </c>
      <c r="AB594" s="6">
        <v>0.35</v>
      </c>
      <c r="AC594" s="6">
        <v>29.6</v>
      </c>
      <c r="AD594" s="6">
        <v>4.5</v>
      </c>
      <c r="AE594" s="6">
        <v>8.1999999999999993</v>
      </c>
      <c r="AF594" s="6">
        <v>0.13080900000000001</v>
      </c>
      <c r="AG594" s="6" t="s">
        <v>479</v>
      </c>
      <c r="AH594" s="6" t="s">
        <v>28</v>
      </c>
      <c r="AI594" s="6" t="s">
        <v>41</v>
      </c>
      <c r="AJ594" s="6" t="s">
        <v>678</v>
      </c>
      <c r="AK594" s="76">
        <f>_xlfn.XLOOKUP(G594,hlpBPout!C:C,hlpBPout!X:X,".")</f>
        <v>28</v>
      </c>
      <c r="AL594" s="75">
        <f>_xlfn.XLOOKUP($G594,hlpBPout!$C:$C,hlpBPout!AA:AA,".")</f>
        <v>0</v>
      </c>
      <c r="AM594" s="75">
        <f>_xlfn.XLOOKUP(G594,hpBPaanwas!C:C,hpBPaanwas!X:X,".")</f>
        <v>33</v>
      </c>
      <c r="AN594" s="165">
        <f t="shared" si="65"/>
        <v>0.38297872340425532</v>
      </c>
      <c r="AO594" s="75">
        <f>_xlfn.XLOOKUP($G594,hpBPaanwas!$C:$C,hpBPaanwas!AA:AA,".")</f>
        <v>9</v>
      </c>
      <c r="AP594" s="116"/>
      <c r="AQ594" s="76">
        <f t="shared" si="62"/>
        <v>-1.6000000000000014</v>
      </c>
      <c r="AR594" s="257"/>
      <c r="AS594" s="127"/>
      <c r="AT594" s="127" t="s">
        <v>3795</v>
      </c>
      <c r="AU594" s="128"/>
      <c r="AV594" s="232" t="str">
        <f>_xlfn.XLOOKUP($F594,Monstervakken!$C:$C,Monstervakken!L:L,".",0)</f>
        <v>Niet Toepasbaar &gt; Interventiewaarde</v>
      </c>
      <c r="AW594" s="232" t="str">
        <f>_xlfn.XLOOKUP($F594,Monstervakken!$C:$C,Monstervakken!M:M,".",0)</f>
        <v>Klasse B</v>
      </c>
      <c r="AX594" s="232" t="str">
        <f>_xlfn.XLOOKUP($F594,Monstervakken!$C:$C,Monstervakken!N:N,".",0)</f>
        <v>Nooit verspreidbaar</v>
      </c>
      <c r="AY594" s="232" t="str">
        <f>_xlfn.XLOOKUP($F594,Monstervakken!$C:$C,Monstervakken!O:O,".",0)</f>
        <v>Niet Toepasbaar &gt; Interventiewaarde</v>
      </c>
      <c r="AZ594" s="232" t="str">
        <f>_xlfn.XLOOKUP($F594,Monstervakken!$C:$C,Monstervakken!P:P,".",0)</f>
        <v>Overschrijding Emissietoetswaarde</v>
      </c>
      <c r="BA594" s="232" t="str">
        <f>_xlfn.XLOOKUP($F594,Monstervakken!$C:$C,Monstervakken!Q:Q,".",0)</f>
        <v>Geen</v>
      </c>
      <c r="BB594" s="232"/>
      <c r="BC594" s="234" t="str">
        <f>_xlfn.XLOOKUP($F594,Monstervakken!$C:$C,Monstervakken!CM:CM,".",0)</f>
        <v>ja</v>
      </c>
      <c r="BD594" s="234" t="str">
        <f>_xlfn.XLOOKUP($F594,Monstervakken!$C:$C,Monstervakken!CN:CN,".",0)</f>
        <v>ja</v>
      </c>
      <c r="BE594" s="234" t="str">
        <f>_xlfn.XLOOKUP($F594,Monstervakken!$C:$C,Monstervakken!CO:CO,".",0)</f>
        <v>ja</v>
      </c>
      <c r="BF594" s="234" t="str">
        <f>_xlfn.XLOOKUP($F594,Monstervakken!$C:$C,Monstervakken!CP:CP,".",0)</f>
        <v>ja</v>
      </c>
      <c r="BG594" s="234" t="str">
        <f>_xlfn.XLOOKUP($F594,Monstervakken!$C:$C,Monstervakken!CQ:CQ,".",0)</f>
        <v>ja</v>
      </c>
      <c r="BH594" s="234" t="str">
        <f>_xlfn.XLOOKUP($F594,Monstervakken!$C:$C,Monstervakken!CR:CR,".",0)</f>
        <v>ja</v>
      </c>
      <c r="BI594" s="234" t="str">
        <f>_xlfn.XLOOKUP($F594,Monstervakken!$C:$C,Monstervakken!CS:CS,".",0)</f>
        <v>ja</v>
      </c>
      <c r="BJ594" s="234" t="str">
        <f>_xlfn.XLOOKUP($F594,Monstervakken!$C:$C,Monstervakken!CT:CT,".",0)</f>
        <v>ja</v>
      </c>
      <c r="BK594" s="234" t="str">
        <f>_xlfn.XLOOKUP($F594,Monstervakken!$C:$C,Monstervakken!CU:CU,".",0)</f>
        <v>ja</v>
      </c>
      <c r="BL594" s="232" t="str">
        <f t="shared" si="64"/>
        <v>250_051</v>
      </c>
    </row>
    <row r="595" spans="1:64" x14ac:dyDescent="0.2">
      <c r="A595" s="6" t="s">
        <v>1647</v>
      </c>
      <c r="C595" s="135">
        <f>_xlfn.XLOOKUP(F595,Monstervakken!C:C,Monstervakken!B:B)</f>
        <v>4038</v>
      </c>
      <c r="D595" s="6" t="s">
        <v>1639</v>
      </c>
      <c r="E595" s="6" t="s">
        <v>209</v>
      </c>
      <c r="F595" s="75">
        <v>89</v>
      </c>
      <c r="G595" s="115" t="str">
        <f t="shared" si="66"/>
        <v>250_052</v>
      </c>
      <c r="H595" s="135"/>
      <c r="I595" s="75">
        <v>52</v>
      </c>
      <c r="J595" s="6" t="s">
        <v>679</v>
      </c>
      <c r="K595" s="23">
        <v>63</v>
      </c>
      <c r="L595" s="25">
        <v>5.95</v>
      </c>
      <c r="M595" s="6">
        <v>374.85</v>
      </c>
      <c r="N595" s="8">
        <v>43675</v>
      </c>
      <c r="O595" s="6" t="s">
        <v>74</v>
      </c>
      <c r="P595" s="66">
        <v>-2.09</v>
      </c>
      <c r="Q595" s="66">
        <v>-2.12</v>
      </c>
      <c r="R595" s="66">
        <f>_xlfn.XLOOKUP(E595,hlp_leggeruitrapport!A:A,hlp_leggeruitrapport!D:D)</f>
        <v>-2.12</v>
      </c>
      <c r="S595" s="66">
        <v>0.75</v>
      </c>
      <c r="T595" s="66">
        <f>_xlfn.XLOOKUP(E595,hlp_leggeruitrapport!A:A,hlp_leggeruitrapport!E:E)</f>
        <v>0.75</v>
      </c>
      <c r="U595" s="75">
        <f>_xlfn.XLOOKUP(E595,hlp_leggeruitrapport!A:A,hlp_leggeruitrapport!F:F)</f>
        <v>3</v>
      </c>
      <c r="V595" s="165">
        <f>_xlfn.XLOOKUP($G595,hpBPaanwas!$C:$C,hpBPaanwas!T:T,".")</f>
        <v>2.64</v>
      </c>
      <c r="W595" s="75">
        <f t="shared" si="67"/>
        <v>-3.0700000000000003</v>
      </c>
      <c r="X595" s="6">
        <v>-2.87</v>
      </c>
      <c r="Y595" s="6">
        <v>1.9833339999999999</v>
      </c>
      <c r="Z595" s="6">
        <v>1.07</v>
      </c>
      <c r="AA595" s="6">
        <v>0.15</v>
      </c>
      <c r="AB595" s="6">
        <v>0.37</v>
      </c>
      <c r="AC595" s="6">
        <v>67.400000000000006</v>
      </c>
      <c r="AD595" s="6">
        <v>9.5</v>
      </c>
      <c r="AE595" s="6">
        <v>23.3</v>
      </c>
      <c r="AF595" s="6">
        <v>9.1603000000000004E-2</v>
      </c>
      <c r="AG595" s="6" t="s">
        <v>479</v>
      </c>
      <c r="AH595" s="6" t="s">
        <v>32</v>
      </c>
      <c r="AI595" s="6" t="s">
        <v>41</v>
      </c>
      <c r="AJ595" s="6" t="s">
        <v>679</v>
      </c>
      <c r="AK595" s="75">
        <f>_xlfn.XLOOKUP(G595,hlpBPout!C:C,hlpBPout!X:X,".")</f>
        <v>69</v>
      </c>
      <c r="AL595" s="75">
        <f>_xlfn.XLOOKUP($G595,hlpBPout!$C:$C,hlpBPout!AA:AA,".")</f>
        <v>0</v>
      </c>
      <c r="AM595" s="75">
        <f>_xlfn.XLOOKUP(G595,hpBPaanwas!C:C,hpBPaanwas!X:X,".")</f>
        <v>76</v>
      </c>
      <c r="AN595" s="165">
        <f t="shared" si="65"/>
        <v>0.3968253968253968</v>
      </c>
      <c r="AO595" s="75">
        <f>_xlfn.XLOOKUP($G595,hpBPaanwas!$C:$C,hpBPaanwas!AA:AA,".")</f>
        <v>25</v>
      </c>
      <c r="AP595" s="116"/>
      <c r="AQ595" s="75">
        <f t="shared" si="62"/>
        <v>1.5999999999999943</v>
      </c>
      <c r="AR595" s="116"/>
      <c r="AS595" s="127"/>
      <c r="AT595" s="127" t="s">
        <v>3795</v>
      </c>
      <c r="AU595" s="128"/>
      <c r="AV595" s="232" t="str">
        <f>_xlfn.XLOOKUP($F595,Monstervakken!$C:$C,Monstervakken!L:L,".",0)</f>
        <v>Niet Toepasbaar &gt; Interventiewaarde</v>
      </c>
      <c r="AW595" s="232" t="str">
        <f>_xlfn.XLOOKUP($F595,Monstervakken!$C:$C,Monstervakken!M:M,".",0)</f>
        <v>Klasse B</v>
      </c>
      <c r="AX595" s="232" t="str">
        <f>_xlfn.XLOOKUP($F595,Monstervakken!$C:$C,Monstervakken!N:N,".",0)</f>
        <v>Nooit verspreidbaar</v>
      </c>
      <c r="AY595" s="232" t="str">
        <f>_xlfn.XLOOKUP($F595,Monstervakken!$C:$C,Monstervakken!O:O,".",0)</f>
        <v>Niet Toepasbaar &gt; Interventiewaarde</v>
      </c>
      <c r="AZ595" s="232" t="str">
        <f>_xlfn.XLOOKUP($F595,Monstervakken!$C:$C,Monstervakken!P:P,".",0)</f>
        <v>Overschrijding Emissietoetswaarde</v>
      </c>
      <c r="BA595" s="232" t="str">
        <f>_xlfn.XLOOKUP($F595,Monstervakken!$C:$C,Monstervakken!Q:Q,".",0)</f>
        <v>Geen</v>
      </c>
      <c r="BB595" s="232"/>
      <c r="BC595" s="234" t="str">
        <f>_xlfn.XLOOKUP($F595,Monstervakken!$C:$C,Monstervakken!CM:CM,".",0)</f>
        <v>ja</v>
      </c>
      <c r="BD595" s="234" t="str">
        <f>_xlfn.XLOOKUP($F595,Monstervakken!$C:$C,Monstervakken!CN:CN,".",0)</f>
        <v>ja</v>
      </c>
      <c r="BE595" s="234" t="str">
        <f>_xlfn.XLOOKUP($F595,Monstervakken!$C:$C,Monstervakken!CO:CO,".",0)</f>
        <v>ja</v>
      </c>
      <c r="BF595" s="234" t="str">
        <f>_xlfn.XLOOKUP($F595,Monstervakken!$C:$C,Monstervakken!CP:CP,".",0)</f>
        <v>ja</v>
      </c>
      <c r="BG595" s="234" t="str">
        <f>_xlfn.XLOOKUP($F595,Monstervakken!$C:$C,Monstervakken!CQ:CQ,".",0)</f>
        <v>ja</v>
      </c>
      <c r="BH595" s="234" t="str">
        <f>_xlfn.XLOOKUP($F595,Monstervakken!$C:$C,Monstervakken!CR:CR,".",0)</f>
        <v>ja</v>
      </c>
      <c r="BI595" s="234" t="str">
        <f>_xlfn.XLOOKUP($F595,Monstervakken!$C:$C,Monstervakken!CS:CS,".",0)</f>
        <v>ja</v>
      </c>
      <c r="BJ595" s="234" t="str">
        <f>_xlfn.XLOOKUP($F595,Monstervakken!$C:$C,Monstervakken!CT:CT,".",0)</f>
        <v>ja</v>
      </c>
      <c r="BK595" s="234" t="str">
        <f>_xlfn.XLOOKUP($F595,Monstervakken!$C:$C,Monstervakken!CU:CU,".",0)</f>
        <v>ja</v>
      </c>
      <c r="BL595" s="232" t="str">
        <f t="shared" si="64"/>
        <v>250_052</v>
      </c>
    </row>
    <row r="596" spans="1:64" x14ac:dyDescent="0.2">
      <c r="A596" s="6" t="s">
        <v>1647</v>
      </c>
      <c r="C596" s="135">
        <f>_xlfn.XLOOKUP(F596,Monstervakken!C:C,Monstervakken!B:B)</f>
        <v>4038</v>
      </c>
      <c r="D596" s="6" t="s">
        <v>1639</v>
      </c>
      <c r="E596" s="6" t="s">
        <v>209</v>
      </c>
      <c r="F596" s="75">
        <v>89</v>
      </c>
      <c r="G596" s="115" t="str">
        <f t="shared" si="66"/>
        <v>250_053</v>
      </c>
      <c r="H596" s="135"/>
      <c r="I596" s="75">
        <v>53</v>
      </c>
      <c r="J596" s="6" t="s">
        <v>680</v>
      </c>
      <c r="K596" s="23">
        <v>46.5</v>
      </c>
      <c r="L596" s="25">
        <v>6.05</v>
      </c>
      <c r="M596" s="6">
        <v>281.32499999999999</v>
      </c>
      <c r="N596" s="8">
        <v>43675</v>
      </c>
      <c r="O596" s="6" t="s">
        <v>74</v>
      </c>
      <c r="P596" s="66">
        <v>-2.09</v>
      </c>
      <c r="Q596" s="66">
        <v>-2.12</v>
      </c>
      <c r="R596" s="66">
        <f>_xlfn.XLOOKUP(E596,hlp_leggeruitrapport!A:A,hlp_leggeruitrapport!D:D)</f>
        <v>-2.12</v>
      </c>
      <c r="S596" s="66">
        <v>0.75</v>
      </c>
      <c r="T596" s="66">
        <f>_xlfn.XLOOKUP(E596,hlp_leggeruitrapport!A:A,hlp_leggeruitrapport!E:E)</f>
        <v>0.75</v>
      </c>
      <c r="U596" s="75">
        <f>_xlfn.XLOOKUP(E596,hlp_leggeruitrapport!A:A,hlp_leggeruitrapport!F:F)</f>
        <v>3</v>
      </c>
      <c r="V596" s="165">
        <f>_xlfn.XLOOKUP($G596,hpBPaanwas!$C:$C,hpBPaanwas!T:T,".")</f>
        <v>3</v>
      </c>
      <c r="W596" s="75">
        <f t="shared" si="67"/>
        <v>-3.0700000000000003</v>
      </c>
      <c r="X596" s="6">
        <v>-2.87</v>
      </c>
      <c r="Y596" s="6">
        <v>1.55</v>
      </c>
      <c r="Z596" s="6">
        <v>1.34</v>
      </c>
      <c r="AA596" s="6">
        <v>0.1</v>
      </c>
      <c r="AB596" s="6">
        <v>0.22</v>
      </c>
      <c r="AC596" s="6">
        <v>62.3</v>
      </c>
      <c r="AD596" s="6">
        <v>4.7</v>
      </c>
      <c r="AE596" s="6">
        <v>10.199999999999999</v>
      </c>
      <c r="AF596" s="6">
        <v>7.6471999999999998E-2</v>
      </c>
      <c r="AG596" s="6" t="s">
        <v>479</v>
      </c>
      <c r="AH596" s="6" t="s">
        <v>32</v>
      </c>
      <c r="AI596" s="6" t="s">
        <v>41</v>
      </c>
      <c r="AJ596" s="6" t="s">
        <v>680</v>
      </c>
      <c r="AK596" s="75">
        <f>_xlfn.XLOOKUP(G596,hlpBPout!C:C,hlpBPout!X:X,".")</f>
        <v>60</v>
      </c>
      <c r="AL596" s="75">
        <f>_xlfn.XLOOKUP($G596,hlpBPout!$C:$C,hlpBPout!AA:AA,".")</f>
        <v>0</v>
      </c>
      <c r="AM596" s="75">
        <f>_xlfn.XLOOKUP(G596,hpBPaanwas!C:C,hpBPaanwas!X:X,".")</f>
        <v>70</v>
      </c>
      <c r="AN596" s="165">
        <f t="shared" si="65"/>
        <v>0.19354838709677419</v>
      </c>
      <c r="AO596" s="75">
        <f>_xlfn.XLOOKUP($G596,hpBPaanwas!$C:$C,hpBPaanwas!AA:AA,".")</f>
        <v>9</v>
      </c>
      <c r="AP596" s="116"/>
      <c r="AQ596" s="75">
        <f t="shared" si="62"/>
        <v>-2.2999999999999972</v>
      </c>
      <c r="AR596" s="116"/>
      <c r="AS596" s="127"/>
      <c r="AT596" s="127" t="s">
        <v>3795</v>
      </c>
      <c r="AU596" s="128"/>
      <c r="AV596" s="232" t="str">
        <f>_xlfn.XLOOKUP($F596,Monstervakken!$C:$C,Monstervakken!L:L,".",0)</f>
        <v>Niet Toepasbaar &gt; Interventiewaarde</v>
      </c>
      <c r="AW596" s="232" t="str">
        <f>_xlfn.XLOOKUP($F596,Monstervakken!$C:$C,Monstervakken!M:M,".",0)</f>
        <v>Klasse B</v>
      </c>
      <c r="AX596" s="232" t="str">
        <f>_xlfn.XLOOKUP($F596,Monstervakken!$C:$C,Monstervakken!N:N,".",0)</f>
        <v>Nooit verspreidbaar</v>
      </c>
      <c r="AY596" s="232" t="str">
        <f>_xlfn.XLOOKUP($F596,Monstervakken!$C:$C,Monstervakken!O:O,".",0)</f>
        <v>Niet Toepasbaar &gt; Interventiewaarde</v>
      </c>
      <c r="AZ596" s="232" t="str">
        <f>_xlfn.XLOOKUP($F596,Monstervakken!$C:$C,Monstervakken!P:P,".",0)</f>
        <v>Overschrijding Emissietoetswaarde</v>
      </c>
      <c r="BA596" s="232" t="str">
        <f>_xlfn.XLOOKUP($F596,Monstervakken!$C:$C,Monstervakken!Q:Q,".",0)</f>
        <v>Geen</v>
      </c>
      <c r="BB596" s="232"/>
      <c r="BC596" s="234" t="str">
        <f>_xlfn.XLOOKUP($F596,Monstervakken!$C:$C,Monstervakken!CM:CM,".",0)</f>
        <v>ja</v>
      </c>
      <c r="BD596" s="234" t="str">
        <f>_xlfn.XLOOKUP($F596,Monstervakken!$C:$C,Monstervakken!CN:CN,".",0)</f>
        <v>ja</v>
      </c>
      <c r="BE596" s="234" t="str">
        <f>_xlfn.XLOOKUP($F596,Monstervakken!$C:$C,Monstervakken!CO:CO,".",0)</f>
        <v>ja</v>
      </c>
      <c r="BF596" s="234" t="str">
        <f>_xlfn.XLOOKUP($F596,Monstervakken!$C:$C,Monstervakken!CP:CP,".",0)</f>
        <v>ja</v>
      </c>
      <c r="BG596" s="234" t="str">
        <f>_xlfn.XLOOKUP($F596,Monstervakken!$C:$C,Monstervakken!CQ:CQ,".",0)</f>
        <v>ja</v>
      </c>
      <c r="BH596" s="234" t="str">
        <f>_xlfn.XLOOKUP($F596,Monstervakken!$C:$C,Monstervakken!CR:CR,".",0)</f>
        <v>ja</v>
      </c>
      <c r="BI596" s="234" t="str">
        <f>_xlfn.XLOOKUP($F596,Monstervakken!$C:$C,Monstervakken!CS:CS,".",0)</f>
        <v>ja</v>
      </c>
      <c r="BJ596" s="234" t="str">
        <f>_xlfn.XLOOKUP($F596,Monstervakken!$C:$C,Monstervakken!CT:CT,".",0)</f>
        <v>ja</v>
      </c>
      <c r="BK596" s="234" t="str">
        <f>_xlfn.XLOOKUP($F596,Monstervakken!$C:$C,Monstervakken!CU:CU,".",0)</f>
        <v>ja</v>
      </c>
      <c r="BL596" s="232" t="str">
        <f t="shared" si="64"/>
        <v>250_053</v>
      </c>
    </row>
    <row r="597" spans="1:64" x14ac:dyDescent="0.2">
      <c r="A597" s="6" t="s">
        <v>1647</v>
      </c>
      <c r="C597" s="135">
        <f>_xlfn.XLOOKUP(F597,Monstervakken!C:C,Monstervakken!B:B)</f>
        <v>4038</v>
      </c>
      <c r="D597" s="6" t="s">
        <v>1639</v>
      </c>
      <c r="E597" s="6" t="s">
        <v>209</v>
      </c>
      <c r="F597" s="75">
        <v>89</v>
      </c>
      <c r="G597" s="115" t="str">
        <f t="shared" si="66"/>
        <v>250_054</v>
      </c>
      <c r="H597" s="135"/>
      <c r="I597" s="75">
        <v>54</v>
      </c>
      <c r="J597" s="6" t="s">
        <v>681</v>
      </c>
      <c r="K597" s="23">
        <v>60</v>
      </c>
      <c r="L597" s="25">
        <v>6.15</v>
      </c>
      <c r="M597" s="6">
        <v>369</v>
      </c>
      <c r="N597" s="8">
        <v>43675</v>
      </c>
      <c r="O597" s="6" t="s">
        <v>74</v>
      </c>
      <c r="P597" s="66">
        <v>-2.09</v>
      </c>
      <c r="Q597" s="66">
        <v>-2.12</v>
      </c>
      <c r="R597" s="66">
        <f>_xlfn.XLOOKUP(E597,hlp_leggeruitrapport!A:A,hlp_leggeruitrapport!D:D)</f>
        <v>-2.12</v>
      </c>
      <c r="S597" s="66">
        <v>0.75</v>
      </c>
      <c r="T597" s="66">
        <f>_xlfn.XLOOKUP(E597,hlp_leggeruitrapport!A:A,hlp_leggeruitrapport!E:E)</f>
        <v>0.75</v>
      </c>
      <c r="U597" s="75">
        <f>_xlfn.XLOOKUP(E597,hlp_leggeruitrapport!A:A,hlp_leggeruitrapport!F:F)</f>
        <v>3</v>
      </c>
      <c r="V597" s="165">
        <f>_xlfn.XLOOKUP($G597,hpBPaanwas!$C:$C,hpBPaanwas!T:T,".")</f>
        <v>3</v>
      </c>
      <c r="W597" s="75">
        <f t="shared" si="67"/>
        <v>-3.0700000000000003</v>
      </c>
      <c r="X597" s="6">
        <v>-2.87</v>
      </c>
      <c r="Y597" s="6">
        <v>1.65</v>
      </c>
      <c r="Z597" s="6">
        <v>1.3</v>
      </c>
      <c r="AA597" s="6">
        <v>0.16</v>
      </c>
      <c r="AB597" s="6">
        <v>0.33</v>
      </c>
      <c r="AC597" s="6">
        <v>78</v>
      </c>
      <c r="AD597" s="6">
        <v>9.6</v>
      </c>
      <c r="AE597" s="6">
        <v>19.8</v>
      </c>
      <c r="AF597" s="6">
        <v>0.109914</v>
      </c>
      <c r="AG597" s="6" t="s">
        <v>479</v>
      </c>
      <c r="AH597" s="6" t="s">
        <v>32</v>
      </c>
      <c r="AI597" s="6" t="s">
        <v>41</v>
      </c>
      <c r="AJ597" s="6" t="s">
        <v>681</v>
      </c>
      <c r="AK597" s="75">
        <f>_xlfn.XLOOKUP(G597,hlpBPout!C:C,hlpBPout!X:X,".")</f>
        <v>78</v>
      </c>
      <c r="AL597" s="75">
        <f>_xlfn.XLOOKUP($G597,hlpBPout!$C:$C,hlpBPout!AA:AA,".")</f>
        <v>6</v>
      </c>
      <c r="AM597" s="75">
        <f>_xlfn.XLOOKUP(G597,hpBPaanwas!C:C,hpBPaanwas!X:X,".")</f>
        <v>84</v>
      </c>
      <c r="AN597" s="165">
        <f t="shared" si="65"/>
        <v>0.3</v>
      </c>
      <c r="AO597" s="75">
        <f>_xlfn.XLOOKUP($G597,hpBPaanwas!$C:$C,hpBPaanwas!AA:AA,".")</f>
        <v>18</v>
      </c>
      <c r="AP597" s="116"/>
      <c r="AQ597" s="75">
        <f t="shared" si="62"/>
        <v>0</v>
      </c>
      <c r="AR597" s="116"/>
      <c r="AS597" s="127"/>
      <c r="AT597" s="127" t="s">
        <v>3795</v>
      </c>
      <c r="AU597" s="128"/>
      <c r="AV597" s="232" t="str">
        <f>_xlfn.XLOOKUP($F597,Monstervakken!$C:$C,Monstervakken!L:L,".",0)</f>
        <v>Niet Toepasbaar &gt; Interventiewaarde</v>
      </c>
      <c r="AW597" s="232" t="str">
        <f>_xlfn.XLOOKUP($F597,Monstervakken!$C:$C,Monstervakken!M:M,".",0)</f>
        <v>Klasse B</v>
      </c>
      <c r="AX597" s="232" t="str">
        <f>_xlfn.XLOOKUP($F597,Monstervakken!$C:$C,Monstervakken!N:N,".",0)</f>
        <v>Nooit verspreidbaar</v>
      </c>
      <c r="AY597" s="232" t="str">
        <f>_xlfn.XLOOKUP($F597,Monstervakken!$C:$C,Monstervakken!O:O,".",0)</f>
        <v>Niet Toepasbaar &gt; Interventiewaarde</v>
      </c>
      <c r="AZ597" s="232" t="str">
        <f>_xlfn.XLOOKUP($F597,Monstervakken!$C:$C,Monstervakken!P:P,".",0)</f>
        <v>Overschrijding Emissietoetswaarde</v>
      </c>
      <c r="BA597" s="232" t="str">
        <f>_xlfn.XLOOKUP($F597,Monstervakken!$C:$C,Monstervakken!Q:Q,".",0)</f>
        <v>Geen</v>
      </c>
      <c r="BB597" s="232"/>
      <c r="BC597" s="234" t="str">
        <f>_xlfn.XLOOKUP($F597,Monstervakken!$C:$C,Monstervakken!CM:CM,".",0)</f>
        <v>ja</v>
      </c>
      <c r="BD597" s="234" t="str">
        <f>_xlfn.XLOOKUP($F597,Monstervakken!$C:$C,Monstervakken!CN:CN,".",0)</f>
        <v>ja</v>
      </c>
      <c r="BE597" s="234" t="str">
        <f>_xlfn.XLOOKUP($F597,Monstervakken!$C:$C,Monstervakken!CO:CO,".",0)</f>
        <v>ja</v>
      </c>
      <c r="BF597" s="234" t="str">
        <f>_xlfn.XLOOKUP($F597,Monstervakken!$C:$C,Monstervakken!CP:CP,".",0)</f>
        <v>ja</v>
      </c>
      <c r="BG597" s="234" t="str">
        <f>_xlfn.XLOOKUP($F597,Monstervakken!$C:$C,Monstervakken!CQ:CQ,".",0)</f>
        <v>ja</v>
      </c>
      <c r="BH597" s="234" t="str">
        <f>_xlfn.XLOOKUP($F597,Monstervakken!$C:$C,Monstervakken!CR:CR,".",0)</f>
        <v>ja</v>
      </c>
      <c r="BI597" s="234" t="str">
        <f>_xlfn.XLOOKUP($F597,Monstervakken!$C:$C,Monstervakken!CS:CS,".",0)</f>
        <v>ja</v>
      </c>
      <c r="BJ597" s="234" t="str">
        <f>_xlfn.XLOOKUP($F597,Monstervakken!$C:$C,Monstervakken!CT:CT,".",0)</f>
        <v>ja</v>
      </c>
      <c r="BK597" s="234" t="str">
        <f>_xlfn.XLOOKUP($F597,Monstervakken!$C:$C,Monstervakken!CU:CU,".",0)</f>
        <v>ja</v>
      </c>
      <c r="BL597" s="232" t="str">
        <f t="shared" si="64"/>
        <v>250_054</v>
      </c>
    </row>
    <row r="598" spans="1:64" x14ac:dyDescent="0.2">
      <c r="A598" s="6" t="s">
        <v>1647</v>
      </c>
      <c r="C598" s="135">
        <f>_xlfn.XLOOKUP(F598,Monstervakken!C:C,Monstervakken!B:B)</f>
        <v>4038</v>
      </c>
      <c r="D598" s="6" t="s">
        <v>1639</v>
      </c>
      <c r="E598" s="6" t="s">
        <v>209</v>
      </c>
      <c r="F598" s="75">
        <v>89</v>
      </c>
      <c r="G598" s="115" t="str">
        <f t="shared" si="66"/>
        <v>250_055</v>
      </c>
      <c r="H598" s="135"/>
      <c r="I598" s="75">
        <v>55</v>
      </c>
      <c r="J598" s="6" t="s">
        <v>210</v>
      </c>
      <c r="K598" s="23">
        <v>26</v>
      </c>
      <c r="L598" s="25">
        <v>18</v>
      </c>
      <c r="M598" s="6">
        <v>468</v>
      </c>
      <c r="N598" s="8">
        <v>43675</v>
      </c>
      <c r="O598" s="6" t="s">
        <v>38</v>
      </c>
      <c r="P598" s="66">
        <v>-2.09</v>
      </c>
      <c r="Q598" s="66">
        <v>-2.12</v>
      </c>
      <c r="R598" s="66">
        <f>_xlfn.XLOOKUP(E598,hlp_leggeruitrapport!A:A,hlp_leggeruitrapport!D:D)</f>
        <v>-2.12</v>
      </c>
      <c r="S598" s="66">
        <v>0.75</v>
      </c>
      <c r="T598" s="66">
        <f>_xlfn.XLOOKUP(E598,hlp_leggeruitrapport!A:A,hlp_leggeruitrapport!E:E)</f>
        <v>0.75</v>
      </c>
      <c r="U598" s="75">
        <f>_xlfn.XLOOKUP(E598,hlp_leggeruitrapport!A:A,hlp_leggeruitrapport!F:F)</f>
        <v>3</v>
      </c>
      <c r="V598" s="165">
        <f>_xlfn.XLOOKUP($G598,hpBPaanwas!$C:$C,hpBPaanwas!T:T,".")</f>
        <v>3</v>
      </c>
      <c r="W598" s="75">
        <f t="shared" si="67"/>
        <v>-3.0700000000000003</v>
      </c>
      <c r="X598" s="6">
        <v>-2.87</v>
      </c>
      <c r="Y598" s="6">
        <v>13.5</v>
      </c>
      <c r="Z598" s="6">
        <v>3.01</v>
      </c>
      <c r="AA598" s="6">
        <v>0.85</v>
      </c>
      <c r="AB598" s="6">
        <v>1.29</v>
      </c>
      <c r="AC598" s="6">
        <v>78.3</v>
      </c>
      <c r="AD598" s="6">
        <v>22.1</v>
      </c>
      <c r="AE598" s="6">
        <v>33.5</v>
      </c>
      <c r="AF598" s="6">
        <v>8.2792000000000004E-2</v>
      </c>
      <c r="AG598" s="6" t="s">
        <v>27</v>
      </c>
      <c r="AH598" s="6" t="s">
        <v>32</v>
      </c>
      <c r="AI598" s="6" t="s">
        <v>29</v>
      </c>
      <c r="AJ598" s="6" t="s">
        <v>210</v>
      </c>
      <c r="AK598" s="75">
        <f>_xlfn.XLOOKUP(G598,hlpBPout!C:C,hlpBPout!X:X,".")</f>
        <v>78</v>
      </c>
      <c r="AL598" s="75">
        <f>_xlfn.XLOOKUP($G598,hlpBPout!$C:$C,hlpBPout!AA:AA,".")</f>
        <v>21</v>
      </c>
      <c r="AM598" s="75">
        <f>_xlfn.XLOOKUP(G598,hpBPaanwas!C:C,hpBPaanwas!X:X,".")</f>
        <v>91</v>
      </c>
      <c r="AN598" s="165">
        <f t="shared" si="65"/>
        <v>1.3846153846153846</v>
      </c>
      <c r="AO598" s="75">
        <f>_xlfn.XLOOKUP($G598,hpBPaanwas!$C:$C,hpBPaanwas!AA:AA,".")</f>
        <v>36</v>
      </c>
      <c r="AP598" s="116"/>
      <c r="AQ598" s="75">
        <f t="shared" si="62"/>
        <v>-0.29999999999999716</v>
      </c>
      <c r="AR598" s="116"/>
      <c r="AS598" s="127"/>
      <c r="AT598" s="127" t="s">
        <v>3795</v>
      </c>
      <c r="AU598" s="128"/>
      <c r="AV598" s="232" t="str">
        <f>_xlfn.XLOOKUP($F598,Monstervakken!$C:$C,Monstervakken!L:L,".",0)</f>
        <v>Niet Toepasbaar &gt; Interventiewaarde</v>
      </c>
      <c r="AW598" s="232" t="str">
        <f>_xlfn.XLOOKUP($F598,Monstervakken!$C:$C,Monstervakken!M:M,".",0)</f>
        <v>Klasse B</v>
      </c>
      <c r="AX598" s="232" t="str">
        <f>_xlfn.XLOOKUP($F598,Monstervakken!$C:$C,Monstervakken!N:N,".",0)</f>
        <v>Nooit verspreidbaar</v>
      </c>
      <c r="AY598" s="232" t="str">
        <f>_xlfn.XLOOKUP($F598,Monstervakken!$C:$C,Monstervakken!O:O,".",0)</f>
        <v>Niet Toepasbaar &gt; Interventiewaarde</v>
      </c>
      <c r="AZ598" s="232" t="str">
        <f>_xlfn.XLOOKUP($F598,Monstervakken!$C:$C,Monstervakken!P:P,".",0)</f>
        <v>Overschrijding Emissietoetswaarde</v>
      </c>
      <c r="BA598" s="232" t="str">
        <f>_xlfn.XLOOKUP($F598,Monstervakken!$C:$C,Monstervakken!Q:Q,".",0)</f>
        <v>Geen</v>
      </c>
      <c r="BB598" s="232"/>
      <c r="BC598" s="234" t="str">
        <f>_xlfn.XLOOKUP($F598,Monstervakken!$C:$C,Monstervakken!CM:CM,".",0)</f>
        <v>ja</v>
      </c>
      <c r="BD598" s="234" t="str">
        <f>_xlfn.XLOOKUP($F598,Monstervakken!$C:$C,Monstervakken!CN:CN,".",0)</f>
        <v>ja</v>
      </c>
      <c r="BE598" s="234" t="str">
        <f>_xlfn.XLOOKUP($F598,Monstervakken!$C:$C,Monstervakken!CO:CO,".",0)</f>
        <v>ja</v>
      </c>
      <c r="BF598" s="234" t="str">
        <f>_xlfn.XLOOKUP($F598,Monstervakken!$C:$C,Monstervakken!CP:CP,".",0)</f>
        <v>ja</v>
      </c>
      <c r="BG598" s="234" t="str">
        <f>_xlfn.XLOOKUP($F598,Monstervakken!$C:$C,Monstervakken!CQ:CQ,".",0)</f>
        <v>ja</v>
      </c>
      <c r="BH598" s="234" t="str">
        <f>_xlfn.XLOOKUP($F598,Monstervakken!$C:$C,Monstervakken!CR:CR,".",0)</f>
        <v>ja</v>
      </c>
      <c r="BI598" s="234" t="str">
        <f>_xlfn.XLOOKUP($F598,Monstervakken!$C:$C,Monstervakken!CS:CS,".",0)</f>
        <v>ja</v>
      </c>
      <c r="BJ598" s="234" t="str">
        <f>_xlfn.XLOOKUP($F598,Monstervakken!$C:$C,Monstervakken!CT:CT,".",0)</f>
        <v>ja</v>
      </c>
      <c r="BK598" s="234" t="str">
        <f>_xlfn.XLOOKUP($F598,Monstervakken!$C:$C,Monstervakken!CU:CU,".",0)</f>
        <v>ja</v>
      </c>
      <c r="BL598" s="232" t="str">
        <f t="shared" si="64"/>
        <v>250_055</v>
      </c>
    </row>
    <row r="599" spans="1:64" x14ac:dyDescent="0.2">
      <c r="A599" s="6" t="s">
        <v>1647</v>
      </c>
      <c r="C599" s="135">
        <f>_xlfn.XLOOKUP(F599,Monstervakken!C:C,Monstervakken!B:B)</f>
        <v>2022</v>
      </c>
      <c r="D599" s="6" t="s">
        <v>1640</v>
      </c>
      <c r="E599" s="6" t="s">
        <v>278</v>
      </c>
      <c r="F599" s="75">
        <v>110</v>
      </c>
      <c r="G599" s="75" t="str">
        <f t="shared" si="66"/>
        <v>163_071</v>
      </c>
      <c r="H599" s="135"/>
      <c r="I599" s="75">
        <v>71</v>
      </c>
      <c r="J599" s="6" t="s">
        <v>279</v>
      </c>
      <c r="K599" s="23">
        <v>5</v>
      </c>
      <c r="L599" s="25">
        <v>13</v>
      </c>
      <c r="M599" s="6">
        <v>65</v>
      </c>
      <c r="N599" s="8">
        <v>43696</v>
      </c>
      <c r="O599" s="6" t="s">
        <v>74</v>
      </c>
      <c r="P599" s="66">
        <v>-1.94</v>
      </c>
      <c r="Q599" s="66">
        <v>-1.97</v>
      </c>
      <c r="R599" s="66">
        <f>_xlfn.XLOOKUP(E599,hlp_leggeruitrapport!A:A,hlp_leggeruitrapport!D:D)</f>
        <v>-1.97</v>
      </c>
      <c r="S599" s="67">
        <v>0.75</v>
      </c>
      <c r="T599" s="67" t="str">
        <f>_xlfn.XLOOKUP(E599,hlp_leggeruitrapport!A:A,hlp_leggeruitrapport!E:E)</f>
        <v>-</v>
      </c>
      <c r="U599" s="76" t="str">
        <f>_xlfn.XLOOKUP(E599,hlp_leggeruitrapport!A:A,hlp_leggeruitrapport!F:F)</f>
        <v>-</v>
      </c>
      <c r="V599" s="165">
        <f>_xlfn.XLOOKUP($G599,hpBPaanwas!$C:$C,hpBPaanwas!T:T,".")</f>
        <v>3</v>
      </c>
      <c r="W599" s="75">
        <f t="shared" si="67"/>
        <v>-2.9200000000000004</v>
      </c>
      <c r="X599" s="6">
        <v>-2.72</v>
      </c>
      <c r="Y599" s="6">
        <v>8.5</v>
      </c>
      <c r="Z599" s="6">
        <v>2.25</v>
      </c>
      <c r="AA599" s="6">
        <v>0.63</v>
      </c>
      <c r="AB599" s="6">
        <v>1.5</v>
      </c>
      <c r="AC599" s="6">
        <v>11.3</v>
      </c>
      <c r="AD599" s="6">
        <v>3.2</v>
      </c>
      <c r="AE599" s="6">
        <v>7.5</v>
      </c>
      <c r="AF599" s="6">
        <v>9.6304000000000001E-2</v>
      </c>
      <c r="AG599" s="6" t="s">
        <v>27</v>
      </c>
      <c r="AH599" s="6" t="s">
        <v>28</v>
      </c>
      <c r="AI599" s="6" t="s">
        <v>29</v>
      </c>
      <c r="AJ599" s="6" t="s">
        <v>279</v>
      </c>
      <c r="AK599" s="75">
        <f>_xlfn.XLOOKUP(G599,hlpBPout!C:C,hlpBPout!X:X,".")</f>
        <v>11</v>
      </c>
      <c r="AL599" s="75">
        <f>_xlfn.XLOOKUP($G599,hlpBPout!$C:$C,hlpBPout!AA:AA,".")</f>
        <v>3</v>
      </c>
      <c r="AM599" s="75">
        <f>_xlfn.XLOOKUP(G599,hpBPaanwas!C:C,hpBPaanwas!X:X,".")</f>
        <v>13</v>
      </c>
      <c r="AN599" s="165">
        <f t="shared" si="65"/>
        <v>1.8</v>
      </c>
      <c r="AO599" s="75">
        <f>_xlfn.XLOOKUP($G599,hpBPaanwas!$C:$C,hpBPaanwas!AA:AA,".")</f>
        <v>9</v>
      </c>
      <c r="AP599" s="116"/>
      <c r="AQ599" s="75">
        <f t="shared" si="62"/>
        <v>-0.30000000000000071</v>
      </c>
      <c r="AR599" s="116"/>
      <c r="AS599" s="127"/>
      <c r="AT599" s="127" t="s">
        <v>3795</v>
      </c>
      <c r="AU599" s="128"/>
      <c r="AV599" s="232" t="str">
        <f>_xlfn.XLOOKUP($F599,Monstervakken!$C:$C,Monstervakken!L:L,".",0)</f>
        <v>Altijd toepasbaar</v>
      </c>
      <c r="AW599" s="232" t="str">
        <f>_xlfn.XLOOKUP($F599,Monstervakken!$C:$C,Monstervakken!M:M,".",0)</f>
        <v>Altijd toepasbaar</v>
      </c>
      <c r="AX599" s="232" t="str">
        <f>_xlfn.XLOOKUP($F599,Monstervakken!$C:$C,Monstervakken!N:N,".",0)</f>
        <v>Verspreidbaar</v>
      </c>
      <c r="AY599" s="232" t="str">
        <f>_xlfn.XLOOKUP($F599,Monstervakken!$C:$C,Monstervakken!O:O,".",0)</f>
        <v>Toepasbaar in GBT</v>
      </c>
      <c r="AZ599" s="232" t="str">
        <f>_xlfn.XLOOKUP($F599,Monstervakken!$C:$C,Monstervakken!P:P,".",0)</f>
        <v>Toepasbaar in GBT</v>
      </c>
      <c r="BA599" s="232" t="str">
        <f>_xlfn.XLOOKUP($F599,Monstervakken!$C:$C,Monstervakken!Q:Q,".",0)</f>
        <v>Geen</v>
      </c>
      <c r="BB599" s="232"/>
      <c r="BC599" s="234" t="str">
        <f>_xlfn.XLOOKUP($F599,Monstervakken!$C:$C,Monstervakken!CM:CM,".",0)</f>
        <v>ja</v>
      </c>
      <c r="BD599" s="234" t="str">
        <f>_xlfn.XLOOKUP($F599,Monstervakken!$C:$C,Monstervakken!CN:CN,".",0)</f>
        <v>ja</v>
      </c>
      <c r="BE599" s="234" t="str">
        <f>_xlfn.XLOOKUP($F599,Monstervakken!$C:$C,Monstervakken!CO:CO,".",0)</f>
        <v>ja</v>
      </c>
      <c r="BF599" s="234" t="str">
        <f>_xlfn.XLOOKUP($F599,Monstervakken!$C:$C,Monstervakken!CP:CP,".",0)</f>
        <v>ja</v>
      </c>
      <c r="BG599" s="234" t="str">
        <f>_xlfn.XLOOKUP($F599,Monstervakken!$C:$C,Monstervakken!CQ:CQ,".",0)</f>
        <v>ja</v>
      </c>
      <c r="BH599" s="234" t="str">
        <f>_xlfn.XLOOKUP($F599,Monstervakken!$C:$C,Monstervakken!CR:CR,".",0)</f>
        <v>ja</v>
      </c>
      <c r="BI599" s="234" t="str">
        <f>_xlfn.XLOOKUP($F599,Monstervakken!$C:$C,Monstervakken!CS:CS,".",0)</f>
        <v>ja</v>
      </c>
      <c r="BJ599" s="234" t="str">
        <f>_xlfn.XLOOKUP($F599,Monstervakken!$C:$C,Monstervakken!CT:CT,".",0)</f>
        <v>ja</v>
      </c>
      <c r="BK599" s="234" t="str">
        <f>_xlfn.XLOOKUP($F599,Monstervakken!$C:$C,Monstervakken!CU:CU,".",0)</f>
        <v>ja</v>
      </c>
      <c r="BL599" s="232" t="str">
        <f t="shared" si="64"/>
        <v>163_071</v>
      </c>
    </row>
    <row r="600" spans="1:64" x14ac:dyDescent="0.2">
      <c r="A600" s="6" t="s">
        <v>1647</v>
      </c>
      <c r="C600" s="135">
        <f>_xlfn.XLOOKUP(F600,Monstervakken!C:C,Monstervakken!B:B)</f>
        <v>2022</v>
      </c>
      <c r="D600" s="6" t="s">
        <v>1640</v>
      </c>
      <c r="E600" s="6" t="s">
        <v>761</v>
      </c>
      <c r="F600" s="75">
        <v>110</v>
      </c>
      <c r="G600" s="115" t="str">
        <f t="shared" si="66"/>
        <v>163_072</v>
      </c>
      <c r="H600" s="135"/>
      <c r="I600" s="75">
        <v>72</v>
      </c>
      <c r="J600" s="6" t="s">
        <v>762</v>
      </c>
      <c r="K600" s="23">
        <v>52</v>
      </c>
      <c r="L600" s="25">
        <v>6.1</v>
      </c>
      <c r="M600" s="6">
        <v>317.2</v>
      </c>
      <c r="N600" s="8">
        <v>43696</v>
      </c>
      <c r="O600" s="6" t="s">
        <v>66</v>
      </c>
      <c r="P600" s="66">
        <v>-1.94</v>
      </c>
      <c r="Q600" s="66">
        <v>-1.97</v>
      </c>
      <c r="R600" s="66">
        <f>_xlfn.XLOOKUP(E600,hlp_leggeruitrapport!A:A,hlp_leggeruitrapport!D:D)</f>
        <v>-1.97</v>
      </c>
      <c r="S600" s="66">
        <v>0.75</v>
      </c>
      <c r="T600" s="66">
        <f>_xlfn.XLOOKUP(E600,hlp_leggeruitrapport!A:A,hlp_leggeruitrapport!E:E)</f>
        <v>0.75</v>
      </c>
      <c r="U600" s="75">
        <f>_xlfn.XLOOKUP(E600,hlp_leggeruitrapport!A:A,hlp_leggeruitrapport!F:F)</f>
        <v>3</v>
      </c>
      <c r="V600" s="165">
        <f>_xlfn.XLOOKUP($G600,hpBPaanwas!$C:$C,hpBPaanwas!T:T,".")</f>
        <v>3</v>
      </c>
      <c r="W600" s="75">
        <f t="shared" si="67"/>
        <v>-2.9200000000000004</v>
      </c>
      <c r="X600" s="6">
        <v>-2.72</v>
      </c>
      <c r="Y600" s="6">
        <v>1.6</v>
      </c>
      <c r="Z600" s="6">
        <v>2.4</v>
      </c>
      <c r="AA600" s="6">
        <v>0.19</v>
      </c>
      <c r="AB600" s="6">
        <v>0.33</v>
      </c>
      <c r="AC600" s="6">
        <v>124.8</v>
      </c>
      <c r="AD600" s="6">
        <v>9.9</v>
      </c>
      <c r="AE600" s="6">
        <v>17.2</v>
      </c>
      <c r="AF600" s="6">
        <v>0.129499</v>
      </c>
      <c r="AG600" s="6" t="s">
        <v>479</v>
      </c>
      <c r="AH600" s="6" t="s">
        <v>32</v>
      </c>
      <c r="AI600" s="6" t="s">
        <v>41</v>
      </c>
      <c r="AJ600" s="6" t="s">
        <v>762</v>
      </c>
      <c r="AK600" s="75">
        <f>_xlfn.XLOOKUP(G600,hlpBPout!C:C,hlpBPout!X:X,".")</f>
        <v>125</v>
      </c>
      <c r="AL600" s="75">
        <f>_xlfn.XLOOKUP($G600,hlpBPout!$C:$C,hlpBPout!AA:AA,".")</f>
        <v>5</v>
      </c>
      <c r="AM600" s="75">
        <f>_xlfn.XLOOKUP(G600,hpBPaanwas!C:C,hpBPaanwas!X:X,".")</f>
        <v>130</v>
      </c>
      <c r="AN600" s="165">
        <f t="shared" si="65"/>
        <v>0.30769230769230771</v>
      </c>
      <c r="AO600" s="75">
        <f>_xlfn.XLOOKUP($G600,hpBPaanwas!$C:$C,hpBPaanwas!AA:AA,".")</f>
        <v>16</v>
      </c>
      <c r="AP600" s="116"/>
      <c r="AQ600" s="75">
        <f t="shared" si="62"/>
        <v>0.20000000000000284</v>
      </c>
      <c r="AR600" s="116"/>
      <c r="AS600" s="127"/>
      <c r="AT600" s="127" t="s">
        <v>3795</v>
      </c>
      <c r="AU600" s="128"/>
      <c r="AV600" s="232" t="str">
        <f>_xlfn.XLOOKUP($F600,Monstervakken!$C:$C,Monstervakken!L:L,".",0)</f>
        <v>Altijd toepasbaar</v>
      </c>
      <c r="AW600" s="232" t="str">
        <f>_xlfn.XLOOKUP($F600,Monstervakken!$C:$C,Monstervakken!M:M,".",0)</f>
        <v>Altijd toepasbaar</v>
      </c>
      <c r="AX600" s="232" t="str">
        <f>_xlfn.XLOOKUP($F600,Monstervakken!$C:$C,Monstervakken!N:N,".",0)</f>
        <v>Verspreidbaar</v>
      </c>
      <c r="AY600" s="232" t="str">
        <f>_xlfn.XLOOKUP($F600,Monstervakken!$C:$C,Monstervakken!O:O,".",0)</f>
        <v>Toepasbaar in GBT</v>
      </c>
      <c r="AZ600" s="232" t="str">
        <f>_xlfn.XLOOKUP($F600,Monstervakken!$C:$C,Monstervakken!P:P,".",0)</f>
        <v>Toepasbaar in GBT</v>
      </c>
      <c r="BA600" s="232" t="str">
        <f>_xlfn.XLOOKUP($F600,Monstervakken!$C:$C,Monstervakken!Q:Q,".",0)</f>
        <v>Geen</v>
      </c>
      <c r="BB600" s="232"/>
      <c r="BC600" s="234" t="str">
        <f>_xlfn.XLOOKUP($F600,Monstervakken!$C:$C,Monstervakken!CM:CM,".",0)</f>
        <v>ja</v>
      </c>
      <c r="BD600" s="234" t="str">
        <f>_xlfn.XLOOKUP($F600,Monstervakken!$C:$C,Monstervakken!CN:CN,".",0)</f>
        <v>ja</v>
      </c>
      <c r="BE600" s="234" t="str">
        <f>_xlfn.XLOOKUP($F600,Monstervakken!$C:$C,Monstervakken!CO:CO,".",0)</f>
        <v>ja</v>
      </c>
      <c r="BF600" s="234" t="str">
        <f>_xlfn.XLOOKUP($F600,Monstervakken!$C:$C,Monstervakken!CP:CP,".",0)</f>
        <v>ja</v>
      </c>
      <c r="BG600" s="234" t="str">
        <f>_xlfn.XLOOKUP($F600,Monstervakken!$C:$C,Monstervakken!CQ:CQ,".",0)</f>
        <v>ja</v>
      </c>
      <c r="BH600" s="234" t="str">
        <f>_xlfn.XLOOKUP($F600,Monstervakken!$C:$C,Monstervakken!CR:CR,".",0)</f>
        <v>ja</v>
      </c>
      <c r="BI600" s="234" t="str">
        <f>_xlfn.XLOOKUP($F600,Monstervakken!$C:$C,Monstervakken!CS:CS,".",0)</f>
        <v>ja</v>
      </c>
      <c r="BJ600" s="234" t="str">
        <f>_xlfn.XLOOKUP($F600,Monstervakken!$C:$C,Monstervakken!CT:CT,".",0)</f>
        <v>ja</v>
      </c>
      <c r="BK600" s="234" t="str">
        <f>_xlfn.XLOOKUP($F600,Monstervakken!$C:$C,Monstervakken!CU:CU,".",0)</f>
        <v>ja</v>
      </c>
      <c r="BL600" s="232" t="str">
        <f t="shared" si="64"/>
        <v>163_072</v>
      </c>
    </row>
    <row r="601" spans="1:64" x14ac:dyDescent="0.2">
      <c r="A601" s="6" t="s">
        <v>1647</v>
      </c>
      <c r="C601" s="135">
        <f>_xlfn.XLOOKUP(F601,Monstervakken!C:C,Monstervakken!B:B)</f>
        <v>2022</v>
      </c>
      <c r="D601" s="6" t="s">
        <v>1640</v>
      </c>
      <c r="E601" s="6" t="s">
        <v>280</v>
      </c>
      <c r="F601" s="75">
        <v>110</v>
      </c>
      <c r="G601" s="115" t="str">
        <f t="shared" si="66"/>
        <v>163_073</v>
      </c>
      <c r="H601" s="135"/>
      <c r="I601" s="75">
        <v>73</v>
      </c>
      <c r="J601" s="6" t="s">
        <v>281</v>
      </c>
      <c r="K601" s="23">
        <v>50</v>
      </c>
      <c r="L601" s="25">
        <v>5.7</v>
      </c>
      <c r="M601" s="6">
        <v>285</v>
      </c>
      <c r="N601" s="8">
        <v>43696</v>
      </c>
      <c r="O601" s="6" t="s">
        <v>66</v>
      </c>
      <c r="P601" s="66">
        <v>-1.94</v>
      </c>
      <c r="Q601" s="66">
        <v>-1.97</v>
      </c>
      <c r="R601" s="66">
        <f>_xlfn.XLOOKUP(E601,hlp_leggeruitrapport!A:A,hlp_leggeruitrapport!D:D)</f>
        <v>-1.97</v>
      </c>
      <c r="S601" s="66">
        <v>0.75</v>
      </c>
      <c r="T601" s="66">
        <f>_xlfn.XLOOKUP(E601,hlp_leggeruitrapport!A:A,hlp_leggeruitrapport!E:E)</f>
        <v>0.75</v>
      </c>
      <c r="U601" s="75">
        <f>_xlfn.XLOOKUP(E601,hlp_leggeruitrapport!A:A,hlp_leggeruitrapport!F:F)</f>
        <v>3</v>
      </c>
      <c r="V601" s="165">
        <f>_xlfn.XLOOKUP($G601,hpBPaanwas!$C:$C,hpBPaanwas!T:T,".")</f>
        <v>2.5299999999999998</v>
      </c>
      <c r="W601" s="75">
        <f t="shared" si="67"/>
        <v>-2.9200000000000004</v>
      </c>
      <c r="X601" s="6">
        <v>-2.72</v>
      </c>
      <c r="Y601" s="6">
        <v>1.9000010000000001</v>
      </c>
      <c r="Z601" s="6">
        <v>2.62</v>
      </c>
      <c r="AA601" s="6">
        <v>0.02</v>
      </c>
      <c r="AB601" s="6">
        <v>0.16</v>
      </c>
      <c r="AC601" s="6">
        <v>131</v>
      </c>
      <c r="AD601" s="6">
        <v>1</v>
      </c>
      <c r="AE601" s="6">
        <v>8</v>
      </c>
      <c r="AF601" s="6">
        <v>1.3840999999999999E-2</v>
      </c>
      <c r="AG601" s="6" t="s">
        <v>27</v>
      </c>
      <c r="AH601" s="6" t="s">
        <v>32</v>
      </c>
      <c r="AI601" s="6" t="s">
        <v>29</v>
      </c>
      <c r="AJ601" s="6" t="s">
        <v>281</v>
      </c>
      <c r="AK601" s="75">
        <f>_xlfn.XLOOKUP(G601,hlpBPout!C:C,hlpBPout!X:X,".")</f>
        <v>130</v>
      </c>
      <c r="AL601" s="75">
        <f>_xlfn.XLOOKUP($G601,hlpBPout!$C:$C,hlpBPout!AA:AA,".")</f>
        <v>0</v>
      </c>
      <c r="AM601" s="75">
        <f>_xlfn.XLOOKUP(G601,hpBPaanwas!C:C,hpBPaanwas!X:X,".")</f>
        <v>135</v>
      </c>
      <c r="AN601" s="165">
        <f t="shared" si="65"/>
        <v>0.2</v>
      </c>
      <c r="AO601" s="75">
        <f>_xlfn.XLOOKUP($G601,hpBPaanwas!$C:$C,hpBPaanwas!AA:AA,".")</f>
        <v>10</v>
      </c>
      <c r="AP601" s="116"/>
      <c r="AQ601" s="75">
        <f t="shared" si="62"/>
        <v>-1</v>
      </c>
      <c r="AR601" s="116"/>
      <c r="AS601" s="127"/>
      <c r="AT601" s="127" t="s">
        <v>3795</v>
      </c>
      <c r="AU601" s="128"/>
      <c r="AV601" s="232" t="str">
        <f>_xlfn.XLOOKUP($F601,Monstervakken!$C:$C,Monstervakken!L:L,".",0)</f>
        <v>Altijd toepasbaar</v>
      </c>
      <c r="AW601" s="232" t="str">
        <f>_xlfn.XLOOKUP($F601,Monstervakken!$C:$C,Monstervakken!M:M,".",0)</f>
        <v>Altijd toepasbaar</v>
      </c>
      <c r="AX601" s="232" t="str">
        <f>_xlfn.XLOOKUP($F601,Monstervakken!$C:$C,Monstervakken!N:N,".",0)</f>
        <v>Verspreidbaar</v>
      </c>
      <c r="AY601" s="232" t="str">
        <f>_xlfn.XLOOKUP($F601,Monstervakken!$C:$C,Monstervakken!O:O,".",0)</f>
        <v>Toepasbaar in GBT</v>
      </c>
      <c r="AZ601" s="232" t="str">
        <f>_xlfn.XLOOKUP($F601,Monstervakken!$C:$C,Monstervakken!P:P,".",0)</f>
        <v>Toepasbaar in GBT</v>
      </c>
      <c r="BA601" s="232" t="str">
        <f>_xlfn.XLOOKUP($F601,Monstervakken!$C:$C,Monstervakken!Q:Q,".",0)</f>
        <v>Geen</v>
      </c>
      <c r="BB601" s="232"/>
      <c r="BC601" s="234" t="str">
        <f>_xlfn.XLOOKUP($F601,Monstervakken!$C:$C,Monstervakken!CM:CM,".",0)</f>
        <v>ja</v>
      </c>
      <c r="BD601" s="234" t="str">
        <f>_xlfn.XLOOKUP($F601,Monstervakken!$C:$C,Monstervakken!CN:CN,".",0)</f>
        <v>ja</v>
      </c>
      <c r="BE601" s="234" t="str">
        <f>_xlfn.XLOOKUP($F601,Monstervakken!$C:$C,Monstervakken!CO:CO,".",0)</f>
        <v>ja</v>
      </c>
      <c r="BF601" s="234" t="str">
        <f>_xlfn.XLOOKUP($F601,Monstervakken!$C:$C,Monstervakken!CP:CP,".",0)</f>
        <v>ja</v>
      </c>
      <c r="BG601" s="234" t="str">
        <f>_xlfn.XLOOKUP($F601,Monstervakken!$C:$C,Monstervakken!CQ:CQ,".",0)</f>
        <v>ja</v>
      </c>
      <c r="BH601" s="234" t="str">
        <f>_xlfn.XLOOKUP($F601,Monstervakken!$C:$C,Monstervakken!CR:CR,".",0)</f>
        <v>ja</v>
      </c>
      <c r="BI601" s="234" t="str">
        <f>_xlfn.XLOOKUP($F601,Monstervakken!$C:$C,Monstervakken!CS:CS,".",0)</f>
        <v>ja</v>
      </c>
      <c r="BJ601" s="234" t="str">
        <f>_xlfn.XLOOKUP($F601,Monstervakken!$C:$C,Monstervakken!CT:CT,".",0)</f>
        <v>ja</v>
      </c>
      <c r="BK601" s="234" t="str">
        <f>_xlfn.XLOOKUP($F601,Monstervakken!$C:$C,Monstervakken!CU:CU,".",0)</f>
        <v>ja</v>
      </c>
      <c r="BL601" s="232" t="str">
        <f t="shared" si="64"/>
        <v>163_073</v>
      </c>
    </row>
    <row r="602" spans="1:64" x14ac:dyDescent="0.2">
      <c r="A602" s="6" t="s">
        <v>1647</v>
      </c>
      <c r="C602" s="135">
        <f>_xlfn.XLOOKUP(F602,Monstervakken!C:C,Monstervakken!B:B)</f>
        <v>2022</v>
      </c>
      <c r="D602" s="6" t="s">
        <v>1640</v>
      </c>
      <c r="E602" s="6" t="s">
        <v>280</v>
      </c>
      <c r="F602" s="75">
        <v>110</v>
      </c>
      <c r="G602" s="115" t="str">
        <f t="shared" si="66"/>
        <v>163_074</v>
      </c>
      <c r="H602" s="135"/>
      <c r="I602" s="75">
        <v>74</v>
      </c>
      <c r="J602" s="6" t="s">
        <v>282</v>
      </c>
      <c r="K602" s="23">
        <v>17</v>
      </c>
      <c r="L602" s="25">
        <v>7.4</v>
      </c>
      <c r="M602" s="6">
        <v>125.8</v>
      </c>
      <c r="N602" s="8">
        <v>43696</v>
      </c>
      <c r="O602" s="6" t="s">
        <v>55</v>
      </c>
      <c r="P602" s="66">
        <v>-1.94</v>
      </c>
      <c r="Q602" s="66">
        <v>-1.97</v>
      </c>
      <c r="R602" s="66">
        <f>_xlfn.XLOOKUP(E602,hlp_leggeruitrapport!A:A,hlp_leggeruitrapport!D:D)</f>
        <v>-1.97</v>
      </c>
      <c r="S602" s="66">
        <v>0.75</v>
      </c>
      <c r="T602" s="66">
        <f>_xlfn.XLOOKUP(E602,hlp_leggeruitrapport!A:A,hlp_leggeruitrapport!E:E)</f>
        <v>0.75</v>
      </c>
      <c r="U602" s="75">
        <f>_xlfn.XLOOKUP(E602,hlp_leggeruitrapport!A:A,hlp_leggeruitrapport!F:F)</f>
        <v>3</v>
      </c>
      <c r="V602" s="165">
        <f>_xlfn.XLOOKUP($G602,hpBPaanwas!$C:$C,hpBPaanwas!T:T,".")</f>
        <v>3</v>
      </c>
      <c r="W602" s="75">
        <f t="shared" si="67"/>
        <v>-2.9200000000000004</v>
      </c>
      <c r="X602" s="6">
        <v>-2.72</v>
      </c>
      <c r="Y602" s="6">
        <v>2.9</v>
      </c>
      <c r="Z602" s="6">
        <v>2.5</v>
      </c>
      <c r="AA602" s="6">
        <v>0</v>
      </c>
      <c r="AB602" s="6">
        <v>0.22</v>
      </c>
      <c r="AC602" s="6">
        <v>42.5</v>
      </c>
      <c r="AD602" s="6">
        <v>0</v>
      </c>
      <c r="AE602" s="6">
        <v>3.7</v>
      </c>
      <c r="AF602" s="6">
        <v>0</v>
      </c>
      <c r="AG602" s="6" t="s">
        <v>27</v>
      </c>
      <c r="AH602" s="6" t="s">
        <v>32</v>
      </c>
      <c r="AI602" s="6" t="s">
        <v>41</v>
      </c>
      <c r="AJ602" s="6" t="s">
        <v>282</v>
      </c>
      <c r="AK602" s="75">
        <f>_xlfn.XLOOKUP(G602,hlpBPout!C:C,hlpBPout!X:X,".")</f>
        <v>43</v>
      </c>
      <c r="AL602" s="75">
        <f>_xlfn.XLOOKUP($G602,hlpBPout!$C:$C,hlpBPout!AA:AA,".")</f>
        <v>0</v>
      </c>
      <c r="AM602" s="75">
        <f>_xlfn.XLOOKUP(G602,hpBPaanwas!C:C,hpBPaanwas!X:X,".")</f>
        <v>46</v>
      </c>
      <c r="AN602" s="165">
        <f t="shared" si="65"/>
        <v>0.17647058823529413</v>
      </c>
      <c r="AO602" s="75">
        <f>_xlfn.XLOOKUP($G602,hpBPaanwas!$C:$C,hpBPaanwas!AA:AA,".")</f>
        <v>3</v>
      </c>
      <c r="AP602" s="116"/>
      <c r="AQ602" s="75">
        <f t="shared" si="62"/>
        <v>0.5</v>
      </c>
      <c r="AR602" s="116"/>
      <c r="AS602" s="127"/>
      <c r="AT602" s="127" t="s">
        <v>3795</v>
      </c>
      <c r="AU602" s="128"/>
      <c r="AV602" s="232" t="str">
        <f>_xlfn.XLOOKUP($F602,Monstervakken!$C:$C,Monstervakken!L:L,".",0)</f>
        <v>Altijd toepasbaar</v>
      </c>
      <c r="AW602" s="232" t="str">
        <f>_xlfn.XLOOKUP($F602,Monstervakken!$C:$C,Monstervakken!M:M,".",0)</f>
        <v>Altijd toepasbaar</v>
      </c>
      <c r="AX602" s="232" t="str">
        <f>_xlfn.XLOOKUP($F602,Monstervakken!$C:$C,Monstervakken!N:N,".",0)</f>
        <v>Verspreidbaar</v>
      </c>
      <c r="AY602" s="232" t="str">
        <f>_xlfn.XLOOKUP($F602,Monstervakken!$C:$C,Monstervakken!O:O,".",0)</f>
        <v>Toepasbaar in GBT</v>
      </c>
      <c r="AZ602" s="232" t="str">
        <f>_xlfn.XLOOKUP($F602,Monstervakken!$C:$C,Monstervakken!P:P,".",0)</f>
        <v>Toepasbaar in GBT</v>
      </c>
      <c r="BA602" s="232" t="str">
        <f>_xlfn.XLOOKUP($F602,Monstervakken!$C:$C,Monstervakken!Q:Q,".",0)</f>
        <v>Geen</v>
      </c>
      <c r="BB602" s="232"/>
      <c r="BC602" s="234" t="str">
        <f>_xlfn.XLOOKUP($F602,Monstervakken!$C:$C,Monstervakken!CM:CM,".",0)</f>
        <v>ja</v>
      </c>
      <c r="BD602" s="234" t="str">
        <f>_xlfn.XLOOKUP($F602,Monstervakken!$C:$C,Monstervakken!CN:CN,".",0)</f>
        <v>ja</v>
      </c>
      <c r="BE602" s="234" t="str">
        <f>_xlfn.XLOOKUP($F602,Monstervakken!$C:$C,Monstervakken!CO:CO,".",0)</f>
        <v>ja</v>
      </c>
      <c r="BF602" s="234" t="str">
        <f>_xlfn.XLOOKUP($F602,Monstervakken!$C:$C,Monstervakken!CP:CP,".",0)</f>
        <v>ja</v>
      </c>
      <c r="BG602" s="234" t="str">
        <f>_xlfn.XLOOKUP($F602,Monstervakken!$C:$C,Monstervakken!CQ:CQ,".",0)</f>
        <v>ja</v>
      </c>
      <c r="BH602" s="234" t="str">
        <f>_xlfn.XLOOKUP($F602,Monstervakken!$C:$C,Monstervakken!CR:CR,".",0)</f>
        <v>ja</v>
      </c>
      <c r="BI602" s="234" t="str">
        <f>_xlfn.XLOOKUP($F602,Monstervakken!$C:$C,Monstervakken!CS:CS,".",0)</f>
        <v>ja</v>
      </c>
      <c r="BJ602" s="234" t="str">
        <f>_xlfn.XLOOKUP($F602,Monstervakken!$C:$C,Monstervakken!CT:CT,".",0)</f>
        <v>ja</v>
      </c>
      <c r="BK602" s="234" t="str">
        <f>_xlfn.XLOOKUP($F602,Monstervakken!$C:$C,Monstervakken!CU:CU,".",0)</f>
        <v>ja</v>
      </c>
      <c r="BL602" s="232" t="str">
        <f t="shared" si="64"/>
        <v>163_074</v>
      </c>
    </row>
    <row r="603" spans="1:64" x14ac:dyDescent="0.2">
      <c r="A603" s="6" t="s">
        <v>1647</v>
      </c>
      <c r="C603" s="135">
        <f>_xlfn.XLOOKUP(F603,Monstervakken!C:C,Monstervakken!B:B)</f>
        <v>2022</v>
      </c>
      <c r="D603" s="6" t="s">
        <v>1640</v>
      </c>
      <c r="E603" s="6" t="s">
        <v>280</v>
      </c>
      <c r="F603" s="75">
        <v>110</v>
      </c>
      <c r="G603" s="115" t="str">
        <f t="shared" si="66"/>
        <v>163_075</v>
      </c>
      <c r="H603" s="135"/>
      <c r="I603" s="75">
        <v>75</v>
      </c>
      <c r="J603" s="6" t="s">
        <v>283</v>
      </c>
      <c r="K603" s="23">
        <v>45.5</v>
      </c>
      <c r="L603" s="25">
        <v>5.6</v>
      </c>
      <c r="M603" s="6">
        <v>254.8</v>
      </c>
      <c r="N603" s="8">
        <v>43696</v>
      </c>
      <c r="O603" s="6" t="s">
        <v>47</v>
      </c>
      <c r="P603" s="66">
        <v>-1.94</v>
      </c>
      <c r="Q603" s="66">
        <v>-1.97</v>
      </c>
      <c r="R603" s="66">
        <f>_xlfn.XLOOKUP(E603,hlp_leggeruitrapport!A:A,hlp_leggeruitrapport!D:D)</f>
        <v>-1.97</v>
      </c>
      <c r="S603" s="66">
        <v>0.75</v>
      </c>
      <c r="T603" s="66">
        <f>_xlfn.XLOOKUP(E603,hlp_leggeruitrapport!A:A,hlp_leggeruitrapport!E:E)</f>
        <v>0.75</v>
      </c>
      <c r="U603" s="75">
        <f>_xlfn.XLOOKUP(E603,hlp_leggeruitrapport!A:A,hlp_leggeruitrapport!F:F)</f>
        <v>3</v>
      </c>
      <c r="V603" s="165">
        <f>_xlfn.XLOOKUP($G603,hpBPaanwas!$C:$C,hpBPaanwas!T:T,".")</f>
        <v>2.4900000000000002</v>
      </c>
      <c r="W603" s="75">
        <f t="shared" si="67"/>
        <v>-2.9200000000000004</v>
      </c>
      <c r="X603" s="6">
        <v>-2.72</v>
      </c>
      <c r="Y603" s="6">
        <v>1.8666670000000001</v>
      </c>
      <c r="Z603" s="6">
        <v>1.93</v>
      </c>
      <c r="AA603" s="6">
        <v>0</v>
      </c>
      <c r="AB603" s="6">
        <v>0.25</v>
      </c>
      <c r="AC603" s="6">
        <v>87.8</v>
      </c>
      <c r="AD603" s="6">
        <v>0</v>
      </c>
      <c r="AE603" s="6">
        <v>11.4</v>
      </c>
      <c r="AF603" s="6">
        <v>0</v>
      </c>
      <c r="AG603" s="6" t="s">
        <v>27</v>
      </c>
      <c r="AH603" s="6" t="s">
        <v>32</v>
      </c>
      <c r="AI603" s="6" t="s">
        <v>41</v>
      </c>
      <c r="AJ603" s="6" t="s">
        <v>283</v>
      </c>
      <c r="AK603" s="75">
        <f>_xlfn.XLOOKUP(G603,hlpBPout!C:C,hlpBPout!X:X,".")</f>
        <v>86</v>
      </c>
      <c r="AL603" s="75">
        <f>_xlfn.XLOOKUP($G603,hlpBPout!$C:$C,hlpBPout!AA:AA,".")</f>
        <v>0</v>
      </c>
      <c r="AM603" s="75">
        <f>_xlfn.XLOOKUP(G603,hpBPaanwas!C:C,hpBPaanwas!X:X,".")</f>
        <v>96</v>
      </c>
      <c r="AN603" s="165">
        <f t="shared" si="65"/>
        <v>0.30769230769230771</v>
      </c>
      <c r="AO603" s="75">
        <f>_xlfn.XLOOKUP($G603,hpBPaanwas!$C:$C,hpBPaanwas!AA:AA,".")</f>
        <v>14</v>
      </c>
      <c r="AP603" s="116"/>
      <c r="AQ603" s="75">
        <f t="shared" si="62"/>
        <v>-1.7999999999999972</v>
      </c>
      <c r="AR603" s="116"/>
      <c r="AS603" s="127"/>
      <c r="AT603" s="127" t="s">
        <v>3795</v>
      </c>
      <c r="AU603" s="128"/>
      <c r="AV603" s="232" t="str">
        <f>_xlfn.XLOOKUP($F603,Monstervakken!$C:$C,Monstervakken!L:L,".",0)</f>
        <v>Altijd toepasbaar</v>
      </c>
      <c r="AW603" s="232" t="str">
        <f>_xlfn.XLOOKUP($F603,Monstervakken!$C:$C,Monstervakken!M:M,".",0)</f>
        <v>Altijd toepasbaar</v>
      </c>
      <c r="AX603" s="232" t="str">
        <f>_xlfn.XLOOKUP($F603,Monstervakken!$C:$C,Monstervakken!N:N,".",0)</f>
        <v>Verspreidbaar</v>
      </c>
      <c r="AY603" s="232" t="str">
        <f>_xlfn.XLOOKUP($F603,Monstervakken!$C:$C,Monstervakken!O:O,".",0)</f>
        <v>Toepasbaar in GBT</v>
      </c>
      <c r="AZ603" s="232" t="str">
        <f>_xlfn.XLOOKUP($F603,Monstervakken!$C:$C,Monstervakken!P:P,".",0)</f>
        <v>Toepasbaar in GBT</v>
      </c>
      <c r="BA603" s="232" t="str">
        <f>_xlfn.XLOOKUP($F603,Monstervakken!$C:$C,Monstervakken!Q:Q,".",0)</f>
        <v>Geen</v>
      </c>
      <c r="BB603" s="232"/>
      <c r="BC603" s="234" t="str">
        <f>_xlfn.XLOOKUP($F603,Monstervakken!$C:$C,Monstervakken!CM:CM,".",0)</f>
        <v>ja</v>
      </c>
      <c r="BD603" s="234" t="str">
        <f>_xlfn.XLOOKUP($F603,Monstervakken!$C:$C,Monstervakken!CN:CN,".",0)</f>
        <v>ja</v>
      </c>
      <c r="BE603" s="234" t="str">
        <f>_xlfn.XLOOKUP($F603,Monstervakken!$C:$C,Monstervakken!CO:CO,".",0)</f>
        <v>ja</v>
      </c>
      <c r="BF603" s="234" t="str">
        <f>_xlfn.XLOOKUP($F603,Monstervakken!$C:$C,Monstervakken!CP:CP,".",0)</f>
        <v>ja</v>
      </c>
      <c r="BG603" s="234" t="str">
        <f>_xlfn.XLOOKUP($F603,Monstervakken!$C:$C,Monstervakken!CQ:CQ,".",0)</f>
        <v>ja</v>
      </c>
      <c r="BH603" s="234" t="str">
        <f>_xlfn.XLOOKUP($F603,Monstervakken!$C:$C,Monstervakken!CR:CR,".",0)</f>
        <v>ja</v>
      </c>
      <c r="BI603" s="234" t="str">
        <f>_xlfn.XLOOKUP($F603,Monstervakken!$C:$C,Monstervakken!CS:CS,".",0)</f>
        <v>ja</v>
      </c>
      <c r="BJ603" s="234" t="str">
        <f>_xlfn.XLOOKUP($F603,Monstervakken!$C:$C,Monstervakken!CT:CT,".",0)</f>
        <v>ja</v>
      </c>
      <c r="BK603" s="234" t="str">
        <f>_xlfn.XLOOKUP($F603,Monstervakken!$C:$C,Monstervakken!CU:CU,".",0)</f>
        <v>ja</v>
      </c>
      <c r="BL603" s="232" t="str">
        <f t="shared" si="64"/>
        <v>163_075</v>
      </c>
    </row>
    <row r="604" spans="1:64" x14ac:dyDescent="0.2">
      <c r="A604" s="6" t="s">
        <v>1647</v>
      </c>
      <c r="C604" s="135">
        <f>_xlfn.XLOOKUP(F604,Monstervakken!C:C,Monstervakken!B:B)</f>
        <v>2022</v>
      </c>
      <c r="D604" s="6" t="s">
        <v>1640</v>
      </c>
      <c r="E604" s="6" t="s">
        <v>284</v>
      </c>
      <c r="F604" s="75">
        <v>110</v>
      </c>
      <c r="G604" s="115" t="str">
        <f t="shared" si="66"/>
        <v>163_076</v>
      </c>
      <c r="H604" s="135"/>
      <c r="I604" s="75">
        <v>76</v>
      </c>
      <c r="J604" s="6" t="s">
        <v>285</v>
      </c>
      <c r="K604" s="23">
        <v>31.5</v>
      </c>
      <c r="L604" s="25">
        <v>5.35</v>
      </c>
      <c r="M604" s="6">
        <v>168.52500000000001</v>
      </c>
      <c r="N604" s="8">
        <v>43696</v>
      </c>
      <c r="O604" s="6" t="s">
        <v>47</v>
      </c>
      <c r="P604" s="66">
        <v>-1.94</v>
      </c>
      <c r="Q604" s="66">
        <v>-1.97</v>
      </c>
      <c r="R604" s="66">
        <f>_xlfn.XLOOKUP(E604,hlp_leggeruitrapport!A:A,hlp_leggeruitrapport!D:D)</f>
        <v>-1.97</v>
      </c>
      <c r="S604" s="66">
        <v>0.75</v>
      </c>
      <c r="T604" s="66">
        <f>_xlfn.XLOOKUP(E604,hlp_leggeruitrapport!A:A,hlp_leggeruitrapport!E:E)</f>
        <v>0.75</v>
      </c>
      <c r="U604" s="75">
        <f>_xlfn.XLOOKUP(E604,hlp_leggeruitrapport!A:A,hlp_leggeruitrapport!F:F)</f>
        <v>3</v>
      </c>
      <c r="V604" s="165">
        <f>_xlfn.XLOOKUP($G604,hpBPaanwas!$C:$C,hpBPaanwas!T:T,".")</f>
        <v>2.38</v>
      </c>
      <c r="W604" s="75">
        <f t="shared" si="67"/>
        <v>-2.9200000000000004</v>
      </c>
      <c r="X604" s="6">
        <v>-2.72</v>
      </c>
      <c r="Y604" s="6">
        <v>1.7833330000000001</v>
      </c>
      <c r="Z604" s="6">
        <v>2.0499999999999998</v>
      </c>
      <c r="AA604" s="6">
        <v>0</v>
      </c>
      <c r="AB604" s="6">
        <v>0.13</v>
      </c>
      <c r="AC604" s="6">
        <v>64.599999999999994</v>
      </c>
      <c r="AD604" s="6">
        <v>0</v>
      </c>
      <c r="AE604" s="6">
        <v>4.0999999999999996</v>
      </c>
      <c r="AF604" s="6">
        <v>0</v>
      </c>
      <c r="AG604" s="6" t="s">
        <v>27</v>
      </c>
      <c r="AH604" s="6" t="s">
        <v>32</v>
      </c>
      <c r="AI604" s="6" t="s">
        <v>41</v>
      </c>
      <c r="AJ604" s="6" t="s">
        <v>285</v>
      </c>
      <c r="AK604" s="75">
        <f>_xlfn.XLOOKUP(G604,hlpBPout!C:C,hlpBPout!X:X,".")</f>
        <v>63</v>
      </c>
      <c r="AL604" s="75">
        <f>_xlfn.XLOOKUP($G604,hlpBPout!$C:$C,hlpBPout!AA:AA,".")</f>
        <v>0</v>
      </c>
      <c r="AM604" s="75">
        <f>_xlfn.XLOOKUP(G604,hpBPaanwas!C:C,hpBPaanwas!X:X,".")</f>
        <v>69</v>
      </c>
      <c r="AN604" s="165">
        <f t="shared" si="65"/>
        <v>0.19047619047619047</v>
      </c>
      <c r="AO604" s="75">
        <f>_xlfn.XLOOKUP($G604,hpBPaanwas!$C:$C,hpBPaanwas!AA:AA,".")</f>
        <v>6</v>
      </c>
      <c r="AP604" s="116"/>
      <c r="AQ604" s="75">
        <f t="shared" si="62"/>
        <v>-1.5999999999999943</v>
      </c>
      <c r="AR604" s="116"/>
      <c r="AS604" s="127"/>
      <c r="AT604" s="127" t="s">
        <v>3795</v>
      </c>
      <c r="AU604" s="128"/>
      <c r="AV604" s="232" t="str">
        <f>_xlfn.XLOOKUP($F604,Monstervakken!$C:$C,Monstervakken!L:L,".",0)</f>
        <v>Altijd toepasbaar</v>
      </c>
      <c r="AW604" s="232" t="str">
        <f>_xlfn.XLOOKUP($F604,Monstervakken!$C:$C,Monstervakken!M:M,".",0)</f>
        <v>Altijd toepasbaar</v>
      </c>
      <c r="AX604" s="232" t="str">
        <f>_xlfn.XLOOKUP($F604,Monstervakken!$C:$C,Monstervakken!N:N,".",0)</f>
        <v>Verspreidbaar</v>
      </c>
      <c r="AY604" s="232" t="str">
        <f>_xlfn.XLOOKUP($F604,Monstervakken!$C:$C,Monstervakken!O:O,".",0)</f>
        <v>Toepasbaar in GBT</v>
      </c>
      <c r="AZ604" s="232" t="str">
        <f>_xlfn.XLOOKUP($F604,Monstervakken!$C:$C,Monstervakken!P:P,".",0)</f>
        <v>Toepasbaar in GBT</v>
      </c>
      <c r="BA604" s="232" t="str">
        <f>_xlfn.XLOOKUP($F604,Monstervakken!$C:$C,Monstervakken!Q:Q,".",0)</f>
        <v>Geen</v>
      </c>
      <c r="BB604" s="232"/>
      <c r="BC604" s="234" t="str">
        <f>_xlfn.XLOOKUP($F604,Monstervakken!$C:$C,Monstervakken!CM:CM,".",0)</f>
        <v>ja</v>
      </c>
      <c r="BD604" s="234" t="str">
        <f>_xlfn.XLOOKUP($F604,Monstervakken!$C:$C,Monstervakken!CN:CN,".",0)</f>
        <v>ja</v>
      </c>
      <c r="BE604" s="234" t="str">
        <f>_xlfn.XLOOKUP($F604,Monstervakken!$C:$C,Monstervakken!CO:CO,".",0)</f>
        <v>ja</v>
      </c>
      <c r="BF604" s="234" t="str">
        <f>_xlfn.XLOOKUP($F604,Monstervakken!$C:$C,Monstervakken!CP:CP,".",0)</f>
        <v>ja</v>
      </c>
      <c r="BG604" s="234" t="str">
        <f>_xlfn.XLOOKUP($F604,Monstervakken!$C:$C,Monstervakken!CQ:CQ,".",0)</f>
        <v>ja</v>
      </c>
      <c r="BH604" s="234" t="str">
        <f>_xlfn.XLOOKUP($F604,Monstervakken!$C:$C,Monstervakken!CR:CR,".",0)</f>
        <v>ja</v>
      </c>
      <c r="BI604" s="234" t="str">
        <f>_xlfn.XLOOKUP($F604,Monstervakken!$C:$C,Monstervakken!CS:CS,".",0)</f>
        <v>ja</v>
      </c>
      <c r="BJ604" s="234" t="str">
        <f>_xlfn.XLOOKUP($F604,Monstervakken!$C:$C,Monstervakken!CT:CT,".",0)</f>
        <v>ja</v>
      </c>
      <c r="BK604" s="234" t="str">
        <f>_xlfn.XLOOKUP($F604,Monstervakken!$C:$C,Monstervakken!CU:CU,".",0)</f>
        <v>ja</v>
      </c>
      <c r="BL604" s="232" t="str">
        <f t="shared" si="64"/>
        <v>163_076</v>
      </c>
    </row>
    <row r="605" spans="1:64" x14ac:dyDescent="0.2">
      <c r="A605" s="6" t="s">
        <v>1647</v>
      </c>
      <c r="C605" s="135">
        <f>_xlfn.XLOOKUP(F605,Monstervakken!C:C,Monstervakken!B:B)</f>
        <v>2022</v>
      </c>
      <c r="D605" s="6" t="s">
        <v>1640</v>
      </c>
      <c r="E605" s="6" t="s">
        <v>284</v>
      </c>
      <c r="F605" s="75">
        <v>110</v>
      </c>
      <c r="G605" s="115" t="str">
        <f t="shared" si="66"/>
        <v>163_077</v>
      </c>
      <c r="H605" s="135"/>
      <c r="I605" s="75">
        <v>77</v>
      </c>
      <c r="J605" s="6" t="s">
        <v>286</v>
      </c>
      <c r="K605" s="23">
        <v>22</v>
      </c>
      <c r="L605" s="25">
        <v>7.5</v>
      </c>
      <c r="M605" s="6">
        <v>165</v>
      </c>
      <c r="N605" s="8">
        <v>43696</v>
      </c>
      <c r="O605" s="6" t="s">
        <v>47</v>
      </c>
      <c r="P605" s="66">
        <v>-1.94</v>
      </c>
      <c r="Q605" s="66">
        <v>-1.97</v>
      </c>
      <c r="R605" s="66">
        <f>_xlfn.XLOOKUP(E605,hlp_leggeruitrapport!A:A,hlp_leggeruitrapport!D:D)</f>
        <v>-1.97</v>
      </c>
      <c r="S605" s="66">
        <v>0.75</v>
      </c>
      <c r="T605" s="66">
        <f>_xlfn.XLOOKUP(E605,hlp_leggeruitrapport!A:A,hlp_leggeruitrapport!E:E)</f>
        <v>0.75</v>
      </c>
      <c r="U605" s="75">
        <f>_xlfn.XLOOKUP(E605,hlp_leggeruitrapport!A:A,hlp_leggeruitrapport!F:F)</f>
        <v>3</v>
      </c>
      <c r="V605" s="165">
        <f>_xlfn.XLOOKUP($G605,hpBPaanwas!$C:$C,hpBPaanwas!T:T,".")</f>
        <v>3</v>
      </c>
      <c r="W605" s="75">
        <f t="shared" si="67"/>
        <v>-2.9200000000000004</v>
      </c>
      <c r="X605" s="6">
        <v>-2.72</v>
      </c>
      <c r="Y605" s="6">
        <v>3</v>
      </c>
      <c r="Z605" s="6">
        <v>1.31</v>
      </c>
      <c r="AA605" s="6">
        <v>0.19</v>
      </c>
      <c r="AB605" s="6">
        <v>0.44</v>
      </c>
      <c r="AC605" s="6">
        <v>28.8</v>
      </c>
      <c r="AD605" s="6">
        <v>4.2</v>
      </c>
      <c r="AE605" s="6">
        <v>9.6999999999999993</v>
      </c>
      <c r="AF605" s="6">
        <v>7.9414999999999999E-2</v>
      </c>
      <c r="AG605" s="6" t="s">
        <v>27</v>
      </c>
      <c r="AH605" s="6" t="s">
        <v>28</v>
      </c>
      <c r="AI605" s="6" t="s">
        <v>29</v>
      </c>
      <c r="AJ605" s="6" t="s">
        <v>286</v>
      </c>
      <c r="AK605" s="75">
        <f>_xlfn.XLOOKUP(G605,hlpBPout!C:C,hlpBPout!X:X,".")</f>
        <v>29</v>
      </c>
      <c r="AL605" s="75">
        <f>_xlfn.XLOOKUP($G605,hlpBPout!$C:$C,hlpBPout!AA:AA,".")</f>
        <v>4</v>
      </c>
      <c r="AM605" s="75">
        <f>_xlfn.XLOOKUP(G605,hpBPaanwas!C:C,hpBPaanwas!X:X,".")</f>
        <v>33</v>
      </c>
      <c r="AN605" s="165">
        <f t="shared" si="65"/>
        <v>0.5</v>
      </c>
      <c r="AO605" s="75">
        <f>_xlfn.XLOOKUP($G605,hpBPaanwas!$C:$C,hpBPaanwas!AA:AA,".")</f>
        <v>11</v>
      </c>
      <c r="AP605" s="116"/>
      <c r="AQ605" s="75">
        <f t="shared" si="62"/>
        <v>0.19999999999999929</v>
      </c>
      <c r="AR605" s="116"/>
      <c r="AS605" s="127"/>
      <c r="AT605" s="127" t="s">
        <v>3795</v>
      </c>
      <c r="AU605" s="128"/>
      <c r="AV605" s="232" t="str">
        <f>_xlfn.XLOOKUP($F605,Monstervakken!$C:$C,Monstervakken!L:L,".",0)</f>
        <v>Altijd toepasbaar</v>
      </c>
      <c r="AW605" s="232" t="str">
        <f>_xlfn.XLOOKUP($F605,Monstervakken!$C:$C,Monstervakken!M:M,".",0)</f>
        <v>Altijd toepasbaar</v>
      </c>
      <c r="AX605" s="232" t="str">
        <f>_xlfn.XLOOKUP($F605,Monstervakken!$C:$C,Monstervakken!N:N,".",0)</f>
        <v>Verspreidbaar</v>
      </c>
      <c r="AY605" s="232" t="str">
        <f>_xlfn.XLOOKUP($F605,Monstervakken!$C:$C,Monstervakken!O:O,".",0)</f>
        <v>Toepasbaar in GBT</v>
      </c>
      <c r="AZ605" s="232" t="str">
        <f>_xlfn.XLOOKUP($F605,Monstervakken!$C:$C,Monstervakken!P:P,".",0)</f>
        <v>Toepasbaar in GBT</v>
      </c>
      <c r="BA605" s="232" t="str">
        <f>_xlfn.XLOOKUP($F605,Monstervakken!$C:$C,Monstervakken!Q:Q,".",0)</f>
        <v>Geen</v>
      </c>
      <c r="BB605" s="232"/>
      <c r="BC605" s="234" t="str">
        <f>_xlfn.XLOOKUP($F605,Monstervakken!$C:$C,Monstervakken!CM:CM,".",0)</f>
        <v>ja</v>
      </c>
      <c r="BD605" s="234" t="str">
        <f>_xlfn.XLOOKUP($F605,Monstervakken!$C:$C,Monstervakken!CN:CN,".",0)</f>
        <v>ja</v>
      </c>
      <c r="BE605" s="234" t="str">
        <f>_xlfn.XLOOKUP($F605,Monstervakken!$C:$C,Monstervakken!CO:CO,".",0)</f>
        <v>ja</v>
      </c>
      <c r="BF605" s="234" t="str">
        <f>_xlfn.XLOOKUP($F605,Monstervakken!$C:$C,Monstervakken!CP:CP,".",0)</f>
        <v>ja</v>
      </c>
      <c r="BG605" s="234" t="str">
        <f>_xlfn.XLOOKUP($F605,Monstervakken!$C:$C,Monstervakken!CQ:CQ,".",0)</f>
        <v>ja</v>
      </c>
      <c r="BH605" s="234" t="str">
        <f>_xlfn.XLOOKUP($F605,Monstervakken!$C:$C,Monstervakken!CR:CR,".",0)</f>
        <v>ja</v>
      </c>
      <c r="BI605" s="234" t="str">
        <f>_xlfn.XLOOKUP($F605,Monstervakken!$C:$C,Monstervakken!CS:CS,".",0)</f>
        <v>ja</v>
      </c>
      <c r="BJ605" s="234" t="str">
        <f>_xlfn.XLOOKUP($F605,Monstervakken!$C:$C,Monstervakken!CT:CT,".",0)</f>
        <v>ja</v>
      </c>
      <c r="BK605" s="234" t="str">
        <f>_xlfn.XLOOKUP($F605,Monstervakken!$C:$C,Monstervakken!CU:CU,".",0)</f>
        <v>ja</v>
      </c>
      <c r="BL605" s="232" t="str">
        <f t="shared" si="64"/>
        <v>163_077</v>
      </c>
    </row>
    <row r="606" spans="1:64" x14ac:dyDescent="0.2">
      <c r="A606" s="6" t="s">
        <v>1647</v>
      </c>
      <c r="C606" s="135">
        <f>_xlfn.XLOOKUP(F606,Monstervakken!C:C,Monstervakken!B:B)</f>
        <v>2023</v>
      </c>
      <c r="D606" s="6" t="s">
        <v>1636</v>
      </c>
      <c r="E606" s="6" t="s">
        <v>587</v>
      </c>
      <c r="F606" s="75">
        <v>111</v>
      </c>
      <c r="G606" s="115" t="str">
        <f t="shared" si="66"/>
        <v>254_001</v>
      </c>
      <c r="H606" s="135"/>
      <c r="I606" s="75">
        <v>1</v>
      </c>
      <c r="J606" s="6" t="s">
        <v>991</v>
      </c>
      <c r="K606" s="23">
        <v>34</v>
      </c>
      <c r="L606" s="25">
        <v>5.7</v>
      </c>
      <c r="M606" s="6">
        <v>193.8</v>
      </c>
      <c r="N606" s="8">
        <v>43663</v>
      </c>
      <c r="O606" s="6" t="s">
        <v>47</v>
      </c>
      <c r="P606" s="66">
        <v>-1.94</v>
      </c>
      <c r="Q606" s="66">
        <v>-1.97</v>
      </c>
      <c r="R606" s="66">
        <f>_xlfn.XLOOKUP(E606,hlp_leggeruitrapport!A:A,hlp_leggeruitrapport!D:D)</f>
        <v>-1.97</v>
      </c>
      <c r="S606" s="66">
        <v>0.75</v>
      </c>
      <c r="T606" s="66">
        <f>_xlfn.XLOOKUP(E606,hlp_leggeruitrapport!A:A,hlp_leggeruitrapport!E:E)</f>
        <v>0.75</v>
      </c>
      <c r="U606" s="75">
        <f>_xlfn.XLOOKUP(E606,hlp_leggeruitrapport!A:A,hlp_leggeruitrapport!F:F)</f>
        <v>3</v>
      </c>
      <c r="V606" s="165">
        <f>_xlfn.XLOOKUP($G606,hpBPaanwas!$C:$C,hpBPaanwas!T:T,".")</f>
        <v>2.5299999999999998</v>
      </c>
      <c r="W606" s="75">
        <f t="shared" si="67"/>
        <v>-2.9200000000000004</v>
      </c>
      <c r="X606" s="6">
        <v>-2.72</v>
      </c>
      <c r="Y606" s="6">
        <v>1.9000010000000001</v>
      </c>
      <c r="Z606" s="6">
        <v>1.37</v>
      </c>
      <c r="AA606" s="6">
        <v>1.01</v>
      </c>
      <c r="AB606" s="6">
        <v>1.05</v>
      </c>
      <c r="AC606" s="6">
        <v>46.6</v>
      </c>
      <c r="AD606" s="6">
        <v>34.299999999999997</v>
      </c>
      <c r="AE606" s="6">
        <v>35.700000000000003</v>
      </c>
      <c r="AF606" s="6">
        <v>0.41478399999999999</v>
      </c>
      <c r="AG606" s="6" t="s">
        <v>921</v>
      </c>
      <c r="AH606" s="6" t="s">
        <v>28</v>
      </c>
      <c r="AI606" s="6" t="s">
        <v>41</v>
      </c>
      <c r="AJ606" s="6" t="s">
        <v>991</v>
      </c>
      <c r="AK606" s="75">
        <f>_xlfn.XLOOKUP(G606,hlpBPout!C:C,hlpBPout!X:X,".")</f>
        <v>48</v>
      </c>
      <c r="AL606" s="75">
        <f>_xlfn.XLOOKUP($G606,hlpBPout!$C:$C,hlpBPout!AA:AA,".")</f>
        <v>27</v>
      </c>
      <c r="AM606" s="75">
        <f>_xlfn.XLOOKUP(G606,hpBPaanwas!C:C,hpBPaanwas!X:X,".")</f>
        <v>51</v>
      </c>
      <c r="AN606" s="165">
        <f t="shared" si="65"/>
        <v>1.088235294117647</v>
      </c>
      <c r="AO606" s="75">
        <f>_xlfn.XLOOKUP($G606,hpBPaanwas!$C:$C,hpBPaanwas!AA:AA,".")</f>
        <v>37</v>
      </c>
      <c r="AP606" s="116"/>
      <c r="AQ606" s="75">
        <f t="shared" si="62"/>
        <v>1.3999999999999986</v>
      </c>
      <c r="AR606" s="116"/>
      <c r="AS606" s="127"/>
      <c r="AT606" s="127" t="s">
        <v>3795</v>
      </c>
      <c r="AU606" s="128"/>
      <c r="AV606" s="232" t="str">
        <f>_xlfn.XLOOKUP($F606,Monstervakken!$C:$C,Monstervakken!L:L,".",0)</f>
        <v>Altijd toepasbaar</v>
      </c>
      <c r="AW606" s="232" t="str">
        <f>_xlfn.XLOOKUP($F606,Monstervakken!$C:$C,Monstervakken!M:M,".",0)</f>
        <v>Altijd toepasbaar</v>
      </c>
      <c r="AX606" s="232" t="str">
        <f>_xlfn.XLOOKUP($F606,Monstervakken!$C:$C,Monstervakken!N:N,".",0)</f>
        <v>Verspreidbaar</v>
      </c>
      <c r="AY606" s="232" t="str">
        <f>_xlfn.XLOOKUP($F606,Monstervakken!$C:$C,Monstervakken!O:O,".",0)</f>
        <v>Toepasbaar in GBT</v>
      </c>
      <c r="AZ606" s="232" t="str">
        <f>_xlfn.XLOOKUP($F606,Monstervakken!$C:$C,Monstervakken!P:P,".",0)</f>
        <v>Toepasbaar in GBT</v>
      </c>
      <c r="BA606" s="232" t="str">
        <f>_xlfn.XLOOKUP($F606,Monstervakken!$C:$C,Monstervakken!Q:Q,".",0)</f>
        <v>Geen</v>
      </c>
      <c r="BB606" s="232"/>
      <c r="BC606" s="234" t="str">
        <f>_xlfn.XLOOKUP($F606,Monstervakken!$C:$C,Monstervakken!CM:CM,".",0)</f>
        <v>ja</v>
      </c>
      <c r="BD606" s="234" t="str">
        <f>_xlfn.XLOOKUP($F606,Monstervakken!$C:$C,Monstervakken!CN:CN,".",0)</f>
        <v>ja</v>
      </c>
      <c r="BE606" s="234" t="str">
        <f>_xlfn.XLOOKUP($F606,Monstervakken!$C:$C,Monstervakken!CO:CO,".",0)</f>
        <v>ja</v>
      </c>
      <c r="BF606" s="234" t="str">
        <f>_xlfn.XLOOKUP($F606,Monstervakken!$C:$C,Monstervakken!CP:CP,".",0)</f>
        <v>ja</v>
      </c>
      <c r="BG606" s="234" t="str">
        <f>_xlfn.XLOOKUP($F606,Monstervakken!$C:$C,Monstervakken!CQ:CQ,".",0)</f>
        <v>ja</v>
      </c>
      <c r="BH606" s="234" t="str">
        <f>_xlfn.XLOOKUP($F606,Monstervakken!$C:$C,Monstervakken!CR:CR,".",0)</f>
        <v>ja</v>
      </c>
      <c r="BI606" s="234" t="str">
        <f>_xlfn.XLOOKUP($F606,Monstervakken!$C:$C,Monstervakken!CS:CS,".",0)</f>
        <v>ja</v>
      </c>
      <c r="BJ606" s="234" t="str">
        <f>_xlfn.XLOOKUP($F606,Monstervakken!$C:$C,Monstervakken!CT:CT,".",0)</f>
        <v>ja</v>
      </c>
      <c r="BK606" s="234" t="str">
        <f>_xlfn.XLOOKUP($F606,Monstervakken!$C:$C,Monstervakken!CU:CU,".",0)</f>
        <v>ja</v>
      </c>
      <c r="BL606" s="232" t="str">
        <f t="shared" si="64"/>
        <v>254_001</v>
      </c>
    </row>
    <row r="607" spans="1:64" x14ac:dyDescent="0.2">
      <c r="A607" s="6" t="s">
        <v>1647</v>
      </c>
      <c r="C607" s="135">
        <f>_xlfn.XLOOKUP(F607,Monstervakken!C:C,Monstervakken!B:B)</f>
        <v>2023</v>
      </c>
      <c r="D607" s="6" t="s">
        <v>1636</v>
      </c>
      <c r="E607" s="6" t="s">
        <v>587</v>
      </c>
      <c r="F607" s="75">
        <v>111</v>
      </c>
      <c r="G607" s="115" t="str">
        <f t="shared" si="66"/>
        <v>254_002</v>
      </c>
      <c r="H607" s="135"/>
      <c r="I607" s="75">
        <v>2</v>
      </c>
      <c r="J607" s="6" t="s">
        <v>588</v>
      </c>
      <c r="K607" s="23">
        <v>39</v>
      </c>
      <c r="L607" s="25">
        <v>6.1</v>
      </c>
      <c r="M607" s="6">
        <v>237.9</v>
      </c>
      <c r="N607" s="8">
        <v>43663</v>
      </c>
      <c r="O607" s="6" t="s">
        <v>38</v>
      </c>
      <c r="P607" s="66">
        <v>-1.94</v>
      </c>
      <c r="Q607" s="66">
        <v>-1.97</v>
      </c>
      <c r="R607" s="66">
        <f>_xlfn.XLOOKUP(E607,hlp_leggeruitrapport!A:A,hlp_leggeruitrapport!D:D)</f>
        <v>-1.97</v>
      </c>
      <c r="S607" s="66">
        <v>0.75</v>
      </c>
      <c r="T607" s="66">
        <f>_xlfn.XLOOKUP(E607,hlp_leggeruitrapport!A:A,hlp_leggeruitrapport!E:E)</f>
        <v>0.75</v>
      </c>
      <c r="U607" s="75">
        <f>_xlfn.XLOOKUP(E607,hlp_leggeruitrapport!A:A,hlp_leggeruitrapport!F:F)</f>
        <v>3</v>
      </c>
      <c r="V607" s="165">
        <f>_xlfn.XLOOKUP($G607,hpBPaanwas!$C:$C,hpBPaanwas!T:T,".")</f>
        <v>3</v>
      </c>
      <c r="W607" s="75">
        <f t="shared" si="67"/>
        <v>-2.9200000000000004</v>
      </c>
      <c r="X607" s="6">
        <v>-2.72</v>
      </c>
      <c r="Y607" s="6">
        <v>1.6</v>
      </c>
      <c r="Z607" s="6">
        <v>1.25</v>
      </c>
      <c r="AA607" s="6">
        <v>0.23</v>
      </c>
      <c r="AB607" s="6">
        <v>0.43</v>
      </c>
      <c r="AC607" s="6">
        <v>48.8</v>
      </c>
      <c r="AD607" s="6">
        <v>9</v>
      </c>
      <c r="AE607" s="6">
        <v>16.8</v>
      </c>
      <c r="AF607" s="6">
        <v>0.150974</v>
      </c>
      <c r="AG607" s="6" t="s">
        <v>479</v>
      </c>
      <c r="AH607" s="6" t="s">
        <v>32</v>
      </c>
      <c r="AI607" s="6" t="s">
        <v>41</v>
      </c>
      <c r="AJ607" s="6" t="s">
        <v>588</v>
      </c>
      <c r="AK607" s="75">
        <f>_xlfn.XLOOKUP(G607,hlpBPout!C:C,hlpBPout!X:X,".")</f>
        <v>47</v>
      </c>
      <c r="AL607" s="75">
        <f>_xlfn.XLOOKUP($G607,hlpBPout!$C:$C,hlpBPout!AA:AA,".")</f>
        <v>8</v>
      </c>
      <c r="AM607" s="75">
        <f>_xlfn.XLOOKUP(G607,hpBPaanwas!C:C,hpBPaanwas!X:X,".")</f>
        <v>55</v>
      </c>
      <c r="AN607" s="165">
        <f t="shared" si="65"/>
        <v>0.41025641025641024</v>
      </c>
      <c r="AO607" s="75">
        <f>_xlfn.XLOOKUP($G607,hpBPaanwas!$C:$C,hpBPaanwas!AA:AA,".")</f>
        <v>16</v>
      </c>
      <c r="AP607" s="116"/>
      <c r="AQ607" s="75">
        <f t="shared" si="62"/>
        <v>-1.7999999999999972</v>
      </c>
      <c r="AR607" s="116"/>
      <c r="AS607" s="127"/>
      <c r="AT607" s="127" t="s">
        <v>3795</v>
      </c>
      <c r="AU607" s="128"/>
      <c r="AV607" s="232" t="str">
        <f>_xlfn.XLOOKUP($F607,Monstervakken!$C:$C,Monstervakken!L:L,".",0)</f>
        <v>Altijd toepasbaar</v>
      </c>
      <c r="AW607" s="232" t="str">
        <f>_xlfn.XLOOKUP($F607,Monstervakken!$C:$C,Monstervakken!M:M,".",0)</f>
        <v>Altijd toepasbaar</v>
      </c>
      <c r="AX607" s="232" t="str">
        <f>_xlfn.XLOOKUP($F607,Monstervakken!$C:$C,Monstervakken!N:N,".",0)</f>
        <v>Verspreidbaar</v>
      </c>
      <c r="AY607" s="232" t="str">
        <f>_xlfn.XLOOKUP($F607,Monstervakken!$C:$C,Monstervakken!O:O,".",0)</f>
        <v>Toepasbaar in GBT</v>
      </c>
      <c r="AZ607" s="232" t="str">
        <f>_xlfn.XLOOKUP($F607,Monstervakken!$C:$C,Monstervakken!P:P,".",0)</f>
        <v>Toepasbaar in GBT</v>
      </c>
      <c r="BA607" s="232" t="str">
        <f>_xlfn.XLOOKUP($F607,Monstervakken!$C:$C,Monstervakken!Q:Q,".",0)</f>
        <v>Geen</v>
      </c>
      <c r="BB607" s="232"/>
      <c r="BC607" s="234" t="str">
        <f>_xlfn.XLOOKUP($F607,Monstervakken!$C:$C,Monstervakken!CM:CM,".",0)</f>
        <v>ja</v>
      </c>
      <c r="BD607" s="234" t="str">
        <f>_xlfn.XLOOKUP($F607,Monstervakken!$C:$C,Monstervakken!CN:CN,".",0)</f>
        <v>ja</v>
      </c>
      <c r="BE607" s="234" t="str">
        <f>_xlfn.XLOOKUP($F607,Monstervakken!$C:$C,Monstervakken!CO:CO,".",0)</f>
        <v>ja</v>
      </c>
      <c r="BF607" s="234" t="str">
        <f>_xlfn.XLOOKUP($F607,Monstervakken!$C:$C,Monstervakken!CP:CP,".",0)</f>
        <v>ja</v>
      </c>
      <c r="BG607" s="234" t="str">
        <f>_xlfn.XLOOKUP($F607,Monstervakken!$C:$C,Monstervakken!CQ:CQ,".",0)</f>
        <v>ja</v>
      </c>
      <c r="BH607" s="234" t="str">
        <f>_xlfn.XLOOKUP($F607,Monstervakken!$C:$C,Monstervakken!CR:CR,".",0)</f>
        <v>ja</v>
      </c>
      <c r="BI607" s="234" t="str">
        <f>_xlfn.XLOOKUP($F607,Monstervakken!$C:$C,Monstervakken!CS:CS,".",0)</f>
        <v>ja</v>
      </c>
      <c r="BJ607" s="234" t="str">
        <f>_xlfn.XLOOKUP($F607,Monstervakken!$C:$C,Monstervakken!CT:CT,".",0)</f>
        <v>ja</v>
      </c>
      <c r="BK607" s="234" t="str">
        <f>_xlfn.XLOOKUP($F607,Monstervakken!$C:$C,Monstervakken!CU:CU,".",0)</f>
        <v>ja</v>
      </c>
      <c r="BL607" s="232" t="str">
        <f t="shared" si="64"/>
        <v>254_002</v>
      </c>
    </row>
    <row r="608" spans="1:64" x14ac:dyDescent="0.2">
      <c r="A608" s="6" t="s">
        <v>1647</v>
      </c>
      <c r="C608" s="135">
        <f>_xlfn.XLOOKUP(F608,Monstervakken!C:C,Monstervakken!B:B)</f>
        <v>2023</v>
      </c>
      <c r="D608" s="6" t="s">
        <v>1636</v>
      </c>
      <c r="E608" s="6" t="s">
        <v>587</v>
      </c>
      <c r="F608" s="75">
        <v>111</v>
      </c>
      <c r="G608" s="115" t="str">
        <f t="shared" si="66"/>
        <v>254_003</v>
      </c>
      <c r="H608" s="135"/>
      <c r="I608" s="75">
        <v>3</v>
      </c>
      <c r="J608" s="6" t="s">
        <v>589</v>
      </c>
      <c r="K608" s="23">
        <v>43.5</v>
      </c>
      <c r="L608" s="25">
        <v>5.95</v>
      </c>
      <c r="M608" s="6">
        <v>258.82499999999999</v>
      </c>
      <c r="N608" s="8">
        <v>43663</v>
      </c>
      <c r="O608" s="6" t="s">
        <v>74</v>
      </c>
      <c r="P608" s="66">
        <v>-1.94</v>
      </c>
      <c r="Q608" s="66">
        <v>-1.97</v>
      </c>
      <c r="R608" s="66">
        <f>_xlfn.XLOOKUP(E608,hlp_leggeruitrapport!A:A,hlp_leggeruitrapport!D:D)</f>
        <v>-1.97</v>
      </c>
      <c r="S608" s="66">
        <v>0.75</v>
      </c>
      <c r="T608" s="66">
        <f>_xlfn.XLOOKUP(E608,hlp_leggeruitrapport!A:A,hlp_leggeruitrapport!E:E)</f>
        <v>0.75</v>
      </c>
      <c r="U608" s="75">
        <f>_xlfn.XLOOKUP(E608,hlp_leggeruitrapport!A:A,hlp_leggeruitrapport!F:F)</f>
        <v>3</v>
      </c>
      <c r="V608" s="165">
        <f>_xlfn.XLOOKUP($G608,hpBPaanwas!$C:$C,hpBPaanwas!T:T,".")</f>
        <v>2.64</v>
      </c>
      <c r="W608" s="75">
        <f t="shared" si="67"/>
        <v>-2.9200000000000004</v>
      </c>
      <c r="X608" s="6">
        <v>-2.72</v>
      </c>
      <c r="Y608" s="6">
        <v>1.9833339999999999</v>
      </c>
      <c r="Z608" s="6">
        <v>1.1499999999999999</v>
      </c>
      <c r="AA608" s="6">
        <v>0.16</v>
      </c>
      <c r="AB608" s="6">
        <v>0.45</v>
      </c>
      <c r="AC608" s="6">
        <v>50</v>
      </c>
      <c r="AD608" s="6">
        <v>7</v>
      </c>
      <c r="AE608" s="6">
        <v>19.600000000000001</v>
      </c>
      <c r="AF608" s="6">
        <v>9.7116999999999995E-2</v>
      </c>
      <c r="AG608" s="6" t="s">
        <v>479</v>
      </c>
      <c r="AH608" s="6" t="s">
        <v>32</v>
      </c>
      <c r="AI608" s="6" t="s">
        <v>41</v>
      </c>
      <c r="AJ608" s="6" t="s">
        <v>589</v>
      </c>
      <c r="AK608" s="75">
        <f>_xlfn.XLOOKUP(G608,hlpBPout!C:C,hlpBPout!X:X,".")</f>
        <v>48</v>
      </c>
      <c r="AL608" s="75">
        <f>_xlfn.XLOOKUP($G608,hlpBPout!$C:$C,hlpBPout!AA:AA,".")</f>
        <v>0</v>
      </c>
      <c r="AM608" s="75">
        <f>_xlfn.XLOOKUP(G608,hpBPaanwas!C:C,hpBPaanwas!X:X,".")</f>
        <v>57</v>
      </c>
      <c r="AN608" s="165">
        <f t="shared" si="65"/>
        <v>0.50574712643678166</v>
      </c>
      <c r="AO608" s="75">
        <f>_xlfn.XLOOKUP($G608,hpBPaanwas!$C:$C,hpBPaanwas!AA:AA,".")</f>
        <v>22</v>
      </c>
      <c r="AP608" s="116"/>
      <c r="AQ608" s="75">
        <f t="shared" si="62"/>
        <v>-2</v>
      </c>
      <c r="AR608" s="116"/>
      <c r="AS608" s="127"/>
      <c r="AT608" s="127" t="s">
        <v>3795</v>
      </c>
      <c r="AU608" s="128"/>
      <c r="AV608" s="232" t="str">
        <f>_xlfn.XLOOKUP($F608,Monstervakken!$C:$C,Monstervakken!L:L,".",0)</f>
        <v>Altijd toepasbaar</v>
      </c>
      <c r="AW608" s="232" t="str">
        <f>_xlfn.XLOOKUP($F608,Monstervakken!$C:$C,Monstervakken!M:M,".",0)</f>
        <v>Altijd toepasbaar</v>
      </c>
      <c r="AX608" s="232" t="str">
        <f>_xlfn.XLOOKUP($F608,Monstervakken!$C:$C,Monstervakken!N:N,".",0)</f>
        <v>Verspreidbaar</v>
      </c>
      <c r="AY608" s="232" t="str">
        <f>_xlfn.XLOOKUP($F608,Monstervakken!$C:$C,Monstervakken!O:O,".",0)</f>
        <v>Toepasbaar in GBT</v>
      </c>
      <c r="AZ608" s="232" t="str">
        <f>_xlfn.XLOOKUP($F608,Monstervakken!$C:$C,Monstervakken!P:P,".",0)</f>
        <v>Toepasbaar in GBT</v>
      </c>
      <c r="BA608" s="232" t="str">
        <f>_xlfn.XLOOKUP($F608,Monstervakken!$C:$C,Monstervakken!Q:Q,".",0)</f>
        <v>Geen</v>
      </c>
      <c r="BB608" s="232"/>
      <c r="BC608" s="234" t="str">
        <f>_xlfn.XLOOKUP($F608,Monstervakken!$C:$C,Monstervakken!CM:CM,".",0)</f>
        <v>ja</v>
      </c>
      <c r="BD608" s="234" t="str">
        <f>_xlfn.XLOOKUP($F608,Monstervakken!$C:$C,Monstervakken!CN:CN,".",0)</f>
        <v>ja</v>
      </c>
      <c r="BE608" s="234" t="str">
        <f>_xlfn.XLOOKUP($F608,Monstervakken!$C:$C,Monstervakken!CO:CO,".",0)</f>
        <v>ja</v>
      </c>
      <c r="BF608" s="234" t="str">
        <f>_xlfn.XLOOKUP($F608,Monstervakken!$C:$C,Monstervakken!CP:CP,".",0)</f>
        <v>ja</v>
      </c>
      <c r="BG608" s="234" t="str">
        <f>_xlfn.XLOOKUP($F608,Monstervakken!$C:$C,Monstervakken!CQ:CQ,".",0)</f>
        <v>ja</v>
      </c>
      <c r="BH608" s="234" t="str">
        <f>_xlfn.XLOOKUP($F608,Monstervakken!$C:$C,Monstervakken!CR:CR,".",0)</f>
        <v>ja</v>
      </c>
      <c r="BI608" s="234" t="str">
        <f>_xlfn.XLOOKUP($F608,Monstervakken!$C:$C,Monstervakken!CS:CS,".",0)</f>
        <v>ja</v>
      </c>
      <c r="BJ608" s="234" t="str">
        <f>_xlfn.XLOOKUP($F608,Monstervakken!$C:$C,Monstervakken!CT:CT,".",0)</f>
        <v>ja</v>
      </c>
      <c r="BK608" s="234" t="str">
        <f>_xlfn.XLOOKUP($F608,Monstervakken!$C:$C,Monstervakken!CU:CU,".",0)</f>
        <v>ja</v>
      </c>
      <c r="BL608" s="232" t="str">
        <f t="shared" si="64"/>
        <v>254_003</v>
      </c>
    </row>
    <row r="609" spans="1:64" x14ac:dyDescent="0.2">
      <c r="A609" s="6" t="s">
        <v>1647</v>
      </c>
      <c r="C609" s="135">
        <f>_xlfn.XLOOKUP(F609,Monstervakken!C:C,Monstervakken!B:B)</f>
        <v>2023</v>
      </c>
      <c r="D609" s="6" t="s">
        <v>1636</v>
      </c>
      <c r="E609" s="6" t="s">
        <v>590</v>
      </c>
      <c r="F609" s="75">
        <v>111</v>
      </c>
      <c r="G609" s="115" t="str">
        <f t="shared" si="66"/>
        <v>254_004</v>
      </c>
      <c r="H609" s="135"/>
      <c r="I609" s="75">
        <v>4</v>
      </c>
      <c r="J609" s="6" t="s">
        <v>591</v>
      </c>
      <c r="K609" s="23">
        <v>27</v>
      </c>
      <c r="L609" s="25">
        <v>5.4</v>
      </c>
      <c r="M609" s="6">
        <v>145.80000000000001</v>
      </c>
      <c r="N609" s="8">
        <v>43663</v>
      </c>
      <c r="O609" s="6" t="s">
        <v>38</v>
      </c>
      <c r="P609" s="66">
        <v>-1.94</v>
      </c>
      <c r="Q609" s="66">
        <v>-1.97</v>
      </c>
      <c r="R609" s="66">
        <f>_xlfn.XLOOKUP(E609,hlp_leggeruitrapport!A:A,hlp_leggeruitrapport!D:D)</f>
        <v>-1.97</v>
      </c>
      <c r="S609" s="66">
        <v>0.75</v>
      </c>
      <c r="T609" s="66">
        <f>_xlfn.XLOOKUP(E609,hlp_leggeruitrapport!A:A,hlp_leggeruitrapport!E:E)</f>
        <v>0.75</v>
      </c>
      <c r="U609" s="75">
        <f>_xlfn.XLOOKUP(E609,hlp_leggeruitrapport!A:A,hlp_leggeruitrapport!F:F)</f>
        <v>3</v>
      </c>
      <c r="V609" s="165">
        <f>_xlfn.XLOOKUP($G609,hpBPaanwas!$C:$C,hpBPaanwas!T:T,".")</f>
        <v>2.39</v>
      </c>
      <c r="W609" s="75">
        <f t="shared" si="67"/>
        <v>-2.9200000000000004</v>
      </c>
      <c r="X609" s="6">
        <v>-2.72</v>
      </c>
      <c r="Y609" s="6">
        <v>1.8</v>
      </c>
      <c r="Z609" s="6">
        <v>1.1399999999999999</v>
      </c>
      <c r="AA609" s="6">
        <v>0.28000000000000003</v>
      </c>
      <c r="AB609" s="6">
        <v>0.52</v>
      </c>
      <c r="AC609" s="6">
        <v>30.8</v>
      </c>
      <c r="AD609" s="6">
        <v>7.6</v>
      </c>
      <c r="AE609" s="6">
        <v>14</v>
      </c>
      <c r="AF609" s="6">
        <v>0.17177899999999999</v>
      </c>
      <c r="AG609" s="6" t="s">
        <v>479</v>
      </c>
      <c r="AH609" s="6" t="s">
        <v>32</v>
      </c>
      <c r="AI609" s="6" t="s">
        <v>41</v>
      </c>
      <c r="AJ609" s="6" t="s">
        <v>591</v>
      </c>
      <c r="AK609" s="75">
        <f>_xlfn.XLOOKUP(G609,hlpBPout!C:C,hlpBPout!X:X,".")</f>
        <v>30</v>
      </c>
      <c r="AL609" s="75">
        <f>_xlfn.XLOOKUP($G609,hlpBPout!$C:$C,hlpBPout!AA:AA,".")</f>
        <v>3</v>
      </c>
      <c r="AM609" s="75">
        <f>_xlfn.XLOOKUP(G609,hpBPaanwas!C:C,hpBPaanwas!X:X,".")</f>
        <v>35</v>
      </c>
      <c r="AN609" s="165">
        <f t="shared" si="65"/>
        <v>0.51851851851851849</v>
      </c>
      <c r="AO609" s="75">
        <f>_xlfn.XLOOKUP($G609,hpBPaanwas!$C:$C,hpBPaanwas!AA:AA,".")</f>
        <v>14</v>
      </c>
      <c r="AP609" s="116"/>
      <c r="AQ609" s="75">
        <f t="shared" si="62"/>
        <v>-0.80000000000000071</v>
      </c>
      <c r="AR609" s="116"/>
      <c r="AS609" s="127"/>
      <c r="AT609" s="127" t="s">
        <v>3795</v>
      </c>
      <c r="AU609" s="128"/>
      <c r="AV609" s="232" t="str">
        <f>_xlfn.XLOOKUP($F609,Monstervakken!$C:$C,Monstervakken!L:L,".",0)</f>
        <v>Altijd toepasbaar</v>
      </c>
      <c r="AW609" s="232" t="str">
        <f>_xlfn.XLOOKUP($F609,Monstervakken!$C:$C,Monstervakken!M:M,".",0)</f>
        <v>Altijd toepasbaar</v>
      </c>
      <c r="AX609" s="232" t="str">
        <f>_xlfn.XLOOKUP($F609,Monstervakken!$C:$C,Monstervakken!N:N,".",0)</f>
        <v>Verspreidbaar</v>
      </c>
      <c r="AY609" s="232" t="str">
        <f>_xlfn.XLOOKUP($F609,Monstervakken!$C:$C,Monstervakken!O:O,".",0)</f>
        <v>Toepasbaar in GBT</v>
      </c>
      <c r="AZ609" s="232" t="str">
        <f>_xlfn.XLOOKUP($F609,Monstervakken!$C:$C,Monstervakken!P:P,".",0)</f>
        <v>Toepasbaar in GBT</v>
      </c>
      <c r="BA609" s="232" t="str">
        <f>_xlfn.XLOOKUP($F609,Monstervakken!$C:$C,Monstervakken!Q:Q,".",0)</f>
        <v>Geen</v>
      </c>
      <c r="BB609" s="232"/>
      <c r="BC609" s="234" t="str">
        <f>_xlfn.XLOOKUP($F609,Monstervakken!$C:$C,Monstervakken!CM:CM,".",0)</f>
        <v>ja</v>
      </c>
      <c r="BD609" s="234" t="str">
        <f>_xlfn.XLOOKUP($F609,Monstervakken!$C:$C,Monstervakken!CN:CN,".",0)</f>
        <v>ja</v>
      </c>
      <c r="BE609" s="234" t="str">
        <f>_xlfn.XLOOKUP($F609,Monstervakken!$C:$C,Monstervakken!CO:CO,".",0)</f>
        <v>ja</v>
      </c>
      <c r="BF609" s="234" t="str">
        <f>_xlfn.XLOOKUP($F609,Monstervakken!$C:$C,Monstervakken!CP:CP,".",0)</f>
        <v>ja</v>
      </c>
      <c r="BG609" s="234" t="str">
        <f>_xlfn.XLOOKUP($F609,Monstervakken!$C:$C,Monstervakken!CQ:CQ,".",0)</f>
        <v>ja</v>
      </c>
      <c r="BH609" s="234" t="str">
        <f>_xlfn.XLOOKUP($F609,Monstervakken!$C:$C,Monstervakken!CR:CR,".",0)</f>
        <v>ja</v>
      </c>
      <c r="BI609" s="234" t="str">
        <f>_xlfn.XLOOKUP($F609,Monstervakken!$C:$C,Monstervakken!CS:CS,".",0)</f>
        <v>ja</v>
      </c>
      <c r="BJ609" s="234" t="str">
        <f>_xlfn.XLOOKUP($F609,Monstervakken!$C:$C,Monstervakken!CT:CT,".",0)</f>
        <v>ja</v>
      </c>
      <c r="BK609" s="234" t="str">
        <f>_xlfn.XLOOKUP($F609,Monstervakken!$C:$C,Monstervakken!CU:CU,".",0)</f>
        <v>ja</v>
      </c>
      <c r="BL609" s="232" t="str">
        <f t="shared" si="64"/>
        <v>254_004</v>
      </c>
    </row>
    <row r="610" spans="1:64" x14ac:dyDescent="0.2">
      <c r="A610" s="6" t="s">
        <v>1647</v>
      </c>
      <c r="C610" s="135">
        <f>_xlfn.XLOOKUP(F610,Monstervakken!C:C,Monstervakken!B:B)</f>
        <v>2023</v>
      </c>
      <c r="D610" s="6" t="s">
        <v>1636</v>
      </c>
      <c r="E610" s="6" t="s">
        <v>590</v>
      </c>
      <c r="F610" s="75">
        <v>111</v>
      </c>
      <c r="G610" s="115" t="str">
        <f t="shared" si="66"/>
        <v>254_005</v>
      </c>
      <c r="H610" s="135"/>
      <c r="I610" s="75">
        <v>5</v>
      </c>
      <c r="J610" s="6" t="s">
        <v>592</v>
      </c>
      <c r="K610" s="23">
        <v>13</v>
      </c>
      <c r="L610" s="25">
        <v>9.1999999999999993</v>
      </c>
      <c r="M610" s="6">
        <v>119.6</v>
      </c>
      <c r="N610" s="8">
        <v>43663</v>
      </c>
      <c r="O610" s="6" t="s">
        <v>74</v>
      </c>
      <c r="P610" s="66">
        <v>-1.94</v>
      </c>
      <c r="Q610" s="66">
        <v>-1.97</v>
      </c>
      <c r="R610" s="66">
        <f>_xlfn.XLOOKUP(E610,hlp_leggeruitrapport!A:A,hlp_leggeruitrapport!D:D)</f>
        <v>-1.97</v>
      </c>
      <c r="S610" s="66">
        <v>0.75</v>
      </c>
      <c r="T610" s="66">
        <f>_xlfn.XLOOKUP(E610,hlp_leggeruitrapport!A:A,hlp_leggeruitrapport!E:E)</f>
        <v>0.75</v>
      </c>
      <c r="U610" s="75">
        <f>_xlfn.XLOOKUP(E610,hlp_leggeruitrapport!A:A,hlp_leggeruitrapport!F:F)</f>
        <v>3</v>
      </c>
      <c r="V610" s="165">
        <f>_xlfn.XLOOKUP($G610,hpBPaanwas!$C:$C,hpBPaanwas!T:T,".")</f>
        <v>3</v>
      </c>
      <c r="W610" s="75">
        <f t="shared" si="67"/>
        <v>-2.9200000000000004</v>
      </c>
      <c r="X610" s="6">
        <v>-2.72</v>
      </c>
      <c r="Y610" s="6">
        <v>4.7</v>
      </c>
      <c r="Z610" s="6">
        <v>2.33</v>
      </c>
      <c r="AA610" s="6">
        <v>0.35</v>
      </c>
      <c r="AB610" s="6">
        <v>1.1499999999999999</v>
      </c>
      <c r="AC610" s="6">
        <v>30.3</v>
      </c>
      <c r="AD610" s="6">
        <v>4.5999999999999996</v>
      </c>
      <c r="AE610" s="6">
        <v>15</v>
      </c>
      <c r="AF610" s="6">
        <v>9.4784999999999994E-2</v>
      </c>
      <c r="AG610" s="6" t="s">
        <v>479</v>
      </c>
      <c r="AH610" s="6" t="s">
        <v>32</v>
      </c>
      <c r="AI610" s="6" t="s">
        <v>41</v>
      </c>
      <c r="AJ610" s="6" t="s">
        <v>592</v>
      </c>
      <c r="AK610" s="75">
        <f>_xlfn.XLOOKUP(G610,hlpBPout!C:C,hlpBPout!X:X,".")</f>
        <v>30</v>
      </c>
      <c r="AL610" s="75">
        <f>_xlfn.XLOOKUP($G610,hlpBPout!$C:$C,hlpBPout!AA:AA,".")</f>
        <v>4</v>
      </c>
      <c r="AM610" s="75">
        <f>_xlfn.XLOOKUP(G610,hpBPaanwas!C:C,hpBPaanwas!X:X,".")</f>
        <v>33</v>
      </c>
      <c r="AN610" s="165">
        <f t="shared" si="65"/>
        <v>1.2307692307692308</v>
      </c>
      <c r="AO610" s="75">
        <f>_xlfn.XLOOKUP($G610,hpBPaanwas!$C:$C,hpBPaanwas!AA:AA,".")</f>
        <v>16</v>
      </c>
      <c r="AP610" s="116"/>
      <c r="AQ610" s="75">
        <f t="shared" si="62"/>
        <v>-0.30000000000000071</v>
      </c>
      <c r="AR610" s="116"/>
      <c r="AS610" s="127"/>
      <c r="AT610" s="127" t="s">
        <v>3795</v>
      </c>
      <c r="AU610" s="128"/>
      <c r="AV610" s="232" t="str">
        <f>_xlfn.XLOOKUP($F610,Monstervakken!$C:$C,Monstervakken!L:L,".",0)</f>
        <v>Altijd toepasbaar</v>
      </c>
      <c r="AW610" s="232" t="str">
        <f>_xlfn.XLOOKUP($F610,Monstervakken!$C:$C,Monstervakken!M:M,".",0)</f>
        <v>Altijd toepasbaar</v>
      </c>
      <c r="AX610" s="232" t="str">
        <f>_xlfn.XLOOKUP($F610,Monstervakken!$C:$C,Monstervakken!N:N,".",0)</f>
        <v>Verspreidbaar</v>
      </c>
      <c r="AY610" s="232" t="str">
        <f>_xlfn.XLOOKUP($F610,Monstervakken!$C:$C,Monstervakken!O:O,".",0)</f>
        <v>Toepasbaar in GBT</v>
      </c>
      <c r="AZ610" s="232" t="str">
        <f>_xlfn.XLOOKUP($F610,Monstervakken!$C:$C,Monstervakken!P:P,".",0)</f>
        <v>Toepasbaar in GBT</v>
      </c>
      <c r="BA610" s="232" t="str">
        <f>_xlfn.XLOOKUP($F610,Monstervakken!$C:$C,Monstervakken!Q:Q,".",0)</f>
        <v>Geen</v>
      </c>
      <c r="BB610" s="232"/>
      <c r="BC610" s="234" t="str">
        <f>_xlfn.XLOOKUP($F610,Monstervakken!$C:$C,Monstervakken!CM:CM,".",0)</f>
        <v>ja</v>
      </c>
      <c r="BD610" s="234" t="str">
        <f>_xlfn.XLOOKUP($F610,Monstervakken!$C:$C,Monstervakken!CN:CN,".",0)</f>
        <v>ja</v>
      </c>
      <c r="BE610" s="234" t="str">
        <f>_xlfn.XLOOKUP($F610,Monstervakken!$C:$C,Monstervakken!CO:CO,".",0)</f>
        <v>ja</v>
      </c>
      <c r="BF610" s="234" t="str">
        <f>_xlfn.XLOOKUP($F610,Monstervakken!$C:$C,Monstervakken!CP:CP,".",0)</f>
        <v>ja</v>
      </c>
      <c r="BG610" s="234" t="str">
        <f>_xlfn.XLOOKUP($F610,Monstervakken!$C:$C,Monstervakken!CQ:CQ,".",0)</f>
        <v>ja</v>
      </c>
      <c r="BH610" s="234" t="str">
        <f>_xlfn.XLOOKUP($F610,Monstervakken!$C:$C,Monstervakken!CR:CR,".",0)</f>
        <v>ja</v>
      </c>
      <c r="BI610" s="234" t="str">
        <f>_xlfn.XLOOKUP($F610,Monstervakken!$C:$C,Monstervakken!CS:CS,".",0)</f>
        <v>ja</v>
      </c>
      <c r="BJ610" s="234" t="str">
        <f>_xlfn.XLOOKUP($F610,Monstervakken!$C:$C,Monstervakken!CT:CT,".",0)</f>
        <v>ja</v>
      </c>
      <c r="BK610" s="234" t="str">
        <f>_xlfn.XLOOKUP($F610,Monstervakken!$C:$C,Monstervakken!CU:CU,".",0)</f>
        <v>ja</v>
      </c>
      <c r="BL610" s="232" t="str">
        <f t="shared" si="64"/>
        <v>254_005</v>
      </c>
    </row>
    <row r="611" spans="1:64" x14ac:dyDescent="0.2">
      <c r="A611" s="6" t="s">
        <v>1647</v>
      </c>
      <c r="C611" s="135">
        <f>_xlfn.XLOOKUP(F611,Monstervakken!C:C,Monstervakken!B:B)</f>
        <v>2023</v>
      </c>
      <c r="D611" s="6" t="s">
        <v>1636</v>
      </c>
      <c r="E611" s="6" t="s">
        <v>128</v>
      </c>
      <c r="F611" s="75">
        <v>111</v>
      </c>
      <c r="G611" s="115" t="str">
        <f t="shared" si="66"/>
        <v>254_006</v>
      </c>
      <c r="H611" s="135"/>
      <c r="I611" s="75">
        <v>6</v>
      </c>
      <c r="J611" s="6" t="s">
        <v>129</v>
      </c>
      <c r="K611" s="23">
        <v>34</v>
      </c>
      <c r="L611" s="25">
        <v>9.25</v>
      </c>
      <c r="M611" s="6">
        <v>314.5</v>
      </c>
      <c r="N611" s="8">
        <v>43663</v>
      </c>
      <c r="O611" s="6" t="s">
        <v>38</v>
      </c>
      <c r="P611" s="66">
        <v>-1.94</v>
      </c>
      <c r="Q611" s="66">
        <v>-1.97</v>
      </c>
      <c r="R611" s="66">
        <f>_xlfn.XLOOKUP(E611,hlp_leggeruitrapport!A:A,hlp_leggeruitrapport!D:D)</f>
        <v>-1.97</v>
      </c>
      <c r="S611" s="66">
        <v>0.75</v>
      </c>
      <c r="T611" s="66">
        <f>_xlfn.XLOOKUP(E611,hlp_leggeruitrapport!A:A,hlp_leggeruitrapport!E:E)</f>
        <v>0.75</v>
      </c>
      <c r="U611" s="75">
        <f>_xlfn.XLOOKUP(E611,hlp_leggeruitrapport!A:A,hlp_leggeruitrapport!F:F)</f>
        <v>3</v>
      </c>
      <c r="V611" s="165">
        <f>_xlfn.XLOOKUP($G611,hpBPaanwas!$C:$C,hpBPaanwas!T:T,".")</f>
        <v>3</v>
      </c>
      <c r="W611" s="75">
        <f t="shared" si="67"/>
        <v>-2.9200000000000004</v>
      </c>
      <c r="X611" s="6">
        <v>-2.72</v>
      </c>
      <c r="Y611" s="6">
        <v>4.75</v>
      </c>
      <c r="Z611" s="6">
        <v>2.4300000000000002</v>
      </c>
      <c r="AA611" s="6">
        <v>0.35</v>
      </c>
      <c r="AB611" s="6">
        <v>0.73</v>
      </c>
      <c r="AC611" s="6">
        <v>82.6</v>
      </c>
      <c r="AD611" s="6">
        <v>11.9</v>
      </c>
      <c r="AE611" s="6">
        <v>24.8</v>
      </c>
      <c r="AF611" s="6">
        <v>9.3877000000000002E-2</v>
      </c>
      <c r="AG611" s="6" t="s">
        <v>27</v>
      </c>
      <c r="AH611" s="6" t="s">
        <v>28</v>
      </c>
      <c r="AI611" s="6" t="s">
        <v>29</v>
      </c>
      <c r="AJ611" s="6" t="s">
        <v>129</v>
      </c>
      <c r="AK611" s="75">
        <f>_xlfn.XLOOKUP(G611,hlpBPout!C:C,hlpBPout!X:X,".")</f>
        <v>82</v>
      </c>
      <c r="AL611" s="75">
        <f>_xlfn.XLOOKUP($G611,hlpBPout!$C:$C,hlpBPout!AA:AA,".")</f>
        <v>10</v>
      </c>
      <c r="AM611" s="75">
        <f>_xlfn.XLOOKUP(G611,hpBPaanwas!C:C,hpBPaanwas!X:X,".")</f>
        <v>88</v>
      </c>
      <c r="AN611" s="165">
        <f t="shared" si="65"/>
        <v>0.91176470588235292</v>
      </c>
      <c r="AO611" s="75">
        <f>_xlfn.XLOOKUP($G611,hpBPaanwas!$C:$C,hpBPaanwas!AA:AA,".")</f>
        <v>31</v>
      </c>
      <c r="AP611" s="116"/>
      <c r="AQ611" s="75">
        <f t="shared" si="62"/>
        <v>-0.59999999999999432</v>
      </c>
      <c r="AR611" s="116"/>
      <c r="AS611" s="127"/>
      <c r="AT611" s="127" t="s">
        <v>3795</v>
      </c>
      <c r="AU611" s="128"/>
      <c r="AV611" s="232" t="str">
        <f>_xlfn.XLOOKUP($F611,Monstervakken!$C:$C,Monstervakken!L:L,".",0)</f>
        <v>Altijd toepasbaar</v>
      </c>
      <c r="AW611" s="232" t="str">
        <f>_xlfn.XLOOKUP($F611,Monstervakken!$C:$C,Monstervakken!M:M,".",0)</f>
        <v>Altijd toepasbaar</v>
      </c>
      <c r="AX611" s="232" t="str">
        <f>_xlfn.XLOOKUP($F611,Monstervakken!$C:$C,Monstervakken!N:N,".",0)</f>
        <v>Verspreidbaar</v>
      </c>
      <c r="AY611" s="232" t="str">
        <f>_xlfn.XLOOKUP($F611,Monstervakken!$C:$C,Monstervakken!O:O,".",0)</f>
        <v>Toepasbaar in GBT</v>
      </c>
      <c r="AZ611" s="232" t="str">
        <f>_xlfn.XLOOKUP($F611,Monstervakken!$C:$C,Monstervakken!P:P,".",0)</f>
        <v>Toepasbaar in GBT</v>
      </c>
      <c r="BA611" s="232" t="str">
        <f>_xlfn.XLOOKUP($F611,Monstervakken!$C:$C,Monstervakken!Q:Q,".",0)</f>
        <v>Geen</v>
      </c>
      <c r="BB611" s="232"/>
      <c r="BC611" s="234" t="str">
        <f>_xlfn.XLOOKUP($F611,Monstervakken!$C:$C,Monstervakken!CM:CM,".",0)</f>
        <v>ja</v>
      </c>
      <c r="BD611" s="234" t="str">
        <f>_xlfn.XLOOKUP($F611,Monstervakken!$C:$C,Monstervakken!CN:CN,".",0)</f>
        <v>ja</v>
      </c>
      <c r="BE611" s="234" t="str">
        <f>_xlfn.XLOOKUP($F611,Monstervakken!$C:$C,Monstervakken!CO:CO,".",0)</f>
        <v>ja</v>
      </c>
      <c r="BF611" s="234" t="str">
        <f>_xlfn.XLOOKUP($F611,Monstervakken!$C:$C,Monstervakken!CP:CP,".",0)</f>
        <v>ja</v>
      </c>
      <c r="BG611" s="234" t="str">
        <f>_xlfn.XLOOKUP($F611,Monstervakken!$C:$C,Monstervakken!CQ:CQ,".",0)</f>
        <v>ja</v>
      </c>
      <c r="BH611" s="234" t="str">
        <f>_xlfn.XLOOKUP($F611,Monstervakken!$C:$C,Monstervakken!CR:CR,".",0)</f>
        <v>ja</v>
      </c>
      <c r="BI611" s="234" t="str">
        <f>_xlfn.XLOOKUP($F611,Monstervakken!$C:$C,Monstervakken!CS:CS,".",0)</f>
        <v>ja</v>
      </c>
      <c r="BJ611" s="234" t="str">
        <f>_xlfn.XLOOKUP($F611,Monstervakken!$C:$C,Monstervakken!CT:CT,".",0)</f>
        <v>ja</v>
      </c>
      <c r="BK611" s="234" t="str">
        <f>_xlfn.XLOOKUP($F611,Monstervakken!$C:$C,Monstervakken!CU:CU,".",0)</f>
        <v>ja</v>
      </c>
      <c r="BL611" s="232" t="str">
        <f t="shared" si="64"/>
        <v>254_006</v>
      </c>
    </row>
    <row r="612" spans="1:64" x14ac:dyDescent="0.2">
      <c r="A612" s="6" t="s">
        <v>1647</v>
      </c>
      <c r="C612" s="135">
        <f>_xlfn.XLOOKUP(F612,Monstervakken!C:C,Monstervakken!B:B)</f>
        <v>4039</v>
      </c>
      <c r="D612" s="6" t="s">
        <v>1639</v>
      </c>
      <c r="E612" s="6" t="s">
        <v>687</v>
      </c>
      <c r="F612" s="75">
        <v>91</v>
      </c>
      <c r="G612" s="115" t="str">
        <f t="shared" si="66"/>
        <v>250_069</v>
      </c>
      <c r="H612" s="135"/>
      <c r="I612" s="75">
        <v>69</v>
      </c>
      <c r="J612" s="6" t="s">
        <v>688</v>
      </c>
      <c r="K612" s="23">
        <v>6</v>
      </c>
      <c r="L612" s="25">
        <v>9.0500000000000007</v>
      </c>
      <c r="M612" s="6">
        <v>54.3</v>
      </c>
      <c r="N612" s="8">
        <v>43672</v>
      </c>
      <c r="O612" s="6" t="s">
        <v>66</v>
      </c>
      <c r="P612" s="66">
        <v>-2.1</v>
      </c>
      <c r="Q612" s="78">
        <v>-2.12</v>
      </c>
      <c r="R612" s="78">
        <f>_xlfn.XLOOKUP(E612,hlp_leggeruitrapport!A:A,hlp_leggeruitrapport!D:D)</f>
        <v>-2.12</v>
      </c>
      <c r="S612" s="78">
        <v>0.75</v>
      </c>
      <c r="T612" s="78">
        <f>_xlfn.XLOOKUP(E612,hlp_leggeruitrapport!A:A,hlp_leggeruitrapport!E:E)</f>
        <v>0.75</v>
      </c>
      <c r="U612" s="75">
        <f>_xlfn.XLOOKUP(E612,hlp_leggeruitrapport!A:A,hlp_leggeruitrapport!F:F)</f>
        <v>3</v>
      </c>
      <c r="V612" s="165">
        <f>_xlfn.XLOOKUP($G612,hpBPaanwas!$C:$C,hpBPaanwas!T:T,".")</f>
        <v>3</v>
      </c>
      <c r="W612" s="75">
        <f t="shared" si="67"/>
        <v>-3.0700000000000003</v>
      </c>
      <c r="X612" s="6">
        <v>-2.87</v>
      </c>
      <c r="Y612" s="6">
        <v>4.55</v>
      </c>
      <c r="Z612" s="6">
        <v>2.92</v>
      </c>
      <c r="AA612" s="6">
        <v>0.12</v>
      </c>
      <c r="AB612" s="6">
        <v>0.86</v>
      </c>
      <c r="AC612" s="6">
        <v>17.5</v>
      </c>
      <c r="AD612" s="6">
        <v>0.7</v>
      </c>
      <c r="AE612" s="6">
        <v>5.2</v>
      </c>
      <c r="AF612" s="6">
        <v>3.4563999999999998E-2</v>
      </c>
      <c r="AG612" s="6" t="s">
        <v>479</v>
      </c>
      <c r="AH612" s="6" t="s">
        <v>32</v>
      </c>
      <c r="AI612" s="6" t="s">
        <v>41</v>
      </c>
      <c r="AJ612" s="6" t="s">
        <v>688</v>
      </c>
      <c r="AK612" s="76">
        <f>_xlfn.XLOOKUP(G612,hlpBPout!C:C,hlpBPout!X:X,".")</f>
        <v>17</v>
      </c>
      <c r="AL612" s="75">
        <f>_xlfn.XLOOKUP($G612,hlpBPout!$C:$C,hlpBPout!AA:AA,".")</f>
        <v>1</v>
      </c>
      <c r="AM612" s="75">
        <f>_xlfn.XLOOKUP(G612,hpBPaanwas!C:C,hpBPaanwas!X:X,".")</f>
        <v>19</v>
      </c>
      <c r="AN612" s="165">
        <f t="shared" si="65"/>
        <v>1</v>
      </c>
      <c r="AO612" s="75">
        <f>_xlfn.XLOOKUP($G612,hpBPaanwas!$C:$C,hpBPaanwas!AA:AA,".")</f>
        <v>6</v>
      </c>
      <c r="AP612" s="116"/>
      <c r="AQ612" s="76">
        <f t="shared" si="62"/>
        <v>-0.5</v>
      </c>
      <c r="AR612" s="257"/>
      <c r="AS612" s="127"/>
      <c r="AT612" s="127" t="s">
        <v>3795</v>
      </c>
      <c r="AU612" s="128"/>
      <c r="AV612" s="232" t="str">
        <f>_xlfn.XLOOKUP($F612,Monstervakken!$C:$C,Monstervakken!L:L,".",0)</f>
        <v>Klasse industrie</v>
      </c>
      <c r="AW612" s="232" t="str">
        <f>_xlfn.XLOOKUP($F612,Monstervakken!$C:$C,Monstervakken!M:M,".",0)</f>
        <v>Klasse B</v>
      </c>
      <c r="AX612" s="232" t="str">
        <f>_xlfn.XLOOKUP($F612,Monstervakken!$C:$C,Monstervakken!N:N,".",0)</f>
        <v>Verspreidbaar</v>
      </c>
      <c r="AY612" s="232" t="str">
        <f>_xlfn.XLOOKUP($F612,Monstervakken!$C:$C,Monstervakken!O:O,".",0)</f>
        <v>Toepasbaar in GBT</v>
      </c>
      <c r="AZ612" s="232" t="str">
        <f>_xlfn.XLOOKUP($F612,Monstervakken!$C:$C,Monstervakken!P:P,".",0)</f>
        <v>Toepasbaar in GBT</v>
      </c>
      <c r="BA612" s="232" t="str">
        <f>_xlfn.XLOOKUP($F612,Monstervakken!$C:$C,Monstervakken!Q:Q,".",0)</f>
        <v>Geen</v>
      </c>
      <c r="BB612" s="232"/>
      <c r="BC612" s="234" t="str">
        <f>_xlfn.XLOOKUP($F612,Monstervakken!$C:$C,Monstervakken!CM:CM,".",0)</f>
        <v>ja</v>
      </c>
      <c r="BD612" s="234" t="str">
        <f>_xlfn.XLOOKUP($F612,Monstervakken!$C:$C,Monstervakken!CN:CN,".",0)</f>
        <v>ja</v>
      </c>
      <c r="BE612" s="234" t="str">
        <f>_xlfn.XLOOKUP($F612,Monstervakken!$C:$C,Monstervakken!CO:CO,".",0)</f>
        <v>ja</v>
      </c>
      <c r="BF612" s="234" t="str">
        <f>_xlfn.XLOOKUP($F612,Monstervakken!$C:$C,Monstervakken!CP:CP,".",0)</f>
        <v>ja</v>
      </c>
      <c r="BG612" s="234" t="str">
        <f>_xlfn.XLOOKUP($F612,Monstervakken!$C:$C,Monstervakken!CQ:CQ,".",0)</f>
        <v>ja</v>
      </c>
      <c r="BH612" s="234" t="str">
        <f>_xlfn.XLOOKUP($F612,Monstervakken!$C:$C,Monstervakken!CR:CR,".",0)</f>
        <v>ja</v>
      </c>
      <c r="BI612" s="234" t="str">
        <f>_xlfn.XLOOKUP($F612,Monstervakken!$C:$C,Monstervakken!CS:CS,".",0)</f>
        <v>nee</v>
      </c>
      <c r="BJ612" s="234" t="str">
        <f>_xlfn.XLOOKUP($F612,Monstervakken!$C:$C,Monstervakken!CT:CT,".",0)</f>
        <v>ja</v>
      </c>
      <c r="BK612" s="234" t="str">
        <f>_xlfn.XLOOKUP($F612,Monstervakken!$C:$C,Monstervakken!CU:CU,".",0)</f>
        <v>nee</v>
      </c>
      <c r="BL612" s="232" t="str">
        <f t="shared" si="64"/>
        <v>250_069</v>
      </c>
    </row>
    <row r="613" spans="1:64" x14ac:dyDescent="0.2">
      <c r="A613" s="6" t="s">
        <v>1647</v>
      </c>
      <c r="C613" s="135">
        <f>_xlfn.XLOOKUP(F613,Monstervakken!C:C,Monstervakken!B:B)</f>
        <v>4039</v>
      </c>
      <c r="D613" s="6" t="s">
        <v>1639</v>
      </c>
      <c r="E613" s="6" t="s">
        <v>220</v>
      </c>
      <c r="F613" s="75">
        <v>91</v>
      </c>
      <c r="G613" s="115" t="str">
        <f t="shared" si="66"/>
        <v>250_070</v>
      </c>
      <c r="H613" s="135"/>
      <c r="I613" s="75">
        <v>70</v>
      </c>
      <c r="J613" s="6" t="s">
        <v>221</v>
      </c>
      <c r="K613" s="23">
        <v>22</v>
      </c>
      <c r="L613" s="25">
        <v>10</v>
      </c>
      <c r="M613" s="6">
        <v>220</v>
      </c>
      <c r="N613" s="8">
        <v>43672</v>
      </c>
      <c r="O613" s="6" t="s">
        <v>66</v>
      </c>
      <c r="P613" s="66">
        <v>-2.1</v>
      </c>
      <c r="Q613" s="66">
        <v>-2.12</v>
      </c>
      <c r="R613" s="66">
        <f>_xlfn.XLOOKUP(E613,hlp_leggeruitrapport!A:A,hlp_leggeruitrapport!D:D)</f>
        <v>-2.12</v>
      </c>
      <c r="S613" s="66">
        <v>0.75</v>
      </c>
      <c r="T613" s="66">
        <f>_xlfn.XLOOKUP(E613,hlp_leggeruitrapport!A:A,hlp_leggeruitrapport!E:E)</f>
        <v>0.75</v>
      </c>
      <c r="U613" s="75">
        <f>_xlfn.XLOOKUP(E613,hlp_leggeruitrapport!A:A,hlp_leggeruitrapport!F:F)</f>
        <v>3</v>
      </c>
      <c r="V613" s="165">
        <f>_xlfn.XLOOKUP($G613,hpBPaanwas!$C:$C,hpBPaanwas!T:T,".")</f>
        <v>3</v>
      </c>
      <c r="W613" s="75">
        <f t="shared" si="67"/>
        <v>-3.0700000000000003</v>
      </c>
      <c r="X613" s="6">
        <v>-2.87</v>
      </c>
      <c r="Y613" s="6">
        <v>5.5</v>
      </c>
      <c r="Z613" s="6">
        <v>3.16</v>
      </c>
      <c r="AA613" s="6">
        <v>0.28000000000000003</v>
      </c>
      <c r="AB613" s="6">
        <v>0.67</v>
      </c>
      <c r="AC613" s="6">
        <v>69.5</v>
      </c>
      <c r="AD613" s="6">
        <v>6.2</v>
      </c>
      <c r="AE613" s="6">
        <v>14.7</v>
      </c>
      <c r="AF613" s="6">
        <v>6.6045000000000006E-2</v>
      </c>
      <c r="AG613" s="6" t="s">
        <v>27</v>
      </c>
      <c r="AH613" s="6" t="s">
        <v>28</v>
      </c>
      <c r="AI613" s="6" t="s">
        <v>29</v>
      </c>
      <c r="AJ613" s="6" t="s">
        <v>221</v>
      </c>
      <c r="AK613" s="76">
        <f>_xlfn.XLOOKUP(G613,hlpBPout!C:C,hlpBPout!X:X,".")</f>
        <v>70</v>
      </c>
      <c r="AL613" s="75">
        <f>_xlfn.XLOOKUP($G613,hlpBPout!$C:$C,hlpBPout!AA:AA,".")</f>
        <v>7</v>
      </c>
      <c r="AM613" s="75">
        <f>_xlfn.XLOOKUP(G613,hpBPaanwas!C:C,hpBPaanwas!X:X,".")</f>
        <v>75</v>
      </c>
      <c r="AN613" s="165">
        <f t="shared" si="65"/>
        <v>0.81818181818181823</v>
      </c>
      <c r="AO613" s="75">
        <f>_xlfn.XLOOKUP($G613,hpBPaanwas!$C:$C,hpBPaanwas!AA:AA,".")</f>
        <v>18</v>
      </c>
      <c r="AP613" s="116"/>
      <c r="AQ613" s="76">
        <f t="shared" si="62"/>
        <v>0.5</v>
      </c>
      <c r="AR613" s="257"/>
      <c r="AS613" s="127"/>
      <c r="AT613" s="127" t="s">
        <v>3795</v>
      </c>
      <c r="AU613" s="128"/>
      <c r="AV613" s="232" t="str">
        <f>_xlfn.XLOOKUP($F613,Monstervakken!$C:$C,Monstervakken!L:L,".",0)</f>
        <v>Klasse industrie</v>
      </c>
      <c r="AW613" s="232" t="str">
        <f>_xlfn.XLOOKUP($F613,Monstervakken!$C:$C,Monstervakken!M:M,".",0)</f>
        <v>Klasse B</v>
      </c>
      <c r="AX613" s="232" t="str">
        <f>_xlfn.XLOOKUP($F613,Monstervakken!$C:$C,Monstervakken!N:N,".",0)</f>
        <v>Verspreidbaar</v>
      </c>
      <c r="AY613" s="232" t="str">
        <f>_xlfn.XLOOKUP($F613,Monstervakken!$C:$C,Monstervakken!O:O,".",0)</f>
        <v>Toepasbaar in GBT</v>
      </c>
      <c r="AZ613" s="232" t="str">
        <f>_xlfn.XLOOKUP($F613,Monstervakken!$C:$C,Monstervakken!P:P,".",0)</f>
        <v>Toepasbaar in GBT</v>
      </c>
      <c r="BA613" s="232" t="str">
        <f>_xlfn.XLOOKUP($F613,Monstervakken!$C:$C,Monstervakken!Q:Q,".",0)</f>
        <v>Geen</v>
      </c>
      <c r="BB613" s="232"/>
      <c r="BC613" s="234" t="str">
        <f>_xlfn.XLOOKUP($F613,Monstervakken!$C:$C,Monstervakken!CM:CM,".",0)</f>
        <v>ja</v>
      </c>
      <c r="BD613" s="234" t="str">
        <f>_xlfn.XLOOKUP($F613,Monstervakken!$C:$C,Monstervakken!CN:CN,".",0)</f>
        <v>ja</v>
      </c>
      <c r="BE613" s="234" t="str">
        <f>_xlfn.XLOOKUP($F613,Monstervakken!$C:$C,Monstervakken!CO:CO,".",0)</f>
        <v>ja</v>
      </c>
      <c r="BF613" s="234" t="str">
        <f>_xlfn.XLOOKUP($F613,Monstervakken!$C:$C,Monstervakken!CP:CP,".",0)</f>
        <v>ja</v>
      </c>
      <c r="BG613" s="234" t="str">
        <f>_xlfn.XLOOKUP($F613,Monstervakken!$C:$C,Monstervakken!CQ:CQ,".",0)</f>
        <v>ja</v>
      </c>
      <c r="BH613" s="234" t="str">
        <f>_xlfn.XLOOKUP($F613,Monstervakken!$C:$C,Monstervakken!CR:CR,".",0)</f>
        <v>ja</v>
      </c>
      <c r="BI613" s="234" t="str">
        <f>_xlfn.XLOOKUP($F613,Monstervakken!$C:$C,Monstervakken!CS:CS,".",0)</f>
        <v>nee</v>
      </c>
      <c r="BJ613" s="234" t="str">
        <f>_xlfn.XLOOKUP($F613,Monstervakken!$C:$C,Monstervakken!CT:CT,".",0)</f>
        <v>ja</v>
      </c>
      <c r="BK613" s="234" t="str">
        <f>_xlfn.XLOOKUP($F613,Monstervakken!$C:$C,Monstervakken!CU:CU,".",0)</f>
        <v>nee</v>
      </c>
      <c r="BL613" s="232" t="str">
        <f t="shared" si="64"/>
        <v>250_070</v>
      </c>
    </row>
    <row r="614" spans="1:64" x14ac:dyDescent="0.2">
      <c r="A614" s="6" t="s">
        <v>1647</v>
      </c>
      <c r="C614" s="135">
        <f>_xlfn.XLOOKUP(F614,Monstervakken!C:C,Monstervakken!B:B)</f>
        <v>4039</v>
      </c>
      <c r="D614" s="6" t="s">
        <v>1639</v>
      </c>
      <c r="E614" s="6" t="s">
        <v>220</v>
      </c>
      <c r="F614" s="75">
        <v>91</v>
      </c>
      <c r="G614" s="115" t="str">
        <f t="shared" si="66"/>
        <v>250_071</v>
      </c>
      <c r="H614" s="135"/>
      <c r="I614" s="75">
        <v>71</v>
      </c>
      <c r="J614" s="6" t="s">
        <v>222</v>
      </c>
      <c r="K614" s="23">
        <v>24</v>
      </c>
      <c r="L614" s="25">
        <v>7.45</v>
      </c>
      <c r="M614" s="6">
        <v>178.8</v>
      </c>
      <c r="N614" s="8">
        <v>43672</v>
      </c>
      <c r="O614" s="6" t="s">
        <v>66</v>
      </c>
      <c r="P614" s="66">
        <v>-2.1</v>
      </c>
      <c r="Q614" s="66">
        <v>-2.12</v>
      </c>
      <c r="R614" s="66">
        <f>_xlfn.XLOOKUP(E614,hlp_leggeruitrapport!A:A,hlp_leggeruitrapport!D:D)</f>
        <v>-2.12</v>
      </c>
      <c r="S614" s="66">
        <v>0.75</v>
      </c>
      <c r="T614" s="66">
        <f>_xlfn.XLOOKUP(E614,hlp_leggeruitrapport!A:A,hlp_leggeruitrapport!E:E)</f>
        <v>0.75</v>
      </c>
      <c r="U614" s="75">
        <f>_xlfn.XLOOKUP(E614,hlp_leggeruitrapport!A:A,hlp_leggeruitrapport!F:F)</f>
        <v>3</v>
      </c>
      <c r="V614" s="165">
        <f>_xlfn.XLOOKUP($G614,hpBPaanwas!$C:$C,hpBPaanwas!T:T,".")</f>
        <v>3</v>
      </c>
      <c r="W614" s="75">
        <f t="shared" si="67"/>
        <v>-3.0700000000000003</v>
      </c>
      <c r="X614" s="6">
        <v>-2.87</v>
      </c>
      <c r="Y614" s="6">
        <v>2.95</v>
      </c>
      <c r="Z614" s="6">
        <v>1.58</v>
      </c>
      <c r="AA614" s="6">
        <v>0.24</v>
      </c>
      <c r="AB614" s="6">
        <v>0.28999999999999998</v>
      </c>
      <c r="AC614" s="6">
        <v>37.9</v>
      </c>
      <c r="AD614" s="6">
        <v>5.8</v>
      </c>
      <c r="AE614" s="6">
        <v>7</v>
      </c>
      <c r="AF614" s="6">
        <v>0.100186</v>
      </c>
      <c r="AG614" s="6" t="s">
        <v>27</v>
      </c>
      <c r="AH614" s="6" t="s">
        <v>32</v>
      </c>
      <c r="AI614" s="6" t="s">
        <v>29</v>
      </c>
      <c r="AJ614" s="6" t="s">
        <v>222</v>
      </c>
      <c r="AK614" s="75">
        <f>_xlfn.XLOOKUP(G614,hlpBPout!C:C,hlpBPout!X:X,".")</f>
        <v>38</v>
      </c>
      <c r="AL614" s="75">
        <f>_xlfn.XLOOKUP($G614,hlpBPout!$C:$C,hlpBPout!AA:AA,".")</f>
        <v>5</v>
      </c>
      <c r="AM614" s="75">
        <f>_xlfn.XLOOKUP(G614,hpBPaanwas!C:C,hpBPaanwas!X:X,".")</f>
        <v>43</v>
      </c>
      <c r="AN614" s="165">
        <f t="shared" si="65"/>
        <v>0.29166666666666669</v>
      </c>
      <c r="AO614" s="75">
        <f>_xlfn.XLOOKUP($G614,hpBPaanwas!$C:$C,hpBPaanwas!AA:AA,".")</f>
        <v>7</v>
      </c>
      <c r="AP614" s="116"/>
      <c r="AQ614" s="75">
        <f t="shared" si="62"/>
        <v>0.10000000000000142</v>
      </c>
      <c r="AR614" s="116"/>
      <c r="AS614" s="127"/>
      <c r="AT614" s="127" t="s">
        <v>3795</v>
      </c>
      <c r="AU614" s="128"/>
      <c r="AV614" s="232" t="str">
        <f>_xlfn.XLOOKUP($F614,Monstervakken!$C:$C,Monstervakken!L:L,".",0)</f>
        <v>Klasse industrie</v>
      </c>
      <c r="AW614" s="232" t="str">
        <f>_xlfn.XLOOKUP($F614,Monstervakken!$C:$C,Monstervakken!M:M,".",0)</f>
        <v>Klasse B</v>
      </c>
      <c r="AX614" s="232" t="str">
        <f>_xlfn.XLOOKUP($F614,Monstervakken!$C:$C,Monstervakken!N:N,".",0)</f>
        <v>Verspreidbaar</v>
      </c>
      <c r="AY614" s="232" t="str">
        <f>_xlfn.XLOOKUP($F614,Monstervakken!$C:$C,Monstervakken!O:O,".",0)</f>
        <v>Toepasbaar in GBT</v>
      </c>
      <c r="AZ614" s="232" t="str">
        <f>_xlfn.XLOOKUP($F614,Monstervakken!$C:$C,Monstervakken!P:P,".",0)</f>
        <v>Toepasbaar in GBT</v>
      </c>
      <c r="BA614" s="232" t="str">
        <f>_xlfn.XLOOKUP($F614,Monstervakken!$C:$C,Monstervakken!Q:Q,".",0)</f>
        <v>Geen</v>
      </c>
      <c r="BB614" s="232"/>
      <c r="BC614" s="234" t="str">
        <f>_xlfn.XLOOKUP($F614,Monstervakken!$C:$C,Monstervakken!CM:CM,".",0)</f>
        <v>ja</v>
      </c>
      <c r="BD614" s="234" t="str">
        <f>_xlfn.XLOOKUP($F614,Monstervakken!$C:$C,Monstervakken!CN:CN,".",0)</f>
        <v>ja</v>
      </c>
      <c r="BE614" s="234" t="str">
        <f>_xlfn.XLOOKUP($F614,Monstervakken!$C:$C,Monstervakken!CO:CO,".",0)</f>
        <v>ja</v>
      </c>
      <c r="BF614" s="234" t="str">
        <f>_xlfn.XLOOKUP($F614,Monstervakken!$C:$C,Monstervakken!CP:CP,".",0)</f>
        <v>ja</v>
      </c>
      <c r="BG614" s="234" t="str">
        <f>_xlfn.XLOOKUP($F614,Monstervakken!$C:$C,Monstervakken!CQ:CQ,".",0)</f>
        <v>ja</v>
      </c>
      <c r="BH614" s="234" t="str">
        <f>_xlfn.XLOOKUP($F614,Monstervakken!$C:$C,Monstervakken!CR:CR,".",0)</f>
        <v>ja</v>
      </c>
      <c r="BI614" s="234" t="str">
        <f>_xlfn.XLOOKUP($F614,Monstervakken!$C:$C,Monstervakken!CS:CS,".",0)</f>
        <v>nee</v>
      </c>
      <c r="BJ614" s="234" t="str">
        <f>_xlfn.XLOOKUP($F614,Monstervakken!$C:$C,Monstervakken!CT:CT,".",0)</f>
        <v>ja</v>
      </c>
      <c r="BK614" s="234" t="str">
        <f>_xlfn.XLOOKUP($F614,Monstervakken!$C:$C,Monstervakken!CU:CU,".",0)</f>
        <v>nee</v>
      </c>
      <c r="BL614" s="232" t="str">
        <f t="shared" si="64"/>
        <v>250_071</v>
      </c>
    </row>
    <row r="615" spans="1:64" x14ac:dyDescent="0.2">
      <c r="A615" s="6" t="s">
        <v>1647</v>
      </c>
      <c r="C615" s="135">
        <f>_xlfn.XLOOKUP(F615,Monstervakken!C:C,Monstervakken!B:B)</f>
        <v>4039</v>
      </c>
      <c r="D615" s="6" t="s">
        <v>1639</v>
      </c>
      <c r="E615" s="6" t="s">
        <v>220</v>
      </c>
      <c r="F615" s="75">
        <v>91</v>
      </c>
      <c r="G615" s="115" t="str">
        <f t="shared" si="66"/>
        <v>250_072</v>
      </c>
      <c r="H615" s="135"/>
      <c r="I615" s="75">
        <v>72</v>
      </c>
      <c r="J615" s="6" t="s">
        <v>223</v>
      </c>
      <c r="K615" s="23">
        <v>24</v>
      </c>
      <c r="L615" s="25">
        <v>7.5</v>
      </c>
      <c r="M615" s="6">
        <v>180</v>
      </c>
      <c r="N615" s="8">
        <v>43672</v>
      </c>
      <c r="O615" s="6" t="s">
        <v>66</v>
      </c>
      <c r="P615" s="66">
        <v>-2.1</v>
      </c>
      <c r="Q615" s="66">
        <v>-2.12</v>
      </c>
      <c r="R615" s="66">
        <f>_xlfn.XLOOKUP(E615,hlp_leggeruitrapport!A:A,hlp_leggeruitrapport!D:D)</f>
        <v>-2.12</v>
      </c>
      <c r="S615" s="66">
        <v>0.75</v>
      </c>
      <c r="T615" s="66">
        <f>_xlfn.XLOOKUP(E615,hlp_leggeruitrapport!A:A,hlp_leggeruitrapport!E:E)</f>
        <v>0.75</v>
      </c>
      <c r="U615" s="75">
        <f>_xlfn.XLOOKUP(E615,hlp_leggeruitrapport!A:A,hlp_leggeruitrapport!F:F)</f>
        <v>3</v>
      </c>
      <c r="V615" s="165">
        <f>_xlfn.XLOOKUP($G615,hpBPaanwas!$C:$C,hpBPaanwas!T:T,".")</f>
        <v>3</v>
      </c>
      <c r="W615" s="75">
        <f t="shared" si="67"/>
        <v>-3.0700000000000003</v>
      </c>
      <c r="X615" s="6">
        <v>-2.87</v>
      </c>
      <c r="Y615" s="6">
        <v>3</v>
      </c>
      <c r="Z615" s="6">
        <v>1.63</v>
      </c>
      <c r="AA615" s="6">
        <v>0.22</v>
      </c>
      <c r="AB615" s="6">
        <v>0.34</v>
      </c>
      <c r="AC615" s="6">
        <v>39.1</v>
      </c>
      <c r="AD615" s="6">
        <v>5.3</v>
      </c>
      <c r="AE615" s="6">
        <v>8.1999999999999993</v>
      </c>
      <c r="AF615" s="6">
        <v>9.1096999999999997E-2</v>
      </c>
      <c r="AG615" s="6" t="s">
        <v>27</v>
      </c>
      <c r="AH615" s="6" t="s">
        <v>32</v>
      </c>
      <c r="AI615" s="6" t="s">
        <v>29</v>
      </c>
      <c r="AJ615" s="6" t="s">
        <v>223</v>
      </c>
      <c r="AK615" s="75">
        <f>_xlfn.XLOOKUP(G615,hlpBPout!C:C,hlpBPout!X:X,".")</f>
        <v>38</v>
      </c>
      <c r="AL615" s="75">
        <f>_xlfn.XLOOKUP($G615,hlpBPout!$C:$C,hlpBPout!AA:AA,".")</f>
        <v>5</v>
      </c>
      <c r="AM615" s="75">
        <f>_xlfn.XLOOKUP(G615,hpBPaanwas!C:C,hpBPaanwas!X:X,".")</f>
        <v>43</v>
      </c>
      <c r="AN615" s="165">
        <f t="shared" si="65"/>
        <v>0.41666666666666669</v>
      </c>
      <c r="AO615" s="75">
        <f>_xlfn.XLOOKUP($G615,hpBPaanwas!$C:$C,hpBPaanwas!AA:AA,".")</f>
        <v>10</v>
      </c>
      <c r="AP615" s="116"/>
      <c r="AQ615" s="75">
        <f t="shared" si="62"/>
        <v>-1.1000000000000014</v>
      </c>
      <c r="AR615" s="116"/>
      <c r="AS615" s="127"/>
      <c r="AT615" s="127" t="s">
        <v>3795</v>
      </c>
      <c r="AU615" s="128"/>
      <c r="AV615" s="232" t="str">
        <f>_xlfn.XLOOKUP($F615,Monstervakken!$C:$C,Monstervakken!L:L,".",0)</f>
        <v>Klasse industrie</v>
      </c>
      <c r="AW615" s="232" t="str">
        <f>_xlfn.XLOOKUP($F615,Monstervakken!$C:$C,Monstervakken!M:M,".",0)</f>
        <v>Klasse B</v>
      </c>
      <c r="AX615" s="232" t="str">
        <f>_xlfn.XLOOKUP($F615,Monstervakken!$C:$C,Monstervakken!N:N,".",0)</f>
        <v>Verspreidbaar</v>
      </c>
      <c r="AY615" s="232" t="str">
        <f>_xlfn.XLOOKUP($F615,Monstervakken!$C:$C,Monstervakken!O:O,".",0)</f>
        <v>Toepasbaar in GBT</v>
      </c>
      <c r="AZ615" s="232" t="str">
        <f>_xlfn.XLOOKUP($F615,Monstervakken!$C:$C,Monstervakken!P:P,".",0)</f>
        <v>Toepasbaar in GBT</v>
      </c>
      <c r="BA615" s="232" t="str">
        <f>_xlfn.XLOOKUP($F615,Monstervakken!$C:$C,Monstervakken!Q:Q,".",0)</f>
        <v>Geen</v>
      </c>
      <c r="BB615" s="232"/>
      <c r="BC615" s="234" t="str">
        <f>_xlfn.XLOOKUP($F615,Monstervakken!$C:$C,Monstervakken!CM:CM,".",0)</f>
        <v>ja</v>
      </c>
      <c r="BD615" s="234" t="str">
        <f>_xlfn.XLOOKUP($F615,Monstervakken!$C:$C,Monstervakken!CN:CN,".",0)</f>
        <v>ja</v>
      </c>
      <c r="BE615" s="234" t="str">
        <f>_xlfn.XLOOKUP($F615,Monstervakken!$C:$C,Monstervakken!CO:CO,".",0)</f>
        <v>ja</v>
      </c>
      <c r="BF615" s="234" t="str">
        <f>_xlfn.XLOOKUP($F615,Monstervakken!$C:$C,Monstervakken!CP:CP,".",0)</f>
        <v>ja</v>
      </c>
      <c r="BG615" s="234" t="str">
        <f>_xlfn.XLOOKUP($F615,Monstervakken!$C:$C,Monstervakken!CQ:CQ,".",0)</f>
        <v>ja</v>
      </c>
      <c r="BH615" s="234" t="str">
        <f>_xlfn.XLOOKUP($F615,Monstervakken!$C:$C,Monstervakken!CR:CR,".",0)</f>
        <v>ja</v>
      </c>
      <c r="BI615" s="234" t="str">
        <f>_xlfn.XLOOKUP($F615,Monstervakken!$C:$C,Monstervakken!CS:CS,".",0)</f>
        <v>nee</v>
      </c>
      <c r="BJ615" s="234" t="str">
        <f>_xlfn.XLOOKUP($F615,Monstervakken!$C:$C,Monstervakken!CT:CT,".",0)</f>
        <v>ja</v>
      </c>
      <c r="BK615" s="234" t="str">
        <f>_xlfn.XLOOKUP($F615,Monstervakken!$C:$C,Monstervakken!CU:CU,".",0)</f>
        <v>nee</v>
      </c>
      <c r="BL615" s="232" t="str">
        <f t="shared" si="64"/>
        <v>250_072</v>
      </c>
    </row>
    <row r="616" spans="1:64" x14ac:dyDescent="0.2">
      <c r="A616" s="6" t="s">
        <v>1647</v>
      </c>
      <c r="C616" s="135">
        <f>_xlfn.XLOOKUP(F616,Monstervakken!C:C,Monstervakken!B:B)</f>
        <v>4039</v>
      </c>
      <c r="D616" s="6" t="s">
        <v>1639</v>
      </c>
      <c r="E616" s="6" t="s">
        <v>220</v>
      </c>
      <c r="F616" s="75">
        <v>91</v>
      </c>
      <c r="G616" s="115" t="str">
        <f t="shared" si="66"/>
        <v>250_073</v>
      </c>
      <c r="H616" s="135"/>
      <c r="I616" s="75">
        <v>73</v>
      </c>
      <c r="J616" s="6" t="s">
        <v>224</v>
      </c>
      <c r="K616" s="23">
        <v>24</v>
      </c>
      <c r="L616" s="25">
        <v>5.3</v>
      </c>
      <c r="M616" s="6">
        <v>127.2</v>
      </c>
      <c r="N616" s="8">
        <v>43672</v>
      </c>
      <c r="O616" s="6" t="s">
        <v>66</v>
      </c>
      <c r="P616" s="66">
        <v>-2.1</v>
      </c>
      <c r="Q616" s="66">
        <v>-2.12</v>
      </c>
      <c r="R616" s="66">
        <f>_xlfn.XLOOKUP(E616,hlp_leggeruitrapport!A:A,hlp_leggeruitrapport!D:D)</f>
        <v>-2.12</v>
      </c>
      <c r="S616" s="66">
        <v>0.75</v>
      </c>
      <c r="T616" s="66">
        <f>_xlfn.XLOOKUP(E616,hlp_leggeruitrapport!A:A,hlp_leggeruitrapport!E:E)</f>
        <v>0.75</v>
      </c>
      <c r="U616" s="75">
        <f>_xlfn.XLOOKUP(E616,hlp_leggeruitrapport!A:A,hlp_leggeruitrapport!F:F)</f>
        <v>3</v>
      </c>
      <c r="V616" s="165">
        <f>_xlfn.XLOOKUP($G616,hpBPaanwas!$C:$C,hpBPaanwas!T:T,".")</f>
        <v>2.36</v>
      </c>
      <c r="W616" s="75">
        <f t="shared" si="67"/>
        <v>-3.0700000000000003</v>
      </c>
      <c r="X616" s="6">
        <v>-2.87</v>
      </c>
      <c r="Y616" s="6">
        <v>1.766667</v>
      </c>
      <c r="Z616" s="6">
        <v>0.8</v>
      </c>
      <c r="AA616" s="6">
        <v>7.0000000000000007E-2</v>
      </c>
      <c r="AB616" s="6">
        <v>0.16</v>
      </c>
      <c r="AC616" s="6">
        <v>19.2</v>
      </c>
      <c r="AD616" s="6">
        <v>1.7</v>
      </c>
      <c r="AE616" s="6">
        <v>3.8</v>
      </c>
      <c r="AF616" s="6">
        <v>5.0179000000000001E-2</v>
      </c>
      <c r="AG616" s="6" t="s">
        <v>27</v>
      </c>
      <c r="AH616" s="6" t="s">
        <v>32</v>
      </c>
      <c r="AI616" s="6" t="s">
        <v>29</v>
      </c>
      <c r="AJ616" s="6" t="s">
        <v>224</v>
      </c>
      <c r="AK616" s="75">
        <f>_xlfn.XLOOKUP(G616,hlpBPout!C:C,hlpBPout!X:X,".")</f>
        <v>19</v>
      </c>
      <c r="AL616" s="75">
        <f>_xlfn.XLOOKUP($G616,hlpBPout!$C:$C,hlpBPout!AA:AA,".")</f>
        <v>0</v>
      </c>
      <c r="AM616" s="75">
        <f>_xlfn.XLOOKUP(G616,hpBPaanwas!C:C,hpBPaanwas!X:X,".")</f>
        <v>22</v>
      </c>
      <c r="AN616" s="165">
        <f t="shared" si="65"/>
        <v>0.20833333333333334</v>
      </c>
      <c r="AO616" s="75">
        <f>_xlfn.XLOOKUP($G616,hpBPaanwas!$C:$C,hpBPaanwas!AA:AA,".")</f>
        <v>5</v>
      </c>
      <c r="AP616" s="116"/>
      <c r="AQ616" s="75">
        <f t="shared" si="62"/>
        <v>-0.19999999999999929</v>
      </c>
      <c r="AR616" s="116"/>
      <c r="AS616" s="127"/>
      <c r="AT616" s="127" t="s">
        <v>3795</v>
      </c>
      <c r="AU616" s="128"/>
      <c r="AV616" s="232" t="str">
        <f>_xlfn.XLOOKUP($F616,Monstervakken!$C:$C,Monstervakken!L:L,".",0)</f>
        <v>Klasse industrie</v>
      </c>
      <c r="AW616" s="232" t="str">
        <f>_xlfn.XLOOKUP($F616,Monstervakken!$C:$C,Monstervakken!M:M,".",0)</f>
        <v>Klasse B</v>
      </c>
      <c r="AX616" s="232" t="str">
        <f>_xlfn.XLOOKUP($F616,Monstervakken!$C:$C,Monstervakken!N:N,".",0)</f>
        <v>Verspreidbaar</v>
      </c>
      <c r="AY616" s="232" t="str">
        <f>_xlfn.XLOOKUP($F616,Monstervakken!$C:$C,Monstervakken!O:O,".",0)</f>
        <v>Toepasbaar in GBT</v>
      </c>
      <c r="AZ616" s="232" t="str">
        <f>_xlfn.XLOOKUP($F616,Monstervakken!$C:$C,Monstervakken!P:P,".",0)</f>
        <v>Toepasbaar in GBT</v>
      </c>
      <c r="BA616" s="232" t="str">
        <f>_xlfn.XLOOKUP($F616,Monstervakken!$C:$C,Monstervakken!Q:Q,".",0)</f>
        <v>Geen</v>
      </c>
      <c r="BB616" s="232"/>
      <c r="BC616" s="234" t="str">
        <f>_xlfn.XLOOKUP($F616,Monstervakken!$C:$C,Monstervakken!CM:CM,".",0)</f>
        <v>ja</v>
      </c>
      <c r="BD616" s="234" t="str">
        <f>_xlfn.XLOOKUP($F616,Monstervakken!$C:$C,Monstervakken!CN:CN,".",0)</f>
        <v>ja</v>
      </c>
      <c r="BE616" s="234" t="str">
        <f>_xlfn.XLOOKUP($F616,Monstervakken!$C:$C,Monstervakken!CO:CO,".",0)</f>
        <v>ja</v>
      </c>
      <c r="BF616" s="234" t="str">
        <f>_xlfn.XLOOKUP($F616,Monstervakken!$C:$C,Monstervakken!CP:CP,".",0)</f>
        <v>ja</v>
      </c>
      <c r="BG616" s="234" t="str">
        <f>_xlfn.XLOOKUP($F616,Monstervakken!$C:$C,Monstervakken!CQ:CQ,".",0)</f>
        <v>ja</v>
      </c>
      <c r="BH616" s="234" t="str">
        <f>_xlfn.XLOOKUP($F616,Monstervakken!$C:$C,Monstervakken!CR:CR,".",0)</f>
        <v>ja</v>
      </c>
      <c r="BI616" s="234" t="str">
        <f>_xlfn.XLOOKUP($F616,Monstervakken!$C:$C,Monstervakken!CS:CS,".",0)</f>
        <v>nee</v>
      </c>
      <c r="BJ616" s="234" t="str">
        <f>_xlfn.XLOOKUP($F616,Monstervakken!$C:$C,Monstervakken!CT:CT,".",0)</f>
        <v>ja</v>
      </c>
      <c r="BK616" s="234" t="str">
        <f>_xlfn.XLOOKUP($F616,Monstervakken!$C:$C,Monstervakken!CU:CU,".",0)</f>
        <v>nee</v>
      </c>
      <c r="BL616" s="232" t="str">
        <f t="shared" si="64"/>
        <v>250_073</v>
      </c>
    </row>
    <row r="617" spans="1:64" x14ac:dyDescent="0.2">
      <c r="A617" s="6" t="s">
        <v>1647</v>
      </c>
      <c r="C617" s="135">
        <f>_xlfn.XLOOKUP(F617,Monstervakken!C:C,Monstervakken!B:B)</f>
        <v>4039</v>
      </c>
      <c r="D617" s="6" t="s">
        <v>1639</v>
      </c>
      <c r="E617" s="6" t="s">
        <v>220</v>
      </c>
      <c r="F617" s="75">
        <v>91</v>
      </c>
      <c r="G617" s="115" t="str">
        <f t="shared" si="66"/>
        <v>250_074</v>
      </c>
      <c r="H617" s="135"/>
      <c r="I617" s="75">
        <v>74</v>
      </c>
      <c r="J617" s="6" t="s">
        <v>225</v>
      </c>
      <c r="K617" s="23">
        <v>22.5</v>
      </c>
      <c r="L617" s="25">
        <v>8.5500000000000007</v>
      </c>
      <c r="M617" s="6">
        <v>192.375</v>
      </c>
      <c r="N617" s="8">
        <v>43672</v>
      </c>
      <c r="O617" s="6" t="s">
        <v>66</v>
      </c>
      <c r="P617" s="66">
        <v>-2.1</v>
      </c>
      <c r="Q617" s="66">
        <v>-2.12</v>
      </c>
      <c r="R617" s="66">
        <f>_xlfn.XLOOKUP(E617,hlp_leggeruitrapport!A:A,hlp_leggeruitrapport!D:D)</f>
        <v>-2.12</v>
      </c>
      <c r="S617" s="66">
        <v>0.75</v>
      </c>
      <c r="T617" s="66">
        <f>_xlfn.XLOOKUP(E617,hlp_leggeruitrapport!A:A,hlp_leggeruitrapport!E:E)</f>
        <v>0.75</v>
      </c>
      <c r="U617" s="75">
        <f>_xlfn.XLOOKUP(E617,hlp_leggeruitrapport!A:A,hlp_leggeruitrapport!F:F)</f>
        <v>3</v>
      </c>
      <c r="V617" s="165">
        <f>_xlfn.XLOOKUP($G617,hpBPaanwas!$C:$C,hpBPaanwas!T:T,".")</f>
        <v>3</v>
      </c>
      <c r="W617" s="75">
        <f t="shared" si="67"/>
        <v>-3.0700000000000003</v>
      </c>
      <c r="X617" s="6">
        <v>-2.87</v>
      </c>
      <c r="Y617" s="6">
        <v>4.05</v>
      </c>
      <c r="Z617" s="6">
        <v>3.02</v>
      </c>
      <c r="AA617" s="6">
        <v>0.27</v>
      </c>
      <c r="AB617" s="6">
        <v>0.38</v>
      </c>
      <c r="AC617" s="6">
        <v>68</v>
      </c>
      <c r="AD617" s="6">
        <v>6.1</v>
      </c>
      <c r="AE617" s="6">
        <v>8.6</v>
      </c>
      <c r="AF617" s="6">
        <v>8.4706000000000004E-2</v>
      </c>
      <c r="AG617" s="6" t="s">
        <v>27</v>
      </c>
      <c r="AH617" s="6" t="s">
        <v>32</v>
      </c>
      <c r="AI617" s="6" t="s">
        <v>29</v>
      </c>
      <c r="AJ617" s="6" t="s">
        <v>225</v>
      </c>
      <c r="AK617" s="75">
        <f>_xlfn.XLOOKUP(G617,hlpBPout!C:C,hlpBPout!X:X,".")</f>
        <v>68</v>
      </c>
      <c r="AL617" s="75">
        <f>_xlfn.XLOOKUP($G617,hlpBPout!$C:$C,hlpBPout!AA:AA,".")</f>
        <v>5</v>
      </c>
      <c r="AM617" s="75">
        <f>_xlfn.XLOOKUP(G617,hpBPaanwas!C:C,hpBPaanwas!X:X,".")</f>
        <v>72</v>
      </c>
      <c r="AN617" s="165">
        <f t="shared" si="65"/>
        <v>0.4</v>
      </c>
      <c r="AO617" s="75">
        <f>_xlfn.XLOOKUP($G617,hpBPaanwas!$C:$C,hpBPaanwas!AA:AA,".")</f>
        <v>9</v>
      </c>
      <c r="AP617" s="116"/>
      <c r="AQ617" s="75">
        <f t="shared" ref="AQ617:AQ680" si="68">AK617-AC617</f>
        <v>0</v>
      </c>
      <c r="AR617" s="116"/>
      <c r="AS617" s="127"/>
      <c r="AT617" s="127" t="s">
        <v>3795</v>
      </c>
      <c r="AU617" s="128"/>
      <c r="AV617" s="232" t="str">
        <f>_xlfn.XLOOKUP($F617,Monstervakken!$C:$C,Monstervakken!L:L,".",0)</f>
        <v>Klasse industrie</v>
      </c>
      <c r="AW617" s="232" t="str">
        <f>_xlfn.XLOOKUP($F617,Monstervakken!$C:$C,Monstervakken!M:M,".",0)</f>
        <v>Klasse B</v>
      </c>
      <c r="AX617" s="232" t="str">
        <f>_xlfn.XLOOKUP($F617,Monstervakken!$C:$C,Monstervakken!N:N,".",0)</f>
        <v>Verspreidbaar</v>
      </c>
      <c r="AY617" s="232" t="str">
        <f>_xlfn.XLOOKUP($F617,Monstervakken!$C:$C,Monstervakken!O:O,".",0)</f>
        <v>Toepasbaar in GBT</v>
      </c>
      <c r="AZ617" s="232" t="str">
        <f>_xlfn.XLOOKUP($F617,Monstervakken!$C:$C,Monstervakken!P:P,".",0)</f>
        <v>Toepasbaar in GBT</v>
      </c>
      <c r="BA617" s="232" t="str">
        <f>_xlfn.XLOOKUP($F617,Monstervakken!$C:$C,Monstervakken!Q:Q,".",0)</f>
        <v>Geen</v>
      </c>
      <c r="BB617" s="232"/>
      <c r="BC617" s="234" t="str">
        <f>_xlfn.XLOOKUP($F617,Monstervakken!$C:$C,Monstervakken!CM:CM,".",0)</f>
        <v>ja</v>
      </c>
      <c r="BD617" s="234" t="str">
        <f>_xlfn.XLOOKUP($F617,Monstervakken!$C:$C,Monstervakken!CN:CN,".",0)</f>
        <v>ja</v>
      </c>
      <c r="BE617" s="234" t="str">
        <f>_xlfn.XLOOKUP($F617,Monstervakken!$C:$C,Monstervakken!CO:CO,".",0)</f>
        <v>ja</v>
      </c>
      <c r="BF617" s="234" t="str">
        <f>_xlfn.XLOOKUP($F617,Monstervakken!$C:$C,Monstervakken!CP:CP,".",0)</f>
        <v>ja</v>
      </c>
      <c r="BG617" s="234" t="str">
        <f>_xlfn.XLOOKUP($F617,Monstervakken!$C:$C,Monstervakken!CQ:CQ,".",0)</f>
        <v>ja</v>
      </c>
      <c r="BH617" s="234" t="str">
        <f>_xlfn.XLOOKUP($F617,Monstervakken!$C:$C,Monstervakken!CR:CR,".",0)</f>
        <v>ja</v>
      </c>
      <c r="BI617" s="234" t="str">
        <f>_xlfn.XLOOKUP($F617,Monstervakken!$C:$C,Monstervakken!CS:CS,".",0)</f>
        <v>nee</v>
      </c>
      <c r="BJ617" s="234" t="str">
        <f>_xlfn.XLOOKUP($F617,Monstervakken!$C:$C,Monstervakken!CT:CT,".",0)</f>
        <v>ja</v>
      </c>
      <c r="BK617" s="234" t="str">
        <f>_xlfn.XLOOKUP($F617,Monstervakken!$C:$C,Monstervakken!CU:CU,".",0)</f>
        <v>nee</v>
      </c>
      <c r="BL617" s="232" t="str">
        <f t="shared" si="64"/>
        <v>250_074</v>
      </c>
    </row>
    <row r="618" spans="1:64" x14ac:dyDescent="0.2">
      <c r="A618" s="6" t="s">
        <v>1647</v>
      </c>
      <c r="C618" s="135">
        <f>_xlfn.XLOOKUP(F618,Monstervakken!C:C,Monstervakken!B:B)</f>
        <v>3022</v>
      </c>
      <c r="D618" s="6" t="s">
        <v>1639</v>
      </c>
      <c r="E618" s="6" t="s">
        <v>906</v>
      </c>
      <c r="F618" s="75">
        <v>92</v>
      </c>
      <c r="G618" s="75" t="str">
        <f t="shared" si="66"/>
        <v>250_075</v>
      </c>
      <c r="H618" s="135"/>
      <c r="I618" s="75">
        <v>75</v>
      </c>
      <c r="J618" s="6" t="s">
        <v>907</v>
      </c>
      <c r="K618" s="23">
        <v>25</v>
      </c>
      <c r="L618" s="25">
        <v>4.75</v>
      </c>
      <c r="M618" s="6">
        <v>118.75</v>
      </c>
      <c r="N618" s="8">
        <v>43672</v>
      </c>
      <c r="O618" s="6" t="s">
        <v>26</v>
      </c>
      <c r="P618" s="66">
        <v>-2.09</v>
      </c>
      <c r="Q618" s="66">
        <v>-2.12</v>
      </c>
      <c r="R618" s="66">
        <f>_xlfn.XLOOKUP(E618,hlp_leggeruitrapport!A:A,hlp_leggeruitrapport!D:D)</f>
        <v>-2.12</v>
      </c>
      <c r="S618" s="67">
        <v>0.5</v>
      </c>
      <c r="T618" s="67" t="str">
        <f>_xlfn.XLOOKUP(E618,hlp_leggeruitrapport!A:A,hlp_leggeruitrapport!E:E)</f>
        <v>-</v>
      </c>
      <c r="U618" s="76" t="str">
        <f>_xlfn.XLOOKUP(E618,hlp_leggeruitrapport!A:A,hlp_leggeruitrapport!F:F)</f>
        <v>-</v>
      </c>
      <c r="V618" s="165">
        <f>_xlfn.XLOOKUP($G618,hpBPaanwas!$C:$C,hpBPaanwas!T:T,".")</f>
        <v>3</v>
      </c>
      <c r="W618" s="75">
        <f t="shared" si="67"/>
        <v>-2.8200000000000003</v>
      </c>
      <c r="X618" s="6">
        <v>-2.62</v>
      </c>
      <c r="Y618" s="6">
        <v>1.75</v>
      </c>
      <c r="Z618" s="6">
        <v>2.54</v>
      </c>
      <c r="AA618" s="6">
        <v>0</v>
      </c>
      <c r="AB618" s="6">
        <v>0.03</v>
      </c>
      <c r="AC618" s="6">
        <v>63.5</v>
      </c>
      <c r="AD618" s="6">
        <v>0</v>
      </c>
      <c r="AE618" s="6">
        <v>0.8</v>
      </c>
      <c r="AF618" s="6">
        <v>0</v>
      </c>
      <c r="AG618" s="6" t="s">
        <v>876</v>
      </c>
      <c r="AH618" s="6" t="s">
        <v>32</v>
      </c>
      <c r="AI618" s="6" t="s">
        <v>41</v>
      </c>
      <c r="AJ618" s="6" t="s">
        <v>907</v>
      </c>
      <c r="AK618" s="75">
        <f>_xlfn.XLOOKUP(G618,hlpBPout!C:C,hlpBPout!X:X,".")</f>
        <v>63</v>
      </c>
      <c r="AL618" s="75">
        <f>_xlfn.XLOOKUP($G618,hlpBPout!$C:$C,hlpBPout!AA:AA,".")</f>
        <v>0</v>
      </c>
      <c r="AM618" s="75">
        <f>_xlfn.XLOOKUP(G618,hpBPaanwas!C:C,hpBPaanwas!X:X,".")</f>
        <v>65</v>
      </c>
      <c r="AN618" s="165">
        <f t="shared" si="65"/>
        <v>0</v>
      </c>
      <c r="AO618" s="75">
        <f>_xlfn.XLOOKUP($G618,hpBPaanwas!$C:$C,hpBPaanwas!AA:AA,".")</f>
        <v>0</v>
      </c>
      <c r="AP618" s="116"/>
      <c r="AQ618" s="75">
        <f t="shared" si="68"/>
        <v>-0.5</v>
      </c>
      <c r="AR618" s="116"/>
      <c r="AS618" s="127"/>
      <c r="AT618" s="127" t="s">
        <v>3795</v>
      </c>
      <c r="AU618" s="128"/>
      <c r="AV618" s="232" t="str">
        <f>_xlfn.XLOOKUP($F618,Monstervakken!$C:$C,Monstervakken!L:L,".",0)</f>
        <v>Klasse wonen</v>
      </c>
      <c r="AW618" s="232" t="str">
        <f>_xlfn.XLOOKUP($F618,Monstervakken!$C:$C,Monstervakken!M:M,".",0)</f>
        <v>Klasse A</v>
      </c>
      <c r="AX618" s="232" t="str">
        <f>_xlfn.XLOOKUP($F618,Monstervakken!$C:$C,Monstervakken!N:N,".",0)</f>
        <v>Verspreidbaar</v>
      </c>
      <c r="AY618" s="232" t="str">
        <f>_xlfn.XLOOKUP($F618,Monstervakken!$C:$C,Monstervakken!O:O,".",0)</f>
        <v>Toepasbaar in GBT</v>
      </c>
      <c r="AZ618" s="232" t="str">
        <f>_xlfn.XLOOKUP($F618,Monstervakken!$C:$C,Monstervakken!P:P,".",0)</f>
        <v>Toepasbaar in GBT</v>
      </c>
      <c r="BA618" s="232" t="str">
        <f>_xlfn.XLOOKUP($F618,Monstervakken!$C:$C,Monstervakken!Q:Q,".",0)</f>
        <v>Geen</v>
      </c>
      <c r="BB618" s="232"/>
      <c r="BC618" s="234" t="str">
        <f>_xlfn.XLOOKUP($F618,Monstervakken!$C:$C,Monstervakken!CM:CM,".",0)</f>
        <v>ja</v>
      </c>
      <c r="BD618" s="234" t="str">
        <f>_xlfn.XLOOKUP($F618,Monstervakken!$C:$C,Monstervakken!CN:CN,".",0)</f>
        <v>ja</v>
      </c>
      <c r="BE618" s="234" t="str">
        <f>_xlfn.XLOOKUP($F618,Monstervakken!$C:$C,Monstervakken!CO:CO,".",0)</f>
        <v>ja</v>
      </c>
      <c r="BF618" s="234" t="str">
        <f>_xlfn.XLOOKUP($F618,Monstervakken!$C:$C,Monstervakken!CP:CP,".",0)</f>
        <v>ja</v>
      </c>
      <c r="BG618" s="234" t="str">
        <f>_xlfn.XLOOKUP($F618,Monstervakken!$C:$C,Monstervakken!CQ:CQ,".",0)</f>
        <v>ja</v>
      </c>
      <c r="BH618" s="234" t="str">
        <f>_xlfn.XLOOKUP($F618,Monstervakken!$C:$C,Monstervakken!CR:CR,".",0)</f>
        <v>ja</v>
      </c>
      <c r="BI618" s="234" t="str">
        <f>_xlfn.XLOOKUP($F618,Monstervakken!$C:$C,Monstervakken!CS:CS,".",0)</f>
        <v>ja</v>
      </c>
      <c r="BJ618" s="234" t="str">
        <f>_xlfn.XLOOKUP($F618,Monstervakken!$C:$C,Monstervakken!CT:CT,".",0)</f>
        <v>ja</v>
      </c>
      <c r="BK618" s="234" t="str">
        <f>_xlfn.XLOOKUP($F618,Monstervakken!$C:$C,Monstervakken!CU:CU,".",0)</f>
        <v>ja</v>
      </c>
      <c r="BL618" s="232" t="str">
        <f t="shared" si="64"/>
        <v>250_075</v>
      </c>
    </row>
    <row r="619" spans="1:64" x14ac:dyDescent="0.2">
      <c r="A619" s="6" t="s">
        <v>1647</v>
      </c>
      <c r="C619" s="135">
        <f>_xlfn.XLOOKUP(F619,Monstervakken!C:C,Monstervakken!B:B)</f>
        <v>3022</v>
      </c>
      <c r="D619" s="6" t="s">
        <v>1639</v>
      </c>
      <c r="E619" s="6" t="s">
        <v>689</v>
      </c>
      <c r="F619" s="75">
        <v>92</v>
      </c>
      <c r="G619" s="115" t="str">
        <f t="shared" si="66"/>
        <v>250_076</v>
      </c>
      <c r="H619" s="135"/>
      <c r="I619" s="75">
        <v>76</v>
      </c>
      <c r="J619" s="6" t="s">
        <v>690</v>
      </c>
      <c r="K619" s="23">
        <v>21</v>
      </c>
      <c r="L619" s="25">
        <v>4.1500000000000004</v>
      </c>
      <c r="M619" s="6">
        <v>87.15</v>
      </c>
      <c r="N619" s="8">
        <v>43672</v>
      </c>
      <c r="O619" s="6" t="s">
        <v>26</v>
      </c>
      <c r="P619" s="66">
        <v>-2.09</v>
      </c>
      <c r="Q619" s="66">
        <v>-2.12</v>
      </c>
      <c r="R619" s="66">
        <f>_xlfn.XLOOKUP(E619,hlp_leggeruitrapport!A:A,hlp_leggeruitrapport!D:D)</f>
        <v>-2.12</v>
      </c>
      <c r="S619" s="66">
        <v>0.5</v>
      </c>
      <c r="T619" s="66">
        <f>_xlfn.XLOOKUP(E619,hlp_leggeruitrapport!A:A,hlp_leggeruitrapport!E:E)</f>
        <v>0.5</v>
      </c>
      <c r="U619" s="75">
        <f>_xlfn.XLOOKUP(E619,hlp_leggeruitrapport!A:A,hlp_leggeruitrapport!F:F)</f>
        <v>3</v>
      </c>
      <c r="V619" s="165">
        <f>_xlfn.XLOOKUP($G619,hpBPaanwas!$C:$C,hpBPaanwas!T:T,".")</f>
        <v>2.77</v>
      </c>
      <c r="W619" s="75">
        <f t="shared" si="67"/>
        <v>-2.8200000000000003</v>
      </c>
      <c r="X619" s="6">
        <v>-2.62</v>
      </c>
      <c r="Y619" s="6">
        <v>1.3833329999999999</v>
      </c>
      <c r="Z619" s="6">
        <v>0.9</v>
      </c>
      <c r="AA619" s="6">
        <v>0.09</v>
      </c>
      <c r="AB619" s="6">
        <v>0.25</v>
      </c>
      <c r="AC619" s="6">
        <v>18.899999999999999</v>
      </c>
      <c r="AD619" s="6">
        <v>1.9</v>
      </c>
      <c r="AE619" s="6">
        <v>5.3</v>
      </c>
      <c r="AF619" s="6">
        <v>0.11513900000000001</v>
      </c>
      <c r="AG619" s="6" t="s">
        <v>479</v>
      </c>
      <c r="AH619" s="6" t="s">
        <v>32</v>
      </c>
      <c r="AI619" s="6" t="s">
        <v>41</v>
      </c>
      <c r="AJ619" s="6" t="s">
        <v>690</v>
      </c>
      <c r="AK619" s="75">
        <f>_xlfn.XLOOKUP(G619,hlpBPout!C:C,hlpBPout!X:X,".")</f>
        <v>19</v>
      </c>
      <c r="AL619" s="75">
        <f>_xlfn.XLOOKUP($G619,hlpBPout!$C:$C,hlpBPout!AA:AA,".")</f>
        <v>0</v>
      </c>
      <c r="AM619" s="75">
        <f>_xlfn.XLOOKUP(G619,hpBPaanwas!C:C,hpBPaanwas!X:X,".")</f>
        <v>21</v>
      </c>
      <c r="AN619" s="165">
        <f t="shared" si="65"/>
        <v>0.19047619047619047</v>
      </c>
      <c r="AO619" s="75">
        <f>_xlfn.XLOOKUP($G619,hpBPaanwas!$C:$C,hpBPaanwas!AA:AA,".")</f>
        <v>4</v>
      </c>
      <c r="AP619" s="116"/>
      <c r="AQ619" s="75">
        <f t="shared" si="68"/>
        <v>0.10000000000000142</v>
      </c>
      <c r="AR619" s="116"/>
      <c r="AS619" s="127"/>
      <c r="AT619" s="127" t="s">
        <v>3795</v>
      </c>
      <c r="AU619" s="128"/>
      <c r="AV619" s="232" t="str">
        <f>_xlfn.XLOOKUP($F619,Monstervakken!$C:$C,Monstervakken!L:L,".",0)</f>
        <v>Klasse wonen</v>
      </c>
      <c r="AW619" s="232" t="str">
        <f>_xlfn.XLOOKUP($F619,Monstervakken!$C:$C,Monstervakken!M:M,".",0)</f>
        <v>Klasse A</v>
      </c>
      <c r="AX619" s="232" t="str">
        <f>_xlfn.XLOOKUP($F619,Monstervakken!$C:$C,Monstervakken!N:N,".",0)</f>
        <v>Verspreidbaar</v>
      </c>
      <c r="AY619" s="232" t="str">
        <f>_xlfn.XLOOKUP($F619,Monstervakken!$C:$C,Monstervakken!O:O,".",0)</f>
        <v>Toepasbaar in GBT</v>
      </c>
      <c r="AZ619" s="232" t="str">
        <f>_xlfn.XLOOKUP($F619,Monstervakken!$C:$C,Monstervakken!P:P,".",0)</f>
        <v>Toepasbaar in GBT</v>
      </c>
      <c r="BA619" s="232" t="str">
        <f>_xlfn.XLOOKUP($F619,Monstervakken!$C:$C,Monstervakken!Q:Q,".",0)</f>
        <v>Geen</v>
      </c>
      <c r="BB619" s="232"/>
      <c r="BC619" s="234" t="str">
        <f>_xlfn.XLOOKUP($F619,Monstervakken!$C:$C,Monstervakken!CM:CM,".",0)</f>
        <v>ja</v>
      </c>
      <c r="BD619" s="234" t="str">
        <f>_xlfn.XLOOKUP($F619,Monstervakken!$C:$C,Monstervakken!CN:CN,".",0)</f>
        <v>ja</v>
      </c>
      <c r="BE619" s="234" t="str">
        <f>_xlfn.XLOOKUP($F619,Monstervakken!$C:$C,Monstervakken!CO:CO,".",0)</f>
        <v>ja</v>
      </c>
      <c r="BF619" s="234" t="str">
        <f>_xlfn.XLOOKUP($F619,Monstervakken!$C:$C,Monstervakken!CP:CP,".",0)</f>
        <v>ja</v>
      </c>
      <c r="BG619" s="234" t="str">
        <f>_xlfn.XLOOKUP($F619,Monstervakken!$C:$C,Monstervakken!CQ:CQ,".",0)</f>
        <v>ja</v>
      </c>
      <c r="BH619" s="234" t="str">
        <f>_xlfn.XLOOKUP($F619,Monstervakken!$C:$C,Monstervakken!CR:CR,".",0)</f>
        <v>ja</v>
      </c>
      <c r="BI619" s="234" t="str">
        <f>_xlfn.XLOOKUP($F619,Monstervakken!$C:$C,Monstervakken!CS:CS,".",0)</f>
        <v>ja</v>
      </c>
      <c r="BJ619" s="234" t="str">
        <f>_xlfn.XLOOKUP($F619,Monstervakken!$C:$C,Monstervakken!CT:CT,".",0)</f>
        <v>ja</v>
      </c>
      <c r="BK619" s="234" t="str">
        <f>_xlfn.XLOOKUP($F619,Monstervakken!$C:$C,Monstervakken!CU:CU,".",0)</f>
        <v>ja</v>
      </c>
      <c r="BL619" s="232" t="str">
        <f t="shared" si="64"/>
        <v>250_076</v>
      </c>
    </row>
    <row r="620" spans="1:64" x14ac:dyDescent="0.2">
      <c r="A620" s="6" t="s">
        <v>1647</v>
      </c>
      <c r="C620" s="135">
        <f>_xlfn.XLOOKUP(F620,Monstervakken!C:C,Monstervakken!B:B)</f>
        <v>3022</v>
      </c>
      <c r="D620" s="6" t="s">
        <v>1639</v>
      </c>
      <c r="E620" s="6" t="s">
        <v>691</v>
      </c>
      <c r="F620" s="75">
        <v>92</v>
      </c>
      <c r="G620" s="115" t="str">
        <f t="shared" si="66"/>
        <v>250_077</v>
      </c>
      <c r="H620" s="135"/>
      <c r="I620" s="75">
        <v>77</v>
      </c>
      <c r="J620" s="6" t="s">
        <v>692</v>
      </c>
      <c r="K620" s="23">
        <v>52</v>
      </c>
      <c r="L620" s="25">
        <v>7</v>
      </c>
      <c r="M620" s="6">
        <v>364</v>
      </c>
      <c r="N620" s="8">
        <v>43672</v>
      </c>
      <c r="O620" s="6" t="s">
        <v>74</v>
      </c>
      <c r="P620" s="66">
        <v>-2.09</v>
      </c>
      <c r="Q620" s="66">
        <v>-2.12</v>
      </c>
      <c r="R620" s="66">
        <f>_xlfn.XLOOKUP(E620,hlp_leggeruitrapport!A:A,hlp_leggeruitrapport!D:D)</f>
        <v>-2.12</v>
      </c>
      <c r="S620" s="66">
        <v>0.9</v>
      </c>
      <c r="T620" s="66">
        <f>_xlfn.XLOOKUP(E620,hlp_leggeruitrapport!A:A,hlp_leggeruitrapport!E:E)</f>
        <v>0.9</v>
      </c>
      <c r="U620" s="75">
        <f>_xlfn.XLOOKUP(E620,hlp_leggeruitrapport!A:A,hlp_leggeruitrapport!F:F)</f>
        <v>3</v>
      </c>
      <c r="V620" s="165">
        <f>_xlfn.XLOOKUP($G620,hpBPaanwas!$C:$C,hpBPaanwas!T:T,".")</f>
        <v>3</v>
      </c>
      <c r="W620" s="75">
        <f t="shared" si="67"/>
        <v>-3.22</v>
      </c>
      <c r="X620" s="6">
        <v>-3.02</v>
      </c>
      <c r="Y620" s="6">
        <v>1.5999989999999999</v>
      </c>
      <c r="Z620" s="6">
        <v>0.88</v>
      </c>
      <c r="AA620" s="6">
        <v>0.21</v>
      </c>
      <c r="AB620" s="6">
        <v>0.28000000000000003</v>
      </c>
      <c r="AC620" s="6">
        <v>45.8</v>
      </c>
      <c r="AD620" s="6">
        <v>10.9</v>
      </c>
      <c r="AE620" s="6">
        <v>14.6</v>
      </c>
      <c r="AF620" s="6">
        <v>0.117032</v>
      </c>
      <c r="AG620" s="6" t="s">
        <v>479</v>
      </c>
      <c r="AH620" s="6" t="s">
        <v>28</v>
      </c>
      <c r="AI620" s="6" t="s">
        <v>41</v>
      </c>
      <c r="AJ620" s="6" t="s">
        <v>692</v>
      </c>
      <c r="AK620" s="75">
        <f>_xlfn.XLOOKUP(G620,hlpBPout!C:C,hlpBPout!X:X,".")</f>
        <v>47</v>
      </c>
      <c r="AL620" s="75">
        <f>_xlfn.XLOOKUP($G620,hlpBPout!$C:$C,hlpBPout!AA:AA,".")</f>
        <v>10</v>
      </c>
      <c r="AM620" s="75">
        <f>_xlfn.XLOOKUP(G620,hpBPaanwas!C:C,hpBPaanwas!X:X,".")</f>
        <v>57</v>
      </c>
      <c r="AN620" s="165">
        <f t="shared" si="65"/>
        <v>0.40384615384615385</v>
      </c>
      <c r="AO620" s="75">
        <f>_xlfn.XLOOKUP($G620,hpBPaanwas!$C:$C,hpBPaanwas!AA:AA,".")</f>
        <v>21</v>
      </c>
      <c r="AP620" s="116"/>
      <c r="AQ620" s="75">
        <f t="shared" si="68"/>
        <v>1.2000000000000028</v>
      </c>
      <c r="AR620" s="116"/>
      <c r="AS620" s="127"/>
      <c r="AT620" s="127" t="s">
        <v>3795</v>
      </c>
      <c r="AU620" s="128"/>
      <c r="AV620" s="232" t="str">
        <f>_xlfn.XLOOKUP($F620,Monstervakken!$C:$C,Monstervakken!L:L,".",0)</f>
        <v>Klasse wonen</v>
      </c>
      <c r="AW620" s="232" t="str">
        <f>_xlfn.XLOOKUP($F620,Monstervakken!$C:$C,Monstervakken!M:M,".",0)</f>
        <v>Klasse A</v>
      </c>
      <c r="AX620" s="232" t="str">
        <f>_xlfn.XLOOKUP($F620,Monstervakken!$C:$C,Monstervakken!N:N,".",0)</f>
        <v>Verspreidbaar</v>
      </c>
      <c r="AY620" s="232" t="str">
        <f>_xlfn.XLOOKUP($F620,Monstervakken!$C:$C,Monstervakken!O:O,".",0)</f>
        <v>Toepasbaar in GBT</v>
      </c>
      <c r="AZ620" s="232" t="str">
        <f>_xlfn.XLOOKUP($F620,Monstervakken!$C:$C,Monstervakken!P:P,".",0)</f>
        <v>Toepasbaar in GBT</v>
      </c>
      <c r="BA620" s="232" t="str">
        <f>_xlfn.XLOOKUP($F620,Monstervakken!$C:$C,Monstervakken!Q:Q,".",0)</f>
        <v>Geen</v>
      </c>
      <c r="BB620" s="232"/>
      <c r="BC620" s="234" t="str">
        <f>_xlfn.XLOOKUP($F620,Monstervakken!$C:$C,Monstervakken!CM:CM,".",0)</f>
        <v>ja</v>
      </c>
      <c r="BD620" s="234" t="str">
        <f>_xlfn.XLOOKUP($F620,Monstervakken!$C:$C,Monstervakken!CN:CN,".",0)</f>
        <v>ja</v>
      </c>
      <c r="BE620" s="234" t="str">
        <f>_xlfn.XLOOKUP($F620,Monstervakken!$C:$C,Monstervakken!CO:CO,".",0)</f>
        <v>ja</v>
      </c>
      <c r="BF620" s="234" t="str">
        <f>_xlfn.XLOOKUP($F620,Monstervakken!$C:$C,Monstervakken!CP:CP,".",0)</f>
        <v>ja</v>
      </c>
      <c r="BG620" s="234" t="str">
        <f>_xlfn.XLOOKUP($F620,Monstervakken!$C:$C,Monstervakken!CQ:CQ,".",0)</f>
        <v>ja</v>
      </c>
      <c r="BH620" s="234" t="str">
        <f>_xlfn.XLOOKUP($F620,Monstervakken!$C:$C,Monstervakken!CR:CR,".",0)</f>
        <v>ja</v>
      </c>
      <c r="BI620" s="234" t="str">
        <f>_xlfn.XLOOKUP($F620,Monstervakken!$C:$C,Monstervakken!CS:CS,".",0)</f>
        <v>ja</v>
      </c>
      <c r="BJ620" s="234" t="str">
        <f>_xlfn.XLOOKUP($F620,Monstervakken!$C:$C,Monstervakken!CT:CT,".",0)</f>
        <v>ja</v>
      </c>
      <c r="BK620" s="234" t="str">
        <f>_xlfn.XLOOKUP($F620,Monstervakken!$C:$C,Monstervakken!CU:CU,".",0)</f>
        <v>ja</v>
      </c>
      <c r="BL620" s="232" t="str">
        <f t="shared" si="64"/>
        <v>250_077</v>
      </c>
    </row>
    <row r="621" spans="1:64" x14ac:dyDescent="0.2">
      <c r="A621" s="6" t="s">
        <v>1647</v>
      </c>
      <c r="C621" s="135">
        <f>_xlfn.XLOOKUP(F621,Monstervakken!C:C,Monstervakken!B:B)</f>
        <v>3022</v>
      </c>
      <c r="D621" s="6" t="s">
        <v>1639</v>
      </c>
      <c r="E621" s="6" t="s">
        <v>451</v>
      </c>
      <c r="F621" s="75">
        <v>92</v>
      </c>
      <c r="G621" s="115" t="str">
        <f t="shared" si="66"/>
        <v>250_078</v>
      </c>
      <c r="H621" s="135"/>
      <c r="I621" s="75">
        <v>78</v>
      </c>
      <c r="J621" s="6" t="s">
        <v>452</v>
      </c>
      <c r="K621" s="23">
        <v>17.5</v>
      </c>
      <c r="L621" s="25">
        <v>5.8</v>
      </c>
      <c r="M621" s="6">
        <v>101.5</v>
      </c>
      <c r="N621" s="8">
        <v>43672</v>
      </c>
      <c r="O621" s="6" t="s">
        <v>38</v>
      </c>
      <c r="P621" s="66">
        <v>-2.09</v>
      </c>
      <c r="Q621" s="66">
        <v>-2.12</v>
      </c>
      <c r="R621" s="66">
        <f>_xlfn.XLOOKUP(E621,hlp_leggeruitrapport!A:A,hlp_leggeruitrapport!D:D)</f>
        <v>-2.12</v>
      </c>
      <c r="S621" s="66">
        <v>0.5</v>
      </c>
      <c r="T621" s="66">
        <f>_xlfn.XLOOKUP(E621,hlp_leggeruitrapport!A:A,hlp_leggeruitrapport!E:E)</f>
        <v>0.5</v>
      </c>
      <c r="U621" s="75">
        <f>_xlfn.XLOOKUP(E621,hlp_leggeruitrapport!A:A,hlp_leggeruitrapport!F:F)</f>
        <v>3</v>
      </c>
      <c r="V621" s="165">
        <f>_xlfn.XLOOKUP($G621,hpBPaanwas!$C:$C,hpBPaanwas!T:T,".")</f>
        <v>3</v>
      </c>
      <c r="W621" s="75">
        <f t="shared" si="67"/>
        <v>-2.8200000000000003</v>
      </c>
      <c r="X621" s="6">
        <v>-2.62</v>
      </c>
      <c r="Y621" s="6">
        <v>2.8</v>
      </c>
      <c r="Z621" s="6">
        <v>0.82</v>
      </c>
      <c r="AA621" s="6">
        <v>0</v>
      </c>
      <c r="AB621" s="6">
        <v>0</v>
      </c>
      <c r="AC621" s="6">
        <v>14.4</v>
      </c>
      <c r="AD621" s="6">
        <v>0</v>
      </c>
      <c r="AE621" s="6">
        <v>0</v>
      </c>
      <c r="AF621" s="6">
        <v>0</v>
      </c>
      <c r="AG621" s="6" t="s">
        <v>445</v>
      </c>
      <c r="AH621" s="6" t="s">
        <v>32</v>
      </c>
      <c r="AI621" s="6" t="s">
        <v>41</v>
      </c>
      <c r="AJ621" s="6" t="s">
        <v>452</v>
      </c>
      <c r="AK621" s="75">
        <f>_xlfn.XLOOKUP(G621,hlpBPout!C:C,hlpBPout!X:X,".")</f>
        <v>14</v>
      </c>
      <c r="AL621" s="75">
        <f>_xlfn.XLOOKUP($G621,hlpBPout!$C:$C,hlpBPout!AA:AA,".")</f>
        <v>0</v>
      </c>
      <c r="AM621" s="75">
        <f>_xlfn.XLOOKUP(G621,hpBPaanwas!C:C,hpBPaanwas!X:X,".")</f>
        <v>18</v>
      </c>
      <c r="AN621" s="165">
        <f t="shared" ref="AN621:AN652" si="69">AO621/K621</f>
        <v>0</v>
      </c>
      <c r="AO621" s="75">
        <f>_xlfn.XLOOKUP($G621,hpBPaanwas!$C:$C,hpBPaanwas!AA:AA,".")</f>
        <v>0</v>
      </c>
      <c r="AP621" s="116"/>
      <c r="AQ621" s="75">
        <f t="shared" si="68"/>
        <v>-0.40000000000000036</v>
      </c>
      <c r="AR621" s="116"/>
      <c r="AS621" s="127"/>
      <c r="AT621" s="127" t="s">
        <v>3795</v>
      </c>
      <c r="AU621" s="128"/>
      <c r="AV621" s="232" t="str">
        <f>_xlfn.XLOOKUP($F621,Monstervakken!$C:$C,Monstervakken!L:L,".",0)</f>
        <v>Klasse wonen</v>
      </c>
      <c r="AW621" s="232" t="str">
        <f>_xlfn.XLOOKUP($F621,Monstervakken!$C:$C,Monstervakken!M:M,".",0)</f>
        <v>Klasse A</v>
      </c>
      <c r="AX621" s="232" t="str">
        <f>_xlfn.XLOOKUP($F621,Monstervakken!$C:$C,Monstervakken!N:N,".",0)</f>
        <v>Verspreidbaar</v>
      </c>
      <c r="AY621" s="232" t="str">
        <f>_xlfn.XLOOKUP($F621,Monstervakken!$C:$C,Monstervakken!O:O,".",0)</f>
        <v>Toepasbaar in GBT</v>
      </c>
      <c r="AZ621" s="232" t="str">
        <f>_xlfn.XLOOKUP($F621,Monstervakken!$C:$C,Monstervakken!P:P,".",0)</f>
        <v>Toepasbaar in GBT</v>
      </c>
      <c r="BA621" s="232" t="str">
        <f>_xlfn.XLOOKUP($F621,Monstervakken!$C:$C,Monstervakken!Q:Q,".",0)</f>
        <v>Geen</v>
      </c>
      <c r="BB621" s="232"/>
      <c r="BC621" s="234" t="str">
        <f>_xlfn.XLOOKUP($F621,Monstervakken!$C:$C,Monstervakken!CM:CM,".",0)</f>
        <v>ja</v>
      </c>
      <c r="BD621" s="234" t="str">
        <f>_xlfn.XLOOKUP($F621,Monstervakken!$C:$C,Monstervakken!CN:CN,".",0)</f>
        <v>ja</v>
      </c>
      <c r="BE621" s="234" t="str">
        <f>_xlfn.XLOOKUP($F621,Monstervakken!$C:$C,Monstervakken!CO:CO,".",0)</f>
        <v>ja</v>
      </c>
      <c r="BF621" s="234" t="str">
        <f>_xlfn.XLOOKUP($F621,Monstervakken!$C:$C,Monstervakken!CP:CP,".",0)</f>
        <v>ja</v>
      </c>
      <c r="BG621" s="234" t="str">
        <f>_xlfn.XLOOKUP($F621,Monstervakken!$C:$C,Monstervakken!CQ:CQ,".",0)</f>
        <v>ja</v>
      </c>
      <c r="BH621" s="234" t="str">
        <f>_xlfn.XLOOKUP($F621,Monstervakken!$C:$C,Monstervakken!CR:CR,".",0)</f>
        <v>ja</v>
      </c>
      <c r="BI621" s="234" t="str">
        <f>_xlfn.XLOOKUP($F621,Monstervakken!$C:$C,Monstervakken!CS:CS,".",0)</f>
        <v>ja</v>
      </c>
      <c r="BJ621" s="234" t="str">
        <f>_xlfn.XLOOKUP($F621,Monstervakken!$C:$C,Monstervakken!CT:CT,".",0)</f>
        <v>ja</v>
      </c>
      <c r="BK621" s="234" t="str">
        <f>_xlfn.XLOOKUP($F621,Monstervakken!$C:$C,Monstervakken!CU:CU,".",0)</f>
        <v>ja</v>
      </c>
      <c r="BL621" s="232" t="str">
        <f t="shared" si="64"/>
        <v>250_078</v>
      </c>
    </row>
    <row r="622" spans="1:64" x14ac:dyDescent="0.2">
      <c r="A622" s="6" t="s">
        <v>1647</v>
      </c>
      <c r="C622" s="135">
        <f>_xlfn.XLOOKUP(F622,Monstervakken!C:C,Monstervakken!B:B)</f>
        <v>3022</v>
      </c>
      <c r="D622" s="6" t="s">
        <v>1639</v>
      </c>
      <c r="E622" s="6" t="s">
        <v>226</v>
      </c>
      <c r="F622" s="75">
        <v>92</v>
      </c>
      <c r="G622" s="75" t="str">
        <f t="shared" si="66"/>
        <v>250_079</v>
      </c>
      <c r="H622" s="135"/>
      <c r="I622" s="75">
        <v>79</v>
      </c>
      <c r="J622" s="6" t="s">
        <v>227</v>
      </c>
      <c r="K622" s="23">
        <v>28</v>
      </c>
      <c r="L622" s="25">
        <v>27.15</v>
      </c>
      <c r="M622" s="6">
        <v>760.2</v>
      </c>
      <c r="N622" s="8">
        <v>43672</v>
      </c>
      <c r="O622" s="6" t="s">
        <v>66</v>
      </c>
      <c r="P622" s="66">
        <v>-2.09</v>
      </c>
      <c r="Q622" s="66">
        <v>-2.12</v>
      </c>
      <c r="R622" s="66">
        <f>_xlfn.XLOOKUP(E622,hlp_leggeruitrapport!A:A,hlp_leggeruitrapport!D:D)</f>
        <v>-2.12</v>
      </c>
      <c r="S622" s="67">
        <v>0.75</v>
      </c>
      <c r="T622" s="67" t="str">
        <f>_xlfn.XLOOKUP(E622,hlp_leggeruitrapport!A:A,hlp_leggeruitrapport!E:E)</f>
        <v>-</v>
      </c>
      <c r="U622" s="76" t="str">
        <f>_xlfn.XLOOKUP(E622,hlp_leggeruitrapport!A:A,hlp_leggeruitrapport!F:F)</f>
        <v>-</v>
      </c>
      <c r="V622" s="165">
        <f>_xlfn.XLOOKUP($G622,hpBPaanwas!$C:$C,hpBPaanwas!T:T,".")</f>
        <v>3</v>
      </c>
      <c r="W622" s="75">
        <f t="shared" si="67"/>
        <v>-3.0700000000000003</v>
      </c>
      <c r="X622" s="6">
        <v>-2.87</v>
      </c>
      <c r="Y622" s="6">
        <v>22.65</v>
      </c>
      <c r="Z622" s="6">
        <v>6.02</v>
      </c>
      <c r="AA622" s="6">
        <v>0.26</v>
      </c>
      <c r="AB622" s="6">
        <v>0.83</v>
      </c>
      <c r="AC622" s="6">
        <v>168.6</v>
      </c>
      <c r="AD622" s="6">
        <v>7.3</v>
      </c>
      <c r="AE622" s="6">
        <v>23.2</v>
      </c>
      <c r="AF622" s="6">
        <v>1.5282E-2</v>
      </c>
      <c r="AG622" s="6" t="s">
        <v>27</v>
      </c>
      <c r="AH622" s="6" t="s">
        <v>28</v>
      </c>
      <c r="AI622" s="6" t="s">
        <v>29</v>
      </c>
      <c r="AJ622" s="6" t="s">
        <v>227</v>
      </c>
      <c r="AK622" s="75">
        <f>_xlfn.XLOOKUP(G622,hlpBPout!C:C,hlpBPout!X:X,".")</f>
        <v>168</v>
      </c>
      <c r="AL622" s="75">
        <f>_xlfn.XLOOKUP($G622,hlpBPout!$C:$C,hlpBPout!AA:AA,".")</f>
        <v>8</v>
      </c>
      <c r="AM622" s="75">
        <f>_xlfn.XLOOKUP(G622,hpBPaanwas!C:C,hpBPaanwas!X:X,".")</f>
        <v>188</v>
      </c>
      <c r="AN622" s="165">
        <f t="shared" si="69"/>
        <v>1.2857142857142858</v>
      </c>
      <c r="AO622" s="75">
        <f>_xlfn.XLOOKUP($G622,hpBPaanwas!$C:$C,hpBPaanwas!AA:AA,".")</f>
        <v>36</v>
      </c>
      <c r="AP622" s="116"/>
      <c r="AQ622" s="75">
        <f t="shared" si="68"/>
        <v>-0.59999999999999432</v>
      </c>
      <c r="AR622" s="116"/>
      <c r="AS622" s="127"/>
      <c r="AT622" s="127" t="s">
        <v>3795</v>
      </c>
      <c r="AU622" s="128"/>
      <c r="AV622" s="232" t="str">
        <f>_xlfn.XLOOKUP($F622,Monstervakken!$C:$C,Monstervakken!L:L,".",0)</f>
        <v>Klasse wonen</v>
      </c>
      <c r="AW622" s="232" t="str">
        <f>_xlfn.XLOOKUP($F622,Monstervakken!$C:$C,Monstervakken!M:M,".",0)</f>
        <v>Klasse A</v>
      </c>
      <c r="AX622" s="232" t="str">
        <f>_xlfn.XLOOKUP($F622,Monstervakken!$C:$C,Monstervakken!N:N,".",0)</f>
        <v>Verspreidbaar</v>
      </c>
      <c r="AY622" s="232" t="str">
        <f>_xlfn.XLOOKUP($F622,Monstervakken!$C:$C,Monstervakken!O:O,".",0)</f>
        <v>Toepasbaar in GBT</v>
      </c>
      <c r="AZ622" s="232" t="str">
        <f>_xlfn.XLOOKUP($F622,Monstervakken!$C:$C,Monstervakken!P:P,".",0)</f>
        <v>Toepasbaar in GBT</v>
      </c>
      <c r="BA622" s="232" t="str">
        <f>_xlfn.XLOOKUP($F622,Monstervakken!$C:$C,Monstervakken!Q:Q,".",0)</f>
        <v>Geen</v>
      </c>
      <c r="BB622" s="232"/>
      <c r="BC622" s="234" t="str">
        <f>_xlfn.XLOOKUP($F622,Monstervakken!$C:$C,Monstervakken!CM:CM,".",0)</f>
        <v>ja</v>
      </c>
      <c r="BD622" s="234" t="str">
        <f>_xlfn.XLOOKUP($F622,Monstervakken!$C:$C,Monstervakken!CN:CN,".",0)</f>
        <v>ja</v>
      </c>
      <c r="BE622" s="234" t="str">
        <f>_xlfn.XLOOKUP($F622,Monstervakken!$C:$C,Monstervakken!CO:CO,".",0)</f>
        <v>ja</v>
      </c>
      <c r="BF622" s="234" t="str">
        <f>_xlfn.XLOOKUP($F622,Monstervakken!$C:$C,Monstervakken!CP:CP,".",0)</f>
        <v>ja</v>
      </c>
      <c r="BG622" s="234" t="str">
        <f>_xlfn.XLOOKUP($F622,Monstervakken!$C:$C,Monstervakken!CQ:CQ,".",0)</f>
        <v>ja</v>
      </c>
      <c r="BH622" s="234" t="str">
        <f>_xlfn.XLOOKUP($F622,Monstervakken!$C:$C,Monstervakken!CR:CR,".",0)</f>
        <v>ja</v>
      </c>
      <c r="BI622" s="234" t="str">
        <f>_xlfn.XLOOKUP($F622,Monstervakken!$C:$C,Monstervakken!CS:CS,".",0)</f>
        <v>ja</v>
      </c>
      <c r="BJ622" s="234" t="str">
        <f>_xlfn.XLOOKUP($F622,Monstervakken!$C:$C,Monstervakken!CT:CT,".",0)</f>
        <v>ja</v>
      </c>
      <c r="BK622" s="234" t="str">
        <f>_xlfn.XLOOKUP($F622,Monstervakken!$C:$C,Monstervakken!CU:CU,".",0)</f>
        <v>ja</v>
      </c>
      <c r="BL622" s="232" t="str">
        <f t="shared" si="64"/>
        <v>250_079</v>
      </c>
    </row>
    <row r="623" spans="1:64" x14ac:dyDescent="0.2">
      <c r="A623" s="6" t="s">
        <v>1647</v>
      </c>
      <c r="C623" s="135">
        <f>_xlfn.XLOOKUP(F623,Monstervakken!C:C,Monstervakken!B:B)</f>
        <v>3022</v>
      </c>
      <c r="D623" s="6" t="s">
        <v>1639</v>
      </c>
      <c r="E623" s="6" t="s">
        <v>908</v>
      </c>
      <c r="F623" s="75">
        <v>92</v>
      </c>
      <c r="G623" s="115" t="str">
        <f t="shared" si="66"/>
        <v>250_080</v>
      </c>
      <c r="H623" s="135"/>
      <c r="I623" s="75">
        <v>80</v>
      </c>
      <c r="J623" s="6" t="s">
        <v>909</v>
      </c>
      <c r="K623" s="23">
        <v>24</v>
      </c>
      <c r="L623" s="25">
        <v>33.299999999999997</v>
      </c>
      <c r="M623" s="6">
        <v>799.2</v>
      </c>
      <c r="N623" s="8">
        <v>43672</v>
      </c>
      <c r="O623" s="6" t="s">
        <v>74</v>
      </c>
      <c r="P623" s="66">
        <v>-2.09</v>
      </c>
      <c r="Q623" s="66">
        <v>-2.12</v>
      </c>
      <c r="R623" s="66">
        <f>_xlfn.XLOOKUP(E623,hlp_leggeruitrapport!A:A,hlp_leggeruitrapport!D:D)</f>
        <v>-2.12</v>
      </c>
      <c r="S623" s="66">
        <v>0.75</v>
      </c>
      <c r="T623" s="66">
        <f>_xlfn.XLOOKUP(E623,hlp_leggeruitrapport!A:A,hlp_leggeruitrapport!E:E)</f>
        <v>0.75</v>
      </c>
      <c r="U623" s="75">
        <f>_xlfn.XLOOKUP(E623,hlp_leggeruitrapport!A:A,hlp_leggeruitrapport!F:F)</f>
        <v>3</v>
      </c>
      <c r="V623" s="165">
        <f>_xlfn.XLOOKUP($G623,hpBPaanwas!$C:$C,hpBPaanwas!T:T,".")</f>
        <v>3</v>
      </c>
      <c r="W623" s="75">
        <f t="shared" si="67"/>
        <v>-3.0700000000000003</v>
      </c>
      <c r="X623" s="6">
        <v>-2.87</v>
      </c>
      <c r="Y623" s="6">
        <v>28.8</v>
      </c>
      <c r="Z623" s="6">
        <v>9.34</v>
      </c>
      <c r="AA623" s="6">
        <v>0.12</v>
      </c>
      <c r="AB623" s="6">
        <v>0.42</v>
      </c>
      <c r="AC623" s="6">
        <v>224.2</v>
      </c>
      <c r="AD623" s="6">
        <v>2.9</v>
      </c>
      <c r="AE623" s="6">
        <v>10.1</v>
      </c>
      <c r="AF623" s="6">
        <v>5.5529999999999998E-3</v>
      </c>
      <c r="AG623" s="6" t="s">
        <v>876</v>
      </c>
      <c r="AH623" s="6" t="s">
        <v>32</v>
      </c>
      <c r="AI623" s="6" t="s">
        <v>41</v>
      </c>
      <c r="AJ623" s="6" t="s">
        <v>909</v>
      </c>
      <c r="AK623" s="75">
        <f>_xlfn.XLOOKUP(G623,hlpBPout!C:C,hlpBPout!X:X,".")</f>
        <v>223</v>
      </c>
      <c r="AL623" s="75">
        <f>_xlfn.XLOOKUP($G623,hlpBPout!$C:$C,hlpBPout!AA:AA,".")</f>
        <v>2</v>
      </c>
      <c r="AM623" s="75">
        <f>_xlfn.XLOOKUP(G623,hpBPaanwas!C:C,hpBPaanwas!X:X,".")</f>
        <v>245</v>
      </c>
      <c r="AN623" s="165">
        <f t="shared" si="69"/>
        <v>0.58333333333333337</v>
      </c>
      <c r="AO623" s="75">
        <f>_xlfn.XLOOKUP($G623,hpBPaanwas!$C:$C,hpBPaanwas!AA:AA,".")</f>
        <v>14</v>
      </c>
      <c r="AP623" s="116"/>
      <c r="AQ623" s="75">
        <f t="shared" si="68"/>
        <v>-1.1999999999999886</v>
      </c>
      <c r="AR623" s="116"/>
      <c r="AS623" s="127"/>
      <c r="AT623" s="127" t="s">
        <v>3795</v>
      </c>
      <c r="AU623" s="128"/>
      <c r="AV623" s="232" t="str">
        <f>_xlfn.XLOOKUP($F623,Monstervakken!$C:$C,Monstervakken!L:L,".",0)</f>
        <v>Klasse wonen</v>
      </c>
      <c r="AW623" s="232" t="str">
        <f>_xlfn.XLOOKUP($F623,Monstervakken!$C:$C,Monstervakken!M:M,".",0)</f>
        <v>Klasse A</v>
      </c>
      <c r="AX623" s="232" t="str">
        <f>_xlfn.XLOOKUP($F623,Monstervakken!$C:$C,Monstervakken!N:N,".",0)</f>
        <v>Verspreidbaar</v>
      </c>
      <c r="AY623" s="232" t="str">
        <f>_xlfn.XLOOKUP($F623,Monstervakken!$C:$C,Monstervakken!O:O,".",0)</f>
        <v>Toepasbaar in GBT</v>
      </c>
      <c r="AZ623" s="232" t="str">
        <f>_xlfn.XLOOKUP($F623,Monstervakken!$C:$C,Monstervakken!P:P,".",0)</f>
        <v>Toepasbaar in GBT</v>
      </c>
      <c r="BA623" s="232" t="str">
        <f>_xlfn.XLOOKUP($F623,Monstervakken!$C:$C,Monstervakken!Q:Q,".",0)</f>
        <v>Geen</v>
      </c>
      <c r="BB623" s="232"/>
      <c r="BC623" s="234" t="str">
        <f>_xlfn.XLOOKUP($F623,Monstervakken!$C:$C,Monstervakken!CM:CM,".",0)</f>
        <v>ja</v>
      </c>
      <c r="BD623" s="234" t="str">
        <f>_xlfn.XLOOKUP($F623,Monstervakken!$C:$C,Monstervakken!CN:CN,".",0)</f>
        <v>ja</v>
      </c>
      <c r="BE623" s="234" t="str">
        <f>_xlfn.XLOOKUP($F623,Monstervakken!$C:$C,Monstervakken!CO:CO,".",0)</f>
        <v>ja</v>
      </c>
      <c r="BF623" s="234" t="str">
        <f>_xlfn.XLOOKUP($F623,Monstervakken!$C:$C,Monstervakken!CP:CP,".",0)</f>
        <v>ja</v>
      </c>
      <c r="BG623" s="234" t="str">
        <f>_xlfn.XLOOKUP($F623,Monstervakken!$C:$C,Monstervakken!CQ:CQ,".",0)</f>
        <v>ja</v>
      </c>
      <c r="BH623" s="234" t="str">
        <f>_xlfn.XLOOKUP($F623,Monstervakken!$C:$C,Monstervakken!CR:CR,".",0)</f>
        <v>ja</v>
      </c>
      <c r="BI623" s="234" t="str">
        <f>_xlfn.XLOOKUP($F623,Monstervakken!$C:$C,Monstervakken!CS:CS,".",0)</f>
        <v>ja</v>
      </c>
      <c r="BJ623" s="234" t="str">
        <f>_xlfn.XLOOKUP($F623,Monstervakken!$C:$C,Monstervakken!CT:CT,".",0)</f>
        <v>ja</v>
      </c>
      <c r="BK623" s="234" t="str">
        <f>_xlfn.XLOOKUP($F623,Monstervakken!$C:$C,Monstervakken!CU:CU,".",0)</f>
        <v>ja</v>
      </c>
      <c r="BL623" s="232" t="str">
        <f t="shared" si="64"/>
        <v>250_080</v>
      </c>
    </row>
    <row r="624" spans="1:64" x14ac:dyDescent="0.2">
      <c r="A624" s="6" t="s">
        <v>1647</v>
      </c>
      <c r="C624" s="135">
        <f>_xlfn.XLOOKUP(F624,Monstervakken!C:C,Monstervakken!B:B)</f>
        <v>3022</v>
      </c>
      <c r="D624" s="6" t="s">
        <v>1639</v>
      </c>
      <c r="E624" s="6" t="s">
        <v>228</v>
      </c>
      <c r="F624" s="75">
        <v>92</v>
      </c>
      <c r="G624" s="75" t="str">
        <f t="shared" si="66"/>
        <v>250_081</v>
      </c>
      <c r="H624" s="135"/>
      <c r="I624" s="75">
        <v>81</v>
      </c>
      <c r="J624" s="6" t="s">
        <v>693</v>
      </c>
      <c r="K624" s="23">
        <v>32.5</v>
      </c>
      <c r="L624" s="25">
        <v>6.75</v>
      </c>
      <c r="M624" s="6">
        <v>219.375</v>
      </c>
      <c r="N624" s="8">
        <v>43672</v>
      </c>
      <c r="O624" s="6" t="s">
        <v>101</v>
      </c>
      <c r="P624" s="66">
        <v>-2.09</v>
      </c>
      <c r="Q624" s="66">
        <v>-2.12</v>
      </c>
      <c r="R624" s="66">
        <f>_xlfn.XLOOKUP(E624,hlp_leggeruitrapport!A:A,hlp_leggeruitrapport!D:D)</f>
        <v>-2.12</v>
      </c>
      <c r="S624" s="67">
        <v>0.75</v>
      </c>
      <c r="T624" s="67" t="str">
        <f>_xlfn.XLOOKUP(E624,hlp_leggeruitrapport!A:A,hlp_leggeruitrapport!E:E)</f>
        <v>-</v>
      </c>
      <c r="U624" s="76" t="str">
        <f>_xlfn.XLOOKUP(E624,hlp_leggeruitrapport!A:A,hlp_leggeruitrapport!F:F)</f>
        <v>-</v>
      </c>
      <c r="V624" s="165">
        <f>_xlfn.XLOOKUP($G624,hpBPaanwas!$C:$C,hpBPaanwas!T:T,".")</f>
        <v>3</v>
      </c>
      <c r="W624" s="75">
        <f t="shared" si="67"/>
        <v>-3.0700000000000003</v>
      </c>
      <c r="X624" s="6">
        <v>-2.87</v>
      </c>
      <c r="Y624" s="6">
        <v>2.25</v>
      </c>
      <c r="Z624" s="6">
        <v>0.5</v>
      </c>
      <c r="AA624" s="6">
        <v>0.17</v>
      </c>
      <c r="AB624" s="6">
        <v>0.28999999999999998</v>
      </c>
      <c r="AC624" s="6">
        <v>16.3</v>
      </c>
      <c r="AD624" s="6">
        <v>5.5</v>
      </c>
      <c r="AE624" s="6">
        <v>9.4</v>
      </c>
      <c r="AF624" s="6">
        <v>9.1521000000000005E-2</v>
      </c>
      <c r="AG624" s="6" t="s">
        <v>479</v>
      </c>
      <c r="AH624" s="6" t="s">
        <v>28</v>
      </c>
      <c r="AI624" s="6" t="s">
        <v>41</v>
      </c>
      <c r="AJ624" s="6" t="s">
        <v>693</v>
      </c>
      <c r="AK624" s="75">
        <f>_xlfn.XLOOKUP(G624,hlpBPout!C:C,hlpBPout!X:X,".")</f>
        <v>16</v>
      </c>
      <c r="AL624" s="75">
        <f>_xlfn.XLOOKUP($G624,hlpBPout!$C:$C,hlpBPout!AA:AA,".")</f>
        <v>7</v>
      </c>
      <c r="AM624" s="75">
        <f>_xlfn.XLOOKUP(G624,hpBPaanwas!C:C,hpBPaanwas!X:X,".")</f>
        <v>23</v>
      </c>
      <c r="AN624" s="165">
        <f t="shared" si="69"/>
        <v>0.4</v>
      </c>
      <c r="AO624" s="75">
        <f>_xlfn.XLOOKUP($G624,hpBPaanwas!$C:$C,hpBPaanwas!AA:AA,".")</f>
        <v>13</v>
      </c>
      <c r="AP624" s="116"/>
      <c r="AQ624" s="75">
        <f t="shared" si="68"/>
        <v>-0.30000000000000071</v>
      </c>
      <c r="AR624" s="116"/>
      <c r="AS624" s="127"/>
      <c r="AT624" s="127" t="s">
        <v>3795</v>
      </c>
      <c r="AU624" s="128"/>
      <c r="AV624" s="232" t="str">
        <f>_xlfn.XLOOKUP($F624,Monstervakken!$C:$C,Monstervakken!L:L,".",0)</f>
        <v>Klasse wonen</v>
      </c>
      <c r="AW624" s="232" t="str">
        <f>_xlfn.XLOOKUP($F624,Monstervakken!$C:$C,Monstervakken!M:M,".",0)</f>
        <v>Klasse A</v>
      </c>
      <c r="AX624" s="232" t="str">
        <f>_xlfn.XLOOKUP($F624,Monstervakken!$C:$C,Monstervakken!N:N,".",0)</f>
        <v>Verspreidbaar</v>
      </c>
      <c r="AY624" s="232" t="str">
        <f>_xlfn.XLOOKUP($F624,Monstervakken!$C:$C,Monstervakken!O:O,".",0)</f>
        <v>Toepasbaar in GBT</v>
      </c>
      <c r="AZ624" s="232" t="str">
        <f>_xlfn.XLOOKUP($F624,Monstervakken!$C:$C,Monstervakken!P:P,".",0)</f>
        <v>Toepasbaar in GBT</v>
      </c>
      <c r="BA624" s="232" t="str">
        <f>_xlfn.XLOOKUP($F624,Monstervakken!$C:$C,Monstervakken!Q:Q,".",0)</f>
        <v>Geen</v>
      </c>
      <c r="BB624" s="232"/>
      <c r="BC624" s="234" t="str">
        <f>_xlfn.XLOOKUP($F624,Monstervakken!$C:$C,Monstervakken!CM:CM,".",0)</f>
        <v>ja</v>
      </c>
      <c r="BD624" s="234" t="str">
        <f>_xlfn.XLOOKUP($F624,Monstervakken!$C:$C,Monstervakken!CN:CN,".",0)</f>
        <v>ja</v>
      </c>
      <c r="BE624" s="234" t="str">
        <f>_xlfn.XLOOKUP($F624,Monstervakken!$C:$C,Monstervakken!CO:CO,".",0)</f>
        <v>ja</v>
      </c>
      <c r="BF624" s="234" t="str">
        <f>_xlfn.XLOOKUP($F624,Monstervakken!$C:$C,Monstervakken!CP:CP,".",0)</f>
        <v>ja</v>
      </c>
      <c r="BG624" s="234" t="str">
        <f>_xlfn.XLOOKUP($F624,Monstervakken!$C:$C,Monstervakken!CQ:CQ,".",0)</f>
        <v>ja</v>
      </c>
      <c r="BH624" s="234" t="str">
        <f>_xlfn.XLOOKUP($F624,Monstervakken!$C:$C,Monstervakken!CR:CR,".",0)</f>
        <v>ja</v>
      </c>
      <c r="BI624" s="234" t="str">
        <f>_xlfn.XLOOKUP($F624,Monstervakken!$C:$C,Monstervakken!CS:CS,".",0)</f>
        <v>ja</v>
      </c>
      <c r="BJ624" s="234" t="str">
        <f>_xlfn.XLOOKUP($F624,Monstervakken!$C:$C,Monstervakken!CT:CT,".",0)</f>
        <v>ja</v>
      </c>
      <c r="BK624" s="234" t="str">
        <f>_xlfn.XLOOKUP($F624,Monstervakken!$C:$C,Monstervakken!CU:CU,".",0)</f>
        <v>ja</v>
      </c>
      <c r="BL624" s="232" t="str">
        <f t="shared" si="64"/>
        <v>250_081</v>
      </c>
    </row>
    <row r="625" spans="1:64" x14ac:dyDescent="0.2">
      <c r="A625" s="6" t="s">
        <v>1647</v>
      </c>
      <c r="C625" s="135">
        <f>_xlfn.XLOOKUP(F625,Monstervakken!C:C,Monstervakken!B:B)</f>
        <v>3022</v>
      </c>
      <c r="D625" s="6" t="s">
        <v>1639</v>
      </c>
      <c r="E625" s="6" t="s">
        <v>228</v>
      </c>
      <c r="F625" s="75">
        <v>92</v>
      </c>
      <c r="G625" s="75" t="str">
        <f t="shared" si="66"/>
        <v>250_082</v>
      </c>
      <c r="H625" s="135"/>
      <c r="I625" s="75">
        <v>82</v>
      </c>
      <c r="J625" s="6" t="s">
        <v>229</v>
      </c>
      <c r="K625" s="23">
        <v>45</v>
      </c>
      <c r="L625" s="25">
        <v>6.7</v>
      </c>
      <c r="M625" s="6">
        <v>301.5</v>
      </c>
      <c r="N625" s="8">
        <v>43672</v>
      </c>
      <c r="O625" s="6" t="s">
        <v>101</v>
      </c>
      <c r="P625" s="66">
        <v>-2.09</v>
      </c>
      <c r="Q625" s="66">
        <v>-2.12</v>
      </c>
      <c r="R625" s="66">
        <f>_xlfn.XLOOKUP(E625,hlp_leggeruitrapport!A:A,hlp_leggeruitrapport!D:D)</f>
        <v>-2.12</v>
      </c>
      <c r="S625" s="67">
        <v>0.75</v>
      </c>
      <c r="T625" s="67" t="str">
        <f>_xlfn.XLOOKUP(E625,hlp_leggeruitrapport!A:A,hlp_leggeruitrapport!E:E)</f>
        <v>-</v>
      </c>
      <c r="U625" s="76" t="str">
        <f>_xlfn.XLOOKUP(E625,hlp_leggeruitrapport!A:A,hlp_leggeruitrapport!F:F)</f>
        <v>-</v>
      </c>
      <c r="V625" s="165">
        <f>_xlfn.XLOOKUP($G625,hpBPaanwas!$C:$C,hpBPaanwas!T:T,".")</f>
        <v>3</v>
      </c>
      <c r="W625" s="75">
        <f t="shared" si="67"/>
        <v>-3.0700000000000003</v>
      </c>
      <c r="X625" s="6">
        <v>-2.87</v>
      </c>
      <c r="Y625" s="6">
        <v>2.2000000000000002</v>
      </c>
      <c r="Z625" s="6">
        <v>0.14000000000000001</v>
      </c>
      <c r="AA625" s="6">
        <v>0.02</v>
      </c>
      <c r="AB625" s="6">
        <v>0.12</v>
      </c>
      <c r="AC625" s="6">
        <v>6.3</v>
      </c>
      <c r="AD625" s="6">
        <v>0.9</v>
      </c>
      <c r="AE625" s="6">
        <v>5.4</v>
      </c>
      <c r="AF625" s="6">
        <v>1.1972999999999999E-2</v>
      </c>
      <c r="AG625" s="6" t="s">
        <v>27</v>
      </c>
      <c r="AH625" s="6" t="s">
        <v>28</v>
      </c>
      <c r="AI625" s="6" t="s">
        <v>29</v>
      </c>
      <c r="AJ625" s="6" t="s">
        <v>229</v>
      </c>
      <c r="AK625" s="75">
        <f>_xlfn.XLOOKUP(G625,hlpBPout!C:C,hlpBPout!X:X,".")</f>
        <v>5</v>
      </c>
      <c r="AL625" s="75">
        <f>_xlfn.XLOOKUP($G625,hlpBPout!$C:$C,hlpBPout!AA:AA,".")</f>
        <v>0</v>
      </c>
      <c r="AM625" s="75">
        <f>_xlfn.XLOOKUP(G625,hpBPaanwas!C:C,hpBPaanwas!X:X,".")</f>
        <v>14</v>
      </c>
      <c r="AN625" s="165">
        <f t="shared" si="69"/>
        <v>0.2</v>
      </c>
      <c r="AO625" s="75">
        <f>_xlfn.XLOOKUP($G625,hpBPaanwas!$C:$C,hpBPaanwas!AA:AA,".")</f>
        <v>9</v>
      </c>
      <c r="AP625" s="116"/>
      <c r="AQ625" s="75">
        <f t="shared" si="68"/>
        <v>-1.2999999999999998</v>
      </c>
      <c r="AR625" s="116"/>
      <c r="AS625" s="127"/>
      <c r="AT625" s="127" t="s">
        <v>3795</v>
      </c>
      <c r="AU625" s="128"/>
      <c r="AV625" s="232" t="str">
        <f>_xlfn.XLOOKUP($F625,Monstervakken!$C:$C,Monstervakken!L:L,".",0)</f>
        <v>Klasse wonen</v>
      </c>
      <c r="AW625" s="232" t="str">
        <f>_xlfn.XLOOKUP($F625,Monstervakken!$C:$C,Monstervakken!M:M,".",0)</f>
        <v>Klasse A</v>
      </c>
      <c r="AX625" s="232" t="str">
        <f>_xlfn.XLOOKUP($F625,Monstervakken!$C:$C,Monstervakken!N:N,".",0)</f>
        <v>Verspreidbaar</v>
      </c>
      <c r="AY625" s="232" t="str">
        <f>_xlfn.XLOOKUP($F625,Monstervakken!$C:$C,Monstervakken!O:O,".",0)</f>
        <v>Toepasbaar in GBT</v>
      </c>
      <c r="AZ625" s="232" t="str">
        <f>_xlfn.XLOOKUP($F625,Monstervakken!$C:$C,Monstervakken!P:P,".",0)</f>
        <v>Toepasbaar in GBT</v>
      </c>
      <c r="BA625" s="232" t="str">
        <f>_xlfn.XLOOKUP($F625,Monstervakken!$C:$C,Monstervakken!Q:Q,".",0)</f>
        <v>Geen</v>
      </c>
      <c r="BB625" s="232"/>
      <c r="BC625" s="234" t="str">
        <f>_xlfn.XLOOKUP($F625,Monstervakken!$C:$C,Monstervakken!CM:CM,".",0)</f>
        <v>ja</v>
      </c>
      <c r="BD625" s="234" t="str">
        <f>_xlfn.XLOOKUP($F625,Monstervakken!$C:$C,Monstervakken!CN:CN,".",0)</f>
        <v>ja</v>
      </c>
      <c r="BE625" s="234" t="str">
        <f>_xlfn.XLOOKUP($F625,Monstervakken!$C:$C,Monstervakken!CO:CO,".",0)</f>
        <v>ja</v>
      </c>
      <c r="BF625" s="234" t="str">
        <f>_xlfn.XLOOKUP($F625,Monstervakken!$C:$C,Monstervakken!CP:CP,".",0)</f>
        <v>ja</v>
      </c>
      <c r="BG625" s="234" t="str">
        <f>_xlfn.XLOOKUP($F625,Monstervakken!$C:$C,Monstervakken!CQ:CQ,".",0)</f>
        <v>ja</v>
      </c>
      <c r="BH625" s="234" t="str">
        <f>_xlfn.XLOOKUP($F625,Monstervakken!$C:$C,Monstervakken!CR:CR,".",0)</f>
        <v>ja</v>
      </c>
      <c r="BI625" s="234" t="str">
        <f>_xlfn.XLOOKUP($F625,Monstervakken!$C:$C,Monstervakken!CS:CS,".",0)</f>
        <v>ja</v>
      </c>
      <c r="BJ625" s="234" t="str">
        <f>_xlfn.XLOOKUP($F625,Monstervakken!$C:$C,Monstervakken!CT:CT,".",0)</f>
        <v>ja</v>
      </c>
      <c r="BK625" s="234" t="str">
        <f>_xlfn.XLOOKUP($F625,Monstervakken!$C:$C,Monstervakken!CU:CU,".",0)</f>
        <v>ja</v>
      </c>
      <c r="BL625" s="232" t="str">
        <f t="shared" si="64"/>
        <v>250_082</v>
      </c>
    </row>
    <row r="626" spans="1:64" x14ac:dyDescent="0.2">
      <c r="A626" s="6" t="s">
        <v>1647</v>
      </c>
      <c r="C626" s="135">
        <f>_xlfn.XLOOKUP(F626,Monstervakken!C:C,Monstervakken!B:B)</f>
        <v>3022</v>
      </c>
      <c r="D626" s="6" t="s">
        <v>1639</v>
      </c>
      <c r="E626" s="6" t="s">
        <v>230</v>
      </c>
      <c r="F626" s="75">
        <v>92</v>
      </c>
      <c r="G626" s="75" t="str">
        <f t="shared" si="66"/>
        <v>250_083</v>
      </c>
      <c r="H626" s="135"/>
      <c r="I626" s="75">
        <v>83</v>
      </c>
      <c r="J626" s="6" t="s">
        <v>694</v>
      </c>
      <c r="K626" s="23">
        <v>44.5</v>
      </c>
      <c r="L626" s="25">
        <v>7.4</v>
      </c>
      <c r="M626" s="6">
        <v>329.3</v>
      </c>
      <c r="N626" s="8">
        <v>43672</v>
      </c>
      <c r="O626" s="6" t="s">
        <v>38</v>
      </c>
      <c r="P626" s="66">
        <v>-2.09</v>
      </c>
      <c r="Q626" s="66">
        <v>-2.12</v>
      </c>
      <c r="R626" s="66">
        <f>_xlfn.XLOOKUP(E626,hlp_leggeruitrapport!A:A,hlp_leggeruitrapport!D:D)</f>
        <v>-2.12</v>
      </c>
      <c r="S626" s="67">
        <v>0.75</v>
      </c>
      <c r="T626" s="67" t="str">
        <f>_xlfn.XLOOKUP(E626,hlp_leggeruitrapport!A:A,hlp_leggeruitrapport!E:E)</f>
        <v>-</v>
      </c>
      <c r="U626" s="76" t="str">
        <f>_xlfn.XLOOKUP(E626,hlp_leggeruitrapport!A:A,hlp_leggeruitrapport!F:F)</f>
        <v>-</v>
      </c>
      <c r="V626" s="165">
        <f>_xlfn.XLOOKUP($G626,hpBPaanwas!$C:$C,hpBPaanwas!T:T,".")</f>
        <v>3</v>
      </c>
      <c r="W626" s="75">
        <f t="shared" si="67"/>
        <v>-3.0700000000000003</v>
      </c>
      <c r="X626" s="6">
        <v>-2.87</v>
      </c>
      <c r="Y626" s="6">
        <v>2.9</v>
      </c>
      <c r="Z626" s="6">
        <v>0.59</v>
      </c>
      <c r="AA626" s="6">
        <v>0.25</v>
      </c>
      <c r="AB626" s="6">
        <v>0.42</v>
      </c>
      <c r="AC626" s="6">
        <v>26.3</v>
      </c>
      <c r="AD626" s="6">
        <v>11.1</v>
      </c>
      <c r="AE626" s="6">
        <v>18.7</v>
      </c>
      <c r="AF626" s="6">
        <v>0.105531</v>
      </c>
      <c r="AG626" s="6" t="s">
        <v>479</v>
      </c>
      <c r="AH626" s="6" t="s">
        <v>28</v>
      </c>
      <c r="AI626" s="6" t="s">
        <v>41</v>
      </c>
      <c r="AJ626" s="6" t="s">
        <v>694</v>
      </c>
      <c r="AK626" s="75">
        <f>_xlfn.XLOOKUP(G626,hlpBPout!C:C,hlpBPout!X:X,".")</f>
        <v>27</v>
      </c>
      <c r="AL626" s="75">
        <f>_xlfn.XLOOKUP($G626,hlpBPout!$C:$C,hlpBPout!AA:AA,".")</f>
        <v>9</v>
      </c>
      <c r="AM626" s="75">
        <f>_xlfn.XLOOKUP(G626,hpBPaanwas!C:C,hpBPaanwas!X:X,".")</f>
        <v>36</v>
      </c>
      <c r="AN626" s="165">
        <f t="shared" si="69"/>
        <v>0.4943820224719101</v>
      </c>
      <c r="AO626" s="75">
        <f>_xlfn.XLOOKUP($G626,hpBPaanwas!$C:$C,hpBPaanwas!AA:AA,".")</f>
        <v>22</v>
      </c>
      <c r="AP626" s="116"/>
      <c r="AQ626" s="75">
        <f t="shared" si="68"/>
        <v>0.69999999999999929</v>
      </c>
      <c r="AR626" s="116"/>
      <c r="AS626" s="127"/>
      <c r="AT626" s="127" t="s">
        <v>3795</v>
      </c>
      <c r="AU626" s="128"/>
      <c r="AV626" s="232" t="str">
        <f>_xlfn.XLOOKUP($F626,Monstervakken!$C:$C,Monstervakken!L:L,".",0)</f>
        <v>Klasse wonen</v>
      </c>
      <c r="AW626" s="232" t="str">
        <f>_xlfn.XLOOKUP($F626,Monstervakken!$C:$C,Monstervakken!M:M,".",0)</f>
        <v>Klasse A</v>
      </c>
      <c r="AX626" s="232" t="str">
        <f>_xlfn.XLOOKUP($F626,Monstervakken!$C:$C,Monstervakken!N:N,".",0)</f>
        <v>Verspreidbaar</v>
      </c>
      <c r="AY626" s="232" t="str">
        <f>_xlfn.XLOOKUP($F626,Monstervakken!$C:$C,Monstervakken!O:O,".",0)</f>
        <v>Toepasbaar in GBT</v>
      </c>
      <c r="AZ626" s="232" t="str">
        <f>_xlfn.XLOOKUP($F626,Monstervakken!$C:$C,Monstervakken!P:P,".",0)</f>
        <v>Toepasbaar in GBT</v>
      </c>
      <c r="BA626" s="232" t="str">
        <f>_xlfn.XLOOKUP($F626,Monstervakken!$C:$C,Monstervakken!Q:Q,".",0)</f>
        <v>Geen</v>
      </c>
      <c r="BB626" s="232"/>
      <c r="BC626" s="234" t="str">
        <f>_xlfn.XLOOKUP($F626,Monstervakken!$C:$C,Monstervakken!CM:CM,".",0)</f>
        <v>ja</v>
      </c>
      <c r="BD626" s="234" t="str">
        <f>_xlfn.XLOOKUP($F626,Monstervakken!$C:$C,Monstervakken!CN:CN,".",0)</f>
        <v>ja</v>
      </c>
      <c r="BE626" s="234" t="str">
        <f>_xlfn.XLOOKUP($F626,Monstervakken!$C:$C,Monstervakken!CO:CO,".",0)</f>
        <v>ja</v>
      </c>
      <c r="BF626" s="234" t="str">
        <f>_xlfn.XLOOKUP($F626,Monstervakken!$C:$C,Monstervakken!CP:CP,".",0)</f>
        <v>ja</v>
      </c>
      <c r="BG626" s="234" t="str">
        <f>_xlfn.XLOOKUP($F626,Monstervakken!$C:$C,Monstervakken!CQ:CQ,".",0)</f>
        <v>ja</v>
      </c>
      <c r="BH626" s="234" t="str">
        <f>_xlfn.XLOOKUP($F626,Monstervakken!$C:$C,Monstervakken!CR:CR,".",0)</f>
        <v>ja</v>
      </c>
      <c r="BI626" s="234" t="str">
        <f>_xlfn.XLOOKUP($F626,Monstervakken!$C:$C,Monstervakken!CS:CS,".",0)</f>
        <v>ja</v>
      </c>
      <c r="BJ626" s="234" t="str">
        <f>_xlfn.XLOOKUP($F626,Monstervakken!$C:$C,Monstervakken!CT:CT,".",0)</f>
        <v>ja</v>
      </c>
      <c r="BK626" s="234" t="str">
        <f>_xlfn.XLOOKUP($F626,Monstervakken!$C:$C,Monstervakken!CU:CU,".",0)</f>
        <v>ja</v>
      </c>
      <c r="BL626" s="232" t="str">
        <f t="shared" si="64"/>
        <v>250_083</v>
      </c>
    </row>
    <row r="627" spans="1:64" x14ac:dyDescent="0.2">
      <c r="A627" s="6" t="s">
        <v>1647</v>
      </c>
      <c r="C627" s="135">
        <f>_xlfn.XLOOKUP(F627,Monstervakken!C:C,Monstervakken!B:B)</f>
        <v>3022</v>
      </c>
      <c r="D627" s="6" t="s">
        <v>1639</v>
      </c>
      <c r="E627" s="6" t="s">
        <v>230</v>
      </c>
      <c r="F627" s="75">
        <v>92</v>
      </c>
      <c r="G627" s="75" t="str">
        <f t="shared" si="66"/>
        <v>250_084</v>
      </c>
      <c r="H627" s="135"/>
      <c r="I627" s="75">
        <v>84</v>
      </c>
      <c r="J627" s="6" t="s">
        <v>231</v>
      </c>
      <c r="K627" s="23">
        <v>45</v>
      </c>
      <c r="L627" s="25">
        <v>7.25</v>
      </c>
      <c r="M627" s="6">
        <v>326.25</v>
      </c>
      <c r="N627" s="8">
        <v>43672</v>
      </c>
      <c r="O627" s="6" t="s">
        <v>38</v>
      </c>
      <c r="P627" s="66">
        <v>-2.09</v>
      </c>
      <c r="Q627" s="66">
        <v>-2.12</v>
      </c>
      <c r="R627" s="66">
        <f>_xlfn.XLOOKUP(E627,hlp_leggeruitrapport!A:A,hlp_leggeruitrapport!D:D)</f>
        <v>-2.12</v>
      </c>
      <c r="S627" s="67">
        <v>0.75</v>
      </c>
      <c r="T627" s="67" t="str">
        <f>_xlfn.XLOOKUP(E627,hlp_leggeruitrapport!A:A,hlp_leggeruitrapport!E:E)</f>
        <v>-</v>
      </c>
      <c r="U627" s="76" t="str">
        <f>_xlfn.XLOOKUP(E627,hlp_leggeruitrapport!A:A,hlp_leggeruitrapport!F:F)</f>
        <v>-</v>
      </c>
      <c r="V627" s="165">
        <f>_xlfn.XLOOKUP($G627,hpBPaanwas!$C:$C,hpBPaanwas!T:T,".")</f>
        <v>3</v>
      </c>
      <c r="W627" s="75">
        <f t="shared" si="67"/>
        <v>-3.0700000000000003</v>
      </c>
      <c r="X627" s="6">
        <v>-2.87</v>
      </c>
      <c r="Y627" s="6">
        <v>2.75</v>
      </c>
      <c r="Z627" s="6">
        <v>0.67</v>
      </c>
      <c r="AA627" s="6">
        <v>7.0000000000000007E-2</v>
      </c>
      <c r="AB627" s="6">
        <v>0.25</v>
      </c>
      <c r="AC627" s="6">
        <v>30.2</v>
      </c>
      <c r="AD627" s="6">
        <v>3.2</v>
      </c>
      <c r="AE627" s="6">
        <v>11.3</v>
      </c>
      <c r="AF627" s="6">
        <v>3.3022000000000003E-2</v>
      </c>
      <c r="AG627" s="6" t="s">
        <v>27</v>
      </c>
      <c r="AH627" s="6" t="s">
        <v>28</v>
      </c>
      <c r="AI627" s="6" t="s">
        <v>29</v>
      </c>
      <c r="AJ627" s="6" t="s">
        <v>231</v>
      </c>
      <c r="AK627" s="75">
        <f>_xlfn.XLOOKUP(G627,hlpBPout!C:C,hlpBPout!X:X,".")</f>
        <v>32</v>
      </c>
      <c r="AL627" s="75">
        <f>_xlfn.XLOOKUP($G627,hlpBPout!$C:$C,hlpBPout!AA:AA,".")</f>
        <v>5</v>
      </c>
      <c r="AM627" s="75">
        <f>_xlfn.XLOOKUP(G627,hpBPaanwas!C:C,hpBPaanwas!X:X,".")</f>
        <v>41</v>
      </c>
      <c r="AN627" s="165">
        <f t="shared" si="69"/>
        <v>0.31111111111111112</v>
      </c>
      <c r="AO627" s="75">
        <f>_xlfn.XLOOKUP($G627,hpBPaanwas!$C:$C,hpBPaanwas!AA:AA,".")</f>
        <v>14</v>
      </c>
      <c r="AP627" s="116"/>
      <c r="AQ627" s="75">
        <f t="shared" si="68"/>
        <v>1.8000000000000007</v>
      </c>
      <c r="AR627" s="116"/>
      <c r="AS627" s="127"/>
      <c r="AT627" s="127" t="s">
        <v>3795</v>
      </c>
      <c r="AU627" s="128"/>
      <c r="AV627" s="232" t="str">
        <f>_xlfn.XLOOKUP($F627,Monstervakken!$C:$C,Monstervakken!L:L,".",0)</f>
        <v>Klasse wonen</v>
      </c>
      <c r="AW627" s="232" t="str">
        <f>_xlfn.XLOOKUP($F627,Monstervakken!$C:$C,Monstervakken!M:M,".",0)</f>
        <v>Klasse A</v>
      </c>
      <c r="AX627" s="232" t="str">
        <f>_xlfn.XLOOKUP($F627,Monstervakken!$C:$C,Monstervakken!N:N,".",0)</f>
        <v>Verspreidbaar</v>
      </c>
      <c r="AY627" s="232" t="str">
        <f>_xlfn.XLOOKUP($F627,Monstervakken!$C:$C,Monstervakken!O:O,".",0)</f>
        <v>Toepasbaar in GBT</v>
      </c>
      <c r="AZ627" s="232" t="str">
        <f>_xlfn.XLOOKUP($F627,Monstervakken!$C:$C,Monstervakken!P:P,".",0)</f>
        <v>Toepasbaar in GBT</v>
      </c>
      <c r="BA627" s="232" t="str">
        <f>_xlfn.XLOOKUP($F627,Monstervakken!$C:$C,Monstervakken!Q:Q,".",0)</f>
        <v>Geen</v>
      </c>
      <c r="BB627" s="232"/>
      <c r="BC627" s="234" t="str">
        <f>_xlfn.XLOOKUP($F627,Monstervakken!$C:$C,Monstervakken!CM:CM,".",0)</f>
        <v>ja</v>
      </c>
      <c r="BD627" s="234" t="str">
        <f>_xlfn.XLOOKUP($F627,Monstervakken!$C:$C,Monstervakken!CN:CN,".",0)</f>
        <v>ja</v>
      </c>
      <c r="BE627" s="234" t="str">
        <f>_xlfn.XLOOKUP($F627,Monstervakken!$C:$C,Monstervakken!CO:CO,".",0)</f>
        <v>ja</v>
      </c>
      <c r="BF627" s="234" t="str">
        <f>_xlfn.XLOOKUP($F627,Monstervakken!$C:$C,Monstervakken!CP:CP,".",0)</f>
        <v>ja</v>
      </c>
      <c r="BG627" s="234" t="str">
        <f>_xlfn.XLOOKUP($F627,Monstervakken!$C:$C,Monstervakken!CQ:CQ,".",0)</f>
        <v>ja</v>
      </c>
      <c r="BH627" s="234" t="str">
        <f>_xlfn.XLOOKUP($F627,Monstervakken!$C:$C,Monstervakken!CR:CR,".",0)</f>
        <v>ja</v>
      </c>
      <c r="BI627" s="234" t="str">
        <f>_xlfn.XLOOKUP($F627,Monstervakken!$C:$C,Monstervakken!CS:CS,".",0)</f>
        <v>ja</v>
      </c>
      <c r="BJ627" s="234" t="str">
        <f>_xlfn.XLOOKUP($F627,Monstervakken!$C:$C,Monstervakken!CT:CT,".",0)</f>
        <v>ja</v>
      </c>
      <c r="BK627" s="234" t="str">
        <f>_xlfn.XLOOKUP($F627,Monstervakken!$C:$C,Monstervakken!CU:CU,".",0)</f>
        <v>ja</v>
      </c>
      <c r="BL627" s="232" t="str">
        <f t="shared" si="64"/>
        <v>250_084</v>
      </c>
    </row>
    <row r="628" spans="1:64" x14ac:dyDescent="0.2">
      <c r="A628" s="6" t="s">
        <v>1647</v>
      </c>
      <c r="C628" s="135">
        <f>_xlfn.XLOOKUP(F628,Monstervakken!C:C,Monstervakken!B:B)</f>
        <v>3022</v>
      </c>
      <c r="D628" s="6" t="s">
        <v>1639</v>
      </c>
      <c r="E628" s="6" t="s">
        <v>695</v>
      </c>
      <c r="F628" s="75">
        <v>92</v>
      </c>
      <c r="G628" s="75" t="str">
        <f t="shared" si="66"/>
        <v>250_085</v>
      </c>
      <c r="H628" s="135"/>
      <c r="I628" s="75">
        <v>85</v>
      </c>
      <c r="J628" s="6" t="s">
        <v>696</v>
      </c>
      <c r="K628" s="23">
        <v>37.5</v>
      </c>
      <c r="L628" s="25">
        <v>5.75</v>
      </c>
      <c r="M628" s="6">
        <v>215.625</v>
      </c>
      <c r="N628" s="8">
        <v>43670</v>
      </c>
      <c r="O628" s="6" t="s">
        <v>74</v>
      </c>
      <c r="P628" s="66">
        <v>-2.09</v>
      </c>
      <c r="Q628" s="66">
        <v>-2.12</v>
      </c>
      <c r="R628" s="66">
        <f>_xlfn.XLOOKUP(E628,hlp_leggeruitrapport!A:A,hlp_leggeruitrapport!D:D)</f>
        <v>-2.12</v>
      </c>
      <c r="S628" s="67">
        <v>0.75</v>
      </c>
      <c r="T628" s="67" t="str">
        <f>_xlfn.XLOOKUP(E628,hlp_leggeruitrapport!A:A,hlp_leggeruitrapport!E:E)</f>
        <v>-</v>
      </c>
      <c r="U628" s="76" t="str">
        <f>_xlfn.XLOOKUP(E628,hlp_leggeruitrapport!A:A,hlp_leggeruitrapport!F:F)</f>
        <v>-</v>
      </c>
      <c r="V628" s="165">
        <f>_xlfn.XLOOKUP($G628,hpBPaanwas!$C:$C,hpBPaanwas!T:T,".")</f>
        <v>2.56</v>
      </c>
      <c r="W628" s="75">
        <f t="shared" si="67"/>
        <v>-3.0700000000000003</v>
      </c>
      <c r="X628" s="6">
        <v>-2.87</v>
      </c>
      <c r="Y628" s="6">
        <v>1.916666</v>
      </c>
      <c r="Z628" s="6">
        <v>0.65</v>
      </c>
      <c r="AA628" s="6">
        <v>0.34</v>
      </c>
      <c r="AB628" s="6">
        <v>0.36</v>
      </c>
      <c r="AC628" s="6">
        <v>24.4</v>
      </c>
      <c r="AD628" s="6">
        <v>12.8</v>
      </c>
      <c r="AE628" s="6">
        <v>13.5</v>
      </c>
      <c r="AF628" s="6">
        <v>0.19128000000000001</v>
      </c>
      <c r="AG628" s="6" t="s">
        <v>479</v>
      </c>
      <c r="AH628" s="6" t="s">
        <v>28</v>
      </c>
      <c r="AI628" s="6" t="s">
        <v>41</v>
      </c>
      <c r="AJ628" s="6" t="s">
        <v>696</v>
      </c>
      <c r="AK628" s="75">
        <f>_xlfn.XLOOKUP(G628,hlpBPout!C:C,hlpBPout!X:X,".")</f>
        <v>23</v>
      </c>
      <c r="AL628" s="75">
        <f>_xlfn.XLOOKUP($G628,hlpBPout!$C:$C,hlpBPout!AA:AA,".")</f>
        <v>8</v>
      </c>
      <c r="AM628" s="75">
        <f>_xlfn.XLOOKUP(G628,hpBPaanwas!C:C,hpBPaanwas!X:X,".")</f>
        <v>30</v>
      </c>
      <c r="AN628" s="165">
        <f t="shared" si="69"/>
        <v>0.4</v>
      </c>
      <c r="AO628" s="75">
        <f>_xlfn.XLOOKUP($G628,hpBPaanwas!$C:$C,hpBPaanwas!AA:AA,".")</f>
        <v>15</v>
      </c>
      <c r="AP628" s="116"/>
      <c r="AQ628" s="75">
        <f t="shared" si="68"/>
        <v>-1.3999999999999986</v>
      </c>
      <c r="AR628" s="116"/>
      <c r="AS628" s="127"/>
      <c r="AT628" s="127" t="s">
        <v>3795</v>
      </c>
      <c r="AU628" s="128"/>
      <c r="AV628" s="232" t="str">
        <f>_xlfn.XLOOKUP($F628,Monstervakken!$C:$C,Monstervakken!L:L,".",0)</f>
        <v>Klasse wonen</v>
      </c>
      <c r="AW628" s="232" t="str">
        <f>_xlfn.XLOOKUP($F628,Monstervakken!$C:$C,Monstervakken!M:M,".",0)</f>
        <v>Klasse A</v>
      </c>
      <c r="AX628" s="232" t="str">
        <f>_xlfn.XLOOKUP($F628,Monstervakken!$C:$C,Monstervakken!N:N,".",0)</f>
        <v>Verspreidbaar</v>
      </c>
      <c r="AY628" s="232" t="str">
        <f>_xlfn.XLOOKUP($F628,Monstervakken!$C:$C,Monstervakken!O:O,".",0)</f>
        <v>Toepasbaar in GBT</v>
      </c>
      <c r="AZ628" s="232" t="str">
        <f>_xlfn.XLOOKUP($F628,Monstervakken!$C:$C,Monstervakken!P:P,".",0)</f>
        <v>Toepasbaar in GBT</v>
      </c>
      <c r="BA628" s="232" t="str">
        <f>_xlfn.XLOOKUP($F628,Monstervakken!$C:$C,Monstervakken!Q:Q,".",0)</f>
        <v>Geen</v>
      </c>
      <c r="BB628" s="232"/>
      <c r="BC628" s="234" t="str">
        <f>_xlfn.XLOOKUP($F628,Monstervakken!$C:$C,Monstervakken!CM:CM,".",0)</f>
        <v>ja</v>
      </c>
      <c r="BD628" s="234" t="str">
        <f>_xlfn.XLOOKUP($F628,Monstervakken!$C:$C,Monstervakken!CN:CN,".",0)</f>
        <v>ja</v>
      </c>
      <c r="BE628" s="234" t="str">
        <f>_xlfn.XLOOKUP($F628,Monstervakken!$C:$C,Monstervakken!CO:CO,".",0)</f>
        <v>ja</v>
      </c>
      <c r="BF628" s="234" t="str">
        <f>_xlfn.XLOOKUP($F628,Monstervakken!$C:$C,Monstervakken!CP:CP,".",0)</f>
        <v>ja</v>
      </c>
      <c r="BG628" s="234" t="str">
        <f>_xlfn.XLOOKUP($F628,Monstervakken!$C:$C,Monstervakken!CQ:CQ,".",0)</f>
        <v>ja</v>
      </c>
      <c r="BH628" s="234" t="str">
        <f>_xlfn.XLOOKUP($F628,Monstervakken!$C:$C,Monstervakken!CR:CR,".",0)</f>
        <v>ja</v>
      </c>
      <c r="BI628" s="234" t="str">
        <f>_xlfn.XLOOKUP($F628,Monstervakken!$C:$C,Monstervakken!CS:CS,".",0)</f>
        <v>ja</v>
      </c>
      <c r="BJ628" s="234" t="str">
        <f>_xlfn.XLOOKUP($F628,Monstervakken!$C:$C,Monstervakken!CT:CT,".",0)</f>
        <v>ja</v>
      </c>
      <c r="BK628" s="234" t="str">
        <f>_xlfn.XLOOKUP($F628,Monstervakken!$C:$C,Monstervakken!CU:CU,".",0)</f>
        <v>ja</v>
      </c>
      <c r="BL628" s="232" t="str">
        <f t="shared" si="64"/>
        <v>250_085</v>
      </c>
    </row>
    <row r="629" spans="1:64" x14ac:dyDescent="0.2">
      <c r="A629" s="6" t="s">
        <v>1647</v>
      </c>
      <c r="C629" s="135">
        <f>_xlfn.XLOOKUP(F629,Monstervakken!C:C,Monstervakken!B:B)</f>
        <v>3022</v>
      </c>
      <c r="D629" s="6" t="s">
        <v>1639</v>
      </c>
      <c r="E629" s="6" t="s">
        <v>695</v>
      </c>
      <c r="F629" s="75">
        <v>92</v>
      </c>
      <c r="G629" s="75" t="str">
        <f t="shared" si="66"/>
        <v>250_086</v>
      </c>
      <c r="H629" s="135"/>
      <c r="I629" s="75">
        <v>86</v>
      </c>
      <c r="J629" s="6" t="s">
        <v>697</v>
      </c>
      <c r="K629" s="23">
        <v>42.5</v>
      </c>
      <c r="L629" s="25">
        <v>5.8</v>
      </c>
      <c r="M629" s="6">
        <v>246.5</v>
      </c>
      <c r="N629" s="8">
        <v>43670</v>
      </c>
      <c r="O629" s="6" t="s">
        <v>74</v>
      </c>
      <c r="P629" s="66">
        <v>-2.09</v>
      </c>
      <c r="Q629" s="66">
        <v>-2.12</v>
      </c>
      <c r="R629" s="66">
        <f>_xlfn.XLOOKUP(E629,hlp_leggeruitrapport!A:A,hlp_leggeruitrapport!D:D)</f>
        <v>-2.12</v>
      </c>
      <c r="S629" s="67">
        <v>0.75</v>
      </c>
      <c r="T629" s="67" t="str">
        <f>_xlfn.XLOOKUP(E629,hlp_leggeruitrapport!A:A,hlp_leggeruitrapport!E:E)</f>
        <v>-</v>
      </c>
      <c r="U629" s="76" t="str">
        <f>_xlfn.XLOOKUP(E629,hlp_leggeruitrapport!A:A,hlp_leggeruitrapport!F:F)</f>
        <v>-</v>
      </c>
      <c r="V629" s="165">
        <f>_xlfn.XLOOKUP($G629,hpBPaanwas!$C:$C,hpBPaanwas!T:T,".")</f>
        <v>2.58</v>
      </c>
      <c r="W629" s="75">
        <f t="shared" si="67"/>
        <v>-3.0700000000000003</v>
      </c>
      <c r="X629" s="6">
        <v>-2.87</v>
      </c>
      <c r="Y629" s="6">
        <v>1.933333</v>
      </c>
      <c r="Z629" s="6">
        <v>0.44</v>
      </c>
      <c r="AA629" s="6">
        <v>0.34</v>
      </c>
      <c r="AB629" s="6">
        <v>0.39</v>
      </c>
      <c r="AC629" s="6">
        <v>18.7</v>
      </c>
      <c r="AD629" s="6">
        <v>14.5</v>
      </c>
      <c r="AE629" s="6">
        <v>16.600000000000001</v>
      </c>
      <c r="AF629" s="6">
        <v>0.189944</v>
      </c>
      <c r="AG629" s="6" t="s">
        <v>479</v>
      </c>
      <c r="AH629" s="6" t="s">
        <v>28</v>
      </c>
      <c r="AI629" s="6" t="s">
        <v>41</v>
      </c>
      <c r="AJ629" s="6" t="s">
        <v>697</v>
      </c>
      <c r="AK629" s="75">
        <f>_xlfn.XLOOKUP(G629,hlpBPout!C:C,hlpBPout!X:X,".")</f>
        <v>17</v>
      </c>
      <c r="AL629" s="75">
        <f>_xlfn.XLOOKUP($G629,hlpBPout!$C:$C,hlpBPout!AA:AA,".")</f>
        <v>9</v>
      </c>
      <c r="AM629" s="75">
        <f>_xlfn.XLOOKUP(G629,hpBPaanwas!C:C,hpBPaanwas!X:X,".")</f>
        <v>26</v>
      </c>
      <c r="AN629" s="165">
        <f t="shared" si="69"/>
        <v>0.49411764705882355</v>
      </c>
      <c r="AO629" s="75">
        <f>_xlfn.XLOOKUP($G629,hpBPaanwas!$C:$C,hpBPaanwas!AA:AA,".")</f>
        <v>21</v>
      </c>
      <c r="AP629" s="116"/>
      <c r="AQ629" s="75">
        <f t="shared" si="68"/>
        <v>-1.6999999999999993</v>
      </c>
      <c r="AR629" s="116"/>
      <c r="AS629" s="127"/>
      <c r="AT629" s="127" t="s">
        <v>3795</v>
      </c>
      <c r="AU629" s="128"/>
      <c r="AV629" s="232" t="str">
        <f>_xlfn.XLOOKUP($F629,Monstervakken!$C:$C,Monstervakken!L:L,".",0)</f>
        <v>Klasse wonen</v>
      </c>
      <c r="AW629" s="232" t="str">
        <f>_xlfn.XLOOKUP($F629,Monstervakken!$C:$C,Monstervakken!M:M,".",0)</f>
        <v>Klasse A</v>
      </c>
      <c r="AX629" s="232" t="str">
        <f>_xlfn.XLOOKUP($F629,Monstervakken!$C:$C,Monstervakken!N:N,".",0)</f>
        <v>Verspreidbaar</v>
      </c>
      <c r="AY629" s="232" t="str">
        <f>_xlfn.XLOOKUP($F629,Monstervakken!$C:$C,Monstervakken!O:O,".",0)</f>
        <v>Toepasbaar in GBT</v>
      </c>
      <c r="AZ629" s="232" t="str">
        <f>_xlfn.XLOOKUP($F629,Monstervakken!$C:$C,Monstervakken!P:P,".",0)</f>
        <v>Toepasbaar in GBT</v>
      </c>
      <c r="BA629" s="232" t="str">
        <f>_xlfn.XLOOKUP($F629,Monstervakken!$C:$C,Monstervakken!Q:Q,".",0)</f>
        <v>Geen</v>
      </c>
      <c r="BB629" s="232"/>
      <c r="BC629" s="234" t="str">
        <f>_xlfn.XLOOKUP($F629,Monstervakken!$C:$C,Monstervakken!CM:CM,".",0)</f>
        <v>ja</v>
      </c>
      <c r="BD629" s="234" t="str">
        <f>_xlfn.XLOOKUP($F629,Monstervakken!$C:$C,Monstervakken!CN:CN,".",0)</f>
        <v>ja</v>
      </c>
      <c r="BE629" s="234" t="str">
        <f>_xlfn.XLOOKUP($F629,Monstervakken!$C:$C,Monstervakken!CO:CO,".",0)</f>
        <v>ja</v>
      </c>
      <c r="BF629" s="234" t="str">
        <f>_xlfn.XLOOKUP($F629,Monstervakken!$C:$C,Monstervakken!CP:CP,".",0)</f>
        <v>ja</v>
      </c>
      <c r="BG629" s="234" t="str">
        <f>_xlfn.XLOOKUP($F629,Monstervakken!$C:$C,Monstervakken!CQ:CQ,".",0)</f>
        <v>ja</v>
      </c>
      <c r="BH629" s="234" t="str">
        <f>_xlfn.XLOOKUP($F629,Monstervakken!$C:$C,Monstervakken!CR:CR,".",0)</f>
        <v>ja</v>
      </c>
      <c r="BI629" s="234" t="str">
        <f>_xlfn.XLOOKUP($F629,Monstervakken!$C:$C,Monstervakken!CS:CS,".",0)</f>
        <v>ja</v>
      </c>
      <c r="BJ629" s="234" t="str">
        <f>_xlfn.XLOOKUP($F629,Monstervakken!$C:$C,Monstervakken!CT:CT,".",0)</f>
        <v>ja</v>
      </c>
      <c r="BK629" s="234" t="str">
        <f>_xlfn.XLOOKUP($F629,Monstervakken!$C:$C,Monstervakken!CU:CU,".",0)</f>
        <v>ja</v>
      </c>
      <c r="BL629" s="232" t="str">
        <f t="shared" si="64"/>
        <v>250_086</v>
      </c>
    </row>
    <row r="630" spans="1:64" x14ac:dyDescent="0.2">
      <c r="A630" s="6" t="s">
        <v>1647</v>
      </c>
      <c r="C630" s="135">
        <f>_xlfn.XLOOKUP(F630,Monstervakken!C:C,Monstervakken!B:B)</f>
        <v>3022</v>
      </c>
      <c r="D630" s="6" t="s">
        <v>1639</v>
      </c>
      <c r="E630" s="6" t="s">
        <v>695</v>
      </c>
      <c r="F630" s="75">
        <v>92</v>
      </c>
      <c r="G630" s="75" t="str">
        <f t="shared" si="66"/>
        <v>250_087</v>
      </c>
      <c r="H630" s="135"/>
      <c r="I630" s="75">
        <v>87</v>
      </c>
      <c r="J630" s="6" t="s">
        <v>698</v>
      </c>
      <c r="K630" s="23">
        <v>31.5</v>
      </c>
      <c r="L630" s="25">
        <v>6.4</v>
      </c>
      <c r="M630" s="6">
        <v>201.6</v>
      </c>
      <c r="N630" s="8">
        <v>43670</v>
      </c>
      <c r="O630" s="6" t="s">
        <v>74</v>
      </c>
      <c r="P630" s="66">
        <v>-2.09</v>
      </c>
      <c r="Q630" s="66">
        <v>-2.12</v>
      </c>
      <c r="R630" s="66">
        <f>_xlfn.XLOOKUP(E630,hlp_leggeruitrapport!A:A,hlp_leggeruitrapport!D:D)</f>
        <v>-2.12</v>
      </c>
      <c r="S630" s="67">
        <v>0.75</v>
      </c>
      <c r="T630" s="67" t="str">
        <f>_xlfn.XLOOKUP(E630,hlp_leggeruitrapport!A:A,hlp_leggeruitrapport!E:E)</f>
        <v>-</v>
      </c>
      <c r="U630" s="76" t="str">
        <f>_xlfn.XLOOKUP(E630,hlp_leggeruitrapport!A:A,hlp_leggeruitrapport!F:F)</f>
        <v>-</v>
      </c>
      <c r="V630" s="165">
        <f>_xlfn.XLOOKUP($G630,hpBPaanwas!$C:$C,hpBPaanwas!T:T,".")</f>
        <v>3</v>
      </c>
      <c r="W630" s="75">
        <f t="shared" si="67"/>
        <v>-3.0700000000000003</v>
      </c>
      <c r="X630" s="6">
        <v>-2.87</v>
      </c>
      <c r="Y630" s="6">
        <v>1.9</v>
      </c>
      <c r="Z630" s="6">
        <v>0.37</v>
      </c>
      <c r="AA630" s="6">
        <v>0.36</v>
      </c>
      <c r="AB630" s="6">
        <v>0.36</v>
      </c>
      <c r="AC630" s="6">
        <v>11.7</v>
      </c>
      <c r="AD630" s="6">
        <v>11.3</v>
      </c>
      <c r="AE630" s="6">
        <v>11.3</v>
      </c>
      <c r="AF630" s="6">
        <v>0.19445599999999999</v>
      </c>
      <c r="AG630" s="6" t="s">
        <v>479</v>
      </c>
      <c r="AH630" s="6" t="s">
        <v>28</v>
      </c>
      <c r="AI630" s="6" t="s">
        <v>41</v>
      </c>
      <c r="AJ630" s="6" t="s">
        <v>698</v>
      </c>
      <c r="AK630" s="75">
        <f>_xlfn.XLOOKUP(G630,hlpBPout!C:C,hlpBPout!X:X,".")</f>
        <v>13</v>
      </c>
      <c r="AL630" s="75">
        <f>_xlfn.XLOOKUP($G630,hlpBPout!$C:$C,hlpBPout!AA:AA,".")</f>
        <v>9</v>
      </c>
      <c r="AM630" s="75">
        <f>_xlfn.XLOOKUP(G630,hpBPaanwas!C:C,hpBPaanwas!X:X,".")</f>
        <v>16</v>
      </c>
      <c r="AN630" s="165">
        <f t="shared" si="69"/>
        <v>0.50793650793650791</v>
      </c>
      <c r="AO630" s="75">
        <f>_xlfn.XLOOKUP($G630,hpBPaanwas!$C:$C,hpBPaanwas!AA:AA,".")</f>
        <v>16</v>
      </c>
      <c r="AP630" s="116"/>
      <c r="AQ630" s="75">
        <f t="shared" si="68"/>
        <v>1.3000000000000007</v>
      </c>
      <c r="AR630" s="116"/>
      <c r="AS630" s="127"/>
      <c r="AT630" s="127" t="s">
        <v>3795</v>
      </c>
      <c r="AU630" s="128"/>
      <c r="AV630" s="232" t="str">
        <f>_xlfn.XLOOKUP($F630,Monstervakken!$C:$C,Monstervakken!L:L,".",0)</f>
        <v>Klasse wonen</v>
      </c>
      <c r="AW630" s="232" t="str">
        <f>_xlfn.XLOOKUP($F630,Monstervakken!$C:$C,Monstervakken!M:M,".",0)</f>
        <v>Klasse A</v>
      </c>
      <c r="AX630" s="232" t="str">
        <f>_xlfn.XLOOKUP($F630,Monstervakken!$C:$C,Monstervakken!N:N,".",0)</f>
        <v>Verspreidbaar</v>
      </c>
      <c r="AY630" s="232" t="str">
        <f>_xlfn.XLOOKUP($F630,Monstervakken!$C:$C,Monstervakken!O:O,".",0)</f>
        <v>Toepasbaar in GBT</v>
      </c>
      <c r="AZ630" s="232" t="str">
        <f>_xlfn.XLOOKUP($F630,Monstervakken!$C:$C,Monstervakken!P:P,".",0)</f>
        <v>Toepasbaar in GBT</v>
      </c>
      <c r="BA630" s="232" t="str">
        <f>_xlfn.XLOOKUP($F630,Monstervakken!$C:$C,Monstervakken!Q:Q,".",0)</f>
        <v>Geen</v>
      </c>
      <c r="BB630" s="232"/>
      <c r="BC630" s="234" t="str">
        <f>_xlfn.XLOOKUP($F630,Monstervakken!$C:$C,Monstervakken!CM:CM,".",0)</f>
        <v>ja</v>
      </c>
      <c r="BD630" s="234" t="str">
        <f>_xlfn.XLOOKUP($F630,Monstervakken!$C:$C,Monstervakken!CN:CN,".",0)</f>
        <v>ja</v>
      </c>
      <c r="BE630" s="234" t="str">
        <f>_xlfn.XLOOKUP($F630,Monstervakken!$C:$C,Monstervakken!CO:CO,".",0)</f>
        <v>ja</v>
      </c>
      <c r="BF630" s="234" t="str">
        <f>_xlfn.XLOOKUP($F630,Monstervakken!$C:$C,Monstervakken!CP:CP,".",0)</f>
        <v>ja</v>
      </c>
      <c r="BG630" s="234" t="str">
        <f>_xlfn.XLOOKUP($F630,Monstervakken!$C:$C,Monstervakken!CQ:CQ,".",0)</f>
        <v>ja</v>
      </c>
      <c r="BH630" s="234" t="str">
        <f>_xlfn.XLOOKUP($F630,Monstervakken!$C:$C,Monstervakken!CR:CR,".",0)</f>
        <v>ja</v>
      </c>
      <c r="BI630" s="234" t="str">
        <f>_xlfn.XLOOKUP($F630,Monstervakken!$C:$C,Monstervakken!CS:CS,".",0)</f>
        <v>ja</v>
      </c>
      <c r="BJ630" s="234" t="str">
        <f>_xlfn.XLOOKUP($F630,Monstervakken!$C:$C,Monstervakken!CT:CT,".",0)</f>
        <v>ja</v>
      </c>
      <c r="BK630" s="234" t="str">
        <f>_xlfn.XLOOKUP($F630,Monstervakken!$C:$C,Monstervakken!CU:CU,".",0)</f>
        <v>ja</v>
      </c>
      <c r="BL630" s="232" t="str">
        <f t="shared" si="64"/>
        <v>250_087</v>
      </c>
    </row>
    <row r="631" spans="1:64" x14ac:dyDescent="0.2">
      <c r="A631" s="6" t="s">
        <v>1647</v>
      </c>
      <c r="C631" s="135">
        <f>_xlfn.XLOOKUP(F631,Monstervakken!C:C,Monstervakken!B:B)</f>
        <v>3022</v>
      </c>
      <c r="D631" s="6" t="s">
        <v>1639</v>
      </c>
      <c r="E631" s="6" t="s">
        <v>232</v>
      </c>
      <c r="F631" s="75">
        <v>92</v>
      </c>
      <c r="G631" s="115" t="str">
        <f t="shared" si="66"/>
        <v>250_088</v>
      </c>
      <c r="H631" s="135"/>
      <c r="I631" s="75">
        <v>88</v>
      </c>
      <c r="J631" s="6" t="s">
        <v>233</v>
      </c>
      <c r="K631" s="23">
        <v>65.5</v>
      </c>
      <c r="L631" s="25">
        <v>6.15</v>
      </c>
      <c r="M631" s="6">
        <v>402.82499999999999</v>
      </c>
      <c r="N631" s="8">
        <v>43672</v>
      </c>
      <c r="O631" s="6" t="s">
        <v>66</v>
      </c>
      <c r="P631" s="66">
        <v>-2.09</v>
      </c>
      <c r="Q631" s="66">
        <v>-2.12</v>
      </c>
      <c r="R631" s="66">
        <f>_xlfn.XLOOKUP(E631,hlp_leggeruitrapport!A:A,hlp_leggeruitrapport!D:D)</f>
        <v>-2.12</v>
      </c>
      <c r="S631" s="66">
        <v>0.75</v>
      </c>
      <c r="T631" s="66">
        <f>_xlfn.XLOOKUP(E631,hlp_leggeruitrapport!A:A,hlp_leggeruitrapport!E:E)</f>
        <v>0.75</v>
      </c>
      <c r="U631" s="75">
        <f>_xlfn.XLOOKUP(E631,hlp_leggeruitrapport!A:A,hlp_leggeruitrapport!F:F)</f>
        <v>3</v>
      </c>
      <c r="V631" s="165">
        <f>_xlfn.XLOOKUP($G631,hpBPaanwas!$C:$C,hpBPaanwas!T:T,".")</f>
        <v>3</v>
      </c>
      <c r="W631" s="75">
        <f t="shared" si="67"/>
        <v>-3.0700000000000003</v>
      </c>
      <c r="X631" s="6">
        <v>-2.87</v>
      </c>
      <c r="Y631" s="6">
        <v>1.65</v>
      </c>
      <c r="Z631" s="6">
        <v>1.65</v>
      </c>
      <c r="AA631" s="6">
        <v>0</v>
      </c>
      <c r="AB631" s="6">
        <v>0.04</v>
      </c>
      <c r="AC631" s="6">
        <v>108.1</v>
      </c>
      <c r="AD631" s="6">
        <v>0</v>
      </c>
      <c r="AE631" s="6">
        <v>2.6</v>
      </c>
      <c r="AF631" s="6">
        <v>0</v>
      </c>
      <c r="AG631" s="6" t="s">
        <v>27</v>
      </c>
      <c r="AH631" s="6" t="s">
        <v>32</v>
      </c>
      <c r="AI631" s="6" t="s">
        <v>41</v>
      </c>
      <c r="AJ631" s="6" t="s">
        <v>233</v>
      </c>
      <c r="AK631" s="75">
        <f>_xlfn.XLOOKUP(G631,hlpBPout!C:C,hlpBPout!X:X,".")</f>
        <v>105</v>
      </c>
      <c r="AL631" s="75">
        <f>_xlfn.XLOOKUP($G631,hlpBPout!$C:$C,hlpBPout!AA:AA,".")</f>
        <v>0</v>
      </c>
      <c r="AM631" s="75">
        <f>_xlfn.XLOOKUP(G631,hpBPaanwas!C:C,hpBPaanwas!X:X,".")</f>
        <v>118</v>
      </c>
      <c r="AN631" s="165">
        <f t="shared" si="69"/>
        <v>0</v>
      </c>
      <c r="AO631" s="75">
        <f>_xlfn.XLOOKUP($G631,hpBPaanwas!$C:$C,hpBPaanwas!AA:AA,".")</f>
        <v>0</v>
      </c>
      <c r="AP631" s="116"/>
      <c r="AQ631" s="75">
        <f t="shared" si="68"/>
        <v>-3.0999999999999943</v>
      </c>
      <c r="AR631" s="116"/>
      <c r="AS631" s="127"/>
      <c r="AT631" s="127" t="s">
        <v>3795</v>
      </c>
      <c r="AU631" s="128"/>
      <c r="AV631" s="232" t="str">
        <f>_xlfn.XLOOKUP($F631,Monstervakken!$C:$C,Monstervakken!L:L,".",0)</f>
        <v>Klasse wonen</v>
      </c>
      <c r="AW631" s="232" t="str">
        <f>_xlfn.XLOOKUP($F631,Monstervakken!$C:$C,Monstervakken!M:M,".",0)</f>
        <v>Klasse A</v>
      </c>
      <c r="AX631" s="232" t="str">
        <f>_xlfn.XLOOKUP($F631,Monstervakken!$C:$C,Monstervakken!N:N,".",0)</f>
        <v>Verspreidbaar</v>
      </c>
      <c r="AY631" s="232" t="str">
        <f>_xlfn.XLOOKUP($F631,Monstervakken!$C:$C,Monstervakken!O:O,".",0)</f>
        <v>Toepasbaar in GBT</v>
      </c>
      <c r="AZ631" s="232" t="str">
        <f>_xlfn.XLOOKUP($F631,Monstervakken!$C:$C,Monstervakken!P:P,".",0)</f>
        <v>Toepasbaar in GBT</v>
      </c>
      <c r="BA631" s="232" t="str">
        <f>_xlfn.XLOOKUP($F631,Monstervakken!$C:$C,Monstervakken!Q:Q,".",0)</f>
        <v>Geen</v>
      </c>
      <c r="BB631" s="232"/>
      <c r="BC631" s="234" t="str">
        <f>_xlfn.XLOOKUP($F631,Monstervakken!$C:$C,Monstervakken!CM:CM,".",0)</f>
        <v>ja</v>
      </c>
      <c r="BD631" s="234" t="str">
        <f>_xlfn.XLOOKUP($F631,Monstervakken!$C:$C,Monstervakken!CN:CN,".",0)</f>
        <v>ja</v>
      </c>
      <c r="BE631" s="234" t="str">
        <f>_xlfn.XLOOKUP($F631,Monstervakken!$C:$C,Monstervakken!CO:CO,".",0)</f>
        <v>ja</v>
      </c>
      <c r="BF631" s="234" t="str">
        <f>_xlfn.XLOOKUP($F631,Monstervakken!$C:$C,Monstervakken!CP:CP,".",0)</f>
        <v>ja</v>
      </c>
      <c r="BG631" s="234" t="str">
        <f>_xlfn.XLOOKUP($F631,Monstervakken!$C:$C,Monstervakken!CQ:CQ,".",0)</f>
        <v>ja</v>
      </c>
      <c r="BH631" s="234" t="str">
        <f>_xlfn.XLOOKUP($F631,Monstervakken!$C:$C,Monstervakken!CR:CR,".",0)</f>
        <v>ja</v>
      </c>
      <c r="BI631" s="234" t="str">
        <f>_xlfn.XLOOKUP($F631,Monstervakken!$C:$C,Monstervakken!CS:CS,".",0)</f>
        <v>ja</v>
      </c>
      <c r="BJ631" s="234" t="str">
        <f>_xlfn.XLOOKUP($F631,Monstervakken!$C:$C,Monstervakken!CT:CT,".",0)</f>
        <v>ja</v>
      </c>
      <c r="BK631" s="234" t="str">
        <f>_xlfn.XLOOKUP($F631,Monstervakken!$C:$C,Monstervakken!CU:CU,".",0)</f>
        <v>ja</v>
      </c>
      <c r="BL631" s="232" t="str">
        <f t="shared" si="64"/>
        <v>250_088</v>
      </c>
    </row>
    <row r="632" spans="1:64" x14ac:dyDescent="0.2">
      <c r="A632" s="6" t="s">
        <v>1647</v>
      </c>
      <c r="C632" s="135">
        <f>_xlfn.XLOOKUP(F632,Monstervakken!C:C,Monstervakken!B:B)</f>
        <v>2023</v>
      </c>
      <c r="D632" s="6" t="s">
        <v>1636</v>
      </c>
      <c r="E632" s="6" t="s">
        <v>128</v>
      </c>
      <c r="F632" s="75">
        <v>111</v>
      </c>
      <c r="G632" s="115" t="str">
        <f t="shared" si="66"/>
        <v>254_007</v>
      </c>
      <c r="H632" s="135"/>
      <c r="I632" s="75">
        <v>7</v>
      </c>
      <c r="J632" s="6" t="s">
        <v>444</v>
      </c>
      <c r="K632" s="23">
        <v>22.5</v>
      </c>
      <c r="L632" s="25">
        <v>12.6</v>
      </c>
      <c r="M632" s="6">
        <v>283.5</v>
      </c>
      <c r="N632" s="8">
        <v>43663</v>
      </c>
      <c r="O632" s="6" t="s">
        <v>38</v>
      </c>
      <c r="P632" s="66">
        <v>-1.94</v>
      </c>
      <c r="Q632" s="66">
        <v>-1.97</v>
      </c>
      <c r="R632" s="66">
        <f>_xlfn.XLOOKUP(E632,hlp_leggeruitrapport!A:A,hlp_leggeruitrapport!D:D)</f>
        <v>-1.97</v>
      </c>
      <c r="S632" s="66">
        <v>0.75</v>
      </c>
      <c r="T632" s="66">
        <f>_xlfn.XLOOKUP(E632,hlp_leggeruitrapport!A:A,hlp_leggeruitrapport!E:E)</f>
        <v>0.75</v>
      </c>
      <c r="U632" s="75">
        <f>_xlfn.XLOOKUP(E632,hlp_leggeruitrapport!A:A,hlp_leggeruitrapport!F:F)</f>
        <v>3</v>
      </c>
      <c r="V632" s="165">
        <f>_xlfn.XLOOKUP($G632,hpBPaanwas!$C:$C,hpBPaanwas!T:T,".")</f>
        <v>3</v>
      </c>
      <c r="W632" s="75">
        <f t="shared" si="67"/>
        <v>-2.9200000000000004</v>
      </c>
      <c r="X632" s="6">
        <v>-2.72</v>
      </c>
      <c r="Y632" s="6">
        <v>8.1</v>
      </c>
      <c r="Z632" s="6">
        <v>4.58</v>
      </c>
      <c r="AA632" s="6">
        <v>0.13</v>
      </c>
      <c r="AB632" s="6">
        <v>0.64</v>
      </c>
      <c r="AC632" s="6">
        <v>103.1</v>
      </c>
      <c r="AD632" s="6">
        <v>2.9</v>
      </c>
      <c r="AE632" s="6">
        <v>14.4</v>
      </c>
      <c r="AF632" s="6">
        <v>2.1273E-2</v>
      </c>
      <c r="AG632" s="6" t="s">
        <v>445</v>
      </c>
      <c r="AH632" s="6" t="s">
        <v>32</v>
      </c>
      <c r="AI632" s="6" t="s">
        <v>41</v>
      </c>
      <c r="AJ632" s="6" t="s">
        <v>444</v>
      </c>
      <c r="AK632" s="75">
        <f>_xlfn.XLOOKUP(G632,hlpBPout!C:C,hlpBPout!X:X,".")</f>
        <v>104</v>
      </c>
      <c r="AL632" s="75">
        <f>_xlfn.XLOOKUP($G632,hlpBPout!$C:$C,hlpBPout!AA:AA,".")</f>
        <v>2</v>
      </c>
      <c r="AM632" s="75">
        <f>_xlfn.XLOOKUP(G632,hpBPaanwas!C:C,hpBPaanwas!X:X,".")</f>
        <v>110</v>
      </c>
      <c r="AN632" s="165">
        <f t="shared" si="69"/>
        <v>0.71111111111111114</v>
      </c>
      <c r="AO632" s="75">
        <f>_xlfn.XLOOKUP($G632,hpBPaanwas!$C:$C,hpBPaanwas!AA:AA,".")</f>
        <v>16</v>
      </c>
      <c r="AP632" s="116"/>
      <c r="AQ632" s="75">
        <f t="shared" si="68"/>
        <v>0.90000000000000568</v>
      </c>
      <c r="AR632" s="116"/>
      <c r="AS632" s="127"/>
      <c r="AT632" s="127" t="s">
        <v>3795</v>
      </c>
      <c r="AU632" s="128"/>
      <c r="AV632" s="232" t="str">
        <f>_xlfn.XLOOKUP($F632,Monstervakken!$C:$C,Monstervakken!L:L,".",0)</f>
        <v>Altijd toepasbaar</v>
      </c>
      <c r="AW632" s="232" t="str">
        <f>_xlfn.XLOOKUP($F632,Monstervakken!$C:$C,Monstervakken!M:M,".",0)</f>
        <v>Altijd toepasbaar</v>
      </c>
      <c r="AX632" s="232" t="str">
        <f>_xlfn.XLOOKUP($F632,Monstervakken!$C:$C,Monstervakken!N:N,".",0)</f>
        <v>Verspreidbaar</v>
      </c>
      <c r="AY632" s="232" t="str">
        <f>_xlfn.XLOOKUP($F632,Monstervakken!$C:$C,Monstervakken!O:O,".",0)</f>
        <v>Toepasbaar in GBT</v>
      </c>
      <c r="AZ632" s="232" t="str">
        <f>_xlfn.XLOOKUP($F632,Monstervakken!$C:$C,Monstervakken!P:P,".",0)</f>
        <v>Toepasbaar in GBT</v>
      </c>
      <c r="BA632" s="232" t="str">
        <f>_xlfn.XLOOKUP($F632,Monstervakken!$C:$C,Monstervakken!Q:Q,".",0)</f>
        <v>Geen</v>
      </c>
      <c r="BB632" s="232"/>
      <c r="BC632" s="234" t="str">
        <f>_xlfn.XLOOKUP($F632,Monstervakken!$C:$C,Monstervakken!CM:CM,".",0)</f>
        <v>ja</v>
      </c>
      <c r="BD632" s="234" t="str">
        <f>_xlfn.XLOOKUP($F632,Monstervakken!$C:$C,Monstervakken!CN:CN,".",0)</f>
        <v>ja</v>
      </c>
      <c r="BE632" s="234" t="str">
        <f>_xlfn.XLOOKUP($F632,Monstervakken!$C:$C,Monstervakken!CO:CO,".",0)</f>
        <v>ja</v>
      </c>
      <c r="BF632" s="234" t="str">
        <f>_xlfn.XLOOKUP($F632,Monstervakken!$C:$C,Monstervakken!CP:CP,".",0)</f>
        <v>ja</v>
      </c>
      <c r="BG632" s="234" t="str">
        <f>_xlfn.XLOOKUP($F632,Monstervakken!$C:$C,Monstervakken!CQ:CQ,".",0)</f>
        <v>ja</v>
      </c>
      <c r="BH632" s="234" t="str">
        <f>_xlfn.XLOOKUP($F632,Monstervakken!$C:$C,Monstervakken!CR:CR,".",0)</f>
        <v>ja</v>
      </c>
      <c r="BI632" s="234" t="str">
        <f>_xlfn.XLOOKUP($F632,Monstervakken!$C:$C,Monstervakken!CS:CS,".",0)</f>
        <v>ja</v>
      </c>
      <c r="BJ632" s="234" t="str">
        <f>_xlfn.XLOOKUP($F632,Monstervakken!$C:$C,Monstervakken!CT:CT,".",0)</f>
        <v>ja</v>
      </c>
      <c r="BK632" s="234" t="str">
        <f>_xlfn.XLOOKUP($F632,Monstervakken!$C:$C,Monstervakken!CU:CU,".",0)</f>
        <v>ja</v>
      </c>
      <c r="BL632" s="232" t="str">
        <f t="shared" si="64"/>
        <v>254_007</v>
      </c>
    </row>
    <row r="633" spans="1:64" x14ac:dyDescent="0.2">
      <c r="A633" s="6" t="s">
        <v>1647</v>
      </c>
      <c r="C633" s="135">
        <f>_xlfn.XLOOKUP(F633,Monstervakken!C:C,Monstervakken!B:B)</f>
        <v>2023</v>
      </c>
      <c r="D633" s="6" t="s">
        <v>1636</v>
      </c>
      <c r="E633" s="6" t="s">
        <v>128</v>
      </c>
      <c r="F633" s="75">
        <v>111</v>
      </c>
      <c r="G633" s="115" t="str">
        <f t="shared" si="66"/>
        <v>254_008</v>
      </c>
      <c r="H633" s="135"/>
      <c r="I633" s="75">
        <v>8</v>
      </c>
      <c r="J633" s="6" t="s">
        <v>130</v>
      </c>
      <c r="K633" s="23">
        <v>17</v>
      </c>
      <c r="L633" s="25">
        <v>22</v>
      </c>
      <c r="M633" s="6">
        <v>374</v>
      </c>
      <c r="N633" s="8">
        <v>43663</v>
      </c>
      <c r="O633" s="6" t="s">
        <v>38</v>
      </c>
      <c r="P633" s="66">
        <v>-1.94</v>
      </c>
      <c r="Q633" s="66">
        <v>-1.97</v>
      </c>
      <c r="R633" s="66">
        <f>_xlfn.XLOOKUP(E633,hlp_leggeruitrapport!A:A,hlp_leggeruitrapport!D:D)</f>
        <v>-1.97</v>
      </c>
      <c r="S633" s="66">
        <v>0.75</v>
      </c>
      <c r="T633" s="66">
        <f>_xlfn.XLOOKUP(E633,hlp_leggeruitrapport!A:A,hlp_leggeruitrapport!E:E)</f>
        <v>0.75</v>
      </c>
      <c r="U633" s="75">
        <f>_xlfn.XLOOKUP(E633,hlp_leggeruitrapport!A:A,hlp_leggeruitrapport!F:F)</f>
        <v>3</v>
      </c>
      <c r="V633" s="165">
        <f>_xlfn.XLOOKUP($G633,hpBPaanwas!$C:$C,hpBPaanwas!T:T,".")</f>
        <v>3</v>
      </c>
      <c r="W633" s="75">
        <f t="shared" si="67"/>
        <v>-2.9200000000000004</v>
      </c>
      <c r="X633" s="6">
        <v>-2.72</v>
      </c>
      <c r="Y633" s="6">
        <v>17.5</v>
      </c>
      <c r="Z633" s="6">
        <v>8.1300000000000008</v>
      </c>
      <c r="AA633" s="6">
        <v>0.33</v>
      </c>
      <c r="AB633" s="6">
        <v>1.86</v>
      </c>
      <c r="AC633" s="6">
        <v>138.19999999999999</v>
      </c>
      <c r="AD633" s="6">
        <v>5.6</v>
      </c>
      <c r="AE633" s="6">
        <v>31.6</v>
      </c>
      <c r="AF633" s="6">
        <v>2.5062000000000001E-2</v>
      </c>
      <c r="AG633" s="6" t="s">
        <v>27</v>
      </c>
      <c r="AH633" s="6" t="s">
        <v>32</v>
      </c>
      <c r="AI633" s="6" t="s">
        <v>29</v>
      </c>
      <c r="AJ633" s="6" t="s">
        <v>130</v>
      </c>
      <c r="AK633" s="75">
        <f>_xlfn.XLOOKUP(G633,hlpBPout!C:C,hlpBPout!X:X,".")</f>
        <v>138</v>
      </c>
      <c r="AL633" s="75">
        <f>_xlfn.XLOOKUP($G633,hlpBPout!$C:$C,hlpBPout!AA:AA,".")</f>
        <v>5</v>
      </c>
      <c r="AM633" s="75">
        <f>_xlfn.XLOOKUP(G633,hpBPaanwas!C:C,hpBPaanwas!X:X,".")</f>
        <v>148</v>
      </c>
      <c r="AN633" s="165">
        <f t="shared" si="69"/>
        <v>2.2941176470588234</v>
      </c>
      <c r="AO633" s="75">
        <f>_xlfn.XLOOKUP($G633,hpBPaanwas!$C:$C,hpBPaanwas!AA:AA,".")</f>
        <v>39</v>
      </c>
      <c r="AP633" s="116"/>
      <c r="AQ633" s="75">
        <f t="shared" si="68"/>
        <v>-0.19999999999998863</v>
      </c>
      <c r="AR633" s="116"/>
      <c r="AS633" s="127"/>
      <c r="AT633" s="127" t="s">
        <v>3795</v>
      </c>
      <c r="AU633" s="128"/>
      <c r="AV633" s="232" t="str">
        <f>_xlfn.XLOOKUP($F633,Monstervakken!$C:$C,Monstervakken!L:L,".",0)</f>
        <v>Altijd toepasbaar</v>
      </c>
      <c r="AW633" s="232" t="str">
        <f>_xlfn.XLOOKUP($F633,Monstervakken!$C:$C,Monstervakken!M:M,".",0)</f>
        <v>Altijd toepasbaar</v>
      </c>
      <c r="AX633" s="232" t="str">
        <f>_xlfn.XLOOKUP($F633,Monstervakken!$C:$C,Monstervakken!N:N,".",0)</f>
        <v>Verspreidbaar</v>
      </c>
      <c r="AY633" s="232" t="str">
        <f>_xlfn.XLOOKUP($F633,Monstervakken!$C:$C,Monstervakken!O:O,".",0)</f>
        <v>Toepasbaar in GBT</v>
      </c>
      <c r="AZ633" s="232" t="str">
        <f>_xlfn.XLOOKUP($F633,Monstervakken!$C:$C,Monstervakken!P:P,".",0)</f>
        <v>Toepasbaar in GBT</v>
      </c>
      <c r="BA633" s="232" t="str">
        <f>_xlfn.XLOOKUP($F633,Monstervakken!$C:$C,Monstervakken!Q:Q,".",0)</f>
        <v>Geen</v>
      </c>
      <c r="BB633" s="232"/>
      <c r="BC633" s="234" t="str">
        <f>_xlfn.XLOOKUP($F633,Monstervakken!$C:$C,Monstervakken!CM:CM,".",0)</f>
        <v>ja</v>
      </c>
      <c r="BD633" s="234" t="str">
        <f>_xlfn.XLOOKUP($F633,Monstervakken!$C:$C,Monstervakken!CN:CN,".",0)</f>
        <v>ja</v>
      </c>
      <c r="BE633" s="234" t="str">
        <f>_xlfn.XLOOKUP($F633,Monstervakken!$C:$C,Monstervakken!CO:CO,".",0)</f>
        <v>ja</v>
      </c>
      <c r="BF633" s="234" t="str">
        <f>_xlfn.XLOOKUP($F633,Monstervakken!$C:$C,Monstervakken!CP:CP,".",0)</f>
        <v>ja</v>
      </c>
      <c r="BG633" s="234" t="str">
        <f>_xlfn.XLOOKUP($F633,Monstervakken!$C:$C,Monstervakken!CQ:CQ,".",0)</f>
        <v>ja</v>
      </c>
      <c r="BH633" s="234" t="str">
        <f>_xlfn.XLOOKUP($F633,Monstervakken!$C:$C,Monstervakken!CR:CR,".",0)</f>
        <v>ja</v>
      </c>
      <c r="BI633" s="234" t="str">
        <f>_xlfn.XLOOKUP($F633,Monstervakken!$C:$C,Monstervakken!CS:CS,".",0)</f>
        <v>ja</v>
      </c>
      <c r="BJ633" s="234" t="str">
        <f>_xlfn.XLOOKUP($F633,Monstervakken!$C:$C,Monstervakken!CT:CT,".",0)</f>
        <v>ja</v>
      </c>
      <c r="BK633" s="234" t="str">
        <f>_xlfn.XLOOKUP($F633,Monstervakken!$C:$C,Monstervakken!CU:CU,".",0)</f>
        <v>ja</v>
      </c>
      <c r="BL633" s="232" t="str">
        <f t="shared" si="64"/>
        <v>254_008</v>
      </c>
    </row>
    <row r="634" spans="1:64" x14ac:dyDescent="0.2">
      <c r="A634" s="6" t="s">
        <v>1647</v>
      </c>
      <c r="C634" s="135">
        <f>_xlfn.XLOOKUP(F634,Monstervakken!C:C,Monstervakken!B:B)</f>
        <v>2024</v>
      </c>
      <c r="D634" s="6" t="s">
        <v>1636</v>
      </c>
      <c r="E634" s="6" t="s">
        <v>128</v>
      </c>
      <c r="F634" s="75">
        <v>112</v>
      </c>
      <c r="G634" s="115" t="str">
        <f t="shared" si="66"/>
        <v>254_009</v>
      </c>
      <c r="H634" s="135"/>
      <c r="I634" s="75">
        <v>9</v>
      </c>
      <c r="J634" s="6" t="s">
        <v>131</v>
      </c>
      <c r="K634" s="23">
        <v>24.5</v>
      </c>
      <c r="L634" s="25">
        <v>5.85</v>
      </c>
      <c r="M634" s="6">
        <v>143.32499999999999</v>
      </c>
      <c r="N634" s="8">
        <v>43663</v>
      </c>
      <c r="O634" s="6" t="s">
        <v>38</v>
      </c>
      <c r="P634" s="66">
        <v>-1.94</v>
      </c>
      <c r="Q634" s="66">
        <v>-1.97</v>
      </c>
      <c r="R634" s="66">
        <f>_xlfn.XLOOKUP(E634,hlp_leggeruitrapport!A:A,hlp_leggeruitrapport!D:D)</f>
        <v>-1.97</v>
      </c>
      <c r="S634" s="66">
        <v>0.75</v>
      </c>
      <c r="T634" s="66">
        <f>_xlfn.XLOOKUP(E634,hlp_leggeruitrapport!A:A,hlp_leggeruitrapport!E:E)</f>
        <v>0.75</v>
      </c>
      <c r="U634" s="75">
        <f>_xlfn.XLOOKUP(E634,hlp_leggeruitrapport!A:A,hlp_leggeruitrapport!F:F)</f>
        <v>3</v>
      </c>
      <c r="V634" s="165">
        <f>_xlfn.XLOOKUP($G634,hpBPaanwas!$C:$C,hpBPaanwas!T:T,".")</f>
        <v>2.59</v>
      </c>
      <c r="W634" s="75">
        <f t="shared" si="67"/>
        <v>-2.9200000000000004</v>
      </c>
      <c r="X634" s="6">
        <v>-2.72</v>
      </c>
      <c r="Y634" s="6">
        <v>1.95</v>
      </c>
      <c r="Z634" s="6">
        <v>1.05</v>
      </c>
      <c r="AA634" s="6">
        <v>0</v>
      </c>
      <c r="AB634" s="6">
        <v>0.22</v>
      </c>
      <c r="AC634" s="6">
        <v>25.7</v>
      </c>
      <c r="AD634" s="6">
        <v>0</v>
      </c>
      <c r="AE634" s="6">
        <v>5.4</v>
      </c>
      <c r="AF634" s="6">
        <v>0</v>
      </c>
      <c r="AG634" s="6" t="s">
        <v>27</v>
      </c>
      <c r="AH634" s="6" t="s">
        <v>32</v>
      </c>
      <c r="AI634" s="6" t="s">
        <v>41</v>
      </c>
      <c r="AJ634" s="6" t="s">
        <v>131</v>
      </c>
      <c r="AK634" s="75">
        <f>_xlfn.XLOOKUP(G634,hlpBPout!C:C,hlpBPout!X:X,".")</f>
        <v>25</v>
      </c>
      <c r="AL634" s="75">
        <f>_xlfn.XLOOKUP($G634,hlpBPout!$C:$C,hlpBPout!AA:AA,".")</f>
        <v>0</v>
      </c>
      <c r="AM634" s="75">
        <f>_xlfn.XLOOKUP(G634,hpBPaanwas!C:C,hpBPaanwas!X:X,".")</f>
        <v>29</v>
      </c>
      <c r="AN634" s="165">
        <f t="shared" si="69"/>
        <v>0.20408163265306123</v>
      </c>
      <c r="AO634" s="75">
        <f>_xlfn.XLOOKUP($G634,hpBPaanwas!$C:$C,hpBPaanwas!AA:AA,".")</f>
        <v>5</v>
      </c>
      <c r="AP634" s="116"/>
      <c r="AQ634" s="75">
        <f t="shared" si="68"/>
        <v>-0.69999999999999929</v>
      </c>
      <c r="AR634" s="116"/>
      <c r="AS634" s="127"/>
      <c r="AT634" s="127" t="s">
        <v>3795</v>
      </c>
      <c r="AU634" s="128"/>
      <c r="AV634" s="232" t="str">
        <f>_xlfn.XLOOKUP($F634,Monstervakken!$C:$C,Monstervakken!L:L,".",0)</f>
        <v>Altijd toepasbaar</v>
      </c>
      <c r="AW634" s="232" t="str">
        <f>_xlfn.XLOOKUP($F634,Monstervakken!$C:$C,Monstervakken!M:M,".",0)</f>
        <v>Altijd toepasbaar</v>
      </c>
      <c r="AX634" s="232" t="str">
        <f>_xlfn.XLOOKUP($F634,Monstervakken!$C:$C,Monstervakken!N:N,".",0)</f>
        <v>Verspreidbaar</v>
      </c>
      <c r="AY634" s="232" t="str">
        <f>_xlfn.XLOOKUP($F634,Monstervakken!$C:$C,Monstervakken!O:O,".",0)</f>
        <v>Toepasbaar in GBT</v>
      </c>
      <c r="AZ634" s="232" t="str">
        <f>_xlfn.XLOOKUP($F634,Monstervakken!$C:$C,Monstervakken!P:P,".",0)</f>
        <v>Toepasbaar in GBT</v>
      </c>
      <c r="BA634" s="232" t="str">
        <f>_xlfn.XLOOKUP($F634,Monstervakken!$C:$C,Monstervakken!Q:Q,".",0)</f>
        <v>Geen</v>
      </c>
      <c r="BB634" s="232"/>
      <c r="BC634" s="234" t="str">
        <f>_xlfn.XLOOKUP($F634,Monstervakken!$C:$C,Monstervakken!CM:CM,".",0)</f>
        <v>ja</v>
      </c>
      <c r="BD634" s="234" t="str">
        <f>_xlfn.XLOOKUP($F634,Monstervakken!$C:$C,Monstervakken!CN:CN,".",0)</f>
        <v>ja</v>
      </c>
      <c r="BE634" s="234" t="str">
        <f>_xlfn.XLOOKUP($F634,Monstervakken!$C:$C,Monstervakken!CO:CO,".",0)</f>
        <v>ja</v>
      </c>
      <c r="BF634" s="234" t="str">
        <f>_xlfn.XLOOKUP($F634,Monstervakken!$C:$C,Monstervakken!CP:CP,".",0)</f>
        <v>ja</v>
      </c>
      <c r="BG634" s="234" t="str">
        <f>_xlfn.XLOOKUP($F634,Monstervakken!$C:$C,Monstervakken!CQ:CQ,".",0)</f>
        <v>ja</v>
      </c>
      <c r="BH634" s="234" t="str">
        <f>_xlfn.XLOOKUP($F634,Monstervakken!$C:$C,Monstervakken!CR:CR,".",0)</f>
        <v>ja</v>
      </c>
      <c r="BI634" s="234" t="str">
        <f>_xlfn.XLOOKUP($F634,Monstervakken!$C:$C,Monstervakken!CS:CS,".",0)</f>
        <v>ja</v>
      </c>
      <c r="BJ634" s="234" t="str">
        <f>_xlfn.XLOOKUP($F634,Monstervakken!$C:$C,Monstervakken!CT:CT,".",0)</f>
        <v>ja</v>
      </c>
      <c r="BK634" s="234" t="str">
        <f>_xlfn.XLOOKUP($F634,Monstervakken!$C:$C,Monstervakken!CU:CU,".",0)</f>
        <v>ja</v>
      </c>
      <c r="BL634" s="232" t="str">
        <f t="shared" si="64"/>
        <v>254_009</v>
      </c>
    </row>
    <row r="635" spans="1:64" x14ac:dyDescent="0.2">
      <c r="A635" s="6" t="s">
        <v>1647</v>
      </c>
      <c r="C635" s="135">
        <f>_xlfn.XLOOKUP(F635,Monstervakken!C:C,Monstervakken!B:B)</f>
        <v>2024</v>
      </c>
      <c r="D635" s="6" t="s">
        <v>1636</v>
      </c>
      <c r="E635" s="6" t="s">
        <v>128</v>
      </c>
      <c r="F635" s="75">
        <v>112</v>
      </c>
      <c r="G635" s="115" t="str">
        <f t="shared" si="66"/>
        <v>254_010</v>
      </c>
      <c r="H635" s="135"/>
      <c r="I635" s="75">
        <v>10</v>
      </c>
      <c r="J635" s="6" t="s">
        <v>593</v>
      </c>
      <c r="K635" s="23">
        <v>28.5</v>
      </c>
      <c r="L635" s="25">
        <v>7.5</v>
      </c>
      <c r="M635" s="6">
        <v>213.75</v>
      </c>
      <c r="N635" s="8">
        <v>43663</v>
      </c>
      <c r="O635" s="6" t="s">
        <v>38</v>
      </c>
      <c r="P635" s="66">
        <v>-1.95</v>
      </c>
      <c r="Q635" s="66">
        <v>-1.97</v>
      </c>
      <c r="R635" s="66">
        <f>_xlfn.XLOOKUP(E635,hlp_leggeruitrapport!A:A,hlp_leggeruitrapport!D:D)</f>
        <v>-1.97</v>
      </c>
      <c r="S635" s="66">
        <v>0.75</v>
      </c>
      <c r="T635" s="66">
        <f>_xlfn.XLOOKUP(E635,hlp_leggeruitrapport!A:A,hlp_leggeruitrapport!E:E)</f>
        <v>0.75</v>
      </c>
      <c r="U635" s="75">
        <f>_xlfn.XLOOKUP(E635,hlp_leggeruitrapport!A:A,hlp_leggeruitrapport!F:F)</f>
        <v>3</v>
      </c>
      <c r="V635" s="165">
        <f>_xlfn.XLOOKUP($G635,hpBPaanwas!$C:$C,hpBPaanwas!T:T,".")</f>
        <v>3</v>
      </c>
      <c r="W635" s="75">
        <f t="shared" si="67"/>
        <v>-2.9200000000000004</v>
      </c>
      <c r="X635" s="6">
        <v>-2.72</v>
      </c>
      <c r="Y635" s="6">
        <v>3</v>
      </c>
      <c r="Z635" s="6">
        <v>5.1100000000000003</v>
      </c>
      <c r="AA635" s="6">
        <v>0.41</v>
      </c>
      <c r="AB635" s="6">
        <v>0.89</v>
      </c>
      <c r="AC635" s="6">
        <v>145.6</v>
      </c>
      <c r="AD635" s="6">
        <v>11.7</v>
      </c>
      <c r="AE635" s="6">
        <v>25.4</v>
      </c>
      <c r="AF635" s="6">
        <v>0.16031300000000001</v>
      </c>
      <c r="AG635" s="6" t="s">
        <v>479</v>
      </c>
      <c r="AH635" s="6" t="s">
        <v>32</v>
      </c>
      <c r="AI635" s="6" t="s">
        <v>41</v>
      </c>
      <c r="AJ635" s="6" t="s">
        <v>593</v>
      </c>
      <c r="AK635" s="75">
        <f>_xlfn.XLOOKUP(G635,hlpBPout!C:C,hlpBPout!X:X,".")</f>
        <v>145</v>
      </c>
      <c r="AL635" s="75">
        <f>_xlfn.XLOOKUP($G635,hlpBPout!$C:$C,hlpBPout!AA:AA,".")</f>
        <v>11</v>
      </c>
      <c r="AM635" s="75">
        <f>_xlfn.XLOOKUP(G635,hpBPaanwas!C:C,hpBPaanwas!X:X,".")</f>
        <v>151</v>
      </c>
      <c r="AN635" s="165">
        <f t="shared" si="69"/>
        <v>1.0175438596491229</v>
      </c>
      <c r="AO635" s="75">
        <f>_xlfn.XLOOKUP($G635,hpBPaanwas!$C:$C,hpBPaanwas!AA:AA,".")</f>
        <v>29</v>
      </c>
      <c r="AP635" s="116"/>
      <c r="AQ635" s="75">
        <f t="shared" si="68"/>
        <v>-0.59999999999999432</v>
      </c>
      <c r="AR635" s="116"/>
      <c r="AS635" s="127"/>
      <c r="AT635" s="127" t="s">
        <v>3795</v>
      </c>
      <c r="AU635" s="128"/>
      <c r="AV635" s="232" t="str">
        <f>_xlfn.XLOOKUP($F635,Monstervakken!$C:$C,Monstervakken!L:L,".",0)</f>
        <v>Altijd toepasbaar</v>
      </c>
      <c r="AW635" s="232" t="str">
        <f>_xlfn.XLOOKUP($F635,Monstervakken!$C:$C,Monstervakken!M:M,".",0)</f>
        <v>Altijd toepasbaar</v>
      </c>
      <c r="AX635" s="232" t="str">
        <f>_xlfn.XLOOKUP($F635,Monstervakken!$C:$C,Monstervakken!N:N,".",0)</f>
        <v>Verspreidbaar</v>
      </c>
      <c r="AY635" s="232" t="str">
        <f>_xlfn.XLOOKUP($F635,Monstervakken!$C:$C,Monstervakken!O:O,".",0)</f>
        <v>Toepasbaar in GBT</v>
      </c>
      <c r="AZ635" s="232" t="str">
        <f>_xlfn.XLOOKUP($F635,Monstervakken!$C:$C,Monstervakken!P:P,".",0)</f>
        <v>Toepasbaar in GBT</v>
      </c>
      <c r="BA635" s="232" t="str">
        <f>_xlfn.XLOOKUP($F635,Monstervakken!$C:$C,Monstervakken!Q:Q,".",0)</f>
        <v>Geen</v>
      </c>
      <c r="BB635" s="232"/>
      <c r="BC635" s="234" t="str">
        <f>_xlfn.XLOOKUP($F635,Monstervakken!$C:$C,Monstervakken!CM:CM,".",0)</f>
        <v>ja</v>
      </c>
      <c r="BD635" s="234" t="str">
        <f>_xlfn.XLOOKUP($F635,Monstervakken!$C:$C,Monstervakken!CN:CN,".",0)</f>
        <v>ja</v>
      </c>
      <c r="BE635" s="234" t="str">
        <f>_xlfn.XLOOKUP($F635,Monstervakken!$C:$C,Monstervakken!CO:CO,".",0)</f>
        <v>ja</v>
      </c>
      <c r="BF635" s="234" t="str">
        <f>_xlfn.XLOOKUP($F635,Monstervakken!$C:$C,Monstervakken!CP:CP,".",0)</f>
        <v>ja</v>
      </c>
      <c r="BG635" s="234" t="str">
        <f>_xlfn.XLOOKUP($F635,Monstervakken!$C:$C,Monstervakken!CQ:CQ,".",0)</f>
        <v>ja</v>
      </c>
      <c r="BH635" s="234" t="str">
        <f>_xlfn.XLOOKUP($F635,Monstervakken!$C:$C,Monstervakken!CR:CR,".",0)</f>
        <v>ja</v>
      </c>
      <c r="BI635" s="234" t="str">
        <f>_xlfn.XLOOKUP($F635,Monstervakken!$C:$C,Monstervakken!CS:CS,".",0)</f>
        <v>ja</v>
      </c>
      <c r="BJ635" s="234" t="str">
        <f>_xlfn.XLOOKUP($F635,Monstervakken!$C:$C,Monstervakken!CT:CT,".",0)</f>
        <v>ja</v>
      </c>
      <c r="BK635" s="234" t="str">
        <f>_xlfn.XLOOKUP($F635,Monstervakken!$C:$C,Monstervakken!CU:CU,".",0)</f>
        <v>ja</v>
      </c>
      <c r="BL635" s="232" t="str">
        <f t="shared" si="64"/>
        <v>254_010</v>
      </c>
    </row>
    <row r="636" spans="1:64" x14ac:dyDescent="0.2">
      <c r="A636" s="6" t="s">
        <v>1647</v>
      </c>
      <c r="C636" s="135">
        <f>_xlfn.XLOOKUP(F636,Monstervakken!C:C,Monstervakken!B:B)</f>
        <v>2024</v>
      </c>
      <c r="D636" s="6" t="s">
        <v>1636</v>
      </c>
      <c r="E636" s="6" t="s">
        <v>638</v>
      </c>
      <c r="F636" s="75">
        <v>112</v>
      </c>
      <c r="G636" s="115" t="str">
        <f t="shared" si="66"/>
        <v>254_011</v>
      </c>
      <c r="H636" s="135"/>
      <c r="I636" s="75">
        <v>11</v>
      </c>
      <c r="J636" s="6" t="s">
        <v>639</v>
      </c>
      <c r="K636" s="23">
        <v>32.5</v>
      </c>
      <c r="L636" s="25">
        <v>6.85</v>
      </c>
      <c r="M636" s="6">
        <v>222.625</v>
      </c>
      <c r="N636" s="8">
        <v>43663</v>
      </c>
      <c r="O636" s="6" t="s">
        <v>38</v>
      </c>
      <c r="P636" s="66">
        <v>-1.95</v>
      </c>
      <c r="Q636" s="66">
        <v>-1.97</v>
      </c>
      <c r="R636" s="66">
        <f>_xlfn.XLOOKUP(E636,hlp_leggeruitrapport!A:A,hlp_leggeruitrapport!D:D)</f>
        <v>-1.97</v>
      </c>
      <c r="S636" s="66">
        <v>0.75</v>
      </c>
      <c r="T636" s="66">
        <f>_xlfn.XLOOKUP(E636,hlp_leggeruitrapport!A:A,hlp_leggeruitrapport!E:E)</f>
        <v>0.75</v>
      </c>
      <c r="U636" s="75">
        <f>_xlfn.XLOOKUP(E636,hlp_leggeruitrapport!A:A,hlp_leggeruitrapport!F:F)</f>
        <v>3</v>
      </c>
      <c r="V636" s="165">
        <f>_xlfn.XLOOKUP($G636,hpBPaanwas!$C:$C,hpBPaanwas!T:T,".")</f>
        <v>3</v>
      </c>
      <c r="W636" s="75">
        <f t="shared" si="67"/>
        <v>-2.9200000000000004</v>
      </c>
      <c r="X636" s="6">
        <v>-2.72</v>
      </c>
      <c r="Y636" s="6">
        <v>2.35</v>
      </c>
      <c r="Z636" s="6">
        <v>3.31</v>
      </c>
      <c r="AA636" s="6">
        <v>0.06</v>
      </c>
      <c r="AB636" s="6">
        <v>0.41</v>
      </c>
      <c r="AC636" s="6">
        <v>107.6</v>
      </c>
      <c r="AD636" s="6">
        <v>2</v>
      </c>
      <c r="AE636" s="6">
        <v>13.3</v>
      </c>
      <c r="AF636" s="6">
        <v>3.2967999999999997E-2</v>
      </c>
      <c r="AG636" s="6" t="s">
        <v>479</v>
      </c>
      <c r="AH636" s="6" t="s">
        <v>32</v>
      </c>
      <c r="AI636" s="6" t="s">
        <v>41</v>
      </c>
      <c r="AJ636" s="6" t="s">
        <v>639</v>
      </c>
      <c r="AK636" s="75">
        <f>_xlfn.XLOOKUP(G636,hlpBPout!C:C,hlpBPout!X:X,".")</f>
        <v>107</v>
      </c>
      <c r="AL636" s="75">
        <f>_xlfn.XLOOKUP($G636,hlpBPout!$C:$C,hlpBPout!AA:AA,".")</f>
        <v>0</v>
      </c>
      <c r="AM636" s="75">
        <f>_xlfn.XLOOKUP(G636,hpBPaanwas!C:C,hpBPaanwas!X:X,".")</f>
        <v>114</v>
      </c>
      <c r="AN636" s="165">
        <f t="shared" si="69"/>
        <v>0.4</v>
      </c>
      <c r="AO636" s="75">
        <f>_xlfn.XLOOKUP($G636,hpBPaanwas!$C:$C,hpBPaanwas!AA:AA,".")</f>
        <v>13</v>
      </c>
      <c r="AP636" s="116"/>
      <c r="AQ636" s="75">
        <f t="shared" si="68"/>
        <v>-0.59999999999999432</v>
      </c>
      <c r="AR636" s="116"/>
      <c r="AS636" s="127"/>
      <c r="AT636" s="127" t="s">
        <v>3795</v>
      </c>
      <c r="AU636" s="128"/>
      <c r="AV636" s="232" t="str">
        <f>_xlfn.XLOOKUP($F636,Monstervakken!$C:$C,Monstervakken!L:L,".",0)</f>
        <v>Altijd toepasbaar</v>
      </c>
      <c r="AW636" s="232" t="str">
        <f>_xlfn.XLOOKUP($F636,Monstervakken!$C:$C,Monstervakken!M:M,".",0)</f>
        <v>Altijd toepasbaar</v>
      </c>
      <c r="AX636" s="232" t="str">
        <f>_xlfn.XLOOKUP($F636,Monstervakken!$C:$C,Monstervakken!N:N,".",0)</f>
        <v>Verspreidbaar</v>
      </c>
      <c r="AY636" s="232" t="str">
        <f>_xlfn.XLOOKUP($F636,Monstervakken!$C:$C,Monstervakken!O:O,".",0)</f>
        <v>Toepasbaar in GBT</v>
      </c>
      <c r="AZ636" s="232" t="str">
        <f>_xlfn.XLOOKUP($F636,Monstervakken!$C:$C,Monstervakken!P:P,".",0)</f>
        <v>Toepasbaar in GBT</v>
      </c>
      <c r="BA636" s="232" t="str">
        <f>_xlfn.XLOOKUP($F636,Monstervakken!$C:$C,Monstervakken!Q:Q,".",0)</f>
        <v>Geen</v>
      </c>
      <c r="BB636" s="232"/>
      <c r="BC636" s="234" t="str">
        <f>_xlfn.XLOOKUP($F636,Monstervakken!$C:$C,Monstervakken!CM:CM,".",0)</f>
        <v>ja</v>
      </c>
      <c r="BD636" s="234" t="str">
        <f>_xlfn.XLOOKUP($F636,Monstervakken!$C:$C,Monstervakken!CN:CN,".",0)</f>
        <v>ja</v>
      </c>
      <c r="BE636" s="234" t="str">
        <f>_xlfn.XLOOKUP($F636,Monstervakken!$C:$C,Monstervakken!CO:CO,".",0)</f>
        <v>ja</v>
      </c>
      <c r="BF636" s="234" t="str">
        <f>_xlfn.XLOOKUP($F636,Monstervakken!$C:$C,Monstervakken!CP:CP,".",0)</f>
        <v>ja</v>
      </c>
      <c r="BG636" s="234" t="str">
        <f>_xlfn.XLOOKUP($F636,Monstervakken!$C:$C,Monstervakken!CQ:CQ,".",0)</f>
        <v>ja</v>
      </c>
      <c r="BH636" s="234" t="str">
        <f>_xlfn.XLOOKUP($F636,Monstervakken!$C:$C,Monstervakken!CR:CR,".",0)</f>
        <v>ja</v>
      </c>
      <c r="BI636" s="234" t="str">
        <f>_xlfn.XLOOKUP($F636,Monstervakken!$C:$C,Monstervakken!CS:CS,".",0)</f>
        <v>ja</v>
      </c>
      <c r="BJ636" s="234" t="str">
        <f>_xlfn.XLOOKUP($F636,Monstervakken!$C:$C,Monstervakken!CT:CT,".",0)</f>
        <v>ja</v>
      </c>
      <c r="BK636" s="234" t="str">
        <f>_xlfn.XLOOKUP($F636,Monstervakken!$C:$C,Monstervakken!CU:CU,".",0)</f>
        <v>ja</v>
      </c>
      <c r="BL636" s="232" t="str">
        <f t="shared" si="64"/>
        <v>254_011</v>
      </c>
    </row>
    <row r="637" spans="1:64" x14ac:dyDescent="0.2">
      <c r="A637" s="6" t="s">
        <v>1647</v>
      </c>
      <c r="C637" s="135">
        <f>_xlfn.XLOOKUP(F637,Monstervakken!C:C,Monstervakken!B:B)</f>
        <v>2024</v>
      </c>
      <c r="D637" s="6" t="s">
        <v>1636</v>
      </c>
      <c r="E637" s="6" t="s">
        <v>132</v>
      </c>
      <c r="F637" s="75">
        <v>112</v>
      </c>
      <c r="G637" s="115" t="str">
        <f t="shared" si="66"/>
        <v>254_012</v>
      </c>
      <c r="H637" s="135"/>
      <c r="I637" s="75">
        <v>12</v>
      </c>
      <c r="J637" s="6" t="s">
        <v>594</v>
      </c>
      <c r="K637" s="23">
        <v>37</v>
      </c>
      <c r="L637" s="25">
        <v>6.35</v>
      </c>
      <c r="M637" s="6">
        <v>234.95</v>
      </c>
      <c r="N637" s="8">
        <v>43663</v>
      </c>
      <c r="O637" s="6" t="s">
        <v>74</v>
      </c>
      <c r="P637" s="66">
        <v>-1.95</v>
      </c>
      <c r="Q637" s="66">
        <v>-1.97</v>
      </c>
      <c r="R637" s="66">
        <f>_xlfn.XLOOKUP(E637,hlp_leggeruitrapport!A:A,hlp_leggeruitrapport!D:D)</f>
        <v>-1.97</v>
      </c>
      <c r="S637" s="66">
        <v>0.75</v>
      </c>
      <c r="T637" s="66">
        <f>_xlfn.XLOOKUP(E637,hlp_leggeruitrapport!A:A,hlp_leggeruitrapport!E:E)</f>
        <v>0.75</v>
      </c>
      <c r="U637" s="75">
        <f>_xlfn.XLOOKUP(E637,hlp_leggeruitrapport!A:A,hlp_leggeruitrapport!F:F)</f>
        <v>3</v>
      </c>
      <c r="V637" s="165">
        <f>_xlfn.XLOOKUP($G637,hpBPaanwas!$C:$C,hpBPaanwas!T:T,".")</f>
        <v>3</v>
      </c>
      <c r="W637" s="75">
        <f t="shared" si="67"/>
        <v>-2.9200000000000004</v>
      </c>
      <c r="X637" s="6">
        <v>-2.72</v>
      </c>
      <c r="Y637" s="6">
        <v>1.85</v>
      </c>
      <c r="Z637" s="6">
        <v>1.59</v>
      </c>
      <c r="AA637" s="6">
        <v>0.11</v>
      </c>
      <c r="AB637" s="6">
        <v>0.36</v>
      </c>
      <c r="AC637" s="6">
        <v>58.8</v>
      </c>
      <c r="AD637" s="6">
        <v>4.0999999999999996</v>
      </c>
      <c r="AE637" s="6">
        <v>13.3</v>
      </c>
      <c r="AF637" s="6">
        <v>7.2306999999999996E-2</v>
      </c>
      <c r="AG637" s="6" t="s">
        <v>479</v>
      </c>
      <c r="AH637" s="6" t="s">
        <v>32</v>
      </c>
      <c r="AI637" s="6" t="s">
        <v>41</v>
      </c>
      <c r="AJ637" s="6" t="s">
        <v>594</v>
      </c>
      <c r="AK637" s="75">
        <f>_xlfn.XLOOKUP(G637,hlpBPout!C:C,hlpBPout!X:X,".")</f>
        <v>59</v>
      </c>
      <c r="AL637" s="75">
        <f>_xlfn.XLOOKUP($G637,hlpBPout!$C:$C,hlpBPout!AA:AA,".")</f>
        <v>4</v>
      </c>
      <c r="AM637" s="75">
        <f>_xlfn.XLOOKUP(G637,hpBPaanwas!C:C,hpBPaanwas!X:X,".")</f>
        <v>63</v>
      </c>
      <c r="AN637" s="165">
        <f t="shared" si="69"/>
        <v>0.40540540540540543</v>
      </c>
      <c r="AO637" s="75">
        <f>_xlfn.XLOOKUP($G637,hpBPaanwas!$C:$C,hpBPaanwas!AA:AA,".")</f>
        <v>15</v>
      </c>
      <c r="AP637" s="116"/>
      <c r="AQ637" s="75">
        <f t="shared" si="68"/>
        <v>0.20000000000000284</v>
      </c>
      <c r="AR637" s="116"/>
      <c r="AS637" s="127"/>
      <c r="AT637" s="127" t="s">
        <v>3795</v>
      </c>
      <c r="AU637" s="128"/>
      <c r="AV637" s="232" t="str">
        <f>_xlfn.XLOOKUP($F637,Monstervakken!$C:$C,Monstervakken!L:L,".",0)</f>
        <v>Altijd toepasbaar</v>
      </c>
      <c r="AW637" s="232" t="str">
        <f>_xlfn.XLOOKUP($F637,Monstervakken!$C:$C,Monstervakken!M:M,".",0)</f>
        <v>Altijd toepasbaar</v>
      </c>
      <c r="AX637" s="232" t="str">
        <f>_xlfn.XLOOKUP($F637,Monstervakken!$C:$C,Monstervakken!N:N,".",0)</f>
        <v>Verspreidbaar</v>
      </c>
      <c r="AY637" s="232" t="str">
        <f>_xlfn.XLOOKUP($F637,Monstervakken!$C:$C,Monstervakken!O:O,".",0)</f>
        <v>Toepasbaar in GBT</v>
      </c>
      <c r="AZ637" s="232" t="str">
        <f>_xlfn.XLOOKUP($F637,Monstervakken!$C:$C,Monstervakken!P:P,".",0)</f>
        <v>Toepasbaar in GBT</v>
      </c>
      <c r="BA637" s="232" t="str">
        <f>_xlfn.XLOOKUP($F637,Monstervakken!$C:$C,Monstervakken!Q:Q,".",0)</f>
        <v>Geen</v>
      </c>
      <c r="BB637" s="232"/>
      <c r="BC637" s="234" t="str">
        <f>_xlfn.XLOOKUP($F637,Monstervakken!$C:$C,Monstervakken!CM:CM,".",0)</f>
        <v>ja</v>
      </c>
      <c r="BD637" s="234" t="str">
        <f>_xlfn.XLOOKUP($F637,Monstervakken!$C:$C,Monstervakken!CN:CN,".",0)</f>
        <v>ja</v>
      </c>
      <c r="BE637" s="234" t="str">
        <f>_xlfn.XLOOKUP($F637,Monstervakken!$C:$C,Monstervakken!CO:CO,".",0)</f>
        <v>ja</v>
      </c>
      <c r="BF637" s="234" t="str">
        <f>_xlfn.XLOOKUP($F637,Monstervakken!$C:$C,Monstervakken!CP:CP,".",0)</f>
        <v>ja</v>
      </c>
      <c r="BG637" s="234" t="str">
        <f>_xlfn.XLOOKUP($F637,Monstervakken!$C:$C,Monstervakken!CQ:CQ,".",0)</f>
        <v>ja</v>
      </c>
      <c r="BH637" s="234" t="str">
        <f>_xlfn.XLOOKUP($F637,Monstervakken!$C:$C,Monstervakken!CR:CR,".",0)</f>
        <v>ja</v>
      </c>
      <c r="BI637" s="234" t="str">
        <f>_xlfn.XLOOKUP($F637,Monstervakken!$C:$C,Monstervakken!CS:CS,".",0)</f>
        <v>ja</v>
      </c>
      <c r="BJ637" s="234" t="str">
        <f>_xlfn.XLOOKUP($F637,Monstervakken!$C:$C,Monstervakken!CT:CT,".",0)</f>
        <v>ja</v>
      </c>
      <c r="BK637" s="234" t="str">
        <f>_xlfn.XLOOKUP($F637,Monstervakken!$C:$C,Monstervakken!CU:CU,".",0)</f>
        <v>ja</v>
      </c>
      <c r="BL637" s="232" t="str">
        <f t="shared" si="64"/>
        <v>254_012</v>
      </c>
    </row>
    <row r="638" spans="1:64" x14ac:dyDescent="0.2">
      <c r="A638" s="6" t="s">
        <v>1647</v>
      </c>
      <c r="C638" s="135">
        <f>_xlfn.XLOOKUP(F638,Monstervakken!C:C,Monstervakken!B:B)</f>
        <v>2024</v>
      </c>
      <c r="D638" s="6" t="s">
        <v>1636</v>
      </c>
      <c r="E638" s="6" t="s">
        <v>132</v>
      </c>
      <c r="F638" s="75">
        <v>112</v>
      </c>
      <c r="G638" s="115" t="str">
        <f t="shared" si="66"/>
        <v>254_013</v>
      </c>
      <c r="H638" s="135"/>
      <c r="I638" s="75">
        <v>13</v>
      </c>
      <c r="J638" s="6" t="s">
        <v>595</v>
      </c>
      <c r="K638" s="23">
        <v>37.5</v>
      </c>
      <c r="L638" s="25">
        <v>5</v>
      </c>
      <c r="M638" s="6">
        <v>187.5</v>
      </c>
      <c r="N638" s="8">
        <v>43663</v>
      </c>
      <c r="O638" s="6" t="s">
        <v>74</v>
      </c>
      <c r="P638" s="66">
        <v>-1.95</v>
      </c>
      <c r="Q638" s="66">
        <v>-1.97</v>
      </c>
      <c r="R638" s="66">
        <f>_xlfn.XLOOKUP(E638,hlp_leggeruitrapport!A:A,hlp_leggeruitrapport!D:D)</f>
        <v>-1.97</v>
      </c>
      <c r="S638" s="66">
        <v>0.75</v>
      </c>
      <c r="T638" s="66">
        <f>_xlfn.XLOOKUP(E638,hlp_leggeruitrapport!A:A,hlp_leggeruitrapport!E:E)</f>
        <v>0.75</v>
      </c>
      <c r="U638" s="75">
        <f>_xlfn.XLOOKUP(E638,hlp_leggeruitrapport!A:A,hlp_leggeruitrapport!F:F)</f>
        <v>3</v>
      </c>
      <c r="V638" s="165">
        <f>_xlfn.XLOOKUP($G638,hpBPaanwas!$C:$C,hpBPaanwas!T:T,".")</f>
        <v>2.2200000000000002</v>
      </c>
      <c r="W638" s="75">
        <f t="shared" si="67"/>
        <v>-2.9200000000000004</v>
      </c>
      <c r="X638" s="6">
        <v>-2.72</v>
      </c>
      <c r="Y638" s="6">
        <v>1.6666669999999999</v>
      </c>
      <c r="Z638" s="6">
        <v>1.77</v>
      </c>
      <c r="AA638" s="6">
        <v>7.0000000000000007E-2</v>
      </c>
      <c r="AB638" s="6">
        <v>0.3</v>
      </c>
      <c r="AC638" s="6">
        <v>66.400000000000006</v>
      </c>
      <c r="AD638" s="6">
        <v>2.6</v>
      </c>
      <c r="AE638" s="6">
        <v>11.3</v>
      </c>
      <c r="AF638" s="6">
        <v>5.3030000000000001E-2</v>
      </c>
      <c r="AG638" s="6" t="s">
        <v>479</v>
      </c>
      <c r="AH638" s="6" t="s">
        <v>32</v>
      </c>
      <c r="AI638" s="6" t="s">
        <v>41</v>
      </c>
      <c r="AJ638" s="6" t="s">
        <v>595</v>
      </c>
      <c r="AK638" s="75">
        <f>_xlfn.XLOOKUP(G638,hlpBPout!C:C,hlpBPout!X:X,".")</f>
        <v>64</v>
      </c>
      <c r="AL638" s="75">
        <f>_xlfn.XLOOKUP($G638,hlpBPout!$C:$C,hlpBPout!AA:AA,".")</f>
        <v>0</v>
      </c>
      <c r="AM638" s="75">
        <f>_xlfn.XLOOKUP(G638,hpBPaanwas!C:C,hpBPaanwas!X:X,".")</f>
        <v>71</v>
      </c>
      <c r="AN638" s="165">
        <f t="shared" si="69"/>
        <v>0.29333333333333333</v>
      </c>
      <c r="AO638" s="75">
        <f>_xlfn.XLOOKUP($G638,hpBPaanwas!$C:$C,hpBPaanwas!AA:AA,".")</f>
        <v>11</v>
      </c>
      <c r="AP638" s="116"/>
      <c r="AQ638" s="75">
        <f t="shared" si="68"/>
        <v>-2.4000000000000057</v>
      </c>
      <c r="AR638" s="116"/>
      <c r="AS638" s="127"/>
      <c r="AT638" s="127" t="s">
        <v>3795</v>
      </c>
      <c r="AU638" s="128"/>
      <c r="AV638" s="232" t="str">
        <f>_xlfn.XLOOKUP($F638,Monstervakken!$C:$C,Monstervakken!L:L,".",0)</f>
        <v>Altijd toepasbaar</v>
      </c>
      <c r="AW638" s="232" t="str">
        <f>_xlfn.XLOOKUP($F638,Monstervakken!$C:$C,Monstervakken!M:M,".",0)</f>
        <v>Altijd toepasbaar</v>
      </c>
      <c r="AX638" s="232" t="str">
        <f>_xlfn.XLOOKUP($F638,Monstervakken!$C:$C,Monstervakken!N:N,".",0)</f>
        <v>Verspreidbaar</v>
      </c>
      <c r="AY638" s="232" t="str">
        <f>_xlfn.XLOOKUP($F638,Monstervakken!$C:$C,Monstervakken!O:O,".",0)</f>
        <v>Toepasbaar in GBT</v>
      </c>
      <c r="AZ638" s="232" t="str">
        <f>_xlfn.XLOOKUP($F638,Monstervakken!$C:$C,Monstervakken!P:P,".",0)</f>
        <v>Toepasbaar in GBT</v>
      </c>
      <c r="BA638" s="232" t="str">
        <f>_xlfn.XLOOKUP($F638,Monstervakken!$C:$C,Monstervakken!Q:Q,".",0)</f>
        <v>Geen</v>
      </c>
      <c r="BB638" s="232"/>
      <c r="BC638" s="234" t="str">
        <f>_xlfn.XLOOKUP($F638,Monstervakken!$C:$C,Monstervakken!CM:CM,".",0)</f>
        <v>ja</v>
      </c>
      <c r="BD638" s="234" t="str">
        <f>_xlfn.XLOOKUP($F638,Monstervakken!$C:$C,Monstervakken!CN:CN,".",0)</f>
        <v>ja</v>
      </c>
      <c r="BE638" s="234" t="str">
        <f>_xlfn.XLOOKUP($F638,Monstervakken!$C:$C,Monstervakken!CO:CO,".",0)</f>
        <v>ja</v>
      </c>
      <c r="BF638" s="234" t="str">
        <f>_xlfn.XLOOKUP($F638,Monstervakken!$C:$C,Monstervakken!CP:CP,".",0)</f>
        <v>ja</v>
      </c>
      <c r="BG638" s="234" t="str">
        <f>_xlfn.XLOOKUP($F638,Monstervakken!$C:$C,Monstervakken!CQ:CQ,".",0)</f>
        <v>ja</v>
      </c>
      <c r="BH638" s="234" t="str">
        <f>_xlfn.XLOOKUP($F638,Monstervakken!$C:$C,Monstervakken!CR:CR,".",0)</f>
        <v>ja</v>
      </c>
      <c r="BI638" s="234" t="str">
        <f>_xlfn.XLOOKUP($F638,Monstervakken!$C:$C,Monstervakken!CS:CS,".",0)</f>
        <v>ja</v>
      </c>
      <c r="BJ638" s="234" t="str">
        <f>_xlfn.XLOOKUP($F638,Monstervakken!$C:$C,Monstervakken!CT:CT,".",0)</f>
        <v>ja</v>
      </c>
      <c r="BK638" s="234" t="str">
        <f>_xlfn.XLOOKUP($F638,Monstervakken!$C:$C,Monstervakken!CU:CU,".",0)</f>
        <v>ja</v>
      </c>
      <c r="BL638" s="232" t="str">
        <f t="shared" si="64"/>
        <v>254_013</v>
      </c>
    </row>
    <row r="639" spans="1:64" x14ac:dyDescent="0.2">
      <c r="A639" s="6" t="s">
        <v>1647</v>
      </c>
      <c r="C639" s="135">
        <f>_xlfn.XLOOKUP(F639,Monstervakken!C:C,Monstervakken!B:B)</f>
        <v>2024</v>
      </c>
      <c r="D639" s="6" t="s">
        <v>1636</v>
      </c>
      <c r="E639" s="6" t="s">
        <v>132</v>
      </c>
      <c r="F639" s="75">
        <v>112</v>
      </c>
      <c r="G639" s="115" t="str">
        <f t="shared" si="66"/>
        <v>254_014</v>
      </c>
      <c r="H639" s="135"/>
      <c r="I639" s="75">
        <v>14</v>
      </c>
      <c r="J639" s="6" t="s">
        <v>133</v>
      </c>
      <c r="K639" s="23">
        <v>45.5</v>
      </c>
      <c r="L639" s="25">
        <v>5</v>
      </c>
      <c r="M639" s="6">
        <v>227.5</v>
      </c>
      <c r="N639" s="8">
        <v>43663</v>
      </c>
      <c r="O639" s="6" t="s">
        <v>26</v>
      </c>
      <c r="P639" s="66">
        <v>-1.95</v>
      </c>
      <c r="Q639" s="66">
        <v>-1.97</v>
      </c>
      <c r="R639" s="66">
        <f>_xlfn.XLOOKUP(E639,hlp_leggeruitrapport!A:A,hlp_leggeruitrapport!D:D)</f>
        <v>-1.97</v>
      </c>
      <c r="S639" s="66">
        <v>0.75</v>
      </c>
      <c r="T639" s="66">
        <f>_xlfn.XLOOKUP(E639,hlp_leggeruitrapport!A:A,hlp_leggeruitrapport!E:E)</f>
        <v>0.75</v>
      </c>
      <c r="U639" s="75">
        <f>_xlfn.XLOOKUP(E639,hlp_leggeruitrapport!A:A,hlp_leggeruitrapport!F:F)</f>
        <v>3</v>
      </c>
      <c r="V639" s="165">
        <f>_xlfn.XLOOKUP($G639,hpBPaanwas!$C:$C,hpBPaanwas!T:T,".")</f>
        <v>2.2200000000000002</v>
      </c>
      <c r="W639" s="75">
        <f t="shared" si="67"/>
        <v>-2.9200000000000004</v>
      </c>
      <c r="X639" s="6">
        <v>-2.72</v>
      </c>
      <c r="Y639" s="6">
        <v>1.6666669999999999</v>
      </c>
      <c r="Z639" s="6">
        <v>0.82</v>
      </c>
      <c r="AA639" s="6">
        <v>0.02</v>
      </c>
      <c r="AB639" s="6">
        <v>0.19</v>
      </c>
      <c r="AC639" s="6">
        <v>37.299999999999997</v>
      </c>
      <c r="AD639" s="6">
        <v>0.9</v>
      </c>
      <c r="AE639" s="6">
        <v>8.6</v>
      </c>
      <c r="AF639" s="6">
        <v>1.5748000000000002E-2</v>
      </c>
      <c r="AG639" s="6" t="s">
        <v>27</v>
      </c>
      <c r="AH639" s="6" t="s">
        <v>32</v>
      </c>
      <c r="AI639" s="6" t="s">
        <v>29</v>
      </c>
      <c r="AJ639" s="6" t="s">
        <v>133</v>
      </c>
      <c r="AK639" s="75">
        <f>_xlfn.XLOOKUP(G639,hlpBPout!C:C,hlpBPout!X:X,".")</f>
        <v>36</v>
      </c>
      <c r="AL639" s="75">
        <f>_xlfn.XLOOKUP($G639,hlpBPout!$C:$C,hlpBPout!AA:AA,".")</f>
        <v>0</v>
      </c>
      <c r="AM639" s="75">
        <f>_xlfn.XLOOKUP(G639,hpBPaanwas!C:C,hpBPaanwas!X:X,".")</f>
        <v>41</v>
      </c>
      <c r="AN639" s="165">
        <f t="shared" si="69"/>
        <v>0.19780219780219779</v>
      </c>
      <c r="AO639" s="75">
        <f>_xlfn.XLOOKUP($G639,hpBPaanwas!$C:$C,hpBPaanwas!AA:AA,".")</f>
        <v>9</v>
      </c>
      <c r="AP639" s="116"/>
      <c r="AQ639" s="75">
        <f t="shared" si="68"/>
        <v>-1.2999999999999972</v>
      </c>
      <c r="AR639" s="116"/>
      <c r="AS639" s="127"/>
      <c r="AT639" s="127" t="s">
        <v>3795</v>
      </c>
      <c r="AU639" s="128"/>
      <c r="AV639" s="232" t="str">
        <f>_xlfn.XLOOKUP($F639,Monstervakken!$C:$C,Monstervakken!L:L,".",0)</f>
        <v>Altijd toepasbaar</v>
      </c>
      <c r="AW639" s="232" t="str">
        <f>_xlfn.XLOOKUP($F639,Monstervakken!$C:$C,Monstervakken!M:M,".",0)</f>
        <v>Altijd toepasbaar</v>
      </c>
      <c r="AX639" s="232" t="str">
        <f>_xlfn.XLOOKUP($F639,Monstervakken!$C:$C,Monstervakken!N:N,".",0)</f>
        <v>Verspreidbaar</v>
      </c>
      <c r="AY639" s="232" t="str">
        <f>_xlfn.XLOOKUP($F639,Monstervakken!$C:$C,Monstervakken!O:O,".",0)</f>
        <v>Toepasbaar in GBT</v>
      </c>
      <c r="AZ639" s="232" t="str">
        <f>_xlfn.XLOOKUP($F639,Monstervakken!$C:$C,Monstervakken!P:P,".",0)</f>
        <v>Toepasbaar in GBT</v>
      </c>
      <c r="BA639" s="232" t="str">
        <f>_xlfn.XLOOKUP($F639,Monstervakken!$C:$C,Monstervakken!Q:Q,".",0)</f>
        <v>Geen</v>
      </c>
      <c r="BB639" s="232"/>
      <c r="BC639" s="234" t="str">
        <f>_xlfn.XLOOKUP($F639,Monstervakken!$C:$C,Monstervakken!CM:CM,".",0)</f>
        <v>ja</v>
      </c>
      <c r="BD639" s="234" t="str">
        <f>_xlfn.XLOOKUP($F639,Monstervakken!$C:$C,Monstervakken!CN:CN,".",0)</f>
        <v>ja</v>
      </c>
      <c r="BE639" s="234" t="str">
        <f>_xlfn.XLOOKUP($F639,Monstervakken!$C:$C,Monstervakken!CO:CO,".",0)</f>
        <v>ja</v>
      </c>
      <c r="BF639" s="234" t="str">
        <f>_xlfn.XLOOKUP($F639,Monstervakken!$C:$C,Monstervakken!CP:CP,".",0)</f>
        <v>ja</v>
      </c>
      <c r="BG639" s="234" t="str">
        <f>_xlfn.XLOOKUP($F639,Monstervakken!$C:$C,Monstervakken!CQ:CQ,".",0)</f>
        <v>ja</v>
      </c>
      <c r="BH639" s="234" t="str">
        <f>_xlfn.XLOOKUP($F639,Monstervakken!$C:$C,Monstervakken!CR:CR,".",0)</f>
        <v>ja</v>
      </c>
      <c r="BI639" s="234" t="str">
        <f>_xlfn.XLOOKUP($F639,Monstervakken!$C:$C,Monstervakken!CS:CS,".",0)</f>
        <v>ja</v>
      </c>
      <c r="BJ639" s="234" t="str">
        <f>_xlfn.XLOOKUP($F639,Monstervakken!$C:$C,Monstervakken!CT:CT,".",0)</f>
        <v>ja</v>
      </c>
      <c r="BK639" s="234" t="str">
        <f>_xlfn.XLOOKUP($F639,Monstervakken!$C:$C,Monstervakken!CU:CU,".",0)</f>
        <v>ja</v>
      </c>
      <c r="BL639" s="232" t="str">
        <f t="shared" si="64"/>
        <v>254_014</v>
      </c>
    </row>
    <row r="640" spans="1:64" x14ac:dyDescent="0.2">
      <c r="A640" s="6" t="s">
        <v>1647</v>
      </c>
      <c r="C640" s="135">
        <f>_xlfn.XLOOKUP(F640,Monstervakken!C:C,Monstervakken!B:B)</f>
        <v>2025</v>
      </c>
      <c r="D640" s="6" t="s">
        <v>1636</v>
      </c>
      <c r="E640" s="6" t="s">
        <v>596</v>
      </c>
      <c r="F640" s="75">
        <v>114</v>
      </c>
      <c r="G640" s="115" t="str">
        <f t="shared" si="66"/>
        <v>254_020</v>
      </c>
      <c r="H640" s="135"/>
      <c r="I640" s="75">
        <v>20</v>
      </c>
      <c r="J640" s="6" t="s">
        <v>600</v>
      </c>
      <c r="K640" s="23">
        <v>21.5</v>
      </c>
      <c r="L640" s="25">
        <v>5.35</v>
      </c>
      <c r="M640" s="6">
        <v>115.02500000000001</v>
      </c>
      <c r="N640" s="8">
        <v>43663</v>
      </c>
      <c r="O640" s="6" t="s">
        <v>74</v>
      </c>
      <c r="P640" s="66">
        <v>-1.95</v>
      </c>
      <c r="Q640" s="66">
        <v>-1.97</v>
      </c>
      <c r="R640" s="66">
        <f>_xlfn.XLOOKUP(E640,hlp_leggeruitrapport!A:A,hlp_leggeruitrapport!D:D)</f>
        <v>-1.97</v>
      </c>
      <c r="S640" s="66">
        <v>0.75</v>
      </c>
      <c r="T640" s="66">
        <f>_xlfn.XLOOKUP(E640,hlp_leggeruitrapport!A:A,hlp_leggeruitrapport!E:E)</f>
        <v>0.75</v>
      </c>
      <c r="U640" s="75">
        <f>_xlfn.XLOOKUP(E640,hlp_leggeruitrapport!A:A,hlp_leggeruitrapport!F:F)</f>
        <v>3</v>
      </c>
      <c r="V640" s="165">
        <f>_xlfn.XLOOKUP($G640,hpBPaanwas!$C:$C,hpBPaanwas!T:T,".")</f>
        <v>2.37</v>
      </c>
      <c r="W640" s="75">
        <f t="shared" si="67"/>
        <v>-2.9200000000000004</v>
      </c>
      <c r="X640" s="6">
        <v>-2.72</v>
      </c>
      <c r="Y640" s="6">
        <v>1.7833330000000001</v>
      </c>
      <c r="Z640" s="6">
        <v>0.98</v>
      </c>
      <c r="AA640" s="6">
        <v>0.28000000000000003</v>
      </c>
      <c r="AB640" s="6">
        <v>0.53</v>
      </c>
      <c r="AC640" s="6">
        <v>21.1</v>
      </c>
      <c r="AD640" s="6">
        <v>6</v>
      </c>
      <c r="AE640" s="6">
        <v>11.4</v>
      </c>
      <c r="AF640" s="6">
        <v>0.17310700000000001</v>
      </c>
      <c r="AG640" s="6" t="s">
        <v>479</v>
      </c>
      <c r="AH640" s="6" t="s">
        <v>28</v>
      </c>
      <c r="AI640" s="6" t="s">
        <v>41</v>
      </c>
      <c r="AJ640" s="6" t="s">
        <v>600</v>
      </c>
      <c r="AK640" s="75">
        <f>_xlfn.XLOOKUP(G640,hlpBPout!C:C,hlpBPout!X:X,".")</f>
        <v>22</v>
      </c>
      <c r="AL640" s="75">
        <f>_xlfn.XLOOKUP($G640,hlpBPout!$C:$C,hlpBPout!AA:AA,".")</f>
        <v>0</v>
      </c>
      <c r="AM640" s="75">
        <f>_xlfn.XLOOKUP(G640,hpBPaanwas!C:C,hpBPaanwas!X:X,".")</f>
        <v>24</v>
      </c>
      <c r="AN640" s="165">
        <f t="shared" si="69"/>
        <v>0.60465116279069764</v>
      </c>
      <c r="AO640" s="75">
        <f>_xlfn.XLOOKUP($G640,hpBPaanwas!$C:$C,hpBPaanwas!AA:AA,".")</f>
        <v>13</v>
      </c>
      <c r="AP640" s="116"/>
      <c r="AQ640" s="75">
        <f t="shared" si="68"/>
        <v>0.89999999999999858</v>
      </c>
      <c r="AR640" s="116"/>
      <c r="AS640" s="127"/>
      <c r="AT640" s="127" t="s">
        <v>3795</v>
      </c>
      <c r="AU640" s="128"/>
      <c r="AV640" s="232" t="str">
        <f>_xlfn.XLOOKUP($F640,Monstervakken!$C:$C,Monstervakken!L:L,".",0)</f>
        <v>Altijd toepasbaar</v>
      </c>
      <c r="AW640" s="232" t="str">
        <f>_xlfn.XLOOKUP($F640,Monstervakken!$C:$C,Monstervakken!M:M,".",0)</f>
        <v>Altijd toepasbaar</v>
      </c>
      <c r="AX640" s="232" t="str">
        <f>_xlfn.XLOOKUP($F640,Monstervakken!$C:$C,Monstervakken!N:N,".",0)</f>
        <v>Verspreidbaar</v>
      </c>
      <c r="AY640" s="232" t="str">
        <f>_xlfn.XLOOKUP($F640,Monstervakken!$C:$C,Monstervakken!O:O,".",0)</f>
        <v>Toepasbaar in GBT</v>
      </c>
      <c r="AZ640" s="232" t="str">
        <f>_xlfn.XLOOKUP($F640,Monstervakken!$C:$C,Monstervakken!P:P,".",0)</f>
        <v>Toepasbaar in GBT</v>
      </c>
      <c r="BA640" s="232" t="str">
        <f>_xlfn.XLOOKUP($F640,Monstervakken!$C:$C,Monstervakken!Q:Q,".",0)</f>
        <v>Geen</v>
      </c>
      <c r="BB640" s="232"/>
      <c r="BC640" s="234" t="str">
        <f>_xlfn.XLOOKUP($F640,Monstervakken!$C:$C,Monstervakken!CM:CM,".",0)</f>
        <v>ja</v>
      </c>
      <c r="BD640" s="234" t="str">
        <f>_xlfn.XLOOKUP($F640,Monstervakken!$C:$C,Monstervakken!CN:CN,".",0)</f>
        <v>ja</v>
      </c>
      <c r="BE640" s="234" t="str">
        <f>_xlfn.XLOOKUP($F640,Monstervakken!$C:$C,Monstervakken!CO:CO,".",0)</f>
        <v>ja</v>
      </c>
      <c r="BF640" s="234" t="str">
        <f>_xlfn.XLOOKUP($F640,Monstervakken!$C:$C,Monstervakken!CP:CP,".",0)</f>
        <v>ja</v>
      </c>
      <c r="BG640" s="234" t="str">
        <f>_xlfn.XLOOKUP($F640,Monstervakken!$C:$C,Monstervakken!CQ:CQ,".",0)</f>
        <v>ja</v>
      </c>
      <c r="BH640" s="234" t="str">
        <f>_xlfn.XLOOKUP($F640,Monstervakken!$C:$C,Monstervakken!CR:CR,".",0)</f>
        <v>ja</v>
      </c>
      <c r="BI640" s="234" t="str">
        <f>_xlfn.XLOOKUP($F640,Monstervakken!$C:$C,Monstervakken!CS:CS,".",0)</f>
        <v>ja</v>
      </c>
      <c r="BJ640" s="234" t="str">
        <f>_xlfn.XLOOKUP($F640,Monstervakken!$C:$C,Monstervakken!CT:CT,".",0)</f>
        <v>ja</v>
      </c>
      <c r="BK640" s="234" t="str">
        <f>_xlfn.XLOOKUP($F640,Monstervakken!$C:$C,Monstervakken!CU:CU,".",0)</f>
        <v>ja</v>
      </c>
      <c r="BL640" s="232" t="str">
        <f t="shared" si="64"/>
        <v>254_020</v>
      </c>
    </row>
    <row r="641" spans="1:64" x14ac:dyDescent="0.2">
      <c r="A641" s="6" t="s">
        <v>1647</v>
      </c>
      <c r="C641" s="135">
        <f>_xlfn.XLOOKUP(F641,Monstervakken!C:C,Monstervakken!B:B)</f>
        <v>2025</v>
      </c>
      <c r="D641" s="6" t="s">
        <v>1636</v>
      </c>
      <c r="E641" s="6" t="s">
        <v>596</v>
      </c>
      <c r="F641" s="75">
        <v>114</v>
      </c>
      <c r="G641" s="115" t="str">
        <f t="shared" si="66"/>
        <v>254_021</v>
      </c>
      <c r="H641" s="135"/>
      <c r="I641" s="75">
        <v>21</v>
      </c>
      <c r="J641" s="6" t="s">
        <v>601</v>
      </c>
      <c r="K641" s="23">
        <v>28.5</v>
      </c>
      <c r="L641" s="25">
        <v>6.5</v>
      </c>
      <c r="M641" s="6">
        <v>185.25</v>
      </c>
      <c r="N641" s="8">
        <v>43663</v>
      </c>
      <c r="O641" s="6" t="s">
        <v>26</v>
      </c>
      <c r="P641" s="66">
        <v>-1.95</v>
      </c>
      <c r="Q641" s="66">
        <v>-1.97</v>
      </c>
      <c r="R641" s="66">
        <f>_xlfn.XLOOKUP(E641,hlp_leggeruitrapport!A:A,hlp_leggeruitrapport!D:D)</f>
        <v>-1.97</v>
      </c>
      <c r="S641" s="66">
        <v>0.75</v>
      </c>
      <c r="T641" s="66">
        <f>_xlfn.XLOOKUP(E641,hlp_leggeruitrapport!A:A,hlp_leggeruitrapport!E:E)</f>
        <v>0.75</v>
      </c>
      <c r="U641" s="75">
        <f>_xlfn.XLOOKUP(E641,hlp_leggeruitrapport!A:A,hlp_leggeruitrapport!F:F)</f>
        <v>3</v>
      </c>
      <c r="V641" s="165">
        <f>_xlfn.XLOOKUP($G641,hpBPaanwas!$C:$C,hpBPaanwas!T:T,".")</f>
        <v>3</v>
      </c>
      <c r="W641" s="75">
        <f t="shared" si="67"/>
        <v>-2.9200000000000004</v>
      </c>
      <c r="X641" s="6">
        <v>-2.72</v>
      </c>
      <c r="Y641" s="6">
        <v>2</v>
      </c>
      <c r="Z641" s="6">
        <v>1.47</v>
      </c>
      <c r="AA641" s="6">
        <v>0.27</v>
      </c>
      <c r="AB641" s="6">
        <v>0.52</v>
      </c>
      <c r="AC641" s="6">
        <v>41.9</v>
      </c>
      <c r="AD641" s="6">
        <v>7.7</v>
      </c>
      <c r="AE641" s="6">
        <v>14.8</v>
      </c>
      <c r="AF641" s="6">
        <v>0.14968799999999999</v>
      </c>
      <c r="AG641" s="6" t="s">
        <v>479</v>
      </c>
      <c r="AH641" s="6" t="s">
        <v>28</v>
      </c>
      <c r="AI641" s="6" t="s">
        <v>41</v>
      </c>
      <c r="AJ641" s="6" t="s">
        <v>601</v>
      </c>
      <c r="AK641" s="75">
        <f>_xlfn.XLOOKUP(G641,hlpBPout!C:C,hlpBPout!X:X,".")</f>
        <v>43</v>
      </c>
      <c r="AL641" s="75">
        <f>_xlfn.XLOOKUP($G641,hlpBPout!$C:$C,hlpBPout!AA:AA,".")</f>
        <v>9</v>
      </c>
      <c r="AM641" s="75">
        <f>_xlfn.XLOOKUP(G641,hpBPaanwas!C:C,hpBPaanwas!X:X,".")</f>
        <v>46</v>
      </c>
      <c r="AN641" s="165">
        <f t="shared" si="69"/>
        <v>0.59649122807017541</v>
      </c>
      <c r="AO641" s="75">
        <f>_xlfn.XLOOKUP($G641,hpBPaanwas!$C:$C,hpBPaanwas!AA:AA,".")</f>
        <v>17</v>
      </c>
      <c r="AP641" s="116"/>
      <c r="AQ641" s="75">
        <f t="shared" si="68"/>
        <v>1.1000000000000014</v>
      </c>
      <c r="AR641" s="116"/>
      <c r="AS641" s="127"/>
      <c r="AT641" s="127" t="s">
        <v>3795</v>
      </c>
      <c r="AU641" s="128"/>
      <c r="AV641" s="232" t="str">
        <f>_xlfn.XLOOKUP($F641,Monstervakken!$C:$C,Monstervakken!L:L,".",0)</f>
        <v>Altijd toepasbaar</v>
      </c>
      <c r="AW641" s="232" t="str">
        <f>_xlfn.XLOOKUP($F641,Monstervakken!$C:$C,Monstervakken!M:M,".",0)</f>
        <v>Altijd toepasbaar</v>
      </c>
      <c r="AX641" s="232" t="str">
        <f>_xlfn.XLOOKUP($F641,Monstervakken!$C:$C,Monstervakken!N:N,".",0)</f>
        <v>Verspreidbaar</v>
      </c>
      <c r="AY641" s="232" t="str">
        <f>_xlfn.XLOOKUP($F641,Monstervakken!$C:$C,Monstervakken!O:O,".",0)</f>
        <v>Toepasbaar in GBT</v>
      </c>
      <c r="AZ641" s="232" t="str">
        <f>_xlfn.XLOOKUP($F641,Monstervakken!$C:$C,Monstervakken!P:P,".",0)</f>
        <v>Toepasbaar in GBT</v>
      </c>
      <c r="BA641" s="232" t="str">
        <f>_xlfn.XLOOKUP($F641,Monstervakken!$C:$C,Monstervakken!Q:Q,".",0)</f>
        <v>Geen</v>
      </c>
      <c r="BB641" s="232"/>
      <c r="BC641" s="234" t="str">
        <f>_xlfn.XLOOKUP($F641,Monstervakken!$C:$C,Monstervakken!CM:CM,".",0)</f>
        <v>ja</v>
      </c>
      <c r="BD641" s="234" t="str">
        <f>_xlfn.XLOOKUP($F641,Monstervakken!$C:$C,Monstervakken!CN:CN,".",0)</f>
        <v>ja</v>
      </c>
      <c r="BE641" s="234" t="str">
        <f>_xlfn.XLOOKUP($F641,Monstervakken!$C:$C,Monstervakken!CO:CO,".",0)</f>
        <v>ja</v>
      </c>
      <c r="BF641" s="234" t="str">
        <f>_xlfn.XLOOKUP($F641,Monstervakken!$C:$C,Monstervakken!CP:CP,".",0)</f>
        <v>ja</v>
      </c>
      <c r="BG641" s="234" t="str">
        <f>_xlfn.XLOOKUP($F641,Monstervakken!$C:$C,Monstervakken!CQ:CQ,".",0)</f>
        <v>ja</v>
      </c>
      <c r="BH641" s="234" t="str">
        <f>_xlfn.XLOOKUP($F641,Monstervakken!$C:$C,Monstervakken!CR:CR,".",0)</f>
        <v>ja</v>
      </c>
      <c r="BI641" s="234" t="str">
        <f>_xlfn.XLOOKUP($F641,Monstervakken!$C:$C,Monstervakken!CS:CS,".",0)</f>
        <v>ja</v>
      </c>
      <c r="BJ641" s="234" t="str">
        <f>_xlfn.XLOOKUP($F641,Monstervakken!$C:$C,Monstervakken!CT:CT,".",0)</f>
        <v>ja</v>
      </c>
      <c r="BK641" s="234" t="str">
        <f>_xlfn.XLOOKUP($F641,Monstervakken!$C:$C,Monstervakken!CU:CU,".",0)</f>
        <v>ja</v>
      </c>
      <c r="BL641" s="232" t="str">
        <f t="shared" si="64"/>
        <v>254_021</v>
      </c>
    </row>
    <row r="642" spans="1:64" x14ac:dyDescent="0.2">
      <c r="A642" s="6" t="s">
        <v>1647</v>
      </c>
      <c r="C642" s="135">
        <f>_xlfn.XLOOKUP(F642,Monstervakken!C:C,Monstervakken!B:B)</f>
        <v>2026</v>
      </c>
      <c r="D642" s="6" t="s">
        <v>1636</v>
      </c>
      <c r="E642" s="6" t="s">
        <v>602</v>
      </c>
      <c r="F642" s="75">
        <v>115</v>
      </c>
      <c r="G642" s="115" t="str">
        <f t="shared" si="66"/>
        <v>254_022</v>
      </c>
      <c r="H642" s="135"/>
      <c r="I642" s="75">
        <v>22</v>
      </c>
      <c r="J642" s="6" t="s">
        <v>603</v>
      </c>
      <c r="K642" s="23">
        <v>36.5</v>
      </c>
      <c r="L642" s="25">
        <v>5.5</v>
      </c>
      <c r="M642" s="6">
        <v>200.75</v>
      </c>
      <c r="N642" s="8">
        <v>43663</v>
      </c>
      <c r="O642" s="6" t="s">
        <v>74</v>
      </c>
      <c r="P642" s="66">
        <v>-1.95</v>
      </c>
      <c r="Q642" s="66">
        <v>-1.97</v>
      </c>
      <c r="R642" s="66">
        <f>_xlfn.XLOOKUP(E642,hlp_leggeruitrapport!A:A,hlp_leggeruitrapport!D:D)</f>
        <v>-1.97</v>
      </c>
      <c r="S642" s="66">
        <v>0.75</v>
      </c>
      <c r="T642" s="66">
        <f>_xlfn.XLOOKUP(E642,hlp_leggeruitrapport!A:A,hlp_leggeruitrapport!E:E)</f>
        <v>0.75</v>
      </c>
      <c r="U642" s="75">
        <f>_xlfn.XLOOKUP(E642,hlp_leggeruitrapport!A:A,hlp_leggeruitrapport!F:F)</f>
        <v>3</v>
      </c>
      <c r="V642" s="165">
        <f>_xlfn.XLOOKUP($G642,hpBPaanwas!$C:$C,hpBPaanwas!T:T,".")</f>
        <v>2.44</v>
      </c>
      <c r="W642" s="75">
        <f t="shared" si="67"/>
        <v>-2.9200000000000004</v>
      </c>
      <c r="X642" s="6">
        <v>-2.72</v>
      </c>
      <c r="Y642" s="6">
        <v>1.8333330000000001</v>
      </c>
      <c r="Z642" s="6">
        <v>2.19</v>
      </c>
      <c r="AA642" s="6">
        <v>0.3</v>
      </c>
      <c r="AB642" s="6">
        <v>0.56999999999999995</v>
      </c>
      <c r="AC642" s="6">
        <v>79.900000000000006</v>
      </c>
      <c r="AD642" s="6">
        <v>11</v>
      </c>
      <c r="AE642" s="6">
        <v>20.8</v>
      </c>
      <c r="AF642" s="6">
        <v>0.17910400000000001</v>
      </c>
      <c r="AG642" s="6" t="s">
        <v>479</v>
      </c>
      <c r="AH642" s="6" t="s">
        <v>32</v>
      </c>
      <c r="AI642" s="6" t="s">
        <v>41</v>
      </c>
      <c r="AJ642" s="6" t="s">
        <v>603</v>
      </c>
      <c r="AK642" s="75">
        <f>_xlfn.XLOOKUP(G642,hlpBPout!C:C,hlpBPout!X:X,".")</f>
        <v>80</v>
      </c>
      <c r="AL642" s="75">
        <f>_xlfn.XLOOKUP($G642,hlpBPout!$C:$C,hlpBPout!AA:AA,".")</f>
        <v>4</v>
      </c>
      <c r="AM642" s="75">
        <f>_xlfn.XLOOKUP(G642,hpBPaanwas!C:C,hpBPaanwas!X:X,".")</f>
        <v>84</v>
      </c>
      <c r="AN642" s="165">
        <f t="shared" si="69"/>
        <v>0.60273972602739723</v>
      </c>
      <c r="AO642" s="75">
        <f>_xlfn.XLOOKUP($G642,hpBPaanwas!$C:$C,hpBPaanwas!AA:AA,".")</f>
        <v>22</v>
      </c>
      <c r="AP642" s="116"/>
      <c r="AQ642" s="75">
        <f t="shared" si="68"/>
        <v>9.9999999999994316E-2</v>
      </c>
      <c r="AR642" s="116"/>
      <c r="AS642" s="127"/>
      <c r="AT642" s="127" t="s">
        <v>3795</v>
      </c>
      <c r="AU642" s="128"/>
      <c r="AV642" s="232" t="str">
        <f>_xlfn.XLOOKUP($F642,Monstervakken!$C:$C,Monstervakken!L:L,".",0)</f>
        <v>Altijd toepasbaar</v>
      </c>
      <c r="AW642" s="232" t="str">
        <f>_xlfn.XLOOKUP($F642,Monstervakken!$C:$C,Monstervakken!M:M,".",0)</f>
        <v>Altijd toepasbaar</v>
      </c>
      <c r="AX642" s="232" t="str">
        <f>_xlfn.XLOOKUP($F642,Monstervakken!$C:$C,Monstervakken!N:N,".",0)</f>
        <v>Verspreidbaar</v>
      </c>
      <c r="AY642" s="232" t="str">
        <f>_xlfn.XLOOKUP($F642,Monstervakken!$C:$C,Monstervakken!O:O,".",0)</f>
        <v>Toepasbaar in GBT</v>
      </c>
      <c r="AZ642" s="232" t="str">
        <f>_xlfn.XLOOKUP($F642,Monstervakken!$C:$C,Monstervakken!P:P,".",0)</f>
        <v>Toepasbaar in GBT</v>
      </c>
      <c r="BA642" s="232" t="str">
        <f>_xlfn.XLOOKUP($F642,Monstervakken!$C:$C,Monstervakken!Q:Q,".",0)</f>
        <v>Geen</v>
      </c>
      <c r="BB642" s="232"/>
      <c r="BC642" s="234" t="str">
        <f>_xlfn.XLOOKUP($F642,Monstervakken!$C:$C,Monstervakken!CM:CM,".",0)</f>
        <v>ja</v>
      </c>
      <c r="BD642" s="234" t="str">
        <f>_xlfn.XLOOKUP($F642,Monstervakken!$C:$C,Monstervakken!CN:CN,".",0)</f>
        <v>ja</v>
      </c>
      <c r="BE642" s="234" t="str">
        <f>_xlfn.XLOOKUP($F642,Monstervakken!$C:$C,Monstervakken!CO:CO,".",0)</f>
        <v>ja</v>
      </c>
      <c r="BF642" s="234" t="str">
        <f>_xlfn.XLOOKUP($F642,Monstervakken!$C:$C,Monstervakken!CP:CP,".",0)</f>
        <v>ja</v>
      </c>
      <c r="BG642" s="234" t="str">
        <f>_xlfn.XLOOKUP($F642,Monstervakken!$C:$C,Monstervakken!CQ:CQ,".",0)</f>
        <v>ja</v>
      </c>
      <c r="BH642" s="234" t="str">
        <f>_xlfn.XLOOKUP($F642,Monstervakken!$C:$C,Monstervakken!CR:CR,".",0)</f>
        <v>ja</v>
      </c>
      <c r="BI642" s="234" t="str">
        <f>_xlfn.XLOOKUP($F642,Monstervakken!$C:$C,Monstervakken!CS:CS,".",0)</f>
        <v>ja</v>
      </c>
      <c r="BJ642" s="234" t="str">
        <f>_xlfn.XLOOKUP($F642,Monstervakken!$C:$C,Monstervakken!CT:CT,".",0)</f>
        <v>ja</v>
      </c>
      <c r="BK642" s="234" t="str">
        <f>_xlfn.XLOOKUP($F642,Monstervakken!$C:$C,Monstervakken!CU:CU,".",0)</f>
        <v>ja</v>
      </c>
      <c r="BL642" s="232" t="str">
        <f t="shared" si="64"/>
        <v>254_022</v>
      </c>
    </row>
    <row r="643" spans="1:64" x14ac:dyDescent="0.2">
      <c r="A643" s="6" t="s">
        <v>1647</v>
      </c>
      <c r="C643" s="135">
        <f>_xlfn.XLOOKUP(F643,Monstervakken!C:C,Monstervakken!B:B)</f>
        <v>4041</v>
      </c>
      <c r="D643" s="6" t="s">
        <v>1639</v>
      </c>
      <c r="E643" s="6" t="s">
        <v>1086</v>
      </c>
      <c r="F643" s="75">
        <v>96</v>
      </c>
      <c r="G643" s="115" t="str">
        <f t="shared" si="66"/>
        <v>250_100</v>
      </c>
      <c r="H643" s="135"/>
      <c r="I643" s="75">
        <v>100</v>
      </c>
      <c r="J643" s="6" t="s">
        <v>1087</v>
      </c>
      <c r="K643" s="23">
        <v>22</v>
      </c>
      <c r="L643" s="25">
        <v>4.4000000000000004</v>
      </c>
      <c r="M643" s="6">
        <v>96.8</v>
      </c>
      <c r="N643" s="8">
        <v>43670</v>
      </c>
      <c r="O643" s="6" t="s">
        <v>26</v>
      </c>
      <c r="P643" s="66">
        <v>-2.09</v>
      </c>
      <c r="Q643" s="66">
        <v>-2.12</v>
      </c>
      <c r="R643" s="66">
        <f>_xlfn.XLOOKUP(E643,hlp_leggeruitrapport!A:A,hlp_leggeruitrapport!D:D)</f>
        <v>-2.12</v>
      </c>
      <c r="S643" s="66">
        <v>0.75</v>
      </c>
      <c r="T643" s="66">
        <f>_xlfn.XLOOKUP(E643,hlp_leggeruitrapport!A:A,hlp_leggeruitrapport!E:E)</f>
        <v>0.75</v>
      </c>
      <c r="U643" s="75">
        <f>_xlfn.XLOOKUP(E643,hlp_leggeruitrapport!A:A,hlp_leggeruitrapport!F:F)</f>
        <v>3</v>
      </c>
      <c r="V643" s="165">
        <f>_xlfn.XLOOKUP($G643,hpBPaanwas!$C:$C,hpBPaanwas!T:T,".")</f>
        <v>1.96</v>
      </c>
      <c r="W643" s="75">
        <f t="shared" si="67"/>
        <v>-3.0700000000000003</v>
      </c>
      <c r="X643" s="6">
        <v>-2.87</v>
      </c>
      <c r="Y643" s="6">
        <v>1.466</v>
      </c>
      <c r="Z643" s="6">
        <v>1.45</v>
      </c>
      <c r="AA643" s="6">
        <v>0.6</v>
      </c>
      <c r="AB643" s="6">
        <v>0.7</v>
      </c>
      <c r="AC643" s="6">
        <v>31.9</v>
      </c>
      <c r="AD643" s="6">
        <v>13.2</v>
      </c>
      <c r="AE643" s="6">
        <v>15.4</v>
      </c>
      <c r="AF643" s="6">
        <v>0.35296</v>
      </c>
      <c r="AG643" s="6" t="s">
        <v>921</v>
      </c>
      <c r="AH643" s="6" t="s">
        <v>28</v>
      </c>
      <c r="AI643" s="6" t="s">
        <v>41</v>
      </c>
      <c r="AJ643" s="6" t="s">
        <v>1087</v>
      </c>
      <c r="AK643" s="75">
        <f>_xlfn.XLOOKUP(G643,hlpBPout!C:C,hlpBPout!X:X,".")</f>
        <v>31</v>
      </c>
      <c r="AL643" s="75" t="str">
        <f>_xlfn.XLOOKUP($G643,hlpBPout!$C:$C,hlpBPout!AA:AA,".")</f>
        <v>!</v>
      </c>
      <c r="AM643" s="75">
        <f>_xlfn.XLOOKUP(G643,hpBPaanwas!C:C,hpBPaanwas!X:X,".")</f>
        <v>33</v>
      </c>
      <c r="AN643" s="165">
        <f t="shared" si="69"/>
        <v>0.68181818181818177</v>
      </c>
      <c r="AO643" s="75">
        <f>_xlfn.XLOOKUP($G643,hpBPaanwas!$C:$C,hpBPaanwas!AA:AA,".")</f>
        <v>15</v>
      </c>
      <c r="AP643" s="116"/>
      <c r="AQ643" s="75">
        <f t="shared" si="68"/>
        <v>-0.89999999999999858</v>
      </c>
      <c r="AR643" s="116"/>
      <c r="AS643" s="127"/>
      <c r="AT643" s="127" t="s">
        <v>3795</v>
      </c>
      <c r="AU643" s="128"/>
      <c r="AV643" s="232" t="str">
        <f>_xlfn.XLOOKUP($F643,Monstervakken!$C:$C,Monstervakken!L:L,".",0)</f>
        <v>Klasse industrie</v>
      </c>
      <c r="AW643" s="232" t="str">
        <f>_xlfn.XLOOKUP($F643,Monstervakken!$C:$C,Monstervakken!M:M,".",0)</f>
        <v>Klasse B</v>
      </c>
      <c r="AX643" s="232" t="str">
        <f>_xlfn.XLOOKUP($F643,Monstervakken!$C:$C,Monstervakken!N:N,".",0)</f>
        <v>Verspreidbaar</v>
      </c>
      <c r="AY643" s="232" t="str">
        <f>_xlfn.XLOOKUP($F643,Monstervakken!$C:$C,Monstervakken!O:O,".",0)</f>
        <v>Toepasbaar in GBT</v>
      </c>
      <c r="AZ643" s="232" t="str">
        <f>_xlfn.XLOOKUP($F643,Monstervakken!$C:$C,Monstervakken!P:P,".",0)</f>
        <v>Toepasbaar in GBT</v>
      </c>
      <c r="BA643" s="232" t="str">
        <f>_xlfn.XLOOKUP($F643,Monstervakken!$C:$C,Monstervakken!Q:Q,".",0)</f>
        <v>Geen</v>
      </c>
      <c r="BB643" s="232"/>
      <c r="BC643" s="234" t="str">
        <f>_xlfn.XLOOKUP($F643,Monstervakken!$C:$C,Monstervakken!CM:CM,".",0)</f>
        <v>ja</v>
      </c>
      <c r="BD643" s="234" t="str">
        <f>_xlfn.XLOOKUP($F643,Monstervakken!$C:$C,Monstervakken!CN:CN,".",0)</f>
        <v>ja</v>
      </c>
      <c r="BE643" s="234" t="str">
        <f>_xlfn.XLOOKUP($F643,Monstervakken!$C:$C,Monstervakken!CO:CO,".",0)</f>
        <v>ja</v>
      </c>
      <c r="BF643" s="234" t="str">
        <f>_xlfn.XLOOKUP($F643,Monstervakken!$C:$C,Monstervakken!CP:CP,".",0)</f>
        <v>ja</v>
      </c>
      <c r="BG643" s="234" t="str">
        <f>_xlfn.XLOOKUP($F643,Monstervakken!$C:$C,Monstervakken!CQ:CQ,".",0)</f>
        <v>ja</v>
      </c>
      <c r="BH643" s="234" t="str">
        <f>_xlfn.XLOOKUP($F643,Monstervakken!$C:$C,Monstervakken!CR:CR,".",0)</f>
        <v>ja</v>
      </c>
      <c r="BI643" s="234" t="str">
        <f>_xlfn.XLOOKUP($F643,Monstervakken!$C:$C,Monstervakken!CS:CS,".",0)</f>
        <v>ja</v>
      </c>
      <c r="BJ643" s="234" t="str">
        <f>_xlfn.XLOOKUP($F643,Monstervakken!$C:$C,Monstervakken!CT:CT,".",0)</f>
        <v>ja</v>
      </c>
      <c r="BK643" s="234" t="str">
        <f>_xlfn.XLOOKUP($F643,Monstervakken!$C:$C,Monstervakken!CU:CU,".",0)</f>
        <v>ja</v>
      </c>
      <c r="BL643" s="232" t="str">
        <f t="shared" si="64"/>
        <v>250_100</v>
      </c>
    </row>
    <row r="644" spans="1:64" x14ac:dyDescent="0.2">
      <c r="A644" s="6" t="s">
        <v>1647</v>
      </c>
      <c r="C644" s="135">
        <f>_xlfn.XLOOKUP(F644,Monstervakken!C:C,Monstervakken!B:B)</f>
        <v>4041</v>
      </c>
      <c r="D644" s="6" t="s">
        <v>1639</v>
      </c>
      <c r="E644" s="6" t="s">
        <v>1088</v>
      </c>
      <c r="F644" s="75">
        <v>96</v>
      </c>
      <c r="G644" s="115" t="str">
        <f t="shared" si="66"/>
        <v>250_101</v>
      </c>
      <c r="H644" s="135"/>
      <c r="I644" s="75">
        <v>101</v>
      </c>
      <c r="J644" s="6" t="s">
        <v>1089</v>
      </c>
      <c r="K644" s="23">
        <v>6.5</v>
      </c>
      <c r="L644" s="25">
        <v>6.5</v>
      </c>
      <c r="M644" s="6">
        <v>42.25</v>
      </c>
      <c r="N644" s="8">
        <v>43670</v>
      </c>
      <c r="O644" s="6" t="s">
        <v>26</v>
      </c>
      <c r="P644" s="66">
        <v>-2.09</v>
      </c>
      <c r="Q644" s="66">
        <v>-2.12</v>
      </c>
      <c r="R644" s="66">
        <f>_xlfn.XLOOKUP(E644,hlp_leggeruitrapport!A:A,hlp_leggeruitrapport!D:D)</f>
        <v>-2.12</v>
      </c>
      <c r="S644" s="66">
        <v>0.75</v>
      </c>
      <c r="T644" s="66">
        <f>_xlfn.XLOOKUP(E644,hlp_leggeruitrapport!A:A,hlp_leggeruitrapport!E:E)</f>
        <v>0.75</v>
      </c>
      <c r="U644" s="75">
        <f>_xlfn.XLOOKUP(E644,hlp_leggeruitrapport!A:A,hlp_leggeruitrapport!F:F)</f>
        <v>3</v>
      </c>
      <c r="V644" s="165">
        <f>_xlfn.XLOOKUP($G644,hpBPaanwas!$C:$C,hpBPaanwas!T:T,".")</f>
        <v>3</v>
      </c>
      <c r="W644" s="75">
        <f t="shared" si="67"/>
        <v>-3.0700000000000003</v>
      </c>
      <c r="X644" s="6">
        <v>-2.87</v>
      </c>
      <c r="Y644" s="6">
        <v>2</v>
      </c>
      <c r="Z644" s="6">
        <v>2.68</v>
      </c>
      <c r="AA644" s="6">
        <v>1.29</v>
      </c>
      <c r="AB644" s="6">
        <v>1.57</v>
      </c>
      <c r="AC644" s="6">
        <v>17.399999999999999</v>
      </c>
      <c r="AD644" s="6">
        <v>8.4</v>
      </c>
      <c r="AE644" s="6">
        <v>10.199999999999999</v>
      </c>
      <c r="AF644" s="6">
        <v>0.43710300000000002</v>
      </c>
      <c r="AG644" s="6" t="s">
        <v>921</v>
      </c>
      <c r="AH644" s="6" t="s">
        <v>32</v>
      </c>
      <c r="AI644" s="6" t="s">
        <v>41</v>
      </c>
      <c r="AJ644" s="6" t="s">
        <v>1089</v>
      </c>
      <c r="AK644" s="75">
        <f>_xlfn.XLOOKUP(G644,hlpBPout!C:C,hlpBPout!X:X,".")</f>
        <v>18</v>
      </c>
      <c r="AL644" s="75">
        <f>_xlfn.XLOOKUP($G644,hlpBPout!$C:$C,hlpBPout!AA:AA,".")</f>
        <v>8</v>
      </c>
      <c r="AM644" s="75">
        <f>_xlfn.XLOOKUP(G644,hpBPaanwas!C:C,hpBPaanwas!X:X,".")</f>
        <v>18</v>
      </c>
      <c r="AN644" s="165">
        <f t="shared" si="69"/>
        <v>1.5384615384615385</v>
      </c>
      <c r="AO644" s="75">
        <f>_xlfn.XLOOKUP($G644,hpBPaanwas!$C:$C,hpBPaanwas!AA:AA,".")</f>
        <v>10</v>
      </c>
      <c r="AP644" s="116"/>
      <c r="AQ644" s="75">
        <f t="shared" si="68"/>
        <v>0.60000000000000142</v>
      </c>
      <c r="AR644" s="116"/>
      <c r="AS644" s="127"/>
      <c r="AT644" s="127" t="s">
        <v>3795</v>
      </c>
      <c r="AU644" s="128"/>
      <c r="AV644" s="232" t="str">
        <f>_xlfn.XLOOKUP($F644,Monstervakken!$C:$C,Monstervakken!L:L,".",0)</f>
        <v>Klasse industrie</v>
      </c>
      <c r="AW644" s="232" t="str">
        <f>_xlfn.XLOOKUP($F644,Monstervakken!$C:$C,Monstervakken!M:M,".",0)</f>
        <v>Klasse B</v>
      </c>
      <c r="AX644" s="232" t="str">
        <f>_xlfn.XLOOKUP($F644,Monstervakken!$C:$C,Monstervakken!N:N,".",0)</f>
        <v>Verspreidbaar</v>
      </c>
      <c r="AY644" s="232" t="str">
        <f>_xlfn.XLOOKUP($F644,Monstervakken!$C:$C,Monstervakken!O:O,".",0)</f>
        <v>Toepasbaar in GBT</v>
      </c>
      <c r="AZ644" s="232" t="str">
        <f>_xlfn.XLOOKUP($F644,Monstervakken!$C:$C,Monstervakken!P:P,".",0)</f>
        <v>Toepasbaar in GBT</v>
      </c>
      <c r="BA644" s="232" t="str">
        <f>_xlfn.XLOOKUP($F644,Monstervakken!$C:$C,Monstervakken!Q:Q,".",0)</f>
        <v>Geen</v>
      </c>
      <c r="BB644" s="232"/>
      <c r="BC644" s="234" t="str">
        <f>_xlfn.XLOOKUP($F644,Monstervakken!$C:$C,Monstervakken!CM:CM,".",0)</f>
        <v>ja</v>
      </c>
      <c r="BD644" s="234" t="str">
        <f>_xlfn.XLOOKUP($F644,Monstervakken!$C:$C,Monstervakken!CN:CN,".",0)</f>
        <v>ja</v>
      </c>
      <c r="BE644" s="234" t="str">
        <f>_xlfn.XLOOKUP($F644,Monstervakken!$C:$C,Monstervakken!CO:CO,".",0)</f>
        <v>ja</v>
      </c>
      <c r="BF644" s="234" t="str">
        <f>_xlfn.XLOOKUP($F644,Monstervakken!$C:$C,Monstervakken!CP:CP,".",0)</f>
        <v>ja</v>
      </c>
      <c r="BG644" s="234" t="str">
        <f>_xlfn.XLOOKUP($F644,Monstervakken!$C:$C,Monstervakken!CQ:CQ,".",0)</f>
        <v>ja</v>
      </c>
      <c r="BH644" s="234" t="str">
        <f>_xlfn.XLOOKUP($F644,Monstervakken!$C:$C,Monstervakken!CR:CR,".",0)</f>
        <v>ja</v>
      </c>
      <c r="BI644" s="234" t="str">
        <f>_xlfn.XLOOKUP($F644,Monstervakken!$C:$C,Monstervakken!CS:CS,".",0)</f>
        <v>ja</v>
      </c>
      <c r="BJ644" s="234" t="str">
        <f>_xlfn.XLOOKUP($F644,Monstervakken!$C:$C,Monstervakken!CT:CT,".",0)</f>
        <v>ja</v>
      </c>
      <c r="BK644" s="234" t="str">
        <f>_xlfn.XLOOKUP($F644,Monstervakken!$C:$C,Monstervakken!CU:CU,".",0)</f>
        <v>ja</v>
      </c>
      <c r="BL644" s="232" t="str">
        <f t="shared" si="64"/>
        <v>250_101</v>
      </c>
    </row>
    <row r="645" spans="1:64" x14ac:dyDescent="0.2">
      <c r="A645" s="6" t="s">
        <v>1647</v>
      </c>
      <c r="C645" s="135">
        <f>_xlfn.XLOOKUP(F645,Monstervakken!C:C,Monstervakken!B:B)</f>
        <v>4041</v>
      </c>
      <c r="D645" s="6" t="s">
        <v>1639</v>
      </c>
      <c r="E645" s="6" t="s">
        <v>709</v>
      </c>
      <c r="F645" s="75">
        <v>96</v>
      </c>
      <c r="G645" s="115" t="str">
        <f t="shared" si="66"/>
        <v>250_102</v>
      </c>
      <c r="H645" s="135"/>
      <c r="I645" s="75">
        <v>102</v>
      </c>
      <c r="J645" s="6" t="s">
        <v>710</v>
      </c>
      <c r="K645" s="23">
        <v>67</v>
      </c>
      <c r="L645" s="25">
        <v>6.2</v>
      </c>
      <c r="M645" s="6">
        <v>415.4</v>
      </c>
      <c r="N645" s="8">
        <v>43670</v>
      </c>
      <c r="O645" s="6" t="s">
        <v>47</v>
      </c>
      <c r="P645" s="66">
        <v>-2.09</v>
      </c>
      <c r="Q645" s="66">
        <v>-2.12</v>
      </c>
      <c r="R645" s="66">
        <f>_xlfn.XLOOKUP(E645,hlp_leggeruitrapport!A:A,hlp_leggeruitrapport!D:D)</f>
        <v>-2.12</v>
      </c>
      <c r="S645" s="66">
        <v>0.75</v>
      </c>
      <c r="T645" s="66">
        <f>_xlfn.XLOOKUP(E645,hlp_leggeruitrapport!A:A,hlp_leggeruitrapport!E:E)</f>
        <v>0.75</v>
      </c>
      <c r="U645" s="75">
        <f>_xlfn.XLOOKUP(E645,hlp_leggeruitrapport!A:A,hlp_leggeruitrapport!F:F)</f>
        <v>3</v>
      </c>
      <c r="V645" s="165">
        <f>_xlfn.XLOOKUP($G645,hpBPaanwas!$C:$C,hpBPaanwas!T:T,".")</f>
        <v>3</v>
      </c>
      <c r="W645" s="75">
        <f t="shared" si="67"/>
        <v>-3.0700000000000003</v>
      </c>
      <c r="X645" s="6">
        <v>-2.87</v>
      </c>
      <c r="Y645" s="6">
        <v>1.7</v>
      </c>
      <c r="Z645" s="6">
        <v>1.75</v>
      </c>
      <c r="AA645" s="6">
        <v>0.24</v>
      </c>
      <c r="AB645" s="6">
        <v>0.46</v>
      </c>
      <c r="AC645" s="6">
        <v>117.3</v>
      </c>
      <c r="AD645" s="6">
        <v>16.100000000000001</v>
      </c>
      <c r="AE645" s="6">
        <v>30.8</v>
      </c>
      <c r="AF645" s="6">
        <v>0.15069299999999999</v>
      </c>
      <c r="AG645" s="6" t="s">
        <v>479</v>
      </c>
      <c r="AH645" s="6" t="s">
        <v>32</v>
      </c>
      <c r="AI645" s="6" t="s">
        <v>41</v>
      </c>
      <c r="AJ645" s="6" t="s">
        <v>710</v>
      </c>
      <c r="AK645" s="75">
        <f>_xlfn.XLOOKUP(G645,hlpBPout!C:C,hlpBPout!X:X,".")</f>
        <v>114</v>
      </c>
      <c r="AL645" s="75">
        <f>_xlfn.XLOOKUP($G645,hlpBPout!$C:$C,hlpBPout!AA:AA,".")</f>
        <v>13</v>
      </c>
      <c r="AM645" s="75">
        <f>_xlfn.XLOOKUP(G645,hpBPaanwas!C:C,hpBPaanwas!X:X,".")</f>
        <v>127</v>
      </c>
      <c r="AN645" s="165">
        <f t="shared" si="69"/>
        <v>0.5074626865671642</v>
      </c>
      <c r="AO645" s="75">
        <f>_xlfn.XLOOKUP($G645,hpBPaanwas!$C:$C,hpBPaanwas!AA:AA,".")</f>
        <v>34</v>
      </c>
      <c r="AP645" s="116"/>
      <c r="AQ645" s="75">
        <f t="shared" si="68"/>
        <v>-3.2999999999999972</v>
      </c>
      <c r="AR645" s="116"/>
      <c r="AS645" s="127"/>
      <c r="AT645" s="127" t="s">
        <v>3795</v>
      </c>
      <c r="AU645" s="128"/>
      <c r="AV645" s="232" t="str">
        <f>_xlfn.XLOOKUP($F645,Monstervakken!$C:$C,Monstervakken!L:L,".",0)</f>
        <v>Klasse industrie</v>
      </c>
      <c r="AW645" s="232" t="str">
        <f>_xlfn.XLOOKUP($F645,Monstervakken!$C:$C,Monstervakken!M:M,".",0)</f>
        <v>Klasse B</v>
      </c>
      <c r="AX645" s="232" t="str">
        <f>_xlfn.XLOOKUP($F645,Monstervakken!$C:$C,Monstervakken!N:N,".",0)</f>
        <v>Verspreidbaar</v>
      </c>
      <c r="AY645" s="232" t="str">
        <f>_xlfn.XLOOKUP($F645,Monstervakken!$C:$C,Monstervakken!O:O,".",0)</f>
        <v>Toepasbaar in GBT</v>
      </c>
      <c r="AZ645" s="232" t="str">
        <f>_xlfn.XLOOKUP($F645,Monstervakken!$C:$C,Monstervakken!P:P,".",0)</f>
        <v>Toepasbaar in GBT</v>
      </c>
      <c r="BA645" s="232" t="str">
        <f>_xlfn.XLOOKUP($F645,Monstervakken!$C:$C,Monstervakken!Q:Q,".",0)</f>
        <v>Geen</v>
      </c>
      <c r="BB645" s="232"/>
      <c r="BC645" s="234" t="str">
        <f>_xlfn.XLOOKUP($F645,Monstervakken!$C:$C,Monstervakken!CM:CM,".",0)</f>
        <v>ja</v>
      </c>
      <c r="BD645" s="234" t="str">
        <f>_xlfn.XLOOKUP($F645,Monstervakken!$C:$C,Monstervakken!CN:CN,".",0)</f>
        <v>ja</v>
      </c>
      <c r="BE645" s="234" t="str">
        <f>_xlfn.XLOOKUP($F645,Monstervakken!$C:$C,Monstervakken!CO:CO,".",0)</f>
        <v>ja</v>
      </c>
      <c r="BF645" s="234" t="str">
        <f>_xlfn.XLOOKUP($F645,Monstervakken!$C:$C,Monstervakken!CP:CP,".",0)</f>
        <v>ja</v>
      </c>
      <c r="BG645" s="234" t="str">
        <f>_xlfn.XLOOKUP($F645,Monstervakken!$C:$C,Monstervakken!CQ:CQ,".",0)</f>
        <v>ja</v>
      </c>
      <c r="BH645" s="234" t="str">
        <f>_xlfn.XLOOKUP($F645,Monstervakken!$C:$C,Monstervakken!CR:CR,".",0)</f>
        <v>ja</v>
      </c>
      <c r="BI645" s="234" t="str">
        <f>_xlfn.XLOOKUP($F645,Monstervakken!$C:$C,Monstervakken!CS:CS,".",0)</f>
        <v>ja</v>
      </c>
      <c r="BJ645" s="234" t="str">
        <f>_xlfn.XLOOKUP($F645,Monstervakken!$C:$C,Monstervakken!CT:CT,".",0)</f>
        <v>ja</v>
      </c>
      <c r="BK645" s="234" t="str">
        <f>_xlfn.XLOOKUP($F645,Monstervakken!$C:$C,Monstervakken!CU:CU,".",0)</f>
        <v>ja</v>
      </c>
      <c r="BL645" s="232" t="str">
        <f t="shared" si="64"/>
        <v>250_102</v>
      </c>
    </row>
    <row r="646" spans="1:64" x14ac:dyDescent="0.2">
      <c r="A646" s="6" t="s">
        <v>1647</v>
      </c>
      <c r="C646" s="135">
        <f>_xlfn.XLOOKUP(F646,Monstervakken!C:C,Monstervakken!B:B)</f>
        <v>4041</v>
      </c>
      <c r="D646" s="6" t="s">
        <v>1639</v>
      </c>
      <c r="E646" s="6" t="s">
        <v>709</v>
      </c>
      <c r="F646" s="75">
        <v>96</v>
      </c>
      <c r="G646" s="115" t="str">
        <f t="shared" si="66"/>
        <v>250_103</v>
      </c>
      <c r="H646" s="135"/>
      <c r="I646" s="75">
        <v>103</v>
      </c>
      <c r="J646" s="6" t="s">
        <v>711</v>
      </c>
      <c r="K646" s="23">
        <v>27</v>
      </c>
      <c r="L646" s="25">
        <v>5.45</v>
      </c>
      <c r="M646" s="6">
        <v>147.15</v>
      </c>
      <c r="N646" s="8">
        <v>43670</v>
      </c>
      <c r="O646" s="6" t="s">
        <v>26</v>
      </c>
      <c r="P646" s="66">
        <v>-2.09</v>
      </c>
      <c r="Q646" s="66">
        <v>-2.12</v>
      </c>
      <c r="R646" s="66">
        <f>_xlfn.XLOOKUP(E646,hlp_leggeruitrapport!A:A,hlp_leggeruitrapport!D:D)</f>
        <v>-2.12</v>
      </c>
      <c r="S646" s="66">
        <v>0.75</v>
      </c>
      <c r="T646" s="66">
        <f>_xlfn.XLOOKUP(E646,hlp_leggeruitrapport!A:A,hlp_leggeruitrapport!E:E)</f>
        <v>0.75</v>
      </c>
      <c r="U646" s="75">
        <f>_xlfn.XLOOKUP(E646,hlp_leggeruitrapport!A:A,hlp_leggeruitrapport!F:F)</f>
        <v>3</v>
      </c>
      <c r="V646" s="165">
        <f>_xlfn.XLOOKUP($G646,hpBPaanwas!$C:$C,hpBPaanwas!T:T,".")</f>
        <v>2.42</v>
      </c>
      <c r="W646" s="75">
        <f t="shared" si="67"/>
        <v>-3.0700000000000003</v>
      </c>
      <c r="X646" s="6">
        <v>-2.87</v>
      </c>
      <c r="Y646" s="6">
        <v>1.8166659999999999</v>
      </c>
      <c r="Z646" s="6">
        <v>1.31</v>
      </c>
      <c r="AA646" s="6">
        <v>0.38</v>
      </c>
      <c r="AB646" s="6">
        <v>0.61</v>
      </c>
      <c r="AC646" s="6">
        <v>35.4</v>
      </c>
      <c r="AD646" s="6">
        <v>10.3</v>
      </c>
      <c r="AE646" s="6">
        <v>16.5</v>
      </c>
      <c r="AF646" s="6">
        <v>0.21807699999999999</v>
      </c>
      <c r="AG646" s="6" t="s">
        <v>479</v>
      </c>
      <c r="AH646" s="6" t="s">
        <v>28</v>
      </c>
      <c r="AI646" s="6" t="s">
        <v>41</v>
      </c>
      <c r="AJ646" s="6" t="s">
        <v>711</v>
      </c>
      <c r="AK646" s="75">
        <f>_xlfn.XLOOKUP(G646,hlpBPout!C:C,hlpBPout!X:X,".")</f>
        <v>35</v>
      </c>
      <c r="AL646" s="75">
        <f>_xlfn.XLOOKUP($G646,hlpBPout!$C:$C,hlpBPout!AA:AA,".")</f>
        <v>5</v>
      </c>
      <c r="AM646" s="75">
        <f>_xlfn.XLOOKUP(G646,hpBPaanwas!C:C,hpBPaanwas!X:X,".")</f>
        <v>38</v>
      </c>
      <c r="AN646" s="165">
        <f t="shared" si="69"/>
        <v>0.70370370370370372</v>
      </c>
      <c r="AO646" s="75">
        <f>_xlfn.XLOOKUP($G646,hpBPaanwas!$C:$C,hpBPaanwas!AA:AA,".")</f>
        <v>19</v>
      </c>
      <c r="AP646" s="116"/>
      <c r="AQ646" s="75">
        <f t="shared" si="68"/>
        <v>-0.39999999999999858</v>
      </c>
      <c r="AR646" s="116"/>
      <c r="AS646" s="127"/>
      <c r="AT646" s="127" t="s">
        <v>3795</v>
      </c>
      <c r="AU646" s="128"/>
      <c r="AV646" s="232" t="str">
        <f>_xlfn.XLOOKUP($F646,Monstervakken!$C:$C,Monstervakken!L:L,".",0)</f>
        <v>Klasse industrie</v>
      </c>
      <c r="AW646" s="232" t="str">
        <f>_xlfn.XLOOKUP($F646,Monstervakken!$C:$C,Monstervakken!M:M,".",0)</f>
        <v>Klasse B</v>
      </c>
      <c r="AX646" s="232" t="str">
        <f>_xlfn.XLOOKUP($F646,Monstervakken!$C:$C,Monstervakken!N:N,".",0)</f>
        <v>Verspreidbaar</v>
      </c>
      <c r="AY646" s="232" t="str">
        <f>_xlfn.XLOOKUP($F646,Monstervakken!$C:$C,Monstervakken!O:O,".",0)</f>
        <v>Toepasbaar in GBT</v>
      </c>
      <c r="AZ646" s="232" t="str">
        <f>_xlfn.XLOOKUP($F646,Monstervakken!$C:$C,Monstervakken!P:P,".",0)</f>
        <v>Toepasbaar in GBT</v>
      </c>
      <c r="BA646" s="232" t="str">
        <f>_xlfn.XLOOKUP($F646,Monstervakken!$C:$C,Monstervakken!Q:Q,".",0)</f>
        <v>Geen</v>
      </c>
      <c r="BB646" s="232"/>
      <c r="BC646" s="234" t="str">
        <f>_xlfn.XLOOKUP($F646,Monstervakken!$C:$C,Monstervakken!CM:CM,".",0)</f>
        <v>ja</v>
      </c>
      <c r="BD646" s="234" t="str">
        <f>_xlfn.XLOOKUP($F646,Monstervakken!$C:$C,Monstervakken!CN:CN,".",0)</f>
        <v>ja</v>
      </c>
      <c r="BE646" s="234" t="str">
        <f>_xlfn.XLOOKUP($F646,Monstervakken!$C:$C,Monstervakken!CO:CO,".",0)</f>
        <v>ja</v>
      </c>
      <c r="BF646" s="234" t="str">
        <f>_xlfn.XLOOKUP($F646,Monstervakken!$C:$C,Monstervakken!CP:CP,".",0)</f>
        <v>ja</v>
      </c>
      <c r="BG646" s="234" t="str">
        <f>_xlfn.XLOOKUP($F646,Monstervakken!$C:$C,Monstervakken!CQ:CQ,".",0)</f>
        <v>ja</v>
      </c>
      <c r="BH646" s="234" t="str">
        <f>_xlfn.XLOOKUP($F646,Monstervakken!$C:$C,Monstervakken!CR:CR,".",0)</f>
        <v>ja</v>
      </c>
      <c r="BI646" s="234" t="str">
        <f>_xlfn.XLOOKUP($F646,Monstervakken!$C:$C,Monstervakken!CS:CS,".",0)</f>
        <v>ja</v>
      </c>
      <c r="BJ646" s="234" t="str">
        <f>_xlfn.XLOOKUP($F646,Monstervakken!$C:$C,Monstervakken!CT:CT,".",0)</f>
        <v>ja</v>
      </c>
      <c r="BK646" s="234" t="str">
        <f>_xlfn.XLOOKUP($F646,Monstervakken!$C:$C,Monstervakken!CU:CU,".",0)</f>
        <v>ja</v>
      </c>
      <c r="BL646" s="232" t="str">
        <f t="shared" si="64"/>
        <v>250_103</v>
      </c>
    </row>
    <row r="647" spans="1:64" x14ac:dyDescent="0.2">
      <c r="A647" s="6" t="s">
        <v>1647</v>
      </c>
      <c r="C647" s="135">
        <f>_xlfn.XLOOKUP(F647,Monstervakken!C:C,Monstervakken!B:B)</f>
        <v>4041</v>
      </c>
      <c r="D647" s="6" t="s">
        <v>1639</v>
      </c>
      <c r="E647" s="6" t="s">
        <v>712</v>
      </c>
      <c r="F647" s="75">
        <v>96</v>
      </c>
      <c r="G647" s="115" t="str">
        <f t="shared" si="66"/>
        <v>250_104</v>
      </c>
      <c r="H647" s="135"/>
      <c r="I647" s="75">
        <v>104</v>
      </c>
      <c r="J647" s="6" t="s">
        <v>1090</v>
      </c>
      <c r="K647" s="23">
        <v>25</v>
      </c>
      <c r="L647" s="25">
        <v>5.45</v>
      </c>
      <c r="M647" s="6">
        <v>136.25</v>
      </c>
      <c r="N647" s="8">
        <v>43670</v>
      </c>
      <c r="O647" s="6" t="s">
        <v>47</v>
      </c>
      <c r="P647" s="66">
        <v>-2.09</v>
      </c>
      <c r="Q647" s="66">
        <v>-2.12</v>
      </c>
      <c r="R647" s="66">
        <f>_xlfn.XLOOKUP(E647,hlp_leggeruitrapport!A:A,hlp_leggeruitrapport!D:D)</f>
        <v>-2.12</v>
      </c>
      <c r="S647" s="66">
        <v>0.75</v>
      </c>
      <c r="T647" s="66">
        <f>_xlfn.XLOOKUP(E647,hlp_leggeruitrapport!A:A,hlp_leggeruitrapport!E:E)</f>
        <v>0.75</v>
      </c>
      <c r="U647" s="75">
        <f>_xlfn.XLOOKUP(E647,hlp_leggeruitrapport!A:A,hlp_leggeruitrapport!F:F)</f>
        <v>3</v>
      </c>
      <c r="V647" s="165">
        <f>_xlfn.XLOOKUP($G647,hpBPaanwas!$C:$C,hpBPaanwas!T:T,".")</f>
        <v>2.42</v>
      </c>
      <c r="W647" s="75">
        <f t="shared" si="67"/>
        <v>-3.0700000000000003</v>
      </c>
      <c r="X647" s="6">
        <v>-2.87</v>
      </c>
      <c r="Y647" s="6">
        <v>1.8166659999999999</v>
      </c>
      <c r="Z647" s="6">
        <v>1.92</v>
      </c>
      <c r="AA647" s="6">
        <v>0.48</v>
      </c>
      <c r="AB647" s="6">
        <v>0.65</v>
      </c>
      <c r="AC647" s="6">
        <v>48</v>
      </c>
      <c r="AD647" s="6">
        <v>12</v>
      </c>
      <c r="AE647" s="6">
        <v>16.3</v>
      </c>
      <c r="AF647" s="6">
        <v>0.26051600000000003</v>
      </c>
      <c r="AG647" s="6" t="s">
        <v>921</v>
      </c>
      <c r="AH647" s="6" t="s">
        <v>28</v>
      </c>
      <c r="AI647" s="6" t="s">
        <v>41</v>
      </c>
      <c r="AJ647" s="6" t="s">
        <v>1090</v>
      </c>
      <c r="AK647" s="75">
        <f>_xlfn.XLOOKUP(G647,hlpBPout!C:C,hlpBPout!X:X,".")</f>
        <v>48</v>
      </c>
      <c r="AL647" s="75">
        <f>_xlfn.XLOOKUP($G647,hlpBPout!$C:$C,hlpBPout!AA:AA,".")</f>
        <v>10</v>
      </c>
      <c r="AM647" s="75">
        <f>_xlfn.XLOOKUP(G647,hpBPaanwas!C:C,hpBPaanwas!X:X,".")</f>
        <v>50</v>
      </c>
      <c r="AN647" s="165">
        <f t="shared" si="69"/>
        <v>0.72</v>
      </c>
      <c r="AO647" s="75">
        <f>_xlfn.XLOOKUP($G647,hpBPaanwas!$C:$C,hpBPaanwas!AA:AA,".")</f>
        <v>18</v>
      </c>
      <c r="AP647" s="116"/>
      <c r="AQ647" s="75">
        <f t="shared" si="68"/>
        <v>0</v>
      </c>
      <c r="AR647" s="116"/>
      <c r="AS647" s="127"/>
      <c r="AT647" s="127" t="s">
        <v>3795</v>
      </c>
      <c r="AU647" s="128"/>
      <c r="AV647" s="232" t="str">
        <f>_xlfn.XLOOKUP($F647,Monstervakken!$C:$C,Monstervakken!L:L,".",0)</f>
        <v>Klasse industrie</v>
      </c>
      <c r="AW647" s="232" t="str">
        <f>_xlfn.XLOOKUP($F647,Monstervakken!$C:$C,Monstervakken!M:M,".",0)</f>
        <v>Klasse B</v>
      </c>
      <c r="AX647" s="232" t="str">
        <f>_xlfn.XLOOKUP($F647,Monstervakken!$C:$C,Monstervakken!N:N,".",0)</f>
        <v>Verspreidbaar</v>
      </c>
      <c r="AY647" s="232" t="str">
        <f>_xlfn.XLOOKUP($F647,Monstervakken!$C:$C,Monstervakken!O:O,".",0)</f>
        <v>Toepasbaar in GBT</v>
      </c>
      <c r="AZ647" s="232" t="str">
        <f>_xlfn.XLOOKUP($F647,Monstervakken!$C:$C,Monstervakken!P:P,".",0)</f>
        <v>Toepasbaar in GBT</v>
      </c>
      <c r="BA647" s="232" t="str">
        <f>_xlfn.XLOOKUP($F647,Monstervakken!$C:$C,Monstervakken!Q:Q,".",0)</f>
        <v>Geen</v>
      </c>
      <c r="BB647" s="232"/>
      <c r="BC647" s="234" t="str">
        <f>_xlfn.XLOOKUP($F647,Monstervakken!$C:$C,Monstervakken!CM:CM,".",0)</f>
        <v>ja</v>
      </c>
      <c r="BD647" s="234" t="str">
        <f>_xlfn.XLOOKUP($F647,Monstervakken!$C:$C,Monstervakken!CN:CN,".",0)</f>
        <v>ja</v>
      </c>
      <c r="BE647" s="234" t="str">
        <f>_xlfn.XLOOKUP($F647,Monstervakken!$C:$C,Monstervakken!CO:CO,".",0)</f>
        <v>ja</v>
      </c>
      <c r="BF647" s="234" t="str">
        <f>_xlfn.XLOOKUP($F647,Monstervakken!$C:$C,Monstervakken!CP:CP,".",0)</f>
        <v>ja</v>
      </c>
      <c r="BG647" s="234" t="str">
        <f>_xlfn.XLOOKUP($F647,Monstervakken!$C:$C,Monstervakken!CQ:CQ,".",0)</f>
        <v>ja</v>
      </c>
      <c r="BH647" s="234" t="str">
        <f>_xlfn.XLOOKUP($F647,Monstervakken!$C:$C,Monstervakken!CR:CR,".",0)</f>
        <v>ja</v>
      </c>
      <c r="BI647" s="234" t="str">
        <f>_xlfn.XLOOKUP($F647,Monstervakken!$C:$C,Monstervakken!CS:CS,".",0)</f>
        <v>ja</v>
      </c>
      <c r="BJ647" s="234" t="str">
        <f>_xlfn.XLOOKUP($F647,Monstervakken!$C:$C,Monstervakken!CT:CT,".",0)</f>
        <v>ja</v>
      </c>
      <c r="BK647" s="234" t="str">
        <f>_xlfn.XLOOKUP($F647,Monstervakken!$C:$C,Monstervakken!CU:CU,".",0)</f>
        <v>ja</v>
      </c>
      <c r="BL647" s="232" t="str">
        <f t="shared" si="64"/>
        <v>250_104</v>
      </c>
    </row>
    <row r="648" spans="1:64" x14ac:dyDescent="0.2">
      <c r="A648" s="6" t="s">
        <v>1647</v>
      </c>
      <c r="C648" s="135">
        <f>_xlfn.XLOOKUP(F648,Monstervakken!C:C,Monstervakken!B:B)</f>
        <v>4041</v>
      </c>
      <c r="D648" s="6" t="s">
        <v>1639</v>
      </c>
      <c r="E648" s="6" t="s">
        <v>712</v>
      </c>
      <c r="F648" s="75">
        <v>96</v>
      </c>
      <c r="G648" s="115" t="str">
        <f t="shared" si="66"/>
        <v>250_105</v>
      </c>
      <c r="H648" s="135"/>
      <c r="I648" s="75">
        <v>105</v>
      </c>
      <c r="J648" s="6" t="s">
        <v>713</v>
      </c>
      <c r="K648" s="23">
        <v>27</v>
      </c>
      <c r="L648" s="25">
        <v>15</v>
      </c>
      <c r="M648" s="6">
        <v>405</v>
      </c>
      <c r="N648" s="8">
        <v>43670</v>
      </c>
      <c r="O648" s="6" t="s">
        <v>26</v>
      </c>
      <c r="P648" s="66">
        <v>-2.09</v>
      </c>
      <c r="Q648" s="66">
        <v>-2.12</v>
      </c>
      <c r="R648" s="66">
        <f>_xlfn.XLOOKUP(E648,hlp_leggeruitrapport!A:A,hlp_leggeruitrapport!D:D)</f>
        <v>-2.12</v>
      </c>
      <c r="S648" s="66">
        <v>0.75</v>
      </c>
      <c r="T648" s="66">
        <f>_xlfn.XLOOKUP(E648,hlp_leggeruitrapport!A:A,hlp_leggeruitrapport!E:E)</f>
        <v>0.75</v>
      </c>
      <c r="U648" s="75">
        <f>_xlfn.XLOOKUP(E648,hlp_leggeruitrapport!A:A,hlp_leggeruitrapport!F:F)</f>
        <v>3</v>
      </c>
      <c r="V648" s="165">
        <f>_xlfn.XLOOKUP($G648,hpBPaanwas!$C:$C,hpBPaanwas!T:T,".")</f>
        <v>3</v>
      </c>
      <c r="W648" s="75">
        <f t="shared" si="67"/>
        <v>-3.0700000000000003</v>
      </c>
      <c r="X648" s="6">
        <v>-2.87</v>
      </c>
      <c r="Y648" s="6">
        <v>10.5</v>
      </c>
      <c r="Z648" s="6">
        <v>3.47</v>
      </c>
      <c r="AA648" s="6">
        <v>0.8</v>
      </c>
      <c r="AB648" s="6">
        <v>1.72</v>
      </c>
      <c r="AC648" s="6">
        <v>93.7</v>
      </c>
      <c r="AD648" s="6">
        <v>21.6</v>
      </c>
      <c r="AE648" s="6">
        <v>46.4</v>
      </c>
      <c r="AF648" s="6">
        <v>9.9422999999999997E-2</v>
      </c>
      <c r="AG648" s="6" t="s">
        <v>479</v>
      </c>
      <c r="AH648" s="6" t="s">
        <v>28</v>
      </c>
      <c r="AI648" s="6" t="s">
        <v>41</v>
      </c>
      <c r="AJ648" s="6" t="s">
        <v>713</v>
      </c>
      <c r="AK648" s="75">
        <f>_xlfn.XLOOKUP(G648,hlpBPout!C:C,hlpBPout!X:X,".")</f>
        <v>95</v>
      </c>
      <c r="AL648" s="75">
        <f>_xlfn.XLOOKUP($G648,hlpBPout!$C:$C,hlpBPout!AA:AA,".")</f>
        <v>22</v>
      </c>
      <c r="AM648" s="75">
        <f>_xlfn.XLOOKUP(G648,hpBPaanwas!C:C,hpBPaanwas!X:X,".")</f>
        <v>103</v>
      </c>
      <c r="AN648" s="165">
        <f t="shared" si="69"/>
        <v>2</v>
      </c>
      <c r="AO648" s="75">
        <f>_xlfn.XLOOKUP($G648,hpBPaanwas!$C:$C,hpBPaanwas!AA:AA,".")</f>
        <v>54</v>
      </c>
      <c r="AP648" s="116"/>
      <c r="AQ648" s="75">
        <f t="shared" si="68"/>
        <v>1.2999999999999972</v>
      </c>
      <c r="AR648" s="116"/>
      <c r="AS648" s="127"/>
      <c r="AT648" s="127" t="s">
        <v>3795</v>
      </c>
      <c r="AU648" s="128"/>
      <c r="AV648" s="232" t="str">
        <f>_xlfn.XLOOKUP($F648,Monstervakken!$C:$C,Monstervakken!L:L,".",0)</f>
        <v>Klasse industrie</v>
      </c>
      <c r="AW648" s="232" t="str">
        <f>_xlfn.XLOOKUP($F648,Monstervakken!$C:$C,Monstervakken!M:M,".",0)</f>
        <v>Klasse B</v>
      </c>
      <c r="AX648" s="232" t="str">
        <f>_xlfn.XLOOKUP($F648,Monstervakken!$C:$C,Monstervakken!N:N,".",0)</f>
        <v>Verspreidbaar</v>
      </c>
      <c r="AY648" s="232" t="str">
        <f>_xlfn.XLOOKUP($F648,Monstervakken!$C:$C,Monstervakken!O:O,".",0)</f>
        <v>Toepasbaar in GBT</v>
      </c>
      <c r="AZ648" s="232" t="str">
        <f>_xlfn.XLOOKUP($F648,Monstervakken!$C:$C,Monstervakken!P:P,".",0)</f>
        <v>Toepasbaar in GBT</v>
      </c>
      <c r="BA648" s="232" t="str">
        <f>_xlfn.XLOOKUP($F648,Monstervakken!$C:$C,Monstervakken!Q:Q,".",0)</f>
        <v>Geen</v>
      </c>
      <c r="BB648" s="232"/>
      <c r="BC648" s="234" t="str">
        <f>_xlfn.XLOOKUP($F648,Monstervakken!$C:$C,Monstervakken!CM:CM,".",0)</f>
        <v>ja</v>
      </c>
      <c r="BD648" s="234" t="str">
        <f>_xlfn.XLOOKUP($F648,Monstervakken!$C:$C,Monstervakken!CN:CN,".",0)</f>
        <v>ja</v>
      </c>
      <c r="BE648" s="234" t="str">
        <f>_xlfn.XLOOKUP($F648,Monstervakken!$C:$C,Monstervakken!CO:CO,".",0)</f>
        <v>ja</v>
      </c>
      <c r="BF648" s="234" t="str">
        <f>_xlfn.XLOOKUP($F648,Monstervakken!$C:$C,Monstervakken!CP:CP,".",0)</f>
        <v>ja</v>
      </c>
      <c r="BG648" s="234" t="str">
        <f>_xlfn.XLOOKUP($F648,Monstervakken!$C:$C,Monstervakken!CQ:CQ,".",0)</f>
        <v>ja</v>
      </c>
      <c r="BH648" s="234" t="str">
        <f>_xlfn.XLOOKUP($F648,Monstervakken!$C:$C,Monstervakken!CR:CR,".",0)</f>
        <v>ja</v>
      </c>
      <c r="BI648" s="234" t="str">
        <f>_xlfn.XLOOKUP($F648,Monstervakken!$C:$C,Monstervakken!CS:CS,".",0)</f>
        <v>ja</v>
      </c>
      <c r="BJ648" s="234" t="str">
        <f>_xlfn.XLOOKUP($F648,Monstervakken!$C:$C,Monstervakken!CT:CT,".",0)</f>
        <v>ja</v>
      </c>
      <c r="BK648" s="234" t="str">
        <f>_xlfn.XLOOKUP($F648,Monstervakken!$C:$C,Monstervakken!CU:CU,".",0)</f>
        <v>ja</v>
      </c>
      <c r="BL648" s="232" t="str">
        <f t="shared" si="64"/>
        <v>250_105</v>
      </c>
    </row>
    <row r="649" spans="1:64" x14ac:dyDescent="0.2">
      <c r="A649" s="6" t="s">
        <v>1647</v>
      </c>
      <c r="C649" s="135">
        <f>_xlfn.XLOOKUP(F649,Monstervakken!C:C,Monstervakken!B:B)</f>
        <v>4041</v>
      </c>
      <c r="D649" s="6" t="s">
        <v>1639</v>
      </c>
      <c r="E649" s="6" t="s">
        <v>712</v>
      </c>
      <c r="F649" s="75">
        <v>96</v>
      </c>
      <c r="G649" s="115" t="str">
        <f t="shared" si="66"/>
        <v>250_106</v>
      </c>
      <c r="H649" s="135"/>
      <c r="I649" s="75">
        <v>106</v>
      </c>
      <c r="J649" s="6" t="s">
        <v>1091</v>
      </c>
      <c r="K649" s="23">
        <v>29</v>
      </c>
      <c r="L649" s="25">
        <v>6</v>
      </c>
      <c r="M649" s="6">
        <v>174</v>
      </c>
      <c r="N649" s="8">
        <v>43670</v>
      </c>
      <c r="O649" s="6" t="s">
        <v>26</v>
      </c>
      <c r="P649" s="66">
        <v>-2.09</v>
      </c>
      <c r="Q649" s="66">
        <v>-2.12</v>
      </c>
      <c r="R649" s="66">
        <f>_xlfn.XLOOKUP(E649,hlp_leggeruitrapport!A:A,hlp_leggeruitrapport!D:D)</f>
        <v>-2.12</v>
      </c>
      <c r="S649" s="66">
        <v>0.75</v>
      </c>
      <c r="T649" s="66">
        <f>_xlfn.XLOOKUP(E649,hlp_leggeruitrapport!A:A,hlp_leggeruitrapport!E:E)</f>
        <v>0.75</v>
      </c>
      <c r="U649" s="75">
        <f>_xlfn.XLOOKUP(E649,hlp_leggeruitrapport!A:A,hlp_leggeruitrapport!F:F)</f>
        <v>3</v>
      </c>
      <c r="V649" s="165">
        <f>_xlfn.XLOOKUP($G649,hpBPaanwas!$C:$C,hpBPaanwas!T:T,".")</f>
        <v>3</v>
      </c>
      <c r="W649" s="75">
        <f t="shared" si="67"/>
        <v>-3.0700000000000003</v>
      </c>
      <c r="X649" s="6">
        <v>-2.87</v>
      </c>
      <c r="Y649" s="6">
        <v>1.5</v>
      </c>
      <c r="Z649" s="6">
        <v>1.65</v>
      </c>
      <c r="AA649" s="6">
        <v>0.97</v>
      </c>
      <c r="AB649" s="6">
        <v>1.0900000000000001</v>
      </c>
      <c r="AC649" s="6">
        <v>47.9</v>
      </c>
      <c r="AD649" s="6">
        <v>28.1</v>
      </c>
      <c r="AE649" s="6">
        <v>31.6</v>
      </c>
      <c r="AF649" s="6">
        <v>0.375969</v>
      </c>
      <c r="AG649" s="6" t="s">
        <v>921</v>
      </c>
      <c r="AH649" s="6" t="s">
        <v>28</v>
      </c>
      <c r="AI649" s="6" t="s">
        <v>41</v>
      </c>
      <c r="AJ649" s="6" t="s">
        <v>1091</v>
      </c>
      <c r="AK649" s="75">
        <f>_xlfn.XLOOKUP(G649,hlpBPout!C:C,hlpBPout!X:X,".")</f>
        <v>46</v>
      </c>
      <c r="AL649" s="75">
        <f>_xlfn.XLOOKUP($G649,hlpBPout!$C:$C,hlpBPout!AA:AA,".")</f>
        <v>26</v>
      </c>
      <c r="AM649" s="75">
        <f>_xlfn.XLOOKUP(G649,hpBPaanwas!C:C,hpBPaanwas!X:X,".")</f>
        <v>52</v>
      </c>
      <c r="AN649" s="165">
        <f t="shared" si="69"/>
        <v>1.103448275862069</v>
      </c>
      <c r="AO649" s="75">
        <f>_xlfn.XLOOKUP($G649,hpBPaanwas!$C:$C,hpBPaanwas!AA:AA,".")</f>
        <v>32</v>
      </c>
      <c r="AP649" s="116"/>
      <c r="AQ649" s="75">
        <f t="shared" si="68"/>
        <v>-1.8999999999999986</v>
      </c>
      <c r="AR649" s="116"/>
      <c r="AS649" s="127"/>
      <c r="AT649" s="127" t="s">
        <v>3795</v>
      </c>
      <c r="AU649" s="128"/>
      <c r="AV649" s="232" t="str">
        <f>_xlfn.XLOOKUP($F649,Monstervakken!$C:$C,Monstervakken!L:L,".",0)</f>
        <v>Klasse industrie</v>
      </c>
      <c r="AW649" s="232" t="str">
        <f>_xlfn.XLOOKUP($F649,Monstervakken!$C:$C,Monstervakken!M:M,".",0)</f>
        <v>Klasse B</v>
      </c>
      <c r="AX649" s="232" t="str">
        <f>_xlfn.XLOOKUP($F649,Monstervakken!$C:$C,Monstervakken!N:N,".",0)</f>
        <v>Verspreidbaar</v>
      </c>
      <c r="AY649" s="232" t="str">
        <f>_xlfn.XLOOKUP($F649,Monstervakken!$C:$C,Monstervakken!O:O,".",0)</f>
        <v>Toepasbaar in GBT</v>
      </c>
      <c r="AZ649" s="232" t="str">
        <f>_xlfn.XLOOKUP($F649,Monstervakken!$C:$C,Monstervakken!P:P,".",0)</f>
        <v>Toepasbaar in GBT</v>
      </c>
      <c r="BA649" s="232" t="str">
        <f>_xlfn.XLOOKUP($F649,Monstervakken!$C:$C,Monstervakken!Q:Q,".",0)</f>
        <v>Geen</v>
      </c>
      <c r="BB649" s="232"/>
      <c r="BC649" s="234" t="str">
        <f>_xlfn.XLOOKUP($F649,Monstervakken!$C:$C,Monstervakken!CM:CM,".",0)</f>
        <v>ja</v>
      </c>
      <c r="BD649" s="234" t="str">
        <f>_xlfn.XLOOKUP($F649,Monstervakken!$C:$C,Monstervakken!CN:CN,".",0)</f>
        <v>ja</v>
      </c>
      <c r="BE649" s="234" t="str">
        <f>_xlfn.XLOOKUP($F649,Monstervakken!$C:$C,Monstervakken!CO:CO,".",0)</f>
        <v>ja</v>
      </c>
      <c r="BF649" s="234" t="str">
        <f>_xlfn.XLOOKUP($F649,Monstervakken!$C:$C,Monstervakken!CP:CP,".",0)</f>
        <v>ja</v>
      </c>
      <c r="BG649" s="234" t="str">
        <f>_xlfn.XLOOKUP($F649,Monstervakken!$C:$C,Monstervakken!CQ:CQ,".",0)</f>
        <v>ja</v>
      </c>
      <c r="BH649" s="234" t="str">
        <f>_xlfn.XLOOKUP($F649,Monstervakken!$C:$C,Monstervakken!CR:CR,".",0)</f>
        <v>ja</v>
      </c>
      <c r="BI649" s="234" t="str">
        <f>_xlfn.XLOOKUP($F649,Monstervakken!$C:$C,Monstervakken!CS:CS,".",0)</f>
        <v>ja</v>
      </c>
      <c r="BJ649" s="234" t="str">
        <f>_xlfn.XLOOKUP($F649,Monstervakken!$C:$C,Monstervakken!CT:CT,".",0)</f>
        <v>ja</v>
      </c>
      <c r="BK649" s="234" t="str">
        <f>_xlfn.XLOOKUP($F649,Monstervakken!$C:$C,Monstervakken!CU:CU,".",0)</f>
        <v>ja</v>
      </c>
      <c r="BL649" s="232" t="str">
        <f t="shared" si="64"/>
        <v>250_106</v>
      </c>
    </row>
    <row r="650" spans="1:64" x14ac:dyDescent="0.2">
      <c r="A650" s="6" t="s">
        <v>1647</v>
      </c>
      <c r="C650" s="135">
        <f>_xlfn.XLOOKUP(F650,Monstervakken!C:C,Monstervakken!B:B)</f>
        <v>4041</v>
      </c>
      <c r="D650" s="6" t="s">
        <v>1639</v>
      </c>
      <c r="E650" s="6" t="s">
        <v>1092</v>
      </c>
      <c r="F650" s="75">
        <v>96</v>
      </c>
      <c r="G650" s="115" t="str">
        <f t="shared" si="66"/>
        <v>250_107</v>
      </c>
      <c r="H650" s="135"/>
      <c r="I650" s="75">
        <v>107</v>
      </c>
      <c r="J650" s="6" t="s">
        <v>1093</v>
      </c>
      <c r="K650" s="23">
        <v>16</v>
      </c>
      <c r="L650" s="25">
        <v>7</v>
      </c>
      <c r="M650" s="6">
        <v>112</v>
      </c>
      <c r="N650" s="8">
        <v>43670</v>
      </c>
      <c r="O650" s="6" t="s">
        <v>26</v>
      </c>
      <c r="P650" s="66">
        <v>-2.09</v>
      </c>
      <c r="Q650" s="66">
        <v>-2.12</v>
      </c>
      <c r="R650" s="66">
        <f>_xlfn.XLOOKUP(E650,hlp_leggeruitrapport!A:A,hlp_leggeruitrapport!D:D)</f>
        <v>-2.12</v>
      </c>
      <c r="S650" s="66">
        <v>0.75</v>
      </c>
      <c r="T650" s="66">
        <f>_xlfn.XLOOKUP(E650,hlp_leggeruitrapport!A:A,hlp_leggeruitrapport!E:E)</f>
        <v>0.75</v>
      </c>
      <c r="U650" s="75">
        <f>_xlfn.XLOOKUP(E650,hlp_leggeruitrapport!A:A,hlp_leggeruitrapport!F:F)</f>
        <v>3</v>
      </c>
      <c r="V650" s="165">
        <f>_xlfn.XLOOKUP($G650,hpBPaanwas!$C:$C,hpBPaanwas!T:T,".")</f>
        <v>3</v>
      </c>
      <c r="W650" s="75">
        <f t="shared" si="67"/>
        <v>-3.0700000000000003</v>
      </c>
      <c r="X650" s="6">
        <v>-2.87</v>
      </c>
      <c r="Y650" s="6">
        <v>2.5</v>
      </c>
      <c r="Z650" s="6">
        <v>1.42</v>
      </c>
      <c r="AA650" s="6">
        <v>0.69</v>
      </c>
      <c r="AB650" s="6">
        <v>0.82</v>
      </c>
      <c r="AC650" s="6">
        <v>22.7</v>
      </c>
      <c r="AD650" s="6">
        <v>11</v>
      </c>
      <c r="AE650" s="6">
        <v>13.1</v>
      </c>
      <c r="AF650" s="6">
        <v>0.27644200000000002</v>
      </c>
      <c r="AG650" s="6" t="s">
        <v>921</v>
      </c>
      <c r="AH650" s="6" t="s">
        <v>28</v>
      </c>
      <c r="AI650" s="6" t="s">
        <v>41</v>
      </c>
      <c r="AJ650" s="6" t="s">
        <v>1093</v>
      </c>
      <c r="AK650" s="75">
        <f>_xlfn.XLOOKUP(G650,hlpBPout!C:C,hlpBPout!X:X,".")</f>
        <v>22</v>
      </c>
      <c r="AL650" s="75">
        <f>_xlfn.XLOOKUP($G650,hlpBPout!$C:$C,hlpBPout!AA:AA,".")</f>
        <v>10</v>
      </c>
      <c r="AM650" s="75">
        <f>_xlfn.XLOOKUP(G650,hpBPaanwas!C:C,hpBPaanwas!X:X,".")</f>
        <v>26</v>
      </c>
      <c r="AN650" s="165">
        <f t="shared" si="69"/>
        <v>0.875</v>
      </c>
      <c r="AO650" s="75">
        <f>_xlfn.XLOOKUP($G650,hpBPaanwas!$C:$C,hpBPaanwas!AA:AA,".")</f>
        <v>14</v>
      </c>
      <c r="AP650" s="116"/>
      <c r="AQ650" s="75">
        <f t="shared" si="68"/>
        <v>-0.69999999999999929</v>
      </c>
      <c r="AR650" s="116"/>
      <c r="AS650" s="127"/>
      <c r="AT650" s="127" t="s">
        <v>3795</v>
      </c>
      <c r="AU650" s="128"/>
      <c r="AV650" s="232" t="str">
        <f>_xlfn.XLOOKUP($F650,Monstervakken!$C:$C,Monstervakken!L:L,".",0)</f>
        <v>Klasse industrie</v>
      </c>
      <c r="AW650" s="232" t="str">
        <f>_xlfn.XLOOKUP($F650,Monstervakken!$C:$C,Monstervakken!M:M,".",0)</f>
        <v>Klasse B</v>
      </c>
      <c r="AX650" s="232" t="str">
        <f>_xlfn.XLOOKUP($F650,Monstervakken!$C:$C,Monstervakken!N:N,".",0)</f>
        <v>Verspreidbaar</v>
      </c>
      <c r="AY650" s="232" t="str">
        <f>_xlfn.XLOOKUP($F650,Monstervakken!$C:$C,Monstervakken!O:O,".",0)</f>
        <v>Toepasbaar in GBT</v>
      </c>
      <c r="AZ650" s="232" t="str">
        <f>_xlfn.XLOOKUP($F650,Monstervakken!$C:$C,Monstervakken!P:P,".",0)</f>
        <v>Toepasbaar in GBT</v>
      </c>
      <c r="BA650" s="232" t="str">
        <f>_xlfn.XLOOKUP($F650,Monstervakken!$C:$C,Monstervakken!Q:Q,".",0)</f>
        <v>Geen</v>
      </c>
      <c r="BB650" s="232"/>
      <c r="BC650" s="234" t="str">
        <f>_xlfn.XLOOKUP($F650,Monstervakken!$C:$C,Monstervakken!CM:CM,".",0)</f>
        <v>ja</v>
      </c>
      <c r="BD650" s="234" t="str">
        <f>_xlfn.XLOOKUP($F650,Monstervakken!$C:$C,Monstervakken!CN:CN,".",0)</f>
        <v>ja</v>
      </c>
      <c r="BE650" s="234" t="str">
        <f>_xlfn.XLOOKUP($F650,Monstervakken!$C:$C,Monstervakken!CO:CO,".",0)</f>
        <v>ja</v>
      </c>
      <c r="BF650" s="234" t="str">
        <f>_xlfn.XLOOKUP($F650,Monstervakken!$C:$C,Monstervakken!CP:CP,".",0)</f>
        <v>ja</v>
      </c>
      <c r="BG650" s="234" t="str">
        <f>_xlfn.XLOOKUP($F650,Monstervakken!$C:$C,Monstervakken!CQ:CQ,".",0)</f>
        <v>ja</v>
      </c>
      <c r="BH650" s="234" t="str">
        <f>_xlfn.XLOOKUP($F650,Monstervakken!$C:$C,Monstervakken!CR:CR,".",0)</f>
        <v>ja</v>
      </c>
      <c r="BI650" s="234" t="str">
        <f>_xlfn.XLOOKUP($F650,Monstervakken!$C:$C,Monstervakken!CS:CS,".",0)</f>
        <v>ja</v>
      </c>
      <c r="BJ650" s="234" t="str">
        <f>_xlfn.XLOOKUP($F650,Monstervakken!$C:$C,Monstervakken!CT:CT,".",0)</f>
        <v>ja</v>
      </c>
      <c r="BK650" s="234" t="str">
        <f>_xlfn.XLOOKUP($F650,Monstervakken!$C:$C,Monstervakken!CU:CU,".",0)</f>
        <v>ja</v>
      </c>
      <c r="BL650" s="232" t="str">
        <f t="shared" ref="BL650:BL713" si="70">G650</f>
        <v>250_107</v>
      </c>
    </row>
    <row r="651" spans="1:64" x14ac:dyDescent="0.2">
      <c r="A651" s="6" t="s">
        <v>1647</v>
      </c>
      <c r="C651" s="135">
        <f>_xlfn.XLOOKUP(F651,Monstervakken!C:C,Monstervakken!B:B)</f>
        <v>4041</v>
      </c>
      <c r="D651" s="6" t="s">
        <v>1639</v>
      </c>
      <c r="E651" s="6" t="s">
        <v>1092</v>
      </c>
      <c r="F651" s="75">
        <v>96</v>
      </c>
      <c r="G651" s="115" t="str">
        <f t="shared" si="66"/>
        <v>250_108</v>
      </c>
      <c r="H651" s="135"/>
      <c r="I651" s="75">
        <v>108</v>
      </c>
      <c r="J651" s="6" t="s">
        <v>1094</v>
      </c>
      <c r="K651" s="23">
        <v>27</v>
      </c>
      <c r="L651" s="25">
        <v>5.75</v>
      </c>
      <c r="M651" s="6">
        <v>155.25</v>
      </c>
      <c r="N651" s="8">
        <v>43670</v>
      </c>
      <c r="O651" s="6" t="s">
        <v>47</v>
      </c>
      <c r="P651" s="66">
        <v>-2.09</v>
      </c>
      <c r="Q651" s="66">
        <v>-2.12</v>
      </c>
      <c r="R651" s="66">
        <f>_xlfn.XLOOKUP(E651,hlp_leggeruitrapport!A:A,hlp_leggeruitrapport!D:D)</f>
        <v>-2.12</v>
      </c>
      <c r="S651" s="66">
        <v>0.75</v>
      </c>
      <c r="T651" s="66">
        <f>_xlfn.XLOOKUP(E651,hlp_leggeruitrapport!A:A,hlp_leggeruitrapport!E:E)</f>
        <v>0.75</v>
      </c>
      <c r="U651" s="75">
        <f>_xlfn.XLOOKUP(E651,hlp_leggeruitrapport!A:A,hlp_leggeruitrapport!F:F)</f>
        <v>3</v>
      </c>
      <c r="V651" s="165">
        <f>_xlfn.XLOOKUP($G651,hpBPaanwas!$C:$C,hpBPaanwas!T:T,".")</f>
        <v>2.56</v>
      </c>
      <c r="W651" s="75">
        <f t="shared" si="67"/>
        <v>-3.0700000000000003</v>
      </c>
      <c r="X651" s="6">
        <v>-2.87</v>
      </c>
      <c r="Y651" s="6">
        <v>1.916666</v>
      </c>
      <c r="Z651" s="6">
        <v>0.72</v>
      </c>
      <c r="AA651" s="6">
        <v>0.56000000000000005</v>
      </c>
      <c r="AB651" s="6">
        <v>0.56000000000000005</v>
      </c>
      <c r="AC651" s="6">
        <v>19.399999999999999</v>
      </c>
      <c r="AD651" s="6">
        <v>15.1</v>
      </c>
      <c r="AE651" s="6">
        <v>15.1</v>
      </c>
      <c r="AF651" s="6">
        <v>0.28034999999999999</v>
      </c>
      <c r="AG651" s="6" t="s">
        <v>921</v>
      </c>
      <c r="AH651" s="6" t="s">
        <v>28</v>
      </c>
      <c r="AI651" s="6" t="s">
        <v>41</v>
      </c>
      <c r="AJ651" s="6" t="s">
        <v>1094</v>
      </c>
      <c r="AK651" s="75">
        <f>_xlfn.XLOOKUP(G651,hlpBPout!C:C,hlpBPout!X:X,".")</f>
        <v>19</v>
      </c>
      <c r="AL651" s="75">
        <f>_xlfn.XLOOKUP($G651,hlpBPout!$C:$C,hlpBPout!AA:AA,".")</f>
        <v>11</v>
      </c>
      <c r="AM651" s="75">
        <f>_xlfn.XLOOKUP(G651,hpBPaanwas!C:C,hpBPaanwas!X:X,".")</f>
        <v>24</v>
      </c>
      <c r="AN651" s="165">
        <f t="shared" si="69"/>
        <v>0.59259259259259256</v>
      </c>
      <c r="AO651" s="75">
        <f>_xlfn.XLOOKUP($G651,hpBPaanwas!$C:$C,hpBPaanwas!AA:AA,".")</f>
        <v>16</v>
      </c>
      <c r="AP651" s="116"/>
      <c r="AQ651" s="75">
        <f t="shared" si="68"/>
        <v>-0.39999999999999858</v>
      </c>
      <c r="AR651" s="116"/>
      <c r="AS651" s="127"/>
      <c r="AT651" s="127" t="s">
        <v>3795</v>
      </c>
      <c r="AU651" s="128"/>
      <c r="AV651" s="232" t="str">
        <f>_xlfn.XLOOKUP($F651,Monstervakken!$C:$C,Monstervakken!L:L,".",0)</f>
        <v>Klasse industrie</v>
      </c>
      <c r="AW651" s="232" t="str">
        <f>_xlfn.XLOOKUP($F651,Monstervakken!$C:$C,Monstervakken!M:M,".",0)</f>
        <v>Klasse B</v>
      </c>
      <c r="AX651" s="232" t="str">
        <f>_xlfn.XLOOKUP($F651,Monstervakken!$C:$C,Monstervakken!N:N,".",0)</f>
        <v>Verspreidbaar</v>
      </c>
      <c r="AY651" s="232" t="str">
        <f>_xlfn.XLOOKUP($F651,Monstervakken!$C:$C,Monstervakken!O:O,".",0)</f>
        <v>Toepasbaar in GBT</v>
      </c>
      <c r="AZ651" s="232" t="str">
        <f>_xlfn.XLOOKUP($F651,Monstervakken!$C:$C,Monstervakken!P:P,".",0)</f>
        <v>Toepasbaar in GBT</v>
      </c>
      <c r="BA651" s="232" t="str">
        <f>_xlfn.XLOOKUP($F651,Monstervakken!$C:$C,Monstervakken!Q:Q,".",0)</f>
        <v>Geen</v>
      </c>
      <c r="BB651" s="232"/>
      <c r="BC651" s="234" t="str">
        <f>_xlfn.XLOOKUP($F651,Monstervakken!$C:$C,Monstervakken!CM:CM,".",0)</f>
        <v>ja</v>
      </c>
      <c r="BD651" s="234" t="str">
        <f>_xlfn.XLOOKUP($F651,Monstervakken!$C:$C,Monstervakken!CN:CN,".",0)</f>
        <v>ja</v>
      </c>
      <c r="BE651" s="234" t="str">
        <f>_xlfn.XLOOKUP($F651,Monstervakken!$C:$C,Monstervakken!CO:CO,".",0)</f>
        <v>ja</v>
      </c>
      <c r="BF651" s="234" t="str">
        <f>_xlfn.XLOOKUP($F651,Monstervakken!$C:$C,Monstervakken!CP:CP,".",0)</f>
        <v>ja</v>
      </c>
      <c r="BG651" s="234" t="str">
        <f>_xlfn.XLOOKUP($F651,Monstervakken!$C:$C,Monstervakken!CQ:CQ,".",0)</f>
        <v>ja</v>
      </c>
      <c r="BH651" s="234" t="str">
        <f>_xlfn.XLOOKUP($F651,Monstervakken!$C:$C,Monstervakken!CR:CR,".",0)</f>
        <v>ja</v>
      </c>
      <c r="BI651" s="234" t="str">
        <f>_xlfn.XLOOKUP($F651,Monstervakken!$C:$C,Monstervakken!CS:CS,".",0)</f>
        <v>ja</v>
      </c>
      <c r="BJ651" s="234" t="str">
        <f>_xlfn.XLOOKUP($F651,Monstervakken!$C:$C,Monstervakken!CT:CT,".",0)</f>
        <v>ja</v>
      </c>
      <c r="BK651" s="234" t="str">
        <f>_xlfn.XLOOKUP($F651,Monstervakken!$C:$C,Monstervakken!CU:CU,".",0)</f>
        <v>ja</v>
      </c>
      <c r="BL651" s="232" t="str">
        <f t="shared" si="70"/>
        <v>250_108</v>
      </c>
    </row>
    <row r="652" spans="1:64" x14ac:dyDescent="0.2">
      <c r="A652" s="6" t="s">
        <v>1647</v>
      </c>
      <c r="C652" s="135">
        <f>_xlfn.XLOOKUP(F652,Monstervakken!C:C,Monstervakken!B:B)</f>
        <v>4041</v>
      </c>
      <c r="D652" s="6" t="s">
        <v>1639</v>
      </c>
      <c r="E652" s="6" t="s">
        <v>1092</v>
      </c>
      <c r="F652" s="75">
        <v>96</v>
      </c>
      <c r="G652" s="115" t="str">
        <f t="shared" si="66"/>
        <v>250_109</v>
      </c>
      <c r="H652" s="135"/>
      <c r="I652" s="75">
        <v>109</v>
      </c>
      <c r="J652" s="6" t="s">
        <v>1095</v>
      </c>
      <c r="K652" s="23">
        <v>27</v>
      </c>
      <c r="L652" s="25">
        <v>5.15</v>
      </c>
      <c r="M652" s="6">
        <v>139.05000000000001</v>
      </c>
      <c r="N652" s="8">
        <v>43670</v>
      </c>
      <c r="O652" s="6" t="s">
        <v>47</v>
      </c>
      <c r="P652" s="66">
        <v>-2.09</v>
      </c>
      <c r="Q652" s="66">
        <v>-2.12</v>
      </c>
      <c r="R652" s="66">
        <f>_xlfn.XLOOKUP(E652,hlp_leggeruitrapport!A:A,hlp_leggeruitrapport!D:D)</f>
        <v>-2.12</v>
      </c>
      <c r="S652" s="66">
        <v>0.75</v>
      </c>
      <c r="T652" s="66">
        <f>_xlfn.XLOOKUP(E652,hlp_leggeruitrapport!A:A,hlp_leggeruitrapport!E:E)</f>
        <v>0.75</v>
      </c>
      <c r="U652" s="75">
        <f>_xlfn.XLOOKUP(E652,hlp_leggeruitrapport!A:A,hlp_leggeruitrapport!F:F)</f>
        <v>3</v>
      </c>
      <c r="V652" s="165">
        <f>_xlfn.XLOOKUP($G652,hpBPaanwas!$C:$C,hpBPaanwas!T:T,".")</f>
        <v>2.29</v>
      </c>
      <c r="W652" s="75">
        <f t="shared" si="67"/>
        <v>-3.0700000000000003</v>
      </c>
      <c r="X652" s="6">
        <v>-2.87</v>
      </c>
      <c r="Y652" s="6">
        <v>1.7166669999999999</v>
      </c>
      <c r="Z652" s="6">
        <v>1.1299999999999999</v>
      </c>
      <c r="AA652" s="6">
        <v>0.8</v>
      </c>
      <c r="AB652" s="6">
        <v>0.86</v>
      </c>
      <c r="AC652" s="6">
        <v>30.5</v>
      </c>
      <c r="AD652" s="6">
        <v>21.6</v>
      </c>
      <c r="AE652" s="6">
        <v>23.2</v>
      </c>
      <c r="AF652" s="6">
        <v>0.38323400000000002</v>
      </c>
      <c r="AG652" s="6" t="s">
        <v>921</v>
      </c>
      <c r="AH652" s="6" t="s">
        <v>28</v>
      </c>
      <c r="AI652" s="6" t="s">
        <v>41</v>
      </c>
      <c r="AJ652" s="6" t="s">
        <v>1095</v>
      </c>
      <c r="AK652" s="75">
        <f>_xlfn.XLOOKUP(G652,hlpBPout!C:C,hlpBPout!X:X,".")</f>
        <v>30</v>
      </c>
      <c r="AL652" s="75">
        <f>_xlfn.XLOOKUP($G652,hlpBPout!$C:$C,hlpBPout!AA:AA,".")</f>
        <v>14</v>
      </c>
      <c r="AM652" s="75">
        <f>_xlfn.XLOOKUP(G652,hpBPaanwas!C:C,hpBPaanwas!X:X,".")</f>
        <v>32</v>
      </c>
      <c r="AN652" s="165">
        <f t="shared" si="69"/>
        <v>0.88888888888888884</v>
      </c>
      <c r="AO652" s="75">
        <f>_xlfn.XLOOKUP($G652,hpBPaanwas!$C:$C,hpBPaanwas!AA:AA,".")</f>
        <v>24</v>
      </c>
      <c r="AP652" s="116"/>
      <c r="AQ652" s="75">
        <f t="shared" si="68"/>
        <v>-0.5</v>
      </c>
      <c r="AR652" s="116"/>
      <c r="AS652" s="127"/>
      <c r="AT652" s="127" t="s">
        <v>3795</v>
      </c>
      <c r="AU652" s="128"/>
      <c r="AV652" s="232" t="str">
        <f>_xlfn.XLOOKUP($F652,Monstervakken!$C:$C,Monstervakken!L:L,".",0)</f>
        <v>Klasse industrie</v>
      </c>
      <c r="AW652" s="232" t="str">
        <f>_xlfn.XLOOKUP($F652,Monstervakken!$C:$C,Monstervakken!M:M,".",0)</f>
        <v>Klasse B</v>
      </c>
      <c r="AX652" s="232" t="str">
        <f>_xlfn.XLOOKUP($F652,Monstervakken!$C:$C,Monstervakken!N:N,".",0)</f>
        <v>Verspreidbaar</v>
      </c>
      <c r="AY652" s="232" t="str">
        <f>_xlfn.XLOOKUP($F652,Monstervakken!$C:$C,Monstervakken!O:O,".",0)</f>
        <v>Toepasbaar in GBT</v>
      </c>
      <c r="AZ652" s="232" t="str">
        <f>_xlfn.XLOOKUP($F652,Monstervakken!$C:$C,Monstervakken!P:P,".",0)</f>
        <v>Toepasbaar in GBT</v>
      </c>
      <c r="BA652" s="232" t="str">
        <f>_xlfn.XLOOKUP($F652,Monstervakken!$C:$C,Monstervakken!Q:Q,".",0)</f>
        <v>Geen</v>
      </c>
      <c r="BB652" s="232"/>
      <c r="BC652" s="234" t="str">
        <f>_xlfn.XLOOKUP($F652,Monstervakken!$C:$C,Monstervakken!CM:CM,".",0)</f>
        <v>ja</v>
      </c>
      <c r="BD652" s="234" t="str">
        <f>_xlfn.XLOOKUP($F652,Monstervakken!$C:$C,Monstervakken!CN:CN,".",0)</f>
        <v>ja</v>
      </c>
      <c r="BE652" s="234" t="str">
        <f>_xlfn.XLOOKUP($F652,Monstervakken!$C:$C,Monstervakken!CO:CO,".",0)</f>
        <v>ja</v>
      </c>
      <c r="BF652" s="234" t="str">
        <f>_xlfn.XLOOKUP($F652,Monstervakken!$C:$C,Monstervakken!CP:CP,".",0)</f>
        <v>ja</v>
      </c>
      <c r="BG652" s="234" t="str">
        <f>_xlfn.XLOOKUP($F652,Monstervakken!$C:$C,Monstervakken!CQ:CQ,".",0)</f>
        <v>ja</v>
      </c>
      <c r="BH652" s="234" t="str">
        <f>_xlfn.XLOOKUP($F652,Monstervakken!$C:$C,Monstervakken!CR:CR,".",0)</f>
        <v>ja</v>
      </c>
      <c r="BI652" s="234" t="str">
        <f>_xlfn.XLOOKUP($F652,Monstervakken!$C:$C,Monstervakken!CS:CS,".",0)</f>
        <v>ja</v>
      </c>
      <c r="BJ652" s="234" t="str">
        <f>_xlfn.XLOOKUP($F652,Monstervakken!$C:$C,Monstervakken!CT:CT,".",0)</f>
        <v>ja</v>
      </c>
      <c r="BK652" s="234" t="str">
        <f>_xlfn.XLOOKUP($F652,Monstervakken!$C:$C,Monstervakken!CU:CU,".",0)</f>
        <v>ja</v>
      </c>
      <c r="BL652" s="232" t="str">
        <f t="shared" si="70"/>
        <v>250_109</v>
      </c>
    </row>
    <row r="653" spans="1:64" x14ac:dyDescent="0.2">
      <c r="A653" s="6" t="s">
        <v>1647</v>
      </c>
      <c r="C653" s="135">
        <f>_xlfn.XLOOKUP(F653,Monstervakken!C:C,Monstervakken!B:B)</f>
        <v>4041</v>
      </c>
      <c r="D653" s="6" t="s">
        <v>1639</v>
      </c>
      <c r="E653" s="6" t="s">
        <v>1092</v>
      </c>
      <c r="F653" s="75">
        <v>96</v>
      </c>
      <c r="G653" s="115" t="str">
        <f t="shared" si="66"/>
        <v>250_110</v>
      </c>
      <c r="H653" s="135"/>
      <c r="I653" s="75">
        <v>110</v>
      </c>
      <c r="J653" s="6" t="s">
        <v>1096</v>
      </c>
      <c r="K653" s="23">
        <v>29</v>
      </c>
      <c r="L653" s="25">
        <v>6.75</v>
      </c>
      <c r="M653" s="6">
        <v>195.75</v>
      </c>
      <c r="N653" s="8">
        <v>43670</v>
      </c>
      <c r="O653" s="6" t="s">
        <v>47</v>
      </c>
      <c r="P653" s="66">
        <v>-2.09</v>
      </c>
      <c r="Q653" s="66">
        <v>-2.12</v>
      </c>
      <c r="R653" s="66">
        <f>_xlfn.XLOOKUP(E653,hlp_leggeruitrapport!A:A,hlp_leggeruitrapport!D:D)</f>
        <v>-2.12</v>
      </c>
      <c r="S653" s="66">
        <v>0.75</v>
      </c>
      <c r="T653" s="66">
        <f>_xlfn.XLOOKUP(E653,hlp_leggeruitrapport!A:A,hlp_leggeruitrapport!E:E)</f>
        <v>0.75</v>
      </c>
      <c r="U653" s="75">
        <f>_xlfn.XLOOKUP(E653,hlp_leggeruitrapport!A:A,hlp_leggeruitrapport!F:F)</f>
        <v>3</v>
      </c>
      <c r="V653" s="165">
        <f>_xlfn.XLOOKUP($G653,hpBPaanwas!$C:$C,hpBPaanwas!T:T,".")</f>
        <v>3</v>
      </c>
      <c r="W653" s="75">
        <f t="shared" si="67"/>
        <v>-3.0700000000000003</v>
      </c>
      <c r="X653" s="6">
        <v>-2.87</v>
      </c>
      <c r="Y653" s="6">
        <v>2.25</v>
      </c>
      <c r="Z653" s="6">
        <v>0.94</v>
      </c>
      <c r="AA653" s="6">
        <v>0.85</v>
      </c>
      <c r="AB653" s="6">
        <v>0.85</v>
      </c>
      <c r="AC653" s="6">
        <v>27.3</v>
      </c>
      <c r="AD653" s="6">
        <v>24.7</v>
      </c>
      <c r="AE653" s="6">
        <v>24.7</v>
      </c>
      <c r="AF653" s="6">
        <v>0.33497500000000002</v>
      </c>
      <c r="AG653" s="6" t="s">
        <v>921</v>
      </c>
      <c r="AH653" s="6" t="s">
        <v>28</v>
      </c>
      <c r="AI653" s="6" t="s">
        <v>41</v>
      </c>
      <c r="AJ653" s="6" t="s">
        <v>1096</v>
      </c>
      <c r="AK653" s="75">
        <f>_xlfn.XLOOKUP(G653,hlpBPout!C:C,hlpBPout!X:X,".")</f>
        <v>26</v>
      </c>
      <c r="AL653" s="75">
        <f>_xlfn.XLOOKUP($G653,hlpBPout!$C:$C,hlpBPout!AA:AA,".")</f>
        <v>23</v>
      </c>
      <c r="AM653" s="75">
        <f>_xlfn.XLOOKUP(G653,hpBPaanwas!C:C,hpBPaanwas!X:X,".")</f>
        <v>32</v>
      </c>
      <c r="AN653" s="165">
        <f t="shared" ref="AN653:AN684" si="71">AO653/K653</f>
        <v>1</v>
      </c>
      <c r="AO653" s="75">
        <f>_xlfn.XLOOKUP($G653,hpBPaanwas!$C:$C,hpBPaanwas!AA:AA,".")</f>
        <v>29</v>
      </c>
      <c r="AP653" s="116"/>
      <c r="AQ653" s="75">
        <f t="shared" si="68"/>
        <v>-1.3000000000000007</v>
      </c>
      <c r="AR653" s="116"/>
      <c r="AS653" s="127"/>
      <c r="AT653" s="127" t="s">
        <v>3795</v>
      </c>
      <c r="AU653" s="128"/>
      <c r="AV653" s="232" t="str">
        <f>_xlfn.XLOOKUP($F653,Monstervakken!$C:$C,Monstervakken!L:L,".",0)</f>
        <v>Klasse industrie</v>
      </c>
      <c r="AW653" s="232" t="str">
        <f>_xlfn.XLOOKUP($F653,Monstervakken!$C:$C,Monstervakken!M:M,".",0)</f>
        <v>Klasse B</v>
      </c>
      <c r="AX653" s="232" t="str">
        <f>_xlfn.XLOOKUP($F653,Monstervakken!$C:$C,Monstervakken!N:N,".",0)</f>
        <v>Verspreidbaar</v>
      </c>
      <c r="AY653" s="232" t="str">
        <f>_xlfn.XLOOKUP($F653,Monstervakken!$C:$C,Monstervakken!O:O,".",0)</f>
        <v>Toepasbaar in GBT</v>
      </c>
      <c r="AZ653" s="232" t="str">
        <f>_xlfn.XLOOKUP($F653,Monstervakken!$C:$C,Monstervakken!P:P,".",0)</f>
        <v>Toepasbaar in GBT</v>
      </c>
      <c r="BA653" s="232" t="str">
        <f>_xlfn.XLOOKUP($F653,Monstervakken!$C:$C,Monstervakken!Q:Q,".",0)</f>
        <v>Geen</v>
      </c>
      <c r="BB653" s="232"/>
      <c r="BC653" s="234" t="str">
        <f>_xlfn.XLOOKUP($F653,Monstervakken!$C:$C,Monstervakken!CM:CM,".",0)</f>
        <v>ja</v>
      </c>
      <c r="BD653" s="234" t="str">
        <f>_xlfn.XLOOKUP($F653,Monstervakken!$C:$C,Monstervakken!CN:CN,".",0)</f>
        <v>ja</v>
      </c>
      <c r="BE653" s="234" t="str">
        <f>_xlfn.XLOOKUP($F653,Monstervakken!$C:$C,Monstervakken!CO:CO,".",0)</f>
        <v>ja</v>
      </c>
      <c r="BF653" s="234" t="str">
        <f>_xlfn.XLOOKUP($F653,Monstervakken!$C:$C,Monstervakken!CP:CP,".",0)</f>
        <v>ja</v>
      </c>
      <c r="BG653" s="234" t="str">
        <f>_xlfn.XLOOKUP($F653,Monstervakken!$C:$C,Monstervakken!CQ:CQ,".",0)</f>
        <v>ja</v>
      </c>
      <c r="BH653" s="234" t="str">
        <f>_xlfn.XLOOKUP($F653,Monstervakken!$C:$C,Monstervakken!CR:CR,".",0)</f>
        <v>ja</v>
      </c>
      <c r="BI653" s="234" t="str">
        <f>_xlfn.XLOOKUP($F653,Monstervakken!$C:$C,Monstervakken!CS:CS,".",0)</f>
        <v>ja</v>
      </c>
      <c r="BJ653" s="234" t="str">
        <f>_xlfn.XLOOKUP($F653,Monstervakken!$C:$C,Monstervakken!CT:CT,".",0)</f>
        <v>ja</v>
      </c>
      <c r="BK653" s="234" t="str">
        <f>_xlfn.XLOOKUP($F653,Monstervakken!$C:$C,Monstervakken!CU:CU,".",0)</f>
        <v>ja</v>
      </c>
      <c r="BL653" s="232" t="str">
        <f t="shared" si="70"/>
        <v>250_110</v>
      </c>
    </row>
    <row r="654" spans="1:64" x14ac:dyDescent="0.2">
      <c r="A654" s="6" t="s">
        <v>1647</v>
      </c>
      <c r="C654" s="135">
        <f>_xlfn.XLOOKUP(F654,Monstervakken!C:C,Monstervakken!B:B)</f>
        <v>4041</v>
      </c>
      <c r="D654" s="6" t="s">
        <v>1639</v>
      </c>
      <c r="E654" s="6" t="s">
        <v>1092</v>
      </c>
      <c r="F654" s="75">
        <v>96</v>
      </c>
      <c r="G654" s="115" t="str">
        <f t="shared" ref="G654:G717" si="72">D654&amp;"_"&amp;TEXT(I654,"000")</f>
        <v>250_111</v>
      </c>
      <c r="H654" s="135"/>
      <c r="I654" s="75">
        <v>111</v>
      </c>
      <c r="J654" s="6" t="s">
        <v>1097</v>
      </c>
      <c r="K654" s="23">
        <v>16</v>
      </c>
      <c r="L654" s="25">
        <v>10</v>
      </c>
      <c r="M654" s="6">
        <v>160</v>
      </c>
      <c r="N654" s="8">
        <v>43670</v>
      </c>
      <c r="O654" s="6" t="s">
        <v>47</v>
      </c>
      <c r="P654" s="66">
        <v>-2.09</v>
      </c>
      <c r="Q654" s="66">
        <v>-2.12</v>
      </c>
      <c r="R654" s="66">
        <f>_xlfn.XLOOKUP(E654,hlp_leggeruitrapport!A:A,hlp_leggeruitrapport!D:D)</f>
        <v>-2.12</v>
      </c>
      <c r="S654" s="66">
        <v>0.75</v>
      </c>
      <c r="T654" s="66">
        <f>_xlfn.XLOOKUP(E654,hlp_leggeruitrapport!A:A,hlp_leggeruitrapport!E:E)</f>
        <v>0.75</v>
      </c>
      <c r="U654" s="75">
        <f>_xlfn.XLOOKUP(E654,hlp_leggeruitrapport!A:A,hlp_leggeruitrapport!F:F)</f>
        <v>3</v>
      </c>
      <c r="V654" s="165">
        <f>_xlfn.XLOOKUP($G654,hpBPaanwas!$C:$C,hpBPaanwas!T:T,".")</f>
        <v>3</v>
      </c>
      <c r="W654" s="75">
        <f t="shared" ref="W654:W714" si="73">X654-0.2</f>
        <v>-3.0700000000000003</v>
      </c>
      <c r="X654" s="6">
        <v>-2.87</v>
      </c>
      <c r="Y654" s="6">
        <v>5.5</v>
      </c>
      <c r="Z654" s="6">
        <v>2.69</v>
      </c>
      <c r="AA654" s="6">
        <v>1.64</v>
      </c>
      <c r="AB654" s="6">
        <v>2.13</v>
      </c>
      <c r="AC654" s="6">
        <v>43</v>
      </c>
      <c r="AD654" s="6">
        <v>26.2</v>
      </c>
      <c r="AE654" s="6">
        <v>34.1</v>
      </c>
      <c r="AF654" s="6">
        <v>0.34195799999999998</v>
      </c>
      <c r="AG654" s="6" t="s">
        <v>921</v>
      </c>
      <c r="AH654" s="6" t="s">
        <v>28</v>
      </c>
      <c r="AI654" s="6" t="s">
        <v>41</v>
      </c>
      <c r="AJ654" s="6" t="s">
        <v>1097</v>
      </c>
      <c r="AK654" s="75">
        <f>_xlfn.XLOOKUP(G654,hlpBPout!C:C,hlpBPout!X:X,".")</f>
        <v>43</v>
      </c>
      <c r="AL654" s="75">
        <f>_xlfn.XLOOKUP($G654,hlpBPout!$C:$C,hlpBPout!AA:AA,".")</f>
        <v>26</v>
      </c>
      <c r="AM654" s="75">
        <f>_xlfn.XLOOKUP(G654,hpBPaanwas!C:C,hpBPaanwas!X:X,".")</f>
        <v>46</v>
      </c>
      <c r="AN654" s="165">
        <f t="shared" si="71"/>
        <v>2.3125</v>
      </c>
      <c r="AO654" s="75">
        <f>_xlfn.XLOOKUP($G654,hpBPaanwas!$C:$C,hpBPaanwas!AA:AA,".")</f>
        <v>37</v>
      </c>
      <c r="AP654" s="116"/>
      <c r="AQ654" s="75">
        <f t="shared" si="68"/>
        <v>0</v>
      </c>
      <c r="AR654" s="116"/>
      <c r="AS654" s="127"/>
      <c r="AT654" s="127" t="s">
        <v>3795</v>
      </c>
      <c r="AU654" s="128"/>
      <c r="AV654" s="232" t="str">
        <f>_xlfn.XLOOKUP($F654,Monstervakken!$C:$C,Monstervakken!L:L,".",0)</f>
        <v>Klasse industrie</v>
      </c>
      <c r="AW654" s="232" t="str">
        <f>_xlfn.XLOOKUP($F654,Monstervakken!$C:$C,Monstervakken!M:M,".",0)</f>
        <v>Klasse B</v>
      </c>
      <c r="AX654" s="232" t="str">
        <f>_xlfn.XLOOKUP($F654,Monstervakken!$C:$C,Monstervakken!N:N,".",0)</f>
        <v>Verspreidbaar</v>
      </c>
      <c r="AY654" s="232" t="str">
        <f>_xlfn.XLOOKUP($F654,Monstervakken!$C:$C,Monstervakken!O:O,".",0)</f>
        <v>Toepasbaar in GBT</v>
      </c>
      <c r="AZ654" s="232" t="str">
        <f>_xlfn.XLOOKUP($F654,Monstervakken!$C:$C,Monstervakken!P:P,".",0)</f>
        <v>Toepasbaar in GBT</v>
      </c>
      <c r="BA654" s="232" t="str">
        <f>_xlfn.XLOOKUP($F654,Monstervakken!$C:$C,Monstervakken!Q:Q,".",0)</f>
        <v>Geen</v>
      </c>
      <c r="BB654" s="232"/>
      <c r="BC654" s="234" t="str">
        <f>_xlfn.XLOOKUP($F654,Monstervakken!$C:$C,Monstervakken!CM:CM,".",0)</f>
        <v>ja</v>
      </c>
      <c r="BD654" s="234" t="str">
        <f>_xlfn.XLOOKUP($F654,Monstervakken!$C:$C,Monstervakken!CN:CN,".",0)</f>
        <v>ja</v>
      </c>
      <c r="BE654" s="234" t="str">
        <f>_xlfn.XLOOKUP($F654,Monstervakken!$C:$C,Monstervakken!CO:CO,".",0)</f>
        <v>ja</v>
      </c>
      <c r="BF654" s="234" t="str">
        <f>_xlfn.XLOOKUP($F654,Monstervakken!$C:$C,Monstervakken!CP:CP,".",0)</f>
        <v>ja</v>
      </c>
      <c r="BG654" s="234" t="str">
        <f>_xlfn.XLOOKUP($F654,Monstervakken!$C:$C,Monstervakken!CQ:CQ,".",0)</f>
        <v>ja</v>
      </c>
      <c r="BH654" s="234" t="str">
        <f>_xlfn.XLOOKUP($F654,Monstervakken!$C:$C,Monstervakken!CR:CR,".",0)</f>
        <v>ja</v>
      </c>
      <c r="BI654" s="234" t="str">
        <f>_xlfn.XLOOKUP($F654,Monstervakken!$C:$C,Monstervakken!CS:CS,".",0)</f>
        <v>ja</v>
      </c>
      <c r="BJ654" s="234" t="str">
        <f>_xlfn.XLOOKUP($F654,Monstervakken!$C:$C,Monstervakken!CT:CT,".",0)</f>
        <v>ja</v>
      </c>
      <c r="BK654" s="234" t="str">
        <f>_xlfn.XLOOKUP($F654,Monstervakken!$C:$C,Monstervakken!CU:CU,".",0)</f>
        <v>ja</v>
      </c>
      <c r="BL654" s="232" t="str">
        <f t="shared" si="70"/>
        <v>250_111</v>
      </c>
    </row>
    <row r="655" spans="1:64" x14ac:dyDescent="0.2">
      <c r="A655" s="6" t="s">
        <v>1647</v>
      </c>
      <c r="C655" s="135">
        <f>_xlfn.XLOOKUP(F655,Monstervakken!C:C,Monstervakken!B:B)</f>
        <v>3023</v>
      </c>
      <c r="D655" s="6" t="s">
        <v>1639</v>
      </c>
      <c r="E655" s="6" t="s">
        <v>714</v>
      </c>
      <c r="F655" s="75">
        <v>94</v>
      </c>
      <c r="G655" s="115" t="str">
        <f t="shared" si="72"/>
        <v>250_112</v>
      </c>
      <c r="H655" s="135"/>
      <c r="I655" s="75">
        <v>112</v>
      </c>
      <c r="J655" s="6" t="s">
        <v>715</v>
      </c>
      <c r="K655" s="23">
        <v>33</v>
      </c>
      <c r="L655" s="25">
        <v>2.1</v>
      </c>
      <c r="M655" s="6">
        <v>69.3</v>
      </c>
      <c r="N655" s="8">
        <v>43670</v>
      </c>
      <c r="O655" s="6" t="s">
        <v>26</v>
      </c>
      <c r="P655" s="66">
        <v>-2.0699999999999998</v>
      </c>
      <c r="Q655" s="66">
        <v>-2.12</v>
      </c>
      <c r="R655" s="66">
        <f>_xlfn.XLOOKUP(E655,hlp_leggeruitrapport!A:A,hlp_leggeruitrapport!D:D)</f>
        <v>-2.12</v>
      </c>
      <c r="S655" s="66">
        <v>0.35</v>
      </c>
      <c r="T655" s="66">
        <f>_xlfn.XLOOKUP(E655,hlp_leggeruitrapport!A:A,hlp_leggeruitrapport!E:E)</f>
        <v>0.35</v>
      </c>
      <c r="U655" s="75">
        <f>_xlfn.XLOOKUP(E655,hlp_leggeruitrapport!A:A,hlp_leggeruitrapport!F:F)</f>
        <v>2</v>
      </c>
      <c r="V655" s="165">
        <f>_xlfn.XLOOKUP($G655,hpBPaanwas!$C:$C,hpBPaanwas!T:T,".")</f>
        <v>1.57</v>
      </c>
      <c r="W655" s="75">
        <f t="shared" si="73"/>
        <v>-2.6700000000000004</v>
      </c>
      <c r="X655" s="6">
        <v>-2.4700000000000002</v>
      </c>
      <c r="Y655" s="6">
        <v>1</v>
      </c>
      <c r="Z655" s="6">
        <v>0.49</v>
      </c>
      <c r="AA655" s="6">
        <v>0.1</v>
      </c>
      <c r="AB655" s="6">
        <v>0.23</v>
      </c>
      <c r="AC655" s="6">
        <v>16.2</v>
      </c>
      <c r="AD655" s="6">
        <v>3.3</v>
      </c>
      <c r="AE655" s="6">
        <v>7.6</v>
      </c>
      <c r="AF655" s="6">
        <v>0.24691399999999999</v>
      </c>
      <c r="AG655" s="6" t="s">
        <v>479</v>
      </c>
      <c r="AH655" s="6" t="s">
        <v>32</v>
      </c>
      <c r="AI655" s="6" t="s">
        <v>41</v>
      </c>
      <c r="AJ655" s="6" t="s">
        <v>715</v>
      </c>
      <c r="AK655" s="75">
        <f>_xlfn.XLOOKUP(G655,hlpBPout!C:C,hlpBPout!X:X,".")</f>
        <v>17</v>
      </c>
      <c r="AL655" s="75">
        <f>_xlfn.XLOOKUP($G655,hlpBPout!$C:$C,hlpBPout!AA:AA,".")</f>
        <v>0</v>
      </c>
      <c r="AM655" s="75">
        <f>_xlfn.XLOOKUP(G655,hpBPaanwas!C:C,hpBPaanwas!X:X,".")</f>
        <v>17</v>
      </c>
      <c r="AN655" s="165">
        <f t="shared" si="71"/>
        <v>0.21212121212121213</v>
      </c>
      <c r="AO655" s="75">
        <f>_xlfn.XLOOKUP($G655,hpBPaanwas!$C:$C,hpBPaanwas!AA:AA,".")</f>
        <v>7</v>
      </c>
      <c r="AP655" s="116"/>
      <c r="AQ655" s="75">
        <f t="shared" si="68"/>
        <v>0.80000000000000071</v>
      </c>
      <c r="AR655" s="116"/>
      <c r="AS655" s="127"/>
      <c r="AT655" s="127" t="s">
        <v>3795</v>
      </c>
      <c r="AU655" s="128"/>
      <c r="AV655" s="232" t="str">
        <f>_xlfn.XLOOKUP($F655,Monstervakken!$C:$C,Monstervakken!L:L,".",0)</f>
        <v>Klasse industrie</v>
      </c>
      <c r="AW655" s="232" t="str">
        <f>_xlfn.XLOOKUP($F655,Monstervakken!$C:$C,Monstervakken!M:M,".",0)</f>
        <v>Klasse A</v>
      </c>
      <c r="AX655" s="232" t="str">
        <f>_xlfn.XLOOKUP($F655,Monstervakken!$C:$C,Monstervakken!N:N,".",0)</f>
        <v>Verspreidbaar</v>
      </c>
      <c r="AY655" s="232" t="str">
        <f>_xlfn.XLOOKUP($F655,Monstervakken!$C:$C,Monstervakken!O:O,".",0)</f>
        <v>Toepasbaar in GBT</v>
      </c>
      <c r="AZ655" s="232" t="str">
        <f>_xlfn.XLOOKUP($F655,Monstervakken!$C:$C,Monstervakken!P:P,".",0)</f>
        <v>Toepasbaar in GBT</v>
      </c>
      <c r="BA655" s="232" t="str">
        <f>_xlfn.XLOOKUP($F655,Monstervakken!$C:$C,Monstervakken!Q:Q,".",0)</f>
        <v>Geen</v>
      </c>
      <c r="BB655" s="232"/>
      <c r="BC655" s="234" t="str">
        <f>_xlfn.XLOOKUP($F655,Monstervakken!$C:$C,Monstervakken!CM:CM,".",0)</f>
        <v>ja</v>
      </c>
      <c r="BD655" s="234" t="str">
        <f>_xlfn.XLOOKUP($F655,Monstervakken!$C:$C,Monstervakken!CN:CN,".",0)</f>
        <v>ja</v>
      </c>
      <c r="BE655" s="234" t="str">
        <f>_xlfn.XLOOKUP($F655,Monstervakken!$C:$C,Monstervakken!CO:CO,".",0)</f>
        <v>ja</v>
      </c>
      <c r="BF655" s="234" t="str">
        <f>_xlfn.XLOOKUP($F655,Monstervakken!$C:$C,Monstervakken!CP:CP,".",0)</f>
        <v>ja</v>
      </c>
      <c r="BG655" s="234" t="str">
        <f>_xlfn.XLOOKUP($F655,Monstervakken!$C:$C,Monstervakken!CQ:CQ,".",0)</f>
        <v>ja</v>
      </c>
      <c r="BH655" s="234" t="str">
        <f>_xlfn.XLOOKUP($F655,Monstervakken!$C:$C,Monstervakken!CR:CR,".",0)</f>
        <v>ja</v>
      </c>
      <c r="BI655" s="234" t="str">
        <f>_xlfn.XLOOKUP($F655,Monstervakken!$C:$C,Monstervakken!CS:CS,".",0)</f>
        <v>ja</v>
      </c>
      <c r="BJ655" s="234" t="str">
        <f>_xlfn.XLOOKUP($F655,Monstervakken!$C:$C,Monstervakken!CT:CT,".",0)</f>
        <v>ja</v>
      </c>
      <c r="BK655" s="234" t="str">
        <f>_xlfn.XLOOKUP($F655,Monstervakken!$C:$C,Monstervakken!CU:CU,".",0)</f>
        <v>ja</v>
      </c>
      <c r="BL655" s="232" t="str">
        <f t="shared" si="70"/>
        <v>250_112</v>
      </c>
    </row>
    <row r="656" spans="1:64" x14ac:dyDescent="0.2">
      <c r="A656" s="6" t="s">
        <v>1647</v>
      </c>
      <c r="C656" s="135">
        <f>_xlfn.XLOOKUP(F656,Monstervakken!C:C,Monstervakken!B:B)</f>
        <v>3023</v>
      </c>
      <c r="D656" s="6" t="s">
        <v>1639</v>
      </c>
      <c r="E656" s="6" t="s">
        <v>1098</v>
      </c>
      <c r="F656" s="75">
        <v>94</v>
      </c>
      <c r="G656" s="115" t="str">
        <f t="shared" si="72"/>
        <v>250_113</v>
      </c>
      <c r="H656" s="135"/>
      <c r="I656" s="75">
        <v>113</v>
      </c>
      <c r="J656" s="6" t="s">
        <v>1099</v>
      </c>
      <c r="K656" s="23">
        <v>14.5</v>
      </c>
      <c r="L656" s="25">
        <v>5.65</v>
      </c>
      <c r="M656" s="6">
        <v>81.924999999999997</v>
      </c>
      <c r="N656" s="8">
        <v>43670</v>
      </c>
      <c r="O656" s="6" t="s">
        <v>47</v>
      </c>
      <c r="P656" s="66">
        <v>-2.0699999999999998</v>
      </c>
      <c r="Q656" s="66">
        <v>-2.12</v>
      </c>
      <c r="R656" s="66">
        <f>_xlfn.XLOOKUP(E656,hlp_leggeruitrapport!A:A,hlp_leggeruitrapport!D:D)</f>
        <v>-2.12</v>
      </c>
      <c r="S656" s="66">
        <v>0.5</v>
      </c>
      <c r="T656" s="66">
        <f>_xlfn.XLOOKUP(E656,hlp_leggeruitrapport!A:A,hlp_leggeruitrapport!E:E)</f>
        <v>0.5</v>
      </c>
      <c r="U656" s="75">
        <f>_xlfn.XLOOKUP(E656,hlp_leggeruitrapport!A:A,hlp_leggeruitrapport!F:F)</f>
        <v>3</v>
      </c>
      <c r="V656" s="165">
        <f>_xlfn.XLOOKUP($G656,hpBPaanwas!$C:$C,hpBPaanwas!T:T,".")</f>
        <v>3</v>
      </c>
      <c r="W656" s="75">
        <f t="shared" si="73"/>
        <v>-2.8200000000000003</v>
      </c>
      <c r="X656" s="6">
        <v>-2.62</v>
      </c>
      <c r="Y656" s="6">
        <v>2.65</v>
      </c>
      <c r="Z656" s="6">
        <v>2.8</v>
      </c>
      <c r="AA656" s="6">
        <v>0.53</v>
      </c>
      <c r="AB656" s="6">
        <v>0.94</v>
      </c>
      <c r="AC656" s="6">
        <v>40.6</v>
      </c>
      <c r="AD656" s="6">
        <v>7.7</v>
      </c>
      <c r="AE656" s="6">
        <v>13.6</v>
      </c>
      <c r="AF656" s="6">
        <v>0.326154</v>
      </c>
      <c r="AG656" s="6" t="s">
        <v>921</v>
      </c>
      <c r="AH656" s="6" t="s">
        <v>32</v>
      </c>
      <c r="AI656" s="6" t="s">
        <v>41</v>
      </c>
      <c r="AJ656" s="6" t="s">
        <v>1099</v>
      </c>
      <c r="AK656" s="75">
        <f>_xlfn.XLOOKUP(G656,hlpBPout!C:C,hlpBPout!X:X,".")</f>
        <v>41</v>
      </c>
      <c r="AL656" s="75">
        <f>_xlfn.XLOOKUP($G656,hlpBPout!$C:$C,hlpBPout!AA:AA,".")</f>
        <v>6</v>
      </c>
      <c r="AM656" s="75">
        <f>_xlfn.XLOOKUP(G656,hpBPaanwas!C:C,hpBPaanwas!X:X,".")</f>
        <v>42</v>
      </c>
      <c r="AN656" s="165">
        <f t="shared" si="71"/>
        <v>0.89655172413793105</v>
      </c>
      <c r="AO656" s="75">
        <f>_xlfn.XLOOKUP($G656,hpBPaanwas!$C:$C,hpBPaanwas!AA:AA,".")</f>
        <v>13</v>
      </c>
      <c r="AP656" s="116"/>
      <c r="AQ656" s="75">
        <f t="shared" si="68"/>
        <v>0.39999999999999858</v>
      </c>
      <c r="AR656" s="116"/>
      <c r="AS656" s="127"/>
      <c r="AT656" s="127" t="s">
        <v>3795</v>
      </c>
      <c r="AU656" s="128"/>
      <c r="AV656" s="232" t="str">
        <f>_xlfn.XLOOKUP($F656,Monstervakken!$C:$C,Monstervakken!L:L,".",0)</f>
        <v>Klasse industrie</v>
      </c>
      <c r="AW656" s="232" t="str">
        <f>_xlfn.XLOOKUP($F656,Monstervakken!$C:$C,Monstervakken!M:M,".",0)</f>
        <v>Klasse A</v>
      </c>
      <c r="AX656" s="232" t="str">
        <f>_xlfn.XLOOKUP($F656,Monstervakken!$C:$C,Monstervakken!N:N,".",0)</f>
        <v>Verspreidbaar</v>
      </c>
      <c r="AY656" s="232" t="str">
        <f>_xlfn.XLOOKUP($F656,Monstervakken!$C:$C,Monstervakken!O:O,".",0)</f>
        <v>Toepasbaar in GBT</v>
      </c>
      <c r="AZ656" s="232" t="str">
        <f>_xlfn.XLOOKUP($F656,Monstervakken!$C:$C,Monstervakken!P:P,".",0)</f>
        <v>Toepasbaar in GBT</v>
      </c>
      <c r="BA656" s="232" t="str">
        <f>_xlfn.XLOOKUP($F656,Monstervakken!$C:$C,Monstervakken!Q:Q,".",0)</f>
        <v>Geen</v>
      </c>
      <c r="BB656" s="232"/>
      <c r="BC656" s="234" t="str">
        <f>_xlfn.XLOOKUP($F656,Monstervakken!$C:$C,Monstervakken!CM:CM,".",0)</f>
        <v>ja</v>
      </c>
      <c r="BD656" s="234" t="str">
        <f>_xlfn.XLOOKUP($F656,Monstervakken!$C:$C,Monstervakken!CN:CN,".",0)</f>
        <v>ja</v>
      </c>
      <c r="BE656" s="234" t="str">
        <f>_xlfn.XLOOKUP($F656,Monstervakken!$C:$C,Monstervakken!CO:CO,".",0)</f>
        <v>ja</v>
      </c>
      <c r="BF656" s="234" t="str">
        <f>_xlfn.XLOOKUP($F656,Monstervakken!$C:$C,Monstervakken!CP:CP,".",0)</f>
        <v>ja</v>
      </c>
      <c r="BG656" s="234" t="str">
        <f>_xlfn.XLOOKUP($F656,Monstervakken!$C:$C,Monstervakken!CQ:CQ,".",0)</f>
        <v>ja</v>
      </c>
      <c r="BH656" s="234" t="str">
        <f>_xlfn.XLOOKUP($F656,Monstervakken!$C:$C,Monstervakken!CR:CR,".",0)</f>
        <v>ja</v>
      </c>
      <c r="BI656" s="234" t="str">
        <f>_xlfn.XLOOKUP($F656,Monstervakken!$C:$C,Monstervakken!CS:CS,".",0)</f>
        <v>ja</v>
      </c>
      <c r="BJ656" s="234" t="str">
        <f>_xlfn.XLOOKUP($F656,Monstervakken!$C:$C,Monstervakken!CT:CT,".",0)</f>
        <v>ja</v>
      </c>
      <c r="BK656" s="234" t="str">
        <f>_xlfn.XLOOKUP($F656,Monstervakken!$C:$C,Monstervakken!CU:CU,".",0)</f>
        <v>ja</v>
      </c>
      <c r="BL656" s="232" t="str">
        <f t="shared" si="70"/>
        <v>250_113</v>
      </c>
    </row>
    <row r="657" spans="1:64" x14ac:dyDescent="0.2">
      <c r="A657" s="6" t="s">
        <v>1647</v>
      </c>
      <c r="C657" s="135">
        <f>_xlfn.XLOOKUP(F657,Monstervakken!C:C,Monstervakken!B:B)</f>
        <v>3023</v>
      </c>
      <c r="D657" s="6" t="s">
        <v>1639</v>
      </c>
      <c r="E657" s="6" t="s">
        <v>1100</v>
      </c>
      <c r="F657" s="75">
        <v>94</v>
      </c>
      <c r="G657" s="115" t="str">
        <f t="shared" si="72"/>
        <v>250_114</v>
      </c>
      <c r="H657" s="135"/>
      <c r="I657" s="75">
        <v>114</v>
      </c>
      <c r="J657" s="6" t="s">
        <v>1101</v>
      </c>
      <c r="K657" s="23">
        <v>24.5</v>
      </c>
      <c r="L657" s="25">
        <v>2</v>
      </c>
      <c r="M657" s="6">
        <v>49</v>
      </c>
      <c r="N657" s="8">
        <v>43670</v>
      </c>
      <c r="O657" s="6" t="s">
        <v>26</v>
      </c>
      <c r="P657" s="66">
        <v>-2.0699999999999998</v>
      </c>
      <c r="Q657" s="66">
        <v>-2.12</v>
      </c>
      <c r="R657" s="66">
        <f>_xlfn.XLOOKUP(E657,hlp_leggeruitrapport!A:A,hlp_leggeruitrapport!D:D)</f>
        <v>-2.12</v>
      </c>
      <c r="S657" s="66">
        <v>0.25</v>
      </c>
      <c r="T657" s="66">
        <f>_xlfn.XLOOKUP(E657,hlp_leggeruitrapport!A:A,hlp_leggeruitrapport!E:E)</f>
        <v>0.25</v>
      </c>
      <c r="U657" s="75">
        <f>_xlfn.XLOOKUP(E657,hlp_leggeruitrapport!A:A,hlp_leggeruitrapport!F:F)</f>
        <v>2</v>
      </c>
      <c r="V657" s="165">
        <f>_xlfn.XLOOKUP($G657,hpBPaanwas!$C:$C,hpBPaanwas!T:T,".")</f>
        <v>1.9</v>
      </c>
      <c r="W657" s="75">
        <f t="shared" si="73"/>
        <v>-2.5700000000000003</v>
      </c>
      <c r="X657" s="6">
        <v>-2.37</v>
      </c>
      <c r="Y657" s="6">
        <v>1</v>
      </c>
      <c r="Z657" s="6">
        <v>0.5</v>
      </c>
      <c r="AA657" s="6">
        <v>0.23</v>
      </c>
      <c r="AB657" s="6">
        <v>0.35</v>
      </c>
      <c r="AC657" s="6">
        <v>12.3</v>
      </c>
      <c r="AD657" s="6">
        <v>5.6</v>
      </c>
      <c r="AE657" s="6">
        <v>8.6</v>
      </c>
      <c r="AF657" s="6">
        <v>0.63013699999999995</v>
      </c>
      <c r="AG657" s="6" t="s">
        <v>921</v>
      </c>
      <c r="AH657" s="6" t="s">
        <v>32</v>
      </c>
      <c r="AI657" s="6" t="s">
        <v>41</v>
      </c>
      <c r="AJ657" s="6" t="s">
        <v>1101</v>
      </c>
      <c r="AK657" s="75">
        <f>_xlfn.XLOOKUP(G657,hlpBPout!C:C,hlpBPout!X:X,".")</f>
        <v>12</v>
      </c>
      <c r="AL657" s="75">
        <f>_xlfn.XLOOKUP($G657,hlpBPout!$C:$C,hlpBPout!AA:AA,".")</f>
        <v>5</v>
      </c>
      <c r="AM657" s="75">
        <f>_xlfn.XLOOKUP(G657,hpBPaanwas!C:C,hpBPaanwas!X:X,".")</f>
        <v>12</v>
      </c>
      <c r="AN657" s="165">
        <f t="shared" si="71"/>
        <v>0.40816326530612246</v>
      </c>
      <c r="AO657" s="75">
        <f>_xlfn.XLOOKUP($G657,hpBPaanwas!$C:$C,hpBPaanwas!AA:AA,".")</f>
        <v>10</v>
      </c>
      <c r="AP657" s="116"/>
      <c r="AQ657" s="75">
        <f t="shared" si="68"/>
        <v>-0.30000000000000071</v>
      </c>
      <c r="AR657" s="116"/>
      <c r="AS657" s="127"/>
      <c r="AT657" s="127" t="s">
        <v>3795</v>
      </c>
      <c r="AU657" s="128"/>
      <c r="AV657" s="232" t="str">
        <f>_xlfn.XLOOKUP($F657,Monstervakken!$C:$C,Monstervakken!L:L,".",0)</f>
        <v>Klasse industrie</v>
      </c>
      <c r="AW657" s="232" t="str">
        <f>_xlfn.XLOOKUP($F657,Monstervakken!$C:$C,Monstervakken!M:M,".",0)</f>
        <v>Klasse A</v>
      </c>
      <c r="AX657" s="232" t="str">
        <f>_xlfn.XLOOKUP($F657,Monstervakken!$C:$C,Monstervakken!N:N,".",0)</f>
        <v>Verspreidbaar</v>
      </c>
      <c r="AY657" s="232" t="str">
        <f>_xlfn.XLOOKUP($F657,Monstervakken!$C:$C,Monstervakken!O:O,".",0)</f>
        <v>Toepasbaar in GBT</v>
      </c>
      <c r="AZ657" s="232" t="str">
        <f>_xlfn.XLOOKUP($F657,Monstervakken!$C:$C,Monstervakken!P:P,".",0)</f>
        <v>Toepasbaar in GBT</v>
      </c>
      <c r="BA657" s="232" t="str">
        <f>_xlfn.XLOOKUP($F657,Monstervakken!$C:$C,Monstervakken!Q:Q,".",0)</f>
        <v>Geen</v>
      </c>
      <c r="BB657" s="232"/>
      <c r="BC657" s="234" t="str">
        <f>_xlfn.XLOOKUP($F657,Monstervakken!$C:$C,Monstervakken!CM:CM,".",0)</f>
        <v>ja</v>
      </c>
      <c r="BD657" s="234" t="str">
        <f>_xlfn.XLOOKUP($F657,Monstervakken!$C:$C,Monstervakken!CN:CN,".",0)</f>
        <v>ja</v>
      </c>
      <c r="BE657" s="234" t="str">
        <f>_xlfn.XLOOKUP($F657,Monstervakken!$C:$C,Monstervakken!CO:CO,".",0)</f>
        <v>ja</v>
      </c>
      <c r="BF657" s="234" t="str">
        <f>_xlfn.XLOOKUP($F657,Monstervakken!$C:$C,Monstervakken!CP:CP,".",0)</f>
        <v>ja</v>
      </c>
      <c r="BG657" s="234" t="str">
        <f>_xlfn.XLOOKUP($F657,Monstervakken!$C:$C,Monstervakken!CQ:CQ,".",0)</f>
        <v>ja</v>
      </c>
      <c r="BH657" s="234" t="str">
        <f>_xlfn.XLOOKUP($F657,Monstervakken!$C:$C,Monstervakken!CR:CR,".",0)</f>
        <v>ja</v>
      </c>
      <c r="BI657" s="234" t="str">
        <f>_xlfn.XLOOKUP($F657,Monstervakken!$C:$C,Monstervakken!CS:CS,".",0)</f>
        <v>ja</v>
      </c>
      <c r="BJ657" s="234" t="str">
        <f>_xlfn.XLOOKUP($F657,Monstervakken!$C:$C,Monstervakken!CT:CT,".",0)</f>
        <v>ja</v>
      </c>
      <c r="BK657" s="234" t="str">
        <f>_xlfn.XLOOKUP($F657,Monstervakken!$C:$C,Monstervakken!CU:CU,".",0)</f>
        <v>ja</v>
      </c>
      <c r="BL657" s="232" t="str">
        <f t="shared" si="70"/>
        <v>250_114</v>
      </c>
    </row>
    <row r="658" spans="1:64" x14ac:dyDescent="0.2">
      <c r="A658" s="6" t="s">
        <v>1647</v>
      </c>
      <c r="C658" s="135">
        <f>_xlfn.XLOOKUP(F658,Monstervakken!C:C,Monstervakken!B:B)</f>
        <v>3023</v>
      </c>
      <c r="D658" s="6" t="s">
        <v>1639</v>
      </c>
      <c r="E658" s="6" t="s">
        <v>716</v>
      </c>
      <c r="F658" s="75">
        <v>94</v>
      </c>
      <c r="G658" s="115" t="str">
        <f t="shared" si="72"/>
        <v>250_115</v>
      </c>
      <c r="H658" s="135"/>
      <c r="I658" s="75">
        <v>115</v>
      </c>
      <c r="J658" s="6" t="s">
        <v>717</v>
      </c>
      <c r="K658" s="23">
        <v>22.5</v>
      </c>
      <c r="L658" s="25">
        <v>6.2</v>
      </c>
      <c r="M658" s="6">
        <v>139.5</v>
      </c>
      <c r="N658" s="8">
        <v>43670</v>
      </c>
      <c r="O658" s="6" t="s">
        <v>47</v>
      </c>
      <c r="P658" s="66">
        <v>-2.0699999999999998</v>
      </c>
      <c r="Q658" s="66">
        <v>-2.12</v>
      </c>
      <c r="R658" s="66">
        <f>_xlfn.XLOOKUP(E658,hlp_leggeruitrapport!A:A,hlp_leggeruitrapport!D:D)</f>
        <v>-2.12</v>
      </c>
      <c r="S658" s="66">
        <v>0.5</v>
      </c>
      <c r="T658" s="66">
        <f>_xlfn.XLOOKUP(E658,hlp_leggeruitrapport!A:A,hlp_leggeruitrapport!E:E)</f>
        <v>0.5</v>
      </c>
      <c r="U658" s="75">
        <f>_xlfn.XLOOKUP(E658,hlp_leggeruitrapport!A:A,hlp_leggeruitrapport!F:F)</f>
        <v>3</v>
      </c>
      <c r="V658" s="165">
        <f>_xlfn.XLOOKUP($G658,hpBPaanwas!$C:$C,hpBPaanwas!T:T,".")</f>
        <v>3</v>
      </c>
      <c r="W658" s="75">
        <f t="shared" si="73"/>
        <v>-2.8200000000000003</v>
      </c>
      <c r="X658" s="6">
        <v>-2.62</v>
      </c>
      <c r="Y658" s="6">
        <v>3.2</v>
      </c>
      <c r="Z658" s="6">
        <v>2.23</v>
      </c>
      <c r="AA658" s="6">
        <v>0.39</v>
      </c>
      <c r="AB658" s="6">
        <v>0.9</v>
      </c>
      <c r="AC658" s="6">
        <v>50.2</v>
      </c>
      <c r="AD658" s="6">
        <v>8.8000000000000007</v>
      </c>
      <c r="AE658" s="6">
        <v>20.3</v>
      </c>
      <c r="AF658" s="6">
        <v>0.21875500000000001</v>
      </c>
      <c r="AG658" s="6" t="s">
        <v>479</v>
      </c>
      <c r="AH658" s="6" t="s">
        <v>32</v>
      </c>
      <c r="AI658" s="6" t="s">
        <v>41</v>
      </c>
      <c r="AJ658" s="6" t="s">
        <v>717</v>
      </c>
      <c r="AK658" s="75">
        <f>_xlfn.XLOOKUP(G658,hlpBPout!C:C,hlpBPout!X:X,".")</f>
        <v>50</v>
      </c>
      <c r="AL658" s="75">
        <f>_xlfn.XLOOKUP($G658,hlpBPout!$C:$C,hlpBPout!AA:AA,".")</f>
        <v>7</v>
      </c>
      <c r="AM658" s="75">
        <f>_xlfn.XLOOKUP(G658,hpBPaanwas!C:C,hpBPaanwas!X:X,".")</f>
        <v>54</v>
      </c>
      <c r="AN658" s="165">
        <f t="shared" si="71"/>
        <v>0.88888888888888884</v>
      </c>
      <c r="AO658" s="75">
        <f>_xlfn.XLOOKUP($G658,hpBPaanwas!$C:$C,hpBPaanwas!AA:AA,".")</f>
        <v>20</v>
      </c>
      <c r="AP658" s="116"/>
      <c r="AQ658" s="75">
        <f t="shared" si="68"/>
        <v>-0.20000000000000284</v>
      </c>
      <c r="AR658" s="116"/>
      <c r="AS658" s="127"/>
      <c r="AT658" s="127" t="s">
        <v>3795</v>
      </c>
      <c r="AU658" s="128"/>
      <c r="AV658" s="232" t="str">
        <f>_xlfn.XLOOKUP($F658,Monstervakken!$C:$C,Monstervakken!L:L,".",0)</f>
        <v>Klasse industrie</v>
      </c>
      <c r="AW658" s="232" t="str">
        <f>_xlfn.XLOOKUP($F658,Monstervakken!$C:$C,Monstervakken!M:M,".",0)</f>
        <v>Klasse A</v>
      </c>
      <c r="AX658" s="232" t="str">
        <f>_xlfn.XLOOKUP($F658,Monstervakken!$C:$C,Monstervakken!N:N,".",0)</f>
        <v>Verspreidbaar</v>
      </c>
      <c r="AY658" s="232" t="str">
        <f>_xlfn.XLOOKUP($F658,Monstervakken!$C:$C,Monstervakken!O:O,".",0)</f>
        <v>Toepasbaar in GBT</v>
      </c>
      <c r="AZ658" s="232" t="str">
        <f>_xlfn.XLOOKUP($F658,Monstervakken!$C:$C,Monstervakken!P:P,".",0)</f>
        <v>Toepasbaar in GBT</v>
      </c>
      <c r="BA658" s="232" t="str">
        <f>_xlfn.XLOOKUP($F658,Monstervakken!$C:$C,Monstervakken!Q:Q,".",0)</f>
        <v>Geen</v>
      </c>
      <c r="BB658" s="232"/>
      <c r="BC658" s="234" t="str">
        <f>_xlfn.XLOOKUP($F658,Monstervakken!$C:$C,Monstervakken!CM:CM,".",0)</f>
        <v>ja</v>
      </c>
      <c r="BD658" s="234" t="str">
        <f>_xlfn.XLOOKUP($F658,Monstervakken!$C:$C,Monstervakken!CN:CN,".",0)</f>
        <v>ja</v>
      </c>
      <c r="BE658" s="234" t="str">
        <f>_xlfn.XLOOKUP($F658,Monstervakken!$C:$C,Monstervakken!CO:CO,".",0)</f>
        <v>ja</v>
      </c>
      <c r="BF658" s="234" t="str">
        <f>_xlfn.XLOOKUP($F658,Monstervakken!$C:$C,Monstervakken!CP:CP,".",0)</f>
        <v>ja</v>
      </c>
      <c r="BG658" s="234" t="str">
        <f>_xlfn.XLOOKUP($F658,Monstervakken!$C:$C,Monstervakken!CQ:CQ,".",0)</f>
        <v>ja</v>
      </c>
      <c r="BH658" s="234" t="str">
        <f>_xlfn.XLOOKUP($F658,Monstervakken!$C:$C,Monstervakken!CR:CR,".",0)</f>
        <v>ja</v>
      </c>
      <c r="BI658" s="234" t="str">
        <f>_xlfn.XLOOKUP($F658,Monstervakken!$C:$C,Monstervakken!CS:CS,".",0)</f>
        <v>ja</v>
      </c>
      <c r="BJ658" s="234" t="str">
        <f>_xlfn.XLOOKUP($F658,Monstervakken!$C:$C,Monstervakken!CT:CT,".",0)</f>
        <v>ja</v>
      </c>
      <c r="BK658" s="234" t="str">
        <f>_xlfn.XLOOKUP($F658,Monstervakken!$C:$C,Monstervakken!CU:CU,".",0)</f>
        <v>ja</v>
      </c>
      <c r="BL658" s="232" t="str">
        <f t="shared" si="70"/>
        <v>250_115</v>
      </c>
    </row>
    <row r="659" spans="1:64" x14ac:dyDescent="0.2">
      <c r="A659" s="6" t="s">
        <v>1647</v>
      </c>
      <c r="C659" s="135">
        <f>_xlfn.XLOOKUP(F659,Monstervakken!C:C,Monstervakken!B:B)</f>
        <v>3023</v>
      </c>
      <c r="D659" s="6" t="s">
        <v>1639</v>
      </c>
      <c r="E659" s="6" t="s">
        <v>718</v>
      </c>
      <c r="F659" s="75">
        <v>94</v>
      </c>
      <c r="G659" s="115" t="str">
        <f t="shared" si="72"/>
        <v>250_116</v>
      </c>
      <c r="H659" s="135"/>
      <c r="I659" s="75">
        <v>116</v>
      </c>
      <c r="J659" s="6" t="s">
        <v>1102</v>
      </c>
      <c r="K659" s="23">
        <v>34</v>
      </c>
      <c r="L659" s="25">
        <v>2.1</v>
      </c>
      <c r="M659" s="6">
        <v>71.400000000000006</v>
      </c>
      <c r="N659" s="8">
        <v>43670</v>
      </c>
      <c r="O659" s="6" t="s">
        <v>26</v>
      </c>
      <c r="P659" s="66">
        <v>-2.0699999999999998</v>
      </c>
      <c r="Q659" s="66">
        <v>-2.12</v>
      </c>
      <c r="R659" s="66">
        <f>_xlfn.XLOOKUP(E659,hlp_leggeruitrapport!A:A,hlp_leggeruitrapport!D:D)</f>
        <v>-2.12</v>
      </c>
      <c r="S659" s="66">
        <v>0.5</v>
      </c>
      <c r="T659" s="66">
        <f>_xlfn.XLOOKUP(E659,hlp_leggeruitrapport!A:A,hlp_leggeruitrapport!E:E)</f>
        <v>0.5</v>
      </c>
      <c r="U659" s="75">
        <f>_xlfn.XLOOKUP(E659,hlp_leggeruitrapport!A:A,hlp_leggeruitrapport!F:F)</f>
        <v>2</v>
      </c>
      <c r="V659" s="165">
        <f>_xlfn.XLOOKUP($G659,hpBPaanwas!$C:$C,hpBPaanwas!T:T,".")</f>
        <v>1.1000000000000001</v>
      </c>
      <c r="W659" s="75">
        <f t="shared" si="73"/>
        <v>-2.8200000000000003</v>
      </c>
      <c r="X659" s="6">
        <v>-2.62</v>
      </c>
      <c r="Y659" s="6">
        <v>1</v>
      </c>
      <c r="Z659" s="6">
        <v>0.45</v>
      </c>
      <c r="AA659" s="6">
        <v>0.42</v>
      </c>
      <c r="AB659" s="6">
        <v>0.45</v>
      </c>
      <c r="AC659" s="6">
        <v>15.3</v>
      </c>
      <c r="AD659" s="6">
        <v>14.3</v>
      </c>
      <c r="AE659" s="6">
        <v>15.3</v>
      </c>
      <c r="AF659" s="6">
        <v>0.57455500000000004</v>
      </c>
      <c r="AG659" s="6" t="s">
        <v>921</v>
      </c>
      <c r="AH659" s="6" t="s">
        <v>28</v>
      </c>
      <c r="AI659" s="6" t="s">
        <v>41</v>
      </c>
      <c r="AJ659" s="6" t="s">
        <v>1102</v>
      </c>
      <c r="AK659" s="75">
        <f>_xlfn.XLOOKUP(G659,hlpBPout!C:C,hlpBPout!X:X,".")</f>
        <v>14</v>
      </c>
      <c r="AL659" s="75" t="str">
        <f>_xlfn.XLOOKUP($G659,hlpBPout!$C:$C,hlpBPout!AA:AA,".")</f>
        <v>!</v>
      </c>
      <c r="AM659" s="75">
        <f>_xlfn.XLOOKUP(G659,hpBPaanwas!C:C,hpBPaanwas!X:X,".")</f>
        <v>17</v>
      </c>
      <c r="AN659" s="165">
        <f t="shared" si="71"/>
        <v>0.5</v>
      </c>
      <c r="AO659" s="75">
        <f>_xlfn.XLOOKUP($G659,hpBPaanwas!$C:$C,hpBPaanwas!AA:AA,".")</f>
        <v>17</v>
      </c>
      <c r="AP659" s="116"/>
      <c r="AQ659" s="75">
        <f t="shared" si="68"/>
        <v>-1.3000000000000007</v>
      </c>
      <c r="AR659" s="116"/>
      <c r="AS659" s="127"/>
      <c r="AT659" s="127" t="s">
        <v>3795</v>
      </c>
      <c r="AU659" s="128"/>
      <c r="AV659" s="232" t="str">
        <f>_xlfn.XLOOKUP($F659,Monstervakken!$C:$C,Monstervakken!L:L,".",0)</f>
        <v>Klasse industrie</v>
      </c>
      <c r="AW659" s="232" t="str">
        <f>_xlfn.XLOOKUP($F659,Monstervakken!$C:$C,Monstervakken!M:M,".",0)</f>
        <v>Klasse A</v>
      </c>
      <c r="AX659" s="232" t="str">
        <f>_xlfn.XLOOKUP($F659,Monstervakken!$C:$C,Monstervakken!N:N,".",0)</f>
        <v>Verspreidbaar</v>
      </c>
      <c r="AY659" s="232" t="str">
        <f>_xlfn.XLOOKUP($F659,Monstervakken!$C:$C,Monstervakken!O:O,".",0)</f>
        <v>Toepasbaar in GBT</v>
      </c>
      <c r="AZ659" s="232" t="str">
        <f>_xlfn.XLOOKUP($F659,Monstervakken!$C:$C,Monstervakken!P:P,".",0)</f>
        <v>Toepasbaar in GBT</v>
      </c>
      <c r="BA659" s="232" t="str">
        <f>_xlfn.XLOOKUP($F659,Monstervakken!$C:$C,Monstervakken!Q:Q,".",0)</f>
        <v>Geen</v>
      </c>
      <c r="BB659" s="232"/>
      <c r="BC659" s="234" t="str">
        <f>_xlfn.XLOOKUP($F659,Monstervakken!$C:$C,Monstervakken!CM:CM,".",0)</f>
        <v>ja</v>
      </c>
      <c r="BD659" s="234" t="str">
        <f>_xlfn.XLOOKUP($F659,Monstervakken!$C:$C,Monstervakken!CN:CN,".",0)</f>
        <v>ja</v>
      </c>
      <c r="BE659" s="234" t="str">
        <f>_xlfn.XLOOKUP($F659,Monstervakken!$C:$C,Monstervakken!CO:CO,".",0)</f>
        <v>ja</v>
      </c>
      <c r="BF659" s="234" t="str">
        <f>_xlfn.XLOOKUP($F659,Monstervakken!$C:$C,Monstervakken!CP:CP,".",0)</f>
        <v>ja</v>
      </c>
      <c r="BG659" s="234" t="str">
        <f>_xlfn.XLOOKUP($F659,Monstervakken!$C:$C,Monstervakken!CQ:CQ,".",0)</f>
        <v>ja</v>
      </c>
      <c r="BH659" s="234" t="str">
        <f>_xlfn.XLOOKUP($F659,Monstervakken!$C:$C,Monstervakken!CR:CR,".",0)</f>
        <v>ja</v>
      </c>
      <c r="BI659" s="234" t="str">
        <f>_xlfn.XLOOKUP($F659,Monstervakken!$C:$C,Monstervakken!CS:CS,".",0)</f>
        <v>ja</v>
      </c>
      <c r="BJ659" s="234" t="str">
        <f>_xlfn.XLOOKUP($F659,Monstervakken!$C:$C,Monstervakken!CT:CT,".",0)</f>
        <v>ja</v>
      </c>
      <c r="BK659" s="234" t="str">
        <f>_xlfn.XLOOKUP($F659,Monstervakken!$C:$C,Monstervakken!CU:CU,".",0)</f>
        <v>ja</v>
      </c>
      <c r="BL659" s="232" t="str">
        <f t="shared" si="70"/>
        <v>250_116</v>
      </c>
    </row>
    <row r="660" spans="1:64" x14ac:dyDescent="0.2">
      <c r="A660" s="6" t="s">
        <v>1647</v>
      </c>
      <c r="C660" s="135">
        <f>_xlfn.XLOOKUP(F660,Monstervakken!C:C,Monstervakken!B:B)</f>
        <v>3023</v>
      </c>
      <c r="D660" s="6" t="s">
        <v>1639</v>
      </c>
      <c r="E660" s="6" t="s">
        <v>718</v>
      </c>
      <c r="F660" s="75">
        <v>94</v>
      </c>
      <c r="G660" s="115" t="str">
        <f t="shared" si="72"/>
        <v>250_117</v>
      </c>
      <c r="H660" s="135"/>
      <c r="I660" s="75">
        <v>117</v>
      </c>
      <c r="J660" s="6" t="s">
        <v>719</v>
      </c>
      <c r="K660" s="23">
        <v>26</v>
      </c>
      <c r="L660" s="25">
        <v>8.5</v>
      </c>
      <c r="M660" s="6">
        <v>221</v>
      </c>
      <c r="N660" s="8">
        <v>43670</v>
      </c>
      <c r="O660" s="6" t="s">
        <v>47</v>
      </c>
      <c r="P660" s="66">
        <v>-2.0699999999999998</v>
      </c>
      <c r="Q660" s="66">
        <v>-2.12</v>
      </c>
      <c r="R660" s="66">
        <f>_xlfn.XLOOKUP(E660,hlp_leggeruitrapport!A:A,hlp_leggeruitrapport!D:D)</f>
        <v>-2.12</v>
      </c>
      <c r="S660" s="66">
        <v>0.5</v>
      </c>
      <c r="T660" s="66">
        <f>_xlfn.XLOOKUP(E660,hlp_leggeruitrapport!A:A,hlp_leggeruitrapport!E:E)</f>
        <v>0.5</v>
      </c>
      <c r="U660" s="75">
        <f>_xlfn.XLOOKUP(E660,hlp_leggeruitrapport!A:A,hlp_leggeruitrapport!F:F)</f>
        <v>2</v>
      </c>
      <c r="V660" s="165">
        <f>_xlfn.XLOOKUP($G660,hpBPaanwas!$C:$C,hpBPaanwas!T:T,".")</f>
        <v>2</v>
      </c>
      <c r="W660" s="75">
        <f t="shared" si="73"/>
        <v>-2.8200000000000003</v>
      </c>
      <c r="X660" s="6">
        <v>-2.62</v>
      </c>
      <c r="Y660" s="6">
        <v>6.5</v>
      </c>
      <c r="Z660" s="6">
        <v>2.4300000000000002</v>
      </c>
      <c r="AA660" s="6">
        <v>0.64</v>
      </c>
      <c r="AB660" s="6">
        <v>1.42</v>
      </c>
      <c r="AC660" s="6">
        <v>63.2</v>
      </c>
      <c r="AD660" s="6">
        <v>16.600000000000001</v>
      </c>
      <c r="AE660" s="6">
        <v>36.9</v>
      </c>
      <c r="AF660" s="6">
        <v>0.191133</v>
      </c>
      <c r="AG660" s="6" t="s">
        <v>479</v>
      </c>
      <c r="AH660" s="6" t="s">
        <v>28</v>
      </c>
      <c r="AI660" s="6" t="s">
        <v>41</v>
      </c>
      <c r="AJ660" s="6" t="s">
        <v>719</v>
      </c>
      <c r="AK660" s="75">
        <f>_xlfn.XLOOKUP(G660,hlpBPout!C:C,hlpBPout!X:X,".")</f>
        <v>62</v>
      </c>
      <c r="AL660" s="75">
        <f>_xlfn.XLOOKUP($G660,hlpBPout!$C:$C,hlpBPout!AA:AA,".")</f>
        <v>16</v>
      </c>
      <c r="AM660" s="75">
        <f>_xlfn.XLOOKUP(G660,hpBPaanwas!C:C,hpBPaanwas!X:X,".")</f>
        <v>68</v>
      </c>
      <c r="AN660" s="165">
        <f t="shared" si="71"/>
        <v>1.6153846153846154</v>
      </c>
      <c r="AO660" s="75">
        <f>_xlfn.XLOOKUP($G660,hpBPaanwas!$C:$C,hpBPaanwas!AA:AA,".")</f>
        <v>42</v>
      </c>
      <c r="AP660" s="116"/>
      <c r="AQ660" s="75">
        <f t="shared" si="68"/>
        <v>-1.2000000000000028</v>
      </c>
      <c r="AR660" s="116"/>
      <c r="AS660" s="127"/>
      <c r="AT660" s="127" t="s">
        <v>3795</v>
      </c>
      <c r="AU660" s="128"/>
      <c r="AV660" s="232" t="str">
        <f>_xlfn.XLOOKUP($F660,Monstervakken!$C:$C,Monstervakken!L:L,".",0)</f>
        <v>Klasse industrie</v>
      </c>
      <c r="AW660" s="232" t="str">
        <f>_xlfn.XLOOKUP($F660,Monstervakken!$C:$C,Monstervakken!M:M,".",0)</f>
        <v>Klasse A</v>
      </c>
      <c r="AX660" s="232" t="str">
        <f>_xlfn.XLOOKUP($F660,Monstervakken!$C:$C,Monstervakken!N:N,".",0)</f>
        <v>Verspreidbaar</v>
      </c>
      <c r="AY660" s="232" t="str">
        <f>_xlfn.XLOOKUP($F660,Monstervakken!$C:$C,Monstervakken!O:O,".",0)</f>
        <v>Toepasbaar in GBT</v>
      </c>
      <c r="AZ660" s="232" t="str">
        <f>_xlfn.XLOOKUP($F660,Monstervakken!$C:$C,Monstervakken!P:P,".",0)</f>
        <v>Toepasbaar in GBT</v>
      </c>
      <c r="BA660" s="232" t="str">
        <f>_xlfn.XLOOKUP($F660,Monstervakken!$C:$C,Monstervakken!Q:Q,".",0)</f>
        <v>Geen</v>
      </c>
      <c r="BB660" s="232"/>
      <c r="BC660" s="234" t="str">
        <f>_xlfn.XLOOKUP($F660,Monstervakken!$C:$C,Monstervakken!CM:CM,".",0)</f>
        <v>ja</v>
      </c>
      <c r="BD660" s="234" t="str">
        <f>_xlfn.XLOOKUP($F660,Monstervakken!$C:$C,Monstervakken!CN:CN,".",0)</f>
        <v>ja</v>
      </c>
      <c r="BE660" s="234" t="str">
        <f>_xlfn.XLOOKUP($F660,Monstervakken!$C:$C,Monstervakken!CO:CO,".",0)</f>
        <v>ja</v>
      </c>
      <c r="BF660" s="234" t="str">
        <f>_xlfn.XLOOKUP($F660,Monstervakken!$C:$C,Monstervakken!CP:CP,".",0)</f>
        <v>ja</v>
      </c>
      <c r="BG660" s="234" t="str">
        <f>_xlfn.XLOOKUP($F660,Monstervakken!$C:$C,Monstervakken!CQ:CQ,".",0)</f>
        <v>ja</v>
      </c>
      <c r="BH660" s="234" t="str">
        <f>_xlfn.XLOOKUP($F660,Monstervakken!$C:$C,Monstervakken!CR:CR,".",0)</f>
        <v>ja</v>
      </c>
      <c r="BI660" s="234" t="str">
        <f>_xlfn.XLOOKUP($F660,Monstervakken!$C:$C,Monstervakken!CS:CS,".",0)</f>
        <v>ja</v>
      </c>
      <c r="BJ660" s="234" t="str">
        <f>_xlfn.XLOOKUP($F660,Monstervakken!$C:$C,Monstervakken!CT:CT,".",0)</f>
        <v>ja</v>
      </c>
      <c r="BK660" s="234" t="str">
        <f>_xlfn.XLOOKUP($F660,Monstervakken!$C:$C,Monstervakken!CU:CU,".",0)</f>
        <v>ja</v>
      </c>
      <c r="BL660" s="232" t="str">
        <f t="shared" si="70"/>
        <v>250_117</v>
      </c>
    </row>
    <row r="661" spans="1:64" x14ac:dyDescent="0.2">
      <c r="A661" s="6" t="s">
        <v>1647</v>
      </c>
      <c r="C661" s="135">
        <f>_xlfn.XLOOKUP(F661,Monstervakken!C:C,Monstervakken!B:B)</f>
        <v>4040</v>
      </c>
      <c r="D661" s="6" t="s">
        <v>1639</v>
      </c>
      <c r="E661" s="6" t="s">
        <v>239</v>
      </c>
      <c r="F661" s="75">
        <v>95</v>
      </c>
      <c r="G661" s="115" t="str">
        <f t="shared" si="72"/>
        <v>250_118</v>
      </c>
      <c r="H661" s="135"/>
      <c r="I661" s="75">
        <v>118</v>
      </c>
      <c r="J661" s="6" t="s">
        <v>240</v>
      </c>
      <c r="K661" s="23">
        <v>25.5</v>
      </c>
      <c r="L661" s="25">
        <v>6.45</v>
      </c>
      <c r="M661" s="6">
        <v>164.47499999999999</v>
      </c>
      <c r="N661" s="8">
        <v>43670</v>
      </c>
      <c r="O661" s="6" t="s">
        <v>66</v>
      </c>
      <c r="P661" s="66">
        <v>-2.09</v>
      </c>
      <c r="Q661" s="66">
        <v>-2.12</v>
      </c>
      <c r="R661" s="66">
        <f>_xlfn.XLOOKUP(E661,hlp_leggeruitrapport!A:A,hlp_leggeruitrapport!D:D)</f>
        <v>-2.12</v>
      </c>
      <c r="S661" s="66">
        <v>0.75</v>
      </c>
      <c r="T661" s="66">
        <f>_xlfn.XLOOKUP(E661,hlp_leggeruitrapport!A:A,hlp_leggeruitrapport!E:E)</f>
        <v>0.75</v>
      </c>
      <c r="U661" s="75">
        <f>_xlfn.XLOOKUP(E661,hlp_leggeruitrapport!A:A,hlp_leggeruitrapport!F:F)</f>
        <v>3</v>
      </c>
      <c r="V661" s="165">
        <f>_xlfn.XLOOKUP($G661,hpBPaanwas!$C:$C,hpBPaanwas!T:T,".")</f>
        <v>3</v>
      </c>
      <c r="W661" s="75">
        <f t="shared" si="73"/>
        <v>-3.0700000000000003</v>
      </c>
      <c r="X661" s="6">
        <v>-2.87</v>
      </c>
      <c r="Y661" s="6">
        <v>1.95</v>
      </c>
      <c r="Z661" s="6">
        <v>2.1</v>
      </c>
      <c r="AA661" s="6">
        <v>0.03</v>
      </c>
      <c r="AB661" s="6">
        <v>0.03</v>
      </c>
      <c r="AC661" s="6">
        <v>53.6</v>
      </c>
      <c r="AD661" s="6">
        <v>0.8</v>
      </c>
      <c r="AE661" s="6">
        <v>0.8</v>
      </c>
      <c r="AF661" s="6">
        <v>2.0039000000000001E-2</v>
      </c>
      <c r="AG661" s="6" t="s">
        <v>27</v>
      </c>
      <c r="AH661" s="6" t="s">
        <v>32</v>
      </c>
      <c r="AI661" s="6" t="s">
        <v>29</v>
      </c>
      <c r="AJ661" s="6" t="s">
        <v>240</v>
      </c>
      <c r="AK661" s="75">
        <f>_xlfn.XLOOKUP(G661,hlpBPout!C:C,hlpBPout!X:X,".")</f>
        <v>54</v>
      </c>
      <c r="AL661" s="75">
        <f>_xlfn.XLOOKUP($G661,hlpBPout!$C:$C,hlpBPout!AA:AA,".")</f>
        <v>0</v>
      </c>
      <c r="AM661" s="75">
        <f>_xlfn.XLOOKUP(G661,hpBPaanwas!C:C,hpBPaanwas!X:X,".")</f>
        <v>59</v>
      </c>
      <c r="AN661" s="165">
        <f t="shared" si="71"/>
        <v>0</v>
      </c>
      <c r="AO661" s="75">
        <f>_xlfn.XLOOKUP($G661,hpBPaanwas!$C:$C,hpBPaanwas!AA:AA,".")</f>
        <v>0</v>
      </c>
      <c r="AP661" s="116"/>
      <c r="AQ661" s="75">
        <f t="shared" si="68"/>
        <v>0.39999999999999858</v>
      </c>
      <c r="AR661" s="116"/>
      <c r="AS661" s="127"/>
      <c r="AT661" s="127" t="s">
        <v>3795</v>
      </c>
      <c r="AU661" s="128"/>
      <c r="AV661" s="232" t="str">
        <f>_xlfn.XLOOKUP($F661,Monstervakken!$C:$C,Monstervakken!L:L,".",0)</f>
        <v>Klasse industrie</v>
      </c>
      <c r="AW661" s="232" t="str">
        <f>_xlfn.XLOOKUP($F661,Monstervakken!$C:$C,Monstervakken!M:M,".",0)</f>
        <v>Klasse B</v>
      </c>
      <c r="AX661" s="232" t="str">
        <f>_xlfn.XLOOKUP($F661,Monstervakken!$C:$C,Monstervakken!N:N,".",0)</f>
        <v>Verspreidbaar</v>
      </c>
      <c r="AY661" s="232" t="str">
        <f>_xlfn.XLOOKUP($F661,Monstervakken!$C:$C,Monstervakken!O:O,".",0)</f>
        <v>Toepasbaar in GBT</v>
      </c>
      <c r="AZ661" s="232" t="str">
        <f>_xlfn.XLOOKUP($F661,Monstervakken!$C:$C,Monstervakken!P:P,".",0)</f>
        <v>Toepasbaar in GBT</v>
      </c>
      <c r="BA661" s="232" t="str">
        <f>_xlfn.XLOOKUP($F661,Monstervakken!$C:$C,Monstervakken!Q:Q,".",0)</f>
        <v>Geen</v>
      </c>
      <c r="BB661" s="232"/>
      <c r="BC661" s="234" t="str">
        <f>_xlfn.XLOOKUP($F661,Monstervakken!$C:$C,Monstervakken!CM:CM,".",0)</f>
        <v>ja</v>
      </c>
      <c r="BD661" s="234" t="str">
        <f>_xlfn.XLOOKUP($F661,Monstervakken!$C:$C,Monstervakken!CN:CN,".",0)</f>
        <v>ja</v>
      </c>
      <c r="BE661" s="234" t="str">
        <f>_xlfn.XLOOKUP($F661,Monstervakken!$C:$C,Monstervakken!CO:CO,".",0)</f>
        <v>ja</v>
      </c>
      <c r="BF661" s="234" t="str">
        <f>_xlfn.XLOOKUP($F661,Monstervakken!$C:$C,Monstervakken!CP:CP,".",0)</f>
        <v>ja</v>
      </c>
      <c r="BG661" s="234" t="str">
        <f>_xlfn.XLOOKUP($F661,Monstervakken!$C:$C,Monstervakken!CQ:CQ,".",0)</f>
        <v>ja</v>
      </c>
      <c r="BH661" s="234" t="str">
        <f>_xlfn.XLOOKUP($F661,Monstervakken!$C:$C,Monstervakken!CR:CR,".",0)</f>
        <v>ja</v>
      </c>
      <c r="BI661" s="234" t="str">
        <f>_xlfn.XLOOKUP($F661,Monstervakken!$C:$C,Monstervakken!CS:CS,".",0)</f>
        <v>ja</v>
      </c>
      <c r="BJ661" s="234" t="str">
        <f>_xlfn.XLOOKUP($F661,Monstervakken!$C:$C,Monstervakken!CT:CT,".",0)</f>
        <v>ja</v>
      </c>
      <c r="BK661" s="234" t="str">
        <f>_xlfn.XLOOKUP($F661,Monstervakken!$C:$C,Monstervakken!CU:CU,".",0)</f>
        <v>ja</v>
      </c>
      <c r="BL661" s="232" t="str">
        <f t="shared" si="70"/>
        <v>250_118</v>
      </c>
    </row>
    <row r="662" spans="1:64" x14ac:dyDescent="0.2">
      <c r="A662" s="6" t="s">
        <v>1647</v>
      </c>
      <c r="C662" s="135">
        <f>_xlfn.XLOOKUP(F662,Monstervakken!C:C,Monstervakken!B:B)</f>
        <v>4040</v>
      </c>
      <c r="D662" s="6" t="s">
        <v>1639</v>
      </c>
      <c r="E662" s="6" t="s">
        <v>239</v>
      </c>
      <c r="F662" s="75">
        <v>95</v>
      </c>
      <c r="G662" s="115" t="str">
        <f t="shared" si="72"/>
        <v>250_119</v>
      </c>
      <c r="H662" s="135"/>
      <c r="I662" s="75">
        <v>119</v>
      </c>
      <c r="J662" s="6" t="s">
        <v>241</v>
      </c>
      <c r="K662" s="23">
        <v>18.5</v>
      </c>
      <c r="L662" s="25">
        <v>5.55</v>
      </c>
      <c r="M662" s="6">
        <v>102.675</v>
      </c>
      <c r="N662" s="8">
        <v>43670</v>
      </c>
      <c r="O662" s="6" t="s">
        <v>66</v>
      </c>
      <c r="P662" s="66">
        <v>-2.09</v>
      </c>
      <c r="Q662" s="66">
        <v>-2.12</v>
      </c>
      <c r="R662" s="66">
        <f>_xlfn.XLOOKUP(E662,hlp_leggeruitrapport!A:A,hlp_leggeruitrapport!D:D)</f>
        <v>-2.12</v>
      </c>
      <c r="S662" s="66">
        <v>0.75</v>
      </c>
      <c r="T662" s="66">
        <f>_xlfn.XLOOKUP(E662,hlp_leggeruitrapport!A:A,hlp_leggeruitrapport!E:E)</f>
        <v>0.75</v>
      </c>
      <c r="U662" s="75">
        <f>_xlfn.XLOOKUP(E662,hlp_leggeruitrapport!A:A,hlp_leggeruitrapport!F:F)</f>
        <v>3</v>
      </c>
      <c r="V662" s="165">
        <f>_xlfn.XLOOKUP($G662,hpBPaanwas!$C:$C,hpBPaanwas!T:T,".")</f>
        <v>2.4700000000000002</v>
      </c>
      <c r="W662" s="75">
        <f t="shared" si="73"/>
        <v>-3.0700000000000003</v>
      </c>
      <c r="X662" s="6">
        <v>-2.87</v>
      </c>
      <c r="Y662" s="6">
        <v>1.85</v>
      </c>
      <c r="Z662" s="6">
        <v>0.85</v>
      </c>
      <c r="AA662" s="6">
        <v>0</v>
      </c>
      <c r="AB662" s="6">
        <v>0.02</v>
      </c>
      <c r="AC662" s="6">
        <v>15.7</v>
      </c>
      <c r="AD662" s="6">
        <v>0</v>
      </c>
      <c r="AE662" s="6">
        <v>0.4</v>
      </c>
      <c r="AF662" s="6">
        <v>0</v>
      </c>
      <c r="AG662" s="6" t="s">
        <v>27</v>
      </c>
      <c r="AH662" s="6" t="s">
        <v>32</v>
      </c>
      <c r="AI662" s="6" t="s">
        <v>41</v>
      </c>
      <c r="AJ662" s="6" t="s">
        <v>241</v>
      </c>
      <c r="AK662" s="75">
        <f>_xlfn.XLOOKUP(G662,hlpBPout!C:C,hlpBPout!X:X,".")</f>
        <v>17</v>
      </c>
      <c r="AL662" s="75">
        <f>_xlfn.XLOOKUP($G662,hlpBPout!$C:$C,hlpBPout!AA:AA,".")</f>
        <v>0</v>
      </c>
      <c r="AM662" s="75">
        <f>_xlfn.XLOOKUP(G662,hpBPaanwas!C:C,hpBPaanwas!X:X,".")</f>
        <v>19</v>
      </c>
      <c r="AN662" s="165">
        <f t="shared" si="71"/>
        <v>0</v>
      </c>
      <c r="AO662" s="75">
        <f>_xlfn.XLOOKUP($G662,hpBPaanwas!$C:$C,hpBPaanwas!AA:AA,".")</f>
        <v>0</v>
      </c>
      <c r="AP662" s="116"/>
      <c r="AQ662" s="75">
        <f t="shared" si="68"/>
        <v>1.3000000000000007</v>
      </c>
      <c r="AR662" s="116"/>
      <c r="AS662" s="127"/>
      <c r="AT662" s="127" t="s">
        <v>3795</v>
      </c>
      <c r="AU662" s="128"/>
      <c r="AV662" s="232" t="str">
        <f>_xlfn.XLOOKUP($F662,Monstervakken!$C:$C,Monstervakken!L:L,".",0)</f>
        <v>Klasse industrie</v>
      </c>
      <c r="AW662" s="232" t="str">
        <f>_xlfn.XLOOKUP($F662,Monstervakken!$C:$C,Monstervakken!M:M,".",0)</f>
        <v>Klasse B</v>
      </c>
      <c r="AX662" s="232" t="str">
        <f>_xlfn.XLOOKUP($F662,Monstervakken!$C:$C,Monstervakken!N:N,".",0)</f>
        <v>Verspreidbaar</v>
      </c>
      <c r="AY662" s="232" t="str">
        <f>_xlfn.XLOOKUP($F662,Monstervakken!$C:$C,Monstervakken!O:O,".",0)</f>
        <v>Toepasbaar in GBT</v>
      </c>
      <c r="AZ662" s="232" t="str">
        <f>_xlfn.XLOOKUP($F662,Monstervakken!$C:$C,Monstervakken!P:P,".",0)</f>
        <v>Toepasbaar in GBT</v>
      </c>
      <c r="BA662" s="232" t="str">
        <f>_xlfn.XLOOKUP($F662,Monstervakken!$C:$C,Monstervakken!Q:Q,".",0)</f>
        <v>Geen</v>
      </c>
      <c r="BB662" s="232"/>
      <c r="BC662" s="234" t="str">
        <f>_xlfn.XLOOKUP($F662,Monstervakken!$C:$C,Monstervakken!CM:CM,".",0)</f>
        <v>ja</v>
      </c>
      <c r="BD662" s="234" t="str">
        <f>_xlfn.XLOOKUP($F662,Monstervakken!$C:$C,Monstervakken!CN:CN,".",0)</f>
        <v>ja</v>
      </c>
      <c r="BE662" s="234" t="str">
        <f>_xlfn.XLOOKUP($F662,Monstervakken!$C:$C,Monstervakken!CO:CO,".",0)</f>
        <v>ja</v>
      </c>
      <c r="BF662" s="234" t="str">
        <f>_xlfn.XLOOKUP($F662,Monstervakken!$C:$C,Monstervakken!CP:CP,".",0)</f>
        <v>ja</v>
      </c>
      <c r="BG662" s="234" t="str">
        <f>_xlfn.XLOOKUP($F662,Monstervakken!$C:$C,Monstervakken!CQ:CQ,".",0)</f>
        <v>ja</v>
      </c>
      <c r="BH662" s="234" t="str">
        <f>_xlfn.XLOOKUP($F662,Monstervakken!$C:$C,Monstervakken!CR:CR,".",0)</f>
        <v>ja</v>
      </c>
      <c r="BI662" s="234" t="str">
        <f>_xlfn.XLOOKUP($F662,Monstervakken!$C:$C,Monstervakken!CS:CS,".",0)</f>
        <v>ja</v>
      </c>
      <c r="BJ662" s="234" t="str">
        <f>_xlfn.XLOOKUP($F662,Monstervakken!$C:$C,Monstervakken!CT:CT,".",0)</f>
        <v>ja</v>
      </c>
      <c r="BK662" s="234" t="str">
        <f>_xlfn.XLOOKUP($F662,Monstervakken!$C:$C,Monstervakken!CU:CU,".",0)</f>
        <v>ja</v>
      </c>
      <c r="BL662" s="232" t="str">
        <f t="shared" si="70"/>
        <v>250_119</v>
      </c>
    </row>
    <row r="663" spans="1:64" x14ac:dyDescent="0.2">
      <c r="A663" s="6" t="s">
        <v>1647</v>
      </c>
      <c r="C663" s="135">
        <f>_xlfn.XLOOKUP(F663,Monstervakken!C:C,Monstervakken!B:B)</f>
        <v>4040</v>
      </c>
      <c r="D663" s="6" t="s">
        <v>1639</v>
      </c>
      <c r="E663" s="6" t="s">
        <v>239</v>
      </c>
      <c r="F663" s="75">
        <v>95</v>
      </c>
      <c r="G663" s="115" t="str">
        <f t="shared" si="72"/>
        <v>250_120</v>
      </c>
      <c r="H663" s="135"/>
      <c r="I663" s="75">
        <v>120</v>
      </c>
      <c r="J663" s="6" t="s">
        <v>242</v>
      </c>
      <c r="K663" s="23">
        <v>27.5</v>
      </c>
      <c r="L663" s="25">
        <v>8.15</v>
      </c>
      <c r="M663" s="6">
        <v>224.125</v>
      </c>
      <c r="N663" s="8">
        <v>43670</v>
      </c>
      <c r="O663" s="6" t="s">
        <v>66</v>
      </c>
      <c r="P663" s="66">
        <v>-2.09</v>
      </c>
      <c r="Q663" s="66">
        <v>-2.12</v>
      </c>
      <c r="R663" s="66">
        <f>_xlfn.XLOOKUP(E663,hlp_leggeruitrapport!A:A,hlp_leggeruitrapport!D:D)</f>
        <v>-2.12</v>
      </c>
      <c r="S663" s="66">
        <v>0.75</v>
      </c>
      <c r="T663" s="66">
        <f>_xlfn.XLOOKUP(E663,hlp_leggeruitrapport!A:A,hlp_leggeruitrapport!E:E)</f>
        <v>0.75</v>
      </c>
      <c r="U663" s="75">
        <f>_xlfn.XLOOKUP(E663,hlp_leggeruitrapport!A:A,hlp_leggeruitrapport!F:F)</f>
        <v>3</v>
      </c>
      <c r="V663" s="165">
        <f>_xlfn.XLOOKUP($G663,hpBPaanwas!$C:$C,hpBPaanwas!T:T,".")</f>
        <v>3</v>
      </c>
      <c r="W663" s="75">
        <f t="shared" si="73"/>
        <v>-3.0700000000000003</v>
      </c>
      <c r="X663" s="6">
        <v>-2.87</v>
      </c>
      <c r="Y663" s="6">
        <v>3.65</v>
      </c>
      <c r="Z663" s="6">
        <v>3.16</v>
      </c>
      <c r="AA663" s="6">
        <v>0.32</v>
      </c>
      <c r="AB663" s="6">
        <v>0.57999999999999996</v>
      </c>
      <c r="AC663" s="6">
        <v>86.9</v>
      </c>
      <c r="AD663" s="6">
        <v>8.8000000000000007</v>
      </c>
      <c r="AE663" s="6">
        <v>16</v>
      </c>
      <c r="AF663" s="6">
        <v>0.109038</v>
      </c>
      <c r="AG663" s="6" t="s">
        <v>27</v>
      </c>
      <c r="AH663" s="6" t="s">
        <v>28</v>
      </c>
      <c r="AI663" s="6" t="s">
        <v>29</v>
      </c>
      <c r="AJ663" s="6" t="s">
        <v>242</v>
      </c>
      <c r="AK663" s="75">
        <f>_xlfn.XLOOKUP(G663,hlpBPout!C:C,hlpBPout!X:X,".")</f>
        <v>85</v>
      </c>
      <c r="AL663" s="75">
        <f>_xlfn.XLOOKUP($G663,hlpBPout!$C:$C,hlpBPout!AA:AA,".")</f>
        <v>8</v>
      </c>
      <c r="AM663" s="75">
        <f>_xlfn.XLOOKUP(G663,hpBPaanwas!C:C,hpBPaanwas!X:X,".")</f>
        <v>91</v>
      </c>
      <c r="AN663" s="165">
        <f t="shared" si="71"/>
        <v>0.61818181818181817</v>
      </c>
      <c r="AO663" s="75">
        <f>_xlfn.XLOOKUP($G663,hpBPaanwas!$C:$C,hpBPaanwas!AA:AA,".")</f>
        <v>17</v>
      </c>
      <c r="AP663" s="116"/>
      <c r="AQ663" s="75">
        <f t="shared" si="68"/>
        <v>-1.9000000000000057</v>
      </c>
      <c r="AR663" s="116"/>
      <c r="AS663" s="127"/>
      <c r="AT663" s="127" t="s">
        <v>3795</v>
      </c>
      <c r="AU663" s="128"/>
      <c r="AV663" s="232" t="str">
        <f>_xlfn.XLOOKUP($F663,Monstervakken!$C:$C,Monstervakken!L:L,".",0)</f>
        <v>Klasse industrie</v>
      </c>
      <c r="AW663" s="232" t="str">
        <f>_xlfn.XLOOKUP($F663,Monstervakken!$C:$C,Monstervakken!M:M,".",0)</f>
        <v>Klasse B</v>
      </c>
      <c r="AX663" s="232" t="str">
        <f>_xlfn.XLOOKUP($F663,Monstervakken!$C:$C,Monstervakken!N:N,".",0)</f>
        <v>Verspreidbaar</v>
      </c>
      <c r="AY663" s="232" t="str">
        <f>_xlfn.XLOOKUP($F663,Monstervakken!$C:$C,Monstervakken!O:O,".",0)</f>
        <v>Toepasbaar in GBT</v>
      </c>
      <c r="AZ663" s="232" t="str">
        <f>_xlfn.XLOOKUP($F663,Monstervakken!$C:$C,Monstervakken!P:P,".",0)</f>
        <v>Toepasbaar in GBT</v>
      </c>
      <c r="BA663" s="232" t="str">
        <f>_xlfn.XLOOKUP($F663,Monstervakken!$C:$C,Monstervakken!Q:Q,".",0)</f>
        <v>Geen</v>
      </c>
      <c r="BB663" s="232"/>
      <c r="BC663" s="234" t="str">
        <f>_xlfn.XLOOKUP($F663,Monstervakken!$C:$C,Monstervakken!CM:CM,".",0)</f>
        <v>ja</v>
      </c>
      <c r="BD663" s="234" t="str">
        <f>_xlfn.XLOOKUP($F663,Monstervakken!$C:$C,Monstervakken!CN:CN,".",0)</f>
        <v>ja</v>
      </c>
      <c r="BE663" s="234" t="str">
        <f>_xlfn.XLOOKUP($F663,Monstervakken!$C:$C,Monstervakken!CO:CO,".",0)</f>
        <v>ja</v>
      </c>
      <c r="BF663" s="234" t="str">
        <f>_xlfn.XLOOKUP($F663,Monstervakken!$C:$C,Monstervakken!CP:CP,".",0)</f>
        <v>ja</v>
      </c>
      <c r="BG663" s="234" t="str">
        <f>_xlfn.XLOOKUP($F663,Monstervakken!$C:$C,Monstervakken!CQ:CQ,".",0)</f>
        <v>ja</v>
      </c>
      <c r="BH663" s="234" t="str">
        <f>_xlfn.XLOOKUP($F663,Monstervakken!$C:$C,Monstervakken!CR:CR,".",0)</f>
        <v>ja</v>
      </c>
      <c r="BI663" s="234" t="str">
        <f>_xlfn.XLOOKUP($F663,Monstervakken!$C:$C,Monstervakken!CS:CS,".",0)</f>
        <v>ja</v>
      </c>
      <c r="BJ663" s="234" t="str">
        <f>_xlfn.XLOOKUP($F663,Monstervakken!$C:$C,Monstervakken!CT:CT,".",0)</f>
        <v>ja</v>
      </c>
      <c r="BK663" s="234" t="str">
        <f>_xlfn.XLOOKUP($F663,Monstervakken!$C:$C,Monstervakken!CU:CU,".",0)</f>
        <v>ja</v>
      </c>
      <c r="BL663" s="232" t="str">
        <f t="shared" si="70"/>
        <v>250_120</v>
      </c>
    </row>
    <row r="664" spans="1:64" x14ac:dyDescent="0.2">
      <c r="A664" s="6" t="s">
        <v>1647</v>
      </c>
      <c r="C664" s="135">
        <f>_xlfn.XLOOKUP(F664,Monstervakken!C:C,Monstervakken!B:B)</f>
        <v>4057</v>
      </c>
      <c r="D664" s="6" t="s">
        <v>1638</v>
      </c>
      <c r="E664" s="6" t="s">
        <v>643</v>
      </c>
      <c r="F664" s="75">
        <v>142</v>
      </c>
      <c r="G664" s="115" t="str">
        <f t="shared" si="72"/>
        <v>251_001</v>
      </c>
      <c r="H664" s="135"/>
      <c r="I664" s="75">
        <v>1</v>
      </c>
      <c r="J664" s="6" t="s">
        <v>644</v>
      </c>
      <c r="K664" s="23">
        <v>7</v>
      </c>
      <c r="L664" s="25">
        <v>2</v>
      </c>
      <c r="M664" s="6">
        <v>14</v>
      </c>
      <c r="N664" s="8">
        <v>43668</v>
      </c>
      <c r="O664" s="6" t="s">
        <v>38</v>
      </c>
      <c r="P664" s="66">
        <v>-1.87</v>
      </c>
      <c r="Q664" s="66">
        <v>-1.97</v>
      </c>
      <c r="R664" s="66">
        <f>_xlfn.XLOOKUP(E664,hlp_leggeruitrapport!A:A,hlp_leggeruitrapport!D:D)</f>
        <v>-1.97</v>
      </c>
      <c r="S664" s="66">
        <v>0.25</v>
      </c>
      <c r="T664" s="66">
        <f>_xlfn.XLOOKUP(E664,hlp_leggeruitrapport!A:A,hlp_leggeruitrapport!E:E)</f>
        <v>0.25</v>
      </c>
      <c r="U664" s="75">
        <f>_xlfn.XLOOKUP(E664,hlp_leggeruitrapport!A:A,hlp_leggeruitrapport!F:F)</f>
        <v>2</v>
      </c>
      <c r="V664" s="165">
        <f>_xlfn.XLOOKUP($G664,hpBPaanwas!$C:$C,hpBPaanwas!T:T,".")</f>
        <v>1.8</v>
      </c>
      <c r="W664" s="75">
        <f t="shared" si="73"/>
        <v>-2.4200000000000004</v>
      </c>
      <c r="X664" s="6">
        <v>-2.2200000000000002</v>
      </c>
      <c r="Y664" s="6">
        <v>1</v>
      </c>
      <c r="Z664" s="6">
        <v>0.44</v>
      </c>
      <c r="AA664" s="6">
        <v>0.08</v>
      </c>
      <c r="AB664" s="6">
        <v>0.17</v>
      </c>
      <c r="AC664" s="6">
        <v>3.1</v>
      </c>
      <c r="AD664" s="6">
        <v>0.6</v>
      </c>
      <c r="AE664" s="6">
        <v>1.2</v>
      </c>
      <c r="AF664" s="6">
        <v>0.275862</v>
      </c>
      <c r="AG664" s="6" t="s">
        <v>479</v>
      </c>
      <c r="AH664" s="6" t="s">
        <v>32</v>
      </c>
      <c r="AI664" s="6" t="s">
        <v>41</v>
      </c>
      <c r="AJ664" s="6" t="s">
        <v>644</v>
      </c>
      <c r="AK664" s="75">
        <f>_xlfn.XLOOKUP(G664,hlpBPout!C:C,hlpBPout!X:X,".")</f>
        <v>3</v>
      </c>
      <c r="AL664" s="75">
        <f>_xlfn.XLOOKUP($G664,hlpBPout!$C:$C,hlpBPout!AA:AA,".")</f>
        <v>0</v>
      </c>
      <c r="AM664" s="75">
        <f>_xlfn.XLOOKUP(G664,hpBPaanwas!C:C,hpBPaanwas!X:X,".")</f>
        <v>4</v>
      </c>
      <c r="AN664" s="165">
        <f t="shared" si="71"/>
        <v>0.14285714285714285</v>
      </c>
      <c r="AO664" s="75">
        <f>_xlfn.XLOOKUP($G664,hpBPaanwas!$C:$C,hpBPaanwas!AA:AA,".")</f>
        <v>1</v>
      </c>
      <c r="AP664" s="116"/>
      <c r="AQ664" s="75">
        <f t="shared" si="68"/>
        <v>-0.10000000000000009</v>
      </c>
      <c r="AR664" s="116"/>
      <c r="AS664" s="127"/>
      <c r="AT664" s="127" t="s">
        <v>3795</v>
      </c>
      <c r="AU664" s="128"/>
      <c r="AV664" s="232" t="str">
        <f>_xlfn.XLOOKUP($F664,Monstervakken!$C:$C,Monstervakken!L:L,".",0)</f>
        <v>Klasse industrie</v>
      </c>
      <c r="AW664" s="232" t="str">
        <f>_xlfn.XLOOKUP($F664,Monstervakken!$C:$C,Monstervakken!M:M,".",0)</f>
        <v>Klasse B</v>
      </c>
      <c r="AX664" s="232" t="str">
        <f>_xlfn.XLOOKUP($F664,Monstervakken!$C:$C,Monstervakken!N:N,".",0)</f>
        <v>Verspreidbaar</v>
      </c>
      <c r="AY664" s="232" t="str">
        <f>_xlfn.XLOOKUP($F664,Monstervakken!$C:$C,Monstervakken!O:O,".",0)</f>
        <v>Toepasbaar in GBT</v>
      </c>
      <c r="AZ664" s="232" t="str">
        <f>_xlfn.XLOOKUP($F664,Monstervakken!$C:$C,Monstervakken!P:P,".",0)</f>
        <v>Toepasbaar in GBT</v>
      </c>
      <c r="BA664" s="232" t="str">
        <f>_xlfn.XLOOKUP($F664,Monstervakken!$C:$C,Monstervakken!Q:Q,".",0)</f>
        <v>Geen</v>
      </c>
      <c r="BB664" s="232"/>
      <c r="BC664" s="234" t="str">
        <f>_xlfn.XLOOKUP($F664,Monstervakken!$C:$C,Monstervakken!CM:CM,".",0)</f>
        <v>ja</v>
      </c>
      <c r="BD664" s="234" t="str">
        <f>_xlfn.XLOOKUP($F664,Monstervakken!$C:$C,Monstervakken!CN:CN,".",0)</f>
        <v>ja</v>
      </c>
      <c r="BE664" s="234" t="str">
        <f>_xlfn.XLOOKUP($F664,Monstervakken!$C:$C,Monstervakken!CO:CO,".",0)</f>
        <v>ja</v>
      </c>
      <c r="BF664" s="234" t="str">
        <f>_xlfn.XLOOKUP($F664,Monstervakken!$C:$C,Monstervakken!CP:CP,".",0)</f>
        <v>ja</v>
      </c>
      <c r="BG664" s="234" t="str">
        <f>_xlfn.XLOOKUP($F664,Monstervakken!$C:$C,Monstervakken!CQ:CQ,".",0)</f>
        <v>ja</v>
      </c>
      <c r="BH664" s="234" t="str">
        <f>_xlfn.XLOOKUP($F664,Monstervakken!$C:$C,Monstervakken!CR:CR,".",0)</f>
        <v>ja</v>
      </c>
      <c r="BI664" s="234" t="str">
        <f>_xlfn.XLOOKUP($F664,Monstervakken!$C:$C,Monstervakken!CS:CS,".",0)</f>
        <v>ja</v>
      </c>
      <c r="BJ664" s="234" t="str">
        <f>_xlfn.XLOOKUP($F664,Monstervakken!$C:$C,Monstervakken!CT:CT,".",0)</f>
        <v>ja</v>
      </c>
      <c r="BK664" s="234" t="str">
        <f>_xlfn.XLOOKUP($F664,Monstervakken!$C:$C,Monstervakken!CU:CU,".",0)</f>
        <v>ja</v>
      </c>
      <c r="BL664" s="232" t="str">
        <f t="shared" si="70"/>
        <v>251_001</v>
      </c>
    </row>
    <row r="665" spans="1:64" x14ac:dyDescent="0.2">
      <c r="A665" s="6" t="s">
        <v>1647</v>
      </c>
      <c r="C665" s="135">
        <f>_xlfn.XLOOKUP(F665,Monstervakken!C:C,Monstervakken!B:B)</f>
        <v>4057</v>
      </c>
      <c r="D665" s="6" t="s">
        <v>1638</v>
      </c>
      <c r="E665" s="6" t="s">
        <v>645</v>
      </c>
      <c r="F665" s="75">
        <v>142</v>
      </c>
      <c r="G665" s="115" t="str">
        <f t="shared" si="72"/>
        <v>251_002</v>
      </c>
      <c r="H665" s="135"/>
      <c r="I665" s="75">
        <v>2</v>
      </c>
      <c r="J665" s="6" t="s">
        <v>646</v>
      </c>
      <c r="K665" s="23">
        <v>12</v>
      </c>
      <c r="L665" s="25">
        <v>2</v>
      </c>
      <c r="M665" s="6">
        <v>24</v>
      </c>
      <c r="N665" s="8">
        <v>43668</v>
      </c>
      <c r="O665" s="6" t="s">
        <v>38</v>
      </c>
      <c r="P665" s="66">
        <v>-1.87</v>
      </c>
      <c r="Q665" s="66">
        <v>-1.97</v>
      </c>
      <c r="R665" s="66">
        <f>_xlfn.XLOOKUP(E665,hlp_leggeruitrapport!A:A,hlp_leggeruitrapport!D:D)</f>
        <v>-1.97</v>
      </c>
      <c r="S665" s="66">
        <v>0.35</v>
      </c>
      <c r="T665" s="66">
        <f>_xlfn.XLOOKUP(E665,hlp_leggeruitrapport!A:A,hlp_leggeruitrapport!E:E)</f>
        <v>0.35</v>
      </c>
      <c r="U665" s="75">
        <f>_xlfn.XLOOKUP(E665,hlp_leggeruitrapport!A:A,hlp_leggeruitrapport!F:F)</f>
        <v>2</v>
      </c>
      <c r="V665" s="165">
        <f>_xlfn.XLOOKUP($G665,hpBPaanwas!$C:$C,hpBPaanwas!T:T,".")</f>
        <v>1.43</v>
      </c>
      <c r="W665" s="75">
        <f t="shared" si="73"/>
        <v>-2.52</v>
      </c>
      <c r="X665" s="6">
        <v>-2.3199999999999998</v>
      </c>
      <c r="Y665" s="6">
        <v>1</v>
      </c>
      <c r="Z665" s="6">
        <v>0.37</v>
      </c>
      <c r="AA665" s="6">
        <v>0.08</v>
      </c>
      <c r="AB665" s="6">
        <v>0.22</v>
      </c>
      <c r="AC665" s="6">
        <v>4.4000000000000004</v>
      </c>
      <c r="AD665" s="6">
        <v>1</v>
      </c>
      <c r="AE665" s="6">
        <v>2.6</v>
      </c>
      <c r="AF665" s="6">
        <v>0.205128</v>
      </c>
      <c r="AG665" s="6" t="s">
        <v>479</v>
      </c>
      <c r="AH665" s="6" t="s">
        <v>32</v>
      </c>
      <c r="AI665" s="6" t="s">
        <v>41</v>
      </c>
      <c r="AJ665" s="6" t="s">
        <v>646</v>
      </c>
      <c r="AK665" s="75">
        <f>_xlfn.XLOOKUP(G665,hlpBPout!C:C,hlpBPout!X:X,".")</f>
        <v>5</v>
      </c>
      <c r="AL665" s="75">
        <f>_xlfn.XLOOKUP($G665,hlpBPout!$C:$C,hlpBPout!AA:AA,".")</f>
        <v>0</v>
      </c>
      <c r="AM665" s="75">
        <f>_xlfn.XLOOKUP(G665,hpBPaanwas!C:C,hpBPaanwas!X:X,".")</f>
        <v>5</v>
      </c>
      <c r="AN665" s="165">
        <f t="shared" si="71"/>
        <v>0.16666666666666666</v>
      </c>
      <c r="AO665" s="75">
        <f>_xlfn.XLOOKUP($G665,hpBPaanwas!$C:$C,hpBPaanwas!AA:AA,".")</f>
        <v>2</v>
      </c>
      <c r="AP665" s="116"/>
      <c r="AQ665" s="75">
        <f t="shared" si="68"/>
        <v>0.59999999999999964</v>
      </c>
      <c r="AR665" s="116"/>
      <c r="AS665" s="127"/>
      <c r="AT665" s="127" t="s">
        <v>3795</v>
      </c>
      <c r="AU665" s="128"/>
      <c r="AV665" s="232" t="str">
        <f>_xlfn.XLOOKUP($F665,Monstervakken!$C:$C,Monstervakken!L:L,".",0)</f>
        <v>Klasse industrie</v>
      </c>
      <c r="AW665" s="232" t="str">
        <f>_xlfn.XLOOKUP($F665,Monstervakken!$C:$C,Monstervakken!M:M,".",0)</f>
        <v>Klasse B</v>
      </c>
      <c r="AX665" s="232" t="str">
        <f>_xlfn.XLOOKUP($F665,Monstervakken!$C:$C,Monstervakken!N:N,".",0)</f>
        <v>Verspreidbaar</v>
      </c>
      <c r="AY665" s="232" t="str">
        <f>_xlfn.XLOOKUP($F665,Monstervakken!$C:$C,Monstervakken!O:O,".",0)</f>
        <v>Toepasbaar in GBT</v>
      </c>
      <c r="AZ665" s="232" t="str">
        <f>_xlfn.XLOOKUP($F665,Monstervakken!$C:$C,Monstervakken!P:P,".",0)</f>
        <v>Toepasbaar in GBT</v>
      </c>
      <c r="BA665" s="232" t="str">
        <f>_xlfn.XLOOKUP($F665,Monstervakken!$C:$C,Monstervakken!Q:Q,".",0)</f>
        <v>Geen</v>
      </c>
      <c r="BB665" s="232"/>
      <c r="BC665" s="234" t="str">
        <f>_xlfn.XLOOKUP($F665,Monstervakken!$C:$C,Monstervakken!CM:CM,".",0)</f>
        <v>ja</v>
      </c>
      <c r="BD665" s="234" t="str">
        <f>_xlfn.XLOOKUP($F665,Monstervakken!$C:$C,Monstervakken!CN:CN,".",0)</f>
        <v>ja</v>
      </c>
      <c r="BE665" s="234" t="str">
        <f>_xlfn.XLOOKUP($F665,Monstervakken!$C:$C,Monstervakken!CO:CO,".",0)</f>
        <v>ja</v>
      </c>
      <c r="BF665" s="234" t="str">
        <f>_xlfn.XLOOKUP($F665,Monstervakken!$C:$C,Monstervakken!CP:CP,".",0)</f>
        <v>ja</v>
      </c>
      <c r="BG665" s="234" t="str">
        <f>_xlfn.XLOOKUP($F665,Monstervakken!$C:$C,Monstervakken!CQ:CQ,".",0)</f>
        <v>ja</v>
      </c>
      <c r="BH665" s="234" t="str">
        <f>_xlfn.XLOOKUP($F665,Monstervakken!$C:$C,Monstervakken!CR:CR,".",0)</f>
        <v>ja</v>
      </c>
      <c r="BI665" s="234" t="str">
        <f>_xlfn.XLOOKUP($F665,Monstervakken!$C:$C,Monstervakken!CS:CS,".",0)</f>
        <v>ja</v>
      </c>
      <c r="BJ665" s="234" t="str">
        <f>_xlfn.XLOOKUP($F665,Monstervakken!$C:$C,Monstervakken!CT:CT,".",0)</f>
        <v>ja</v>
      </c>
      <c r="BK665" s="234" t="str">
        <f>_xlfn.XLOOKUP($F665,Monstervakken!$C:$C,Monstervakken!CU:CU,".",0)</f>
        <v>ja</v>
      </c>
      <c r="BL665" s="232" t="str">
        <f t="shared" si="70"/>
        <v>251_002</v>
      </c>
    </row>
    <row r="666" spans="1:64" x14ac:dyDescent="0.2">
      <c r="A666" s="6" t="s">
        <v>1647</v>
      </c>
      <c r="C666" s="135">
        <f>_xlfn.XLOOKUP(F666,Monstervakken!C:C,Monstervakken!B:B)</f>
        <v>4057</v>
      </c>
      <c r="D666" s="6" t="s">
        <v>1638</v>
      </c>
      <c r="E666" s="6" t="s">
        <v>169</v>
      </c>
      <c r="F666" s="75">
        <v>142</v>
      </c>
      <c r="G666" s="115" t="str">
        <f t="shared" si="72"/>
        <v>251_003</v>
      </c>
      <c r="H666" s="135"/>
      <c r="I666" s="75">
        <v>3</v>
      </c>
      <c r="J666" s="6" t="s">
        <v>447</v>
      </c>
      <c r="K666" s="23">
        <v>37.5</v>
      </c>
      <c r="L666" s="25">
        <v>2.25</v>
      </c>
      <c r="M666" s="6">
        <v>84.375</v>
      </c>
      <c r="N666" s="8">
        <v>43655</v>
      </c>
      <c r="O666" s="6" t="s">
        <v>38</v>
      </c>
      <c r="P666" s="66">
        <v>-1.72</v>
      </c>
      <c r="Q666" s="66">
        <v>-1.72</v>
      </c>
      <c r="R666" s="66">
        <f>_xlfn.XLOOKUP(E666,hlp_leggeruitrapport!A:A,hlp_leggeruitrapport!D:D)</f>
        <v>-1.72</v>
      </c>
      <c r="S666" s="66">
        <v>0.25</v>
      </c>
      <c r="T666" s="66">
        <f>_xlfn.XLOOKUP(E666,hlp_leggeruitrapport!A:A,hlp_leggeruitrapport!E:E)</f>
        <v>0.25</v>
      </c>
      <c r="U666" s="75">
        <f>_xlfn.XLOOKUP(E666,hlp_leggeruitrapport!A:A,hlp_leggeruitrapport!F:F)</f>
        <v>1</v>
      </c>
      <c r="V666" s="165">
        <f>_xlfn.XLOOKUP($G666,hpBPaanwas!$C:$C,hpBPaanwas!T:T,".")</f>
        <v>1</v>
      </c>
      <c r="W666" s="75">
        <f t="shared" si="73"/>
        <v>-2.17</v>
      </c>
      <c r="X666" s="6">
        <v>-1.97</v>
      </c>
      <c r="Y666" s="6">
        <v>1.75</v>
      </c>
      <c r="Z666" s="6">
        <v>0.56999999999999995</v>
      </c>
      <c r="AA666" s="6">
        <v>0.01</v>
      </c>
      <c r="AB666" s="6">
        <v>0.09</v>
      </c>
      <c r="AC666" s="6">
        <v>21.4</v>
      </c>
      <c r="AD666" s="6">
        <v>0.4</v>
      </c>
      <c r="AE666" s="6">
        <v>3.4</v>
      </c>
      <c r="AF666" s="6">
        <v>2.2783000000000001E-2</v>
      </c>
      <c r="AG666" s="6" t="s">
        <v>445</v>
      </c>
      <c r="AH666" s="6" t="s">
        <v>32</v>
      </c>
      <c r="AI666" s="6" t="s">
        <v>41</v>
      </c>
      <c r="AJ666" s="6" t="s">
        <v>447</v>
      </c>
      <c r="AK666" s="75">
        <f>_xlfn.XLOOKUP(G666,hlpBPout!C:C,hlpBPout!X:X,".")</f>
        <v>19</v>
      </c>
      <c r="AL666" s="75">
        <f>_xlfn.XLOOKUP($G666,hlpBPout!$C:$C,hlpBPout!AA:AA,".")</f>
        <v>0</v>
      </c>
      <c r="AM666" s="75">
        <f>_xlfn.XLOOKUP(G666,hpBPaanwas!C:C,hpBPaanwas!X:X,".")</f>
        <v>23</v>
      </c>
      <c r="AN666" s="165">
        <f t="shared" si="71"/>
        <v>0.10666666666666667</v>
      </c>
      <c r="AO666" s="75">
        <f>_xlfn.XLOOKUP($G666,hpBPaanwas!$C:$C,hpBPaanwas!AA:AA,".")</f>
        <v>4</v>
      </c>
      <c r="AP666" s="116"/>
      <c r="AQ666" s="75">
        <f t="shared" si="68"/>
        <v>-2.3999999999999986</v>
      </c>
      <c r="AR666" s="116"/>
      <c r="AS666" s="127"/>
      <c r="AT666" s="127" t="s">
        <v>3795</v>
      </c>
      <c r="AU666" s="128"/>
      <c r="AV666" s="232" t="str">
        <f>_xlfn.XLOOKUP($F666,Monstervakken!$C:$C,Monstervakken!L:L,".",0)</f>
        <v>Klasse industrie</v>
      </c>
      <c r="AW666" s="232" t="str">
        <f>_xlfn.XLOOKUP($F666,Monstervakken!$C:$C,Monstervakken!M:M,".",0)</f>
        <v>Klasse B</v>
      </c>
      <c r="AX666" s="232" t="str">
        <f>_xlfn.XLOOKUP($F666,Monstervakken!$C:$C,Monstervakken!N:N,".",0)</f>
        <v>Verspreidbaar</v>
      </c>
      <c r="AY666" s="232" t="str">
        <f>_xlfn.XLOOKUP($F666,Monstervakken!$C:$C,Monstervakken!O:O,".",0)</f>
        <v>Toepasbaar in GBT</v>
      </c>
      <c r="AZ666" s="232" t="str">
        <f>_xlfn.XLOOKUP($F666,Monstervakken!$C:$C,Monstervakken!P:P,".",0)</f>
        <v>Toepasbaar in GBT</v>
      </c>
      <c r="BA666" s="232" t="str">
        <f>_xlfn.XLOOKUP($F666,Monstervakken!$C:$C,Monstervakken!Q:Q,".",0)</f>
        <v>Geen</v>
      </c>
      <c r="BB666" s="232"/>
      <c r="BC666" s="234" t="str">
        <f>_xlfn.XLOOKUP($F666,Monstervakken!$C:$C,Monstervakken!CM:CM,".",0)</f>
        <v>ja</v>
      </c>
      <c r="BD666" s="234" t="str">
        <f>_xlfn.XLOOKUP($F666,Monstervakken!$C:$C,Monstervakken!CN:CN,".",0)</f>
        <v>ja</v>
      </c>
      <c r="BE666" s="234" t="str">
        <f>_xlfn.XLOOKUP($F666,Monstervakken!$C:$C,Monstervakken!CO:CO,".",0)</f>
        <v>ja</v>
      </c>
      <c r="BF666" s="234" t="str">
        <f>_xlfn.XLOOKUP($F666,Monstervakken!$C:$C,Monstervakken!CP:CP,".",0)</f>
        <v>ja</v>
      </c>
      <c r="BG666" s="234" t="str">
        <f>_xlfn.XLOOKUP($F666,Monstervakken!$C:$C,Monstervakken!CQ:CQ,".",0)</f>
        <v>ja</v>
      </c>
      <c r="BH666" s="234" t="str">
        <f>_xlfn.XLOOKUP($F666,Monstervakken!$C:$C,Monstervakken!CR:CR,".",0)</f>
        <v>ja</v>
      </c>
      <c r="BI666" s="234" t="str">
        <f>_xlfn.XLOOKUP($F666,Monstervakken!$C:$C,Monstervakken!CS:CS,".",0)</f>
        <v>ja</v>
      </c>
      <c r="BJ666" s="234" t="str">
        <f>_xlfn.XLOOKUP($F666,Monstervakken!$C:$C,Monstervakken!CT:CT,".",0)</f>
        <v>ja</v>
      </c>
      <c r="BK666" s="234" t="str">
        <f>_xlfn.XLOOKUP($F666,Monstervakken!$C:$C,Monstervakken!CU:CU,".",0)</f>
        <v>ja</v>
      </c>
      <c r="BL666" s="232" t="str">
        <f t="shared" si="70"/>
        <v>251_003</v>
      </c>
    </row>
    <row r="667" spans="1:64" x14ac:dyDescent="0.2">
      <c r="A667" s="6" t="s">
        <v>1647</v>
      </c>
      <c r="C667" s="135">
        <f>_xlfn.XLOOKUP(F667,Monstervakken!C:C,Monstervakken!B:B)</f>
        <v>4057</v>
      </c>
      <c r="D667" s="6" t="s">
        <v>1638</v>
      </c>
      <c r="E667" s="6" t="s">
        <v>169</v>
      </c>
      <c r="F667" s="75">
        <v>142</v>
      </c>
      <c r="G667" s="115" t="str">
        <f t="shared" si="72"/>
        <v>251_004</v>
      </c>
      <c r="H667" s="135"/>
      <c r="I667" s="75">
        <v>4</v>
      </c>
      <c r="J667" s="6" t="s">
        <v>170</v>
      </c>
      <c r="K667" s="23">
        <v>50</v>
      </c>
      <c r="L667" s="25">
        <v>2.0499999999999998</v>
      </c>
      <c r="M667" s="6">
        <v>102.5</v>
      </c>
      <c r="N667" s="8">
        <v>43655</v>
      </c>
      <c r="O667" s="6" t="s">
        <v>38</v>
      </c>
      <c r="P667" s="66">
        <v>-1.72</v>
      </c>
      <c r="Q667" s="66">
        <v>-1.72</v>
      </c>
      <c r="R667" s="66">
        <f>_xlfn.XLOOKUP(E667,hlp_leggeruitrapport!A:A,hlp_leggeruitrapport!D:D)</f>
        <v>-1.72</v>
      </c>
      <c r="S667" s="66">
        <v>0.25</v>
      </c>
      <c r="T667" s="66">
        <f>_xlfn.XLOOKUP(E667,hlp_leggeruitrapport!A:A,hlp_leggeruitrapport!E:E)</f>
        <v>0.25</v>
      </c>
      <c r="U667" s="75">
        <f>_xlfn.XLOOKUP(E667,hlp_leggeruitrapport!A:A,hlp_leggeruitrapport!F:F)</f>
        <v>1</v>
      </c>
      <c r="V667" s="165">
        <f>_xlfn.XLOOKUP($G667,hpBPaanwas!$C:$C,hpBPaanwas!T:T,".")</f>
        <v>1</v>
      </c>
      <c r="W667" s="75">
        <f t="shared" si="73"/>
        <v>-2.17</v>
      </c>
      <c r="X667" s="6">
        <v>-1.97</v>
      </c>
      <c r="Y667" s="6">
        <v>1.55</v>
      </c>
      <c r="Z667" s="6">
        <v>0.54</v>
      </c>
      <c r="AA667" s="6">
        <v>0.03</v>
      </c>
      <c r="AB667" s="6">
        <v>0.15</v>
      </c>
      <c r="AC667" s="6">
        <v>27</v>
      </c>
      <c r="AD667" s="6">
        <v>1.5</v>
      </c>
      <c r="AE667" s="6">
        <v>7.5</v>
      </c>
      <c r="AF667" s="6">
        <v>7.6465000000000005E-2</v>
      </c>
      <c r="AG667" s="6" t="s">
        <v>27</v>
      </c>
      <c r="AH667" s="6" t="s">
        <v>32</v>
      </c>
      <c r="AI667" s="6" t="s">
        <v>29</v>
      </c>
      <c r="AJ667" s="6" t="s">
        <v>170</v>
      </c>
      <c r="AK667" s="75">
        <f>_xlfn.XLOOKUP(G667,hlpBPout!C:C,hlpBPout!X:X,".")</f>
        <v>25</v>
      </c>
      <c r="AL667" s="75">
        <f>_xlfn.XLOOKUP($G667,hlpBPout!$C:$C,hlpBPout!AA:AA,".")</f>
        <v>5</v>
      </c>
      <c r="AM667" s="75">
        <f>_xlfn.XLOOKUP(G667,hpBPaanwas!C:C,hpBPaanwas!X:X,".")</f>
        <v>30</v>
      </c>
      <c r="AN667" s="165">
        <f t="shared" si="71"/>
        <v>0.2</v>
      </c>
      <c r="AO667" s="75">
        <f>_xlfn.XLOOKUP($G667,hpBPaanwas!$C:$C,hpBPaanwas!AA:AA,".")</f>
        <v>10</v>
      </c>
      <c r="AP667" s="116"/>
      <c r="AQ667" s="75">
        <f t="shared" si="68"/>
        <v>-2</v>
      </c>
      <c r="AR667" s="116"/>
      <c r="AS667" s="127"/>
      <c r="AT667" s="127" t="s">
        <v>3795</v>
      </c>
      <c r="AU667" s="128"/>
      <c r="AV667" s="232" t="str">
        <f>_xlfn.XLOOKUP($F667,Monstervakken!$C:$C,Monstervakken!L:L,".",0)</f>
        <v>Klasse industrie</v>
      </c>
      <c r="AW667" s="232" t="str">
        <f>_xlfn.XLOOKUP($F667,Monstervakken!$C:$C,Monstervakken!M:M,".",0)</f>
        <v>Klasse B</v>
      </c>
      <c r="AX667" s="232" t="str">
        <f>_xlfn.XLOOKUP($F667,Monstervakken!$C:$C,Monstervakken!N:N,".",0)</f>
        <v>Verspreidbaar</v>
      </c>
      <c r="AY667" s="232" t="str">
        <f>_xlfn.XLOOKUP($F667,Monstervakken!$C:$C,Monstervakken!O:O,".",0)</f>
        <v>Toepasbaar in GBT</v>
      </c>
      <c r="AZ667" s="232" t="str">
        <f>_xlfn.XLOOKUP($F667,Monstervakken!$C:$C,Monstervakken!P:P,".",0)</f>
        <v>Toepasbaar in GBT</v>
      </c>
      <c r="BA667" s="232" t="str">
        <f>_xlfn.XLOOKUP($F667,Monstervakken!$C:$C,Monstervakken!Q:Q,".",0)</f>
        <v>Geen</v>
      </c>
      <c r="BB667" s="232"/>
      <c r="BC667" s="234" t="str">
        <f>_xlfn.XLOOKUP($F667,Monstervakken!$C:$C,Monstervakken!CM:CM,".",0)</f>
        <v>ja</v>
      </c>
      <c r="BD667" s="234" t="str">
        <f>_xlfn.XLOOKUP($F667,Monstervakken!$C:$C,Monstervakken!CN:CN,".",0)</f>
        <v>ja</v>
      </c>
      <c r="BE667" s="234" t="str">
        <f>_xlfn.XLOOKUP($F667,Monstervakken!$C:$C,Monstervakken!CO:CO,".",0)</f>
        <v>ja</v>
      </c>
      <c r="BF667" s="234" t="str">
        <f>_xlfn.XLOOKUP($F667,Monstervakken!$C:$C,Monstervakken!CP:CP,".",0)</f>
        <v>ja</v>
      </c>
      <c r="BG667" s="234" t="str">
        <f>_xlfn.XLOOKUP($F667,Monstervakken!$C:$C,Monstervakken!CQ:CQ,".",0)</f>
        <v>ja</v>
      </c>
      <c r="BH667" s="234" t="str">
        <f>_xlfn.XLOOKUP($F667,Monstervakken!$C:$C,Monstervakken!CR:CR,".",0)</f>
        <v>ja</v>
      </c>
      <c r="BI667" s="234" t="str">
        <f>_xlfn.XLOOKUP($F667,Monstervakken!$C:$C,Monstervakken!CS:CS,".",0)</f>
        <v>ja</v>
      </c>
      <c r="BJ667" s="234" t="str">
        <f>_xlfn.XLOOKUP($F667,Monstervakken!$C:$C,Monstervakken!CT:CT,".",0)</f>
        <v>ja</v>
      </c>
      <c r="BK667" s="234" t="str">
        <f>_xlfn.XLOOKUP($F667,Monstervakken!$C:$C,Monstervakken!CU:CU,".",0)</f>
        <v>ja</v>
      </c>
      <c r="BL667" s="232" t="str">
        <f t="shared" si="70"/>
        <v>251_004</v>
      </c>
    </row>
    <row r="668" spans="1:64" x14ac:dyDescent="0.2">
      <c r="A668" s="6" t="s">
        <v>1647</v>
      </c>
      <c r="C668" s="135">
        <f>_xlfn.XLOOKUP(F668,Monstervakken!C:C,Monstervakken!B:B)</f>
        <v>4057</v>
      </c>
      <c r="D668" s="6" t="s">
        <v>1638</v>
      </c>
      <c r="E668" s="6" t="s">
        <v>169</v>
      </c>
      <c r="F668" s="75">
        <v>142</v>
      </c>
      <c r="G668" s="115" t="str">
        <f t="shared" si="72"/>
        <v>251_005</v>
      </c>
      <c r="H668" s="135"/>
      <c r="I668" s="75">
        <v>5</v>
      </c>
      <c r="J668" s="6" t="s">
        <v>647</v>
      </c>
      <c r="K668" s="23">
        <v>50</v>
      </c>
      <c r="L668" s="25">
        <v>1.2</v>
      </c>
      <c r="M668" s="6">
        <v>60</v>
      </c>
      <c r="N668" s="8">
        <v>43655</v>
      </c>
      <c r="O668" s="6" t="s">
        <v>38</v>
      </c>
      <c r="P668" s="66">
        <v>-1.72</v>
      </c>
      <c r="Q668" s="66">
        <v>-1.72</v>
      </c>
      <c r="R668" s="66">
        <f>_xlfn.XLOOKUP(E668,hlp_leggeruitrapport!A:A,hlp_leggeruitrapport!D:D)</f>
        <v>-1.72</v>
      </c>
      <c r="S668" s="66">
        <v>0.25</v>
      </c>
      <c r="T668" s="66">
        <f>_xlfn.XLOOKUP(E668,hlp_leggeruitrapport!A:A,hlp_leggeruitrapport!E:E)</f>
        <v>0.25</v>
      </c>
      <c r="U668" s="75">
        <f>_xlfn.XLOOKUP(E668,hlp_leggeruitrapport!A:A,hlp_leggeruitrapport!F:F)</f>
        <v>1</v>
      </c>
      <c r="V668" s="165">
        <f>_xlfn.XLOOKUP($G668,hpBPaanwas!$C:$C,hpBPaanwas!T:T,".")</f>
        <v>0</v>
      </c>
      <c r="W668" s="75">
        <f t="shared" si="73"/>
        <v>-2.17</v>
      </c>
      <c r="X668" s="6">
        <v>-1.97</v>
      </c>
      <c r="Y668" s="6">
        <v>1.2</v>
      </c>
      <c r="Z668" s="6">
        <v>0.19</v>
      </c>
      <c r="AA668" s="6">
        <v>0.06</v>
      </c>
      <c r="AB668" s="6">
        <v>0.19</v>
      </c>
      <c r="AC668" s="6">
        <v>9.5</v>
      </c>
      <c r="AD668" s="6">
        <v>3</v>
      </c>
      <c r="AE668" s="6">
        <v>9.5</v>
      </c>
      <c r="AF668" s="6">
        <v>0.2</v>
      </c>
      <c r="AG668" s="6" t="s">
        <v>479</v>
      </c>
      <c r="AH668" s="6" t="s">
        <v>28</v>
      </c>
      <c r="AI668" s="6" t="s">
        <v>41</v>
      </c>
      <c r="AJ668" s="6" t="s">
        <v>647</v>
      </c>
      <c r="AK668" s="75">
        <f>_xlfn.XLOOKUP(G668,hlpBPout!C:C,hlpBPout!X:X,".")</f>
        <v>10</v>
      </c>
      <c r="AL668" s="75">
        <f>_xlfn.XLOOKUP($G668,hlpBPout!$C:$C,hlpBPout!AA:AA,".")</f>
        <v>0</v>
      </c>
      <c r="AM668" s="75">
        <f>_xlfn.XLOOKUP(G668,hpBPaanwas!C:C,hpBPaanwas!X:X,".")</f>
        <v>10</v>
      </c>
      <c r="AN668" s="165">
        <f t="shared" si="71"/>
        <v>0.2</v>
      </c>
      <c r="AO668" s="75">
        <f>_xlfn.XLOOKUP($G668,hpBPaanwas!$C:$C,hpBPaanwas!AA:AA,".")</f>
        <v>10</v>
      </c>
      <c r="AP668" s="116"/>
      <c r="AQ668" s="75">
        <f t="shared" si="68"/>
        <v>0.5</v>
      </c>
      <c r="AR668" s="116"/>
      <c r="AS668" s="127"/>
      <c r="AT668" s="127" t="s">
        <v>3795</v>
      </c>
      <c r="AU668" s="128"/>
      <c r="AV668" s="232" t="str">
        <f>_xlfn.XLOOKUP($F668,Monstervakken!$C:$C,Monstervakken!L:L,".",0)</f>
        <v>Klasse industrie</v>
      </c>
      <c r="AW668" s="232" t="str">
        <f>_xlfn.XLOOKUP($F668,Monstervakken!$C:$C,Monstervakken!M:M,".",0)</f>
        <v>Klasse B</v>
      </c>
      <c r="AX668" s="232" t="str">
        <f>_xlfn.XLOOKUP($F668,Monstervakken!$C:$C,Monstervakken!N:N,".",0)</f>
        <v>Verspreidbaar</v>
      </c>
      <c r="AY668" s="232" t="str">
        <f>_xlfn.XLOOKUP($F668,Monstervakken!$C:$C,Monstervakken!O:O,".",0)</f>
        <v>Toepasbaar in GBT</v>
      </c>
      <c r="AZ668" s="232" t="str">
        <f>_xlfn.XLOOKUP($F668,Monstervakken!$C:$C,Monstervakken!P:P,".",0)</f>
        <v>Toepasbaar in GBT</v>
      </c>
      <c r="BA668" s="232" t="str">
        <f>_xlfn.XLOOKUP($F668,Monstervakken!$C:$C,Monstervakken!Q:Q,".",0)</f>
        <v>Geen</v>
      </c>
      <c r="BB668" s="232"/>
      <c r="BC668" s="234" t="str">
        <f>_xlfn.XLOOKUP($F668,Monstervakken!$C:$C,Monstervakken!CM:CM,".",0)</f>
        <v>ja</v>
      </c>
      <c r="BD668" s="234" t="str">
        <f>_xlfn.XLOOKUP($F668,Monstervakken!$C:$C,Monstervakken!CN:CN,".",0)</f>
        <v>ja</v>
      </c>
      <c r="BE668" s="234" t="str">
        <f>_xlfn.XLOOKUP($F668,Monstervakken!$C:$C,Monstervakken!CO:CO,".",0)</f>
        <v>ja</v>
      </c>
      <c r="BF668" s="234" t="str">
        <f>_xlfn.XLOOKUP($F668,Monstervakken!$C:$C,Monstervakken!CP:CP,".",0)</f>
        <v>ja</v>
      </c>
      <c r="BG668" s="234" t="str">
        <f>_xlfn.XLOOKUP($F668,Monstervakken!$C:$C,Monstervakken!CQ:CQ,".",0)</f>
        <v>ja</v>
      </c>
      <c r="BH668" s="234" t="str">
        <f>_xlfn.XLOOKUP($F668,Monstervakken!$C:$C,Monstervakken!CR:CR,".",0)</f>
        <v>ja</v>
      </c>
      <c r="BI668" s="234" t="str">
        <f>_xlfn.XLOOKUP($F668,Monstervakken!$C:$C,Monstervakken!CS:CS,".",0)</f>
        <v>ja</v>
      </c>
      <c r="BJ668" s="234" t="str">
        <f>_xlfn.XLOOKUP($F668,Monstervakken!$C:$C,Monstervakken!CT:CT,".",0)</f>
        <v>ja</v>
      </c>
      <c r="BK668" s="234" t="str">
        <f>_xlfn.XLOOKUP($F668,Monstervakken!$C:$C,Monstervakken!CU:CU,".",0)</f>
        <v>ja</v>
      </c>
      <c r="BL668" s="232" t="str">
        <f t="shared" si="70"/>
        <v>251_005</v>
      </c>
    </row>
    <row r="669" spans="1:64" x14ac:dyDescent="0.2">
      <c r="A669" s="6" t="s">
        <v>1647</v>
      </c>
      <c r="C669" s="135">
        <f>_xlfn.XLOOKUP(F669,Monstervakken!C:C,Monstervakken!B:B)</f>
        <v>4057</v>
      </c>
      <c r="D669" s="6" t="s">
        <v>1638</v>
      </c>
      <c r="E669" s="6" t="s">
        <v>169</v>
      </c>
      <c r="F669" s="75">
        <v>142</v>
      </c>
      <c r="G669" s="115" t="str">
        <f t="shared" si="72"/>
        <v>251_006</v>
      </c>
      <c r="H669" s="135"/>
      <c r="I669" s="75">
        <v>6</v>
      </c>
      <c r="J669" s="6" t="s">
        <v>1027</v>
      </c>
      <c r="K669" s="23">
        <v>50</v>
      </c>
      <c r="L669" s="25">
        <v>1.45</v>
      </c>
      <c r="M669" s="6">
        <v>72.5</v>
      </c>
      <c r="N669" s="8">
        <v>43655</v>
      </c>
      <c r="O669" s="6" t="s">
        <v>38</v>
      </c>
      <c r="P669" s="66">
        <v>-1.72</v>
      </c>
      <c r="Q669" s="66">
        <v>-1.72</v>
      </c>
      <c r="R669" s="66">
        <f>_xlfn.XLOOKUP(E669,hlp_leggeruitrapport!A:A,hlp_leggeruitrapport!D:D)</f>
        <v>-1.72</v>
      </c>
      <c r="S669" s="66">
        <v>0.25</v>
      </c>
      <c r="T669" s="66">
        <f>_xlfn.XLOOKUP(E669,hlp_leggeruitrapport!A:A,hlp_leggeruitrapport!E:E)</f>
        <v>0.25</v>
      </c>
      <c r="U669" s="75">
        <f>_xlfn.XLOOKUP(E669,hlp_leggeruitrapport!A:A,hlp_leggeruitrapport!F:F)</f>
        <v>1</v>
      </c>
      <c r="V669" s="165">
        <f>_xlfn.XLOOKUP($G669,hpBPaanwas!$C:$C,hpBPaanwas!T:T,".")</f>
        <v>0</v>
      </c>
      <c r="W669" s="75">
        <f t="shared" si="73"/>
        <v>-2.17</v>
      </c>
      <c r="X669" s="6">
        <v>-1.97</v>
      </c>
      <c r="Y669" s="6">
        <v>1.45</v>
      </c>
      <c r="Z669" s="6">
        <v>0.34</v>
      </c>
      <c r="AA669" s="6">
        <v>0.1</v>
      </c>
      <c r="AB669" s="6">
        <v>0.28999999999999998</v>
      </c>
      <c r="AC669" s="6">
        <v>17</v>
      </c>
      <c r="AD669" s="6">
        <v>5</v>
      </c>
      <c r="AE669" s="6">
        <v>14.5</v>
      </c>
      <c r="AF669" s="6">
        <v>0.275862</v>
      </c>
      <c r="AG669" s="6" t="s">
        <v>921</v>
      </c>
      <c r="AH669" s="6" t="s">
        <v>28</v>
      </c>
      <c r="AI669" s="6" t="s">
        <v>41</v>
      </c>
      <c r="AJ669" s="6" t="s">
        <v>1027</v>
      </c>
      <c r="AK669" s="75">
        <f>_xlfn.XLOOKUP(G669,hlpBPout!C:C,hlpBPout!X:X,".")</f>
        <v>15</v>
      </c>
      <c r="AL669" s="75">
        <f>_xlfn.XLOOKUP($G669,hlpBPout!$C:$C,hlpBPout!AA:AA,".")</f>
        <v>5</v>
      </c>
      <c r="AM669" s="75">
        <f>_xlfn.XLOOKUP(G669,hpBPaanwas!C:C,hpBPaanwas!X:X,".")</f>
        <v>20</v>
      </c>
      <c r="AN669" s="165">
        <f t="shared" si="71"/>
        <v>0.3</v>
      </c>
      <c r="AO669" s="75">
        <f>_xlfn.XLOOKUP($G669,hpBPaanwas!$C:$C,hpBPaanwas!AA:AA,".")</f>
        <v>15</v>
      </c>
      <c r="AP669" s="116"/>
      <c r="AQ669" s="75">
        <f t="shared" si="68"/>
        <v>-2</v>
      </c>
      <c r="AR669" s="116"/>
      <c r="AS669" s="127"/>
      <c r="AT669" s="127" t="s">
        <v>3795</v>
      </c>
      <c r="AU669" s="128"/>
      <c r="AV669" s="232" t="str">
        <f>_xlfn.XLOOKUP($F669,Monstervakken!$C:$C,Monstervakken!L:L,".",0)</f>
        <v>Klasse industrie</v>
      </c>
      <c r="AW669" s="232" t="str">
        <f>_xlfn.XLOOKUP($F669,Monstervakken!$C:$C,Monstervakken!M:M,".",0)</f>
        <v>Klasse B</v>
      </c>
      <c r="AX669" s="232" t="str">
        <f>_xlfn.XLOOKUP($F669,Monstervakken!$C:$C,Monstervakken!N:N,".",0)</f>
        <v>Verspreidbaar</v>
      </c>
      <c r="AY669" s="232" t="str">
        <f>_xlfn.XLOOKUP($F669,Monstervakken!$C:$C,Monstervakken!O:O,".",0)</f>
        <v>Toepasbaar in GBT</v>
      </c>
      <c r="AZ669" s="232" t="str">
        <f>_xlfn.XLOOKUP($F669,Monstervakken!$C:$C,Monstervakken!P:P,".",0)</f>
        <v>Toepasbaar in GBT</v>
      </c>
      <c r="BA669" s="232" t="str">
        <f>_xlfn.XLOOKUP($F669,Monstervakken!$C:$C,Monstervakken!Q:Q,".",0)</f>
        <v>Geen</v>
      </c>
      <c r="BB669" s="232"/>
      <c r="BC669" s="234" t="str">
        <f>_xlfn.XLOOKUP($F669,Monstervakken!$C:$C,Monstervakken!CM:CM,".",0)</f>
        <v>ja</v>
      </c>
      <c r="BD669" s="234" t="str">
        <f>_xlfn.XLOOKUP($F669,Monstervakken!$C:$C,Monstervakken!CN:CN,".",0)</f>
        <v>ja</v>
      </c>
      <c r="BE669" s="234" t="str">
        <f>_xlfn.XLOOKUP($F669,Monstervakken!$C:$C,Monstervakken!CO:CO,".",0)</f>
        <v>ja</v>
      </c>
      <c r="BF669" s="234" t="str">
        <f>_xlfn.XLOOKUP($F669,Monstervakken!$C:$C,Monstervakken!CP:CP,".",0)</f>
        <v>ja</v>
      </c>
      <c r="BG669" s="234" t="str">
        <f>_xlfn.XLOOKUP($F669,Monstervakken!$C:$C,Monstervakken!CQ:CQ,".",0)</f>
        <v>ja</v>
      </c>
      <c r="BH669" s="234" t="str">
        <f>_xlfn.XLOOKUP($F669,Monstervakken!$C:$C,Monstervakken!CR:CR,".",0)</f>
        <v>ja</v>
      </c>
      <c r="BI669" s="234" t="str">
        <f>_xlfn.XLOOKUP($F669,Monstervakken!$C:$C,Monstervakken!CS:CS,".",0)</f>
        <v>ja</v>
      </c>
      <c r="BJ669" s="234" t="str">
        <f>_xlfn.XLOOKUP($F669,Monstervakken!$C:$C,Monstervakken!CT:CT,".",0)</f>
        <v>ja</v>
      </c>
      <c r="BK669" s="234" t="str">
        <f>_xlfn.XLOOKUP($F669,Monstervakken!$C:$C,Monstervakken!CU:CU,".",0)</f>
        <v>ja</v>
      </c>
      <c r="BL669" s="232" t="str">
        <f t="shared" si="70"/>
        <v>251_006</v>
      </c>
    </row>
    <row r="670" spans="1:64" x14ac:dyDescent="0.2">
      <c r="A670" s="6" t="s">
        <v>1647</v>
      </c>
      <c r="C670" s="135">
        <f>_xlfn.XLOOKUP(F670,Monstervakken!C:C,Monstervakken!B:B)</f>
        <v>4057</v>
      </c>
      <c r="D670" s="6" t="s">
        <v>1638</v>
      </c>
      <c r="E670" s="6" t="s">
        <v>169</v>
      </c>
      <c r="F670" s="75">
        <v>142</v>
      </c>
      <c r="G670" s="115" t="str">
        <f t="shared" si="72"/>
        <v>251_007</v>
      </c>
      <c r="H670" s="135"/>
      <c r="I670" s="75">
        <v>7</v>
      </c>
      <c r="J670" s="6" t="s">
        <v>1028</v>
      </c>
      <c r="K670" s="23">
        <v>38.5</v>
      </c>
      <c r="L670" s="25">
        <v>1.2</v>
      </c>
      <c r="M670" s="6">
        <v>46.2</v>
      </c>
      <c r="N670" s="8">
        <v>43655</v>
      </c>
      <c r="O670" s="6" t="s">
        <v>38</v>
      </c>
      <c r="P670" s="66">
        <v>-1.72</v>
      </c>
      <c r="Q670" s="66">
        <v>-1.72</v>
      </c>
      <c r="R670" s="66">
        <f>_xlfn.XLOOKUP(E670,hlp_leggeruitrapport!A:A,hlp_leggeruitrapport!D:D)</f>
        <v>-1.72</v>
      </c>
      <c r="S670" s="66">
        <v>0.25</v>
      </c>
      <c r="T670" s="66">
        <f>_xlfn.XLOOKUP(E670,hlp_leggeruitrapport!A:A,hlp_leggeruitrapport!E:E)</f>
        <v>0.25</v>
      </c>
      <c r="U670" s="75">
        <f>_xlfn.XLOOKUP(E670,hlp_leggeruitrapport!A:A,hlp_leggeruitrapport!F:F)</f>
        <v>1</v>
      </c>
      <c r="V670" s="165">
        <f>_xlfn.XLOOKUP($G670,hpBPaanwas!$C:$C,hpBPaanwas!T:T,".")</f>
        <v>0</v>
      </c>
      <c r="W670" s="75">
        <f t="shared" si="73"/>
        <v>-2.17</v>
      </c>
      <c r="X670" s="6">
        <v>-1.97</v>
      </c>
      <c r="Y670" s="6">
        <v>1.2</v>
      </c>
      <c r="Z670" s="6">
        <v>0.21</v>
      </c>
      <c r="AA670" s="6">
        <v>0.12</v>
      </c>
      <c r="AB670" s="6">
        <v>0.21</v>
      </c>
      <c r="AC670" s="6">
        <v>8.1</v>
      </c>
      <c r="AD670" s="6">
        <v>4.5999999999999996</v>
      </c>
      <c r="AE670" s="6">
        <v>8.1</v>
      </c>
      <c r="AF670" s="6">
        <v>0.4</v>
      </c>
      <c r="AG670" s="6" t="s">
        <v>921</v>
      </c>
      <c r="AH670" s="6" t="s">
        <v>28</v>
      </c>
      <c r="AI670" s="6" t="s">
        <v>41</v>
      </c>
      <c r="AJ670" s="6" t="s">
        <v>1028</v>
      </c>
      <c r="AK670" s="75">
        <f>_xlfn.XLOOKUP(G670,hlpBPout!C:C,hlpBPout!X:X,".")</f>
        <v>8</v>
      </c>
      <c r="AL670" s="75">
        <f>_xlfn.XLOOKUP($G670,hlpBPout!$C:$C,hlpBPout!AA:AA,".")</f>
        <v>4</v>
      </c>
      <c r="AM670" s="75">
        <f>_xlfn.XLOOKUP(G670,hpBPaanwas!C:C,hpBPaanwas!X:X,".")</f>
        <v>8</v>
      </c>
      <c r="AN670" s="165">
        <f t="shared" si="71"/>
        <v>0.20779220779220781</v>
      </c>
      <c r="AO670" s="75">
        <f>_xlfn.XLOOKUP($G670,hpBPaanwas!$C:$C,hpBPaanwas!AA:AA,".")</f>
        <v>8</v>
      </c>
      <c r="AP670" s="116"/>
      <c r="AQ670" s="75">
        <f t="shared" si="68"/>
        <v>-9.9999999999999645E-2</v>
      </c>
      <c r="AR670" s="116"/>
      <c r="AS670" s="127"/>
      <c r="AT670" s="127" t="s">
        <v>3795</v>
      </c>
      <c r="AU670" s="128"/>
      <c r="AV670" s="232" t="str">
        <f>_xlfn.XLOOKUP($F670,Monstervakken!$C:$C,Monstervakken!L:L,".",0)</f>
        <v>Klasse industrie</v>
      </c>
      <c r="AW670" s="232" t="str">
        <f>_xlfn.XLOOKUP($F670,Monstervakken!$C:$C,Monstervakken!M:M,".",0)</f>
        <v>Klasse B</v>
      </c>
      <c r="AX670" s="232" t="str">
        <f>_xlfn.XLOOKUP($F670,Monstervakken!$C:$C,Monstervakken!N:N,".",0)</f>
        <v>Verspreidbaar</v>
      </c>
      <c r="AY670" s="232" t="str">
        <f>_xlfn.XLOOKUP($F670,Monstervakken!$C:$C,Monstervakken!O:O,".",0)</f>
        <v>Toepasbaar in GBT</v>
      </c>
      <c r="AZ670" s="232" t="str">
        <f>_xlfn.XLOOKUP($F670,Monstervakken!$C:$C,Monstervakken!P:P,".",0)</f>
        <v>Toepasbaar in GBT</v>
      </c>
      <c r="BA670" s="232" t="str">
        <f>_xlfn.XLOOKUP($F670,Monstervakken!$C:$C,Monstervakken!Q:Q,".",0)</f>
        <v>Geen</v>
      </c>
      <c r="BB670" s="232"/>
      <c r="BC670" s="234" t="str">
        <f>_xlfn.XLOOKUP($F670,Monstervakken!$C:$C,Monstervakken!CM:CM,".",0)</f>
        <v>ja</v>
      </c>
      <c r="BD670" s="234" t="str">
        <f>_xlfn.XLOOKUP($F670,Monstervakken!$C:$C,Monstervakken!CN:CN,".",0)</f>
        <v>ja</v>
      </c>
      <c r="BE670" s="234" t="str">
        <f>_xlfn.XLOOKUP($F670,Monstervakken!$C:$C,Monstervakken!CO:CO,".",0)</f>
        <v>ja</v>
      </c>
      <c r="BF670" s="234" t="str">
        <f>_xlfn.XLOOKUP($F670,Monstervakken!$C:$C,Monstervakken!CP:CP,".",0)</f>
        <v>ja</v>
      </c>
      <c r="BG670" s="234" t="str">
        <f>_xlfn.XLOOKUP($F670,Monstervakken!$C:$C,Monstervakken!CQ:CQ,".",0)</f>
        <v>ja</v>
      </c>
      <c r="BH670" s="234" t="str">
        <f>_xlfn.XLOOKUP($F670,Monstervakken!$C:$C,Monstervakken!CR:CR,".",0)</f>
        <v>ja</v>
      </c>
      <c r="BI670" s="234" t="str">
        <f>_xlfn.XLOOKUP($F670,Monstervakken!$C:$C,Monstervakken!CS:CS,".",0)</f>
        <v>ja</v>
      </c>
      <c r="BJ670" s="234" t="str">
        <f>_xlfn.XLOOKUP($F670,Monstervakken!$C:$C,Monstervakken!CT:CT,".",0)</f>
        <v>ja</v>
      </c>
      <c r="BK670" s="234" t="str">
        <f>_xlfn.XLOOKUP($F670,Monstervakken!$C:$C,Monstervakken!CU:CU,".",0)</f>
        <v>ja</v>
      </c>
      <c r="BL670" s="232" t="str">
        <f t="shared" si="70"/>
        <v>251_007</v>
      </c>
    </row>
    <row r="671" spans="1:64" x14ac:dyDescent="0.2">
      <c r="A671" s="6" t="s">
        <v>1647</v>
      </c>
      <c r="C671" s="135">
        <f>_xlfn.XLOOKUP(F671,Monstervakken!C:C,Monstervakken!B:B)</f>
        <v>4057</v>
      </c>
      <c r="D671" s="6" t="s">
        <v>1638</v>
      </c>
      <c r="E671" s="6" t="s">
        <v>169</v>
      </c>
      <c r="F671" s="75">
        <v>142</v>
      </c>
      <c r="G671" s="115" t="str">
        <f t="shared" si="72"/>
        <v>251_008</v>
      </c>
      <c r="H671" s="135"/>
      <c r="I671" s="75">
        <v>8</v>
      </c>
      <c r="J671" s="6" t="s">
        <v>1029</v>
      </c>
      <c r="K671" s="23">
        <v>5</v>
      </c>
      <c r="L671" s="25">
        <v>1.35</v>
      </c>
      <c r="M671" s="6">
        <v>6.75</v>
      </c>
      <c r="N671" s="8">
        <v>43655</v>
      </c>
      <c r="O671" s="6" t="s">
        <v>38</v>
      </c>
      <c r="P671" s="66">
        <v>-1.72</v>
      </c>
      <c r="Q671" s="66">
        <v>-1.72</v>
      </c>
      <c r="R671" s="66">
        <f>_xlfn.XLOOKUP(E671,hlp_leggeruitrapport!A:A,hlp_leggeruitrapport!D:D)</f>
        <v>-1.72</v>
      </c>
      <c r="S671" s="66">
        <v>0.25</v>
      </c>
      <c r="T671" s="66">
        <f>_xlfn.XLOOKUP(E671,hlp_leggeruitrapport!A:A,hlp_leggeruitrapport!E:E)</f>
        <v>0.25</v>
      </c>
      <c r="U671" s="75">
        <f>_xlfn.XLOOKUP(E671,hlp_leggeruitrapport!A:A,hlp_leggeruitrapport!F:F)</f>
        <v>1</v>
      </c>
      <c r="V671" s="165">
        <f>_xlfn.XLOOKUP($G671,hpBPaanwas!$C:$C,hpBPaanwas!T:T,".")</f>
        <v>0</v>
      </c>
      <c r="W671" s="75">
        <f t="shared" si="73"/>
        <v>-2.17</v>
      </c>
      <c r="X671" s="6">
        <v>-1.97</v>
      </c>
      <c r="Y671" s="6">
        <v>1.35</v>
      </c>
      <c r="Z671" s="6">
        <v>0.16</v>
      </c>
      <c r="AA671" s="6">
        <v>0.14000000000000001</v>
      </c>
      <c r="AB671" s="6">
        <v>0.16</v>
      </c>
      <c r="AC671" s="6">
        <v>0.8</v>
      </c>
      <c r="AD671" s="6">
        <v>0.7</v>
      </c>
      <c r="AE671" s="6">
        <v>0.8</v>
      </c>
      <c r="AF671" s="6">
        <v>0.41481499999999999</v>
      </c>
      <c r="AG671" s="6" t="s">
        <v>921</v>
      </c>
      <c r="AH671" s="6" t="s">
        <v>28</v>
      </c>
      <c r="AI671" s="6" t="s">
        <v>41</v>
      </c>
      <c r="AJ671" s="6" t="s">
        <v>1029</v>
      </c>
      <c r="AK671" s="75">
        <f>_xlfn.XLOOKUP(G671,hlpBPout!C:C,hlpBPout!X:X,".")</f>
        <v>1</v>
      </c>
      <c r="AL671" s="75">
        <f>_xlfn.XLOOKUP($G671,hlpBPout!$C:$C,hlpBPout!AA:AA,".")</f>
        <v>1</v>
      </c>
      <c r="AM671" s="75">
        <f>_xlfn.XLOOKUP(G671,hpBPaanwas!C:C,hpBPaanwas!X:X,".")</f>
        <v>1</v>
      </c>
      <c r="AN671" s="165">
        <f t="shared" si="71"/>
        <v>0.2</v>
      </c>
      <c r="AO671" s="75">
        <f>_xlfn.XLOOKUP($G671,hpBPaanwas!$C:$C,hpBPaanwas!AA:AA,".")</f>
        <v>1</v>
      </c>
      <c r="AP671" s="116"/>
      <c r="AQ671" s="75">
        <f t="shared" si="68"/>
        <v>0.19999999999999996</v>
      </c>
      <c r="AR671" s="116"/>
      <c r="AS671" s="127"/>
      <c r="AT671" s="127" t="s">
        <v>3795</v>
      </c>
      <c r="AU671" s="128"/>
      <c r="AV671" s="232" t="str">
        <f>_xlfn.XLOOKUP($F671,Monstervakken!$C:$C,Monstervakken!L:L,".",0)</f>
        <v>Klasse industrie</v>
      </c>
      <c r="AW671" s="232" t="str">
        <f>_xlfn.XLOOKUP($F671,Monstervakken!$C:$C,Monstervakken!M:M,".",0)</f>
        <v>Klasse B</v>
      </c>
      <c r="AX671" s="232" t="str">
        <f>_xlfn.XLOOKUP($F671,Monstervakken!$C:$C,Monstervakken!N:N,".",0)</f>
        <v>Verspreidbaar</v>
      </c>
      <c r="AY671" s="232" t="str">
        <f>_xlfn.XLOOKUP($F671,Monstervakken!$C:$C,Monstervakken!O:O,".",0)</f>
        <v>Toepasbaar in GBT</v>
      </c>
      <c r="AZ671" s="232" t="str">
        <f>_xlfn.XLOOKUP($F671,Monstervakken!$C:$C,Monstervakken!P:P,".",0)</f>
        <v>Toepasbaar in GBT</v>
      </c>
      <c r="BA671" s="232" t="str">
        <f>_xlfn.XLOOKUP($F671,Monstervakken!$C:$C,Monstervakken!Q:Q,".",0)</f>
        <v>Geen</v>
      </c>
      <c r="BB671" s="232"/>
      <c r="BC671" s="234" t="str">
        <f>_xlfn.XLOOKUP($F671,Monstervakken!$C:$C,Monstervakken!CM:CM,".",0)</f>
        <v>ja</v>
      </c>
      <c r="BD671" s="234" t="str">
        <f>_xlfn.XLOOKUP($F671,Monstervakken!$C:$C,Monstervakken!CN:CN,".",0)</f>
        <v>ja</v>
      </c>
      <c r="BE671" s="234" t="str">
        <f>_xlfn.XLOOKUP($F671,Monstervakken!$C:$C,Monstervakken!CO:CO,".",0)</f>
        <v>ja</v>
      </c>
      <c r="BF671" s="234" t="str">
        <f>_xlfn.XLOOKUP($F671,Monstervakken!$C:$C,Monstervakken!CP:CP,".",0)</f>
        <v>ja</v>
      </c>
      <c r="BG671" s="234" t="str">
        <f>_xlfn.XLOOKUP($F671,Monstervakken!$C:$C,Monstervakken!CQ:CQ,".",0)</f>
        <v>ja</v>
      </c>
      <c r="BH671" s="234" t="str">
        <f>_xlfn.XLOOKUP($F671,Monstervakken!$C:$C,Monstervakken!CR:CR,".",0)</f>
        <v>ja</v>
      </c>
      <c r="BI671" s="234" t="str">
        <f>_xlfn.XLOOKUP($F671,Monstervakken!$C:$C,Monstervakken!CS:CS,".",0)</f>
        <v>ja</v>
      </c>
      <c r="BJ671" s="234" t="str">
        <f>_xlfn.XLOOKUP($F671,Monstervakken!$C:$C,Monstervakken!CT:CT,".",0)</f>
        <v>ja</v>
      </c>
      <c r="BK671" s="234" t="str">
        <f>_xlfn.XLOOKUP($F671,Monstervakken!$C:$C,Monstervakken!CU:CU,".",0)</f>
        <v>ja</v>
      </c>
      <c r="BL671" s="232" t="str">
        <f t="shared" si="70"/>
        <v>251_008</v>
      </c>
    </row>
    <row r="672" spans="1:64" x14ac:dyDescent="0.2">
      <c r="A672" s="6" t="s">
        <v>1647</v>
      </c>
      <c r="C672" s="135">
        <f>_xlfn.XLOOKUP(F672,Monstervakken!C:C,Monstervakken!B:B)</f>
        <v>4057</v>
      </c>
      <c r="D672" s="6" t="s">
        <v>1638</v>
      </c>
      <c r="E672" s="6" t="s">
        <v>171</v>
      </c>
      <c r="F672" s="75">
        <v>142</v>
      </c>
      <c r="G672" s="115" t="str">
        <f t="shared" si="72"/>
        <v>251_009</v>
      </c>
      <c r="H672" s="135"/>
      <c r="I672" s="75">
        <v>9</v>
      </c>
      <c r="J672" s="6" t="s">
        <v>648</v>
      </c>
      <c r="K672" s="23">
        <v>17.5</v>
      </c>
      <c r="L672" s="25">
        <v>2.4</v>
      </c>
      <c r="M672" s="6">
        <v>42</v>
      </c>
      <c r="N672" s="8">
        <v>43668</v>
      </c>
      <c r="O672" s="6" t="s">
        <v>38</v>
      </c>
      <c r="P672" s="66">
        <v>-0.56999999999999995</v>
      </c>
      <c r="Q672" s="66">
        <v>-0.52</v>
      </c>
      <c r="R672" s="66">
        <f>_xlfn.XLOOKUP(E672,hlp_leggeruitrapport!A:A,hlp_leggeruitrapport!D:D)</f>
        <v>-0.52</v>
      </c>
      <c r="S672" s="66">
        <v>0.5</v>
      </c>
      <c r="T672" s="66">
        <f>_xlfn.XLOOKUP(E672,hlp_leggeruitrapport!A:A,hlp_leggeruitrapport!E:E)</f>
        <v>0.5</v>
      </c>
      <c r="U672" s="75">
        <f>_xlfn.XLOOKUP(E672,hlp_leggeruitrapport!A:A,hlp_leggeruitrapport!F:F)</f>
        <v>2</v>
      </c>
      <c r="V672" s="165">
        <f>_xlfn.XLOOKUP($G672,hpBPaanwas!$C:$C,hpBPaanwas!T:T,".")</f>
        <v>1.4</v>
      </c>
      <c r="W672" s="75">
        <f t="shared" si="73"/>
        <v>-1.22</v>
      </c>
      <c r="X672" s="6">
        <v>-1.02</v>
      </c>
      <c r="Y672" s="6">
        <v>1</v>
      </c>
      <c r="Z672" s="6">
        <v>0.74</v>
      </c>
      <c r="AA672" s="6">
        <v>0.04</v>
      </c>
      <c r="AB672" s="6">
        <v>0.18</v>
      </c>
      <c r="AC672" s="6">
        <v>13</v>
      </c>
      <c r="AD672" s="6">
        <v>0.7</v>
      </c>
      <c r="AE672" s="6">
        <v>3.2</v>
      </c>
      <c r="AF672" s="6">
        <v>7.5758000000000006E-2</v>
      </c>
      <c r="AG672" s="6" t="s">
        <v>479</v>
      </c>
      <c r="AH672" s="6" t="s">
        <v>32</v>
      </c>
      <c r="AI672" s="6" t="s">
        <v>41</v>
      </c>
      <c r="AJ672" s="6" t="s">
        <v>648</v>
      </c>
      <c r="AK672" s="75">
        <f>_xlfn.XLOOKUP(G672,hlpBPout!C:C,hlpBPout!X:X,".")</f>
        <v>12</v>
      </c>
      <c r="AL672" s="75">
        <f>_xlfn.XLOOKUP($G672,hlpBPout!$C:$C,hlpBPout!AA:AA,".")</f>
        <v>0</v>
      </c>
      <c r="AM672" s="75">
        <f>_xlfn.XLOOKUP(G672,hpBPaanwas!C:C,hpBPaanwas!X:X,".")</f>
        <v>14</v>
      </c>
      <c r="AN672" s="165">
        <f t="shared" si="71"/>
        <v>0.2857142857142857</v>
      </c>
      <c r="AO672" s="75">
        <f>_xlfn.XLOOKUP($G672,hpBPaanwas!$C:$C,hpBPaanwas!AA:AA,".")</f>
        <v>5</v>
      </c>
      <c r="AP672" s="116"/>
      <c r="AQ672" s="75">
        <f t="shared" si="68"/>
        <v>-1</v>
      </c>
      <c r="AR672" s="116"/>
      <c r="AS672" s="127"/>
      <c r="AT672" s="127" t="s">
        <v>3795</v>
      </c>
      <c r="AU672" s="128"/>
      <c r="AV672" s="232" t="str">
        <f>_xlfn.XLOOKUP($F672,Monstervakken!$C:$C,Monstervakken!L:L,".",0)</f>
        <v>Klasse industrie</v>
      </c>
      <c r="AW672" s="232" t="str">
        <f>_xlfn.XLOOKUP($F672,Monstervakken!$C:$C,Monstervakken!M:M,".",0)</f>
        <v>Klasse B</v>
      </c>
      <c r="AX672" s="232" t="str">
        <f>_xlfn.XLOOKUP($F672,Monstervakken!$C:$C,Monstervakken!N:N,".",0)</f>
        <v>Verspreidbaar</v>
      </c>
      <c r="AY672" s="232" t="str">
        <f>_xlfn.XLOOKUP($F672,Monstervakken!$C:$C,Monstervakken!O:O,".",0)</f>
        <v>Toepasbaar in GBT</v>
      </c>
      <c r="AZ672" s="232" t="str">
        <f>_xlfn.XLOOKUP($F672,Monstervakken!$C:$C,Monstervakken!P:P,".",0)</f>
        <v>Toepasbaar in GBT</v>
      </c>
      <c r="BA672" s="232" t="str">
        <f>_xlfn.XLOOKUP($F672,Monstervakken!$C:$C,Monstervakken!Q:Q,".",0)</f>
        <v>Geen</v>
      </c>
      <c r="BB672" s="232"/>
      <c r="BC672" s="234" t="str">
        <f>_xlfn.XLOOKUP($F672,Monstervakken!$C:$C,Monstervakken!CM:CM,".",0)</f>
        <v>ja</v>
      </c>
      <c r="BD672" s="234" t="str">
        <f>_xlfn.XLOOKUP($F672,Monstervakken!$C:$C,Monstervakken!CN:CN,".",0)</f>
        <v>ja</v>
      </c>
      <c r="BE672" s="234" t="str">
        <f>_xlfn.XLOOKUP($F672,Monstervakken!$C:$C,Monstervakken!CO:CO,".",0)</f>
        <v>ja</v>
      </c>
      <c r="BF672" s="234" t="str">
        <f>_xlfn.XLOOKUP($F672,Monstervakken!$C:$C,Monstervakken!CP:CP,".",0)</f>
        <v>ja</v>
      </c>
      <c r="BG672" s="234" t="str">
        <f>_xlfn.XLOOKUP($F672,Monstervakken!$C:$C,Monstervakken!CQ:CQ,".",0)</f>
        <v>ja</v>
      </c>
      <c r="BH672" s="234" t="str">
        <f>_xlfn.XLOOKUP($F672,Monstervakken!$C:$C,Monstervakken!CR:CR,".",0)</f>
        <v>ja</v>
      </c>
      <c r="BI672" s="234" t="str">
        <f>_xlfn.XLOOKUP($F672,Monstervakken!$C:$C,Monstervakken!CS:CS,".",0)</f>
        <v>ja</v>
      </c>
      <c r="BJ672" s="234" t="str">
        <f>_xlfn.XLOOKUP($F672,Monstervakken!$C:$C,Monstervakken!CT:CT,".",0)</f>
        <v>ja</v>
      </c>
      <c r="BK672" s="234" t="str">
        <f>_xlfn.XLOOKUP($F672,Monstervakken!$C:$C,Monstervakken!CU:CU,".",0)</f>
        <v>ja</v>
      </c>
      <c r="BL672" s="232" t="str">
        <f t="shared" si="70"/>
        <v>251_009</v>
      </c>
    </row>
    <row r="673" spans="1:64" x14ac:dyDescent="0.2">
      <c r="A673" s="6" t="s">
        <v>1647</v>
      </c>
      <c r="C673" s="135">
        <f>_xlfn.XLOOKUP(F673,Monstervakken!C:C,Monstervakken!B:B)</f>
        <v>4057</v>
      </c>
      <c r="D673" s="6" t="s">
        <v>1638</v>
      </c>
      <c r="E673" s="6" t="s">
        <v>171</v>
      </c>
      <c r="F673" s="75">
        <v>142</v>
      </c>
      <c r="G673" s="115" t="str">
        <f t="shared" si="72"/>
        <v>251_010</v>
      </c>
      <c r="H673" s="135"/>
      <c r="I673" s="75">
        <v>10</v>
      </c>
      <c r="J673" s="6" t="s">
        <v>649</v>
      </c>
      <c r="K673" s="23">
        <v>22.5</v>
      </c>
      <c r="L673" s="25">
        <v>2.75</v>
      </c>
      <c r="M673" s="6">
        <v>61.875</v>
      </c>
      <c r="N673" s="8">
        <v>43655</v>
      </c>
      <c r="O673" s="6" t="s">
        <v>38</v>
      </c>
      <c r="P673" s="66">
        <v>-0.61</v>
      </c>
      <c r="Q673" s="66">
        <v>-0.52</v>
      </c>
      <c r="R673" s="66">
        <f>_xlfn.XLOOKUP(E673,hlp_leggeruitrapport!A:A,hlp_leggeruitrapport!D:D)</f>
        <v>-0.52</v>
      </c>
      <c r="S673" s="66">
        <v>0.5</v>
      </c>
      <c r="T673" s="66">
        <f>_xlfn.XLOOKUP(E673,hlp_leggeruitrapport!A:A,hlp_leggeruitrapport!E:E)</f>
        <v>0.5</v>
      </c>
      <c r="U673" s="75">
        <f>_xlfn.XLOOKUP(E673,hlp_leggeruitrapport!A:A,hlp_leggeruitrapport!F:F)</f>
        <v>2</v>
      </c>
      <c r="V673" s="165">
        <f>_xlfn.XLOOKUP($G673,hpBPaanwas!$C:$C,hpBPaanwas!T:T,".")</f>
        <v>1.75</v>
      </c>
      <c r="W673" s="75">
        <f t="shared" si="73"/>
        <v>-1.22</v>
      </c>
      <c r="X673" s="6">
        <v>-1.02</v>
      </c>
      <c r="Y673" s="6">
        <v>1</v>
      </c>
      <c r="Z673" s="6">
        <v>0.79</v>
      </c>
      <c r="AA673" s="6">
        <v>0.03</v>
      </c>
      <c r="AB673" s="6">
        <v>0.16</v>
      </c>
      <c r="AC673" s="6">
        <v>17.8</v>
      </c>
      <c r="AD673" s="6">
        <v>0.7</v>
      </c>
      <c r="AE673" s="6">
        <v>3.6</v>
      </c>
      <c r="AF673" s="6">
        <v>5.7007000000000002E-2</v>
      </c>
      <c r="AG673" s="6" t="s">
        <v>479</v>
      </c>
      <c r="AH673" s="6" t="s">
        <v>32</v>
      </c>
      <c r="AI673" s="6" t="s">
        <v>41</v>
      </c>
      <c r="AJ673" s="6" t="s">
        <v>649</v>
      </c>
      <c r="AK673" s="75">
        <f>_xlfn.XLOOKUP(G673,hlpBPout!C:C,hlpBPout!X:X,".")</f>
        <v>18</v>
      </c>
      <c r="AL673" s="75">
        <f>_xlfn.XLOOKUP($G673,hlpBPout!$C:$C,hlpBPout!AA:AA,".")</f>
        <v>0</v>
      </c>
      <c r="AM673" s="75">
        <f>_xlfn.XLOOKUP(G673,hpBPaanwas!C:C,hpBPaanwas!X:X,".")</f>
        <v>18</v>
      </c>
      <c r="AN673" s="165">
        <f t="shared" si="71"/>
        <v>0.31111111111111112</v>
      </c>
      <c r="AO673" s="75">
        <f>_xlfn.XLOOKUP($G673,hpBPaanwas!$C:$C,hpBPaanwas!AA:AA,".")</f>
        <v>7</v>
      </c>
      <c r="AP673" s="116"/>
      <c r="AQ673" s="75">
        <f t="shared" si="68"/>
        <v>0.19999999999999929</v>
      </c>
      <c r="AR673" s="116"/>
      <c r="AS673" s="127"/>
      <c r="AT673" s="127" t="s">
        <v>3795</v>
      </c>
      <c r="AU673" s="128"/>
      <c r="AV673" s="232" t="str">
        <f>_xlfn.XLOOKUP($F673,Monstervakken!$C:$C,Monstervakken!L:L,".",0)</f>
        <v>Klasse industrie</v>
      </c>
      <c r="AW673" s="232" t="str">
        <f>_xlfn.XLOOKUP($F673,Monstervakken!$C:$C,Monstervakken!M:M,".",0)</f>
        <v>Klasse B</v>
      </c>
      <c r="AX673" s="232" t="str">
        <f>_xlfn.XLOOKUP($F673,Monstervakken!$C:$C,Monstervakken!N:N,".",0)</f>
        <v>Verspreidbaar</v>
      </c>
      <c r="AY673" s="232" t="str">
        <f>_xlfn.XLOOKUP($F673,Monstervakken!$C:$C,Monstervakken!O:O,".",0)</f>
        <v>Toepasbaar in GBT</v>
      </c>
      <c r="AZ673" s="232" t="str">
        <f>_xlfn.XLOOKUP($F673,Monstervakken!$C:$C,Monstervakken!P:P,".",0)</f>
        <v>Toepasbaar in GBT</v>
      </c>
      <c r="BA673" s="232" t="str">
        <f>_xlfn.XLOOKUP($F673,Monstervakken!$C:$C,Monstervakken!Q:Q,".",0)</f>
        <v>Geen</v>
      </c>
      <c r="BB673" s="232"/>
      <c r="BC673" s="234" t="str">
        <f>_xlfn.XLOOKUP($F673,Monstervakken!$C:$C,Monstervakken!CM:CM,".",0)</f>
        <v>ja</v>
      </c>
      <c r="BD673" s="234" t="str">
        <f>_xlfn.XLOOKUP($F673,Monstervakken!$C:$C,Monstervakken!CN:CN,".",0)</f>
        <v>ja</v>
      </c>
      <c r="BE673" s="234" t="str">
        <f>_xlfn.XLOOKUP($F673,Monstervakken!$C:$C,Monstervakken!CO:CO,".",0)</f>
        <v>ja</v>
      </c>
      <c r="BF673" s="234" t="str">
        <f>_xlfn.XLOOKUP($F673,Monstervakken!$C:$C,Monstervakken!CP:CP,".",0)</f>
        <v>ja</v>
      </c>
      <c r="BG673" s="234" t="str">
        <f>_xlfn.XLOOKUP($F673,Monstervakken!$C:$C,Monstervakken!CQ:CQ,".",0)</f>
        <v>ja</v>
      </c>
      <c r="BH673" s="234" t="str">
        <f>_xlfn.XLOOKUP($F673,Monstervakken!$C:$C,Monstervakken!CR:CR,".",0)</f>
        <v>ja</v>
      </c>
      <c r="BI673" s="234" t="str">
        <f>_xlfn.XLOOKUP($F673,Monstervakken!$C:$C,Monstervakken!CS:CS,".",0)</f>
        <v>ja</v>
      </c>
      <c r="BJ673" s="234" t="str">
        <f>_xlfn.XLOOKUP($F673,Monstervakken!$C:$C,Monstervakken!CT:CT,".",0)</f>
        <v>ja</v>
      </c>
      <c r="BK673" s="234" t="str">
        <f>_xlfn.XLOOKUP($F673,Monstervakken!$C:$C,Monstervakken!CU:CU,".",0)</f>
        <v>ja</v>
      </c>
      <c r="BL673" s="232" t="str">
        <f t="shared" si="70"/>
        <v>251_010</v>
      </c>
    </row>
    <row r="674" spans="1:64" x14ac:dyDescent="0.2">
      <c r="A674" s="6" t="s">
        <v>1647</v>
      </c>
      <c r="C674" s="135">
        <f>_xlfn.XLOOKUP(F674,Monstervakken!C:C,Monstervakken!B:B)</f>
        <v>4057</v>
      </c>
      <c r="D674" s="6" t="s">
        <v>1638</v>
      </c>
      <c r="E674" s="6" t="s">
        <v>171</v>
      </c>
      <c r="F674" s="75">
        <v>142</v>
      </c>
      <c r="G674" s="115" t="str">
        <f t="shared" si="72"/>
        <v>251_011</v>
      </c>
      <c r="H674" s="135"/>
      <c r="I674" s="75">
        <v>11</v>
      </c>
      <c r="J674" s="6" t="s">
        <v>172</v>
      </c>
      <c r="K674" s="23">
        <v>25</v>
      </c>
      <c r="L674" s="25">
        <v>2.2999999999999998</v>
      </c>
      <c r="M674" s="6">
        <v>57.5</v>
      </c>
      <c r="N674" s="8">
        <v>43668</v>
      </c>
      <c r="O674" s="6" t="s">
        <v>38</v>
      </c>
      <c r="P674" s="66">
        <v>-0.56999999999999995</v>
      </c>
      <c r="Q674" s="66">
        <v>-0.52</v>
      </c>
      <c r="R674" s="66">
        <f>_xlfn.XLOOKUP(E674,hlp_leggeruitrapport!A:A,hlp_leggeruitrapport!D:D)</f>
        <v>-0.52</v>
      </c>
      <c r="S674" s="66">
        <v>0.5</v>
      </c>
      <c r="T674" s="66">
        <f>_xlfn.XLOOKUP(E674,hlp_leggeruitrapport!A:A,hlp_leggeruitrapport!E:E)</f>
        <v>0.5</v>
      </c>
      <c r="U674" s="75">
        <f>_xlfn.XLOOKUP(E674,hlp_leggeruitrapport!A:A,hlp_leggeruitrapport!F:F)</f>
        <v>2</v>
      </c>
      <c r="V674" s="165">
        <f>_xlfn.XLOOKUP($G674,hpBPaanwas!$C:$C,hpBPaanwas!T:T,".")</f>
        <v>1.3</v>
      </c>
      <c r="W674" s="75">
        <f t="shared" si="73"/>
        <v>-1.22</v>
      </c>
      <c r="X674" s="6">
        <v>-1.02</v>
      </c>
      <c r="Y674" s="6">
        <v>1</v>
      </c>
      <c r="Z674" s="6">
        <v>0.4</v>
      </c>
      <c r="AA674" s="6">
        <v>0.01</v>
      </c>
      <c r="AB674" s="6">
        <v>0.14000000000000001</v>
      </c>
      <c r="AC674" s="6">
        <v>10</v>
      </c>
      <c r="AD674" s="6">
        <v>0.3</v>
      </c>
      <c r="AE674" s="6">
        <v>3.5</v>
      </c>
      <c r="AF674" s="6">
        <v>1.9743E-2</v>
      </c>
      <c r="AG674" s="6" t="s">
        <v>27</v>
      </c>
      <c r="AH674" s="6" t="s">
        <v>32</v>
      </c>
      <c r="AI674" s="6" t="s">
        <v>29</v>
      </c>
      <c r="AJ674" s="6" t="s">
        <v>172</v>
      </c>
      <c r="AK674" s="75">
        <f>_xlfn.XLOOKUP(G674,hlpBPout!C:C,hlpBPout!X:X,".")</f>
        <v>10</v>
      </c>
      <c r="AL674" s="75">
        <f>_xlfn.XLOOKUP($G674,hlpBPout!$C:$C,hlpBPout!AA:AA,".")</f>
        <v>0</v>
      </c>
      <c r="AM674" s="75">
        <f>_xlfn.XLOOKUP(G674,hpBPaanwas!C:C,hpBPaanwas!X:X,".")</f>
        <v>10</v>
      </c>
      <c r="AN674" s="165">
        <f t="shared" si="71"/>
        <v>0.2</v>
      </c>
      <c r="AO674" s="75">
        <f>_xlfn.XLOOKUP($G674,hpBPaanwas!$C:$C,hpBPaanwas!AA:AA,".")</f>
        <v>5</v>
      </c>
      <c r="AP674" s="116"/>
      <c r="AQ674" s="75">
        <f t="shared" si="68"/>
        <v>0</v>
      </c>
      <c r="AR674" s="116"/>
      <c r="AS674" s="127"/>
      <c r="AT674" s="127" t="s">
        <v>3795</v>
      </c>
      <c r="AU674" s="128"/>
      <c r="AV674" s="232" t="str">
        <f>_xlfn.XLOOKUP($F674,Monstervakken!$C:$C,Monstervakken!L:L,".",0)</f>
        <v>Klasse industrie</v>
      </c>
      <c r="AW674" s="232" t="str">
        <f>_xlfn.XLOOKUP($F674,Monstervakken!$C:$C,Monstervakken!M:M,".",0)</f>
        <v>Klasse B</v>
      </c>
      <c r="AX674" s="232" t="str">
        <f>_xlfn.XLOOKUP($F674,Monstervakken!$C:$C,Monstervakken!N:N,".",0)</f>
        <v>Verspreidbaar</v>
      </c>
      <c r="AY674" s="232" t="str">
        <f>_xlfn.XLOOKUP($F674,Monstervakken!$C:$C,Monstervakken!O:O,".",0)</f>
        <v>Toepasbaar in GBT</v>
      </c>
      <c r="AZ674" s="232" t="str">
        <f>_xlfn.XLOOKUP($F674,Monstervakken!$C:$C,Monstervakken!P:P,".",0)</f>
        <v>Toepasbaar in GBT</v>
      </c>
      <c r="BA674" s="232" t="str">
        <f>_xlfn.XLOOKUP($F674,Monstervakken!$C:$C,Monstervakken!Q:Q,".",0)</f>
        <v>Geen</v>
      </c>
      <c r="BB674" s="232"/>
      <c r="BC674" s="234" t="str">
        <f>_xlfn.XLOOKUP($F674,Monstervakken!$C:$C,Monstervakken!CM:CM,".",0)</f>
        <v>ja</v>
      </c>
      <c r="BD674" s="234" t="str">
        <f>_xlfn.XLOOKUP($F674,Monstervakken!$C:$C,Monstervakken!CN:CN,".",0)</f>
        <v>ja</v>
      </c>
      <c r="BE674" s="234" t="str">
        <f>_xlfn.XLOOKUP($F674,Monstervakken!$C:$C,Monstervakken!CO:CO,".",0)</f>
        <v>ja</v>
      </c>
      <c r="BF674" s="234" t="str">
        <f>_xlfn.XLOOKUP($F674,Monstervakken!$C:$C,Monstervakken!CP:CP,".",0)</f>
        <v>ja</v>
      </c>
      <c r="BG674" s="234" t="str">
        <f>_xlfn.XLOOKUP($F674,Monstervakken!$C:$C,Monstervakken!CQ:CQ,".",0)</f>
        <v>ja</v>
      </c>
      <c r="BH674" s="234" t="str">
        <f>_xlfn.XLOOKUP($F674,Monstervakken!$C:$C,Monstervakken!CR:CR,".",0)</f>
        <v>ja</v>
      </c>
      <c r="BI674" s="234" t="str">
        <f>_xlfn.XLOOKUP($F674,Monstervakken!$C:$C,Monstervakken!CS:CS,".",0)</f>
        <v>ja</v>
      </c>
      <c r="BJ674" s="234" t="str">
        <f>_xlfn.XLOOKUP($F674,Monstervakken!$C:$C,Monstervakken!CT:CT,".",0)</f>
        <v>ja</v>
      </c>
      <c r="BK674" s="234" t="str">
        <f>_xlfn.XLOOKUP($F674,Monstervakken!$C:$C,Monstervakken!CU:CU,".",0)</f>
        <v>ja</v>
      </c>
      <c r="BL674" s="232" t="str">
        <f t="shared" si="70"/>
        <v>251_011</v>
      </c>
    </row>
    <row r="675" spans="1:64" x14ac:dyDescent="0.2">
      <c r="A675" s="6" t="s">
        <v>1647</v>
      </c>
      <c r="C675" s="135">
        <f>_xlfn.XLOOKUP(F675,Monstervakken!C:C,Monstervakken!B:B)</f>
        <v>4057</v>
      </c>
      <c r="D675" s="6" t="s">
        <v>1638</v>
      </c>
      <c r="E675" s="6" t="s">
        <v>171</v>
      </c>
      <c r="F675" s="75">
        <v>142</v>
      </c>
      <c r="G675" s="115" t="str">
        <f t="shared" si="72"/>
        <v>251_012</v>
      </c>
      <c r="H675" s="135"/>
      <c r="I675" s="75">
        <v>12</v>
      </c>
      <c r="J675" s="6" t="s">
        <v>1030</v>
      </c>
      <c r="K675" s="23">
        <v>23</v>
      </c>
      <c r="L675" s="25">
        <v>2.2999999999999998</v>
      </c>
      <c r="M675" s="6">
        <v>52.9</v>
      </c>
      <c r="N675" s="8">
        <v>43655</v>
      </c>
      <c r="O675" s="6" t="s">
        <v>38</v>
      </c>
      <c r="P675" s="66">
        <v>-0.61</v>
      </c>
      <c r="Q675" s="66">
        <v>-0.52</v>
      </c>
      <c r="R675" s="66">
        <f>_xlfn.XLOOKUP(E675,hlp_leggeruitrapport!A:A,hlp_leggeruitrapport!D:D)</f>
        <v>-0.52</v>
      </c>
      <c r="S675" s="66">
        <v>0.5</v>
      </c>
      <c r="T675" s="66">
        <f>_xlfn.XLOOKUP(E675,hlp_leggeruitrapport!A:A,hlp_leggeruitrapport!E:E)</f>
        <v>0.5</v>
      </c>
      <c r="U675" s="75">
        <f>_xlfn.XLOOKUP(E675,hlp_leggeruitrapport!A:A,hlp_leggeruitrapport!F:F)</f>
        <v>2</v>
      </c>
      <c r="V675" s="165">
        <f>_xlfn.XLOOKUP($G675,hpBPaanwas!$C:$C,hpBPaanwas!T:T,".")</f>
        <v>1.3</v>
      </c>
      <c r="W675" s="75">
        <f t="shared" si="73"/>
        <v>-1.22</v>
      </c>
      <c r="X675" s="6">
        <v>-1.02</v>
      </c>
      <c r="Y675" s="6">
        <v>1</v>
      </c>
      <c r="Z675" s="6">
        <v>0.55000000000000004</v>
      </c>
      <c r="AA675" s="6">
        <v>0.16</v>
      </c>
      <c r="AB675" s="6">
        <v>0.3</v>
      </c>
      <c r="AC675" s="6">
        <v>12.7</v>
      </c>
      <c r="AD675" s="6">
        <v>3.7</v>
      </c>
      <c r="AE675" s="6">
        <v>6.9</v>
      </c>
      <c r="AF675" s="6">
        <v>0.264901</v>
      </c>
      <c r="AG675" s="6" t="s">
        <v>921</v>
      </c>
      <c r="AH675" s="6" t="s">
        <v>32</v>
      </c>
      <c r="AI675" s="6" t="s">
        <v>41</v>
      </c>
      <c r="AJ675" s="6" t="s">
        <v>1030</v>
      </c>
      <c r="AK675" s="75">
        <f>_xlfn.XLOOKUP(G675,hlpBPout!C:C,hlpBPout!X:X,".")</f>
        <v>12</v>
      </c>
      <c r="AL675" s="75">
        <f>_xlfn.XLOOKUP($G675,hlpBPout!$C:$C,hlpBPout!AA:AA,".")</f>
        <v>2</v>
      </c>
      <c r="AM675" s="75">
        <f>_xlfn.XLOOKUP(G675,hpBPaanwas!C:C,hpBPaanwas!X:X,".")</f>
        <v>14</v>
      </c>
      <c r="AN675" s="165">
        <f t="shared" si="71"/>
        <v>0.52173913043478259</v>
      </c>
      <c r="AO675" s="75">
        <f>_xlfn.XLOOKUP($G675,hpBPaanwas!$C:$C,hpBPaanwas!AA:AA,".")</f>
        <v>12</v>
      </c>
      <c r="AP675" s="116"/>
      <c r="AQ675" s="75">
        <f t="shared" si="68"/>
        <v>-0.69999999999999929</v>
      </c>
      <c r="AR675" s="116"/>
      <c r="AS675" s="127"/>
      <c r="AT675" s="127" t="s">
        <v>3795</v>
      </c>
      <c r="AU675" s="128"/>
      <c r="AV675" s="232" t="str">
        <f>_xlfn.XLOOKUP($F675,Monstervakken!$C:$C,Monstervakken!L:L,".",0)</f>
        <v>Klasse industrie</v>
      </c>
      <c r="AW675" s="232" t="str">
        <f>_xlfn.XLOOKUP($F675,Monstervakken!$C:$C,Monstervakken!M:M,".",0)</f>
        <v>Klasse B</v>
      </c>
      <c r="AX675" s="232" t="str">
        <f>_xlfn.XLOOKUP($F675,Monstervakken!$C:$C,Monstervakken!N:N,".",0)</f>
        <v>Verspreidbaar</v>
      </c>
      <c r="AY675" s="232" t="str">
        <f>_xlfn.XLOOKUP($F675,Monstervakken!$C:$C,Monstervakken!O:O,".",0)</f>
        <v>Toepasbaar in GBT</v>
      </c>
      <c r="AZ675" s="232" t="str">
        <f>_xlfn.XLOOKUP($F675,Monstervakken!$C:$C,Monstervakken!P:P,".",0)</f>
        <v>Toepasbaar in GBT</v>
      </c>
      <c r="BA675" s="232" t="str">
        <f>_xlfn.XLOOKUP($F675,Monstervakken!$C:$C,Monstervakken!Q:Q,".",0)</f>
        <v>Geen</v>
      </c>
      <c r="BB675" s="232"/>
      <c r="BC675" s="234" t="str">
        <f>_xlfn.XLOOKUP($F675,Monstervakken!$C:$C,Monstervakken!CM:CM,".",0)</f>
        <v>ja</v>
      </c>
      <c r="BD675" s="234" t="str">
        <f>_xlfn.XLOOKUP($F675,Monstervakken!$C:$C,Monstervakken!CN:CN,".",0)</f>
        <v>ja</v>
      </c>
      <c r="BE675" s="234" t="str">
        <f>_xlfn.XLOOKUP($F675,Monstervakken!$C:$C,Monstervakken!CO:CO,".",0)</f>
        <v>ja</v>
      </c>
      <c r="BF675" s="234" t="str">
        <f>_xlfn.XLOOKUP($F675,Monstervakken!$C:$C,Monstervakken!CP:CP,".",0)</f>
        <v>ja</v>
      </c>
      <c r="BG675" s="234" t="str">
        <f>_xlfn.XLOOKUP($F675,Monstervakken!$C:$C,Monstervakken!CQ:CQ,".",0)</f>
        <v>ja</v>
      </c>
      <c r="BH675" s="234" t="str">
        <f>_xlfn.XLOOKUP($F675,Monstervakken!$C:$C,Monstervakken!CR:CR,".",0)</f>
        <v>ja</v>
      </c>
      <c r="BI675" s="234" t="str">
        <f>_xlfn.XLOOKUP($F675,Monstervakken!$C:$C,Monstervakken!CS:CS,".",0)</f>
        <v>ja</v>
      </c>
      <c r="BJ675" s="234" t="str">
        <f>_xlfn.XLOOKUP($F675,Monstervakken!$C:$C,Monstervakken!CT:CT,".",0)</f>
        <v>ja</v>
      </c>
      <c r="BK675" s="234" t="str">
        <f>_xlfn.XLOOKUP($F675,Monstervakken!$C:$C,Monstervakken!CU:CU,".",0)</f>
        <v>ja</v>
      </c>
      <c r="BL675" s="232" t="str">
        <f t="shared" si="70"/>
        <v>251_012</v>
      </c>
    </row>
    <row r="676" spans="1:64" x14ac:dyDescent="0.2">
      <c r="A676" s="6" t="s">
        <v>1647</v>
      </c>
      <c r="C676" s="135">
        <f>_xlfn.XLOOKUP(F676,Monstervakken!C:C,Monstervakken!B:B)</f>
        <v>4057</v>
      </c>
      <c r="D676" s="6" t="s">
        <v>1638</v>
      </c>
      <c r="E676" s="6" t="s">
        <v>171</v>
      </c>
      <c r="F676" s="75">
        <v>142</v>
      </c>
      <c r="G676" s="115" t="str">
        <f t="shared" si="72"/>
        <v>251_013</v>
      </c>
      <c r="H676" s="135"/>
      <c r="I676" s="75">
        <v>13</v>
      </c>
      <c r="J676" s="6" t="s">
        <v>1031</v>
      </c>
      <c r="K676" s="23">
        <v>17.5</v>
      </c>
      <c r="L676" s="25">
        <v>2.2000000000000002</v>
      </c>
      <c r="M676" s="6">
        <v>38.5</v>
      </c>
      <c r="N676" s="8">
        <v>43668</v>
      </c>
      <c r="O676" s="6" t="s">
        <v>38</v>
      </c>
      <c r="P676" s="66">
        <v>-0.56999999999999995</v>
      </c>
      <c r="Q676" s="66">
        <v>-0.52</v>
      </c>
      <c r="R676" s="66">
        <f>_xlfn.XLOOKUP(E676,hlp_leggeruitrapport!A:A,hlp_leggeruitrapport!D:D)</f>
        <v>-0.52</v>
      </c>
      <c r="S676" s="66">
        <v>0.5</v>
      </c>
      <c r="T676" s="66">
        <f>_xlfn.XLOOKUP(E676,hlp_leggeruitrapport!A:A,hlp_leggeruitrapport!E:E)</f>
        <v>0.5</v>
      </c>
      <c r="U676" s="75">
        <f>_xlfn.XLOOKUP(E676,hlp_leggeruitrapport!A:A,hlp_leggeruitrapport!F:F)</f>
        <v>2</v>
      </c>
      <c r="V676" s="165">
        <f>_xlfn.XLOOKUP($G676,hpBPaanwas!$C:$C,hpBPaanwas!T:T,".")</f>
        <v>1.2</v>
      </c>
      <c r="W676" s="75">
        <f t="shared" si="73"/>
        <v>-1.22</v>
      </c>
      <c r="X676" s="6">
        <v>-1.02</v>
      </c>
      <c r="Y676" s="6">
        <v>1</v>
      </c>
      <c r="Z676" s="6">
        <v>0.36</v>
      </c>
      <c r="AA676" s="6">
        <v>0.14000000000000001</v>
      </c>
      <c r="AB676" s="6">
        <v>0.27</v>
      </c>
      <c r="AC676" s="6">
        <v>6.3</v>
      </c>
      <c r="AD676" s="6">
        <v>2.5</v>
      </c>
      <c r="AE676" s="6">
        <v>4.7</v>
      </c>
      <c r="AF676" s="6">
        <v>0.23972599999999999</v>
      </c>
      <c r="AG676" s="6" t="s">
        <v>921</v>
      </c>
      <c r="AH676" s="6" t="s">
        <v>32</v>
      </c>
      <c r="AI676" s="6" t="s">
        <v>41</v>
      </c>
      <c r="AJ676" s="6" t="s">
        <v>1031</v>
      </c>
      <c r="AK676" s="75">
        <f>_xlfn.XLOOKUP(G676,hlpBPout!C:C,hlpBPout!X:X,".")</f>
        <v>7</v>
      </c>
      <c r="AL676" s="75">
        <f>_xlfn.XLOOKUP($G676,hlpBPout!$C:$C,hlpBPout!AA:AA,".")</f>
        <v>2</v>
      </c>
      <c r="AM676" s="75">
        <f>_xlfn.XLOOKUP(G676,hpBPaanwas!C:C,hpBPaanwas!X:X,".")</f>
        <v>7</v>
      </c>
      <c r="AN676" s="165">
        <f t="shared" si="71"/>
        <v>0.4</v>
      </c>
      <c r="AO676" s="75">
        <f>_xlfn.XLOOKUP($G676,hpBPaanwas!$C:$C,hpBPaanwas!AA:AA,".")</f>
        <v>7</v>
      </c>
      <c r="AP676" s="116"/>
      <c r="AQ676" s="75">
        <f t="shared" si="68"/>
        <v>0.70000000000000018</v>
      </c>
      <c r="AR676" s="116"/>
      <c r="AS676" s="127"/>
      <c r="AT676" s="127" t="s">
        <v>3795</v>
      </c>
      <c r="AU676" s="128"/>
      <c r="AV676" s="232" t="str">
        <f>_xlfn.XLOOKUP($F676,Monstervakken!$C:$C,Monstervakken!L:L,".",0)</f>
        <v>Klasse industrie</v>
      </c>
      <c r="AW676" s="232" t="str">
        <f>_xlfn.XLOOKUP($F676,Monstervakken!$C:$C,Monstervakken!M:M,".",0)</f>
        <v>Klasse B</v>
      </c>
      <c r="AX676" s="232" t="str">
        <f>_xlfn.XLOOKUP($F676,Monstervakken!$C:$C,Monstervakken!N:N,".",0)</f>
        <v>Verspreidbaar</v>
      </c>
      <c r="AY676" s="232" t="str">
        <f>_xlfn.XLOOKUP($F676,Monstervakken!$C:$C,Monstervakken!O:O,".",0)</f>
        <v>Toepasbaar in GBT</v>
      </c>
      <c r="AZ676" s="232" t="str">
        <f>_xlfn.XLOOKUP($F676,Monstervakken!$C:$C,Monstervakken!P:P,".",0)</f>
        <v>Toepasbaar in GBT</v>
      </c>
      <c r="BA676" s="232" t="str">
        <f>_xlfn.XLOOKUP($F676,Monstervakken!$C:$C,Monstervakken!Q:Q,".",0)</f>
        <v>Geen</v>
      </c>
      <c r="BB676" s="232"/>
      <c r="BC676" s="234" t="str">
        <f>_xlfn.XLOOKUP($F676,Monstervakken!$C:$C,Monstervakken!CM:CM,".",0)</f>
        <v>ja</v>
      </c>
      <c r="BD676" s="234" t="str">
        <f>_xlfn.XLOOKUP($F676,Monstervakken!$C:$C,Monstervakken!CN:CN,".",0)</f>
        <v>ja</v>
      </c>
      <c r="BE676" s="234" t="str">
        <f>_xlfn.XLOOKUP($F676,Monstervakken!$C:$C,Monstervakken!CO:CO,".",0)</f>
        <v>ja</v>
      </c>
      <c r="BF676" s="234" t="str">
        <f>_xlfn.XLOOKUP($F676,Monstervakken!$C:$C,Monstervakken!CP:CP,".",0)</f>
        <v>ja</v>
      </c>
      <c r="BG676" s="234" t="str">
        <f>_xlfn.XLOOKUP($F676,Monstervakken!$C:$C,Monstervakken!CQ:CQ,".",0)</f>
        <v>ja</v>
      </c>
      <c r="BH676" s="234" t="str">
        <f>_xlfn.XLOOKUP($F676,Monstervakken!$C:$C,Monstervakken!CR:CR,".",0)</f>
        <v>ja</v>
      </c>
      <c r="BI676" s="234" t="str">
        <f>_xlfn.XLOOKUP($F676,Monstervakken!$C:$C,Monstervakken!CS:CS,".",0)</f>
        <v>ja</v>
      </c>
      <c r="BJ676" s="234" t="str">
        <f>_xlfn.XLOOKUP($F676,Monstervakken!$C:$C,Monstervakken!CT:CT,".",0)</f>
        <v>ja</v>
      </c>
      <c r="BK676" s="234" t="str">
        <f>_xlfn.XLOOKUP($F676,Monstervakken!$C:$C,Monstervakken!CU:CU,".",0)</f>
        <v>ja</v>
      </c>
      <c r="BL676" s="232" t="str">
        <f t="shared" si="70"/>
        <v>251_013</v>
      </c>
    </row>
    <row r="677" spans="1:64" x14ac:dyDescent="0.2">
      <c r="A677" s="6" t="s">
        <v>1647</v>
      </c>
      <c r="C677" s="135">
        <f>_xlfn.XLOOKUP(F677,Monstervakken!C:C,Monstervakken!B:B)</f>
        <v>4057</v>
      </c>
      <c r="D677" s="6" t="s">
        <v>1638</v>
      </c>
      <c r="E677" s="6" t="s">
        <v>171</v>
      </c>
      <c r="F677" s="75">
        <v>142</v>
      </c>
      <c r="G677" s="115" t="str">
        <f t="shared" si="72"/>
        <v>251_014</v>
      </c>
      <c r="H677" s="135"/>
      <c r="I677" s="75">
        <v>14</v>
      </c>
      <c r="J677" s="6" t="s">
        <v>650</v>
      </c>
      <c r="K677" s="23">
        <v>23</v>
      </c>
      <c r="L677" s="25">
        <v>4.5</v>
      </c>
      <c r="M677" s="6">
        <v>103.5</v>
      </c>
      <c r="N677" s="8">
        <v>43668</v>
      </c>
      <c r="O677" s="6" t="s">
        <v>38</v>
      </c>
      <c r="P677" s="66">
        <v>-0.56999999999999995</v>
      </c>
      <c r="Q677" s="66">
        <v>-0.52</v>
      </c>
      <c r="R677" s="66">
        <f>_xlfn.XLOOKUP(E677,hlp_leggeruitrapport!A:A,hlp_leggeruitrapport!D:D)</f>
        <v>-0.52</v>
      </c>
      <c r="S677" s="66">
        <v>0.5</v>
      </c>
      <c r="T677" s="66">
        <f>_xlfn.XLOOKUP(E677,hlp_leggeruitrapport!A:A,hlp_leggeruitrapport!E:E)</f>
        <v>0.5</v>
      </c>
      <c r="U677" s="75">
        <f>_xlfn.XLOOKUP(E677,hlp_leggeruitrapport!A:A,hlp_leggeruitrapport!F:F)</f>
        <v>2</v>
      </c>
      <c r="V677" s="165">
        <f>_xlfn.XLOOKUP($G677,hpBPaanwas!$C:$C,hpBPaanwas!T:T,".")</f>
        <v>2</v>
      </c>
      <c r="W677" s="75">
        <f t="shared" si="73"/>
        <v>-1.22</v>
      </c>
      <c r="X677" s="6">
        <v>-1.02</v>
      </c>
      <c r="Y677" s="6">
        <v>2.5</v>
      </c>
      <c r="Z677" s="6">
        <v>1.32</v>
      </c>
      <c r="AA677" s="6">
        <v>0.11</v>
      </c>
      <c r="AB677" s="6">
        <v>0.49</v>
      </c>
      <c r="AC677" s="6">
        <v>30.4</v>
      </c>
      <c r="AD677" s="6">
        <v>2.5</v>
      </c>
      <c r="AE677" s="6">
        <v>11.3</v>
      </c>
      <c r="AF677" s="6">
        <v>8.5008E-2</v>
      </c>
      <c r="AG677" s="6" t="s">
        <v>479</v>
      </c>
      <c r="AH677" s="6" t="s">
        <v>32</v>
      </c>
      <c r="AI677" s="6" t="s">
        <v>41</v>
      </c>
      <c r="AJ677" s="6" t="s">
        <v>650</v>
      </c>
      <c r="AK677" s="75">
        <f>_xlfn.XLOOKUP(G677,hlpBPout!C:C,hlpBPout!X:X,".")</f>
        <v>30</v>
      </c>
      <c r="AL677" s="75">
        <f>_xlfn.XLOOKUP($G677,hlpBPout!$C:$C,hlpBPout!AA:AA,".")</f>
        <v>5</v>
      </c>
      <c r="AM677" s="75">
        <f>_xlfn.XLOOKUP(G677,hpBPaanwas!C:C,hpBPaanwas!X:X,".")</f>
        <v>32</v>
      </c>
      <c r="AN677" s="165">
        <f t="shared" si="71"/>
        <v>0.69565217391304346</v>
      </c>
      <c r="AO677" s="75">
        <f>_xlfn.XLOOKUP($G677,hpBPaanwas!$C:$C,hpBPaanwas!AA:AA,".")</f>
        <v>16</v>
      </c>
      <c r="AP677" s="116"/>
      <c r="AQ677" s="75">
        <f t="shared" si="68"/>
        <v>-0.39999999999999858</v>
      </c>
      <c r="AR677" s="116"/>
      <c r="AS677" s="127"/>
      <c r="AT677" s="127" t="s">
        <v>3795</v>
      </c>
      <c r="AU677" s="128"/>
      <c r="AV677" s="232" t="str">
        <f>_xlfn.XLOOKUP($F677,Monstervakken!$C:$C,Monstervakken!L:L,".",0)</f>
        <v>Klasse industrie</v>
      </c>
      <c r="AW677" s="232" t="str">
        <f>_xlfn.XLOOKUP($F677,Monstervakken!$C:$C,Monstervakken!M:M,".",0)</f>
        <v>Klasse B</v>
      </c>
      <c r="AX677" s="232" t="str">
        <f>_xlfn.XLOOKUP($F677,Monstervakken!$C:$C,Monstervakken!N:N,".",0)</f>
        <v>Verspreidbaar</v>
      </c>
      <c r="AY677" s="232" t="str">
        <f>_xlfn.XLOOKUP($F677,Monstervakken!$C:$C,Monstervakken!O:O,".",0)</f>
        <v>Toepasbaar in GBT</v>
      </c>
      <c r="AZ677" s="232" t="str">
        <f>_xlfn.XLOOKUP($F677,Monstervakken!$C:$C,Monstervakken!P:P,".",0)</f>
        <v>Toepasbaar in GBT</v>
      </c>
      <c r="BA677" s="232" t="str">
        <f>_xlfn.XLOOKUP($F677,Monstervakken!$C:$C,Monstervakken!Q:Q,".",0)</f>
        <v>Geen</v>
      </c>
      <c r="BB677" s="232"/>
      <c r="BC677" s="234" t="str">
        <f>_xlfn.XLOOKUP($F677,Monstervakken!$C:$C,Monstervakken!CM:CM,".",0)</f>
        <v>ja</v>
      </c>
      <c r="BD677" s="234" t="str">
        <f>_xlfn.XLOOKUP($F677,Monstervakken!$C:$C,Monstervakken!CN:CN,".",0)</f>
        <v>ja</v>
      </c>
      <c r="BE677" s="234" t="str">
        <f>_xlfn.XLOOKUP($F677,Monstervakken!$C:$C,Monstervakken!CO:CO,".",0)</f>
        <v>ja</v>
      </c>
      <c r="BF677" s="234" t="str">
        <f>_xlfn.XLOOKUP($F677,Monstervakken!$C:$C,Monstervakken!CP:CP,".",0)</f>
        <v>ja</v>
      </c>
      <c r="BG677" s="234" t="str">
        <f>_xlfn.XLOOKUP($F677,Monstervakken!$C:$C,Monstervakken!CQ:CQ,".",0)</f>
        <v>ja</v>
      </c>
      <c r="BH677" s="234" t="str">
        <f>_xlfn.XLOOKUP($F677,Monstervakken!$C:$C,Monstervakken!CR:CR,".",0)</f>
        <v>ja</v>
      </c>
      <c r="BI677" s="234" t="str">
        <f>_xlfn.XLOOKUP($F677,Monstervakken!$C:$C,Monstervakken!CS:CS,".",0)</f>
        <v>ja</v>
      </c>
      <c r="BJ677" s="234" t="str">
        <f>_xlfn.XLOOKUP($F677,Monstervakken!$C:$C,Monstervakken!CT:CT,".",0)</f>
        <v>ja</v>
      </c>
      <c r="BK677" s="234" t="str">
        <f>_xlfn.XLOOKUP($F677,Monstervakken!$C:$C,Monstervakken!CU:CU,".",0)</f>
        <v>ja</v>
      </c>
      <c r="BL677" s="232" t="str">
        <f t="shared" si="70"/>
        <v>251_014</v>
      </c>
    </row>
    <row r="678" spans="1:64" x14ac:dyDescent="0.2">
      <c r="A678" s="6" t="s">
        <v>1647</v>
      </c>
      <c r="C678" s="135">
        <f>_xlfn.XLOOKUP(F678,Monstervakken!C:C,Monstervakken!B:B)</f>
        <v>4057</v>
      </c>
      <c r="D678" s="6" t="s">
        <v>1638</v>
      </c>
      <c r="E678" s="6" t="s">
        <v>171</v>
      </c>
      <c r="F678" s="75">
        <v>142</v>
      </c>
      <c r="G678" s="115" t="str">
        <f t="shared" si="72"/>
        <v>251_015</v>
      </c>
      <c r="H678" s="135"/>
      <c r="I678" s="75">
        <v>15</v>
      </c>
      <c r="J678" s="6" t="s">
        <v>651</v>
      </c>
      <c r="K678" s="23">
        <v>25</v>
      </c>
      <c r="L678" s="25">
        <v>4.0999999999999996</v>
      </c>
      <c r="M678" s="6">
        <v>102.5</v>
      </c>
      <c r="N678" s="8">
        <v>43668</v>
      </c>
      <c r="O678" s="6" t="s">
        <v>38</v>
      </c>
      <c r="P678" s="66">
        <v>-0.56999999999999995</v>
      </c>
      <c r="Q678" s="66">
        <v>-0.52</v>
      </c>
      <c r="R678" s="66">
        <f>_xlfn.XLOOKUP(E678,hlp_leggeruitrapport!A:A,hlp_leggeruitrapport!D:D)</f>
        <v>-0.52</v>
      </c>
      <c r="S678" s="66">
        <v>0.5</v>
      </c>
      <c r="T678" s="66">
        <f>_xlfn.XLOOKUP(E678,hlp_leggeruitrapport!A:A,hlp_leggeruitrapport!E:E)</f>
        <v>0.5</v>
      </c>
      <c r="U678" s="75">
        <f>_xlfn.XLOOKUP(E678,hlp_leggeruitrapport!A:A,hlp_leggeruitrapport!F:F)</f>
        <v>2</v>
      </c>
      <c r="V678" s="165">
        <f>_xlfn.XLOOKUP($G678,hpBPaanwas!$C:$C,hpBPaanwas!T:T,".")</f>
        <v>2</v>
      </c>
      <c r="W678" s="75">
        <f t="shared" si="73"/>
        <v>-1.22</v>
      </c>
      <c r="X678" s="6">
        <v>-1.02</v>
      </c>
      <c r="Y678" s="6">
        <v>2.1</v>
      </c>
      <c r="Z678" s="6">
        <v>0.92</v>
      </c>
      <c r="AA678" s="6">
        <v>0.12</v>
      </c>
      <c r="AB678" s="6">
        <v>0.46</v>
      </c>
      <c r="AC678" s="6">
        <v>23</v>
      </c>
      <c r="AD678" s="6">
        <v>3</v>
      </c>
      <c r="AE678" s="6">
        <v>11.5</v>
      </c>
      <c r="AF678" s="6">
        <v>0.108387</v>
      </c>
      <c r="AG678" s="6" t="s">
        <v>479</v>
      </c>
      <c r="AH678" s="6" t="s">
        <v>32</v>
      </c>
      <c r="AI678" s="6" t="s">
        <v>41</v>
      </c>
      <c r="AJ678" s="6" t="s">
        <v>651</v>
      </c>
      <c r="AK678" s="75">
        <f>_xlfn.XLOOKUP(G678,hlpBPout!C:C,hlpBPout!X:X,".")</f>
        <v>23</v>
      </c>
      <c r="AL678" s="75">
        <f>_xlfn.XLOOKUP($G678,hlpBPout!$C:$C,hlpBPout!AA:AA,".")</f>
        <v>5</v>
      </c>
      <c r="AM678" s="75">
        <f>_xlfn.XLOOKUP(G678,hpBPaanwas!C:C,hpBPaanwas!X:X,".")</f>
        <v>25</v>
      </c>
      <c r="AN678" s="165">
        <f t="shared" si="71"/>
        <v>0.6</v>
      </c>
      <c r="AO678" s="75">
        <f>_xlfn.XLOOKUP($G678,hpBPaanwas!$C:$C,hpBPaanwas!AA:AA,".")</f>
        <v>15</v>
      </c>
      <c r="AP678" s="116"/>
      <c r="AQ678" s="75">
        <f t="shared" si="68"/>
        <v>0</v>
      </c>
      <c r="AR678" s="116"/>
      <c r="AS678" s="127"/>
      <c r="AT678" s="127" t="s">
        <v>3795</v>
      </c>
      <c r="AU678" s="128"/>
      <c r="AV678" s="232" t="str">
        <f>_xlfn.XLOOKUP($F678,Monstervakken!$C:$C,Monstervakken!L:L,".",0)</f>
        <v>Klasse industrie</v>
      </c>
      <c r="AW678" s="232" t="str">
        <f>_xlfn.XLOOKUP($F678,Monstervakken!$C:$C,Monstervakken!M:M,".",0)</f>
        <v>Klasse B</v>
      </c>
      <c r="AX678" s="232" t="str">
        <f>_xlfn.XLOOKUP($F678,Monstervakken!$C:$C,Monstervakken!N:N,".",0)</f>
        <v>Verspreidbaar</v>
      </c>
      <c r="AY678" s="232" t="str">
        <f>_xlfn.XLOOKUP($F678,Monstervakken!$C:$C,Monstervakken!O:O,".",0)</f>
        <v>Toepasbaar in GBT</v>
      </c>
      <c r="AZ678" s="232" t="str">
        <f>_xlfn.XLOOKUP($F678,Monstervakken!$C:$C,Monstervakken!P:P,".",0)</f>
        <v>Toepasbaar in GBT</v>
      </c>
      <c r="BA678" s="232" t="str">
        <f>_xlfn.XLOOKUP($F678,Monstervakken!$C:$C,Monstervakken!Q:Q,".",0)</f>
        <v>Geen</v>
      </c>
      <c r="BB678" s="232"/>
      <c r="BC678" s="234" t="str">
        <f>_xlfn.XLOOKUP($F678,Monstervakken!$C:$C,Monstervakken!CM:CM,".",0)</f>
        <v>ja</v>
      </c>
      <c r="BD678" s="234" t="str">
        <f>_xlfn.XLOOKUP($F678,Monstervakken!$C:$C,Monstervakken!CN:CN,".",0)</f>
        <v>ja</v>
      </c>
      <c r="BE678" s="234" t="str">
        <f>_xlfn.XLOOKUP($F678,Monstervakken!$C:$C,Monstervakken!CO:CO,".",0)</f>
        <v>ja</v>
      </c>
      <c r="BF678" s="234" t="str">
        <f>_xlfn.XLOOKUP($F678,Monstervakken!$C:$C,Monstervakken!CP:CP,".",0)</f>
        <v>ja</v>
      </c>
      <c r="BG678" s="234" t="str">
        <f>_xlfn.XLOOKUP($F678,Monstervakken!$C:$C,Monstervakken!CQ:CQ,".",0)</f>
        <v>ja</v>
      </c>
      <c r="BH678" s="234" t="str">
        <f>_xlfn.XLOOKUP($F678,Monstervakken!$C:$C,Monstervakken!CR:CR,".",0)</f>
        <v>ja</v>
      </c>
      <c r="BI678" s="234" t="str">
        <f>_xlfn.XLOOKUP($F678,Monstervakken!$C:$C,Monstervakken!CS:CS,".",0)</f>
        <v>ja</v>
      </c>
      <c r="BJ678" s="234" t="str">
        <f>_xlfn.XLOOKUP($F678,Monstervakken!$C:$C,Monstervakken!CT:CT,".",0)</f>
        <v>ja</v>
      </c>
      <c r="BK678" s="234" t="str">
        <f>_xlfn.XLOOKUP($F678,Monstervakken!$C:$C,Monstervakken!CU:CU,".",0)</f>
        <v>ja</v>
      </c>
      <c r="BL678" s="232" t="str">
        <f t="shared" si="70"/>
        <v>251_015</v>
      </c>
    </row>
    <row r="679" spans="1:64" x14ac:dyDescent="0.2">
      <c r="A679" s="6" t="s">
        <v>1647</v>
      </c>
      <c r="C679" s="135">
        <f>_xlfn.XLOOKUP(F679,Monstervakken!C:C,Monstervakken!B:B)</f>
        <v>4057</v>
      </c>
      <c r="D679" s="6" t="s">
        <v>1638</v>
      </c>
      <c r="E679" s="6" t="s">
        <v>171</v>
      </c>
      <c r="F679" s="75">
        <v>142</v>
      </c>
      <c r="G679" s="115" t="str">
        <f t="shared" si="72"/>
        <v>251_016</v>
      </c>
      <c r="H679" s="135"/>
      <c r="I679" s="75">
        <v>16</v>
      </c>
      <c r="J679" s="6" t="s">
        <v>652</v>
      </c>
      <c r="K679" s="23">
        <v>24</v>
      </c>
      <c r="L679" s="25">
        <v>3.05</v>
      </c>
      <c r="M679" s="6">
        <v>73.2</v>
      </c>
      <c r="N679" s="8">
        <v>43668</v>
      </c>
      <c r="O679" s="6" t="s">
        <v>38</v>
      </c>
      <c r="P679" s="66">
        <v>-0.56999999999999995</v>
      </c>
      <c r="Q679" s="66">
        <v>-0.52</v>
      </c>
      <c r="R679" s="66">
        <f>_xlfn.XLOOKUP(E679,hlp_leggeruitrapport!A:A,hlp_leggeruitrapport!D:D)</f>
        <v>-0.52</v>
      </c>
      <c r="S679" s="66">
        <v>0.5</v>
      </c>
      <c r="T679" s="66">
        <f>_xlfn.XLOOKUP(E679,hlp_leggeruitrapport!A:A,hlp_leggeruitrapport!E:E)</f>
        <v>0.5</v>
      </c>
      <c r="U679" s="75">
        <f>_xlfn.XLOOKUP(E679,hlp_leggeruitrapport!A:A,hlp_leggeruitrapport!F:F)</f>
        <v>2</v>
      </c>
      <c r="V679" s="165">
        <f>_xlfn.XLOOKUP($G679,hpBPaanwas!$C:$C,hpBPaanwas!T:T,".")</f>
        <v>2</v>
      </c>
      <c r="W679" s="75">
        <f t="shared" si="73"/>
        <v>-1.22</v>
      </c>
      <c r="X679" s="6">
        <v>-1.02</v>
      </c>
      <c r="Y679" s="6">
        <v>1.05</v>
      </c>
      <c r="Z679" s="6">
        <v>0.64</v>
      </c>
      <c r="AA679" s="6">
        <v>0.1</v>
      </c>
      <c r="AB679" s="6">
        <v>0.23</v>
      </c>
      <c r="AC679" s="6">
        <v>15.4</v>
      </c>
      <c r="AD679" s="6">
        <v>2.4</v>
      </c>
      <c r="AE679" s="6">
        <v>5.5</v>
      </c>
      <c r="AF679" s="6">
        <v>0.16122800000000001</v>
      </c>
      <c r="AG679" s="6" t="s">
        <v>479</v>
      </c>
      <c r="AH679" s="6" t="s">
        <v>32</v>
      </c>
      <c r="AI679" s="6" t="s">
        <v>41</v>
      </c>
      <c r="AJ679" s="6" t="s">
        <v>652</v>
      </c>
      <c r="AK679" s="75">
        <f>_xlfn.XLOOKUP(G679,hlpBPout!C:C,hlpBPout!X:X,".")</f>
        <v>14</v>
      </c>
      <c r="AL679" s="75">
        <f>_xlfn.XLOOKUP($G679,hlpBPout!$C:$C,hlpBPout!AA:AA,".")</f>
        <v>2</v>
      </c>
      <c r="AM679" s="75">
        <f>_xlfn.XLOOKUP(G679,hpBPaanwas!C:C,hpBPaanwas!X:X,".")</f>
        <v>17</v>
      </c>
      <c r="AN679" s="165">
        <f t="shared" si="71"/>
        <v>0.29166666666666669</v>
      </c>
      <c r="AO679" s="75">
        <f>_xlfn.XLOOKUP($G679,hpBPaanwas!$C:$C,hpBPaanwas!AA:AA,".")</f>
        <v>7</v>
      </c>
      <c r="AP679" s="116"/>
      <c r="AQ679" s="75">
        <f t="shared" si="68"/>
        <v>-1.4000000000000004</v>
      </c>
      <c r="AR679" s="116"/>
      <c r="AS679" s="127"/>
      <c r="AT679" s="127" t="s">
        <v>3795</v>
      </c>
      <c r="AU679" s="128"/>
      <c r="AV679" s="232" t="str">
        <f>_xlfn.XLOOKUP($F679,Monstervakken!$C:$C,Monstervakken!L:L,".",0)</f>
        <v>Klasse industrie</v>
      </c>
      <c r="AW679" s="232" t="str">
        <f>_xlfn.XLOOKUP($F679,Monstervakken!$C:$C,Monstervakken!M:M,".",0)</f>
        <v>Klasse B</v>
      </c>
      <c r="AX679" s="232" t="str">
        <f>_xlfn.XLOOKUP($F679,Monstervakken!$C:$C,Monstervakken!N:N,".",0)</f>
        <v>Verspreidbaar</v>
      </c>
      <c r="AY679" s="232" t="str">
        <f>_xlfn.XLOOKUP($F679,Monstervakken!$C:$C,Monstervakken!O:O,".",0)</f>
        <v>Toepasbaar in GBT</v>
      </c>
      <c r="AZ679" s="232" t="str">
        <f>_xlfn.XLOOKUP($F679,Monstervakken!$C:$C,Monstervakken!P:P,".",0)</f>
        <v>Toepasbaar in GBT</v>
      </c>
      <c r="BA679" s="232" t="str">
        <f>_xlfn.XLOOKUP($F679,Monstervakken!$C:$C,Monstervakken!Q:Q,".",0)</f>
        <v>Geen</v>
      </c>
      <c r="BB679" s="232"/>
      <c r="BC679" s="234" t="str">
        <f>_xlfn.XLOOKUP($F679,Monstervakken!$C:$C,Monstervakken!CM:CM,".",0)</f>
        <v>ja</v>
      </c>
      <c r="BD679" s="234" t="str">
        <f>_xlfn.XLOOKUP($F679,Monstervakken!$C:$C,Monstervakken!CN:CN,".",0)</f>
        <v>ja</v>
      </c>
      <c r="BE679" s="234" t="str">
        <f>_xlfn.XLOOKUP($F679,Monstervakken!$C:$C,Monstervakken!CO:CO,".",0)</f>
        <v>ja</v>
      </c>
      <c r="BF679" s="234" t="str">
        <f>_xlfn.XLOOKUP($F679,Monstervakken!$C:$C,Monstervakken!CP:CP,".",0)</f>
        <v>ja</v>
      </c>
      <c r="BG679" s="234" t="str">
        <f>_xlfn.XLOOKUP($F679,Monstervakken!$C:$C,Monstervakken!CQ:CQ,".",0)</f>
        <v>ja</v>
      </c>
      <c r="BH679" s="234" t="str">
        <f>_xlfn.XLOOKUP($F679,Monstervakken!$C:$C,Monstervakken!CR:CR,".",0)</f>
        <v>ja</v>
      </c>
      <c r="BI679" s="234" t="str">
        <f>_xlfn.XLOOKUP($F679,Monstervakken!$C:$C,Monstervakken!CS:CS,".",0)</f>
        <v>ja</v>
      </c>
      <c r="BJ679" s="234" t="str">
        <f>_xlfn.XLOOKUP($F679,Monstervakken!$C:$C,Monstervakken!CT:CT,".",0)</f>
        <v>ja</v>
      </c>
      <c r="BK679" s="234" t="str">
        <f>_xlfn.XLOOKUP($F679,Monstervakken!$C:$C,Monstervakken!CU:CU,".",0)</f>
        <v>ja</v>
      </c>
      <c r="BL679" s="232" t="str">
        <f t="shared" si="70"/>
        <v>251_016</v>
      </c>
    </row>
    <row r="680" spans="1:64" x14ac:dyDescent="0.2">
      <c r="A680" s="6" t="s">
        <v>1647</v>
      </c>
      <c r="C680" s="135">
        <f>_xlfn.XLOOKUP(F680,Monstervakken!C:C,Monstervakken!B:B)</f>
        <v>4057</v>
      </c>
      <c r="D680" s="6" t="s">
        <v>1638</v>
      </c>
      <c r="E680" s="6" t="s">
        <v>653</v>
      </c>
      <c r="F680" s="75">
        <v>142</v>
      </c>
      <c r="G680" s="115" t="str">
        <f t="shared" si="72"/>
        <v>251_017</v>
      </c>
      <c r="H680" s="135"/>
      <c r="I680" s="75">
        <v>17</v>
      </c>
      <c r="J680" s="6" t="s">
        <v>654</v>
      </c>
      <c r="K680" s="23">
        <v>26</v>
      </c>
      <c r="L680" s="25">
        <v>4</v>
      </c>
      <c r="M680" s="6">
        <v>104</v>
      </c>
      <c r="N680" s="8">
        <v>43668</v>
      </c>
      <c r="O680" s="6" t="s">
        <v>38</v>
      </c>
      <c r="P680" s="66">
        <v>-0.56999999999999995</v>
      </c>
      <c r="Q680" s="66">
        <v>-0.52</v>
      </c>
      <c r="R680" s="66">
        <f>_xlfn.XLOOKUP(E680,hlp_leggeruitrapport!A:A,hlp_leggeruitrapport!D:D)</f>
        <v>-0.52</v>
      </c>
      <c r="S680" s="66">
        <v>0.5</v>
      </c>
      <c r="T680" s="66">
        <f>_xlfn.XLOOKUP(E680,hlp_leggeruitrapport!A:A,hlp_leggeruitrapport!E:E)</f>
        <v>0.5</v>
      </c>
      <c r="U680" s="75">
        <f>_xlfn.XLOOKUP(E680,hlp_leggeruitrapport!A:A,hlp_leggeruitrapport!F:F)</f>
        <v>2</v>
      </c>
      <c r="V680" s="165">
        <f>_xlfn.XLOOKUP($G680,hpBPaanwas!$C:$C,hpBPaanwas!T:T,".")</f>
        <v>2</v>
      </c>
      <c r="W680" s="75">
        <f t="shared" si="73"/>
        <v>-1.22</v>
      </c>
      <c r="X680" s="6">
        <v>-1.02</v>
      </c>
      <c r="Y680" s="6">
        <v>2</v>
      </c>
      <c r="Z680" s="6">
        <v>1.21</v>
      </c>
      <c r="AA680" s="6">
        <v>7.0000000000000007E-2</v>
      </c>
      <c r="AB680" s="6">
        <v>0.39</v>
      </c>
      <c r="AC680" s="6">
        <v>31.5</v>
      </c>
      <c r="AD680" s="6">
        <v>1.8</v>
      </c>
      <c r="AE680" s="6">
        <v>10.1</v>
      </c>
      <c r="AF680" s="6">
        <v>6.7632999999999999E-2</v>
      </c>
      <c r="AG680" s="6" t="s">
        <v>479</v>
      </c>
      <c r="AH680" s="6" t="s">
        <v>32</v>
      </c>
      <c r="AI680" s="6" t="s">
        <v>41</v>
      </c>
      <c r="AJ680" s="6" t="s">
        <v>654</v>
      </c>
      <c r="AK680" s="75">
        <f>_xlfn.XLOOKUP(G680,hlpBPout!C:C,hlpBPout!X:X,".")</f>
        <v>31</v>
      </c>
      <c r="AL680" s="75">
        <f>_xlfn.XLOOKUP($G680,hlpBPout!$C:$C,hlpBPout!AA:AA,".")</f>
        <v>3</v>
      </c>
      <c r="AM680" s="75">
        <f>_xlfn.XLOOKUP(G680,hpBPaanwas!C:C,hpBPaanwas!X:X,".")</f>
        <v>34</v>
      </c>
      <c r="AN680" s="165">
        <f t="shared" si="71"/>
        <v>0.5</v>
      </c>
      <c r="AO680" s="75">
        <f>_xlfn.XLOOKUP($G680,hpBPaanwas!$C:$C,hpBPaanwas!AA:AA,".")</f>
        <v>13</v>
      </c>
      <c r="AP680" s="116"/>
      <c r="AQ680" s="75">
        <f t="shared" si="68"/>
        <v>-0.5</v>
      </c>
      <c r="AR680" s="116"/>
      <c r="AS680" s="127"/>
      <c r="AT680" s="127" t="s">
        <v>3795</v>
      </c>
      <c r="AU680" s="128"/>
      <c r="AV680" s="232" t="str">
        <f>_xlfn.XLOOKUP($F680,Monstervakken!$C:$C,Monstervakken!L:L,".",0)</f>
        <v>Klasse industrie</v>
      </c>
      <c r="AW680" s="232" t="str">
        <f>_xlfn.XLOOKUP($F680,Monstervakken!$C:$C,Monstervakken!M:M,".",0)</f>
        <v>Klasse B</v>
      </c>
      <c r="AX680" s="232" t="str">
        <f>_xlfn.XLOOKUP($F680,Monstervakken!$C:$C,Monstervakken!N:N,".",0)</f>
        <v>Verspreidbaar</v>
      </c>
      <c r="AY680" s="232" t="str">
        <f>_xlfn.XLOOKUP($F680,Monstervakken!$C:$C,Monstervakken!O:O,".",0)</f>
        <v>Toepasbaar in GBT</v>
      </c>
      <c r="AZ680" s="232" t="str">
        <f>_xlfn.XLOOKUP($F680,Monstervakken!$C:$C,Monstervakken!P:P,".",0)</f>
        <v>Toepasbaar in GBT</v>
      </c>
      <c r="BA680" s="232" t="str">
        <f>_xlfn.XLOOKUP($F680,Monstervakken!$C:$C,Monstervakken!Q:Q,".",0)</f>
        <v>Geen</v>
      </c>
      <c r="BB680" s="232"/>
      <c r="BC680" s="234" t="str">
        <f>_xlfn.XLOOKUP($F680,Monstervakken!$C:$C,Monstervakken!CM:CM,".",0)</f>
        <v>ja</v>
      </c>
      <c r="BD680" s="234" t="str">
        <f>_xlfn.XLOOKUP($F680,Monstervakken!$C:$C,Monstervakken!CN:CN,".",0)</f>
        <v>ja</v>
      </c>
      <c r="BE680" s="234" t="str">
        <f>_xlfn.XLOOKUP($F680,Monstervakken!$C:$C,Monstervakken!CO:CO,".",0)</f>
        <v>ja</v>
      </c>
      <c r="BF680" s="234" t="str">
        <f>_xlfn.XLOOKUP($F680,Monstervakken!$C:$C,Monstervakken!CP:CP,".",0)</f>
        <v>ja</v>
      </c>
      <c r="BG680" s="234" t="str">
        <f>_xlfn.XLOOKUP($F680,Monstervakken!$C:$C,Monstervakken!CQ:CQ,".",0)</f>
        <v>ja</v>
      </c>
      <c r="BH680" s="234" t="str">
        <f>_xlfn.XLOOKUP($F680,Monstervakken!$C:$C,Monstervakken!CR:CR,".",0)</f>
        <v>ja</v>
      </c>
      <c r="BI680" s="234" t="str">
        <f>_xlfn.XLOOKUP($F680,Monstervakken!$C:$C,Monstervakken!CS:CS,".",0)</f>
        <v>ja</v>
      </c>
      <c r="BJ680" s="234" t="str">
        <f>_xlfn.XLOOKUP($F680,Monstervakken!$C:$C,Monstervakken!CT:CT,".",0)</f>
        <v>ja</v>
      </c>
      <c r="BK680" s="234" t="str">
        <f>_xlfn.XLOOKUP($F680,Monstervakken!$C:$C,Monstervakken!CU:CU,".",0)</f>
        <v>ja</v>
      </c>
      <c r="BL680" s="232" t="str">
        <f t="shared" si="70"/>
        <v>251_017</v>
      </c>
    </row>
    <row r="681" spans="1:64" x14ac:dyDescent="0.2">
      <c r="A681" s="6" t="s">
        <v>1647</v>
      </c>
      <c r="C681" s="135">
        <f>_xlfn.XLOOKUP(F681,Monstervakken!C:C,Monstervakken!B:B)</f>
        <v>4065</v>
      </c>
      <c r="D681" s="6" t="s">
        <v>1638</v>
      </c>
      <c r="E681" s="6" t="s">
        <v>173</v>
      </c>
      <c r="F681" s="75">
        <v>153</v>
      </c>
      <c r="G681" s="115" t="str">
        <f t="shared" si="72"/>
        <v>251_018</v>
      </c>
      <c r="H681" s="135"/>
      <c r="I681" s="75">
        <v>18</v>
      </c>
      <c r="J681" s="6" t="s">
        <v>174</v>
      </c>
      <c r="K681" s="23">
        <v>15.5</v>
      </c>
      <c r="L681" s="25">
        <v>8.15</v>
      </c>
      <c r="M681" s="6">
        <v>126.325</v>
      </c>
      <c r="N681" s="8">
        <v>43668</v>
      </c>
      <c r="O681" s="6" t="s">
        <v>26</v>
      </c>
      <c r="P681" s="66">
        <v>-1.87</v>
      </c>
      <c r="Q681" s="66">
        <v>-1.97</v>
      </c>
      <c r="R681" s="66">
        <f>_xlfn.XLOOKUP(E681,hlp_leggeruitrapport!A:A,hlp_leggeruitrapport!D:D)</f>
        <v>-1.97</v>
      </c>
      <c r="S681" s="66">
        <v>0.5</v>
      </c>
      <c r="T681" s="66">
        <f>_xlfn.XLOOKUP(E681,hlp_leggeruitrapport!A:A,hlp_leggeruitrapport!E:E)</f>
        <v>0.5</v>
      </c>
      <c r="U681" s="75">
        <f>_xlfn.XLOOKUP(E681,hlp_leggeruitrapport!A:A,hlp_leggeruitrapport!F:F)</f>
        <v>3</v>
      </c>
      <c r="V681" s="165">
        <f>_xlfn.XLOOKUP($G681,hpBPaanwas!$C:$C,hpBPaanwas!T:T,".")</f>
        <v>3</v>
      </c>
      <c r="W681" s="75">
        <f t="shared" si="73"/>
        <v>-2.6700000000000004</v>
      </c>
      <c r="X681" s="6">
        <v>-2.4700000000000002</v>
      </c>
      <c r="Y681" s="6">
        <v>5.15</v>
      </c>
      <c r="Z681" s="6">
        <v>0.69</v>
      </c>
      <c r="AA681" s="6">
        <v>0.19</v>
      </c>
      <c r="AB681" s="6">
        <v>0.31</v>
      </c>
      <c r="AC681" s="6">
        <v>10.7</v>
      </c>
      <c r="AD681" s="6">
        <v>2.9</v>
      </c>
      <c r="AE681" s="6">
        <v>4.8</v>
      </c>
      <c r="AF681" s="6">
        <v>7.2234000000000007E-2</v>
      </c>
      <c r="AG681" s="6" t="s">
        <v>27</v>
      </c>
      <c r="AH681" s="6" t="s">
        <v>28</v>
      </c>
      <c r="AI681" s="6" t="s">
        <v>29</v>
      </c>
      <c r="AJ681" s="6" t="s">
        <v>174</v>
      </c>
      <c r="AK681" s="75">
        <f>_xlfn.XLOOKUP(G681,hlpBPout!C:C,hlpBPout!X:X,".")</f>
        <v>11</v>
      </c>
      <c r="AL681" s="75">
        <f>_xlfn.XLOOKUP($G681,hlpBPout!$C:$C,hlpBPout!AA:AA,".")</f>
        <v>2</v>
      </c>
      <c r="AM681" s="75">
        <f>_xlfn.XLOOKUP(G681,hpBPaanwas!C:C,hpBPaanwas!X:X,".")</f>
        <v>14</v>
      </c>
      <c r="AN681" s="165">
        <f t="shared" si="71"/>
        <v>0.19354838709677419</v>
      </c>
      <c r="AO681" s="75">
        <f>_xlfn.XLOOKUP($G681,hpBPaanwas!$C:$C,hpBPaanwas!AA:AA,".")</f>
        <v>3</v>
      </c>
      <c r="AP681" s="116"/>
      <c r="AQ681" s="75">
        <f t="shared" ref="AQ681:AQ714" si="74">AK681-AC681</f>
        <v>0.30000000000000071</v>
      </c>
      <c r="AR681" s="116"/>
      <c r="AS681" s="127"/>
      <c r="AT681" s="127" t="s">
        <v>3795</v>
      </c>
      <c r="AU681" s="128"/>
      <c r="AV681" s="232" t="str">
        <f>_xlfn.XLOOKUP($F681,Monstervakken!$C:$C,Monstervakken!L:L,".",0)</f>
        <v>Klasse industrie</v>
      </c>
      <c r="AW681" s="232" t="str">
        <f>_xlfn.XLOOKUP($F681,Monstervakken!$C:$C,Monstervakken!M:M,".",0)</f>
        <v>Klasse B</v>
      </c>
      <c r="AX681" s="232" t="str">
        <f>_xlfn.XLOOKUP($F681,Monstervakken!$C:$C,Monstervakken!N:N,".",0)</f>
        <v>Verspreidbaar</v>
      </c>
      <c r="AY681" s="232" t="str">
        <f>_xlfn.XLOOKUP($F681,Monstervakken!$C:$C,Monstervakken!O:O,".",0)</f>
        <v>Toepasbaar in GBT</v>
      </c>
      <c r="AZ681" s="232" t="str">
        <f>_xlfn.XLOOKUP($F681,Monstervakken!$C:$C,Monstervakken!P:P,".",0)</f>
        <v>Toepasbaar in GBT</v>
      </c>
      <c r="BA681" s="232" t="str">
        <f>_xlfn.XLOOKUP($F681,Monstervakken!$C:$C,Monstervakken!Q:Q,".",0)</f>
        <v>Geen</v>
      </c>
      <c r="BB681" s="232"/>
      <c r="BC681" s="234" t="str">
        <f>_xlfn.XLOOKUP($F681,Monstervakken!$C:$C,Monstervakken!CM:CM,".",0)</f>
        <v>ja</v>
      </c>
      <c r="BD681" s="234" t="str">
        <f>_xlfn.XLOOKUP($F681,Monstervakken!$C:$C,Monstervakken!CN:CN,".",0)</f>
        <v>ja</v>
      </c>
      <c r="BE681" s="234" t="str">
        <f>_xlfn.XLOOKUP($F681,Monstervakken!$C:$C,Monstervakken!CO:CO,".",0)</f>
        <v>ja</v>
      </c>
      <c r="BF681" s="234" t="str">
        <f>_xlfn.XLOOKUP($F681,Monstervakken!$C:$C,Monstervakken!CP:CP,".",0)</f>
        <v>ja</v>
      </c>
      <c r="BG681" s="234" t="str">
        <f>_xlfn.XLOOKUP($F681,Monstervakken!$C:$C,Monstervakken!CQ:CQ,".",0)</f>
        <v>ja</v>
      </c>
      <c r="BH681" s="234" t="str">
        <f>_xlfn.XLOOKUP($F681,Monstervakken!$C:$C,Monstervakken!CR:CR,".",0)</f>
        <v>ja</v>
      </c>
      <c r="BI681" s="234" t="str">
        <f>_xlfn.XLOOKUP($F681,Monstervakken!$C:$C,Monstervakken!CS:CS,".",0)</f>
        <v>ja</v>
      </c>
      <c r="BJ681" s="234" t="str">
        <f>_xlfn.XLOOKUP($F681,Monstervakken!$C:$C,Monstervakken!CT:CT,".",0)</f>
        <v>ja</v>
      </c>
      <c r="BK681" s="234" t="str">
        <f>_xlfn.XLOOKUP($F681,Monstervakken!$C:$C,Monstervakken!CU:CU,".",0)</f>
        <v>ja</v>
      </c>
      <c r="BL681" s="232" t="str">
        <f t="shared" si="70"/>
        <v>251_018</v>
      </c>
    </row>
    <row r="682" spans="1:64" x14ac:dyDescent="0.2">
      <c r="A682" s="6" t="s">
        <v>1647</v>
      </c>
      <c r="C682" s="135">
        <f>_xlfn.XLOOKUP(F682,Monstervakken!C:C,Monstervakken!B:B)</f>
        <v>4065</v>
      </c>
      <c r="D682" s="6" t="s">
        <v>1638</v>
      </c>
      <c r="E682" s="6" t="s">
        <v>173</v>
      </c>
      <c r="F682" s="75">
        <v>153</v>
      </c>
      <c r="G682" s="115" t="str">
        <f t="shared" si="72"/>
        <v>251_019</v>
      </c>
      <c r="H682" s="135"/>
      <c r="I682" s="75">
        <v>19</v>
      </c>
      <c r="J682" s="6" t="s">
        <v>1032</v>
      </c>
      <c r="K682" s="23">
        <v>37.5</v>
      </c>
      <c r="L682" s="25">
        <v>3.3</v>
      </c>
      <c r="M682" s="6">
        <v>123.75</v>
      </c>
      <c r="N682" s="8">
        <v>43668</v>
      </c>
      <c r="O682" s="6" t="s">
        <v>47</v>
      </c>
      <c r="P682" s="66">
        <v>-1.87</v>
      </c>
      <c r="Q682" s="66">
        <v>-1.97</v>
      </c>
      <c r="R682" s="66">
        <f>_xlfn.XLOOKUP(E682,hlp_leggeruitrapport!A:A,hlp_leggeruitrapport!D:D)</f>
        <v>-1.97</v>
      </c>
      <c r="S682" s="66">
        <v>0.5</v>
      </c>
      <c r="T682" s="66">
        <f>_xlfn.XLOOKUP(E682,hlp_leggeruitrapport!A:A,hlp_leggeruitrapport!E:E)</f>
        <v>0.5</v>
      </c>
      <c r="U682" s="75">
        <f>_xlfn.XLOOKUP(E682,hlp_leggeruitrapport!A:A,hlp_leggeruitrapport!F:F)</f>
        <v>3</v>
      </c>
      <c r="V682" s="165">
        <f>_xlfn.XLOOKUP($G682,hpBPaanwas!$C:$C,hpBPaanwas!T:T,".")</f>
        <v>2</v>
      </c>
      <c r="W682" s="75">
        <f t="shared" si="73"/>
        <v>-2.6700000000000004</v>
      </c>
      <c r="X682" s="6">
        <v>-2.4700000000000002</v>
      </c>
      <c r="Y682" s="6">
        <v>1</v>
      </c>
      <c r="Z682" s="6">
        <v>0.69</v>
      </c>
      <c r="AA682" s="6">
        <v>0.25</v>
      </c>
      <c r="AB682" s="6">
        <v>0.36</v>
      </c>
      <c r="AC682" s="6">
        <v>25.9</v>
      </c>
      <c r="AD682" s="6">
        <v>9.4</v>
      </c>
      <c r="AE682" s="6">
        <v>13.5</v>
      </c>
      <c r="AF682" s="6">
        <v>0.31746000000000002</v>
      </c>
      <c r="AG682" s="6" t="s">
        <v>921</v>
      </c>
      <c r="AH682" s="6" t="s">
        <v>32</v>
      </c>
      <c r="AI682" s="6" t="s">
        <v>41</v>
      </c>
      <c r="AJ682" s="6" t="s">
        <v>1032</v>
      </c>
      <c r="AK682" s="75">
        <f>_xlfn.XLOOKUP(G682,hlpBPout!C:C,hlpBPout!X:X,".")</f>
        <v>26</v>
      </c>
      <c r="AL682" s="75" t="str">
        <f>_xlfn.XLOOKUP($G682,hlpBPout!$C:$C,hlpBPout!AA:AA,".")</f>
        <v>!</v>
      </c>
      <c r="AM682" s="75">
        <f>_xlfn.XLOOKUP(G682,hpBPaanwas!C:C,hpBPaanwas!X:X,".")</f>
        <v>30</v>
      </c>
      <c r="AN682" s="165">
        <f t="shared" si="71"/>
        <v>0.29333333333333333</v>
      </c>
      <c r="AO682" s="75">
        <f>_xlfn.XLOOKUP($G682,hpBPaanwas!$C:$C,hpBPaanwas!AA:AA,".")</f>
        <v>11</v>
      </c>
      <c r="AP682" s="116"/>
      <c r="AQ682" s="75">
        <f t="shared" si="74"/>
        <v>0.10000000000000142</v>
      </c>
      <c r="AR682" s="116"/>
      <c r="AS682" s="127"/>
      <c r="AT682" s="127" t="s">
        <v>3795</v>
      </c>
      <c r="AU682" s="128"/>
      <c r="AV682" s="232" t="str">
        <f>_xlfn.XLOOKUP($F682,Monstervakken!$C:$C,Monstervakken!L:L,".",0)</f>
        <v>Klasse industrie</v>
      </c>
      <c r="AW682" s="232" t="str">
        <f>_xlfn.XLOOKUP($F682,Monstervakken!$C:$C,Monstervakken!M:M,".",0)</f>
        <v>Klasse B</v>
      </c>
      <c r="AX682" s="232" t="str">
        <f>_xlfn.XLOOKUP($F682,Monstervakken!$C:$C,Monstervakken!N:N,".",0)</f>
        <v>Verspreidbaar</v>
      </c>
      <c r="AY682" s="232" t="str">
        <f>_xlfn.XLOOKUP($F682,Monstervakken!$C:$C,Monstervakken!O:O,".",0)</f>
        <v>Toepasbaar in GBT</v>
      </c>
      <c r="AZ682" s="232" t="str">
        <f>_xlfn.XLOOKUP($F682,Monstervakken!$C:$C,Monstervakken!P:P,".",0)</f>
        <v>Toepasbaar in GBT</v>
      </c>
      <c r="BA682" s="232" t="str">
        <f>_xlfn.XLOOKUP($F682,Monstervakken!$C:$C,Monstervakken!Q:Q,".",0)</f>
        <v>Geen</v>
      </c>
      <c r="BB682" s="232"/>
      <c r="BC682" s="234" t="str">
        <f>_xlfn.XLOOKUP($F682,Monstervakken!$C:$C,Monstervakken!CM:CM,".",0)</f>
        <v>ja</v>
      </c>
      <c r="BD682" s="234" t="str">
        <f>_xlfn.XLOOKUP($F682,Monstervakken!$C:$C,Monstervakken!CN:CN,".",0)</f>
        <v>ja</v>
      </c>
      <c r="BE682" s="234" t="str">
        <f>_xlfn.XLOOKUP($F682,Monstervakken!$C:$C,Monstervakken!CO:CO,".",0)</f>
        <v>ja</v>
      </c>
      <c r="BF682" s="234" t="str">
        <f>_xlfn.XLOOKUP($F682,Monstervakken!$C:$C,Monstervakken!CP:CP,".",0)</f>
        <v>ja</v>
      </c>
      <c r="BG682" s="234" t="str">
        <f>_xlfn.XLOOKUP($F682,Monstervakken!$C:$C,Monstervakken!CQ:CQ,".",0)</f>
        <v>ja</v>
      </c>
      <c r="BH682" s="234" t="str">
        <f>_xlfn.XLOOKUP($F682,Monstervakken!$C:$C,Monstervakken!CR:CR,".",0)</f>
        <v>ja</v>
      </c>
      <c r="BI682" s="234" t="str">
        <f>_xlfn.XLOOKUP($F682,Monstervakken!$C:$C,Monstervakken!CS:CS,".",0)</f>
        <v>ja</v>
      </c>
      <c r="BJ682" s="234" t="str">
        <f>_xlfn.XLOOKUP($F682,Monstervakken!$C:$C,Monstervakken!CT:CT,".",0)</f>
        <v>ja</v>
      </c>
      <c r="BK682" s="234" t="str">
        <f>_xlfn.XLOOKUP($F682,Monstervakken!$C:$C,Monstervakken!CU:CU,".",0)</f>
        <v>ja</v>
      </c>
      <c r="BL682" s="232" t="str">
        <f t="shared" si="70"/>
        <v>251_019</v>
      </c>
    </row>
    <row r="683" spans="1:64" x14ac:dyDescent="0.2">
      <c r="A683" s="6" t="s">
        <v>1647</v>
      </c>
      <c r="C683" s="135">
        <f>_xlfn.XLOOKUP(F683,Monstervakken!C:C,Monstervakken!B:B)</f>
        <v>4065</v>
      </c>
      <c r="D683" s="6" t="s">
        <v>1638</v>
      </c>
      <c r="E683" s="6" t="s">
        <v>173</v>
      </c>
      <c r="F683" s="75">
        <v>153</v>
      </c>
      <c r="G683" s="115" t="str">
        <f t="shared" si="72"/>
        <v>251_020</v>
      </c>
      <c r="H683" s="135"/>
      <c r="I683" s="75">
        <v>20</v>
      </c>
      <c r="J683" s="6" t="s">
        <v>1033</v>
      </c>
      <c r="K683" s="23">
        <v>40</v>
      </c>
      <c r="L683" s="25">
        <v>3.4</v>
      </c>
      <c r="M683" s="6">
        <v>136</v>
      </c>
      <c r="N683" s="8">
        <v>43668</v>
      </c>
      <c r="O683" s="6" t="s">
        <v>47</v>
      </c>
      <c r="P683" s="66">
        <v>-1.87</v>
      </c>
      <c r="Q683" s="66">
        <v>-1.97</v>
      </c>
      <c r="R683" s="66">
        <f>_xlfn.XLOOKUP(E683,hlp_leggeruitrapport!A:A,hlp_leggeruitrapport!D:D)</f>
        <v>-1.97</v>
      </c>
      <c r="S683" s="66">
        <v>0.5</v>
      </c>
      <c r="T683" s="66">
        <f>_xlfn.XLOOKUP(E683,hlp_leggeruitrapport!A:A,hlp_leggeruitrapport!E:E)</f>
        <v>0.5</v>
      </c>
      <c r="U683" s="75">
        <f>_xlfn.XLOOKUP(E683,hlp_leggeruitrapport!A:A,hlp_leggeruitrapport!F:F)</f>
        <v>3</v>
      </c>
      <c r="V683" s="165">
        <f>_xlfn.XLOOKUP($G683,hpBPaanwas!$C:$C,hpBPaanwas!T:T,".")</f>
        <v>2</v>
      </c>
      <c r="W683" s="75">
        <f t="shared" si="73"/>
        <v>-2.6700000000000004</v>
      </c>
      <c r="X683" s="6">
        <v>-2.4700000000000002</v>
      </c>
      <c r="Y683" s="6">
        <v>1</v>
      </c>
      <c r="Z683" s="6">
        <v>0.68</v>
      </c>
      <c r="AA683" s="6">
        <v>0.38</v>
      </c>
      <c r="AB683" s="6">
        <v>0.49</v>
      </c>
      <c r="AC683" s="6">
        <v>27.2</v>
      </c>
      <c r="AD683" s="6">
        <v>15.2</v>
      </c>
      <c r="AE683" s="6">
        <v>19.600000000000001</v>
      </c>
      <c r="AF683" s="6">
        <v>0.39749000000000001</v>
      </c>
      <c r="AG683" s="6" t="s">
        <v>921</v>
      </c>
      <c r="AH683" s="6" t="s">
        <v>32</v>
      </c>
      <c r="AI683" s="6" t="s">
        <v>41</v>
      </c>
      <c r="AJ683" s="6" t="s">
        <v>1033</v>
      </c>
      <c r="AK683" s="75">
        <f>_xlfn.XLOOKUP(G683,hlpBPout!C:C,hlpBPout!X:X,".")</f>
        <v>28</v>
      </c>
      <c r="AL683" s="75" t="str">
        <f>_xlfn.XLOOKUP($G683,hlpBPout!$C:$C,hlpBPout!AA:AA,".")</f>
        <v>!</v>
      </c>
      <c r="AM683" s="75">
        <f>_xlfn.XLOOKUP(G683,hpBPaanwas!C:C,hpBPaanwas!X:X,".")</f>
        <v>32</v>
      </c>
      <c r="AN683" s="165">
        <f t="shared" si="71"/>
        <v>0.5</v>
      </c>
      <c r="AO683" s="75">
        <f>_xlfn.XLOOKUP($G683,hpBPaanwas!$C:$C,hpBPaanwas!AA:AA,".")</f>
        <v>20</v>
      </c>
      <c r="AP683" s="116"/>
      <c r="AQ683" s="75">
        <f t="shared" si="74"/>
        <v>0.80000000000000071</v>
      </c>
      <c r="AR683" s="116"/>
      <c r="AS683" s="127"/>
      <c r="AT683" s="127" t="s">
        <v>3795</v>
      </c>
      <c r="AU683" s="128"/>
      <c r="AV683" s="232" t="str">
        <f>_xlfn.XLOOKUP($F683,Monstervakken!$C:$C,Monstervakken!L:L,".",0)</f>
        <v>Klasse industrie</v>
      </c>
      <c r="AW683" s="232" t="str">
        <f>_xlfn.XLOOKUP($F683,Monstervakken!$C:$C,Monstervakken!M:M,".",0)</f>
        <v>Klasse B</v>
      </c>
      <c r="AX683" s="232" t="str">
        <f>_xlfn.XLOOKUP($F683,Monstervakken!$C:$C,Monstervakken!N:N,".",0)</f>
        <v>Verspreidbaar</v>
      </c>
      <c r="AY683" s="232" t="str">
        <f>_xlfn.XLOOKUP($F683,Monstervakken!$C:$C,Monstervakken!O:O,".",0)</f>
        <v>Toepasbaar in GBT</v>
      </c>
      <c r="AZ683" s="232" t="str">
        <f>_xlfn.XLOOKUP($F683,Monstervakken!$C:$C,Monstervakken!P:P,".",0)</f>
        <v>Toepasbaar in GBT</v>
      </c>
      <c r="BA683" s="232" t="str">
        <f>_xlfn.XLOOKUP($F683,Monstervakken!$C:$C,Monstervakken!Q:Q,".",0)</f>
        <v>Geen</v>
      </c>
      <c r="BB683" s="232"/>
      <c r="BC683" s="234" t="str">
        <f>_xlfn.XLOOKUP($F683,Monstervakken!$C:$C,Monstervakken!CM:CM,".",0)</f>
        <v>ja</v>
      </c>
      <c r="BD683" s="234" t="str">
        <f>_xlfn.XLOOKUP($F683,Monstervakken!$C:$C,Monstervakken!CN:CN,".",0)</f>
        <v>ja</v>
      </c>
      <c r="BE683" s="234" t="str">
        <f>_xlfn.XLOOKUP($F683,Monstervakken!$C:$C,Monstervakken!CO:CO,".",0)</f>
        <v>ja</v>
      </c>
      <c r="BF683" s="234" t="str">
        <f>_xlfn.XLOOKUP($F683,Monstervakken!$C:$C,Monstervakken!CP:CP,".",0)</f>
        <v>ja</v>
      </c>
      <c r="BG683" s="234" t="str">
        <f>_xlfn.XLOOKUP($F683,Monstervakken!$C:$C,Monstervakken!CQ:CQ,".",0)</f>
        <v>ja</v>
      </c>
      <c r="BH683" s="234" t="str">
        <f>_xlfn.XLOOKUP($F683,Monstervakken!$C:$C,Monstervakken!CR:CR,".",0)</f>
        <v>ja</v>
      </c>
      <c r="BI683" s="234" t="str">
        <f>_xlfn.XLOOKUP($F683,Monstervakken!$C:$C,Monstervakken!CS:CS,".",0)</f>
        <v>ja</v>
      </c>
      <c r="BJ683" s="234" t="str">
        <f>_xlfn.XLOOKUP($F683,Monstervakken!$C:$C,Monstervakken!CT:CT,".",0)</f>
        <v>ja</v>
      </c>
      <c r="BK683" s="234" t="str">
        <f>_xlfn.XLOOKUP($F683,Monstervakken!$C:$C,Monstervakken!CU:CU,".",0)</f>
        <v>ja</v>
      </c>
      <c r="BL683" s="232" t="str">
        <f t="shared" si="70"/>
        <v>251_020</v>
      </c>
    </row>
    <row r="684" spans="1:64" x14ac:dyDescent="0.2">
      <c r="A684" s="6" t="s">
        <v>1647</v>
      </c>
      <c r="C684" s="135">
        <f>_xlfn.XLOOKUP(F684,Monstervakken!C:C,Monstervakken!B:B,".",0)</f>
        <v>4058</v>
      </c>
      <c r="D684" s="6" t="s">
        <v>1638</v>
      </c>
      <c r="E684" s="6" t="s">
        <v>1034</v>
      </c>
      <c r="F684" s="75">
        <v>144</v>
      </c>
      <c r="G684" s="115" t="str">
        <f t="shared" si="72"/>
        <v>251_021</v>
      </c>
      <c r="H684" s="135"/>
      <c r="I684" s="75">
        <v>21</v>
      </c>
      <c r="J684" s="6" t="s">
        <v>1035</v>
      </c>
      <c r="K684" s="23">
        <v>12.5</v>
      </c>
      <c r="L684" s="25">
        <v>3.5</v>
      </c>
      <c r="M684" s="6">
        <v>43.75</v>
      </c>
      <c r="N684" s="8">
        <v>43668</v>
      </c>
      <c r="O684" s="6" t="s">
        <v>55</v>
      </c>
      <c r="P684" s="66">
        <v>-1.87</v>
      </c>
      <c r="Q684" s="66">
        <v>-1.97</v>
      </c>
      <c r="R684" s="66">
        <f>_xlfn.XLOOKUP(E684,hlp_leggeruitrapport!A:A,hlp_leggeruitrapport!D:D)</f>
        <v>-1.97</v>
      </c>
      <c r="S684" s="66">
        <v>0.5</v>
      </c>
      <c r="T684" s="66">
        <f>_xlfn.XLOOKUP(E684,hlp_leggeruitrapport!A:A,hlp_leggeruitrapport!E:E)</f>
        <v>0.5</v>
      </c>
      <c r="U684" s="75">
        <f>_xlfn.XLOOKUP(E684,hlp_leggeruitrapport!A:A,hlp_leggeruitrapport!F:F)</f>
        <v>3</v>
      </c>
      <c r="V684" s="165">
        <f>_xlfn.XLOOKUP($G684,hpBPaanwas!$C:$C,hpBPaanwas!T:T,".")</f>
        <v>2.1</v>
      </c>
      <c r="W684" s="75">
        <f t="shared" si="73"/>
        <v>-2.6700000000000004</v>
      </c>
      <c r="X684" s="6">
        <v>-2.4700000000000002</v>
      </c>
      <c r="Y684" s="6">
        <v>1</v>
      </c>
      <c r="Z684" s="6">
        <v>0.6</v>
      </c>
      <c r="AA684" s="6">
        <v>0.47</v>
      </c>
      <c r="AB684" s="6">
        <v>0.54</v>
      </c>
      <c r="AC684" s="6">
        <v>7.5</v>
      </c>
      <c r="AD684" s="6">
        <v>5.9</v>
      </c>
      <c r="AE684" s="6">
        <v>6.8</v>
      </c>
      <c r="AF684" s="6">
        <v>0.43218400000000001</v>
      </c>
      <c r="AG684" s="6" t="s">
        <v>921</v>
      </c>
      <c r="AH684" s="6" t="s">
        <v>28</v>
      </c>
      <c r="AI684" s="6" t="s">
        <v>41</v>
      </c>
      <c r="AJ684" s="6" t="s">
        <v>1035</v>
      </c>
      <c r="AK684" s="75">
        <f>_xlfn.XLOOKUP(G684,hlpBPout!C:C,hlpBPout!X:X,".")</f>
        <v>8</v>
      </c>
      <c r="AL684" s="75" t="str">
        <f>_xlfn.XLOOKUP($G684,hlpBPout!$C:$C,hlpBPout!AA:AA,".")</f>
        <v>!</v>
      </c>
      <c r="AM684" s="75">
        <f>_xlfn.XLOOKUP(G684,hpBPaanwas!C:C,hpBPaanwas!X:X,".")</f>
        <v>9</v>
      </c>
      <c r="AN684" s="165">
        <f t="shared" si="71"/>
        <v>0.64</v>
      </c>
      <c r="AO684" s="75">
        <f>_xlfn.XLOOKUP($G684,hpBPaanwas!$C:$C,hpBPaanwas!AA:AA,".")</f>
        <v>8</v>
      </c>
      <c r="AP684" s="116"/>
      <c r="AQ684" s="75">
        <f t="shared" si="74"/>
        <v>0.5</v>
      </c>
      <c r="AR684" s="116"/>
      <c r="AS684" s="127"/>
      <c r="AT684" s="127" t="s">
        <v>3795</v>
      </c>
      <c r="AU684" s="128"/>
      <c r="AV684" s="232" t="str">
        <f>_xlfn.XLOOKUP($F684,Monstervakken!$C:$C,Monstervakken!L:L,".",0)</f>
        <v>Klasse industrie</v>
      </c>
      <c r="AW684" s="232" t="str">
        <f>_xlfn.XLOOKUP($F684,Monstervakken!$C:$C,Monstervakken!M:M,".",0)</f>
        <v>Klasse B</v>
      </c>
      <c r="AX684" s="232" t="str">
        <f>_xlfn.XLOOKUP($F684,Monstervakken!$C:$C,Monstervakken!N:N,".",0)</f>
        <v>Verspreidbaar</v>
      </c>
      <c r="AY684" s="232" t="str">
        <f>_xlfn.XLOOKUP($F684,Monstervakken!$C:$C,Monstervakken!O:O,".",0)</f>
        <v>Toepasbaar in GBT</v>
      </c>
      <c r="AZ684" s="232" t="str">
        <f>_xlfn.XLOOKUP($F684,Monstervakken!$C:$C,Monstervakken!P:P,".",0)</f>
        <v>Toepasbaar in GBT</v>
      </c>
      <c r="BA684" s="232" t="str">
        <f>_xlfn.XLOOKUP($F684,Monstervakken!$C:$C,Monstervakken!Q:Q,".",0)</f>
        <v>Geen</v>
      </c>
      <c r="BB684" s="232"/>
      <c r="BC684" s="234" t="str">
        <f>_xlfn.XLOOKUP($F684,Monstervakken!$C:$C,Monstervakken!CM:CM,".",0)</f>
        <v>ja</v>
      </c>
      <c r="BD684" s="234" t="str">
        <f>_xlfn.XLOOKUP($F684,Monstervakken!$C:$C,Monstervakken!CN:CN,".",0)</f>
        <v>ja</v>
      </c>
      <c r="BE684" s="234" t="str">
        <f>_xlfn.XLOOKUP($F684,Monstervakken!$C:$C,Monstervakken!CO:CO,".",0)</f>
        <v>ja</v>
      </c>
      <c r="BF684" s="234" t="str">
        <f>_xlfn.XLOOKUP($F684,Monstervakken!$C:$C,Monstervakken!CP:CP,".",0)</f>
        <v>ja</v>
      </c>
      <c r="BG684" s="234" t="str">
        <f>_xlfn.XLOOKUP($F684,Monstervakken!$C:$C,Monstervakken!CQ:CQ,".",0)</f>
        <v>ja</v>
      </c>
      <c r="BH684" s="234" t="str">
        <f>_xlfn.XLOOKUP($F684,Monstervakken!$C:$C,Monstervakken!CR:CR,".",0)</f>
        <v>ja</v>
      </c>
      <c r="BI684" s="234" t="str">
        <f>_xlfn.XLOOKUP($F684,Monstervakken!$C:$C,Monstervakken!CS:CS,".",0)</f>
        <v>ja</v>
      </c>
      <c r="BJ684" s="234" t="str">
        <f>_xlfn.XLOOKUP($F684,Monstervakken!$C:$C,Monstervakken!CT:CT,".",0)</f>
        <v>ja</v>
      </c>
      <c r="BK684" s="234" t="str">
        <f>_xlfn.XLOOKUP($F684,Monstervakken!$C:$C,Monstervakken!CU:CU,".",0)</f>
        <v>ja</v>
      </c>
      <c r="BL684" s="232" t="str">
        <f t="shared" si="70"/>
        <v>251_021</v>
      </c>
    </row>
    <row r="685" spans="1:64" x14ac:dyDescent="0.2">
      <c r="A685" s="6" t="s">
        <v>1647</v>
      </c>
      <c r="C685" s="135">
        <f>_xlfn.XLOOKUP(F685,Monstervakken!C:C,Monstervakken!B:B)</f>
        <v>4058</v>
      </c>
      <c r="D685" s="6" t="s">
        <v>1638</v>
      </c>
      <c r="E685" s="6" t="s">
        <v>1036</v>
      </c>
      <c r="F685" s="75">
        <v>144</v>
      </c>
      <c r="G685" s="115" t="str">
        <f t="shared" si="72"/>
        <v>251_022</v>
      </c>
      <c r="H685" s="135"/>
      <c r="I685" s="75">
        <v>22</v>
      </c>
      <c r="J685" s="6" t="s">
        <v>1037</v>
      </c>
      <c r="K685" s="23">
        <v>8</v>
      </c>
      <c r="L685" s="25">
        <v>2.2999999999999998</v>
      </c>
      <c r="M685" s="6">
        <v>18.399999999999999</v>
      </c>
      <c r="N685" s="8">
        <v>43668</v>
      </c>
      <c r="O685" s="6" t="s">
        <v>74</v>
      </c>
      <c r="P685" s="66">
        <v>-1.87</v>
      </c>
      <c r="Q685" s="66">
        <v>-1.97</v>
      </c>
      <c r="R685" s="66">
        <f>_xlfn.XLOOKUP(E685,hlp_leggeruitrapport!A:A,hlp_leggeruitrapport!D:D)</f>
        <v>-1.97</v>
      </c>
      <c r="S685" s="66">
        <v>0.35</v>
      </c>
      <c r="T685" s="66">
        <f>_xlfn.XLOOKUP(E685,hlp_leggeruitrapport!A:A,hlp_leggeruitrapport!E:E)</f>
        <v>0.35</v>
      </c>
      <c r="U685" s="75">
        <f>_xlfn.XLOOKUP(E685,hlp_leggeruitrapport!A:A,hlp_leggeruitrapport!F:F)</f>
        <v>2</v>
      </c>
      <c r="V685" s="165">
        <f>_xlfn.XLOOKUP($G685,hpBPaanwas!$C:$C,hpBPaanwas!T:T,".")</f>
        <v>1.7</v>
      </c>
      <c r="W685" s="75">
        <f t="shared" si="73"/>
        <v>-2.52</v>
      </c>
      <c r="X685" s="6">
        <v>-2.3199999999999998</v>
      </c>
      <c r="Y685" s="6">
        <v>1</v>
      </c>
      <c r="Z685" s="6">
        <v>0.39</v>
      </c>
      <c r="AA685" s="6">
        <v>0.13</v>
      </c>
      <c r="AB685" s="6">
        <v>0.24</v>
      </c>
      <c r="AC685" s="6">
        <v>3.1</v>
      </c>
      <c r="AD685" s="6">
        <v>1</v>
      </c>
      <c r="AE685" s="6">
        <v>1.9</v>
      </c>
      <c r="AF685" s="6">
        <v>0.29919400000000002</v>
      </c>
      <c r="AG685" s="6" t="s">
        <v>921</v>
      </c>
      <c r="AH685" s="6" t="s">
        <v>32</v>
      </c>
      <c r="AI685" s="6" t="s">
        <v>41</v>
      </c>
      <c r="AJ685" s="6" t="s">
        <v>1037</v>
      </c>
      <c r="AK685" s="75">
        <f>_xlfn.XLOOKUP(G685,hlpBPout!C:C,hlpBPout!X:X,".")</f>
        <v>3</v>
      </c>
      <c r="AL685" s="75">
        <f>_xlfn.XLOOKUP($G685,hlpBPout!$C:$C,hlpBPout!AA:AA,".")</f>
        <v>0</v>
      </c>
      <c r="AM685" s="75">
        <f>_xlfn.XLOOKUP(G685,hpBPaanwas!C:C,hpBPaanwas!X:X,".")</f>
        <v>3</v>
      </c>
      <c r="AN685" s="165">
        <f t="shared" ref="AN685:AN714" si="75">AO685/K685</f>
        <v>0.25</v>
      </c>
      <c r="AO685" s="75">
        <f>_xlfn.XLOOKUP($G685,hpBPaanwas!$C:$C,hpBPaanwas!AA:AA,".")</f>
        <v>2</v>
      </c>
      <c r="AP685" s="116"/>
      <c r="AQ685" s="75">
        <f t="shared" si="74"/>
        <v>-0.10000000000000009</v>
      </c>
      <c r="AR685" s="116"/>
      <c r="AS685" s="127"/>
      <c r="AT685" s="127" t="s">
        <v>3795</v>
      </c>
      <c r="AU685" s="128"/>
      <c r="AV685" s="232" t="str">
        <f>_xlfn.XLOOKUP($F685,Monstervakken!$C:$C,Monstervakken!L:L,".",0)</f>
        <v>Klasse industrie</v>
      </c>
      <c r="AW685" s="232" t="str">
        <f>_xlfn.XLOOKUP($F685,Monstervakken!$C:$C,Monstervakken!M:M,".",0)</f>
        <v>Klasse B</v>
      </c>
      <c r="AX685" s="232" t="str">
        <f>_xlfn.XLOOKUP($F685,Monstervakken!$C:$C,Monstervakken!N:N,".",0)</f>
        <v>Verspreidbaar</v>
      </c>
      <c r="AY685" s="232" t="str">
        <f>_xlfn.XLOOKUP($F685,Monstervakken!$C:$C,Monstervakken!O:O,".",0)</f>
        <v>Toepasbaar in GBT</v>
      </c>
      <c r="AZ685" s="232" t="str">
        <f>_xlfn.XLOOKUP($F685,Monstervakken!$C:$C,Monstervakken!P:P,".",0)</f>
        <v>Toepasbaar in GBT</v>
      </c>
      <c r="BA685" s="232" t="str">
        <f>_xlfn.XLOOKUP($F685,Monstervakken!$C:$C,Monstervakken!Q:Q,".",0)</f>
        <v>Geen</v>
      </c>
      <c r="BB685" s="232"/>
      <c r="BC685" s="234" t="str">
        <f>_xlfn.XLOOKUP($F685,Monstervakken!$C:$C,Monstervakken!CM:CM,".",0)</f>
        <v>ja</v>
      </c>
      <c r="BD685" s="234" t="str">
        <f>_xlfn.XLOOKUP($F685,Monstervakken!$C:$C,Monstervakken!CN:CN,".",0)</f>
        <v>ja</v>
      </c>
      <c r="BE685" s="234" t="str">
        <f>_xlfn.XLOOKUP($F685,Monstervakken!$C:$C,Monstervakken!CO:CO,".",0)</f>
        <v>ja</v>
      </c>
      <c r="BF685" s="234" t="str">
        <f>_xlfn.XLOOKUP($F685,Monstervakken!$C:$C,Monstervakken!CP:CP,".",0)</f>
        <v>ja</v>
      </c>
      <c r="BG685" s="234" t="str">
        <f>_xlfn.XLOOKUP($F685,Monstervakken!$C:$C,Monstervakken!CQ:CQ,".",0)</f>
        <v>ja</v>
      </c>
      <c r="BH685" s="234" t="str">
        <f>_xlfn.XLOOKUP($F685,Monstervakken!$C:$C,Monstervakken!CR:CR,".",0)</f>
        <v>ja</v>
      </c>
      <c r="BI685" s="234" t="str">
        <f>_xlfn.XLOOKUP($F685,Monstervakken!$C:$C,Monstervakken!CS:CS,".",0)</f>
        <v>ja</v>
      </c>
      <c r="BJ685" s="234" t="str">
        <f>_xlfn.XLOOKUP($F685,Monstervakken!$C:$C,Monstervakken!CT:CT,".",0)</f>
        <v>ja</v>
      </c>
      <c r="BK685" s="234" t="str">
        <f>_xlfn.XLOOKUP($F685,Monstervakken!$C:$C,Monstervakken!CU:CU,".",0)</f>
        <v>ja</v>
      </c>
      <c r="BL685" s="232" t="str">
        <f t="shared" si="70"/>
        <v>251_022</v>
      </c>
    </row>
    <row r="686" spans="1:64" x14ac:dyDescent="0.2">
      <c r="A686" s="6" t="s">
        <v>1647</v>
      </c>
      <c r="C686" s="135">
        <f>_xlfn.XLOOKUP(F686,Monstervakken!C:C,Monstervakken!B:B)</f>
        <v>4059</v>
      </c>
      <c r="D686" s="6" t="s">
        <v>1638</v>
      </c>
      <c r="E686" s="6" t="s">
        <v>1038</v>
      </c>
      <c r="F686" s="75">
        <v>145</v>
      </c>
      <c r="G686" s="115" t="str">
        <f t="shared" si="72"/>
        <v>251_023</v>
      </c>
      <c r="H686" s="135"/>
      <c r="I686" s="75">
        <v>23</v>
      </c>
      <c r="J686" s="6" t="s">
        <v>1039</v>
      </c>
      <c r="K686" s="23">
        <v>32</v>
      </c>
      <c r="L686" s="25">
        <v>3.65</v>
      </c>
      <c r="M686" s="6">
        <v>116.8</v>
      </c>
      <c r="N686" s="8">
        <v>43668</v>
      </c>
      <c r="O686" s="6" t="s">
        <v>74</v>
      </c>
      <c r="P686" s="66">
        <v>-1.87</v>
      </c>
      <c r="Q686" s="66">
        <v>-1.97</v>
      </c>
      <c r="R686" s="66">
        <f>_xlfn.XLOOKUP(E686,hlp_leggeruitrapport!A:A,hlp_leggeruitrapport!D:D)</f>
        <v>-1.97</v>
      </c>
      <c r="S686" s="66">
        <v>0.5</v>
      </c>
      <c r="T686" s="66">
        <f>_xlfn.XLOOKUP(E686,hlp_leggeruitrapport!A:A,hlp_leggeruitrapport!E:E)</f>
        <v>0.5</v>
      </c>
      <c r="U686" s="75">
        <f>_xlfn.XLOOKUP(E686,hlp_leggeruitrapport!A:A,hlp_leggeruitrapport!F:F)</f>
        <v>2</v>
      </c>
      <c r="V686" s="165">
        <f>_xlfn.XLOOKUP($G686,hpBPaanwas!$C:$C,hpBPaanwas!T:T,".")</f>
        <v>2</v>
      </c>
      <c r="W686" s="75">
        <f t="shared" si="73"/>
        <v>-2.6700000000000004</v>
      </c>
      <c r="X686" s="6">
        <v>-2.4700000000000002</v>
      </c>
      <c r="Y686" s="6">
        <v>1.65</v>
      </c>
      <c r="Z686" s="6">
        <v>0.54</v>
      </c>
      <c r="AA686" s="6">
        <v>0.4</v>
      </c>
      <c r="AB686" s="6">
        <v>0.54</v>
      </c>
      <c r="AC686" s="6">
        <v>17.3</v>
      </c>
      <c r="AD686" s="6">
        <v>12.8</v>
      </c>
      <c r="AE686" s="6">
        <v>17.3</v>
      </c>
      <c r="AF686" s="6">
        <v>0.37473400000000001</v>
      </c>
      <c r="AG686" s="6" t="s">
        <v>921</v>
      </c>
      <c r="AH686" s="6" t="s">
        <v>28</v>
      </c>
      <c r="AI686" s="6" t="s">
        <v>41</v>
      </c>
      <c r="AJ686" s="6" t="s">
        <v>1039</v>
      </c>
      <c r="AK686" s="76">
        <f>_xlfn.XLOOKUP(G686,hlpBPout!C:C,hlpBPout!X:X,".")</f>
        <v>16</v>
      </c>
      <c r="AL686" s="75">
        <f>_xlfn.XLOOKUP($G686,hlpBPout!$C:$C,hlpBPout!AA:AA,".")</f>
        <v>13</v>
      </c>
      <c r="AM686" s="75">
        <f>_xlfn.XLOOKUP(G686,hpBPaanwas!C:C,hpBPaanwas!X:X,".")</f>
        <v>19</v>
      </c>
      <c r="AN686" s="165">
        <f t="shared" si="75"/>
        <v>0.59375</v>
      </c>
      <c r="AO686" s="75">
        <f>_xlfn.XLOOKUP($G686,hpBPaanwas!$C:$C,hpBPaanwas!AA:AA,".")</f>
        <v>19</v>
      </c>
      <c r="AP686" s="116"/>
      <c r="AQ686" s="76">
        <f t="shared" si="74"/>
        <v>-1.3000000000000007</v>
      </c>
      <c r="AR686" s="257"/>
      <c r="AS686" s="127"/>
      <c r="AT686" s="127" t="s">
        <v>3795</v>
      </c>
      <c r="AU686" s="128"/>
      <c r="AV686" s="232" t="str">
        <f>_xlfn.XLOOKUP($F686,Monstervakken!$C:$C,Monstervakken!L:L,".",0)</f>
        <v>Klasse industrie</v>
      </c>
      <c r="AW686" s="232" t="str">
        <f>_xlfn.XLOOKUP($F686,Monstervakken!$C:$C,Monstervakken!M:M,".",0)</f>
        <v>Klasse B</v>
      </c>
      <c r="AX686" s="232" t="str">
        <f>_xlfn.XLOOKUP($F686,Monstervakken!$C:$C,Monstervakken!N:N,".",0)</f>
        <v>Verspreidbaar</v>
      </c>
      <c r="AY686" s="232" t="str">
        <f>_xlfn.XLOOKUP($F686,Monstervakken!$C:$C,Monstervakken!O:O,".",0)</f>
        <v>Toepasbaar in GBT</v>
      </c>
      <c r="AZ686" s="232" t="str">
        <f>_xlfn.XLOOKUP($F686,Monstervakken!$C:$C,Monstervakken!P:P,".",0)</f>
        <v>Toepasbaar in GBT</v>
      </c>
      <c r="BA686" s="232" t="str">
        <f>_xlfn.XLOOKUP($F686,Monstervakken!$C:$C,Monstervakken!Q:Q,".",0)</f>
        <v>Geen</v>
      </c>
      <c r="BB686" s="232"/>
      <c r="BC686" s="234" t="str">
        <f>_xlfn.XLOOKUP($F686,Monstervakken!$C:$C,Monstervakken!CM:CM,".",0)</f>
        <v>ja</v>
      </c>
      <c r="BD686" s="234" t="str">
        <f>_xlfn.XLOOKUP($F686,Monstervakken!$C:$C,Monstervakken!CN:CN,".",0)</f>
        <v>ja</v>
      </c>
      <c r="BE686" s="234" t="str">
        <f>_xlfn.XLOOKUP($F686,Monstervakken!$C:$C,Monstervakken!CO:CO,".",0)</f>
        <v>ja</v>
      </c>
      <c r="BF686" s="234" t="str">
        <f>_xlfn.XLOOKUP($F686,Monstervakken!$C:$C,Monstervakken!CP:CP,".",0)</f>
        <v>ja</v>
      </c>
      <c r="BG686" s="234" t="str">
        <f>_xlfn.XLOOKUP($F686,Monstervakken!$C:$C,Monstervakken!CQ:CQ,".",0)</f>
        <v>ja</v>
      </c>
      <c r="BH686" s="234" t="str">
        <f>_xlfn.XLOOKUP($F686,Monstervakken!$C:$C,Monstervakken!CR:CR,".",0)</f>
        <v>ja</v>
      </c>
      <c r="BI686" s="234" t="str">
        <f>_xlfn.XLOOKUP($F686,Monstervakken!$C:$C,Monstervakken!CS:CS,".",0)</f>
        <v>ja</v>
      </c>
      <c r="BJ686" s="234" t="str">
        <f>_xlfn.XLOOKUP($F686,Monstervakken!$C:$C,Monstervakken!CT:CT,".",0)</f>
        <v>ja</v>
      </c>
      <c r="BK686" s="234" t="str">
        <f>_xlfn.XLOOKUP($F686,Monstervakken!$C:$C,Monstervakken!CU:CU,".",0)</f>
        <v>ja</v>
      </c>
      <c r="BL686" s="232" t="str">
        <f t="shared" si="70"/>
        <v>251_023</v>
      </c>
    </row>
    <row r="687" spans="1:64" x14ac:dyDescent="0.2">
      <c r="A687" s="6" t="s">
        <v>1647</v>
      </c>
      <c r="C687" s="135">
        <f>_xlfn.XLOOKUP(F687,Monstervakken!C:C,Monstervakken!B:B)</f>
        <v>4059</v>
      </c>
      <c r="D687" s="6" t="s">
        <v>1638</v>
      </c>
      <c r="E687" s="6" t="s">
        <v>1038</v>
      </c>
      <c r="F687" s="75">
        <v>145</v>
      </c>
      <c r="G687" s="115" t="str">
        <f t="shared" si="72"/>
        <v>251_024</v>
      </c>
      <c r="H687" s="135"/>
      <c r="I687" s="75">
        <v>24</v>
      </c>
      <c r="J687" s="6" t="s">
        <v>1040</v>
      </c>
      <c r="K687" s="23">
        <v>32.5</v>
      </c>
      <c r="L687" s="25">
        <v>3.25</v>
      </c>
      <c r="M687" s="6">
        <v>105.625</v>
      </c>
      <c r="N687" s="8">
        <v>43668</v>
      </c>
      <c r="O687" s="6" t="s">
        <v>74</v>
      </c>
      <c r="P687" s="66">
        <v>-1.87</v>
      </c>
      <c r="Q687" s="66">
        <v>-1.97</v>
      </c>
      <c r="R687" s="66">
        <f>_xlfn.XLOOKUP(E687,hlp_leggeruitrapport!A:A,hlp_leggeruitrapport!D:D)</f>
        <v>-1.97</v>
      </c>
      <c r="S687" s="66">
        <v>0.5</v>
      </c>
      <c r="T687" s="66">
        <f>_xlfn.XLOOKUP(E687,hlp_leggeruitrapport!A:A,hlp_leggeruitrapport!E:E)</f>
        <v>0.5</v>
      </c>
      <c r="U687" s="75">
        <f>_xlfn.XLOOKUP(E687,hlp_leggeruitrapport!A:A,hlp_leggeruitrapport!F:F)</f>
        <v>2</v>
      </c>
      <c r="V687" s="165">
        <f>_xlfn.XLOOKUP($G687,hpBPaanwas!$C:$C,hpBPaanwas!T:T,".")</f>
        <v>2</v>
      </c>
      <c r="W687" s="75">
        <f t="shared" si="73"/>
        <v>-2.6700000000000004</v>
      </c>
      <c r="X687" s="6">
        <v>-2.4700000000000002</v>
      </c>
      <c r="Y687" s="6">
        <v>1.25</v>
      </c>
      <c r="Z687" s="6">
        <v>0.5</v>
      </c>
      <c r="AA687" s="6">
        <v>0.33</v>
      </c>
      <c r="AB687" s="6">
        <v>0.47</v>
      </c>
      <c r="AC687" s="6">
        <v>16.3</v>
      </c>
      <c r="AD687" s="6">
        <v>10.7</v>
      </c>
      <c r="AE687" s="6">
        <v>15.3</v>
      </c>
      <c r="AF687" s="6">
        <v>0.37120399999999998</v>
      </c>
      <c r="AG687" s="6" t="s">
        <v>921</v>
      </c>
      <c r="AH687" s="6" t="s">
        <v>28</v>
      </c>
      <c r="AI687" s="6" t="s">
        <v>41</v>
      </c>
      <c r="AJ687" s="6" t="s">
        <v>1040</v>
      </c>
      <c r="AK687" s="75">
        <f>_xlfn.XLOOKUP(G687,hlpBPout!C:C,hlpBPout!X:X,".")</f>
        <v>16</v>
      </c>
      <c r="AL687" s="75">
        <f>_xlfn.XLOOKUP($G687,hlpBPout!$C:$C,hlpBPout!AA:AA,".")</f>
        <v>7</v>
      </c>
      <c r="AM687" s="75">
        <f>_xlfn.XLOOKUP(G687,hpBPaanwas!C:C,hpBPaanwas!X:X,".")</f>
        <v>20</v>
      </c>
      <c r="AN687" s="165">
        <f t="shared" si="75"/>
        <v>0.4</v>
      </c>
      <c r="AO687" s="75">
        <f>_xlfn.XLOOKUP($G687,hpBPaanwas!$C:$C,hpBPaanwas!AA:AA,".")</f>
        <v>13</v>
      </c>
      <c r="AP687" s="116"/>
      <c r="AQ687" s="75">
        <f t="shared" si="74"/>
        <v>-0.30000000000000071</v>
      </c>
      <c r="AR687" s="116"/>
      <c r="AS687" s="127"/>
      <c r="AT687" s="127" t="s">
        <v>3795</v>
      </c>
      <c r="AU687" s="128"/>
      <c r="AV687" s="232" t="str">
        <f>_xlfn.XLOOKUP($F687,Monstervakken!$C:$C,Monstervakken!L:L,".",0)</f>
        <v>Klasse industrie</v>
      </c>
      <c r="AW687" s="232" t="str">
        <f>_xlfn.XLOOKUP($F687,Monstervakken!$C:$C,Monstervakken!M:M,".",0)</f>
        <v>Klasse B</v>
      </c>
      <c r="AX687" s="232" t="str">
        <f>_xlfn.XLOOKUP($F687,Monstervakken!$C:$C,Monstervakken!N:N,".",0)</f>
        <v>Verspreidbaar</v>
      </c>
      <c r="AY687" s="232" t="str">
        <f>_xlfn.XLOOKUP($F687,Monstervakken!$C:$C,Monstervakken!O:O,".",0)</f>
        <v>Toepasbaar in GBT</v>
      </c>
      <c r="AZ687" s="232" t="str">
        <f>_xlfn.XLOOKUP($F687,Monstervakken!$C:$C,Monstervakken!P:P,".",0)</f>
        <v>Toepasbaar in GBT</v>
      </c>
      <c r="BA687" s="232" t="str">
        <f>_xlfn.XLOOKUP($F687,Monstervakken!$C:$C,Monstervakken!Q:Q,".",0)</f>
        <v>Geen</v>
      </c>
      <c r="BB687" s="232"/>
      <c r="BC687" s="234" t="str">
        <f>_xlfn.XLOOKUP($F687,Monstervakken!$C:$C,Monstervakken!CM:CM,".",0)</f>
        <v>ja</v>
      </c>
      <c r="BD687" s="234" t="str">
        <f>_xlfn.XLOOKUP($F687,Monstervakken!$C:$C,Monstervakken!CN:CN,".",0)</f>
        <v>ja</v>
      </c>
      <c r="BE687" s="234" t="str">
        <f>_xlfn.XLOOKUP($F687,Monstervakken!$C:$C,Monstervakken!CO:CO,".",0)</f>
        <v>ja</v>
      </c>
      <c r="BF687" s="234" t="str">
        <f>_xlfn.XLOOKUP($F687,Monstervakken!$C:$C,Monstervakken!CP:CP,".",0)</f>
        <v>ja</v>
      </c>
      <c r="BG687" s="234" t="str">
        <f>_xlfn.XLOOKUP($F687,Monstervakken!$C:$C,Monstervakken!CQ:CQ,".",0)</f>
        <v>ja</v>
      </c>
      <c r="BH687" s="234" t="str">
        <f>_xlfn.XLOOKUP($F687,Monstervakken!$C:$C,Monstervakken!CR:CR,".",0)</f>
        <v>ja</v>
      </c>
      <c r="BI687" s="234" t="str">
        <f>_xlfn.XLOOKUP($F687,Monstervakken!$C:$C,Monstervakken!CS:CS,".",0)</f>
        <v>ja</v>
      </c>
      <c r="BJ687" s="234" t="str">
        <f>_xlfn.XLOOKUP($F687,Monstervakken!$C:$C,Monstervakken!CT:CT,".",0)</f>
        <v>ja</v>
      </c>
      <c r="BK687" s="234" t="str">
        <f>_xlfn.XLOOKUP($F687,Monstervakken!$C:$C,Monstervakken!CU:CU,".",0)</f>
        <v>ja</v>
      </c>
      <c r="BL687" s="232" t="str">
        <f t="shared" si="70"/>
        <v>251_024</v>
      </c>
    </row>
    <row r="688" spans="1:64" x14ac:dyDescent="0.2">
      <c r="A688" s="6" t="s">
        <v>1647</v>
      </c>
      <c r="C688" s="135">
        <f>_xlfn.XLOOKUP(F688,Monstervakken!C:C,Monstervakken!B:B)</f>
        <v>4060</v>
      </c>
      <c r="D688" s="6" t="s">
        <v>1638</v>
      </c>
      <c r="E688" s="6" t="s">
        <v>175</v>
      </c>
      <c r="F688" s="75">
        <v>146</v>
      </c>
      <c r="G688" s="115" t="str">
        <f t="shared" si="72"/>
        <v>251_025</v>
      </c>
      <c r="H688" s="135"/>
      <c r="I688" s="75">
        <v>25</v>
      </c>
      <c r="J688" s="6" t="s">
        <v>448</v>
      </c>
      <c r="K688" s="23">
        <v>16</v>
      </c>
      <c r="L688" s="25">
        <v>15.5</v>
      </c>
      <c r="M688" s="6">
        <v>248</v>
      </c>
      <c r="N688" s="8">
        <v>43668</v>
      </c>
      <c r="O688" s="6" t="s">
        <v>26</v>
      </c>
      <c r="P688" s="66">
        <v>-1.3</v>
      </c>
      <c r="Q688" s="66">
        <v>-1.22</v>
      </c>
      <c r="R688" s="66">
        <f>_xlfn.XLOOKUP(E688,hlp_leggeruitrapport!A:A,hlp_leggeruitrapport!D:D)</f>
        <v>-1.22</v>
      </c>
      <c r="S688" s="66">
        <v>0.5</v>
      </c>
      <c r="T688" s="66">
        <f>_xlfn.XLOOKUP(E688,hlp_leggeruitrapport!A:A,hlp_leggeruitrapport!E:E)</f>
        <v>0.5</v>
      </c>
      <c r="U688" s="75">
        <f>_xlfn.XLOOKUP(E688,hlp_leggeruitrapport!A:A,hlp_leggeruitrapport!F:F)</f>
        <v>3</v>
      </c>
      <c r="V688" s="165">
        <f>_xlfn.XLOOKUP($G688,hpBPaanwas!$C:$C,hpBPaanwas!T:T,".")</f>
        <v>3</v>
      </c>
      <c r="W688" s="75">
        <f t="shared" si="73"/>
        <v>-1.92</v>
      </c>
      <c r="X688" s="6">
        <v>-1.72</v>
      </c>
      <c r="Y688" s="6">
        <v>12.5</v>
      </c>
      <c r="Z688" s="6">
        <v>4.51</v>
      </c>
      <c r="AA688" s="6">
        <v>0.04</v>
      </c>
      <c r="AB688" s="6">
        <v>1.1399999999999999</v>
      </c>
      <c r="AC688" s="6">
        <v>72.2</v>
      </c>
      <c r="AD688" s="6">
        <v>0.6</v>
      </c>
      <c r="AE688" s="6">
        <v>18.2</v>
      </c>
      <c r="AF688" s="6">
        <v>6.3949999999999996E-3</v>
      </c>
      <c r="AG688" s="6" t="s">
        <v>445</v>
      </c>
      <c r="AH688" s="6" t="s">
        <v>32</v>
      </c>
      <c r="AI688" s="6" t="s">
        <v>41</v>
      </c>
      <c r="AJ688" s="6" t="s">
        <v>448</v>
      </c>
      <c r="AK688" s="75">
        <f>_xlfn.XLOOKUP(G688,hlpBPout!C:C,hlpBPout!X:X,".")</f>
        <v>72</v>
      </c>
      <c r="AL688" s="75">
        <f>_xlfn.XLOOKUP($G688,hlpBPout!$C:$C,hlpBPout!AA:AA,".")</f>
        <v>2</v>
      </c>
      <c r="AM688" s="75">
        <f>_xlfn.XLOOKUP(G688,hpBPaanwas!C:C,hpBPaanwas!X:X,".")</f>
        <v>78</v>
      </c>
      <c r="AN688" s="165">
        <f t="shared" si="75"/>
        <v>1.625</v>
      </c>
      <c r="AO688" s="75">
        <f>_xlfn.XLOOKUP($G688,hpBPaanwas!$C:$C,hpBPaanwas!AA:AA,".")</f>
        <v>26</v>
      </c>
      <c r="AP688" s="116"/>
      <c r="AQ688" s="75">
        <f t="shared" si="74"/>
        <v>-0.20000000000000284</v>
      </c>
      <c r="AR688" s="116"/>
      <c r="AS688" s="127"/>
      <c r="AT688" s="127" t="s">
        <v>3795</v>
      </c>
      <c r="AU688" s="128"/>
      <c r="AV688" s="232" t="str">
        <f>_xlfn.XLOOKUP($F688,Monstervakken!$C:$C,Monstervakken!L:L,".",0)</f>
        <v>Klasse industrie</v>
      </c>
      <c r="AW688" s="232" t="str">
        <f>_xlfn.XLOOKUP($F688,Monstervakken!$C:$C,Monstervakken!M:M,".",0)</f>
        <v>Klasse B</v>
      </c>
      <c r="AX688" s="232" t="str">
        <f>_xlfn.XLOOKUP($F688,Monstervakken!$C:$C,Monstervakken!N:N,".",0)</f>
        <v>Verspreidbaar</v>
      </c>
      <c r="AY688" s="232" t="str">
        <f>_xlfn.XLOOKUP($F688,Monstervakken!$C:$C,Monstervakken!O:O,".",0)</f>
        <v>Toepasbaar in GBT</v>
      </c>
      <c r="AZ688" s="232" t="str">
        <f>_xlfn.XLOOKUP($F688,Monstervakken!$C:$C,Monstervakken!P:P,".",0)</f>
        <v>Toepasbaar in GBT</v>
      </c>
      <c r="BA688" s="232" t="str">
        <f>_xlfn.XLOOKUP($F688,Monstervakken!$C:$C,Monstervakken!Q:Q,".",0)</f>
        <v>Geen</v>
      </c>
      <c r="BB688" s="232"/>
      <c r="BC688" s="234" t="str">
        <f>_xlfn.XLOOKUP($F688,Monstervakken!$C:$C,Monstervakken!CM:CM,".",0)</f>
        <v>ja</v>
      </c>
      <c r="BD688" s="234" t="str">
        <f>_xlfn.XLOOKUP($F688,Monstervakken!$C:$C,Monstervakken!CN:CN,".",0)</f>
        <v>ja</v>
      </c>
      <c r="BE688" s="234" t="str">
        <f>_xlfn.XLOOKUP($F688,Monstervakken!$C:$C,Monstervakken!CO:CO,".",0)</f>
        <v>ja</v>
      </c>
      <c r="BF688" s="234" t="str">
        <f>_xlfn.XLOOKUP($F688,Monstervakken!$C:$C,Monstervakken!CP:CP,".",0)</f>
        <v>ja</v>
      </c>
      <c r="BG688" s="234" t="str">
        <f>_xlfn.XLOOKUP($F688,Monstervakken!$C:$C,Monstervakken!CQ:CQ,".",0)</f>
        <v>ja</v>
      </c>
      <c r="BH688" s="234" t="str">
        <f>_xlfn.XLOOKUP($F688,Monstervakken!$C:$C,Monstervakken!CR:CR,".",0)</f>
        <v>ja</v>
      </c>
      <c r="BI688" s="234" t="str">
        <f>_xlfn.XLOOKUP($F688,Monstervakken!$C:$C,Monstervakken!CS:CS,".",0)</f>
        <v>ja</v>
      </c>
      <c r="BJ688" s="234" t="str">
        <f>_xlfn.XLOOKUP($F688,Monstervakken!$C:$C,Monstervakken!CT:CT,".",0)</f>
        <v>ja</v>
      </c>
      <c r="BK688" s="234" t="str">
        <f>_xlfn.XLOOKUP($F688,Monstervakken!$C:$C,Monstervakken!CU:CU,".",0)</f>
        <v>ja</v>
      </c>
      <c r="BL688" s="232" t="str">
        <f t="shared" si="70"/>
        <v>251_025</v>
      </c>
    </row>
    <row r="689" spans="1:64" x14ac:dyDescent="0.2">
      <c r="A689" s="6" t="s">
        <v>1647</v>
      </c>
      <c r="C689" s="135">
        <f>_xlfn.XLOOKUP(F689,Monstervakken!C:C,Monstervakken!B:B)</f>
        <v>4060</v>
      </c>
      <c r="D689" s="6" t="s">
        <v>1638</v>
      </c>
      <c r="E689" s="6" t="s">
        <v>175</v>
      </c>
      <c r="F689" s="75">
        <v>146</v>
      </c>
      <c r="G689" s="115" t="str">
        <f t="shared" si="72"/>
        <v>251_026</v>
      </c>
      <c r="H689" s="135"/>
      <c r="I689" s="75">
        <v>26</v>
      </c>
      <c r="J689" s="6" t="s">
        <v>176</v>
      </c>
      <c r="K689" s="23">
        <v>23</v>
      </c>
      <c r="L689" s="25">
        <v>3.75</v>
      </c>
      <c r="M689" s="6">
        <v>86.25</v>
      </c>
      <c r="N689" s="8">
        <v>43668</v>
      </c>
      <c r="O689" s="6" t="s">
        <v>26</v>
      </c>
      <c r="P689" s="66">
        <v>-1.3</v>
      </c>
      <c r="Q689" s="66">
        <v>-1.22</v>
      </c>
      <c r="R689" s="66">
        <f>_xlfn.XLOOKUP(E689,hlp_leggeruitrapport!A:A,hlp_leggeruitrapport!D:D)</f>
        <v>-1.22</v>
      </c>
      <c r="S689" s="66">
        <v>0.5</v>
      </c>
      <c r="T689" s="66">
        <f>_xlfn.XLOOKUP(E689,hlp_leggeruitrapport!A:A,hlp_leggeruitrapport!E:E)</f>
        <v>0.5</v>
      </c>
      <c r="U689" s="75">
        <f>_xlfn.XLOOKUP(E689,hlp_leggeruitrapport!A:A,hlp_leggeruitrapport!F:F)</f>
        <v>3</v>
      </c>
      <c r="V689" s="165">
        <f>_xlfn.XLOOKUP($G689,hpBPaanwas!$C:$C,hpBPaanwas!T:T,".")</f>
        <v>2.75</v>
      </c>
      <c r="W689" s="75">
        <f t="shared" si="73"/>
        <v>-1.92</v>
      </c>
      <c r="X689" s="6">
        <v>-1.72</v>
      </c>
      <c r="Y689" s="6">
        <v>1</v>
      </c>
      <c r="Z689" s="6">
        <v>0.57999999999999996</v>
      </c>
      <c r="AA689" s="6">
        <v>0</v>
      </c>
      <c r="AB689" s="6">
        <v>0.03</v>
      </c>
      <c r="AC689" s="6">
        <v>13.3</v>
      </c>
      <c r="AD689" s="6">
        <v>0</v>
      </c>
      <c r="AE689" s="6">
        <v>0.7</v>
      </c>
      <c r="AF689" s="6">
        <v>0</v>
      </c>
      <c r="AG689" s="6" t="s">
        <v>27</v>
      </c>
      <c r="AH689" s="6" t="s">
        <v>32</v>
      </c>
      <c r="AI689" s="6" t="s">
        <v>41</v>
      </c>
      <c r="AJ689" s="6" t="s">
        <v>176</v>
      </c>
      <c r="AK689" s="75">
        <f>_xlfn.XLOOKUP(G689,hlpBPout!C:C,hlpBPout!X:X,".")</f>
        <v>14</v>
      </c>
      <c r="AL689" s="75">
        <f>_xlfn.XLOOKUP($G689,hlpBPout!$C:$C,hlpBPout!AA:AA,".")</f>
        <v>0</v>
      </c>
      <c r="AM689" s="75">
        <f>_xlfn.XLOOKUP(G689,hpBPaanwas!C:C,hpBPaanwas!X:X,".")</f>
        <v>16</v>
      </c>
      <c r="AN689" s="165">
        <f t="shared" si="75"/>
        <v>8.6956521739130432E-2</v>
      </c>
      <c r="AO689" s="75">
        <f>_xlfn.XLOOKUP($G689,hpBPaanwas!$C:$C,hpBPaanwas!AA:AA,".")</f>
        <v>2</v>
      </c>
      <c r="AP689" s="116"/>
      <c r="AQ689" s="75">
        <f t="shared" si="74"/>
        <v>0.69999999999999929</v>
      </c>
      <c r="AR689" s="116"/>
      <c r="AS689" s="127"/>
      <c r="AT689" s="127" t="s">
        <v>3795</v>
      </c>
      <c r="AU689" s="128"/>
      <c r="AV689" s="232" t="str">
        <f>_xlfn.XLOOKUP($F689,Monstervakken!$C:$C,Monstervakken!L:L,".",0)</f>
        <v>Klasse industrie</v>
      </c>
      <c r="AW689" s="232" t="str">
        <f>_xlfn.XLOOKUP($F689,Monstervakken!$C:$C,Monstervakken!M:M,".",0)</f>
        <v>Klasse B</v>
      </c>
      <c r="AX689" s="232" t="str">
        <f>_xlfn.XLOOKUP($F689,Monstervakken!$C:$C,Monstervakken!N:N,".",0)</f>
        <v>Verspreidbaar</v>
      </c>
      <c r="AY689" s="232" t="str">
        <f>_xlfn.XLOOKUP($F689,Monstervakken!$C:$C,Monstervakken!O:O,".",0)</f>
        <v>Toepasbaar in GBT</v>
      </c>
      <c r="AZ689" s="232" t="str">
        <f>_xlfn.XLOOKUP($F689,Monstervakken!$C:$C,Monstervakken!P:P,".",0)</f>
        <v>Toepasbaar in GBT</v>
      </c>
      <c r="BA689" s="232" t="str">
        <f>_xlfn.XLOOKUP($F689,Monstervakken!$C:$C,Monstervakken!Q:Q,".",0)</f>
        <v>Geen</v>
      </c>
      <c r="BB689" s="232"/>
      <c r="BC689" s="234" t="str">
        <f>_xlfn.XLOOKUP($F689,Monstervakken!$C:$C,Monstervakken!CM:CM,".",0)</f>
        <v>ja</v>
      </c>
      <c r="BD689" s="234" t="str">
        <f>_xlfn.XLOOKUP($F689,Monstervakken!$C:$C,Monstervakken!CN:CN,".",0)</f>
        <v>ja</v>
      </c>
      <c r="BE689" s="234" t="str">
        <f>_xlfn.XLOOKUP($F689,Monstervakken!$C:$C,Monstervakken!CO:CO,".",0)</f>
        <v>ja</v>
      </c>
      <c r="BF689" s="234" t="str">
        <f>_xlfn.XLOOKUP($F689,Monstervakken!$C:$C,Monstervakken!CP:CP,".",0)</f>
        <v>ja</v>
      </c>
      <c r="BG689" s="234" t="str">
        <f>_xlfn.XLOOKUP($F689,Monstervakken!$C:$C,Monstervakken!CQ:CQ,".",0)</f>
        <v>ja</v>
      </c>
      <c r="BH689" s="234" t="str">
        <f>_xlfn.XLOOKUP($F689,Monstervakken!$C:$C,Monstervakken!CR:CR,".",0)</f>
        <v>ja</v>
      </c>
      <c r="BI689" s="234" t="str">
        <f>_xlfn.XLOOKUP($F689,Monstervakken!$C:$C,Monstervakken!CS:CS,".",0)</f>
        <v>ja</v>
      </c>
      <c r="BJ689" s="234" t="str">
        <f>_xlfn.XLOOKUP($F689,Monstervakken!$C:$C,Monstervakken!CT:CT,".",0)</f>
        <v>ja</v>
      </c>
      <c r="BK689" s="234" t="str">
        <f>_xlfn.XLOOKUP($F689,Monstervakken!$C:$C,Monstervakken!CU:CU,".",0)</f>
        <v>ja</v>
      </c>
      <c r="BL689" s="232" t="str">
        <f t="shared" si="70"/>
        <v>251_026</v>
      </c>
    </row>
    <row r="690" spans="1:64" x14ac:dyDescent="0.2">
      <c r="A690" s="6" t="s">
        <v>1647</v>
      </c>
      <c r="C690" s="135">
        <f>_xlfn.XLOOKUP(F690,Monstervakken!C:C,Monstervakken!B:B)</f>
        <v>4060</v>
      </c>
      <c r="D690" s="6" t="s">
        <v>1638</v>
      </c>
      <c r="E690" s="6" t="s">
        <v>175</v>
      </c>
      <c r="F690" s="75">
        <v>146</v>
      </c>
      <c r="G690" s="115" t="str">
        <f t="shared" si="72"/>
        <v>251_027</v>
      </c>
      <c r="H690" s="135"/>
      <c r="I690" s="75">
        <v>27</v>
      </c>
      <c r="J690" s="6" t="s">
        <v>177</v>
      </c>
      <c r="K690" s="23">
        <v>21</v>
      </c>
      <c r="L690" s="25">
        <v>4.3</v>
      </c>
      <c r="M690" s="6">
        <v>90.3</v>
      </c>
      <c r="N690" s="8">
        <v>43668</v>
      </c>
      <c r="O690" s="6" t="s">
        <v>26</v>
      </c>
      <c r="P690" s="66">
        <v>-1.3</v>
      </c>
      <c r="Q690" s="66">
        <v>-1.22</v>
      </c>
      <c r="R690" s="66">
        <f>_xlfn.XLOOKUP(E690,hlp_leggeruitrapport!A:A,hlp_leggeruitrapport!D:D)</f>
        <v>-1.22</v>
      </c>
      <c r="S690" s="66">
        <v>0.5</v>
      </c>
      <c r="T690" s="66">
        <f>_xlfn.XLOOKUP(E690,hlp_leggeruitrapport!A:A,hlp_leggeruitrapport!E:E)</f>
        <v>0.5</v>
      </c>
      <c r="U690" s="75">
        <f>_xlfn.XLOOKUP(E690,hlp_leggeruitrapport!A:A,hlp_leggeruitrapport!F:F)</f>
        <v>3</v>
      </c>
      <c r="V690" s="165">
        <f>_xlfn.XLOOKUP($G690,hpBPaanwas!$C:$C,hpBPaanwas!T:T,".")</f>
        <v>2.87</v>
      </c>
      <c r="W690" s="75">
        <f t="shared" si="73"/>
        <v>-1.92</v>
      </c>
      <c r="X690" s="6">
        <v>-1.72</v>
      </c>
      <c r="Y690" s="6">
        <v>1.433333</v>
      </c>
      <c r="Z690" s="6">
        <v>0.7</v>
      </c>
      <c r="AA690" s="6">
        <v>0</v>
      </c>
      <c r="AB690" s="6">
        <v>0.03</v>
      </c>
      <c r="AC690" s="6">
        <v>14.7</v>
      </c>
      <c r="AD690" s="6">
        <v>0</v>
      </c>
      <c r="AE690" s="6">
        <v>0.6</v>
      </c>
      <c r="AF690" s="6">
        <v>0</v>
      </c>
      <c r="AG690" s="6" t="s">
        <v>27</v>
      </c>
      <c r="AH690" s="6" t="s">
        <v>32</v>
      </c>
      <c r="AI690" s="6" t="s">
        <v>41</v>
      </c>
      <c r="AJ690" s="6" t="s">
        <v>177</v>
      </c>
      <c r="AK690" s="75">
        <f>_xlfn.XLOOKUP(G690,hlpBPout!C:C,hlpBPout!X:X,".")</f>
        <v>15</v>
      </c>
      <c r="AL690" s="75">
        <f>_xlfn.XLOOKUP($G690,hlpBPout!$C:$C,hlpBPout!AA:AA,".")</f>
        <v>0</v>
      </c>
      <c r="AM690" s="75">
        <f>_xlfn.XLOOKUP(G690,hpBPaanwas!C:C,hpBPaanwas!X:X,".")</f>
        <v>17</v>
      </c>
      <c r="AN690" s="165">
        <f t="shared" si="75"/>
        <v>9.5238095238095233E-2</v>
      </c>
      <c r="AO690" s="75">
        <f>_xlfn.XLOOKUP($G690,hpBPaanwas!$C:$C,hpBPaanwas!AA:AA,".")</f>
        <v>2</v>
      </c>
      <c r="AP690" s="116"/>
      <c r="AQ690" s="75">
        <f t="shared" si="74"/>
        <v>0.30000000000000071</v>
      </c>
      <c r="AR690" s="116"/>
      <c r="AS690" s="127"/>
      <c r="AT690" s="127" t="s">
        <v>3795</v>
      </c>
      <c r="AU690" s="128"/>
      <c r="AV690" s="232" t="str">
        <f>_xlfn.XLOOKUP($F690,Monstervakken!$C:$C,Monstervakken!L:L,".",0)</f>
        <v>Klasse industrie</v>
      </c>
      <c r="AW690" s="232" t="str">
        <f>_xlfn.XLOOKUP($F690,Monstervakken!$C:$C,Monstervakken!M:M,".",0)</f>
        <v>Klasse B</v>
      </c>
      <c r="AX690" s="232" t="str">
        <f>_xlfn.XLOOKUP($F690,Monstervakken!$C:$C,Monstervakken!N:N,".",0)</f>
        <v>Verspreidbaar</v>
      </c>
      <c r="AY690" s="232" t="str">
        <f>_xlfn.XLOOKUP($F690,Monstervakken!$C:$C,Monstervakken!O:O,".",0)</f>
        <v>Toepasbaar in GBT</v>
      </c>
      <c r="AZ690" s="232" t="str">
        <f>_xlfn.XLOOKUP($F690,Monstervakken!$C:$C,Monstervakken!P:P,".",0)</f>
        <v>Toepasbaar in GBT</v>
      </c>
      <c r="BA690" s="232" t="str">
        <f>_xlfn.XLOOKUP($F690,Monstervakken!$C:$C,Monstervakken!Q:Q,".",0)</f>
        <v>Geen</v>
      </c>
      <c r="BB690" s="232"/>
      <c r="BC690" s="234" t="str">
        <f>_xlfn.XLOOKUP($F690,Monstervakken!$C:$C,Monstervakken!CM:CM,".",0)</f>
        <v>ja</v>
      </c>
      <c r="BD690" s="234" t="str">
        <f>_xlfn.XLOOKUP($F690,Monstervakken!$C:$C,Monstervakken!CN:CN,".",0)</f>
        <v>ja</v>
      </c>
      <c r="BE690" s="234" t="str">
        <f>_xlfn.XLOOKUP($F690,Monstervakken!$C:$C,Monstervakken!CO:CO,".",0)</f>
        <v>ja</v>
      </c>
      <c r="BF690" s="234" t="str">
        <f>_xlfn.XLOOKUP($F690,Monstervakken!$C:$C,Monstervakken!CP:CP,".",0)</f>
        <v>ja</v>
      </c>
      <c r="BG690" s="234" t="str">
        <f>_xlfn.XLOOKUP($F690,Monstervakken!$C:$C,Monstervakken!CQ:CQ,".",0)</f>
        <v>ja</v>
      </c>
      <c r="BH690" s="234" t="str">
        <f>_xlfn.XLOOKUP($F690,Monstervakken!$C:$C,Monstervakken!CR:CR,".",0)</f>
        <v>ja</v>
      </c>
      <c r="BI690" s="234" t="str">
        <f>_xlfn.XLOOKUP($F690,Monstervakken!$C:$C,Monstervakken!CS:CS,".",0)</f>
        <v>ja</v>
      </c>
      <c r="BJ690" s="234" t="str">
        <f>_xlfn.XLOOKUP($F690,Monstervakken!$C:$C,Monstervakken!CT:CT,".",0)</f>
        <v>ja</v>
      </c>
      <c r="BK690" s="234" t="str">
        <f>_xlfn.XLOOKUP($F690,Monstervakken!$C:$C,Monstervakken!CU:CU,".",0)</f>
        <v>ja</v>
      </c>
      <c r="BL690" s="232" t="str">
        <f t="shared" si="70"/>
        <v>251_027</v>
      </c>
    </row>
    <row r="691" spans="1:64" x14ac:dyDescent="0.2">
      <c r="A691" s="6" t="s">
        <v>1647</v>
      </c>
      <c r="C691" s="135">
        <f>_xlfn.XLOOKUP(F691,Monstervakken!C:C,Monstervakken!B:B)</f>
        <v>4060</v>
      </c>
      <c r="D691" s="6" t="s">
        <v>1638</v>
      </c>
      <c r="E691" s="6" t="s">
        <v>175</v>
      </c>
      <c r="F691" s="75">
        <v>146</v>
      </c>
      <c r="G691" s="115" t="str">
        <f t="shared" si="72"/>
        <v>251_028</v>
      </c>
      <c r="H691" s="135"/>
      <c r="I691" s="75">
        <v>28</v>
      </c>
      <c r="J691" s="6" t="s">
        <v>655</v>
      </c>
      <c r="K691" s="23">
        <v>33</v>
      </c>
      <c r="L691" s="25">
        <v>3.3</v>
      </c>
      <c r="M691" s="6">
        <v>108.9</v>
      </c>
      <c r="N691" s="8">
        <v>43668</v>
      </c>
      <c r="O691" s="6" t="s">
        <v>26</v>
      </c>
      <c r="P691" s="66">
        <v>-1.3</v>
      </c>
      <c r="Q691" s="66">
        <v>-1.22</v>
      </c>
      <c r="R691" s="66">
        <f>_xlfn.XLOOKUP(E691,hlp_leggeruitrapport!A:A,hlp_leggeruitrapport!D:D)</f>
        <v>-1.22</v>
      </c>
      <c r="S691" s="66">
        <v>0.5</v>
      </c>
      <c r="T691" s="66">
        <f>_xlfn.XLOOKUP(E691,hlp_leggeruitrapport!A:A,hlp_leggeruitrapport!E:E)</f>
        <v>0.5</v>
      </c>
      <c r="U691" s="75">
        <f>_xlfn.XLOOKUP(E691,hlp_leggeruitrapport!A:A,hlp_leggeruitrapport!F:F)</f>
        <v>3</v>
      </c>
      <c r="V691" s="165">
        <f>_xlfn.XLOOKUP($G691,hpBPaanwas!$C:$C,hpBPaanwas!T:T,".")</f>
        <v>2.2999999999999998</v>
      </c>
      <c r="W691" s="75">
        <f t="shared" si="73"/>
        <v>-1.92</v>
      </c>
      <c r="X691" s="6">
        <v>-1.72</v>
      </c>
      <c r="Y691" s="6">
        <v>1</v>
      </c>
      <c r="Z691" s="6">
        <v>0.57999999999999996</v>
      </c>
      <c r="AA691" s="6">
        <v>0.01</v>
      </c>
      <c r="AB691" s="6">
        <v>0.12</v>
      </c>
      <c r="AC691" s="6">
        <v>19.100000000000001</v>
      </c>
      <c r="AD691" s="6">
        <v>0.3</v>
      </c>
      <c r="AE691" s="6">
        <v>4</v>
      </c>
      <c r="AF691" s="6">
        <v>1.9550000000000001E-2</v>
      </c>
      <c r="AG691" s="6" t="s">
        <v>479</v>
      </c>
      <c r="AH691" s="6" t="s">
        <v>32</v>
      </c>
      <c r="AI691" s="6" t="s">
        <v>41</v>
      </c>
      <c r="AJ691" s="6" t="s">
        <v>655</v>
      </c>
      <c r="AK691" s="75">
        <f>_xlfn.XLOOKUP(G691,hlpBPout!C:C,hlpBPout!X:X,".")</f>
        <v>20</v>
      </c>
      <c r="AL691" s="75">
        <f>_xlfn.XLOOKUP($G691,hlpBPout!$C:$C,hlpBPout!AA:AA,".")</f>
        <v>0</v>
      </c>
      <c r="AM691" s="75">
        <f>_xlfn.XLOOKUP(G691,hpBPaanwas!C:C,hpBPaanwas!X:X,".")</f>
        <v>23</v>
      </c>
      <c r="AN691" s="165">
        <f t="shared" si="75"/>
        <v>0.30303030303030304</v>
      </c>
      <c r="AO691" s="75">
        <f>_xlfn.XLOOKUP($G691,hpBPaanwas!$C:$C,hpBPaanwas!AA:AA,".")</f>
        <v>10</v>
      </c>
      <c r="AP691" s="116"/>
      <c r="AQ691" s="75">
        <f t="shared" si="74"/>
        <v>0.89999999999999858</v>
      </c>
      <c r="AR691" s="116"/>
      <c r="AS691" s="127"/>
      <c r="AT691" s="127" t="s">
        <v>3795</v>
      </c>
      <c r="AU691" s="128"/>
      <c r="AV691" s="232" t="str">
        <f>_xlfn.XLOOKUP($F691,Monstervakken!$C:$C,Monstervakken!L:L,".",0)</f>
        <v>Klasse industrie</v>
      </c>
      <c r="AW691" s="232" t="str">
        <f>_xlfn.XLOOKUP($F691,Monstervakken!$C:$C,Monstervakken!M:M,".",0)</f>
        <v>Klasse B</v>
      </c>
      <c r="AX691" s="232" t="str">
        <f>_xlfn.XLOOKUP($F691,Monstervakken!$C:$C,Monstervakken!N:N,".",0)</f>
        <v>Verspreidbaar</v>
      </c>
      <c r="AY691" s="232" t="str">
        <f>_xlfn.XLOOKUP($F691,Monstervakken!$C:$C,Monstervakken!O:O,".",0)</f>
        <v>Toepasbaar in GBT</v>
      </c>
      <c r="AZ691" s="232" t="str">
        <f>_xlfn.XLOOKUP($F691,Monstervakken!$C:$C,Monstervakken!P:P,".",0)</f>
        <v>Toepasbaar in GBT</v>
      </c>
      <c r="BA691" s="232" t="str">
        <f>_xlfn.XLOOKUP($F691,Monstervakken!$C:$C,Monstervakken!Q:Q,".",0)</f>
        <v>Geen</v>
      </c>
      <c r="BB691" s="232"/>
      <c r="BC691" s="234" t="str">
        <f>_xlfn.XLOOKUP($F691,Monstervakken!$C:$C,Monstervakken!CM:CM,".",0)</f>
        <v>ja</v>
      </c>
      <c r="BD691" s="234" t="str">
        <f>_xlfn.XLOOKUP($F691,Monstervakken!$C:$C,Monstervakken!CN:CN,".",0)</f>
        <v>ja</v>
      </c>
      <c r="BE691" s="234" t="str">
        <f>_xlfn.XLOOKUP($F691,Monstervakken!$C:$C,Monstervakken!CO:CO,".",0)</f>
        <v>ja</v>
      </c>
      <c r="BF691" s="234" t="str">
        <f>_xlfn.XLOOKUP($F691,Monstervakken!$C:$C,Monstervakken!CP:CP,".",0)</f>
        <v>ja</v>
      </c>
      <c r="BG691" s="234" t="str">
        <f>_xlfn.XLOOKUP($F691,Monstervakken!$C:$C,Monstervakken!CQ:CQ,".",0)</f>
        <v>ja</v>
      </c>
      <c r="BH691" s="234" t="str">
        <f>_xlfn.XLOOKUP($F691,Monstervakken!$C:$C,Monstervakken!CR:CR,".",0)</f>
        <v>ja</v>
      </c>
      <c r="BI691" s="234" t="str">
        <f>_xlfn.XLOOKUP($F691,Monstervakken!$C:$C,Monstervakken!CS:CS,".",0)</f>
        <v>ja</v>
      </c>
      <c r="BJ691" s="234" t="str">
        <f>_xlfn.XLOOKUP($F691,Monstervakken!$C:$C,Monstervakken!CT:CT,".",0)</f>
        <v>ja</v>
      </c>
      <c r="BK691" s="234" t="str">
        <f>_xlfn.XLOOKUP($F691,Monstervakken!$C:$C,Monstervakken!CU:CU,".",0)</f>
        <v>ja</v>
      </c>
      <c r="BL691" s="232" t="str">
        <f t="shared" si="70"/>
        <v>251_028</v>
      </c>
    </row>
    <row r="692" spans="1:64" x14ac:dyDescent="0.2">
      <c r="A692" s="6" t="s">
        <v>1647</v>
      </c>
      <c r="C692" s="135">
        <f>_xlfn.XLOOKUP(F692,Monstervakken!C:C,Monstervakken!B:B)</f>
        <v>4061</v>
      </c>
      <c r="D692" s="6" t="s">
        <v>1638</v>
      </c>
      <c r="E692" s="6" t="s">
        <v>175</v>
      </c>
      <c r="F692" s="75">
        <v>147</v>
      </c>
      <c r="G692" s="115" t="str">
        <f t="shared" si="72"/>
        <v>251_029</v>
      </c>
      <c r="H692" s="135"/>
      <c r="I692" s="75">
        <v>29</v>
      </c>
      <c r="J692" s="6" t="s">
        <v>656</v>
      </c>
      <c r="K692" s="23">
        <v>19.5</v>
      </c>
      <c r="L692" s="25">
        <v>5.6</v>
      </c>
      <c r="M692" s="6">
        <v>109.2</v>
      </c>
      <c r="N692" s="8">
        <v>43668</v>
      </c>
      <c r="O692" s="6" t="s">
        <v>26</v>
      </c>
      <c r="P692" s="66">
        <v>-1.23</v>
      </c>
      <c r="Q692" s="66">
        <v>-1.22</v>
      </c>
      <c r="R692" s="66">
        <f>_xlfn.XLOOKUP(E692,hlp_leggeruitrapport!A:A,hlp_leggeruitrapport!D:D)</f>
        <v>-1.22</v>
      </c>
      <c r="S692" s="66">
        <v>0.5</v>
      </c>
      <c r="T692" s="66">
        <f>_xlfn.XLOOKUP(E692,hlp_leggeruitrapport!A:A,hlp_leggeruitrapport!E:E)</f>
        <v>0.5</v>
      </c>
      <c r="U692" s="75">
        <f>_xlfn.XLOOKUP(E692,hlp_leggeruitrapport!A:A,hlp_leggeruitrapport!F:F)</f>
        <v>3</v>
      </c>
      <c r="V692" s="165">
        <f>_xlfn.XLOOKUP($G692,hpBPaanwas!$C:$C,hpBPaanwas!T:T,".")</f>
        <v>3</v>
      </c>
      <c r="W692" s="75">
        <f t="shared" si="73"/>
        <v>-1.92</v>
      </c>
      <c r="X692" s="6">
        <v>-1.72</v>
      </c>
      <c r="Y692" s="6">
        <v>2.6</v>
      </c>
      <c r="Z692" s="6">
        <v>1.05</v>
      </c>
      <c r="AA692" s="6">
        <v>0.15</v>
      </c>
      <c r="AB692" s="6">
        <v>0.55000000000000004</v>
      </c>
      <c r="AC692" s="6">
        <v>20.5</v>
      </c>
      <c r="AD692" s="6">
        <v>2.9</v>
      </c>
      <c r="AE692" s="6">
        <v>10.7</v>
      </c>
      <c r="AF692" s="6">
        <v>0.108183</v>
      </c>
      <c r="AG692" s="6" t="s">
        <v>479</v>
      </c>
      <c r="AH692" s="6" t="s">
        <v>32</v>
      </c>
      <c r="AI692" s="6" t="s">
        <v>41</v>
      </c>
      <c r="AJ692" s="6" t="s">
        <v>656</v>
      </c>
      <c r="AK692" s="75">
        <f>_xlfn.XLOOKUP(G692,hlpBPout!C:C,hlpBPout!X:X,".")</f>
        <v>20</v>
      </c>
      <c r="AL692" s="75">
        <f>_xlfn.XLOOKUP($G692,hlpBPout!$C:$C,hlpBPout!AA:AA,".")</f>
        <v>4</v>
      </c>
      <c r="AM692" s="75">
        <f>_xlfn.XLOOKUP(G692,hpBPaanwas!C:C,hpBPaanwas!X:X,".")</f>
        <v>23</v>
      </c>
      <c r="AN692" s="165">
        <f t="shared" si="75"/>
        <v>0.71794871794871795</v>
      </c>
      <c r="AO692" s="75">
        <f>_xlfn.XLOOKUP($G692,hpBPaanwas!$C:$C,hpBPaanwas!AA:AA,".")</f>
        <v>14</v>
      </c>
      <c r="AP692" s="116"/>
      <c r="AQ692" s="75">
        <f t="shared" si="74"/>
        <v>-0.5</v>
      </c>
      <c r="AR692" s="116"/>
      <c r="AS692" s="127"/>
      <c r="AT692" s="127" t="s">
        <v>3795</v>
      </c>
      <c r="AU692" s="128"/>
      <c r="AV692" s="232" t="str">
        <f>_xlfn.XLOOKUP($F692,Monstervakken!$C:$C,Monstervakken!L:L,".",0)</f>
        <v>Klasse industrie</v>
      </c>
      <c r="AW692" s="232" t="str">
        <f>_xlfn.XLOOKUP($F692,Monstervakken!$C:$C,Monstervakken!M:M,".",0)</f>
        <v>Klasse B</v>
      </c>
      <c r="AX692" s="232" t="str">
        <f>_xlfn.XLOOKUP($F692,Monstervakken!$C:$C,Monstervakken!N:N,".",0)</f>
        <v>Verspreidbaar</v>
      </c>
      <c r="AY692" s="232" t="str">
        <f>_xlfn.XLOOKUP($F692,Monstervakken!$C:$C,Monstervakken!O:O,".",0)</f>
        <v>Toepasbaar in GBT</v>
      </c>
      <c r="AZ692" s="232" t="str">
        <f>_xlfn.XLOOKUP($F692,Monstervakken!$C:$C,Monstervakken!P:P,".",0)</f>
        <v>Toepasbaar in GBT</v>
      </c>
      <c r="BA692" s="232" t="str">
        <f>_xlfn.XLOOKUP($F692,Monstervakken!$C:$C,Monstervakken!Q:Q,".",0)</f>
        <v>Geen</v>
      </c>
      <c r="BB692" s="232"/>
      <c r="BC692" s="234" t="str">
        <f>_xlfn.XLOOKUP($F692,Monstervakken!$C:$C,Monstervakken!CM:CM,".",0)</f>
        <v>ja</v>
      </c>
      <c r="BD692" s="234" t="str">
        <f>_xlfn.XLOOKUP($F692,Monstervakken!$C:$C,Monstervakken!CN:CN,".",0)</f>
        <v>ja</v>
      </c>
      <c r="BE692" s="234" t="str">
        <f>_xlfn.XLOOKUP($F692,Monstervakken!$C:$C,Monstervakken!CO:CO,".",0)</f>
        <v>ja</v>
      </c>
      <c r="BF692" s="234" t="str">
        <f>_xlfn.XLOOKUP($F692,Monstervakken!$C:$C,Monstervakken!CP:CP,".",0)</f>
        <v>ja</v>
      </c>
      <c r="BG692" s="234" t="str">
        <f>_xlfn.XLOOKUP($F692,Monstervakken!$C:$C,Monstervakken!CQ:CQ,".",0)</f>
        <v>ja</v>
      </c>
      <c r="BH692" s="234" t="str">
        <f>_xlfn.XLOOKUP($F692,Monstervakken!$C:$C,Monstervakken!CR:CR,".",0)</f>
        <v>ja</v>
      </c>
      <c r="BI692" s="234" t="str">
        <f>_xlfn.XLOOKUP($F692,Monstervakken!$C:$C,Monstervakken!CS:CS,".",0)</f>
        <v>ja</v>
      </c>
      <c r="BJ692" s="234" t="str">
        <f>_xlfn.XLOOKUP($F692,Monstervakken!$C:$C,Monstervakken!CT:CT,".",0)</f>
        <v>ja</v>
      </c>
      <c r="BK692" s="234" t="str">
        <f>_xlfn.XLOOKUP($F692,Monstervakken!$C:$C,Monstervakken!CU:CU,".",0)</f>
        <v>ja</v>
      </c>
      <c r="BL692" s="232" t="str">
        <f t="shared" si="70"/>
        <v>251_029</v>
      </c>
    </row>
    <row r="693" spans="1:64" x14ac:dyDescent="0.2">
      <c r="A693" s="6" t="s">
        <v>1647</v>
      </c>
      <c r="C693" s="135">
        <f>_xlfn.XLOOKUP(F693,Monstervakken!C:C,Monstervakken!B:B)</f>
        <v>4061</v>
      </c>
      <c r="D693" s="6" t="s">
        <v>1638</v>
      </c>
      <c r="E693" s="6" t="s">
        <v>175</v>
      </c>
      <c r="F693" s="75">
        <v>147</v>
      </c>
      <c r="G693" s="115" t="str">
        <f t="shared" si="72"/>
        <v>251_030</v>
      </c>
      <c r="H693" s="135"/>
      <c r="I693" s="75">
        <v>30</v>
      </c>
      <c r="J693" s="6" t="s">
        <v>657</v>
      </c>
      <c r="K693" s="23">
        <v>20</v>
      </c>
      <c r="L693" s="25">
        <v>5.5</v>
      </c>
      <c r="M693" s="6">
        <v>110</v>
      </c>
      <c r="N693" s="8">
        <v>43668</v>
      </c>
      <c r="O693" s="6" t="s">
        <v>26</v>
      </c>
      <c r="P693" s="66">
        <v>-1.23</v>
      </c>
      <c r="Q693" s="66">
        <v>-1.22</v>
      </c>
      <c r="R693" s="66">
        <f>_xlfn.XLOOKUP(E693,hlp_leggeruitrapport!A:A,hlp_leggeruitrapport!D:D)</f>
        <v>-1.22</v>
      </c>
      <c r="S693" s="66">
        <v>0.5</v>
      </c>
      <c r="T693" s="66">
        <f>_xlfn.XLOOKUP(E693,hlp_leggeruitrapport!A:A,hlp_leggeruitrapport!E:E)</f>
        <v>0.5</v>
      </c>
      <c r="U693" s="75">
        <f>_xlfn.XLOOKUP(E693,hlp_leggeruitrapport!A:A,hlp_leggeruitrapport!F:F)</f>
        <v>3</v>
      </c>
      <c r="V693" s="165">
        <f>_xlfn.XLOOKUP($G693,hpBPaanwas!$C:$C,hpBPaanwas!T:T,".")</f>
        <v>3</v>
      </c>
      <c r="W693" s="75">
        <f t="shared" si="73"/>
        <v>-1.92</v>
      </c>
      <c r="X693" s="6">
        <v>-1.72</v>
      </c>
      <c r="Y693" s="6">
        <v>2.5</v>
      </c>
      <c r="Z693" s="6">
        <v>1.34</v>
      </c>
      <c r="AA693" s="6">
        <v>0.24</v>
      </c>
      <c r="AB693" s="6">
        <v>0.62</v>
      </c>
      <c r="AC693" s="6">
        <v>26.8</v>
      </c>
      <c r="AD693" s="6">
        <v>4.8</v>
      </c>
      <c r="AE693" s="6">
        <v>12.4</v>
      </c>
      <c r="AF693" s="6">
        <v>0.17216600000000001</v>
      </c>
      <c r="AG693" s="6" t="s">
        <v>479</v>
      </c>
      <c r="AH693" s="6" t="s">
        <v>32</v>
      </c>
      <c r="AI693" s="6" t="s">
        <v>41</v>
      </c>
      <c r="AJ693" s="6" t="s">
        <v>657</v>
      </c>
      <c r="AK693" s="75">
        <f>_xlfn.XLOOKUP(G693,hlpBPout!C:C,hlpBPout!X:X,".")</f>
        <v>26</v>
      </c>
      <c r="AL693" s="75">
        <f>_xlfn.XLOOKUP($G693,hlpBPout!$C:$C,hlpBPout!AA:AA,".")</f>
        <v>4</v>
      </c>
      <c r="AM693" s="75">
        <f>_xlfn.XLOOKUP(G693,hpBPaanwas!C:C,hpBPaanwas!X:X,".")</f>
        <v>30</v>
      </c>
      <c r="AN693" s="165">
        <f t="shared" si="75"/>
        <v>0.7</v>
      </c>
      <c r="AO693" s="75">
        <f>_xlfn.XLOOKUP($G693,hpBPaanwas!$C:$C,hpBPaanwas!AA:AA,".")</f>
        <v>14</v>
      </c>
      <c r="AP693" s="116"/>
      <c r="AQ693" s="75">
        <f t="shared" si="74"/>
        <v>-0.80000000000000071</v>
      </c>
      <c r="AR693" s="116"/>
      <c r="AS693" s="127"/>
      <c r="AT693" s="127" t="s">
        <v>3795</v>
      </c>
      <c r="AU693" s="128"/>
      <c r="AV693" s="232" t="str">
        <f>_xlfn.XLOOKUP($F693,Monstervakken!$C:$C,Monstervakken!L:L,".",0)</f>
        <v>Klasse industrie</v>
      </c>
      <c r="AW693" s="232" t="str">
        <f>_xlfn.XLOOKUP($F693,Monstervakken!$C:$C,Monstervakken!M:M,".",0)</f>
        <v>Klasse B</v>
      </c>
      <c r="AX693" s="232" t="str">
        <f>_xlfn.XLOOKUP($F693,Monstervakken!$C:$C,Monstervakken!N:N,".",0)</f>
        <v>Verspreidbaar</v>
      </c>
      <c r="AY693" s="232" t="str">
        <f>_xlfn.XLOOKUP($F693,Monstervakken!$C:$C,Monstervakken!O:O,".",0)</f>
        <v>Toepasbaar in GBT</v>
      </c>
      <c r="AZ693" s="232" t="str">
        <f>_xlfn.XLOOKUP($F693,Monstervakken!$C:$C,Monstervakken!P:P,".",0)</f>
        <v>Toepasbaar in GBT</v>
      </c>
      <c r="BA693" s="232" t="str">
        <f>_xlfn.XLOOKUP($F693,Monstervakken!$C:$C,Monstervakken!Q:Q,".",0)</f>
        <v>Geen</v>
      </c>
      <c r="BB693" s="232"/>
      <c r="BC693" s="234" t="str">
        <f>_xlfn.XLOOKUP($F693,Monstervakken!$C:$C,Monstervakken!CM:CM,".",0)</f>
        <v>ja</v>
      </c>
      <c r="BD693" s="234" t="str">
        <f>_xlfn.XLOOKUP($F693,Monstervakken!$C:$C,Monstervakken!CN:CN,".",0)</f>
        <v>ja</v>
      </c>
      <c r="BE693" s="234" t="str">
        <f>_xlfn.XLOOKUP($F693,Monstervakken!$C:$C,Monstervakken!CO:CO,".",0)</f>
        <v>ja</v>
      </c>
      <c r="BF693" s="234" t="str">
        <f>_xlfn.XLOOKUP($F693,Monstervakken!$C:$C,Monstervakken!CP:CP,".",0)</f>
        <v>ja</v>
      </c>
      <c r="BG693" s="234" t="str">
        <f>_xlfn.XLOOKUP($F693,Monstervakken!$C:$C,Monstervakken!CQ:CQ,".",0)</f>
        <v>ja</v>
      </c>
      <c r="BH693" s="234" t="str">
        <f>_xlfn.XLOOKUP($F693,Monstervakken!$C:$C,Monstervakken!CR:CR,".",0)</f>
        <v>ja</v>
      </c>
      <c r="BI693" s="234" t="str">
        <f>_xlfn.XLOOKUP($F693,Monstervakken!$C:$C,Monstervakken!CS:CS,".",0)</f>
        <v>ja</v>
      </c>
      <c r="BJ693" s="234" t="str">
        <f>_xlfn.XLOOKUP($F693,Monstervakken!$C:$C,Monstervakken!CT:CT,".",0)</f>
        <v>ja</v>
      </c>
      <c r="BK693" s="234" t="str">
        <f>_xlfn.XLOOKUP($F693,Monstervakken!$C:$C,Monstervakken!CU:CU,".",0)</f>
        <v>ja</v>
      </c>
      <c r="BL693" s="232" t="str">
        <f t="shared" si="70"/>
        <v>251_030</v>
      </c>
    </row>
    <row r="694" spans="1:64" x14ac:dyDescent="0.2">
      <c r="A694" s="6" t="s">
        <v>1647</v>
      </c>
      <c r="C694" s="135">
        <f>_xlfn.XLOOKUP(F694,Monstervakken!C:C,Monstervakken!B:B)</f>
        <v>4062</v>
      </c>
      <c r="D694" s="6" t="s">
        <v>1638</v>
      </c>
      <c r="E694" s="6" t="s">
        <v>175</v>
      </c>
      <c r="F694" s="75">
        <v>148</v>
      </c>
      <c r="G694" s="115" t="str">
        <f t="shared" si="72"/>
        <v>251_031</v>
      </c>
      <c r="H694" s="135"/>
      <c r="I694" s="75">
        <v>31</v>
      </c>
      <c r="J694" s="6" t="s">
        <v>658</v>
      </c>
      <c r="K694" s="23">
        <v>20</v>
      </c>
      <c r="L694" s="25">
        <v>5.15</v>
      </c>
      <c r="M694" s="6">
        <v>103</v>
      </c>
      <c r="N694" s="8">
        <v>43668</v>
      </c>
      <c r="O694" s="6" t="s">
        <v>101</v>
      </c>
      <c r="P694" s="66">
        <v>-1.23</v>
      </c>
      <c r="Q694" s="66">
        <v>-1.22</v>
      </c>
      <c r="R694" s="66">
        <f>_xlfn.XLOOKUP(E694,hlp_leggeruitrapport!A:A,hlp_leggeruitrapport!D:D)</f>
        <v>-1.22</v>
      </c>
      <c r="S694" s="66">
        <v>0.5</v>
      </c>
      <c r="T694" s="66">
        <f>_xlfn.XLOOKUP(E694,hlp_leggeruitrapport!A:A,hlp_leggeruitrapport!E:E)</f>
        <v>0.5</v>
      </c>
      <c r="U694" s="75">
        <f>_xlfn.XLOOKUP(E694,hlp_leggeruitrapport!A:A,hlp_leggeruitrapport!F:F)</f>
        <v>3</v>
      </c>
      <c r="V694" s="165">
        <f>_xlfn.XLOOKUP($G694,hpBPaanwas!$C:$C,hpBPaanwas!T:T,".")</f>
        <v>3</v>
      </c>
      <c r="W694" s="75">
        <f t="shared" si="73"/>
        <v>-1.92</v>
      </c>
      <c r="X694" s="6">
        <v>-1.72</v>
      </c>
      <c r="Y694" s="6">
        <v>2.15</v>
      </c>
      <c r="Z694" s="6">
        <v>0.81</v>
      </c>
      <c r="AA694" s="6">
        <v>0.27</v>
      </c>
      <c r="AB694" s="6">
        <v>0.53</v>
      </c>
      <c r="AC694" s="6">
        <v>16.2</v>
      </c>
      <c r="AD694" s="6">
        <v>5.4</v>
      </c>
      <c r="AE694" s="6">
        <v>10.6</v>
      </c>
      <c r="AF694" s="6">
        <v>0.21371399999999999</v>
      </c>
      <c r="AG694" s="6" t="s">
        <v>479</v>
      </c>
      <c r="AH694" s="6" t="s">
        <v>32</v>
      </c>
      <c r="AI694" s="6" t="s">
        <v>41</v>
      </c>
      <c r="AJ694" s="6" t="s">
        <v>658</v>
      </c>
      <c r="AK694" s="75">
        <f>_xlfn.XLOOKUP(G694,hlpBPout!C:C,hlpBPout!X:X,".")</f>
        <v>16</v>
      </c>
      <c r="AL694" s="75">
        <f>_xlfn.XLOOKUP($G694,hlpBPout!$C:$C,hlpBPout!AA:AA,".")</f>
        <v>6</v>
      </c>
      <c r="AM694" s="75">
        <f>_xlfn.XLOOKUP(G694,hpBPaanwas!C:C,hpBPaanwas!X:X,".")</f>
        <v>18</v>
      </c>
      <c r="AN694" s="165">
        <f t="shared" si="75"/>
        <v>0.7</v>
      </c>
      <c r="AO694" s="75">
        <f>_xlfn.XLOOKUP($G694,hpBPaanwas!$C:$C,hpBPaanwas!AA:AA,".")</f>
        <v>14</v>
      </c>
      <c r="AP694" s="116"/>
      <c r="AQ694" s="75">
        <f t="shared" si="74"/>
        <v>-0.19999999999999929</v>
      </c>
      <c r="AR694" s="116"/>
      <c r="AS694" s="127"/>
      <c r="AT694" s="127" t="s">
        <v>3795</v>
      </c>
      <c r="AU694" s="128"/>
      <c r="AV694" s="232" t="str">
        <f>_xlfn.XLOOKUP($F694,Monstervakken!$C:$C,Monstervakken!L:L,".",0)</f>
        <v>Klasse industrie</v>
      </c>
      <c r="AW694" s="232" t="str">
        <f>_xlfn.XLOOKUP($F694,Monstervakken!$C:$C,Monstervakken!M:M,".",0)</f>
        <v>Klasse B</v>
      </c>
      <c r="AX694" s="232" t="str">
        <f>_xlfn.XLOOKUP($F694,Monstervakken!$C:$C,Monstervakken!N:N,".",0)</f>
        <v>Verspreidbaar</v>
      </c>
      <c r="AY694" s="232" t="str">
        <f>_xlfn.XLOOKUP($F694,Monstervakken!$C:$C,Monstervakken!O:O,".",0)</f>
        <v>Toepasbaar in GBT</v>
      </c>
      <c r="AZ694" s="232" t="str">
        <f>_xlfn.XLOOKUP($F694,Monstervakken!$C:$C,Monstervakken!P:P,".",0)</f>
        <v>Toepasbaar in GBT</v>
      </c>
      <c r="BA694" s="232" t="str">
        <f>_xlfn.XLOOKUP($F694,Monstervakken!$C:$C,Monstervakken!Q:Q,".",0)</f>
        <v>Geen</v>
      </c>
      <c r="BB694" s="232"/>
      <c r="BC694" s="234" t="str">
        <f>_xlfn.XLOOKUP($F694,Monstervakken!$C:$C,Monstervakken!CM:CM,".",0)</f>
        <v>ja</v>
      </c>
      <c r="BD694" s="234" t="str">
        <f>_xlfn.XLOOKUP($F694,Monstervakken!$C:$C,Monstervakken!CN:CN,".",0)</f>
        <v>ja</v>
      </c>
      <c r="BE694" s="234" t="str">
        <f>_xlfn.XLOOKUP($F694,Monstervakken!$C:$C,Monstervakken!CO:CO,".",0)</f>
        <v>ja</v>
      </c>
      <c r="BF694" s="234" t="str">
        <f>_xlfn.XLOOKUP($F694,Monstervakken!$C:$C,Monstervakken!CP:CP,".",0)</f>
        <v>ja</v>
      </c>
      <c r="BG694" s="234" t="str">
        <f>_xlfn.XLOOKUP($F694,Monstervakken!$C:$C,Monstervakken!CQ:CQ,".",0)</f>
        <v>ja</v>
      </c>
      <c r="BH694" s="234" t="str">
        <f>_xlfn.XLOOKUP($F694,Monstervakken!$C:$C,Monstervakken!CR:CR,".",0)</f>
        <v>ja</v>
      </c>
      <c r="BI694" s="234" t="str">
        <f>_xlfn.XLOOKUP($F694,Monstervakken!$C:$C,Monstervakken!CS:CS,".",0)</f>
        <v>ja</v>
      </c>
      <c r="BJ694" s="234" t="str">
        <f>_xlfn.XLOOKUP($F694,Monstervakken!$C:$C,Monstervakken!CT:CT,".",0)</f>
        <v>ja</v>
      </c>
      <c r="BK694" s="234" t="str">
        <f>_xlfn.XLOOKUP($F694,Monstervakken!$C:$C,Monstervakken!CU:CU,".",0)</f>
        <v>ja</v>
      </c>
      <c r="BL694" s="232" t="str">
        <f t="shared" si="70"/>
        <v>251_031</v>
      </c>
    </row>
    <row r="695" spans="1:64" x14ac:dyDescent="0.2">
      <c r="A695" s="6" t="s">
        <v>1647</v>
      </c>
      <c r="C695" s="135">
        <f>_xlfn.XLOOKUP(F695,Monstervakken!C:C,Monstervakken!B:B)</f>
        <v>4062</v>
      </c>
      <c r="D695" s="6" t="s">
        <v>1638</v>
      </c>
      <c r="E695" s="6" t="s">
        <v>175</v>
      </c>
      <c r="F695" s="75">
        <v>148</v>
      </c>
      <c r="G695" s="115" t="str">
        <f t="shared" si="72"/>
        <v>251_032</v>
      </c>
      <c r="H695" s="135"/>
      <c r="I695" s="75">
        <v>32</v>
      </c>
      <c r="J695" s="6" t="s">
        <v>1041</v>
      </c>
      <c r="K695" s="23">
        <v>22.5</v>
      </c>
      <c r="L695" s="25">
        <v>4.3499999999999996</v>
      </c>
      <c r="M695" s="6">
        <v>97.875</v>
      </c>
      <c r="N695" s="8">
        <v>43668</v>
      </c>
      <c r="O695" s="6" t="s">
        <v>101</v>
      </c>
      <c r="P695" s="66">
        <v>-1.23</v>
      </c>
      <c r="Q695" s="66">
        <v>-1.22</v>
      </c>
      <c r="R695" s="66">
        <f>_xlfn.XLOOKUP(E695,hlp_leggeruitrapport!A:A,hlp_leggeruitrapport!D:D)</f>
        <v>-1.22</v>
      </c>
      <c r="S695" s="66">
        <v>0.5</v>
      </c>
      <c r="T695" s="66">
        <f>_xlfn.XLOOKUP(E695,hlp_leggeruitrapport!A:A,hlp_leggeruitrapport!E:E)</f>
        <v>0.5</v>
      </c>
      <c r="U695" s="75">
        <f>_xlfn.XLOOKUP(E695,hlp_leggeruitrapport!A:A,hlp_leggeruitrapport!F:F)</f>
        <v>3</v>
      </c>
      <c r="V695" s="165">
        <f>_xlfn.XLOOKUP($G695,hpBPaanwas!$C:$C,hpBPaanwas!T:T,".")</f>
        <v>2.9</v>
      </c>
      <c r="W695" s="75">
        <f t="shared" si="73"/>
        <v>-1.92</v>
      </c>
      <c r="X695" s="6">
        <v>-1.72</v>
      </c>
      <c r="Y695" s="6">
        <v>1.45</v>
      </c>
      <c r="Z695" s="6">
        <v>0.57999999999999996</v>
      </c>
      <c r="AA695" s="6">
        <v>0.24</v>
      </c>
      <c r="AB695" s="6">
        <v>0.32</v>
      </c>
      <c r="AC695" s="6">
        <v>13.1</v>
      </c>
      <c r="AD695" s="6">
        <v>5.4</v>
      </c>
      <c r="AE695" s="6">
        <v>7.2</v>
      </c>
      <c r="AF695" s="6">
        <v>0.24870500000000001</v>
      </c>
      <c r="AG695" s="6" t="s">
        <v>921</v>
      </c>
      <c r="AH695" s="6" t="s">
        <v>28</v>
      </c>
      <c r="AI695" s="6" t="s">
        <v>41</v>
      </c>
      <c r="AJ695" s="6" t="s">
        <v>1041</v>
      </c>
      <c r="AK695" s="75">
        <f>_xlfn.XLOOKUP(G695,hlpBPout!C:C,hlpBPout!X:X,".")</f>
        <v>14</v>
      </c>
      <c r="AL695" s="75">
        <f>_xlfn.XLOOKUP($G695,hlpBPout!$C:$C,hlpBPout!AA:AA,".")</f>
        <v>5</v>
      </c>
      <c r="AM695" s="75">
        <f>_xlfn.XLOOKUP(G695,hpBPaanwas!C:C,hpBPaanwas!X:X,".")</f>
        <v>16</v>
      </c>
      <c r="AN695" s="165">
        <f t="shared" si="75"/>
        <v>0.4</v>
      </c>
      <c r="AO695" s="75">
        <f>_xlfn.XLOOKUP($G695,hpBPaanwas!$C:$C,hpBPaanwas!AA:AA,".")</f>
        <v>9</v>
      </c>
      <c r="AP695" s="116"/>
      <c r="AQ695" s="75">
        <f t="shared" si="74"/>
        <v>0.90000000000000036</v>
      </c>
      <c r="AR695" s="116"/>
      <c r="AS695" s="127"/>
      <c r="AT695" s="127" t="s">
        <v>3795</v>
      </c>
      <c r="AU695" s="128"/>
      <c r="AV695" s="232" t="str">
        <f>_xlfn.XLOOKUP($F695,Monstervakken!$C:$C,Monstervakken!L:L,".",0)</f>
        <v>Klasse industrie</v>
      </c>
      <c r="AW695" s="232" t="str">
        <f>_xlfn.XLOOKUP($F695,Monstervakken!$C:$C,Monstervakken!M:M,".",0)</f>
        <v>Klasse B</v>
      </c>
      <c r="AX695" s="232" t="str">
        <f>_xlfn.XLOOKUP($F695,Monstervakken!$C:$C,Monstervakken!N:N,".",0)</f>
        <v>Verspreidbaar</v>
      </c>
      <c r="AY695" s="232" t="str">
        <f>_xlfn.XLOOKUP($F695,Monstervakken!$C:$C,Monstervakken!O:O,".",0)</f>
        <v>Toepasbaar in GBT</v>
      </c>
      <c r="AZ695" s="232" t="str">
        <f>_xlfn.XLOOKUP($F695,Monstervakken!$C:$C,Monstervakken!P:P,".",0)</f>
        <v>Toepasbaar in GBT</v>
      </c>
      <c r="BA695" s="232" t="str">
        <f>_xlfn.XLOOKUP($F695,Monstervakken!$C:$C,Monstervakken!Q:Q,".",0)</f>
        <v>Geen</v>
      </c>
      <c r="BB695" s="232"/>
      <c r="BC695" s="234" t="str">
        <f>_xlfn.XLOOKUP($F695,Monstervakken!$C:$C,Monstervakken!CM:CM,".",0)</f>
        <v>ja</v>
      </c>
      <c r="BD695" s="234" t="str">
        <f>_xlfn.XLOOKUP($F695,Monstervakken!$C:$C,Monstervakken!CN:CN,".",0)</f>
        <v>ja</v>
      </c>
      <c r="BE695" s="234" t="str">
        <f>_xlfn.XLOOKUP($F695,Monstervakken!$C:$C,Monstervakken!CO:CO,".",0)</f>
        <v>ja</v>
      </c>
      <c r="BF695" s="234" t="str">
        <f>_xlfn.XLOOKUP($F695,Monstervakken!$C:$C,Monstervakken!CP:CP,".",0)</f>
        <v>ja</v>
      </c>
      <c r="BG695" s="234" t="str">
        <f>_xlfn.XLOOKUP($F695,Monstervakken!$C:$C,Monstervakken!CQ:CQ,".",0)</f>
        <v>ja</v>
      </c>
      <c r="BH695" s="234" t="str">
        <f>_xlfn.XLOOKUP($F695,Monstervakken!$C:$C,Monstervakken!CR:CR,".",0)</f>
        <v>ja</v>
      </c>
      <c r="BI695" s="234" t="str">
        <f>_xlfn.XLOOKUP($F695,Monstervakken!$C:$C,Monstervakken!CS:CS,".",0)</f>
        <v>ja</v>
      </c>
      <c r="BJ695" s="234" t="str">
        <f>_xlfn.XLOOKUP($F695,Monstervakken!$C:$C,Monstervakken!CT:CT,".",0)</f>
        <v>ja</v>
      </c>
      <c r="BK695" s="234" t="str">
        <f>_xlfn.XLOOKUP($F695,Monstervakken!$C:$C,Monstervakken!CU:CU,".",0)</f>
        <v>ja</v>
      </c>
      <c r="BL695" s="232" t="str">
        <f t="shared" si="70"/>
        <v>251_032</v>
      </c>
    </row>
    <row r="696" spans="1:64" x14ac:dyDescent="0.2">
      <c r="A696" s="6" t="s">
        <v>1647</v>
      </c>
      <c r="C696" s="135">
        <f>_xlfn.XLOOKUP(F696,Monstervakken!C:C,Monstervakken!B:B)</f>
        <v>4062</v>
      </c>
      <c r="D696" s="6" t="s">
        <v>1638</v>
      </c>
      <c r="E696" s="6" t="s">
        <v>659</v>
      </c>
      <c r="F696" s="75">
        <v>148</v>
      </c>
      <c r="G696" s="115" t="str">
        <f t="shared" si="72"/>
        <v>251_033</v>
      </c>
      <c r="H696" s="135"/>
      <c r="I696" s="75">
        <v>33</v>
      </c>
      <c r="J696" s="6" t="s">
        <v>660</v>
      </c>
      <c r="K696" s="23">
        <v>36</v>
      </c>
      <c r="L696" s="25">
        <v>2.75</v>
      </c>
      <c r="M696" s="6">
        <v>99</v>
      </c>
      <c r="N696" s="8">
        <v>43668</v>
      </c>
      <c r="O696" s="6" t="s">
        <v>74</v>
      </c>
      <c r="P696" s="66">
        <v>-1.23</v>
      </c>
      <c r="Q696" s="66">
        <v>-1.22</v>
      </c>
      <c r="R696" s="66">
        <f>_xlfn.XLOOKUP(E696,hlp_leggeruitrapport!A:A,hlp_leggeruitrapport!D:D)</f>
        <v>-1.22</v>
      </c>
      <c r="S696" s="66">
        <v>0.35</v>
      </c>
      <c r="T696" s="66">
        <f>_xlfn.XLOOKUP(E696,hlp_leggeruitrapport!A:A,hlp_leggeruitrapport!E:E)</f>
        <v>0.35</v>
      </c>
      <c r="U696" s="75">
        <f>_xlfn.XLOOKUP(E696,hlp_leggeruitrapport!A:A,hlp_leggeruitrapport!F:F)</f>
        <v>2</v>
      </c>
      <c r="V696" s="165">
        <f>_xlfn.XLOOKUP($G696,hpBPaanwas!$C:$C,hpBPaanwas!T:T,".")</f>
        <v>2</v>
      </c>
      <c r="W696" s="75">
        <f t="shared" si="73"/>
        <v>-1.77</v>
      </c>
      <c r="X696" s="6">
        <v>-1.57</v>
      </c>
      <c r="Y696" s="6">
        <v>1.35</v>
      </c>
      <c r="Z696" s="6">
        <v>0.5</v>
      </c>
      <c r="AA696" s="6">
        <v>0.08</v>
      </c>
      <c r="AB696" s="6">
        <v>0.26</v>
      </c>
      <c r="AC696" s="6">
        <v>18</v>
      </c>
      <c r="AD696" s="6">
        <v>2.9</v>
      </c>
      <c r="AE696" s="6">
        <v>9.4</v>
      </c>
      <c r="AF696" s="6">
        <v>0.15564800000000001</v>
      </c>
      <c r="AG696" s="6" t="s">
        <v>479</v>
      </c>
      <c r="AH696" s="6" t="s">
        <v>32</v>
      </c>
      <c r="AI696" s="6" t="s">
        <v>41</v>
      </c>
      <c r="AJ696" s="6" t="s">
        <v>660</v>
      </c>
      <c r="AK696" s="75">
        <f>_xlfn.XLOOKUP(G696,hlpBPout!C:C,hlpBPout!X:X,".")</f>
        <v>18</v>
      </c>
      <c r="AL696" s="75">
        <f>_xlfn.XLOOKUP($G696,hlpBPout!$C:$C,hlpBPout!AA:AA,".")</f>
        <v>4</v>
      </c>
      <c r="AM696" s="75">
        <f>_xlfn.XLOOKUP(G696,hpBPaanwas!C:C,hpBPaanwas!X:X,".")</f>
        <v>22</v>
      </c>
      <c r="AN696" s="165">
        <f t="shared" si="75"/>
        <v>0.3888888888888889</v>
      </c>
      <c r="AO696" s="75">
        <f>_xlfn.XLOOKUP($G696,hpBPaanwas!$C:$C,hpBPaanwas!AA:AA,".")</f>
        <v>14</v>
      </c>
      <c r="AP696" s="116"/>
      <c r="AQ696" s="75">
        <f t="shared" si="74"/>
        <v>0</v>
      </c>
      <c r="AR696" s="116"/>
      <c r="AS696" s="127"/>
      <c r="AT696" s="127" t="s">
        <v>3795</v>
      </c>
      <c r="AU696" s="128"/>
      <c r="AV696" s="232" t="str">
        <f>_xlfn.XLOOKUP($F696,Monstervakken!$C:$C,Monstervakken!L:L,".",0)</f>
        <v>Klasse industrie</v>
      </c>
      <c r="AW696" s="232" t="str">
        <f>_xlfn.XLOOKUP($F696,Monstervakken!$C:$C,Monstervakken!M:M,".",0)</f>
        <v>Klasse B</v>
      </c>
      <c r="AX696" s="232" t="str">
        <f>_xlfn.XLOOKUP($F696,Monstervakken!$C:$C,Monstervakken!N:N,".",0)</f>
        <v>Verspreidbaar</v>
      </c>
      <c r="AY696" s="232" t="str">
        <f>_xlfn.XLOOKUP($F696,Monstervakken!$C:$C,Monstervakken!O:O,".",0)</f>
        <v>Toepasbaar in GBT</v>
      </c>
      <c r="AZ696" s="232" t="str">
        <f>_xlfn.XLOOKUP($F696,Monstervakken!$C:$C,Monstervakken!P:P,".",0)</f>
        <v>Toepasbaar in GBT</v>
      </c>
      <c r="BA696" s="232" t="str">
        <f>_xlfn.XLOOKUP($F696,Monstervakken!$C:$C,Monstervakken!Q:Q,".",0)</f>
        <v>Geen</v>
      </c>
      <c r="BB696" s="232"/>
      <c r="BC696" s="234" t="str">
        <f>_xlfn.XLOOKUP($F696,Monstervakken!$C:$C,Monstervakken!CM:CM,".",0)</f>
        <v>ja</v>
      </c>
      <c r="BD696" s="234" t="str">
        <f>_xlfn.XLOOKUP($F696,Monstervakken!$C:$C,Monstervakken!CN:CN,".",0)</f>
        <v>ja</v>
      </c>
      <c r="BE696" s="234" t="str">
        <f>_xlfn.XLOOKUP($F696,Monstervakken!$C:$C,Monstervakken!CO:CO,".",0)</f>
        <v>ja</v>
      </c>
      <c r="BF696" s="234" t="str">
        <f>_xlfn.XLOOKUP($F696,Monstervakken!$C:$C,Monstervakken!CP:CP,".",0)</f>
        <v>ja</v>
      </c>
      <c r="BG696" s="234" t="str">
        <f>_xlfn.XLOOKUP($F696,Monstervakken!$C:$C,Monstervakken!CQ:CQ,".",0)</f>
        <v>ja</v>
      </c>
      <c r="BH696" s="234" t="str">
        <f>_xlfn.XLOOKUP($F696,Monstervakken!$C:$C,Monstervakken!CR:CR,".",0)</f>
        <v>ja</v>
      </c>
      <c r="BI696" s="234" t="str">
        <f>_xlfn.XLOOKUP($F696,Monstervakken!$C:$C,Monstervakken!CS:CS,".",0)</f>
        <v>ja</v>
      </c>
      <c r="BJ696" s="234" t="str">
        <f>_xlfn.XLOOKUP($F696,Monstervakken!$C:$C,Monstervakken!CT:CT,".",0)</f>
        <v>ja</v>
      </c>
      <c r="BK696" s="234" t="str">
        <f>_xlfn.XLOOKUP($F696,Monstervakken!$C:$C,Monstervakken!CU:CU,".",0)</f>
        <v>ja</v>
      </c>
      <c r="BL696" s="232" t="str">
        <f t="shared" si="70"/>
        <v>251_033</v>
      </c>
    </row>
    <row r="697" spans="1:64" x14ac:dyDescent="0.2">
      <c r="A697" s="6" t="s">
        <v>1647</v>
      </c>
      <c r="C697" s="135">
        <f>_xlfn.XLOOKUP(F697,Monstervakken!C:C,Monstervakken!B:B)</f>
        <v>4062</v>
      </c>
      <c r="D697" s="6" t="s">
        <v>1638</v>
      </c>
      <c r="E697" s="6" t="s">
        <v>661</v>
      </c>
      <c r="F697" s="75">
        <v>148</v>
      </c>
      <c r="G697" s="115" t="str">
        <f t="shared" si="72"/>
        <v>251_034</v>
      </c>
      <c r="H697" s="135"/>
      <c r="I697" s="75">
        <v>34</v>
      </c>
      <c r="J697" s="6" t="s">
        <v>662</v>
      </c>
      <c r="K697" s="23">
        <v>28.5</v>
      </c>
      <c r="L697" s="25">
        <v>9.3000000000000007</v>
      </c>
      <c r="M697" s="6">
        <v>265.05</v>
      </c>
      <c r="N697" s="8">
        <v>43668</v>
      </c>
      <c r="O697" s="6" t="s">
        <v>101</v>
      </c>
      <c r="P697" s="66">
        <v>-1.23</v>
      </c>
      <c r="Q697" s="66">
        <v>-1.22</v>
      </c>
      <c r="R697" s="66">
        <f>_xlfn.XLOOKUP(E697,hlp_leggeruitrapport!A:A,hlp_leggeruitrapport!D:D)</f>
        <v>-1.22</v>
      </c>
      <c r="S697" s="66">
        <v>0.5</v>
      </c>
      <c r="T697" s="66">
        <f>_xlfn.XLOOKUP(E697,hlp_leggeruitrapport!A:A,hlp_leggeruitrapport!E:E)</f>
        <v>0.5</v>
      </c>
      <c r="U697" s="75">
        <f>_xlfn.XLOOKUP(E697,hlp_leggeruitrapport!A:A,hlp_leggeruitrapport!F:F)</f>
        <v>3</v>
      </c>
      <c r="V697" s="165">
        <f>_xlfn.XLOOKUP($G697,hpBPaanwas!$C:$C,hpBPaanwas!T:T,".")</f>
        <v>3</v>
      </c>
      <c r="W697" s="75">
        <f t="shared" si="73"/>
        <v>-1.92</v>
      </c>
      <c r="X697" s="6">
        <v>-1.72</v>
      </c>
      <c r="Y697" s="6">
        <v>6.3</v>
      </c>
      <c r="Z697" s="6">
        <v>2.13</v>
      </c>
      <c r="AA697" s="6">
        <v>0.83</v>
      </c>
      <c r="AB697" s="6">
        <v>1.79</v>
      </c>
      <c r="AC697" s="6">
        <v>60.7</v>
      </c>
      <c r="AD697" s="6">
        <v>23.7</v>
      </c>
      <c r="AE697" s="6">
        <v>51</v>
      </c>
      <c r="AF697" s="6">
        <v>0.24793699999999999</v>
      </c>
      <c r="AG697" s="6" t="s">
        <v>479</v>
      </c>
      <c r="AH697" s="6" t="s">
        <v>28</v>
      </c>
      <c r="AI697" s="6" t="s">
        <v>41</v>
      </c>
      <c r="AJ697" s="6" t="s">
        <v>662</v>
      </c>
      <c r="AK697" s="75">
        <f>_xlfn.XLOOKUP(G697,hlpBPout!C:C,hlpBPout!X:X,".")</f>
        <v>60</v>
      </c>
      <c r="AL697" s="75">
        <f>_xlfn.XLOOKUP($G697,hlpBPout!$C:$C,hlpBPout!AA:AA,".")</f>
        <v>23</v>
      </c>
      <c r="AM697" s="75">
        <f>_xlfn.XLOOKUP(G697,hpBPaanwas!C:C,hpBPaanwas!X:X,".")</f>
        <v>66</v>
      </c>
      <c r="AN697" s="165">
        <f t="shared" si="75"/>
        <v>2</v>
      </c>
      <c r="AO697" s="75">
        <f>_xlfn.XLOOKUP($G697,hpBPaanwas!$C:$C,hpBPaanwas!AA:AA,".")</f>
        <v>57</v>
      </c>
      <c r="AP697" s="116"/>
      <c r="AQ697" s="75">
        <f t="shared" si="74"/>
        <v>-0.70000000000000284</v>
      </c>
      <c r="AR697" s="116"/>
      <c r="AS697" s="127"/>
      <c r="AT697" s="127" t="s">
        <v>3795</v>
      </c>
      <c r="AU697" s="128"/>
      <c r="AV697" s="232" t="str">
        <f>_xlfn.XLOOKUP($F697,Monstervakken!$C:$C,Monstervakken!L:L,".",0)</f>
        <v>Klasse industrie</v>
      </c>
      <c r="AW697" s="232" t="str">
        <f>_xlfn.XLOOKUP($F697,Monstervakken!$C:$C,Monstervakken!M:M,".",0)</f>
        <v>Klasse B</v>
      </c>
      <c r="AX697" s="232" t="str">
        <f>_xlfn.XLOOKUP($F697,Monstervakken!$C:$C,Monstervakken!N:N,".",0)</f>
        <v>Verspreidbaar</v>
      </c>
      <c r="AY697" s="232" t="str">
        <f>_xlfn.XLOOKUP($F697,Monstervakken!$C:$C,Monstervakken!O:O,".",0)</f>
        <v>Toepasbaar in GBT</v>
      </c>
      <c r="AZ697" s="232" t="str">
        <f>_xlfn.XLOOKUP($F697,Monstervakken!$C:$C,Monstervakken!P:P,".",0)</f>
        <v>Toepasbaar in GBT</v>
      </c>
      <c r="BA697" s="232" t="str">
        <f>_xlfn.XLOOKUP($F697,Monstervakken!$C:$C,Monstervakken!Q:Q,".",0)</f>
        <v>Geen</v>
      </c>
      <c r="BB697" s="232"/>
      <c r="BC697" s="234" t="str">
        <f>_xlfn.XLOOKUP($F697,Monstervakken!$C:$C,Monstervakken!CM:CM,".",0)</f>
        <v>ja</v>
      </c>
      <c r="BD697" s="234" t="str">
        <f>_xlfn.XLOOKUP($F697,Monstervakken!$C:$C,Monstervakken!CN:CN,".",0)</f>
        <v>ja</v>
      </c>
      <c r="BE697" s="234" t="str">
        <f>_xlfn.XLOOKUP($F697,Monstervakken!$C:$C,Monstervakken!CO:CO,".",0)</f>
        <v>ja</v>
      </c>
      <c r="BF697" s="234" t="str">
        <f>_xlfn.XLOOKUP($F697,Monstervakken!$C:$C,Monstervakken!CP:CP,".",0)</f>
        <v>ja</v>
      </c>
      <c r="BG697" s="234" t="str">
        <f>_xlfn.XLOOKUP($F697,Monstervakken!$C:$C,Monstervakken!CQ:CQ,".",0)</f>
        <v>ja</v>
      </c>
      <c r="BH697" s="234" t="str">
        <f>_xlfn.XLOOKUP($F697,Monstervakken!$C:$C,Monstervakken!CR:CR,".",0)</f>
        <v>ja</v>
      </c>
      <c r="BI697" s="234" t="str">
        <f>_xlfn.XLOOKUP($F697,Monstervakken!$C:$C,Monstervakken!CS:CS,".",0)</f>
        <v>ja</v>
      </c>
      <c r="BJ697" s="234" t="str">
        <f>_xlfn.XLOOKUP($F697,Monstervakken!$C:$C,Monstervakken!CT:CT,".",0)</f>
        <v>ja</v>
      </c>
      <c r="BK697" s="234" t="str">
        <f>_xlfn.XLOOKUP($F697,Monstervakken!$C:$C,Monstervakken!CU:CU,".",0)</f>
        <v>ja</v>
      </c>
      <c r="BL697" s="232" t="str">
        <f t="shared" si="70"/>
        <v>251_034</v>
      </c>
    </row>
    <row r="698" spans="1:64" x14ac:dyDescent="0.2">
      <c r="A698" s="6" t="s">
        <v>1647</v>
      </c>
      <c r="C698" s="135">
        <f>_xlfn.XLOOKUP(F698,Monstervakken!C:C,Monstervakken!B:B)</f>
        <v>4062</v>
      </c>
      <c r="D698" s="6" t="s">
        <v>1638</v>
      </c>
      <c r="E698" s="6" t="s">
        <v>661</v>
      </c>
      <c r="F698" s="75">
        <v>148</v>
      </c>
      <c r="G698" s="115" t="str">
        <f t="shared" si="72"/>
        <v>251_035</v>
      </c>
      <c r="H698" s="135"/>
      <c r="I698" s="75">
        <v>35</v>
      </c>
      <c r="J698" s="6" t="s">
        <v>1042</v>
      </c>
      <c r="K698" s="23">
        <v>45.5</v>
      </c>
      <c r="L698" s="25">
        <v>3.4</v>
      </c>
      <c r="M698" s="6">
        <v>154.69999999999999</v>
      </c>
      <c r="N698" s="8">
        <v>43668</v>
      </c>
      <c r="O698" s="6" t="s">
        <v>66</v>
      </c>
      <c r="P698" s="66">
        <v>-1.23</v>
      </c>
      <c r="Q698" s="66">
        <v>-1.22</v>
      </c>
      <c r="R698" s="66">
        <f>_xlfn.XLOOKUP(E698,hlp_leggeruitrapport!A:A,hlp_leggeruitrapport!D:D)</f>
        <v>-1.22</v>
      </c>
      <c r="S698" s="66">
        <v>0.5</v>
      </c>
      <c r="T698" s="66">
        <f>_xlfn.XLOOKUP(E698,hlp_leggeruitrapport!A:A,hlp_leggeruitrapport!E:E)</f>
        <v>0.5</v>
      </c>
      <c r="U698" s="75">
        <f>_xlfn.XLOOKUP(E698,hlp_leggeruitrapport!A:A,hlp_leggeruitrapport!F:F)</f>
        <v>3</v>
      </c>
      <c r="V698" s="165">
        <f>_xlfn.XLOOKUP($G698,hpBPaanwas!$C:$C,hpBPaanwas!T:T,".")</f>
        <v>2.4</v>
      </c>
      <c r="W698" s="75">
        <f t="shared" si="73"/>
        <v>-1.92</v>
      </c>
      <c r="X698" s="6">
        <v>-1.72</v>
      </c>
      <c r="Y698" s="6">
        <v>1</v>
      </c>
      <c r="Z698" s="6">
        <v>0.53</v>
      </c>
      <c r="AA698" s="6">
        <v>0.14000000000000001</v>
      </c>
      <c r="AB698" s="6">
        <v>0.25</v>
      </c>
      <c r="AC698" s="6">
        <v>24.1</v>
      </c>
      <c r="AD698" s="6">
        <v>6.4</v>
      </c>
      <c r="AE698" s="6">
        <v>11.4</v>
      </c>
      <c r="AF698" s="6">
        <v>0.20958099999999999</v>
      </c>
      <c r="AG698" s="6" t="s">
        <v>921</v>
      </c>
      <c r="AH698" s="6" t="s">
        <v>32</v>
      </c>
      <c r="AI698" s="6" t="s">
        <v>41</v>
      </c>
      <c r="AJ698" s="6" t="s">
        <v>1042</v>
      </c>
      <c r="AK698" s="75">
        <f>_xlfn.XLOOKUP(G698,hlpBPout!C:C,hlpBPout!X:X,".")</f>
        <v>23</v>
      </c>
      <c r="AL698" s="75">
        <f>_xlfn.XLOOKUP($G698,hlpBPout!$C:$C,hlpBPout!AA:AA,".")</f>
        <v>5</v>
      </c>
      <c r="AM698" s="75">
        <f>_xlfn.XLOOKUP(G698,hpBPaanwas!C:C,hpBPaanwas!X:X,".")</f>
        <v>27</v>
      </c>
      <c r="AN698" s="165">
        <f t="shared" si="75"/>
        <v>0.30769230769230771</v>
      </c>
      <c r="AO698" s="75">
        <f>_xlfn.XLOOKUP($G698,hpBPaanwas!$C:$C,hpBPaanwas!AA:AA,".")</f>
        <v>14</v>
      </c>
      <c r="AP698" s="116"/>
      <c r="AQ698" s="75">
        <f t="shared" si="74"/>
        <v>-1.1000000000000014</v>
      </c>
      <c r="AR698" s="116"/>
      <c r="AS698" s="127"/>
      <c r="AT698" s="127" t="s">
        <v>3795</v>
      </c>
      <c r="AU698" s="128"/>
      <c r="AV698" s="232" t="str">
        <f>_xlfn.XLOOKUP($F698,Monstervakken!$C:$C,Monstervakken!L:L,".",0)</f>
        <v>Klasse industrie</v>
      </c>
      <c r="AW698" s="232" t="str">
        <f>_xlfn.XLOOKUP($F698,Monstervakken!$C:$C,Monstervakken!M:M,".",0)</f>
        <v>Klasse B</v>
      </c>
      <c r="AX698" s="232" t="str">
        <f>_xlfn.XLOOKUP($F698,Monstervakken!$C:$C,Monstervakken!N:N,".",0)</f>
        <v>Verspreidbaar</v>
      </c>
      <c r="AY698" s="232" t="str">
        <f>_xlfn.XLOOKUP($F698,Monstervakken!$C:$C,Monstervakken!O:O,".",0)</f>
        <v>Toepasbaar in GBT</v>
      </c>
      <c r="AZ698" s="232" t="str">
        <f>_xlfn.XLOOKUP($F698,Monstervakken!$C:$C,Monstervakken!P:P,".",0)</f>
        <v>Toepasbaar in GBT</v>
      </c>
      <c r="BA698" s="232" t="str">
        <f>_xlfn.XLOOKUP($F698,Monstervakken!$C:$C,Monstervakken!Q:Q,".",0)</f>
        <v>Geen</v>
      </c>
      <c r="BB698" s="232"/>
      <c r="BC698" s="234" t="str">
        <f>_xlfn.XLOOKUP($F698,Monstervakken!$C:$C,Monstervakken!CM:CM,".",0)</f>
        <v>ja</v>
      </c>
      <c r="BD698" s="234" t="str">
        <f>_xlfn.XLOOKUP($F698,Monstervakken!$C:$C,Monstervakken!CN:CN,".",0)</f>
        <v>ja</v>
      </c>
      <c r="BE698" s="234" t="str">
        <f>_xlfn.XLOOKUP($F698,Monstervakken!$C:$C,Monstervakken!CO:CO,".",0)</f>
        <v>ja</v>
      </c>
      <c r="BF698" s="234" t="str">
        <f>_xlfn.XLOOKUP($F698,Monstervakken!$C:$C,Monstervakken!CP:CP,".",0)</f>
        <v>ja</v>
      </c>
      <c r="BG698" s="234" t="str">
        <f>_xlfn.XLOOKUP($F698,Monstervakken!$C:$C,Monstervakken!CQ:CQ,".",0)</f>
        <v>ja</v>
      </c>
      <c r="BH698" s="234" t="str">
        <f>_xlfn.XLOOKUP($F698,Monstervakken!$C:$C,Monstervakken!CR:CR,".",0)</f>
        <v>ja</v>
      </c>
      <c r="BI698" s="234" t="str">
        <f>_xlfn.XLOOKUP($F698,Monstervakken!$C:$C,Monstervakken!CS:CS,".",0)</f>
        <v>ja</v>
      </c>
      <c r="BJ698" s="234" t="str">
        <f>_xlfn.XLOOKUP($F698,Monstervakken!$C:$C,Monstervakken!CT:CT,".",0)</f>
        <v>ja</v>
      </c>
      <c r="BK698" s="234" t="str">
        <f>_xlfn.XLOOKUP($F698,Monstervakken!$C:$C,Monstervakken!CU:CU,".",0)</f>
        <v>ja</v>
      </c>
      <c r="BL698" s="232" t="str">
        <f t="shared" si="70"/>
        <v>251_035</v>
      </c>
    </row>
    <row r="699" spans="1:64" x14ac:dyDescent="0.2">
      <c r="A699" s="6" t="s">
        <v>1647</v>
      </c>
      <c r="C699" s="135">
        <f>_xlfn.XLOOKUP(F699,Monstervakken!C:C,Monstervakken!B:B)</f>
        <v>4062</v>
      </c>
      <c r="D699" s="6" t="s">
        <v>1638</v>
      </c>
      <c r="E699" s="6" t="s">
        <v>663</v>
      </c>
      <c r="F699" s="75">
        <v>148</v>
      </c>
      <c r="G699" s="115" t="str">
        <f t="shared" si="72"/>
        <v>251_036</v>
      </c>
      <c r="H699" s="135"/>
      <c r="I699" s="75">
        <v>36</v>
      </c>
      <c r="J699" s="6" t="s">
        <v>664</v>
      </c>
      <c r="K699" s="23">
        <v>14</v>
      </c>
      <c r="L699" s="25">
        <v>2.7</v>
      </c>
      <c r="M699" s="6">
        <v>37.799999999999997</v>
      </c>
      <c r="N699" s="8">
        <v>43668</v>
      </c>
      <c r="O699" s="6" t="s">
        <v>101</v>
      </c>
      <c r="P699" s="66">
        <v>-1.23</v>
      </c>
      <c r="Q699" s="66">
        <v>-1.22</v>
      </c>
      <c r="R699" s="66">
        <f>_xlfn.XLOOKUP(E699,hlp_leggeruitrapport!A:A,hlp_leggeruitrapport!D:D)</f>
        <v>-1.22</v>
      </c>
      <c r="S699" s="66">
        <v>0.35</v>
      </c>
      <c r="T699" s="66">
        <f>_xlfn.XLOOKUP(E699,hlp_leggeruitrapport!A:A,hlp_leggeruitrapport!E:E)</f>
        <v>0.35</v>
      </c>
      <c r="U699" s="75">
        <f>_xlfn.XLOOKUP(E699,hlp_leggeruitrapport!A:A,hlp_leggeruitrapport!F:F)</f>
        <v>2</v>
      </c>
      <c r="V699" s="165">
        <f>_xlfn.XLOOKUP($G699,hpBPaanwas!$C:$C,hpBPaanwas!T:T,".")</f>
        <v>2</v>
      </c>
      <c r="W699" s="75">
        <f t="shared" si="73"/>
        <v>-1.77</v>
      </c>
      <c r="X699" s="6">
        <v>-1.57</v>
      </c>
      <c r="Y699" s="6">
        <v>1.3</v>
      </c>
      <c r="Z699" s="6">
        <v>0.52</v>
      </c>
      <c r="AA699" s="6">
        <v>0.05</v>
      </c>
      <c r="AB699" s="6">
        <v>0.23</v>
      </c>
      <c r="AC699" s="6">
        <v>7.3</v>
      </c>
      <c r="AD699" s="6">
        <v>0.7</v>
      </c>
      <c r="AE699" s="6">
        <v>3.2</v>
      </c>
      <c r="AF699" s="6">
        <v>0.103751</v>
      </c>
      <c r="AG699" s="6" t="s">
        <v>479</v>
      </c>
      <c r="AH699" s="6" t="s">
        <v>32</v>
      </c>
      <c r="AI699" s="6" t="s">
        <v>41</v>
      </c>
      <c r="AJ699" s="6" t="s">
        <v>664</v>
      </c>
      <c r="AK699" s="75">
        <f>_xlfn.XLOOKUP(G699,hlpBPout!C:C,hlpBPout!X:X,".")</f>
        <v>7</v>
      </c>
      <c r="AL699" s="75">
        <f>_xlfn.XLOOKUP($G699,hlpBPout!$C:$C,hlpBPout!AA:AA,".")</f>
        <v>1</v>
      </c>
      <c r="AM699" s="75">
        <f>_xlfn.XLOOKUP(G699,hpBPaanwas!C:C,hpBPaanwas!X:X,".")</f>
        <v>8</v>
      </c>
      <c r="AN699" s="165">
        <f t="shared" si="75"/>
        <v>0.2857142857142857</v>
      </c>
      <c r="AO699" s="75">
        <f>_xlfn.XLOOKUP($G699,hpBPaanwas!$C:$C,hpBPaanwas!AA:AA,".")</f>
        <v>4</v>
      </c>
      <c r="AP699" s="116"/>
      <c r="AQ699" s="75">
        <f t="shared" si="74"/>
        <v>-0.29999999999999982</v>
      </c>
      <c r="AR699" s="116"/>
      <c r="AS699" s="127"/>
      <c r="AT699" s="127" t="s">
        <v>3795</v>
      </c>
      <c r="AU699" s="128"/>
      <c r="AV699" s="232" t="str">
        <f>_xlfn.XLOOKUP($F699,Monstervakken!$C:$C,Monstervakken!L:L,".",0)</f>
        <v>Klasse industrie</v>
      </c>
      <c r="AW699" s="232" t="str">
        <f>_xlfn.XLOOKUP($F699,Monstervakken!$C:$C,Monstervakken!M:M,".",0)</f>
        <v>Klasse B</v>
      </c>
      <c r="AX699" s="232" t="str">
        <f>_xlfn.XLOOKUP($F699,Monstervakken!$C:$C,Monstervakken!N:N,".",0)</f>
        <v>Verspreidbaar</v>
      </c>
      <c r="AY699" s="232" t="str">
        <f>_xlfn.XLOOKUP($F699,Monstervakken!$C:$C,Monstervakken!O:O,".",0)</f>
        <v>Toepasbaar in GBT</v>
      </c>
      <c r="AZ699" s="232" t="str">
        <f>_xlfn.XLOOKUP($F699,Monstervakken!$C:$C,Monstervakken!P:P,".",0)</f>
        <v>Toepasbaar in GBT</v>
      </c>
      <c r="BA699" s="232" t="str">
        <f>_xlfn.XLOOKUP($F699,Monstervakken!$C:$C,Monstervakken!Q:Q,".",0)</f>
        <v>Geen</v>
      </c>
      <c r="BB699" s="232"/>
      <c r="BC699" s="234" t="str">
        <f>_xlfn.XLOOKUP($F699,Monstervakken!$C:$C,Monstervakken!CM:CM,".",0)</f>
        <v>ja</v>
      </c>
      <c r="BD699" s="234" t="str">
        <f>_xlfn.XLOOKUP($F699,Monstervakken!$C:$C,Monstervakken!CN:CN,".",0)</f>
        <v>ja</v>
      </c>
      <c r="BE699" s="234" t="str">
        <f>_xlfn.XLOOKUP($F699,Monstervakken!$C:$C,Monstervakken!CO:CO,".",0)</f>
        <v>ja</v>
      </c>
      <c r="BF699" s="234" t="str">
        <f>_xlfn.XLOOKUP($F699,Monstervakken!$C:$C,Monstervakken!CP:CP,".",0)</f>
        <v>ja</v>
      </c>
      <c r="BG699" s="234" t="str">
        <f>_xlfn.XLOOKUP($F699,Monstervakken!$C:$C,Monstervakken!CQ:CQ,".",0)</f>
        <v>ja</v>
      </c>
      <c r="BH699" s="234" t="str">
        <f>_xlfn.XLOOKUP($F699,Monstervakken!$C:$C,Monstervakken!CR:CR,".",0)</f>
        <v>ja</v>
      </c>
      <c r="BI699" s="234" t="str">
        <f>_xlfn.XLOOKUP($F699,Monstervakken!$C:$C,Monstervakken!CS:CS,".",0)</f>
        <v>ja</v>
      </c>
      <c r="BJ699" s="234" t="str">
        <f>_xlfn.XLOOKUP($F699,Monstervakken!$C:$C,Monstervakken!CT:CT,".",0)</f>
        <v>ja</v>
      </c>
      <c r="BK699" s="234" t="str">
        <f>_xlfn.XLOOKUP($F699,Monstervakken!$C:$C,Monstervakken!CU:CU,".",0)</f>
        <v>ja</v>
      </c>
      <c r="BL699" s="232" t="str">
        <f t="shared" si="70"/>
        <v>251_036</v>
      </c>
    </row>
    <row r="700" spans="1:64" x14ac:dyDescent="0.2">
      <c r="A700" s="6" t="s">
        <v>1647</v>
      </c>
      <c r="C700" s="135">
        <f>_xlfn.XLOOKUP(F700,Monstervakken!C:C,Monstervakken!B:B)</f>
        <v>4062</v>
      </c>
      <c r="D700" s="6" t="s">
        <v>1638</v>
      </c>
      <c r="E700" s="6" t="s">
        <v>665</v>
      </c>
      <c r="F700" s="75">
        <v>148</v>
      </c>
      <c r="G700" s="115" t="str">
        <f t="shared" si="72"/>
        <v>251_037</v>
      </c>
      <c r="H700" s="135"/>
      <c r="I700" s="75">
        <v>37</v>
      </c>
      <c r="J700" s="6" t="s">
        <v>666</v>
      </c>
      <c r="K700" s="23">
        <v>43</v>
      </c>
      <c r="L700" s="25">
        <v>3.3</v>
      </c>
      <c r="M700" s="6">
        <v>141.9</v>
      </c>
      <c r="N700" s="8">
        <v>43668</v>
      </c>
      <c r="O700" s="6" t="s">
        <v>47</v>
      </c>
      <c r="P700" s="66">
        <v>-1.23</v>
      </c>
      <c r="Q700" s="66">
        <v>-1.22</v>
      </c>
      <c r="R700" s="66">
        <f>_xlfn.XLOOKUP(E700,hlp_leggeruitrapport!A:A,hlp_leggeruitrapport!D:D)</f>
        <v>-1.22</v>
      </c>
      <c r="S700" s="66">
        <v>0.5</v>
      </c>
      <c r="T700" s="66">
        <f>_xlfn.XLOOKUP(E700,hlp_leggeruitrapport!A:A,hlp_leggeruitrapport!E:E)</f>
        <v>0.5</v>
      </c>
      <c r="U700" s="75">
        <f>_xlfn.XLOOKUP(E700,hlp_leggeruitrapport!A:A,hlp_leggeruitrapport!F:F)</f>
        <v>2</v>
      </c>
      <c r="V700" s="165">
        <f>_xlfn.XLOOKUP($G700,hpBPaanwas!$C:$C,hpBPaanwas!T:T,".")</f>
        <v>2</v>
      </c>
      <c r="W700" s="75">
        <f t="shared" si="73"/>
        <v>-1.92</v>
      </c>
      <c r="X700" s="6">
        <v>-1.72</v>
      </c>
      <c r="Y700" s="6">
        <v>1.3</v>
      </c>
      <c r="Z700" s="6">
        <v>0.85</v>
      </c>
      <c r="AA700" s="6">
        <v>0.14000000000000001</v>
      </c>
      <c r="AB700" s="6">
        <v>0.32</v>
      </c>
      <c r="AC700" s="6">
        <v>36.6</v>
      </c>
      <c r="AD700" s="6">
        <v>6</v>
      </c>
      <c r="AE700" s="6">
        <v>13.8</v>
      </c>
      <c r="AF700" s="6">
        <v>0.18477199999999999</v>
      </c>
      <c r="AG700" s="6" t="s">
        <v>479</v>
      </c>
      <c r="AH700" s="6" t="s">
        <v>32</v>
      </c>
      <c r="AI700" s="6" t="s">
        <v>41</v>
      </c>
      <c r="AJ700" s="6" t="s">
        <v>666</v>
      </c>
      <c r="AK700" s="75">
        <f>_xlfn.XLOOKUP(G700,hlpBPout!C:C,hlpBPout!X:X,".")</f>
        <v>34</v>
      </c>
      <c r="AL700" s="75">
        <f>_xlfn.XLOOKUP($G700,hlpBPout!$C:$C,hlpBPout!AA:AA,".")</f>
        <v>9</v>
      </c>
      <c r="AM700" s="75">
        <f>_xlfn.XLOOKUP(G700,hpBPaanwas!C:C,hpBPaanwas!X:X,".")</f>
        <v>39</v>
      </c>
      <c r="AN700" s="165">
        <f t="shared" si="75"/>
        <v>0.39534883720930231</v>
      </c>
      <c r="AO700" s="75">
        <f>_xlfn.XLOOKUP($G700,hpBPaanwas!$C:$C,hpBPaanwas!AA:AA,".")</f>
        <v>17</v>
      </c>
      <c r="AP700" s="116"/>
      <c r="AQ700" s="75">
        <f t="shared" si="74"/>
        <v>-2.6000000000000014</v>
      </c>
      <c r="AR700" s="116"/>
      <c r="AS700" s="127"/>
      <c r="AT700" s="127" t="s">
        <v>3795</v>
      </c>
      <c r="AU700" s="128"/>
      <c r="AV700" s="232" t="str">
        <f>_xlfn.XLOOKUP($F700,Monstervakken!$C:$C,Monstervakken!L:L,".",0)</f>
        <v>Klasse industrie</v>
      </c>
      <c r="AW700" s="232" t="str">
        <f>_xlfn.XLOOKUP($F700,Monstervakken!$C:$C,Monstervakken!M:M,".",0)</f>
        <v>Klasse B</v>
      </c>
      <c r="AX700" s="232" t="str">
        <f>_xlfn.XLOOKUP($F700,Monstervakken!$C:$C,Monstervakken!N:N,".",0)</f>
        <v>Verspreidbaar</v>
      </c>
      <c r="AY700" s="232" t="str">
        <f>_xlfn.XLOOKUP($F700,Monstervakken!$C:$C,Monstervakken!O:O,".",0)</f>
        <v>Toepasbaar in GBT</v>
      </c>
      <c r="AZ700" s="232" t="str">
        <f>_xlfn.XLOOKUP($F700,Monstervakken!$C:$C,Monstervakken!P:P,".",0)</f>
        <v>Toepasbaar in GBT</v>
      </c>
      <c r="BA700" s="232" t="str">
        <f>_xlfn.XLOOKUP($F700,Monstervakken!$C:$C,Monstervakken!Q:Q,".",0)</f>
        <v>Geen</v>
      </c>
      <c r="BB700" s="232"/>
      <c r="BC700" s="234" t="str">
        <f>_xlfn.XLOOKUP($F700,Monstervakken!$C:$C,Monstervakken!CM:CM,".",0)</f>
        <v>ja</v>
      </c>
      <c r="BD700" s="234" t="str">
        <f>_xlfn.XLOOKUP($F700,Monstervakken!$C:$C,Monstervakken!CN:CN,".",0)</f>
        <v>ja</v>
      </c>
      <c r="BE700" s="234" t="str">
        <f>_xlfn.XLOOKUP($F700,Monstervakken!$C:$C,Monstervakken!CO:CO,".",0)</f>
        <v>ja</v>
      </c>
      <c r="BF700" s="234" t="str">
        <f>_xlfn.XLOOKUP($F700,Monstervakken!$C:$C,Monstervakken!CP:CP,".",0)</f>
        <v>ja</v>
      </c>
      <c r="BG700" s="234" t="str">
        <f>_xlfn.XLOOKUP($F700,Monstervakken!$C:$C,Monstervakken!CQ:CQ,".",0)</f>
        <v>ja</v>
      </c>
      <c r="BH700" s="234" t="str">
        <f>_xlfn.XLOOKUP($F700,Monstervakken!$C:$C,Monstervakken!CR:CR,".",0)</f>
        <v>ja</v>
      </c>
      <c r="BI700" s="234" t="str">
        <f>_xlfn.XLOOKUP($F700,Monstervakken!$C:$C,Monstervakken!CS:CS,".",0)</f>
        <v>ja</v>
      </c>
      <c r="BJ700" s="234" t="str">
        <f>_xlfn.XLOOKUP($F700,Monstervakken!$C:$C,Monstervakken!CT:CT,".",0)</f>
        <v>ja</v>
      </c>
      <c r="BK700" s="234" t="str">
        <f>_xlfn.XLOOKUP($F700,Monstervakken!$C:$C,Monstervakken!CU:CU,".",0)</f>
        <v>ja</v>
      </c>
      <c r="BL700" s="232" t="str">
        <f t="shared" si="70"/>
        <v>251_037</v>
      </c>
    </row>
    <row r="701" spans="1:64" x14ac:dyDescent="0.2">
      <c r="A701" s="6" t="s">
        <v>1647</v>
      </c>
      <c r="C701" s="135">
        <f>_xlfn.XLOOKUP(F701,Monstervakken!C:C,Monstervakken!B:B)</f>
        <v>4062</v>
      </c>
      <c r="D701" s="6" t="s">
        <v>1638</v>
      </c>
      <c r="E701" s="6" t="s">
        <v>665</v>
      </c>
      <c r="F701" s="75">
        <v>148</v>
      </c>
      <c r="G701" s="115" t="str">
        <f t="shared" si="72"/>
        <v>251_038</v>
      </c>
      <c r="H701" s="135"/>
      <c r="I701" s="75">
        <v>38</v>
      </c>
      <c r="J701" s="6" t="s">
        <v>667</v>
      </c>
      <c r="K701" s="23">
        <v>49.5</v>
      </c>
      <c r="L701" s="25">
        <v>3.35</v>
      </c>
      <c r="M701" s="6">
        <v>165.82499999999999</v>
      </c>
      <c r="N701" s="8">
        <v>43668</v>
      </c>
      <c r="O701" s="6" t="s">
        <v>47</v>
      </c>
      <c r="P701" s="66">
        <v>-1.23</v>
      </c>
      <c r="Q701" s="66">
        <v>-1.22</v>
      </c>
      <c r="R701" s="66">
        <f>_xlfn.XLOOKUP(E701,hlp_leggeruitrapport!A:A,hlp_leggeruitrapport!D:D)</f>
        <v>-1.22</v>
      </c>
      <c r="S701" s="66">
        <v>0.5</v>
      </c>
      <c r="T701" s="66">
        <f>_xlfn.XLOOKUP(E701,hlp_leggeruitrapport!A:A,hlp_leggeruitrapport!E:E)</f>
        <v>0.5</v>
      </c>
      <c r="U701" s="75">
        <f>_xlfn.XLOOKUP(E701,hlp_leggeruitrapport!A:A,hlp_leggeruitrapport!F:F)</f>
        <v>2</v>
      </c>
      <c r="V701" s="165">
        <f>_xlfn.XLOOKUP($G701,hpBPaanwas!$C:$C,hpBPaanwas!T:T,".")</f>
        <v>2</v>
      </c>
      <c r="W701" s="75">
        <f t="shared" si="73"/>
        <v>-1.92</v>
      </c>
      <c r="X701" s="6">
        <v>-1.72</v>
      </c>
      <c r="Y701" s="6">
        <v>1.35</v>
      </c>
      <c r="Z701" s="6">
        <v>0.65</v>
      </c>
      <c r="AA701" s="6">
        <v>0.13</v>
      </c>
      <c r="AB701" s="6">
        <v>0.32</v>
      </c>
      <c r="AC701" s="6">
        <v>32.200000000000003</v>
      </c>
      <c r="AD701" s="6">
        <v>6.4</v>
      </c>
      <c r="AE701" s="6">
        <v>15.8</v>
      </c>
      <c r="AF701" s="6">
        <v>0.168547</v>
      </c>
      <c r="AG701" s="6" t="s">
        <v>479</v>
      </c>
      <c r="AH701" s="6" t="s">
        <v>32</v>
      </c>
      <c r="AI701" s="6" t="s">
        <v>41</v>
      </c>
      <c r="AJ701" s="6" t="s">
        <v>667</v>
      </c>
      <c r="AK701" s="75">
        <f>_xlfn.XLOOKUP(G701,hlpBPout!C:C,hlpBPout!X:X,".")</f>
        <v>30</v>
      </c>
      <c r="AL701" s="75">
        <f>_xlfn.XLOOKUP($G701,hlpBPout!$C:$C,hlpBPout!AA:AA,".")</f>
        <v>5</v>
      </c>
      <c r="AM701" s="75">
        <f>_xlfn.XLOOKUP(G701,hpBPaanwas!C:C,hpBPaanwas!X:X,".")</f>
        <v>35</v>
      </c>
      <c r="AN701" s="165">
        <f t="shared" si="75"/>
        <v>0.40404040404040403</v>
      </c>
      <c r="AO701" s="75">
        <f>_xlfn.XLOOKUP($G701,hpBPaanwas!$C:$C,hpBPaanwas!AA:AA,".")</f>
        <v>20</v>
      </c>
      <c r="AP701" s="116"/>
      <c r="AQ701" s="75">
        <f t="shared" si="74"/>
        <v>-2.2000000000000028</v>
      </c>
      <c r="AR701" s="116"/>
      <c r="AS701" s="127"/>
      <c r="AT701" s="127" t="s">
        <v>3795</v>
      </c>
      <c r="AU701" s="128"/>
      <c r="AV701" s="232" t="str">
        <f>_xlfn.XLOOKUP($F701,Monstervakken!$C:$C,Monstervakken!L:L,".",0)</f>
        <v>Klasse industrie</v>
      </c>
      <c r="AW701" s="232" t="str">
        <f>_xlfn.XLOOKUP($F701,Monstervakken!$C:$C,Monstervakken!M:M,".",0)</f>
        <v>Klasse B</v>
      </c>
      <c r="AX701" s="232" t="str">
        <f>_xlfn.XLOOKUP($F701,Monstervakken!$C:$C,Monstervakken!N:N,".",0)</f>
        <v>Verspreidbaar</v>
      </c>
      <c r="AY701" s="232" t="str">
        <f>_xlfn.XLOOKUP($F701,Monstervakken!$C:$C,Monstervakken!O:O,".",0)</f>
        <v>Toepasbaar in GBT</v>
      </c>
      <c r="AZ701" s="232" t="str">
        <f>_xlfn.XLOOKUP($F701,Monstervakken!$C:$C,Monstervakken!P:P,".",0)</f>
        <v>Toepasbaar in GBT</v>
      </c>
      <c r="BA701" s="232" t="str">
        <f>_xlfn.XLOOKUP($F701,Monstervakken!$C:$C,Monstervakken!Q:Q,".",0)</f>
        <v>Geen</v>
      </c>
      <c r="BB701" s="232"/>
      <c r="BC701" s="234" t="str">
        <f>_xlfn.XLOOKUP($F701,Monstervakken!$C:$C,Monstervakken!CM:CM,".",0)</f>
        <v>ja</v>
      </c>
      <c r="BD701" s="234" t="str">
        <f>_xlfn.XLOOKUP($F701,Monstervakken!$C:$C,Monstervakken!CN:CN,".",0)</f>
        <v>ja</v>
      </c>
      <c r="BE701" s="234" t="str">
        <f>_xlfn.XLOOKUP($F701,Monstervakken!$C:$C,Monstervakken!CO:CO,".",0)</f>
        <v>ja</v>
      </c>
      <c r="BF701" s="234" t="str">
        <f>_xlfn.XLOOKUP($F701,Monstervakken!$C:$C,Monstervakken!CP:CP,".",0)</f>
        <v>ja</v>
      </c>
      <c r="BG701" s="234" t="str">
        <f>_xlfn.XLOOKUP($F701,Monstervakken!$C:$C,Monstervakken!CQ:CQ,".",0)</f>
        <v>ja</v>
      </c>
      <c r="BH701" s="234" t="str">
        <f>_xlfn.XLOOKUP($F701,Monstervakken!$C:$C,Monstervakken!CR:CR,".",0)</f>
        <v>ja</v>
      </c>
      <c r="BI701" s="234" t="str">
        <f>_xlfn.XLOOKUP($F701,Monstervakken!$C:$C,Monstervakken!CS:CS,".",0)</f>
        <v>ja</v>
      </c>
      <c r="BJ701" s="234" t="str">
        <f>_xlfn.XLOOKUP($F701,Monstervakken!$C:$C,Monstervakken!CT:CT,".",0)</f>
        <v>ja</v>
      </c>
      <c r="BK701" s="234" t="str">
        <f>_xlfn.XLOOKUP($F701,Monstervakken!$C:$C,Monstervakken!CU:CU,".",0)</f>
        <v>ja</v>
      </c>
      <c r="BL701" s="232" t="str">
        <f t="shared" si="70"/>
        <v>251_038</v>
      </c>
    </row>
    <row r="702" spans="1:64" x14ac:dyDescent="0.2">
      <c r="A702" s="6" t="s">
        <v>1647</v>
      </c>
      <c r="C702" s="135">
        <f>_xlfn.XLOOKUP(F702,Monstervakken!C:C,Monstervakken!B:B)</f>
        <v>5005</v>
      </c>
      <c r="D702" s="6" t="s">
        <v>1638</v>
      </c>
      <c r="E702" s="6" t="s">
        <v>1043</v>
      </c>
      <c r="F702" s="75">
        <v>150</v>
      </c>
      <c r="G702" s="115" t="str">
        <f t="shared" si="72"/>
        <v>251_039</v>
      </c>
      <c r="H702" s="135"/>
      <c r="I702" s="75">
        <v>39</v>
      </c>
      <c r="J702" s="6" t="s">
        <v>1044</v>
      </c>
      <c r="K702" s="23">
        <v>12.5</v>
      </c>
      <c r="L702" s="25">
        <v>2.5499999999999998</v>
      </c>
      <c r="M702" s="6">
        <v>31.875</v>
      </c>
      <c r="N702" s="8">
        <v>43668</v>
      </c>
      <c r="O702" s="6" t="s">
        <v>26</v>
      </c>
      <c r="P702" s="66">
        <v>-1.23</v>
      </c>
      <c r="Q702" s="66">
        <v>-1.22</v>
      </c>
      <c r="R702" s="66">
        <f>_xlfn.XLOOKUP(E702,hlp_leggeruitrapport!A:A,hlp_leggeruitrapport!D:D)</f>
        <v>-1.22</v>
      </c>
      <c r="S702" s="66">
        <v>0.5</v>
      </c>
      <c r="T702" s="66">
        <f>_xlfn.XLOOKUP(E702,hlp_leggeruitrapport!A:A,hlp_leggeruitrapport!E:E)</f>
        <v>0.5</v>
      </c>
      <c r="U702" s="75">
        <f>_xlfn.XLOOKUP(E702,hlp_leggeruitrapport!A:A,hlp_leggeruitrapport!F:F)</f>
        <v>2</v>
      </c>
      <c r="V702" s="165">
        <f>_xlfn.XLOOKUP($G702,hpBPaanwas!$C:$C,hpBPaanwas!T:T,".")</f>
        <v>1.55</v>
      </c>
      <c r="W702" s="75">
        <f t="shared" si="73"/>
        <v>-1.92</v>
      </c>
      <c r="X702" s="6">
        <v>-1.72</v>
      </c>
      <c r="Y702" s="6">
        <v>1</v>
      </c>
      <c r="Z702" s="6">
        <v>0.53</v>
      </c>
      <c r="AA702" s="6">
        <v>0.38</v>
      </c>
      <c r="AB702" s="6">
        <v>0.42</v>
      </c>
      <c r="AC702" s="6">
        <v>6.6</v>
      </c>
      <c r="AD702" s="6">
        <v>4.8</v>
      </c>
      <c r="AE702" s="6">
        <v>5.3</v>
      </c>
      <c r="AF702" s="6">
        <v>0.47828799999999999</v>
      </c>
      <c r="AG702" s="6" t="s">
        <v>921</v>
      </c>
      <c r="AH702" s="6" t="s">
        <v>28</v>
      </c>
      <c r="AI702" s="6" t="s">
        <v>41</v>
      </c>
      <c r="AJ702" s="6" t="s">
        <v>1044</v>
      </c>
      <c r="AK702" s="75">
        <f>_xlfn.XLOOKUP(G702,hlpBPout!C:C,hlpBPout!X:X,".")</f>
        <v>6</v>
      </c>
      <c r="AL702" s="75">
        <f>_xlfn.XLOOKUP($G702,hlpBPout!$C:$C,hlpBPout!AA:AA,".")</f>
        <v>4</v>
      </c>
      <c r="AM702" s="75">
        <f>_xlfn.XLOOKUP(G702,hpBPaanwas!C:C,hpBPaanwas!X:X,".")</f>
        <v>8</v>
      </c>
      <c r="AN702" s="165">
        <f t="shared" si="75"/>
        <v>0.48</v>
      </c>
      <c r="AO702" s="75">
        <f>_xlfn.XLOOKUP($G702,hpBPaanwas!$C:$C,hpBPaanwas!AA:AA,".")</f>
        <v>6</v>
      </c>
      <c r="AP702" s="116"/>
      <c r="AQ702" s="75">
        <f t="shared" si="74"/>
        <v>-0.59999999999999964</v>
      </c>
      <c r="AR702" s="116"/>
      <c r="AS702" s="127"/>
      <c r="AT702" s="127" t="s">
        <v>3795</v>
      </c>
      <c r="AU702" s="128"/>
      <c r="AV702" s="232" t="str">
        <f>_xlfn.XLOOKUP($F702,Monstervakken!$C:$C,Monstervakken!L:L,".",0)</f>
        <v>Niet Toepasbaar &gt; Interventiewaarde</v>
      </c>
      <c r="AW702" s="232" t="str">
        <f>_xlfn.XLOOKUP($F702,Monstervakken!$C:$C,Monstervakken!M:M,".",0)</f>
        <v>Nooit toepasbaar</v>
      </c>
      <c r="AX702" s="232" t="str">
        <f>_xlfn.XLOOKUP($F702,Monstervakken!$C:$C,Monstervakken!N:N,".",0)</f>
        <v>Nooit verspreidbaar</v>
      </c>
      <c r="AY702" s="232" t="str">
        <f>_xlfn.XLOOKUP($F702,Monstervakken!$C:$C,Monstervakken!O:O,".",0)</f>
        <v>Niet Toepasbaar &gt; Interventiewaarde</v>
      </c>
      <c r="AZ702" s="232" t="str">
        <f>_xlfn.XLOOKUP($F702,Monstervakken!$C:$C,Monstervakken!P:P,".",0)</f>
        <v>Nooit Toepasbaar &gt; B</v>
      </c>
      <c r="BA702" s="232" t="str">
        <f>_xlfn.XLOOKUP($F702,Monstervakken!$C:$C,Monstervakken!Q:Q,".",0)</f>
        <v>Geen</v>
      </c>
      <c r="BB702" s="232"/>
      <c r="BC702" s="234" t="str">
        <f>_xlfn.XLOOKUP($F702,Monstervakken!$C:$C,Monstervakken!CM:CM,".",0)</f>
        <v>ja</v>
      </c>
      <c r="BD702" s="234" t="str">
        <f>_xlfn.XLOOKUP($F702,Monstervakken!$C:$C,Monstervakken!CN:CN,".",0)</f>
        <v>ja</v>
      </c>
      <c r="BE702" s="234" t="str">
        <f>_xlfn.XLOOKUP($F702,Monstervakken!$C:$C,Monstervakken!CO:CO,".",0)</f>
        <v>ja</v>
      </c>
      <c r="BF702" s="234" t="str">
        <f>_xlfn.XLOOKUP($F702,Monstervakken!$C:$C,Monstervakken!CP:CP,".",0)</f>
        <v>ja</v>
      </c>
      <c r="BG702" s="234" t="str">
        <f>_xlfn.XLOOKUP($F702,Monstervakken!$C:$C,Monstervakken!CQ:CQ,".",0)</f>
        <v>ja</v>
      </c>
      <c r="BH702" s="234" t="str">
        <f>_xlfn.XLOOKUP($F702,Monstervakken!$C:$C,Monstervakken!CR:CR,".",0)</f>
        <v>ja</v>
      </c>
      <c r="BI702" s="234" t="str">
        <f>_xlfn.XLOOKUP($F702,Monstervakken!$C:$C,Monstervakken!CS:CS,".",0)</f>
        <v>ja</v>
      </c>
      <c r="BJ702" s="234" t="str">
        <f>_xlfn.XLOOKUP($F702,Monstervakken!$C:$C,Monstervakken!CT:CT,".",0)</f>
        <v>ja</v>
      </c>
      <c r="BK702" s="234" t="str">
        <f>_xlfn.XLOOKUP($F702,Monstervakken!$C:$C,Monstervakken!CU:CU,".",0)</f>
        <v>ja</v>
      </c>
      <c r="BL702" s="232" t="str">
        <f t="shared" si="70"/>
        <v>251_039</v>
      </c>
    </row>
    <row r="703" spans="1:64" x14ac:dyDescent="0.2">
      <c r="A703" s="6" t="s">
        <v>1647</v>
      </c>
      <c r="C703" s="135">
        <f>_xlfn.XLOOKUP(F703,Monstervakken!C:C,Monstervakken!B:B)</f>
        <v>5005</v>
      </c>
      <c r="D703" s="6" t="s">
        <v>1638</v>
      </c>
      <c r="E703" s="6" t="s">
        <v>178</v>
      </c>
      <c r="F703" s="75">
        <v>150</v>
      </c>
      <c r="G703" s="75" t="str">
        <f t="shared" si="72"/>
        <v>251_040</v>
      </c>
      <c r="H703" s="135"/>
      <c r="I703" s="75">
        <v>40</v>
      </c>
      <c r="J703" s="6" t="s">
        <v>179</v>
      </c>
      <c r="K703" s="23">
        <v>2.5</v>
      </c>
      <c r="L703" s="25">
        <v>5.55</v>
      </c>
      <c r="M703" s="6">
        <v>13.875</v>
      </c>
      <c r="N703" s="8">
        <v>43668</v>
      </c>
      <c r="O703" s="6" t="s">
        <v>26</v>
      </c>
      <c r="P703" s="66">
        <v>-0.56999999999999995</v>
      </c>
      <c r="Q703" s="66">
        <v>-0.52</v>
      </c>
      <c r="R703" s="66">
        <f>_xlfn.XLOOKUP(E703,hlp_leggeruitrapport!A:A,hlp_leggeruitrapport!D:D)</f>
        <v>-0.52</v>
      </c>
      <c r="S703" s="67">
        <v>0.5</v>
      </c>
      <c r="T703" s="67" t="str">
        <f>_xlfn.XLOOKUP(E703,hlp_leggeruitrapport!A:A,hlp_leggeruitrapport!E:E)</f>
        <v>-</v>
      </c>
      <c r="U703" s="76" t="str">
        <f>_xlfn.XLOOKUP(E703,hlp_leggeruitrapport!A:A,hlp_leggeruitrapport!F:F)</f>
        <v>-</v>
      </c>
      <c r="V703" s="165">
        <f>_xlfn.XLOOKUP($G703,hpBPaanwas!$C:$C,hpBPaanwas!T:T,".")</f>
        <v>2</v>
      </c>
      <c r="W703" s="75">
        <f t="shared" si="73"/>
        <v>-1.22</v>
      </c>
      <c r="X703" s="6">
        <v>-1.02</v>
      </c>
      <c r="Y703" s="6">
        <v>3.55</v>
      </c>
      <c r="Z703" s="6">
        <v>1.86</v>
      </c>
      <c r="AA703" s="6">
        <v>0.26</v>
      </c>
      <c r="AB703" s="6">
        <v>0.7</v>
      </c>
      <c r="AC703" s="6">
        <v>4.7</v>
      </c>
      <c r="AD703" s="6">
        <v>0.7</v>
      </c>
      <c r="AE703" s="6">
        <v>1.8</v>
      </c>
      <c r="AF703" s="6">
        <v>0.14067399999999999</v>
      </c>
      <c r="AG703" s="6" t="s">
        <v>27</v>
      </c>
      <c r="AH703" s="6" t="s">
        <v>32</v>
      </c>
      <c r="AI703" s="6" t="s">
        <v>29</v>
      </c>
      <c r="AJ703" s="6" t="s">
        <v>179</v>
      </c>
      <c r="AK703" s="75">
        <f>_xlfn.XLOOKUP(G703,hlpBPout!C:C,hlpBPout!X:X,".")</f>
        <v>5</v>
      </c>
      <c r="AL703" s="75">
        <f>_xlfn.XLOOKUP($G703,hlpBPout!$C:$C,hlpBPout!AA:AA,".")</f>
        <v>1</v>
      </c>
      <c r="AM703" s="75">
        <f>_xlfn.XLOOKUP(G703,hpBPaanwas!C:C,hpBPaanwas!X:X,".")</f>
        <v>5</v>
      </c>
      <c r="AN703" s="165">
        <f t="shared" si="75"/>
        <v>0.8</v>
      </c>
      <c r="AO703" s="75">
        <f>_xlfn.XLOOKUP($G703,hpBPaanwas!$C:$C,hpBPaanwas!AA:AA,".")</f>
        <v>2</v>
      </c>
      <c r="AP703" s="116"/>
      <c r="AQ703" s="75">
        <f t="shared" si="74"/>
        <v>0.29999999999999982</v>
      </c>
      <c r="AR703" s="116"/>
      <c r="AS703" s="127"/>
      <c r="AT703" s="127" t="s">
        <v>3795</v>
      </c>
      <c r="AU703" s="128"/>
      <c r="AV703" s="232" t="str">
        <f>_xlfn.XLOOKUP($F703,Monstervakken!$C:$C,Monstervakken!L:L,".",0)</f>
        <v>Niet Toepasbaar &gt; Interventiewaarde</v>
      </c>
      <c r="AW703" s="232" t="str">
        <f>_xlfn.XLOOKUP($F703,Monstervakken!$C:$C,Monstervakken!M:M,".",0)</f>
        <v>Nooit toepasbaar</v>
      </c>
      <c r="AX703" s="232" t="str">
        <f>_xlfn.XLOOKUP($F703,Monstervakken!$C:$C,Monstervakken!N:N,".",0)</f>
        <v>Nooit verspreidbaar</v>
      </c>
      <c r="AY703" s="232" t="str">
        <f>_xlfn.XLOOKUP($F703,Monstervakken!$C:$C,Monstervakken!O:O,".",0)</f>
        <v>Niet Toepasbaar &gt; Interventiewaarde</v>
      </c>
      <c r="AZ703" s="232" t="str">
        <f>_xlfn.XLOOKUP($F703,Monstervakken!$C:$C,Monstervakken!P:P,".",0)</f>
        <v>Nooit Toepasbaar &gt; B</v>
      </c>
      <c r="BA703" s="232" t="str">
        <f>_xlfn.XLOOKUP($F703,Monstervakken!$C:$C,Monstervakken!Q:Q,".",0)</f>
        <v>Geen</v>
      </c>
      <c r="BB703" s="232"/>
      <c r="BC703" s="234" t="str">
        <f>_xlfn.XLOOKUP($F703,Monstervakken!$C:$C,Monstervakken!CM:CM,".",0)</f>
        <v>ja</v>
      </c>
      <c r="BD703" s="234" t="str">
        <f>_xlfn.XLOOKUP($F703,Monstervakken!$C:$C,Monstervakken!CN:CN,".",0)</f>
        <v>ja</v>
      </c>
      <c r="BE703" s="234" t="str">
        <f>_xlfn.XLOOKUP($F703,Monstervakken!$C:$C,Monstervakken!CO:CO,".",0)</f>
        <v>ja</v>
      </c>
      <c r="BF703" s="234" t="str">
        <f>_xlfn.XLOOKUP($F703,Monstervakken!$C:$C,Monstervakken!CP:CP,".",0)</f>
        <v>ja</v>
      </c>
      <c r="BG703" s="234" t="str">
        <f>_xlfn.XLOOKUP($F703,Monstervakken!$C:$C,Monstervakken!CQ:CQ,".",0)</f>
        <v>ja</v>
      </c>
      <c r="BH703" s="234" t="str">
        <f>_xlfn.XLOOKUP($F703,Monstervakken!$C:$C,Monstervakken!CR:CR,".",0)</f>
        <v>ja</v>
      </c>
      <c r="BI703" s="234" t="str">
        <f>_xlfn.XLOOKUP($F703,Monstervakken!$C:$C,Monstervakken!CS:CS,".",0)</f>
        <v>ja</v>
      </c>
      <c r="BJ703" s="234" t="str">
        <f>_xlfn.XLOOKUP($F703,Monstervakken!$C:$C,Monstervakken!CT:CT,".",0)</f>
        <v>ja</v>
      </c>
      <c r="BK703" s="234" t="str">
        <f>_xlfn.XLOOKUP($F703,Monstervakken!$C:$C,Monstervakken!CU:CU,".",0)</f>
        <v>ja</v>
      </c>
      <c r="BL703" s="232" t="str">
        <f t="shared" si="70"/>
        <v>251_040</v>
      </c>
    </row>
    <row r="704" spans="1:64" x14ac:dyDescent="0.2">
      <c r="A704" s="6" t="s">
        <v>1647</v>
      </c>
      <c r="C704" s="135">
        <f>_xlfn.XLOOKUP(F704,Monstervakken!C:C,Monstervakken!B:B)</f>
        <v>5005</v>
      </c>
      <c r="D704" s="6" t="s">
        <v>1638</v>
      </c>
      <c r="E704" s="6" t="s">
        <v>180</v>
      </c>
      <c r="F704" s="75">
        <v>150</v>
      </c>
      <c r="G704" s="115" t="str">
        <f t="shared" si="72"/>
        <v>251_041</v>
      </c>
      <c r="H704" s="135"/>
      <c r="I704" s="75">
        <v>41</v>
      </c>
      <c r="J704" s="6" t="s">
        <v>181</v>
      </c>
      <c r="K704" s="23">
        <v>39</v>
      </c>
      <c r="L704" s="25">
        <v>9.1</v>
      </c>
      <c r="M704" s="6">
        <v>354.9</v>
      </c>
      <c r="N704" s="8">
        <v>43668</v>
      </c>
      <c r="O704" s="6" t="s">
        <v>26</v>
      </c>
      <c r="P704" s="66">
        <v>-0.56999999999999995</v>
      </c>
      <c r="Q704" s="66">
        <v>-0.52</v>
      </c>
      <c r="R704" s="66">
        <f>_xlfn.XLOOKUP(E704,hlp_leggeruitrapport!A:A,hlp_leggeruitrapport!D:D)</f>
        <v>-0.52</v>
      </c>
      <c r="S704" s="66">
        <v>0.5</v>
      </c>
      <c r="T704" s="66">
        <f>_xlfn.XLOOKUP(E704,hlp_leggeruitrapport!A:A,hlp_leggeruitrapport!E:E)</f>
        <v>0.5</v>
      </c>
      <c r="U704" s="75">
        <f>_xlfn.XLOOKUP(E704,hlp_leggeruitrapport!A:A,hlp_leggeruitrapport!F:F)</f>
        <v>3</v>
      </c>
      <c r="V704" s="165">
        <f>_xlfn.XLOOKUP($G704,hpBPaanwas!$C:$C,hpBPaanwas!T:T,".")</f>
        <v>3</v>
      </c>
      <c r="W704" s="75">
        <f t="shared" si="73"/>
        <v>-1.22</v>
      </c>
      <c r="X704" s="6">
        <v>-1.02</v>
      </c>
      <c r="Y704" s="6">
        <v>6.1</v>
      </c>
      <c r="Z704" s="6">
        <v>3.27</v>
      </c>
      <c r="AA704" s="6">
        <v>7.0000000000000007E-2</v>
      </c>
      <c r="AB704" s="6">
        <v>0.75</v>
      </c>
      <c r="AC704" s="6">
        <v>127.5</v>
      </c>
      <c r="AD704" s="6">
        <v>2.7</v>
      </c>
      <c r="AE704" s="6">
        <v>29.3</v>
      </c>
      <c r="AF704" s="6">
        <v>2.2821999999999999E-2</v>
      </c>
      <c r="AG704" s="6" t="s">
        <v>27</v>
      </c>
      <c r="AH704" s="6" t="s">
        <v>32</v>
      </c>
      <c r="AI704" s="6" t="s">
        <v>29</v>
      </c>
      <c r="AJ704" s="6" t="s">
        <v>181</v>
      </c>
      <c r="AK704" s="75">
        <f>_xlfn.XLOOKUP(G704,hlpBPout!C:C,hlpBPout!X:X,".")</f>
        <v>125</v>
      </c>
      <c r="AL704" s="75">
        <f>_xlfn.XLOOKUP($G704,hlpBPout!$C:$C,hlpBPout!AA:AA,".")</f>
        <v>4</v>
      </c>
      <c r="AM704" s="75">
        <f>_xlfn.XLOOKUP(G704,hpBPaanwas!C:C,hpBPaanwas!X:X,".")</f>
        <v>137</v>
      </c>
      <c r="AN704" s="165">
        <f t="shared" si="75"/>
        <v>1</v>
      </c>
      <c r="AO704" s="75">
        <f>_xlfn.XLOOKUP($G704,hpBPaanwas!$C:$C,hpBPaanwas!AA:AA,".")</f>
        <v>39</v>
      </c>
      <c r="AP704" s="116"/>
      <c r="AQ704" s="75">
        <f t="shared" si="74"/>
        <v>-2.5</v>
      </c>
      <c r="AR704" s="116"/>
      <c r="AS704" s="127"/>
      <c r="AT704" s="127" t="s">
        <v>3795</v>
      </c>
      <c r="AU704" s="128"/>
      <c r="AV704" s="232" t="str">
        <f>_xlfn.XLOOKUP($F704,Monstervakken!$C:$C,Monstervakken!L:L,".",0)</f>
        <v>Niet Toepasbaar &gt; Interventiewaarde</v>
      </c>
      <c r="AW704" s="232" t="str">
        <f>_xlfn.XLOOKUP($F704,Monstervakken!$C:$C,Monstervakken!M:M,".",0)</f>
        <v>Nooit toepasbaar</v>
      </c>
      <c r="AX704" s="232" t="str">
        <f>_xlfn.XLOOKUP($F704,Monstervakken!$C:$C,Monstervakken!N:N,".",0)</f>
        <v>Nooit verspreidbaar</v>
      </c>
      <c r="AY704" s="232" t="str">
        <f>_xlfn.XLOOKUP($F704,Monstervakken!$C:$C,Monstervakken!O:O,".",0)</f>
        <v>Niet Toepasbaar &gt; Interventiewaarde</v>
      </c>
      <c r="AZ704" s="232" t="str">
        <f>_xlfn.XLOOKUP($F704,Monstervakken!$C:$C,Monstervakken!P:P,".",0)</f>
        <v>Nooit Toepasbaar &gt; B</v>
      </c>
      <c r="BA704" s="232" t="str">
        <f>_xlfn.XLOOKUP($F704,Monstervakken!$C:$C,Monstervakken!Q:Q,".",0)</f>
        <v>Geen</v>
      </c>
      <c r="BB704" s="232"/>
      <c r="BC704" s="234" t="str">
        <f>_xlfn.XLOOKUP($F704,Monstervakken!$C:$C,Monstervakken!CM:CM,".",0)</f>
        <v>ja</v>
      </c>
      <c r="BD704" s="234" t="str">
        <f>_xlfn.XLOOKUP($F704,Monstervakken!$C:$C,Monstervakken!CN:CN,".",0)</f>
        <v>ja</v>
      </c>
      <c r="BE704" s="234" t="str">
        <f>_xlfn.XLOOKUP($F704,Monstervakken!$C:$C,Monstervakken!CO:CO,".",0)</f>
        <v>ja</v>
      </c>
      <c r="BF704" s="234" t="str">
        <f>_xlfn.XLOOKUP($F704,Monstervakken!$C:$C,Monstervakken!CP:CP,".",0)</f>
        <v>ja</v>
      </c>
      <c r="BG704" s="234" t="str">
        <f>_xlfn.XLOOKUP($F704,Monstervakken!$C:$C,Monstervakken!CQ:CQ,".",0)</f>
        <v>ja</v>
      </c>
      <c r="BH704" s="234" t="str">
        <f>_xlfn.XLOOKUP($F704,Monstervakken!$C:$C,Monstervakken!CR:CR,".",0)</f>
        <v>ja</v>
      </c>
      <c r="BI704" s="234" t="str">
        <f>_xlfn.XLOOKUP($F704,Monstervakken!$C:$C,Monstervakken!CS:CS,".",0)</f>
        <v>ja</v>
      </c>
      <c r="BJ704" s="234" t="str">
        <f>_xlfn.XLOOKUP($F704,Monstervakken!$C:$C,Monstervakken!CT:CT,".",0)</f>
        <v>ja</v>
      </c>
      <c r="BK704" s="234" t="str">
        <f>_xlfn.XLOOKUP($F704,Monstervakken!$C:$C,Monstervakken!CU:CU,".",0)</f>
        <v>ja</v>
      </c>
      <c r="BL704" s="232" t="str">
        <f t="shared" si="70"/>
        <v>251_041</v>
      </c>
    </row>
    <row r="705" spans="1:64" x14ac:dyDescent="0.2">
      <c r="A705" s="6" t="s">
        <v>1647</v>
      </c>
      <c r="C705" s="135">
        <f>_xlfn.XLOOKUP(F705,Monstervakken!C:C,Monstervakken!B:B)</f>
        <v>5005</v>
      </c>
      <c r="D705" s="6" t="s">
        <v>1638</v>
      </c>
      <c r="E705" s="6" t="s">
        <v>180</v>
      </c>
      <c r="F705" s="75">
        <v>150</v>
      </c>
      <c r="G705" s="115" t="str">
        <f t="shared" si="72"/>
        <v>251_042</v>
      </c>
      <c r="H705" s="135"/>
      <c r="I705" s="75">
        <v>42</v>
      </c>
      <c r="J705" s="6" t="s">
        <v>668</v>
      </c>
      <c r="K705" s="23">
        <v>14.5</v>
      </c>
      <c r="L705" s="25">
        <v>4</v>
      </c>
      <c r="M705" s="6">
        <v>58</v>
      </c>
      <c r="N705" s="8">
        <v>43668</v>
      </c>
      <c r="O705" s="6" t="s">
        <v>74</v>
      </c>
      <c r="P705" s="66">
        <v>-0.56999999999999995</v>
      </c>
      <c r="Q705" s="66">
        <v>-0.52</v>
      </c>
      <c r="R705" s="66">
        <f>_xlfn.XLOOKUP(E705,hlp_leggeruitrapport!A:A,hlp_leggeruitrapport!D:D)</f>
        <v>-0.52</v>
      </c>
      <c r="S705" s="66">
        <v>0.5</v>
      </c>
      <c r="T705" s="66">
        <f>_xlfn.XLOOKUP(E705,hlp_leggeruitrapport!A:A,hlp_leggeruitrapport!E:E)</f>
        <v>0.5</v>
      </c>
      <c r="U705" s="75">
        <f>_xlfn.XLOOKUP(E705,hlp_leggeruitrapport!A:A,hlp_leggeruitrapport!F:F)</f>
        <v>3</v>
      </c>
      <c r="V705" s="165">
        <f>_xlfn.XLOOKUP($G705,hpBPaanwas!$C:$C,hpBPaanwas!T:T,".")</f>
        <v>2.67</v>
      </c>
      <c r="W705" s="75">
        <f t="shared" si="73"/>
        <v>-1.22</v>
      </c>
      <c r="X705" s="6">
        <v>-1.02</v>
      </c>
      <c r="Y705" s="6">
        <v>1.3333330000000001</v>
      </c>
      <c r="Z705" s="6">
        <v>1.1200000000000001</v>
      </c>
      <c r="AA705" s="6">
        <v>0.18</v>
      </c>
      <c r="AB705" s="6">
        <v>0.34</v>
      </c>
      <c r="AC705" s="6">
        <v>16.2</v>
      </c>
      <c r="AD705" s="6">
        <v>2.6</v>
      </c>
      <c r="AE705" s="6">
        <v>4.9000000000000004</v>
      </c>
      <c r="AF705" s="6">
        <v>0.21259800000000001</v>
      </c>
      <c r="AG705" s="6" t="s">
        <v>479</v>
      </c>
      <c r="AH705" s="6" t="s">
        <v>32</v>
      </c>
      <c r="AI705" s="6" t="s">
        <v>41</v>
      </c>
      <c r="AJ705" s="6" t="s">
        <v>668</v>
      </c>
      <c r="AK705" s="75">
        <f>_xlfn.XLOOKUP(G705,hlpBPout!C:C,hlpBPout!X:X,".")</f>
        <v>16</v>
      </c>
      <c r="AL705" s="75">
        <f>_xlfn.XLOOKUP($G705,hlpBPout!$C:$C,hlpBPout!AA:AA,".")</f>
        <v>3</v>
      </c>
      <c r="AM705" s="75">
        <f>_xlfn.XLOOKUP(G705,hpBPaanwas!C:C,hpBPaanwas!X:X,".")</f>
        <v>17</v>
      </c>
      <c r="AN705" s="165">
        <f t="shared" si="75"/>
        <v>0.48275862068965519</v>
      </c>
      <c r="AO705" s="75">
        <f>_xlfn.XLOOKUP($G705,hpBPaanwas!$C:$C,hpBPaanwas!AA:AA,".")</f>
        <v>7</v>
      </c>
      <c r="AP705" s="116"/>
      <c r="AQ705" s="75">
        <f t="shared" si="74"/>
        <v>-0.19999999999999929</v>
      </c>
      <c r="AR705" s="116"/>
      <c r="AS705" s="127"/>
      <c r="AT705" s="127" t="s">
        <v>3795</v>
      </c>
      <c r="AU705" s="128"/>
      <c r="AV705" s="232" t="str">
        <f>_xlfn.XLOOKUP($F705,Monstervakken!$C:$C,Monstervakken!L:L,".",0)</f>
        <v>Niet Toepasbaar &gt; Interventiewaarde</v>
      </c>
      <c r="AW705" s="232" t="str">
        <f>_xlfn.XLOOKUP($F705,Monstervakken!$C:$C,Monstervakken!M:M,".",0)</f>
        <v>Nooit toepasbaar</v>
      </c>
      <c r="AX705" s="232" t="str">
        <f>_xlfn.XLOOKUP($F705,Monstervakken!$C:$C,Monstervakken!N:N,".",0)</f>
        <v>Nooit verspreidbaar</v>
      </c>
      <c r="AY705" s="232" t="str">
        <f>_xlfn.XLOOKUP($F705,Monstervakken!$C:$C,Monstervakken!O:O,".",0)</f>
        <v>Niet Toepasbaar &gt; Interventiewaarde</v>
      </c>
      <c r="AZ705" s="232" t="str">
        <f>_xlfn.XLOOKUP($F705,Monstervakken!$C:$C,Monstervakken!P:P,".",0)</f>
        <v>Nooit Toepasbaar &gt; B</v>
      </c>
      <c r="BA705" s="232" t="str">
        <f>_xlfn.XLOOKUP($F705,Monstervakken!$C:$C,Monstervakken!Q:Q,".",0)</f>
        <v>Geen</v>
      </c>
      <c r="BB705" s="232"/>
      <c r="BC705" s="234" t="str">
        <f>_xlfn.XLOOKUP($F705,Monstervakken!$C:$C,Monstervakken!CM:CM,".",0)</f>
        <v>ja</v>
      </c>
      <c r="BD705" s="234" t="str">
        <f>_xlfn.XLOOKUP($F705,Monstervakken!$C:$C,Monstervakken!CN:CN,".",0)</f>
        <v>ja</v>
      </c>
      <c r="BE705" s="234" t="str">
        <f>_xlfn.XLOOKUP($F705,Monstervakken!$C:$C,Monstervakken!CO:CO,".",0)</f>
        <v>ja</v>
      </c>
      <c r="BF705" s="234" t="str">
        <f>_xlfn.XLOOKUP($F705,Monstervakken!$C:$C,Monstervakken!CP:CP,".",0)</f>
        <v>ja</v>
      </c>
      <c r="BG705" s="234" t="str">
        <f>_xlfn.XLOOKUP($F705,Monstervakken!$C:$C,Monstervakken!CQ:CQ,".",0)</f>
        <v>ja</v>
      </c>
      <c r="BH705" s="234" t="str">
        <f>_xlfn.XLOOKUP($F705,Monstervakken!$C:$C,Monstervakken!CR:CR,".",0)</f>
        <v>ja</v>
      </c>
      <c r="BI705" s="234" t="str">
        <f>_xlfn.XLOOKUP($F705,Monstervakken!$C:$C,Monstervakken!CS:CS,".",0)</f>
        <v>ja</v>
      </c>
      <c r="BJ705" s="234" t="str">
        <f>_xlfn.XLOOKUP($F705,Monstervakken!$C:$C,Monstervakken!CT:CT,".",0)</f>
        <v>ja</v>
      </c>
      <c r="BK705" s="234" t="str">
        <f>_xlfn.XLOOKUP($F705,Monstervakken!$C:$C,Monstervakken!CU:CU,".",0)</f>
        <v>ja</v>
      </c>
      <c r="BL705" s="232" t="str">
        <f t="shared" si="70"/>
        <v>251_042</v>
      </c>
    </row>
    <row r="706" spans="1:64" x14ac:dyDescent="0.2">
      <c r="A706" s="6" t="s">
        <v>1647</v>
      </c>
      <c r="C706" s="135">
        <f>_xlfn.XLOOKUP(F706,Monstervakken!C:C,Monstervakken!B:B)</f>
        <v>5005</v>
      </c>
      <c r="D706" s="6" t="s">
        <v>1638</v>
      </c>
      <c r="E706" s="6" t="s">
        <v>180</v>
      </c>
      <c r="F706" s="75">
        <v>150</v>
      </c>
      <c r="G706" s="115" t="str">
        <f t="shared" si="72"/>
        <v>251_043</v>
      </c>
      <c r="H706" s="135"/>
      <c r="I706" s="75">
        <v>43</v>
      </c>
      <c r="J706" s="6" t="s">
        <v>182</v>
      </c>
      <c r="K706" s="23">
        <v>41.5</v>
      </c>
      <c r="L706" s="25">
        <v>3.8</v>
      </c>
      <c r="M706" s="6">
        <v>157.69999999999999</v>
      </c>
      <c r="N706" s="8">
        <v>43668</v>
      </c>
      <c r="O706" s="6" t="s">
        <v>26</v>
      </c>
      <c r="P706" s="66">
        <v>-0.56999999999999995</v>
      </c>
      <c r="Q706" s="66">
        <v>-0.52</v>
      </c>
      <c r="R706" s="66">
        <f>_xlfn.XLOOKUP(E706,hlp_leggeruitrapport!A:A,hlp_leggeruitrapport!D:D)</f>
        <v>-0.52</v>
      </c>
      <c r="S706" s="66">
        <v>0.5</v>
      </c>
      <c r="T706" s="66">
        <f>_xlfn.XLOOKUP(E706,hlp_leggeruitrapport!A:A,hlp_leggeruitrapport!E:E)</f>
        <v>0.5</v>
      </c>
      <c r="U706" s="75">
        <f>_xlfn.XLOOKUP(E706,hlp_leggeruitrapport!A:A,hlp_leggeruitrapport!F:F)</f>
        <v>3</v>
      </c>
      <c r="V706" s="165">
        <f>_xlfn.XLOOKUP($G706,hpBPaanwas!$C:$C,hpBPaanwas!T:T,".")</f>
        <v>2.8</v>
      </c>
      <c r="W706" s="75">
        <f t="shared" si="73"/>
        <v>-1.22</v>
      </c>
      <c r="X706" s="6">
        <v>-1.02</v>
      </c>
      <c r="Y706" s="6">
        <v>1</v>
      </c>
      <c r="Z706" s="6">
        <v>1.03</v>
      </c>
      <c r="AA706" s="6">
        <v>0</v>
      </c>
      <c r="AB706" s="6">
        <v>0.01</v>
      </c>
      <c r="AC706" s="6">
        <v>42.7</v>
      </c>
      <c r="AD706" s="6">
        <v>0</v>
      </c>
      <c r="AE706" s="6">
        <v>0.4</v>
      </c>
      <c r="AF706" s="6">
        <v>0</v>
      </c>
      <c r="AG706" s="6" t="s">
        <v>27</v>
      </c>
      <c r="AH706" s="6" t="s">
        <v>32</v>
      </c>
      <c r="AI706" s="6" t="s">
        <v>41</v>
      </c>
      <c r="AJ706" s="6" t="s">
        <v>182</v>
      </c>
      <c r="AK706" s="75">
        <f>_xlfn.XLOOKUP(G706,hlpBPout!C:C,hlpBPout!X:X,".")</f>
        <v>42</v>
      </c>
      <c r="AL706" s="75">
        <f>_xlfn.XLOOKUP($G706,hlpBPout!$C:$C,hlpBPout!AA:AA,".")</f>
        <v>0</v>
      </c>
      <c r="AM706" s="75">
        <f>_xlfn.XLOOKUP(G706,hpBPaanwas!C:C,hpBPaanwas!X:X,".")</f>
        <v>46</v>
      </c>
      <c r="AN706" s="165">
        <f t="shared" si="75"/>
        <v>0</v>
      </c>
      <c r="AO706" s="75">
        <f>_xlfn.XLOOKUP($G706,hpBPaanwas!$C:$C,hpBPaanwas!AA:AA,".")</f>
        <v>0</v>
      </c>
      <c r="AP706" s="116"/>
      <c r="AQ706" s="75">
        <f t="shared" si="74"/>
        <v>-0.70000000000000284</v>
      </c>
      <c r="AR706" s="116"/>
      <c r="AS706" s="127"/>
      <c r="AT706" s="127" t="s">
        <v>3795</v>
      </c>
      <c r="AU706" s="128"/>
      <c r="AV706" s="232" t="str">
        <f>_xlfn.XLOOKUP($F706,Monstervakken!$C:$C,Monstervakken!L:L,".",0)</f>
        <v>Niet Toepasbaar &gt; Interventiewaarde</v>
      </c>
      <c r="AW706" s="232" t="str">
        <f>_xlfn.XLOOKUP($F706,Monstervakken!$C:$C,Monstervakken!M:M,".",0)</f>
        <v>Nooit toepasbaar</v>
      </c>
      <c r="AX706" s="232" t="str">
        <f>_xlfn.XLOOKUP($F706,Monstervakken!$C:$C,Monstervakken!N:N,".",0)</f>
        <v>Nooit verspreidbaar</v>
      </c>
      <c r="AY706" s="232" t="str">
        <f>_xlfn.XLOOKUP($F706,Monstervakken!$C:$C,Monstervakken!O:O,".",0)</f>
        <v>Niet Toepasbaar &gt; Interventiewaarde</v>
      </c>
      <c r="AZ706" s="232" t="str">
        <f>_xlfn.XLOOKUP($F706,Monstervakken!$C:$C,Monstervakken!P:P,".",0)</f>
        <v>Nooit Toepasbaar &gt; B</v>
      </c>
      <c r="BA706" s="232" t="str">
        <f>_xlfn.XLOOKUP($F706,Monstervakken!$C:$C,Monstervakken!Q:Q,".",0)</f>
        <v>Geen</v>
      </c>
      <c r="BB706" s="232"/>
      <c r="BC706" s="234" t="str">
        <f>_xlfn.XLOOKUP($F706,Monstervakken!$C:$C,Monstervakken!CM:CM,".",0)</f>
        <v>ja</v>
      </c>
      <c r="BD706" s="234" t="str">
        <f>_xlfn.XLOOKUP($F706,Monstervakken!$C:$C,Monstervakken!CN:CN,".",0)</f>
        <v>ja</v>
      </c>
      <c r="BE706" s="234" t="str">
        <f>_xlfn.XLOOKUP($F706,Monstervakken!$C:$C,Monstervakken!CO:CO,".",0)</f>
        <v>ja</v>
      </c>
      <c r="BF706" s="234" t="str">
        <f>_xlfn.XLOOKUP($F706,Monstervakken!$C:$C,Monstervakken!CP:CP,".",0)</f>
        <v>ja</v>
      </c>
      <c r="BG706" s="234" t="str">
        <f>_xlfn.XLOOKUP($F706,Monstervakken!$C:$C,Monstervakken!CQ:CQ,".",0)</f>
        <v>ja</v>
      </c>
      <c r="BH706" s="234" t="str">
        <f>_xlfn.XLOOKUP($F706,Monstervakken!$C:$C,Monstervakken!CR:CR,".",0)</f>
        <v>ja</v>
      </c>
      <c r="BI706" s="234" t="str">
        <f>_xlfn.XLOOKUP($F706,Monstervakken!$C:$C,Monstervakken!CS:CS,".",0)</f>
        <v>ja</v>
      </c>
      <c r="BJ706" s="234" t="str">
        <f>_xlfn.XLOOKUP($F706,Monstervakken!$C:$C,Monstervakken!CT:CT,".",0)</f>
        <v>ja</v>
      </c>
      <c r="BK706" s="234" t="str">
        <f>_xlfn.XLOOKUP($F706,Monstervakken!$C:$C,Monstervakken!CU:CU,".",0)</f>
        <v>ja</v>
      </c>
      <c r="BL706" s="232" t="str">
        <f t="shared" si="70"/>
        <v>251_043</v>
      </c>
    </row>
    <row r="707" spans="1:64" x14ac:dyDescent="0.2">
      <c r="A707" s="6" t="s">
        <v>1647</v>
      </c>
      <c r="C707" s="135">
        <f>_xlfn.XLOOKUP(F707,Monstervakken!C:C,Monstervakken!B:B)</f>
        <v>5005</v>
      </c>
      <c r="D707" s="6" t="s">
        <v>1638</v>
      </c>
      <c r="E707" s="6" t="s">
        <v>180</v>
      </c>
      <c r="F707" s="75">
        <v>150</v>
      </c>
      <c r="G707" s="115" t="str">
        <f t="shared" si="72"/>
        <v>251_044</v>
      </c>
      <c r="H707" s="135"/>
      <c r="I707" s="75">
        <v>44</v>
      </c>
      <c r="J707" s="6" t="s">
        <v>183</v>
      </c>
      <c r="K707" s="23">
        <v>46.5</v>
      </c>
      <c r="L707" s="25">
        <v>3.5</v>
      </c>
      <c r="M707" s="6">
        <v>162.75</v>
      </c>
      <c r="N707" s="8">
        <v>43668</v>
      </c>
      <c r="O707" s="6" t="s">
        <v>26</v>
      </c>
      <c r="P707" s="66">
        <v>-0.56999999999999995</v>
      </c>
      <c r="Q707" s="66">
        <v>-0.52</v>
      </c>
      <c r="R707" s="66">
        <f>_xlfn.XLOOKUP(E707,hlp_leggeruitrapport!A:A,hlp_leggeruitrapport!D:D)</f>
        <v>-0.52</v>
      </c>
      <c r="S707" s="66">
        <v>0.5</v>
      </c>
      <c r="T707" s="66">
        <f>_xlfn.XLOOKUP(E707,hlp_leggeruitrapport!A:A,hlp_leggeruitrapport!E:E)</f>
        <v>0.5</v>
      </c>
      <c r="U707" s="75">
        <f>_xlfn.XLOOKUP(E707,hlp_leggeruitrapport!A:A,hlp_leggeruitrapport!F:F)</f>
        <v>3</v>
      </c>
      <c r="V707" s="165">
        <f>_xlfn.XLOOKUP($G707,hpBPaanwas!$C:$C,hpBPaanwas!T:T,".")</f>
        <v>2.5</v>
      </c>
      <c r="W707" s="75">
        <f t="shared" si="73"/>
        <v>-1.22</v>
      </c>
      <c r="X707" s="6">
        <v>-1.02</v>
      </c>
      <c r="Y707" s="6">
        <v>1</v>
      </c>
      <c r="Z707" s="6">
        <v>0.89</v>
      </c>
      <c r="AA707" s="6">
        <v>0</v>
      </c>
      <c r="AB707" s="6">
        <v>0.03</v>
      </c>
      <c r="AC707" s="6">
        <v>41.4</v>
      </c>
      <c r="AD707" s="6">
        <v>0</v>
      </c>
      <c r="AE707" s="6">
        <v>1.4</v>
      </c>
      <c r="AF707" s="6">
        <v>0</v>
      </c>
      <c r="AG707" s="6" t="s">
        <v>27</v>
      </c>
      <c r="AH707" s="6" t="s">
        <v>32</v>
      </c>
      <c r="AI707" s="6" t="s">
        <v>41</v>
      </c>
      <c r="AJ707" s="6" t="s">
        <v>183</v>
      </c>
      <c r="AK707" s="75">
        <f>_xlfn.XLOOKUP(G707,hlpBPout!C:C,hlpBPout!X:X,".")</f>
        <v>42</v>
      </c>
      <c r="AL707" s="75">
        <f>_xlfn.XLOOKUP($G707,hlpBPout!$C:$C,hlpBPout!AA:AA,".")</f>
        <v>0</v>
      </c>
      <c r="AM707" s="75">
        <f>_xlfn.XLOOKUP(G707,hpBPaanwas!C:C,hpBPaanwas!X:X,".")</f>
        <v>47</v>
      </c>
      <c r="AN707" s="165">
        <f t="shared" si="75"/>
        <v>0.10752688172043011</v>
      </c>
      <c r="AO707" s="75">
        <f>_xlfn.XLOOKUP($G707,hpBPaanwas!$C:$C,hpBPaanwas!AA:AA,".")</f>
        <v>5</v>
      </c>
      <c r="AP707" s="116"/>
      <c r="AQ707" s="75">
        <f t="shared" si="74"/>
        <v>0.60000000000000142</v>
      </c>
      <c r="AR707" s="116"/>
      <c r="AS707" s="127"/>
      <c r="AT707" s="127" t="s">
        <v>3795</v>
      </c>
      <c r="AU707" s="128"/>
      <c r="AV707" s="232" t="str">
        <f>_xlfn.XLOOKUP($F707,Monstervakken!$C:$C,Monstervakken!L:L,".",0)</f>
        <v>Niet Toepasbaar &gt; Interventiewaarde</v>
      </c>
      <c r="AW707" s="232" t="str">
        <f>_xlfn.XLOOKUP($F707,Monstervakken!$C:$C,Monstervakken!M:M,".",0)</f>
        <v>Nooit toepasbaar</v>
      </c>
      <c r="AX707" s="232" t="str">
        <f>_xlfn.XLOOKUP($F707,Monstervakken!$C:$C,Monstervakken!N:N,".",0)</f>
        <v>Nooit verspreidbaar</v>
      </c>
      <c r="AY707" s="232" t="str">
        <f>_xlfn.XLOOKUP($F707,Monstervakken!$C:$C,Monstervakken!O:O,".",0)</f>
        <v>Niet Toepasbaar &gt; Interventiewaarde</v>
      </c>
      <c r="AZ707" s="232" t="str">
        <f>_xlfn.XLOOKUP($F707,Monstervakken!$C:$C,Monstervakken!P:P,".",0)</f>
        <v>Nooit Toepasbaar &gt; B</v>
      </c>
      <c r="BA707" s="232" t="str">
        <f>_xlfn.XLOOKUP($F707,Monstervakken!$C:$C,Monstervakken!Q:Q,".",0)</f>
        <v>Geen</v>
      </c>
      <c r="BB707" s="232"/>
      <c r="BC707" s="234" t="str">
        <f>_xlfn.XLOOKUP($F707,Monstervakken!$C:$C,Monstervakken!CM:CM,".",0)</f>
        <v>ja</v>
      </c>
      <c r="BD707" s="234" t="str">
        <f>_xlfn.XLOOKUP($F707,Monstervakken!$C:$C,Monstervakken!CN:CN,".",0)</f>
        <v>ja</v>
      </c>
      <c r="BE707" s="234" t="str">
        <f>_xlfn.XLOOKUP($F707,Monstervakken!$C:$C,Monstervakken!CO:CO,".",0)</f>
        <v>ja</v>
      </c>
      <c r="BF707" s="234" t="str">
        <f>_xlfn.XLOOKUP($F707,Monstervakken!$C:$C,Monstervakken!CP:CP,".",0)</f>
        <v>ja</v>
      </c>
      <c r="BG707" s="234" t="str">
        <f>_xlfn.XLOOKUP($F707,Monstervakken!$C:$C,Monstervakken!CQ:CQ,".",0)</f>
        <v>ja</v>
      </c>
      <c r="BH707" s="234" t="str">
        <f>_xlfn.XLOOKUP($F707,Monstervakken!$C:$C,Monstervakken!CR:CR,".",0)</f>
        <v>ja</v>
      </c>
      <c r="BI707" s="234" t="str">
        <f>_xlfn.XLOOKUP($F707,Monstervakken!$C:$C,Monstervakken!CS:CS,".",0)</f>
        <v>ja</v>
      </c>
      <c r="BJ707" s="234" t="str">
        <f>_xlfn.XLOOKUP($F707,Monstervakken!$C:$C,Monstervakken!CT:CT,".",0)</f>
        <v>ja</v>
      </c>
      <c r="BK707" s="234" t="str">
        <f>_xlfn.XLOOKUP($F707,Monstervakken!$C:$C,Monstervakken!CU:CU,".",0)</f>
        <v>ja</v>
      </c>
      <c r="BL707" s="232" t="str">
        <f t="shared" si="70"/>
        <v>251_044</v>
      </c>
    </row>
    <row r="708" spans="1:64" x14ac:dyDescent="0.2">
      <c r="A708" s="6" t="s">
        <v>1647</v>
      </c>
      <c r="C708" s="135">
        <f>_xlfn.XLOOKUP(F708,Monstervakken!C:C,Monstervakken!B:B)</f>
        <v>5005</v>
      </c>
      <c r="D708" s="6" t="s">
        <v>1638</v>
      </c>
      <c r="E708" s="6" t="s">
        <v>1045</v>
      </c>
      <c r="F708" s="75">
        <v>150</v>
      </c>
      <c r="G708" s="115" t="str">
        <f t="shared" si="72"/>
        <v>251_045</v>
      </c>
      <c r="H708" s="135"/>
      <c r="I708" s="75">
        <v>45</v>
      </c>
      <c r="J708" s="6" t="s">
        <v>1046</v>
      </c>
      <c r="K708" s="23">
        <v>35</v>
      </c>
      <c r="L708" s="25">
        <v>4.45</v>
      </c>
      <c r="M708" s="6">
        <v>155.75</v>
      </c>
      <c r="N708" s="8">
        <v>43668</v>
      </c>
      <c r="O708" s="6" t="s">
        <v>26</v>
      </c>
      <c r="P708" s="66">
        <v>-0.56999999999999995</v>
      </c>
      <c r="Q708" s="66">
        <v>-0.52</v>
      </c>
      <c r="R708" s="66">
        <f>_xlfn.XLOOKUP(E708,hlp_leggeruitrapport!A:A,hlp_leggeruitrapport!D:D)</f>
        <v>-0.52</v>
      </c>
      <c r="S708" s="66">
        <v>0.5</v>
      </c>
      <c r="T708" s="66">
        <f>_xlfn.XLOOKUP(E708,hlp_leggeruitrapport!A:A,hlp_leggeruitrapport!E:E)</f>
        <v>0.5</v>
      </c>
      <c r="U708" s="75">
        <f>_xlfn.XLOOKUP(E708,hlp_leggeruitrapport!A:A,hlp_leggeruitrapport!F:F)</f>
        <v>2</v>
      </c>
      <c r="V708" s="165">
        <f>_xlfn.XLOOKUP($G708,hpBPaanwas!$C:$C,hpBPaanwas!T:T,".")</f>
        <v>2</v>
      </c>
      <c r="W708" s="75">
        <f t="shared" si="73"/>
        <v>-1.22</v>
      </c>
      <c r="X708" s="6">
        <v>-1.02</v>
      </c>
      <c r="Y708" s="6">
        <v>2.4500000000000002</v>
      </c>
      <c r="Z708" s="6">
        <v>0.93</v>
      </c>
      <c r="AA708" s="6">
        <v>0.49</v>
      </c>
      <c r="AB708" s="6">
        <v>0.78</v>
      </c>
      <c r="AC708" s="6">
        <v>32.6</v>
      </c>
      <c r="AD708" s="6">
        <v>17.2</v>
      </c>
      <c r="AE708" s="6">
        <v>27.3</v>
      </c>
      <c r="AF708" s="6">
        <v>0.34386</v>
      </c>
      <c r="AG708" s="6" t="s">
        <v>921</v>
      </c>
      <c r="AH708" s="6" t="s">
        <v>28</v>
      </c>
      <c r="AI708" s="6" t="s">
        <v>41</v>
      </c>
      <c r="AJ708" s="6" t="s">
        <v>1046</v>
      </c>
      <c r="AK708" s="75">
        <f>_xlfn.XLOOKUP(G708,hlpBPout!C:C,hlpBPout!X:X,".")</f>
        <v>32</v>
      </c>
      <c r="AL708" s="75">
        <f>_xlfn.XLOOKUP($G708,hlpBPout!$C:$C,hlpBPout!AA:AA,".")</f>
        <v>18</v>
      </c>
      <c r="AM708" s="75">
        <f>_xlfn.XLOOKUP(G708,hpBPaanwas!C:C,hpBPaanwas!X:X,".")</f>
        <v>35</v>
      </c>
      <c r="AN708" s="165">
        <f t="shared" si="75"/>
        <v>1</v>
      </c>
      <c r="AO708" s="75">
        <f>_xlfn.XLOOKUP($G708,hpBPaanwas!$C:$C,hpBPaanwas!AA:AA,".")</f>
        <v>35</v>
      </c>
      <c r="AP708" s="116"/>
      <c r="AQ708" s="75">
        <f t="shared" si="74"/>
        <v>-0.60000000000000142</v>
      </c>
      <c r="AR708" s="116"/>
      <c r="AS708" s="127"/>
      <c r="AT708" s="127" t="s">
        <v>3795</v>
      </c>
      <c r="AU708" s="128"/>
      <c r="AV708" s="232" t="str">
        <f>_xlfn.XLOOKUP($F708,Monstervakken!$C:$C,Monstervakken!L:L,".",0)</f>
        <v>Niet Toepasbaar &gt; Interventiewaarde</v>
      </c>
      <c r="AW708" s="232" t="str">
        <f>_xlfn.XLOOKUP($F708,Monstervakken!$C:$C,Monstervakken!M:M,".",0)</f>
        <v>Nooit toepasbaar</v>
      </c>
      <c r="AX708" s="232" t="str">
        <f>_xlfn.XLOOKUP($F708,Monstervakken!$C:$C,Monstervakken!N:N,".",0)</f>
        <v>Nooit verspreidbaar</v>
      </c>
      <c r="AY708" s="232" t="str">
        <f>_xlfn.XLOOKUP($F708,Monstervakken!$C:$C,Monstervakken!O:O,".",0)</f>
        <v>Niet Toepasbaar &gt; Interventiewaarde</v>
      </c>
      <c r="AZ708" s="232" t="str">
        <f>_xlfn.XLOOKUP($F708,Monstervakken!$C:$C,Monstervakken!P:P,".",0)</f>
        <v>Nooit Toepasbaar &gt; B</v>
      </c>
      <c r="BA708" s="232" t="str">
        <f>_xlfn.XLOOKUP($F708,Monstervakken!$C:$C,Monstervakken!Q:Q,".",0)</f>
        <v>Geen</v>
      </c>
      <c r="BB708" s="232"/>
      <c r="BC708" s="234" t="str">
        <f>_xlfn.XLOOKUP($F708,Monstervakken!$C:$C,Monstervakken!CM:CM,".",0)</f>
        <v>ja</v>
      </c>
      <c r="BD708" s="234" t="str">
        <f>_xlfn.XLOOKUP($F708,Monstervakken!$C:$C,Monstervakken!CN:CN,".",0)</f>
        <v>ja</v>
      </c>
      <c r="BE708" s="234" t="str">
        <f>_xlfn.XLOOKUP($F708,Monstervakken!$C:$C,Monstervakken!CO:CO,".",0)</f>
        <v>ja</v>
      </c>
      <c r="BF708" s="234" t="str">
        <f>_xlfn.XLOOKUP($F708,Monstervakken!$C:$C,Monstervakken!CP:CP,".",0)</f>
        <v>ja</v>
      </c>
      <c r="BG708" s="234" t="str">
        <f>_xlfn.XLOOKUP($F708,Monstervakken!$C:$C,Monstervakken!CQ:CQ,".",0)</f>
        <v>ja</v>
      </c>
      <c r="BH708" s="234" t="str">
        <f>_xlfn.XLOOKUP($F708,Monstervakken!$C:$C,Monstervakken!CR:CR,".",0)</f>
        <v>ja</v>
      </c>
      <c r="BI708" s="234" t="str">
        <f>_xlfn.XLOOKUP($F708,Monstervakken!$C:$C,Monstervakken!CS:CS,".",0)</f>
        <v>ja</v>
      </c>
      <c r="BJ708" s="234" t="str">
        <f>_xlfn.XLOOKUP($F708,Monstervakken!$C:$C,Monstervakken!CT:CT,".",0)</f>
        <v>ja</v>
      </c>
      <c r="BK708" s="234" t="str">
        <f>_xlfn.XLOOKUP($F708,Monstervakken!$C:$C,Monstervakken!CU:CU,".",0)</f>
        <v>ja</v>
      </c>
      <c r="BL708" s="232" t="str">
        <f t="shared" si="70"/>
        <v>251_045</v>
      </c>
    </row>
    <row r="709" spans="1:64" x14ac:dyDescent="0.2">
      <c r="A709" s="6" t="s">
        <v>1647</v>
      </c>
      <c r="C709" s="135">
        <f>_xlfn.XLOOKUP(F709,Monstervakken!C:C,Monstervakken!B:B)</f>
        <v>5005</v>
      </c>
      <c r="D709" s="6" t="s">
        <v>1638</v>
      </c>
      <c r="E709" s="6" t="s">
        <v>1045</v>
      </c>
      <c r="F709" s="75">
        <v>150</v>
      </c>
      <c r="G709" s="115" t="str">
        <f t="shared" si="72"/>
        <v>251_046</v>
      </c>
      <c r="H709" s="135"/>
      <c r="I709" s="75">
        <v>46</v>
      </c>
      <c r="J709" s="6" t="s">
        <v>1047</v>
      </c>
      <c r="K709" s="23">
        <v>50</v>
      </c>
      <c r="L709" s="25">
        <v>3.7</v>
      </c>
      <c r="M709" s="6">
        <v>185</v>
      </c>
      <c r="N709" s="8">
        <v>43668</v>
      </c>
      <c r="O709" s="6" t="s">
        <v>26</v>
      </c>
      <c r="P709" s="66">
        <v>-0.56999999999999995</v>
      </c>
      <c r="Q709" s="66">
        <v>-0.52</v>
      </c>
      <c r="R709" s="66">
        <f>_xlfn.XLOOKUP(E709,hlp_leggeruitrapport!A:A,hlp_leggeruitrapport!D:D)</f>
        <v>-0.52</v>
      </c>
      <c r="S709" s="66">
        <v>0.5</v>
      </c>
      <c r="T709" s="66">
        <f>_xlfn.XLOOKUP(E709,hlp_leggeruitrapport!A:A,hlp_leggeruitrapport!E:E)</f>
        <v>0.5</v>
      </c>
      <c r="U709" s="75">
        <f>_xlfn.XLOOKUP(E709,hlp_leggeruitrapport!A:A,hlp_leggeruitrapport!F:F)</f>
        <v>2</v>
      </c>
      <c r="V709" s="165">
        <f>_xlfn.XLOOKUP($G709,hpBPaanwas!$C:$C,hpBPaanwas!T:T,".")</f>
        <v>2</v>
      </c>
      <c r="W709" s="75">
        <f t="shared" si="73"/>
        <v>-1.22</v>
      </c>
      <c r="X709" s="6">
        <v>-1.02</v>
      </c>
      <c r="Y709" s="6">
        <v>1.7</v>
      </c>
      <c r="Z709" s="6">
        <v>0.77</v>
      </c>
      <c r="AA709" s="6">
        <v>0.28000000000000003</v>
      </c>
      <c r="AB709" s="6">
        <v>0.53</v>
      </c>
      <c r="AC709" s="6">
        <v>38.5</v>
      </c>
      <c r="AD709" s="6">
        <v>14</v>
      </c>
      <c r="AE709" s="6">
        <v>26.5</v>
      </c>
      <c r="AF709" s="6">
        <v>0.27594200000000002</v>
      </c>
      <c r="AG709" s="6" t="s">
        <v>921</v>
      </c>
      <c r="AH709" s="6" t="s">
        <v>28</v>
      </c>
      <c r="AI709" s="6" t="s">
        <v>41</v>
      </c>
      <c r="AJ709" s="6" t="s">
        <v>1047</v>
      </c>
      <c r="AK709" s="75">
        <f>_xlfn.XLOOKUP(G709,hlpBPout!C:C,hlpBPout!X:X,".")</f>
        <v>40</v>
      </c>
      <c r="AL709" s="75">
        <f>_xlfn.XLOOKUP($G709,hlpBPout!$C:$C,hlpBPout!AA:AA,".")</f>
        <v>15</v>
      </c>
      <c r="AM709" s="75">
        <f>_xlfn.XLOOKUP(G709,hpBPaanwas!C:C,hpBPaanwas!X:X,".")</f>
        <v>45</v>
      </c>
      <c r="AN709" s="165">
        <f t="shared" si="75"/>
        <v>0.7</v>
      </c>
      <c r="AO709" s="75">
        <f>_xlfn.XLOOKUP($G709,hpBPaanwas!$C:$C,hpBPaanwas!AA:AA,".")</f>
        <v>35</v>
      </c>
      <c r="AP709" s="116"/>
      <c r="AQ709" s="75">
        <f t="shared" si="74"/>
        <v>1.5</v>
      </c>
      <c r="AR709" s="116"/>
      <c r="AS709" s="127"/>
      <c r="AT709" s="127" t="s">
        <v>3795</v>
      </c>
      <c r="AU709" s="128"/>
      <c r="AV709" s="232" t="str">
        <f>_xlfn.XLOOKUP($F709,Monstervakken!$C:$C,Monstervakken!L:L,".",0)</f>
        <v>Niet Toepasbaar &gt; Interventiewaarde</v>
      </c>
      <c r="AW709" s="232" t="str">
        <f>_xlfn.XLOOKUP($F709,Monstervakken!$C:$C,Monstervakken!M:M,".",0)</f>
        <v>Nooit toepasbaar</v>
      </c>
      <c r="AX709" s="232" t="str">
        <f>_xlfn.XLOOKUP($F709,Monstervakken!$C:$C,Monstervakken!N:N,".",0)</f>
        <v>Nooit verspreidbaar</v>
      </c>
      <c r="AY709" s="232" t="str">
        <f>_xlfn.XLOOKUP($F709,Monstervakken!$C:$C,Monstervakken!O:O,".",0)</f>
        <v>Niet Toepasbaar &gt; Interventiewaarde</v>
      </c>
      <c r="AZ709" s="232" t="str">
        <f>_xlfn.XLOOKUP($F709,Monstervakken!$C:$C,Monstervakken!P:P,".",0)</f>
        <v>Nooit Toepasbaar &gt; B</v>
      </c>
      <c r="BA709" s="232" t="str">
        <f>_xlfn.XLOOKUP($F709,Monstervakken!$C:$C,Monstervakken!Q:Q,".",0)</f>
        <v>Geen</v>
      </c>
      <c r="BB709" s="232"/>
      <c r="BC709" s="234" t="str">
        <f>_xlfn.XLOOKUP($F709,Monstervakken!$C:$C,Monstervakken!CM:CM,".",0)</f>
        <v>ja</v>
      </c>
      <c r="BD709" s="234" t="str">
        <f>_xlfn.XLOOKUP($F709,Monstervakken!$C:$C,Monstervakken!CN:CN,".",0)</f>
        <v>ja</v>
      </c>
      <c r="BE709" s="234" t="str">
        <f>_xlfn.XLOOKUP($F709,Monstervakken!$C:$C,Monstervakken!CO:CO,".",0)</f>
        <v>ja</v>
      </c>
      <c r="BF709" s="234" t="str">
        <f>_xlfn.XLOOKUP($F709,Monstervakken!$C:$C,Monstervakken!CP:CP,".",0)</f>
        <v>ja</v>
      </c>
      <c r="BG709" s="234" t="str">
        <f>_xlfn.XLOOKUP($F709,Monstervakken!$C:$C,Monstervakken!CQ:CQ,".",0)</f>
        <v>ja</v>
      </c>
      <c r="BH709" s="234" t="str">
        <f>_xlfn.XLOOKUP($F709,Monstervakken!$C:$C,Monstervakken!CR:CR,".",0)</f>
        <v>ja</v>
      </c>
      <c r="BI709" s="234" t="str">
        <f>_xlfn.XLOOKUP($F709,Monstervakken!$C:$C,Monstervakken!CS:CS,".",0)</f>
        <v>ja</v>
      </c>
      <c r="BJ709" s="234" t="str">
        <f>_xlfn.XLOOKUP($F709,Monstervakken!$C:$C,Monstervakken!CT:CT,".",0)</f>
        <v>ja</v>
      </c>
      <c r="BK709" s="234" t="str">
        <f>_xlfn.XLOOKUP($F709,Monstervakken!$C:$C,Monstervakken!CU:CU,".",0)</f>
        <v>ja</v>
      </c>
      <c r="BL709" s="232" t="str">
        <f t="shared" si="70"/>
        <v>251_046</v>
      </c>
    </row>
    <row r="710" spans="1:64" x14ac:dyDescent="0.2">
      <c r="A710" s="6" t="s">
        <v>1647</v>
      </c>
      <c r="C710" s="135">
        <f>_xlfn.XLOOKUP(F710,Monstervakken!C:C,Monstervakken!B:B)</f>
        <v>5005</v>
      </c>
      <c r="D710" s="6" t="s">
        <v>1638</v>
      </c>
      <c r="E710" s="6" t="s">
        <v>1045</v>
      </c>
      <c r="F710" s="75">
        <v>150</v>
      </c>
      <c r="G710" s="115" t="str">
        <f t="shared" si="72"/>
        <v>251_047</v>
      </c>
      <c r="H710" s="135"/>
      <c r="I710" s="75">
        <v>47</v>
      </c>
      <c r="J710" s="6" t="s">
        <v>1048</v>
      </c>
      <c r="K710" s="23">
        <v>50</v>
      </c>
      <c r="L710" s="25">
        <v>3.35</v>
      </c>
      <c r="M710" s="6">
        <v>167.5</v>
      </c>
      <c r="N710" s="8">
        <v>43668</v>
      </c>
      <c r="O710" s="6" t="s">
        <v>26</v>
      </c>
      <c r="P710" s="66">
        <v>-0.56999999999999995</v>
      </c>
      <c r="Q710" s="66">
        <v>-0.52</v>
      </c>
      <c r="R710" s="66">
        <f>_xlfn.XLOOKUP(E710,hlp_leggeruitrapport!A:A,hlp_leggeruitrapport!D:D)</f>
        <v>-0.52</v>
      </c>
      <c r="S710" s="66">
        <v>0.5</v>
      </c>
      <c r="T710" s="66">
        <f>_xlfn.XLOOKUP(E710,hlp_leggeruitrapport!A:A,hlp_leggeruitrapport!E:E)</f>
        <v>0.5</v>
      </c>
      <c r="U710" s="75">
        <f>_xlfn.XLOOKUP(E710,hlp_leggeruitrapport!A:A,hlp_leggeruitrapport!F:F)</f>
        <v>2</v>
      </c>
      <c r="V710" s="165">
        <f>_xlfn.XLOOKUP($G710,hpBPaanwas!$C:$C,hpBPaanwas!T:T,".")</f>
        <v>2</v>
      </c>
      <c r="W710" s="75">
        <f t="shared" si="73"/>
        <v>-1.22</v>
      </c>
      <c r="X710" s="6">
        <v>-1.02</v>
      </c>
      <c r="Y710" s="6">
        <v>1.35</v>
      </c>
      <c r="Z710" s="6">
        <v>0.95</v>
      </c>
      <c r="AA710" s="6">
        <v>0.28999999999999998</v>
      </c>
      <c r="AB710" s="6">
        <v>0.48</v>
      </c>
      <c r="AC710" s="6">
        <v>47.5</v>
      </c>
      <c r="AD710" s="6">
        <v>14.5</v>
      </c>
      <c r="AE710" s="6">
        <v>24</v>
      </c>
      <c r="AF710" s="6">
        <v>0.32591100000000001</v>
      </c>
      <c r="AG710" s="6" t="s">
        <v>921</v>
      </c>
      <c r="AH710" s="6" t="s">
        <v>32</v>
      </c>
      <c r="AI710" s="6" t="s">
        <v>41</v>
      </c>
      <c r="AJ710" s="6" t="s">
        <v>1048</v>
      </c>
      <c r="AK710" s="75">
        <f>_xlfn.XLOOKUP(G710,hlpBPout!C:C,hlpBPout!X:X,".")</f>
        <v>45</v>
      </c>
      <c r="AL710" s="75">
        <f>_xlfn.XLOOKUP($G710,hlpBPout!$C:$C,hlpBPout!AA:AA,".")</f>
        <v>15</v>
      </c>
      <c r="AM710" s="75">
        <f>_xlfn.XLOOKUP(G710,hpBPaanwas!C:C,hpBPaanwas!X:X,".")</f>
        <v>50</v>
      </c>
      <c r="AN710" s="165">
        <f t="shared" si="75"/>
        <v>0.6</v>
      </c>
      <c r="AO710" s="75">
        <f>_xlfn.XLOOKUP($G710,hpBPaanwas!$C:$C,hpBPaanwas!AA:AA,".")</f>
        <v>30</v>
      </c>
      <c r="AP710" s="116"/>
      <c r="AQ710" s="75">
        <f t="shared" si="74"/>
        <v>-2.5</v>
      </c>
      <c r="AR710" s="116"/>
      <c r="AS710" s="127"/>
      <c r="AT710" s="127" t="s">
        <v>3795</v>
      </c>
      <c r="AU710" s="128"/>
      <c r="AV710" s="232" t="str">
        <f>_xlfn.XLOOKUP($F710,Monstervakken!$C:$C,Monstervakken!L:L,".",0)</f>
        <v>Niet Toepasbaar &gt; Interventiewaarde</v>
      </c>
      <c r="AW710" s="232" t="str">
        <f>_xlfn.XLOOKUP($F710,Monstervakken!$C:$C,Monstervakken!M:M,".",0)</f>
        <v>Nooit toepasbaar</v>
      </c>
      <c r="AX710" s="232" t="str">
        <f>_xlfn.XLOOKUP($F710,Monstervakken!$C:$C,Monstervakken!N:N,".",0)</f>
        <v>Nooit verspreidbaar</v>
      </c>
      <c r="AY710" s="232" t="str">
        <f>_xlfn.XLOOKUP($F710,Monstervakken!$C:$C,Monstervakken!O:O,".",0)</f>
        <v>Niet Toepasbaar &gt; Interventiewaarde</v>
      </c>
      <c r="AZ710" s="232" t="str">
        <f>_xlfn.XLOOKUP($F710,Monstervakken!$C:$C,Monstervakken!P:P,".",0)</f>
        <v>Nooit Toepasbaar &gt; B</v>
      </c>
      <c r="BA710" s="232" t="str">
        <f>_xlfn.XLOOKUP($F710,Monstervakken!$C:$C,Monstervakken!Q:Q,".",0)</f>
        <v>Geen</v>
      </c>
      <c r="BB710" s="232"/>
      <c r="BC710" s="234" t="str">
        <f>_xlfn.XLOOKUP($F710,Monstervakken!$C:$C,Monstervakken!CM:CM,".",0)</f>
        <v>ja</v>
      </c>
      <c r="BD710" s="234" t="str">
        <f>_xlfn.XLOOKUP($F710,Monstervakken!$C:$C,Monstervakken!CN:CN,".",0)</f>
        <v>ja</v>
      </c>
      <c r="BE710" s="234" t="str">
        <f>_xlfn.XLOOKUP($F710,Monstervakken!$C:$C,Monstervakken!CO:CO,".",0)</f>
        <v>ja</v>
      </c>
      <c r="BF710" s="234" t="str">
        <f>_xlfn.XLOOKUP($F710,Monstervakken!$C:$C,Monstervakken!CP:CP,".",0)</f>
        <v>ja</v>
      </c>
      <c r="BG710" s="234" t="str">
        <f>_xlfn.XLOOKUP($F710,Monstervakken!$C:$C,Monstervakken!CQ:CQ,".",0)</f>
        <v>ja</v>
      </c>
      <c r="BH710" s="234" t="str">
        <f>_xlfn.XLOOKUP($F710,Monstervakken!$C:$C,Monstervakken!CR:CR,".",0)</f>
        <v>ja</v>
      </c>
      <c r="BI710" s="234" t="str">
        <f>_xlfn.XLOOKUP($F710,Monstervakken!$C:$C,Monstervakken!CS:CS,".",0)</f>
        <v>ja</v>
      </c>
      <c r="BJ710" s="234" t="str">
        <f>_xlfn.XLOOKUP($F710,Monstervakken!$C:$C,Monstervakken!CT:CT,".",0)</f>
        <v>ja</v>
      </c>
      <c r="BK710" s="234" t="str">
        <f>_xlfn.XLOOKUP($F710,Monstervakken!$C:$C,Monstervakken!CU:CU,".",0)</f>
        <v>ja</v>
      </c>
      <c r="BL710" s="232" t="str">
        <f t="shared" si="70"/>
        <v>251_047</v>
      </c>
    </row>
    <row r="711" spans="1:64" x14ac:dyDescent="0.2">
      <c r="A711" s="6" t="s">
        <v>1647</v>
      </c>
      <c r="C711" s="135">
        <f>_xlfn.XLOOKUP(F711,Monstervakken!C:C,Monstervakken!B:B)</f>
        <v>5005</v>
      </c>
      <c r="D711" s="6" t="s">
        <v>1638</v>
      </c>
      <c r="E711" s="6" t="s">
        <v>1045</v>
      </c>
      <c r="F711" s="75">
        <v>150</v>
      </c>
      <c r="G711" s="115" t="str">
        <f t="shared" si="72"/>
        <v>251_048</v>
      </c>
      <c r="H711" s="135"/>
      <c r="I711" s="75">
        <v>48</v>
      </c>
      <c r="J711" s="6" t="s">
        <v>1049</v>
      </c>
      <c r="K711" s="23">
        <v>50</v>
      </c>
      <c r="L711" s="25">
        <v>3.6</v>
      </c>
      <c r="M711" s="6">
        <v>180</v>
      </c>
      <c r="N711" s="8">
        <v>43668</v>
      </c>
      <c r="O711" s="6" t="s">
        <v>26</v>
      </c>
      <c r="P711" s="66">
        <v>-0.56999999999999995</v>
      </c>
      <c r="Q711" s="66">
        <v>-0.52</v>
      </c>
      <c r="R711" s="66">
        <f>_xlfn.XLOOKUP(E711,hlp_leggeruitrapport!A:A,hlp_leggeruitrapport!D:D)</f>
        <v>-0.52</v>
      </c>
      <c r="S711" s="66">
        <v>0.5</v>
      </c>
      <c r="T711" s="66">
        <f>_xlfn.XLOOKUP(E711,hlp_leggeruitrapport!A:A,hlp_leggeruitrapport!E:E)</f>
        <v>0.5</v>
      </c>
      <c r="U711" s="75">
        <f>_xlfn.XLOOKUP(E711,hlp_leggeruitrapport!A:A,hlp_leggeruitrapport!F:F)</f>
        <v>2</v>
      </c>
      <c r="V711" s="165">
        <f>_xlfn.XLOOKUP($G711,hpBPaanwas!$C:$C,hpBPaanwas!T:T,".")</f>
        <v>2</v>
      </c>
      <c r="W711" s="75">
        <f t="shared" si="73"/>
        <v>-1.22</v>
      </c>
      <c r="X711" s="6">
        <v>-1.02</v>
      </c>
      <c r="Y711" s="6">
        <v>1.6</v>
      </c>
      <c r="Z711" s="6">
        <v>1.02</v>
      </c>
      <c r="AA711" s="6">
        <v>0.39</v>
      </c>
      <c r="AB711" s="6">
        <v>0.62</v>
      </c>
      <c r="AC711" s="6">
        <v>51</v>
      </c>
      <c r="AD711" s="6">
        <v>19.5</v>
      </c>
      <c r="AE711" s="6">
        <v>31</v>
      </c>
      <c r="AF711" s="6">
        <v>0.37365300000000001</v>
      </c>
      <c r="AG711" s="6" t="s">
        <v>921</v>
      </c>
      <c r="AH711" s="6" t="s">
        <v>28</v>
      </c>
      <c r="AI711" s="6" t="s">
        <v>41</v>
      </c>
      <c r="AJ711" s="6" t="s">
        <v>1049</v>
      </c>
      <c r="AK711" s="75">
        <f>_xlfn.XLOOKUP(G711,hlpBPout!C:C,hlpBPout!X:X,".")</f>
        <v>50</v>
      </c>
      <c r="AL711" s="75">
        <f>_xlfn.XLOOKUP($G711,hlpBPout!$C:$C,hlpBPout!AA:AA,".")</f>
        <v>20</v>
      </c>
      <c r="AM711" s="75">
        <f>_xlfn.XLOOKUP(G711,hpBPaanwas!C:C,hpBPaanwas!X:X,".")</f>
        <v>55</v>
      </c>
      <c r="AN711" s="165">
        <f t="shared" si="75"/>
        <v>0.8</v>
      </c>
      <c r="AO711" s="75">
        <f>_xlfn.XLOOKUP($G711,hpBPaanwas!$C:$C,hpBPaanwas!AA:AA,".")</f>
        <v>40</v>
      </c>
      <c r="AP711" s="116"/>
      <c r="AQ711" s="75">
        <f t="shared" si="74"/>
        <v>-1</v>
      </c>
      <c r="AR711" s="116"/>
      <c r="AS711" s="127"/>
      <c r="AT711" s="127" t="s">
        <v>3795</v>
      </c>
      <c r="AU711" s="128"/>
      <c r="AV711" s="232" t="str">
        <f>_xlfn.XLOOKUP($F711,Monstervakken!$C:$C,Monstervakken!L:L,".",0)</f>
        <v>Niet Toepasbaar &gt; Interventiewaarde</v>
      </c>
      <c r="AW711" s="232" t="str">
        <f>_xlfn.XLOOKUP($F711,Monstervakken!$C:$C,Monstervakken!M:M,".",0)</f>
        <v>Nooit toepasbaar</v>
      </c>
      <c r="AX711" s="232" t="str">
        <f>_xlfn.XLOOKUP($F711,Monstervakken!$C:$C,Monstervakken!N:N,".",0)</f>
        <v>Nooit verspreidbaar</v>
      </c>
      <c r="AY711" s="232" t="str">
        <f>_xlfn.XLOOKUP($F711,Monstervakken!$C:$C,Monstervakken!O:O,".",0)</f>
        <v>Niet Toepasbaar &gt; Interventiewaarde</v>
      </c>
      <c r="AZ711" s="232" t="str">
        <f>_xlfn.XLOOKUP($F711,Monstervakken!$C:$C,Monstervakken!P:P,".",0)</f>
        <v>Nooit Toepasbaar &gt; B</v>
      </c>
      <c r="BA711" s="232" t="str">
        <f>_xlfn.XLOOKUP($F711,Monstervakken!$C:$C,Monstervakken!Q:Q,".",0)</f>
        <v>Geen</v>
      </c>
      <c r="BB711" s="232"/>
      <c r="BC711" s="234" t="str">
        <f>_xlfn.XLOOKUP($F711,Monstervakken!$C:$C,Monstervakken!CM:CM,".",0)</f>
        <v>ja</v>
      </c>
      <c r="BD711" s="234" t="str">
        <f>_xlfn.XLOOKUP($F711,Monstervakken!$C:$C,Monstervakken!CN:CN,".",0)</f>
        <v>ja</v>
      </c>
      <c r="BE711" s="234" t="str">
        <f>_xlfn.XLOOKUP($F711,Monstervakken!$C:$C,Monstervakken!CO:CO,".",0)</f>
        <v>ja</v>
      </c>
      <c r="BF711" s="234" t="str">
        <f>_xlfn.XLOOKUP($F711,Monstervakken!$C:$C,Monstervakken!CP:CP,".",0)</f>
        <v>ja</v>
      </c>
      <c r="BG711" s="234" t="str">
        <f>_xlfn.XLOOKUP($F711,Monstervakken!$C:$C,Monstervakken!CQ:CQ,".",0)</f>
        <v>ja</v>
      </c>
      <c r="BH711" s="234" t="str">
        <f>_xlfn.XLOOKUP($F711,Monstervakken!$C:$C,Monstervakken!CR:CR,".",0)</f>
        <v>ja</v>
      </c>
      <c r="BI711" s="234" t="str">
        <f>_xlfn.XLOOKUP($F711,Monstervakken!$C:$C,Monstervakken!CS:CS,".",0)</f>
        <v>ja</v>
      </c>
      <c r="BJ711" s="234" t="str">
        <f>_xlfn.XLOOKUP($F711,Monstervakken!$C:$C,Monstervakken!CT:CT,".",0)</f>
        <v>ja</v>
      </c>
      <c r="BK711" s="234" t="str">
        <f>_xlfn.XLOOKUP($F711,Monstervakken!$C:$C,Monstervakken!CU:CU,".",0)</f>
        <v>ja</v>
      </c>
      <c r="BL711" s="232" t="str">
        <f t="shared" si="70"/>
        <v>251_048</v>
      </c>
    </row>
    <row r="712" spans="1:64" x14ac:dyDescent="0.2">
      <c r="A712" s="6" t="s">
        <v>1647</v>
      </c>
      <c r="C712" s="135">
        <f>_xlfn.XLOOKUP(F712,Monstervakken!C:C,Monstervakken!B:B)</f>
        <v>5005</v>
      </c>
      <c r="D712" s="6" t="s">
        <v>1638</v>
      </c>
      <c r="E712" s="6" t="s">
        <v>1045</v>
      </c>
      <c r="F712" s="75">
        <v>150</v>
      </c>
      <c r="G712" s="115" t="str">
        <f t="shared" si="72"/>
        <v>251_049</v>
      </c>
      <c r="H712" s="135"/>
      <c r="I712" s="75">
        <v>49</v>
      </c>
      <c r="J712" s="6" t="s">
        <v>1050</v>
      </c>
      <c r="K712" s="23">
        <v>35</v>
      </c>
      <c r="L712" s="25">
        <v>3</v>
      </c>
      <c r="M712" s="6">
        <v>105</v>
      </c>
      <c r="N712" s="8">
        <v>43668</v>
      </c>
      <c r="O712" s="6" t="s">
        <v>26</v>
      </c>
      <c r="P712" s="66">
        <v>-0.56999999999999995</v>
      </c>
      <c r="Q712" s="66">
        <v>-0.52</v>
      </c>
      <c r="R712" s="66">
        <f>_xlfn.XLOOKUP(E712,hlp_leggeruitrapport!A:A,hlp_leggeruitrapport!D:D)</f>
        <v>-0.52</v>
      </c>
      <c r="S712" s="66">
        <v>0.5</v>
      </c>
      <c r="T712" s="66">
        <f>_xlfn.XLOOKUP(E712,hlp_leggeruitrapport!A:A,hlp_leggeruitrapport!E:E)</f>
        <v>0.5</v>
      </c>
      <c r="U712" s="75">
        <f>_xlfn.XLOOKUP(E712,hlp_leggeruitrapport!A:A,hlp_leggeruitrapport!F:F)</f>
        <v>2</v>
      </c>
      <c r="V712" s="165">
        <f>_xlfn.XLOOKUP($G712,hpBPaanwas!$C:$C,hpBPaanwas!T:T,".")</f>
        <v>2</v>
      </c>
      <c r="W712" s="75">
        <f t="shared" si="73"/>
        <v>-1.22</v>
      </c>
      <c r="X712" s="6">
        <v>-1.02</v>
      </c>
      <c r="Y712" s="6">
        <v>1</v>
      </c>
      <c r="Z712" s="6">
        <v>0.82</v>
      </c>
      <c r="AA712" s="6">
        <v>0.21</v>
      </c>
      <c r="AB712" s="6">
        <v>0.33</v>
      </c>
      <c r="AC712" s="6">
        <v>28.7</v>
      </c>
      <c r="AD712" s="6">
        <v>7.4</v>
      </c>
      <c r="AE712" s="6">
        <v>11.6</v>
      </c>
      <c r="AF712" s="6">
        <v>0.29577500000000001</v>
      </c>
      <c r="AG712" s="6" t="s">
        <v>921</v>
      </c>
      <c r="AH712" s="6" t="s">
        <v>32</v>
      </c>
      <c r="AI712" s="6" t="s">
        <v>41</v>
      </c>
      <c r="AJ712" s="6" t="s">
        <v>1050</v>
      </c>
      <c r="AK712" s="75">
        <f>_xlfn.XLOOKUP(G712,hlpBPout!C:C,hlpBPout!X:X,".")</f>
        <v>28</v>
      </c>
      <c r="AL712" s="75">
        <f>_xlfn.XLOOKUP($G712,hlpBPout!$C:$C,hlpBPout!AA:AA,".")</f>
        <v>11</v>
      </c>
      <c r="AM712" s="75">
        <f>_xlfn.XLOOKUP(G712,hpBPaanwas!C:C,hpBPaanwas!X:X,".")</f>
        <v>32</v>
      </c>
      <c r="AN712" s="165">
        <f t="shared" si="75"/>
        <v>0.51428571428571423</v>
      </c>
      <c r="AO712" s="75">
        <f>_xlfn.XLOOKUP($G712,hpBPaanwas!$C:$C,hpBPaanwas!AA:AA,".")</f>
        <v>18</v>
      </c>
      <c r="AP712" s="116"/>
      <c r="AQ712" s="75">
        <f t="shared" si="74"/>
        <v>-0.69999999999999929</v>
      </c>
      <c r="AR712" s="116"/>
      <c r="AS712" s="127"/>
      <c r="AT712" s="127" t="s">
        <v>3795</v>
      </c>
      <c r="AU712" s="128"/>
      <c r="AV712" s="232" t="str">
        <f>_xlfn.XLOOKUP($F712,Monstervakken!$C:$C,Monstervakken!L:L,".",0)</f>
        <v>Niet Toepasbaar &gt; Interventiewaarde</v>
      </c>
      <c r="AW712" s="232" t="str">
        <f>_xlfn.XLOOKUP($F712,Monstervakken!$C:$C,Monstervakken!M:M,".",0)</f>
        <v>Nooit toepasbaar</v>
      </c>
      <c r="AX712" s="232" t="str">
        <f>_xlfn.XLOOKUP($F712,Monstervakken!$C:$C,Monstervakken!N:N,".",0)</f>
        <v>Nooit verspreidbaar</v>
      </c>
      <c r="AY712" s="232" t="str">
        <f>_xlfn.XLOOKUP($F712,Monstervakken!$C:$C,Monstervakken!O:O,".",0)</f>
        <v>Niet Toepasbaar &gt; Interventiewaarde</v>
      </c>
      <c r="AZ712" s="232" t="str">
        <f>_xlfn.XLOOKUP($F712,Monstervakken!$C:$C,Monstervakken!P:P,".",0)</f>
        <v>Nooit Toepasbaar &gt; B</v>
      </c>
      <c r="BA712" s="232" t="str">
        <f>_xlfn.XLOOKUP($F712,Monstervakken!$C:$C,Monstervakken!Q:Q,".",0)</f>
        <v>Geen</v>
      </c>
      <c r="BB712" s="232"/>
      <c r="BC712" s="234" t="str">
        <f>_xlfn.XLOOKUP($F712,Monstervakken!$C:$C,Monstervakken!CM:CM,".",0)</f>
        <v>ja</v>
      </c>
      <c r="BD712" s="234" t="str">
        <f>_xlfn.XLOOKUP($F712,Monstervakken!$C:$C,Monstervakken!CN:CN,".",0)</f>
        <v>ja</v>
      </c>
      <c r="BE712" s="234" t="str">
        <f>_xlfn.XLOOKUP($F712,Monstervakken!$C:$C,Monstervakken!CO:CO,".",0)</f>
        <v>ja</v>
      </c>
      <c r="BF712" s="234" t="str">
        <f>_xlfn.XLOOKUP($F712,Monstervakken!$C:$C,Monstervakken!CP:CP,".",0)</f>
        <v>ja</v>
      </c>
      <c r="BG712" s="234" t="str">
        <f>_xlfn.XLOOKUP($F712,Monstervakken!$C:$C,Monstervakken!CQ:CQ,".",0)</f>
        <v>ja</v>
      </c>
      <c r="BH712" s="234" t="str">
        <f>_xlfn.XLOOKUP($F712,Monstervakken!$C:$C,Monstervakken!CR:CR,".",0)</f>
        <v>ja</v>
      </c>
      <c r="BI712" s="234" t="str">
        <f>_xlfn.XLOOKUP($F712,Monstervakken!$C:$C,Monstervakken!CS:CS,".",0)</f>
        <v>ja</v>
      </c>
      <c r="BJ712" s="234" t="str">
        <f>_xlfn.XLOOKUP($F712,Monstervakken!$C:$C,Monstervakken!CT:CT,".",0)</f>
        <v>ja</v>
      </c>
      <c r="BK712" s="234" t="str">
        <f>_xlfn.XLOOKUP($F712,Monstervakken!$C:$C,Monstervakken!CU:CU,".",0)</f>
        <v>ja</v>
      </c>
      <c r="BL712" s="232" t="str">
        <f t="shared" si="70"/>
        <v>251_049</v>
      </c>
    </row>
    <row r="713" spans="1:64" x14ac:dyDescent="0.2">
      <c r="A713" s="6" t="s">
        <v>1647</v>
      </c>
      <c r="C713" s="135">
        <f>_xlfn.XLOOKUP(F713,Monstervakken!C:C,Monstervakken!B:B)</f>
        <v>5005</v>
      </c>
      <c r="D713" s="6" t="s">
        <v>1638</v>
      </c>
      <c r="E713" s="6" t="s">
        <v>184</v>
      </c>
      <c r="F713" s="75">
        <v>150</v>
      </c>
      <c r="G713" s="115" t="str">
        <f t="shared" si="72"/>
        <v>251_050</v>
      </c>
      <c r="H713" s="135"/>
      <c r="I713" s="75">
        <v>50</v>
      </c>
      <c r="J713" s="6" t="s">
        <v>1051</v>
      </c>
      <c r="K713" s="23">
        <v>48.5</v>
      </c>
      <c r="L713" s="25">
        <v>2.8</v>
      </c>
      <c r="M713" s="6">
        <v>135.80000000000001</v>
      </c>
      <c r="N713" s="8">
        <v>43668</v>
      </c>
      <c r="O713" s="6" t="s">
        <v>47</v>
      </c>
      <c r="P713" s="66">
        <v>-0.56999999999999995</v>
      </c>
      <c r="Q713" s="66">
        <v>-0.52</v>
      </c>
      <c r="R713" s="66">
        <f>_xlfn.XLOOKUP(E713,hlp_leggeruitrapport!A:A,hlp_leggeruitrapport!D:D)</f>
        <v>-0.52</v>
      </c>
      <c r="S713" s="66">
        <v>0.5</v>
      </c>
      <c r="T713" s="66">
        <f>_xlfn.XLOOKUP(E713,hlp_leggeruitrapport!A:A,hlp_leggeruitrapport!E:E)</f>
        <v>0.5</v>
      </c>
      <c r="U713" s="75">
        <f>_xlfn.XLOOKUP(E713,hlp_leggeruitrapport!A:A,hlp_leggeruitrapport!F:F)</f>
        <v>2</v>
      </c>
      <c r="V713" s="165">
        <f>_xlfn.XLOOKUP($G713,hpBPaanwas!$C:$C,hpBPaanwas!T:T,".")</f>
        <v>1.8</v>
      </c>
      <c r="W713" s="75">
        <f t="shared" si="73"/>
        <v>-1.22</v>
      </c>
      <c r="X713" s="6">
        <v>-1.02</v>
      </c>
      <c r="Y713" s="6">
        <v>1</v>
      </c>
      <c r="Z713" s="6">
        <v>0.65</v>
      </c>
      <c r="AA713" s="6">
        <v>0.15</v>
      </c>
      <c r="AB713" s="6">
        <v>0.28000000000000003</v>
      </c>
      <c r="AC713" s="6">
        <v>31.5</v>
      </c>
      <c r="AD713" s="6">
        <v>7.3</v>
      </c>
      <c r="AE713" s="6">
        <v>13.6</v>
      </c>
      <c r="AF713" s="6">
        <v>0.23622000000000001</v>
      </c>
      <c r="AG713" s="6" t="s">
        <v>921</v>
      </c>
      <c r="AH713" s="6" t="s">
        <v>32</v>
      </c>
      <c r="AI713" s="6" t="s">
        <v>41</v>
      </c>
      <c r="AJ713" s="6" t="s">
        <v>1051</v>
      </c>
      <c r="AK713" s="75">
        <f>_xlfn.XLOOKUP(G713,hlpBPout!C:C,hlpBPout!X:X,".")</f>
        <v>29</v>
      </c>
      <c r="AL713" s="75">
        <f>_xlfn.XLOOKUP($G713,hlpBPout!$C:$C,hlpBPout!AA:AA,".")</f>
        <v>10</v>
      </c>
      <c r="AM713" s="75">
        <f>_xlfn.XLOOKUP(G713,hpBPaanwas!C:C,hpBPaanwas!X:X,".")</f>
        <v>34</v>
      </c>
      <c r="AN713" s="165">
        <f t="shared" si="75"/>
        <v>0.39175257731958762</v>
      </c>
      <c r="AO713" s="75">
        <f>_xlfn.XLOOKUP($G713,hpBPaanwas!$C:$C,hpBPaanwas!AA:AA,".")</f>
        <v>19</v>
      </c>
      <c r="AP713" s="116"/>
      <c r="AQ713" s="75">
        <f t="shared" si="74"/>
        <v>-2.5</v>
      </c>
      <c r="AR713" s="116"/>
      <c r="AS713" s="127"/>
      <c r="AT713" s="127" t="s">
        <v>3795</v>
      </c>
      <c r="AU713" s="128"/>
      <c r="AV713" s="232" t="str">
        <f>_xlfn.XLOOKUP($F713,Monstervakken!$C:$C,Monstervakken!L:L,".",0)</f>
        <v>Niet Toepasbaar &gt; Interventiewaarde</v>
      </c>
      <c r="AW713" s="232" t="str">
        <f>_xlfn.XLOOKUP($F713,Monstervakken!$C:$C,Monstervakken!M:M,".",0)</f>
        <v>Nooit toepasbaar</v>
      </c>
      <c r="AX713" s="232" t="str">
        <f>_xlfn.XLOOKUP($F713,Monstervakken!$C:$C,Monstervakken!N:N,".",0)</f>
        <v>Nooit verspreidbaar</v>
      </c>
      <c r="AY713" s="232" t="str">
        <f>_xlfn.XLOOKUP($F713,Monstervakken!$C:$C,Monstervakken!O:O,".",0)</f>
        <v>Niet Toepasbaar &gt; Interventiewaarde</v>
      </c>
      <c r="AZ713" s="232" t="str">
        <f>_xlfn.XLOOKUP($F713,Monstervakken!$C:$C,Monstervakken!P:P,".",0)</f>
        <v>Nooit Toepasbaar &gt; B</v>
      </c>
      <c r="BA713" s="232" t="str">
        <f>_xlfn.XLOOKUP($F713,Monstervakken!$C:$C,Monstervakken!Q:Q,".",0)</f>
        <v>Geen</v>
      </c>
      <c r="BB713" s="232"/>
      <c r="BC713" s="234" t="str">
        <f>_xlfn.XLOOKUP($F713,Monstervakken!$C:$C,Monstervakken!CM:CM,".",0)</f>
        <v>ja</v>
      </c>
      <c r="BD713" s="234" t="str">
        <f>_xlfn.XLOOKUP($F713,Monstervakken!$C:$C,Monstervakken!CN:CN,".",0)</f>
        <v>ja</v>
      </c>
      <c r="BE713" s="234" t="str">
        <f>_xlfn.XLOOKUP($F713,Monstervakken!$C:$C,Monstervakken!CO:CO,".",0)</f>
        <v>ja</v>
      </c>
      <c r="BF713" s="234" t="str">
        <f>_xlfn.XLOOKUP($F713,Monstervakken!$C:$C,Monstervakken!CP:CP,".",0)</f>
        <v>ja</v>
      </c>
      <c r="BG713" s="234" t="str">
        <f>_xlfn.XLOOKUP($F713,Monstervakken!$C:$C,Monstervakken!CQ:CQ,".",0)</f>
        <v>ja</v>
      </c>
      <c r="BH713" s="234" t="str">
        <f>_xlfn.XLOOKUP($F713,Monstervakken!$C:$C,Monstervakken!CR:CR,".",0)</f>
        <v>ja</v>
      </c>
      <c r="BI713" s="234" t="str">
        <f>_xlfn.XLOOKUP($F713,Monstervakken!$C:$C,Monstervakken!CS:CS,".",0)</f>
        <v>ja</v>
      </c>
      <c r="BJ713" s="234" t="str">
        <f>_xlfn.XLOOKUP($F713,Monstervakken!$C:$C,Monstervakken!CT:CT,".",0)</f>
        <v>ja</v>
      </c>
      <c r="BK713" s="234" t="str">
        <f>_xlfn.XLOOKUP($F713,Monstervakken!$C:$C,Monstervakken!CU:CU,".",0)</f>
        <v>ja</v>
      </c>
      <c r="BL713" s="232" t="str">
        <f t="shared" si="70"/>
        <v>251_050</v>
      </c>
    </row>
    <row r="714" spans="1:64" x14ac:dyDescent="0.2">
      <c r="A714" s="6" t="s">
        <v>1647</v>
      </c>
      <c r="C714" s="135">
        <f>_xlfn.XLOOKUP(F714,Monstervakken!C:C,Monstervakken!B:B)</f>
        <v>5005</v>
      </c>
      <c r="D714" s="6" t="s">
        <v>1638</v>
      </c>
      <c r="E714" s="6" t="s">
        <v>184</v>
      </c>
      <c r="F714" s="75">
        <v>150</v>
      </c>
      <c r="G714" s="115" t="str">
        <f t="shared" si="72"/>
        <v>251_051</v>
      </c>
      <c r="H714" s="135"/>
      <c r="I714" s="75">
        <v>51</v>
      </c>
      <c r="J714" s="6" t="s">
        <v>185</v>
      </c>
      <c r="K714" s="23">
        <v>48.5</v>
      </c>
      <c r="L714" s="25">
        <v>3.35</v>
      </c>
      <c r="M714" s="6">
        <v>162.47499999999999</v>
      </c>
      <c r="N714" s="8">
        <v>43668</v>
      </c>
      <c r="O714" s="6" t="s">
        <v>47</v>
      </c>
      <c r="P714" s="66">
        <v>-0.56999999999999995</v>
      </c>
      <c r="Q714" s="66">
        <v>-0.52</v>
      </c>
      <c r="R714" s="66">
        <f>_xlfn.XLOOKUP(E714,hlp_leggeruitrapport!A:A,hlp_leggeruitrapport!D:D)</f>
        <v>-0.52</v>
      </c>
      <c r="S714" s="66">
        <v>0.5</v>
      </c>
      <c r="T714" s="66">
        <f>_xlfn.XLOOKUP(E714,hlp_leggeruitrapport!A:A,hlp_leggeruitrapport!E:E)</f>
        <v>0.5</v>
      </c>
      <c r="U714" s="75">
        <f>_xlfn.XLOOKUP(E714,hlp_leggeruitrapport!A:A,hlp_leggeruitrapport!F:F)</f>
        <v>2</v>
      </c>
      <c r="V714" s="165">
        <f>_xlfn.XLOOKUP($G714,hpBPaanwas!$C:$C,hpBPaanwas!T:T,".")</f>
        <v>2</v>
      </c>
      <c r="W714" s="75">
        <f t="shared" si="73"/>
        <v>-1.22</v>
      </c>
      <c r="X714" s="6">
        <v>-1.02</v>
      </c>
      <c r="Y714" s="6">
        <v>1.35</v>
      </c>
      <c r="Z714" s="6">
        <v>0.5</v>
      </c>
      <c r="AA714" s="6">
        <v>0.04</v>
      </c>
      <c r="AB714" s="6">
        <v>0.17</v>
      </c>
      <c r="AC714" s="6">
        <v>24.3</v>
      </c>
      <c r="AD714" s="6">
        <v>1.9</v>
      </c>
      <c r="AE714" s="6">
        <v>8.1999999999999993</v>
      </c>
      <c r="AF714" s="6">
        <v>5.6766999999999998E-2</v>
      </c>
      <c r="AG714" s="6" t="s">
        <v>27</v>
      </c>
      <c r="AH714" s="6" t="s">
        <v>32</v>
      </c>
      <c r="AI714" s="6" t="s">
        <v>29</v>
      </c>
      <c r="AJ714" s="6" t="s">
        <v>185</v>
      </c>
      <c r="AK714" s="75">
        <f>_xlfn.XLOOKUP(G714,hlpBPout!C:C,hlpBPout!X:X,".")</f>
        <v>24</v>
      </c>
      <c r="AL714" s="75">
        <f>_xlfn.XLOOKUP($G714,hlpBPout!$C:$C,hlpBPout!AA:AA,".")</f>
        <v>0</v>
      </c>
      <c r="AM714" s="75">
        <f>_xlfn.XLOOKUP(G714,hpBPaanwas!C:C,hpBPaanwas!X:X,".")</f>
        <v>29</v>
      </c>
      <c r="AN714" s="165">
        <f t="shared" si="75"/>
        <v>0.30927835051546393</v>
      </c>
      <c r="AO714" s="75">
        <f>_xlfn.XLOOKUP($G714,hpBPaanwas!$C:$C,hpBPaanwas!AA:AA,".")</f>
        <v>15</v>
      </c>
      <c r="AP714" s="116"/>
      <c r="AQ714" s="75">
        <f t="shared" si="74"/>
        <v>-0.30000000000000071</v>
      </c>
      <c r="AR714" s="116"/>
      <c r="AS714" s="127"/>
      <c r="AT714" s="127" t="s">
        <v>3795</v>
      </c>
      <c r="AU714" s="128"/>
      <c r="AV714" s="232" t="str">
        <f>_xlfn.XLOOKUP($F714,Monstervakken!$C:$C,Monstervakken!L:L,".",0)</f>
        <v>Niet Toepasbaar &gt; Interventiewaarde</v>
      </c>
      <c r="AW714" s="232" t="str">
        <f>_xlfn.XLOOKUP($F714,Monstervakken!$C:$C,Monstervakken!M:M,".",0)</f>
        <v>Nooit toepasbaar</v>
      </c>
      <c r="AX714" s="232" t="str">
        <f>_xlfn.XLOOKUP($F714,Monstervakken!$C:$C,Monstervakken!N:N,".",0)</f>
        <v>Nooit verspreidbaar</v>
      </c>
      <c r="AY714" s="232" t="str">
        <f>_xlfn.XLOOKUP($F714,Monstervakken!$C:$C,Monstervakken!O:O,".",0)</f>
        <v>Niet Toepasbaar &gt; Interventiewaarde</v>
      </c>
      <c r="AZ714" s="232" t="str">
        <f>_xlfn.XLOOKUP($F714,Monstervakken!$C:$C,Monstervakken!P:P,".",0)</f>
        <v>Nooit Toepasbaar &gt; B</v>
      </c>
      <c r="BA714" s="232" t="str">
        <f>_xlfn.XLOOKUP($F714,Monstervakken!$C:$C,Monstervakken!Q:Q,".",0)</f>
        <v>Geen</v>
      </c>
      <c r="BB714" s="232"/>
      <c r="BC714" s="234" t="str">
        <f>_xlfn.XLOOKUP($F714,Monstervakken!$C:$C,Monstervakken!CM:CM,".",0)</f>
        <v>ja</v>
      </c>
      <c r="BD714" s="234" t="str">
        <f>_xlfn.XLOOKUP($F714,Monstervakken!$C:$C,Monstervakken!CN:CN,".",0)</f>
        <v>ja</v>
      </c>
      <c r="BE714" s="234" t="str">
        <f>_xlfn.XLOOKUP($F714,Monstervakken!$C:$C,Monstervakken!CO:CO,".",0)</f>
        <v>ja</v>
      </c>
      <c r="BF714" s="234" t="str">
        <f>_xlfn.XLOOKUP($F714,Monstervakken!$C:$C,Monstervakken!CP:CP,".",0)</f>
        <v>ja</v>
      </c>
      <c r="BG714" s="234" t="str">
        <f>_xlfn.XLOOKUP($F714,Monstervakken!$C:$C,Monstervakken!CQ:CQ,".",0)</f>
        <v>ja</v>
      </c>
      <c r="BH714" s="234" t="str">
        <f>_xlfn.XLOOKUP($F714,Monstervakken!$C:$C,Monstervakken!CR:CR,".",0)</f>
        <v>ja</v>
      </c>
      <c r="BI714" s="234" t="str">
        <f>_xlfn.XLOOKUP($F714,Monstervakken!$C:$C,Monstervakken!CS:CS,".",0)</f>
        <v>ja</v>
      </c>
      <c r="BJ714" s="234" t="str">
        <f>_xlfn.XLOOKUP($F714,Monstervakken!$C:$C,Monstervakken!CT:CT,".",0)</f>
        <v>ja</v>
      </c>
      <c r="BK714" s="234" t="str">
        <f>_xlfn.XLOOKUP($F714,Monstervakken!$C:$C,Monstervakken!CU:CU,".",0)</f>
        <v>ja</v>
      </c>
      <c r="BL714" s="232" t="str">
        <f t="shared" ref="BL714:BL797" si="76">G714</f>
        <v>251_051</v>
      </c>
    </row>
    <row r="715" spans="1:64" hidden="1" x14ac:dyDescent="0.2">
      <c r="A715" s="6" t="s">
        <v>3782</v>
      </c>
      <c r="C715" s="135" t="e">
        <f>_xlfn.XLOOKUP(F715,Monstervakken!C:C,Monstervakken!B:B)</f>
        <v>#N/A</v>
      </c>
      <c r="D715" s="6" t="s">
        <v>1638</v>
      </c>
      <c r="E715" s="6" t="s">
        <v>653</v>
      </c>
      <c r="F715" s="75" t="s">
        <v>5688</v>
      </c>
      <c r="G715" s="115" t="str">
        <f t="shared" si="72"/>
        <v>251_501</v>
      </c>
      <c r="H715" s="135" t="s">
        <v>5689</v>
      </c>
      <c r="I715" s="75">
        <v>501</v>
      </c>
      <c r="J715" s="6" t="s">
        <v>5669</v>
      </c>
      <c r="K715" s="23">
        <v>27</v>
      </c>
      <c r="L715" s="25"/>
      <c r="M715" s="6"/>
      <c r="N715" s="8"/>
      <c r="O715" s="6"/>
      <c r="P715" s="66"/>
      <c r="Q715" s="66"/>
      <c r="R715" s="66">
        <v>-0.52</v>
      </c>
      <c r="S715" s="66"/>
      <c r="T715" s="66"/>
      <c r="U715" s="75"/>
      <c r="V715" s="165">
        <v>2</v>
      </c>
      <c r="W715" s="75">
        <v>-1.1200000000000001</v>
      </c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75"/>
      <c r="AL715" s="75"/>
      <c r="AM715" s="75">
        <v>38</v>
      </c>
      <c r="AN715" s="75"/>
      <c r="AO715" s="75">
        <v>5</v>
      </c>
      <c r="AP715" s="116"/>
      <c r="AQ715" s="75"/>
      <c r="AR715" s="116"/>
      <c r="AS715" s="127"/>
      <c r="AT715" s="127"/>
      <c r="AU715" s="128"/>
      <c r="AV715" s="232"/>
      <c r="AW715" s="232"/>
      <c r="AX715" s="232"/>
      <c r="AY715" s="232"/>
      <c r="AZ715" s="232"/>
      <c r="BA715" s="232"/>
      <c r="BB715" s="232"/>
      <c r="BC715" s="234"/>
      <c r="BD715" s="234"/>
      <c r="BE715" s="234"/>
      <c r="BF715" s="234"/>
      <c r="BG715" s="234"/>
      <c r="BH715" s="234"/>
      <c r="BI715" s="234"/>
      <c r="BJ715" s="234"/>
      <c r="BK715" s="234"/>
      <c r="BL715" s="232" t="str">
        <f t="shared" si="76"/>
        <v>251_501</v>
      </c>
    </row>
    <row r="716" spans="1:64" hidden="1" x14ac:dyDescent="0.2">
      <c r="A716" s="6" t="s">
        <v>3782</v>
      </c>
      <c r="C716" s="135" t="e">
        <f>_xlfn.XLOOKUP(F716,Monstervakken!C:C,Monstervakken!B:B)</f>
        <v>#N/A</v>
      </c>
      <c r="D716" s="6" t="s">
        <v>1638</v>
      </c>
      <c r="E716" s="6" t="s">
        <v>169</v>
      </c>
      <c r="F716" s="75" t="s">
        <v>5688</v>
      </c>
      <c r="G716" s="115" t="str">
        <f t="shared" si="72"/>
        <v>251_901</v>
      </c>
      <c r="H716" s="135" t="s">
        <v>5689</v>
      </c>
      <c r="I716" s="75">
        <v>901</v>
      </c>
      <c r="J716" s="6" t="s">
        <v>5670</v>
      </c>
      <c r="K716" s="23">
        <v>50</v>
      </c>
      <c r="L716" s="25"/>
      <c r="M716" s="6"/>
      <c r="N716" s="8"/>
      <c r="O716" s="6"/>
      <c r="P716" s="66"/>
      <c r="Q716" s="66"/>
      <c r="R716" s="66">
        <v>-1.72</v>
      </c>
      <c r="S716" s="66"/>
      <c r="T716" s="66"/>
      <c r="U716" s="75"/>
      <c r="V716" s="165">
        <v>1</v>
      </c>
      <c r="W716" s="75">
        <v>-2.0699999999999998</v>
      </c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75"/>
      <c r="AL716" s="75"/>
      <c r="AM716" s="75">
        <v>20</v>
      </c>
      <c r="AN716" s="75"/>
      <c r="AO716" s="75">
        <v>0</v>
      </c>
      <c r="AP716" s="116"/>
      <c r="AQ716" s="75"/>
      <c r="AR716" s="116"/>
      <c r="AS716" s="127"/>
      <c r="AT716" s="127"/>
      <c r="AU716" s="128"/>
      <c r="AV716" s="232"/>
      <c r="AW716" s="232"/>
      <c r="AX716" s="232"/>
      <c r="AY716" s="232"/>
      <c r="AZ716" s="232"/>
      <c r="BA716" s="232"/>
      <c r="BB716" s="232"/>
      <c r="BC716" s="234"/>
      <c r="BD716" s="234"/>
      <c r="BE716" s="234"/>
      <c r="BF716" s="234"/>
      <c r="BG716" s="234"/>
      <c r="BH716" s="234"/>
      <c r="BI716" s="234"/>
      <c r="BJ716" s="234"/>
      <c r="BK716" s="234"/>
      <c r="BL716" s="232"/>
    </row>
    <row r="717" spans="1:64" hidden="1" x14ac:dyDescent="0.2">
      <c r="A717" s="6" t="s">
        <v>3782</v>
      </c>
      <c r="C717" s="135" t="e">
        <f>_xlfn.XLOOKUP(F717,Monstervakken!C:C,Monstervakken!B:B)</f>
        <v>#N/A</v>
      </c>
      <c r="D717" s="6" t="s">
        <v>1638</v>
      </c>
      <c r="E717" s="6" t="s">
        <v>169</v>
      </c>
      <c r="F717" s="75" t="s">
        <v>5688</v>
      </c>
      <c r="G717" s="115" t="str">
        <f t="shared" si="72"/>
        <v>251_902</v>
      </c>
      <c r="H717" s="135" t="s">
        <v>5689</v>
      </c>
      <c r="I717" s="75">
        <v>902</v>
      </c>
      <c r="J717" s="6" t="s">
        <v>5671</v>
      </c>
      <c r="K717" s="23">
        <v>50</v>
      </c>
      <c r="L717" s="25"/>
      <c r="M717" s="6"/>
      <c r="N717" s="8"/>
      <c r="O717" s="6"/>
      <c r="P717" s="66"/>
      <c r="Q717" s="66"/>
      <c r="R717" s="66">
        <v>-1.72</v>
      </c>
      <c r="S717" s="66"/>
      <c r="T717" s="66"/>
      <c r="U717" s="75"/>
      <c r="V717" s="165">
        <v>1</v>
      </c>
      <c r="W717" s="75">
        <v>-2.0699999999999998</v>
      </c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75"/>
      <c r="AL717" s="75"/>
      <c r="AM717" s="75">
        <v>15</v>
      </c>
      <c r="AN717" s="75"/>
      <c r="AO717" s="75">
        <v>0</v>
      </c>
      <c r="AP717" s="116"/>
      <c r="AQ717" s="75"/>
      <c r="AR717" s="116"/>
      <c r="AS717" s="127"/>
      <c r="AT717" s="127"/>
      <c r="AU717" s="128"/>
      <c r="AV717" s="232"/>
      <c r="AW717" s="232"/>
      <c r="AX717" s="232"/>
      <c r="AY717" s="232"/>
      <c r="AZ717" s="232"/>
      <c r="BA717" s="232"/>
      <c r="BB717" s="232"/>
      <c r="BC717" s="234"/>
      <c r="BD717" s="234"/>
      <c r="BE717" s="234"/>
      <c r="BF717" s="234"/>
      <c r="BG717" s="234"/>
      <c r="BH717" s="234"/>
      <c r="BI717" s="234"/>
      <c r="BJ717" s="234"/>
      <c r="BK717" s="234"/>
      <c r="BL717" s="232"/>
    </row>
    <row r="718" spans="1:64" hidden="1" x14ac:dyDescent="0.2">
      <c r="A718" s="6" t="s">
        <v>3782</v>
      </c>
      <c r="C718" s="135" t="e">
        <f>_xlfn.XLOOKUP(F718,Monstervakken!C:C,Monstervakken!B:B)</f>
        <v>#N/A</v>
      </c>
      <c r="D718" s="6" t="s">
        <v>1638</v>
      </c>
      <c r="E718" s="6" t="s">
        <v>169</v>
      </c>
      <c r="F718" s="75" t="s">
        <v>5688</v>
      </c>
      <c r="G718" s="115" t="str">
        <f t="shared" ref="G718:G781" si="77">D718&amp;"_"&amp;TEXT(I718,"000")</f>
        <v>251_903</v>
      </c>
      <c r="H718" s="135" t="s">
        <v>5689</v>
      </c>
      <c r="I718" s="75">
        <v>903</v>
      </c>
      <c r="J718" s="6" t="s">
        <v>5672</v>
      </c>
      <c r="K718" s="23">
        <v>50</v>
      </c>
      <c r="L718" s="25"/>
      <c r="M718" s="6"/>
      <c r="N718" s="8"/>
      <c r="O718" s="6"/>
      <c r="P718" s="66"/>
      <c r="Q718" s="66"/>
      <c r="R718" s="66">
        <v>-1.72</v>
      </c>
      <c r="S718" s="66"/>
      <c r="T718" s="66"/>
      <c r="U718" s="75"/>
      <c r="V718" s="165">
        <v>1</v>
      </c>
      <c r="W718" s="75">
        <v>-2.0699999999999998</v>
      </c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75"/>
      <c r="AL718" s="75"/>
      <c r="AM718" s="75">
        <v>5</v>
      </c>
      <c r="AN718" s="75"/>
      <c r="AO718" s="75">
        <v>0</v>
      </c>
      <c r="AP718" s="116"/>
      <c r="AQ718" s="75"/>
      <c r="AR718" s="116"/>
      <c r="AS718" s="127"/>
      <c r="AT718" s="127"/>
      <c r="AU718" s="128"/>
      <c r="AV718" s="232"/>
      <c r="AW718" s="232"/>
      <c r="AX718" s="232"/>
      <c r="AY718" s="232"/>
      <c r="AZ718" s="232"/>
      <c r="BA718" s="232"/>
      <c r="BB718" s="232"/>
      <c r="BC718" s="234"/>
      <c r="BD718" s="234"/>
      <c r="BE718" s="234"/>
      <c r="BF718" s="234"/>
      <c r="BG718" s="234"/>
      <c r="BH718" s="234"/>
      <c r="BI718" s="234"/>
      <c r="BJ718" s="234"/>
      <c r="BK718" s="234"/>
      <c r="BL718" s="232"/>
    </row>
    <row r="719" spans="1:64" hidden="1" x14ac:dyDescent="0.2">
      <c r="A719" s="6" t="s">
        <v>3782</v>
      </c>
      <c r="C719" s="135" t="e">
        <f>_xlfn.XLOOKUP(F719,Monstervakken!C:C,Monstervakken!B:B)</f>
        <v>#N/A</v>
      </c>
      <c r="D719" s="6" t="s">
        <v>1638</v>
      </c>
      <c r="E719" s="6" t="s">
        <v>169</v>
      </c>
      <c r="F719" s="75" t="s">
        <v>5688</v>
      </c>
      <c r="G719" s="115" t="str">
        <f t="shared" si="77"/>
        <v>251_904</v>
      </c>
      <c r="H719" s="135" t="s">
        <v>5689</v>
      </c>
      <c r="I719" s="75">
        <v>904</v>
      </c>
      <c r="J719" s="6" t="s">
        <v>5673</v>
      </c>
      <c r="K719" s="23">
        <v>50</v>
      </c>
      <c r="L719" s="25"/>
      <c r="M719" s="6"/>
      <c r="N719" s="8"/>
      <c r="O719" s="6"/>
      <c r="P719" s="66"/>
      <c r="Q719" s="66"/>
      <c r="R719" s="66">
        <v>-1.72</v>
      </c>
      <c r="S719" s="66"/>
      <c r="T719" s="66"/>
      <c r="U719" s="75"/>
      <c r="V719" s="165">
        <v>1</v>
      </c>
      <c r="W719" s="75">
        <v>-2.0699999999999998</v>
      </c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75"/>
      <c r="AL719" s="75"/>
      <c r="AM719" s="75">
        <v>10</v>
      </c>
      <c r="AN719" s="75"/>
      <c r="AO719" s="75">
        <v>5</v>
      </c>
      <c r="AP719" s="116"/>
      <c r="AQ719" s="75"/>
      <c r="AR719" s="116"/>
      <c r="AS719" s="127"/>
      <c r="AT719" s="127"/>
      <c r="AU719" s="128"/>
      <c r="AV719" s="232"/>
      <c r="AW719" s="232"/>
      <c r="AX719" s="232"/>
      <c r="AY719" s="232"/>
      <c r="AZ719" s="232"/>
      <c r="BA719" s="232"/>
      <c r="BB719" s="232"/>
      <c r="BC719" s="234"/>
      <c r="BD719" s="234"/>
      <c r="BE719" s="234"/>
      <c r="BF719" s="234"/>
      <c r="BG719" s="234"/>
      <c r="BH719" s="234"/>
      <c r="BI719" s="234"/>
      <c r="BJ719" s="234"/>
      <c r="BK719" s="234"/>
      <c r="BL719" s="232"/>
    </row>
    <row r="720" spans="1:64" hidden="1" x14ac:dyDescent="0.2">
      <c r="A720" s="6" t="s">
        <v>3782</v>
      </c>
      <c r="C720" s="135" t="e">
        <f>_xlfn.XLOOKUP(F720,Monstervakken!C:C,Monstervakken!B:B)</f>
        <v>#N/A</v>
      </c>
      <c r="D720" s="6" t="s">
        <v>1638</v>
      </c>
      <c r="E720" s="6" t="s">
        <v>169</v>
      </c>
      <c r="F720" s="75" t="s">
        <v>5688</v>
      </c>
      <c r="G720" s="115" t="str">
        <f t="shared" si="77"/>
        <v>251_905</v>
      </c>
      <c r="H720" s="135" t="s">
        <v>5689</v>
      </c>
      <c r="I720" s="75">
        <v>905</v>
      </c>
      <c r="J720" s="6" t="s">
        <v>5674</v>
      </c>
      <c r="K720" s="23">
        <v>26</v>
      </c>
      <c r="L720" s="25"/>
      <c r="M720" s="6"/>
      <c r="N720" s="8"/>
      <c r="O720" s="6"/>
      <c r="P720" s="66"/>
      <c r="Q720" s="66"/>
      <c r="R720" s="66">
        <v>-1.72</v>
      </c>
      <c r="S720" s="66"/>
      <c r="T720" s="66"/>
      <c r="U720" s="75"/>
      <c r="V720" s="165">
        <v>1</v>
      </c>
      <c r="W720" s="75">
        <v>-2.0699999999999998</v>
      </c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75"/>
      <c r="AL720" s="75"/>
      <c r="AM720" s="75">
        <v>3</v>
      </c>
      <c r="AN720" s="75"/>
      <c r="AO720" s="75">
        <v>3</v>
      </c>
      <c r="AP720" s="116"/>
      <c r="AQ720" s="75"/>
      <c r="AR720" s="116"/>
      <c r="AS720" s="127"/>
      <c r="AT720" s="127"/>
      <c r="AU720" s="128"/>
      <c r="AV720" s="232"/>
      <c r="AW720" s="232"/>
      <c r="AX720" s="232"/>
      <c r="AY720" s="232"/>
      <c r="AZ720" s="232"/>
      <c r="BA720" s="232"/>
      <c r="BB720" s="232"/>
      <c r="BC720" s="234"/>
      <c r="BD720" s="234"/>
      <c r="BE720" s="234"/>
      <c r="BF720" s="234"/>
      <c r="BG720" s="234"/>
      <c r="BH720" s="234"/>
      <c r="BI720" s="234"/>
      <c r="BJ720" s="234"/>
      <c r="BK720" s="234"/>
      <c r="BL720" s="232"/>
    </row>
    <row r="721" spans="1:64" hidden="1" x14ac:dyDescent="0.2">
      <c r="A721" s="6" t="s">
        <v>3782</v>
      </c>
      <c r="C721" s="135" t="e">
        <f>_xlfn.XLOOKUP(F721,Monstervakken!C:C,Monstervakken!B:B)</f>
        <v>#N/A</v>
      </c>
      <c r="D721" s="6" t="s">
        <v>1638</v>
      </c>
      <c r="E721" s="6" t="s">
        <v>169</v>
      </c>
      <c r="F721" s="75" t="s">
        <v>5688</v>
      </c>
      <c r="G721" s="115" t="str">
        <f t="shared" si="77"/>
        <v>251_906</v>
      </c>
      <c r="H721" s="135" t="s">
        <v>5689</v>
      </c>
      <c r="I721" s="75">
        <v>906</v>
      </c>
      <c r="J721" s="6" t="s">
        <v>5690</v>
      </c>
      <c r="K721" s="23">
        <v>5</v>
      </c>
      <c r="L721" s="25"/>
      <c r="M721" s="6"/>
      <c r="N721" s="8"/>
      <c r="O721" s="6"/>
      <c r="P721" s="66"/>
      <c r="Q721" s="66"/>
      <c r="R721" s="66">
        <v>-1.72</v>
      </c>
      <c r="S721" s="66"/>
      <c r="T721" s="66"/>
      <c r="U721" s="75"/>
      <c r="V721" s="165">
        <v>1</v>
      </c>
      <c r="W721" s="75">
        <v>-2.0699999999999998</v>
      </c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75"/>
      <c r="AL721" s="75"/>
      <c r="AM721" s="75">
        <v>1</v>
      </c>
      <c r="AN721" s="75"/>
      <c r="AO721" s="75">
        <v>1</v>
      </c>
      <c r="AP721" s="116"/>
      <c r="AQ721" s="75"/>
      <c r="AR721" s="116"/>
      <c r="AS721" s="127"/>
      <c r="AT721" s="127"/>
      <c r="AU721" s="128"/>
      <c r="AV721" s="232"/>
      <c r="AW721" s="232"/>
      <c r="AX721" s="232"/>
      <c r="AY721" s="232"/>
      <c r="AZ721" s="232"/>
      <c r="BA721" s="232"/>
      <c r="BB721" s="232"/>
      <c r="BC721" s="234"/>
      <c r="BD721" s="234"/>
      <c r="BE721" s="234"/>
      <c r="BF721" s="234"/>
      <c r="BG721" s="234"/>
      <c r="BH721" s="234"/>
      <c r="BI721" s="234"/>
      <c r="BJ721" s="234"/>
      <c r="BK721" s="234"/>
      <c r="BL721" s="232"/>
    </row>
    <row r="722" spans="1:64" x14ac:dyDescent="0.2">
      <c r="A722" s="6" t="s">
        <v>1647</v>
      </c>
      <c r="C722" s="135">
        <f>_xlfn.XLOOKUP(F722,Monstervakken!C:C,Monstervakken!B:B)</f>
        <v>4067</v>
      </c>
      <c r="D722" s="6" t="s">
        <v>1638</v>
      </c>
      <c r="E722" s="6" t="s">
        <v>5665</v>
      </c>
      <c r="F722" s="75">
        <v>18415</v>
      </c>
      <c r="G722" s="115" t="str">
        <f t="shared" si="77"/>
        <v>251_121</v>
      </c>
      <c r="H722" s="135" t="s">
        <v>5689</v>
      </c>
      <c r="I722" s="75">
        <v>121</v>
      </c>
      <c r="J722" s="6" t="s">
        <v>5675</v>
      </c>
      <c r="K722" s="23">
        <v>52</v>
      </c>
      <c r="L722" s="25"/>
      <c r="M722" s="6"/>
      <c r="N722" s="8"/>
      <c r="O722" s="6"/>
      <c r="P722" s="66"/>
      <c r="Q722" s="66"/>
      <c r="R722" s="66">
        <v>-1.97</v>
      </c>
      <c r="S722" s="66"/>
      <c r="T722" s="66"/>
      <c r="U722" s="75"/>
      <c r="V722" s="165">
        <v>2</v>
      </c>
      <c r="W722" s="75">
        <v>-2.67</v>
      </c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75"/>
      <c r="AL722" s="75"/>
      <c r="AM722" s="75">
        <v>31</v>
      </c>
      <c r="AN722" s="165">
        <f>AO722/K722</f>
        <v>0.5</v>
      </c>
      <c r="AO722" s="75">
        <v>26</v>
      </c>
      <c r="AP722" s="116"/>
      <c r="AQ722" s="75"/>
      <c r="AR722" s="116"/>
      <c r="AS722" s="127"/>
      <c r="AT722" s="127"/>
      <c r="AU722" s="128"/>
      <c r="AV722" s="210" t="s">
        <v>3751</v>
      </c>
      <c r="AW722" s="210" t="s">
        <v>3752</v>
      </c>
      <c r="AX722" s="210" t="s">
        <v>3745</v>
      </c>
      <c r="AY722" s="210" t="s">
        <v>3746</v>
      </c>
      <c r="AZ722" s="273" t="s">
        <v>3746</v>
      </c>
      <c r="BA722" s="232" t="str">
        <f>_xlfn.XLOOKUP($F722,Monstervakken!$C:$C,Monstervakken!Q:Q,".",0)</f>
        <v>Geen</v>
      </c>
      <c r="BB722" s="232"/>
      <c r="BC722" s="234" t="str">
        <f>_xlfn.XLOOKUP($F722,Monstervakken!$C:$C,Monstervakken!CM:CM,".",0)</f>
        <v>ja</v>
      </c>
      <c r="BD722" s="234" t="str">
        <f>_xlfn.XLOOKUP($F722,Monstervakken!$C:$C,Monstervakken!CN:CN,".",0)</f>
        <v>ja</v>
      </c>
      <c r="BE722" s="234" t="str">
        <f>_xlfn.XLOOKUP($F722,Monstervakken!$C:$C,Monstervakken!CO:CO,".",0)</f>
        <v>ja</v>
      </c>
      <c r="BF722" s="234" t="str">
        <f>_xlfn.XLOOKUP($F722,Monstervakken!$C:$C,Monstervakken!CP:CP,".",0)</f>
        <v>ja</v>
      </c>
      <c r="BG722" s="234" t="s">
        <v>5695</v>
      </c>
      <c r="BH722" s="234" t="str">
        <f>_xlfn.XLOOKUP($F722,Monstervakken!$C:$C,Monstervakken!CR:CR,".",0)</f>
        <v>ja</v>
      </c>
      <c r="BI722" s="234" t="str">
        <f>_xlfn.XLOOKUP($F722,Monstervakken!$C:$C,Monstervakken!CS:CS,".",0)</f>
        <v>ja</v>
      </c>
      <c r="BJ722" s="234" t="str">
        <f>_xlfn.XLOOKUP($F722,Monstervakken!$C:$C,Monstervakken!CT:CT,".",0)</f>
        <v>ja</v>
      </c>
      <c r="BK722" s="234" t="str">
        <f>_xlfn.XLOOKUP($F722,Monstervakken!$C:$C,Monstervakken!CU:CU,".",0)</f>
        <v>ja</v>
      </c>
      <c r="BL722" s="232" t="str">
        <f>G722</f>
        <v>251_121</v>
      </c>
    </row>
    <row r="723" spans="1:64" x14ac:dyDescent="0.2">
      <c r="A723" s="6" t="s">
        <v>1647</v>
      </c>
      <c r="C723" s="135">
        <f>_xlfn.XLOOKUP(F723,Monstervakken!C:C,Monstervakken!B:B)</f>
        <v>4067</v>
      </c>
      <c r="D723" s="6" t="s">
        <v>1638</v>
      </c>
      <c r="E723" s="6" t="s">
        <v>5666</v>
      </c>
      <c r="F723" s="75">
        <v>18415</v>
      </c>
      <c r="G723" s="115" t="str">
        <f t="shared" si="77"/>
        <v>251_141</v>
      </c>
      <c r="H723" s="135" t="s">
        <v>5689</v>
      </c>
      <c r="I723" s="75">
        <v>141</v>
      </c>
      <c r="J723" s="6" t="s">
        <v>5676</v>
      </c>
      <c r="K723" s="23">
        <v>46</v>
      </c>
      <c r="L723" s="25"/>
      <c r="M723" s="6"/>
      <c r="N723" s="8"/>
      <c r="O723" s="6"/>
      <c r="P723" s="66"/>
      <c r="Q723" s="66"/>
      <c r="R723" s="66">
        <v>-1.97</v>
      </c>
      <c r="S723" s="66"/>
      <c r="T723" s="66"/>
      <c r="U723" s="75"/>
      <c r="V723" s="165">
        <v>2</v>
      </c>
      <c r="W723" s="75">
        <v>-2.67</v>
      </c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75"/>
      <c r="AL723" s="75"/>
      <c r="AM723" s="75">
        <v>23</v>
      </c>
      <c r="AN723" s="165">
        <f>AO723/K723</f>
        <v>0.39130434782608697</v>
      </c>
      <c r="AO723" s="75">
        <v>18</v>
      </c>
      <c r="AP723" s="116"/>
      <c r="AQ723" s="75"/>
      <c r="AR723" s="116"/>
      <c r="AS723" s="127"/>
      <c r="AT723" s="127"/>
      <c r="AU723" s="128"/>
      <c r="AV723" s="210" t="s">
        <v>3751</v>
      </c>
      <c r="AW723" s="210" t="s">
        <v>3752</v>
      </c>
      <c r="AX723" s="210" t="s">
        <v>3745</v>
      </c>
      <c r="AY723" s="210" t="s">
        <v>3746</v>
      </c>
      <c r="AZ723" s="273" t="s">
        <v>3746</v>
      </c>
      <c r="BA723" s="232" t="str">
        <f>_xlfn.XLOOKUP($F723,Monstervakken!$C:$C,Monstervakken!Q:Q,".",0)</f>
        <v>Geen</v>
      </c>
      <c r="BB723" s="232"/>
      <c r="BC723" s="234" t="str">
        <f>_xlfn.XLOOKUP($F723,Monstervakken!$C:$C,Monstervakken!CM:CM,".",0)</f>
        <v>ja</v>
      </c>
      <c r="BD723" s="234" t="str">
        <f>_xlfn.XLOOKUP($F723,Monstervakken!$C:$C,Monstervakken!CN:CN,".",0)</f>
        <v>ja</v>
      </c>
      <c r="BE723" s="234" t="str">
        <f>_xlfn.XLOOKUP($F723,Monstervakken!$C:$C,Monstervakken!CO:CO,".",0)</f>
        <v>ja</v>
      </c>
      <c r="BF723" s="234" t="str">
        <f>_xlfn.XLOOKUP($F723,Monstervakken!$C:$C,Monstervakken!CP:CP,".",0)</f>
        <v>ja</v>
      </c>
      <c r="BG723" s="234" t="s">
        <v>5695</v>
      </c>
      <c r="BH723" s="234" t="str">
        <f>_xlfn.XLOOKUP($F723,Monstervakken!$C:$C,Monstervakken!CR:CR,".",0)</f>
        <v>ja</v>
      </c>
      <c r="BI723" s="234" t="str">
        <f>_xlfn.XLOOKUP($F723,Monstervakken!$C:$C,Monstervakken!CS:CS,".",0)</f>
        <v>ja</v>
      </c>
      <c r="BJ723" s="234" t="str">
        <f>_xlfn.XLOOKUP($F723,Monstervakken!$C:$C,Monstervakken!CT:CT,".",0)</f>
        <v>ja</v>
      </c>
      <c r="BK723" s="234" t="str">
        <f>_xlfn.XLOOKUP($F723,Monstervakken!$C:$C,Monstervakken!CU:CU,".",0)</f>
        <v>ja</v>
      </c>
      <c r="BL723" s="232" t="str">
        <f>G723</f>
        <v>251_141</v>
      </c>
    </row>
    <row r="724" spans="1:64" hidden="1" x14ac:dyDescent="0.2">
      <c r="A724" s="6" t="s">
        <v>3782</v>
      </c>
      <c r="C724" s="135" t="e">
        <f>_xlfn.XLOOKUP(F724,Monstervakken!C:C,Monstervakken!B:B)</f>
        <v>#N/A</v>
      </c>
      <c r="D724" s="6" t="s">
        <v>1638</v>
      </c>
      <c r="E724" s="6" t="s">
        <v>171</v>
      </c>
      <c r="F724" s="75" t="s">
        <v>5688</v>
      </c>
      <c r="G724" s="115" t="str">
        <f t="shared" si="77"/>
        <v>251_191</v>
      </c>
      <c r="H724" s="135" t="s">
        <v>5689</v>
      </c>
      <c r="I724" s="75">
        <v>191</v>
      </c>
      <c r="J724" s="6" t="s">
        <v>5677</v>
      </c>
      <c r="K724" s="23">
        <v>50</v>
      </c>
      <c r="L724" s="25"/>
      <c r="M724" s="6"/>
      <c r="N724" s="8"/>
      <c r="O724" s="6"/>
      <c r="P724" s="66"/>
      <c r="Q724" s="66"/>
      <c r="R724" s="66">
        <v>-0.52</v>
      </c>
      <c r="S724" s="66"/>
      <c r="T724" s="66"/>
      <c r="U724" s="75"/>
      <c r="V724" s="165">
        <v>2</v>
      </c>
      <c r="W724" s="75">
        <v>-1.1200000000000001</v>
      </c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75"/>
      <c r="AL724" s="75"/>
      <c r="AM724" s="75">
        <v>25</v>
      </c>
      <c r="AN724" s="75"/>
      <c r="AO724" s="75">
        <v>5</v>
      </c>
      <c r="AP724" s="116"/>
      <c r="AQ724" s="75"/>
      <c r="AR724" s="116"/>
      <c r="AS724" s="127"/>
      <c r="AT724" s="127"/>
      <c r="AU724" s="128"/>
      <c r="AV724" s="232"/>
      <c r="AW724" s="232"/>
      <c r="AX724" s="232"/>
      <c r="AY724" s="232"/>
      <c r="AZ724" s="232"/>
      <c r="BA724" s="232"/>
      <c r="BB724" s="232"/>
      <c r="BC724" s="234"/>
      <c r="BD724" s="234"/>
      <c r="BE724" s="234"/>
      <c r="BF724" s="234"/>
      <c r="BG724" s="234"/>
      <c r="BH724" s="234"/>
      <c r="BI724" s="234"/>
      <c r="BJ724" s="234"/>
      <c r="BK724" s="234"/>
      <c r="BL724" s="232"/>
    </row>
    <row r="725" spans="1:64" hidden="1" x14ac:dyDescent="0.2">
      <c r="A725" s="6" t="s">
        <v>3782</v>
      </c>
      <c r="C725" s="135" t="e">
        <f>_xlfn.XLOOKUP(F725,Monstervakken!C:C,Monstervakken!B:B)</f>
        <v>#N/A</v>
      </c>
      <c r="D725" s="6" t="s">
        <v>1638</v>
      </c>
      <c r="E725" s="6" t="s">
        <v>171</v>
      </c>
      <c r="F725" s="75" t="s">
        <v>5688</v>
      </c>
      <c r="G725" s="115" t="str">
        <f t="shared" si="77"/>
        <v>251_192</v>
      </c>
      <c r="H725" s="135" t="s">
        <v>5689</v>
      </c>
      <c r="I725" s="75">
        <v>192</v>
      </c>
      <c r="J725" s="6" t="s">
        <v>5678</v>
      </c>
      <c r="K725" s="23">
        <v>50</v>
      </c>
      <c r="L725" s="25"/>
      <c r="M725" s="6"/>
      <c r="N725" s="8"/>
      <c r="O725" s="6"/>
      <c r="P725" s="66"/>
      <c r="Q725" s="66"/>
      <c r="R725" s="66">
        <v>-0.52</v>
      </c>
      <c r="S725" s="66"/>
      <c r="T725" s="66"/>
      <c r="U725" s="75"/>
      <c r="V725" s="165">
        <v>2</v>
      </c>
      <c r="W725" s="75">
        <v>-1.1200000000000001</v>
      </c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75"/>
      <c r="AL725" s="75"/>
      <c r="AM725" s="75">
        <v>25</v>
      </c>
      <c r="AN725" s="75"/>
      <c r="AO725" s="75">
        <v>15</v>
      </c>
      <c r="AP725" s="116"/>
      <c r="AQ725" s="75"/>
      <c r="AR725" s="116"/>
      <c r="AS725" s="127"/>
      <c r="AT725" s="127"/>
      <c r="AU725" s="128"/>
      <c r="AV725" s="232"/>
      <c r="AW725" s="232"/>
      <c r="AX725" s="232"/>
      <c r="AY725" s="232"/>
      <c r="AZ725" s="232"/>
      <c r="BA725" s="232"/>
      <c r="BB725" s="232"/>
      <c r="BC725" s="234"/>
      <c r="BD725" s="234"/>
      <c r="BE725" s="234"/>
      <c r="BF725" s="234"/>
      <c r="BG725" s="234"/>
      <c r="BH725" s="234"/>
      <c r="BI725" s="234"/>
      <c r="BJ725" s="234"/>
      <c r="BK725" s="234"/>
      <c r="BL725" s="232"/>
    </row>
    <row r="726" spans="1:64" hidden="1" x14ac:dyDescent="0.2">
      <c r="A726" s="6" t="s">
        <v>3782</v>
      </c>
      <c r="C726" s="135" t="e">
        <f>_xlfn.XLOOKUP(F726,Monstervakken!C:C,Monstervakken!B:B)</f>
        <v>#N/A</v>
      </c>
      <c r="D726" s="6" t="s">
        <v>1638</v>
      </c>
      <c r="E726" s="6" t="s">
        <v>171</v>
      </c>
      <c r="F726" s="75" t="s">
        <v>5688</v>
      </c>
      <c r="G726" s="115" t="str">
        <f t="shared" si="77"/>
        <v>251_193</v>
      </c>
      <c r="H726" s="135" t="s">
        <v>5689</v>
      </c>
      <c r="I726" s="75">
        <v>193</v>
      </c>
      <c r="J726" s="6" t="s">
        <v>5679</v>
      </c>
      <c r="K726" s="23">
        <v>6</v>
      </c>
      <c r="L726" s="25"/>
      <c r="M726" s="6"/>
      <c r="N726" s="8"/>
      <c r="O726" s="6"/>
      <c r="P726" s="66"/>
      <c r="Q726" s="66"/>
      <c r="R726" s="66">
        <v>-0.52</v>
      </c>
      <c r="S726" s="66"/>
      <c r="T726" s="66"/>
      <c r="U726" s="75"/>
      <c r="V726" s="165">
        <v>2</v>
      </c>
      <c r="W726" s="75">
        <v>-1.1200000000000001</v>
      </c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75"/>
      <c r="AL726" s="75"/>
      <c r="AM726" s="75">
        <v>2</v>
      </c>
      <c r="AN726" s="75"/>
      <c r="AO726" s="75">
        <v>1</v>
      </c>
      <c r="AP726" s="116"/>
      <c r="AQ726" s="75"/>
      <c r="AR726" s="116"/>
      <c r="AS726" s="127"/>
      <c r="AT726" s="127"/>
      <c r="AU726" s="128"/>
      <c r="AV726" s="232"/>
      <c r="AW726" s="232"/>
      <c r="AX726" s="232"/>
      <c r="AY726" s="232"/>
      <c r="AZ726" s="232"/>
      <c r="BA726" s="232"/>
      <c r="BB726" s="232"/>
      <c r="BC726" s="234"/>
      <c r="BD726" s="234"/>
      <c r="BE726" s="234"/>
      <c r="BF726" s="234"/>
      <c r="BG726" s="234"/>
      <c r="BH726" s="234"/>
      <c r="BI726" s="234"/>
      <c r="BJ726" s="234"/>
      <c r="BK726" s="234"/>
      <c r="BL726" s="232"/>
    </row>
    <row r="727" spans="1:64" hidden="1" x14ac:dyDescent="0.2">
      <c r="A727" s="6" t="s">
        <v>3782</v>
      </c>
      <c r="C727" s="135" t="e">
        <f>_xlfn.XLOOKUP(F727,Monstervakken!C:C,Monstervakken!B:B)</f>
        <v>#N/A</v>
      </c>
      <c r="D727" s="6" t="s">
        <v>1638</v>
      </c>
      <c r="E727" s="6" t="s">
        <v>171</v>
      </c>
      <c r="F727" s="75" t="s">
        <v>5688</v>
      </c>
      <c r="G727" s="115" t="str">
        <f t="shared" si="77"/>
        <v>251_194</v>
      </c>
      <c r="H727" s="135" t="s">
        <v>5689</v>
      </c>
      <c r="I727" s="75">
        <v>194</v>
      </c>
      <c r="J727" s="6" t="s">
        <v>5680</v>
      </c>
      <c r="K727" s="23">
        <v>21</v>
      </c>
      <c r="L727" s="25"/>
      <c r="M727" s="6"/>
      <c r="N727" s="8"/>
      <c r="O727" s="6"/>
      <c r="P727" s="66"/>
      <c r="Q727" s="66"/>
      <c r="R727" s="66">
        <v>-0.52</v>
      </c>
      <c r="S727" s="66"/>
      <c r="T727" s="66"/>
      <c r="U727" s="75"/>
      <c r="V727" s="165">
        <v>2</v>
      </c>
      <c r="W727" s="75">
        <v>-1.1200000000000001</v>
      </c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75"/>
      <c r="AL727" s="75"/>
      <c r="AM727" s="75">
        <v>27</v>
      </c>
      <c r="AN727" s="75"/>
      <c r="AO727" s="75">
        <v>4</v>
      </c>
      <c r="AP727" s="116"/>
      <c r="AQ727" s="75"/>
      <c r="AR727" s="116"/>
      <c r="AS727" s="127"/>
      <c r="AT727" s="127"/>
      <c r="AU727" s="128"/>
      <c r="AV727" s="232"/>
      <c r="AW727" s="232"/>
      <c r="AX727" s="232"/>
      <c r="AY727" s="232"/>
      <c r="AZ727" s="232"/>
      <c r="BA727" s="232"/>
      <c r="BB727" s="232"/>
      <c r="BC727" s="234"/>
      <c r="BD727" s="234"/>
      <c r="BE727" s="234"/>
      <c r="BF727" s="234"/>
      <c r="BG727" s="234"/>
      <c r="BH727" s="234"/>
      <c r="BI727" s="234"/>
      <c r="BJ727" s="234"/>
      <c r="BK727" s="234"/>
      <c r="BL727" s="232"/>
    </row>
    <row r="728" spans="1:64" x14ac:dyDescent="0.2">
      <c r="A728" s="6" t="s">
        <v>1647</v>
      </c>
      <c r="C728" s="135">
        <f>_xlfn.XLOOKUP(F728,Monstervakken!C:C,Monstervakken!B:B)</f>
        <v>4067</v>
      </c>
      <c r="D728" s="6" t="s">
        <v>1638</v>
      </c>
      <c r="E728" s="6" t="s">
        <v>5667</v>
      </c>
      <c r="F728" s="75">
        <v>18415</v>
      </c>
      <c r="G728" s="115" t="str">
        <f t="shared" si="77"/>
        <v>251_221</v>
      </c>
      <c r="H728" s="135" t="s">
        <v>5689</v>
      </c>
      <c r="I728" s="75">
        <v>221</v>
      </c>
      <c r="J728" s="6" t="s">
        <v>5681</v>
      </c>
      <c r="K728" s="23">
        <v>50</v>
      </c>
      <c r="L728" s="25"/>
      <c r="M728" s="6"/>
      <c r="N728" s="8"/>
      <c r="O728" s="6"/>
      <c r="P728" s="66"/>
      <c r="Q728" s="66"/>
      <c r="R728" s="66">
        <v>-0.52</v>
      </c>
      <c r="S728" s="66"/>
      <c r="T728" s="66"/>
      <c r="U728" s="75"/>
      <c r="V728" s="165">
        <v>2</v>
      </c>
      <c r="W728" s="75">
        <v>-1.1200000000000001</v>
      </c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75"/>
      <c r="AL728" s="75"/>
      <c r="AM728" s="75">
        <v>45</v>
      </c>
      <c r="AN728" s="165">
        <f>AO728/K728</f>
        <v>0.4</v>
      </c>
      <c r="AO728" s="75">
        <v>20</v>
      </c>
      <c r="AP728" s="116"/>
      <c r="AQ728" s="75"/>
      <c r="AR728" s="116"/>
      <c r="AS728" s="127"/>
      <c r="AT728" s="127"/>
      <c r="AU728" s="128"/>
      <c r="AV728" s="232"/>
      <c r="AW728" s="232"/>
      <c r="AX728" s="232"/>
      <c r="AY728" s="232"/>
      <c r="AZ728" s="232"/>
      <c r="BA728" s="232"/>
      <c r="BB728" s="232"/>
      <c r="BC728" s="234"/>
      <c r="BD728" s="234"/>
      <c r="BE728" s="234"/>
      <c r="BF728" s="234"/>
      <c r="BG728" s="234"/>
      <c r="BH728" s="234"/>
      <c r="BI728" s="234"/>
      <c r="BJ728" s="234"/>
      <c r="BK728" s="234"/>
      <c r="BL728" s="232"/>
    </row>
    <row r="729" spans="1:64" x14ac:dyDescent="0.2">
      <c r="A729" s="6" t="s">
        <v>1647</v>
      </c>
      <c r="C729" s="135">
        <f>_xlfn.XLOOKUP(F729,Monstervakken!C:C,Monstervakken!B:B)</f>
        <v>4067</v>
      </c>
      <c r="D729" s="6" t="s">
        <v>1638</v>
      </c>
      <c r="E729" s="6" t="s">
        <v>5667</v>
      </c>
      <c r="F729" s="75">
        <v>18415</v>
      </c>
      <c r="G729" s="115" t="str">
        <f t="shared" si="77"/>
        <v>251_222</v>
      </c>
      <c r="H729" s="135" t="s">
        <v>5689</v>
      </c>
      <c r="I729" s="75">
        <v>222</v>
      </c>
      <c r="J729" s="6" t="s">
        <v>5683</v>
      </c>
      <c r="K729" s="23">
        <v>50</v>
      </c>
      <c r="L729" s="25"/>
      <c r="M729" s="6"/>
      <c r="N729" s="8"/>
      <c r="O729" s="6"/>
      <c r="P729" s="66"/>
      <c r="Q729" s="66"/>
      <c r="R729" s="66">
        <v>-1.97</v>
      </c>
      <c r="S729" s="66"/>
      <c r="T729" s="66"/>
      <c r="U729" s="75"/>
      <c r="V729" s="165">
        <v>2</v>
      </c>
      <c r="W729" s="75">
        <v>-2.67</v>
      </c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75"/>
      <c r="AL729" s="75"/>
      <c r="AM729" s="75">
        <v>20</v>
      </c>
      <c r="AN729" s="165">
        <f t="shared" ref="AN729:AN760" si="78">AO729/K729</f>
        <v>0.4</v>
      </c>
      <c r="AO729" s="75">
        <v>20</v>
      </c>
      <c r="AP729" s="116"/>
      <c r="AQ729" s="75"/>
      <c r="AR729" s="116"/>
      <c r="AS729" s="127"/>
      <c r="AT729" s="127"/>
      <c r="AU729" s="128"/>
      <c r="AV729" s="210" t="s">
        <v>3751</v>
      </c>
      <c r="AW729" s="210" t="s">
        <v>3752</v>
      </c>
      <c r="AX729" s="210" t="s">
        <v>3745</v>
      </c>
      <c r="AY729" s="210" t="s">
        <v>3746</v>
      </c>
      <c r="AZ729" s="273" t="s">
        <v>3746</v>
      </c>
      <c r="BA729" s="232" t="str">
        <f>_xlfn.XLOOKUP($F729,Monstervakken!$C:$C,Monstervakken!Q:Q,".",0)</f>
        <v>Geen</v>
      </c>
      <c r="BB729" s="232"/>
      <c r="BC729" s="234" t="str">
        <f>_xlfn.XLOOKUP($F729,Monstervakken!$C:$C,Monstervakken!CM:CM,".",0)</f>
        <v>ja</v>
      </c>
      <c r="BD729" s="234" t="str">
        <f>_xlfn.XLOOKUP($F729,Monstervakken!$C:$C,Monstervakken!CN:CN,".",0)</f>
        <v>ja</v>
      </c>
      <c r="BE729" s="234" t="str">
        <f>_xlfn.XLOOKUP($F729,Monstervakken!$C:$C,Monstervakken!CO:CO,".",0)</f>
        <v>ja</v>
      </c>
      <c r="BF729" s="234" t="str">
        <f>_xlfn.XLOOKUP($F729,Monstervakken!$C:$C,Monstervakken!CP:CP,".",0)</f>
        <v>ja</v>
      </c>
      <c r="BG729" s="234" t="s">
        <v>5695</v>
      </c>
      <c r="BH729" s="234" t="str">
        <f>_xlfn.XLOOKUP($F729,Monstervakken!$C:$C,Monstervakken!CR:CR,".",0)</f>
        <v>ja</v>
      </c>
      <c r="BI729" s="234" t="str">
        <f>_xlfn.XLOOKUP($F729,Monstervakken!$C:$C,Monstervakken!CS:CS,".",0)</f>
        <v>ja</v>
      </c>
      <c r="BJ729" s="234" t="str">
        <f>_xlfn.XLOOKUP($F729,Monstervakken!$C:$C,Monstervakken!CT:CT,".",0)</f>
        <v>ja</v>
      </c>
      <c r="BK729" s="234" t="str">
        <f>_xlfn.XLOOKUP($F729,Monstervakken!$C:$C,Monstervakken!CU:CU,".",0)</f>
        <v>ja</v>
      </c>
      <c r="BL729" s="232" t="str">
        <f t="shared" ref="BL729:BL734" si="79">G729</f>
        <v>251_222</v>
      </c>
    </row>
    <row r="730" spans="1:64" hidden="1" x14ac:dyDescent="0.2">
      <c r="A730" s="6" t="s">
        <v>3782</v>
      </c>
      <c r="C730" s="135" t="e">
        <f>_xlfn.XLOOKUP(F730,Monstervakken!C:C,Monstervakken!B:B)</f>
        <v>#N/A</v>
      </c>
      <c r="D730" s="6" t="s">
        <v>1638</v>
      </c>
      <c r="E730" s="6" t="s">
        <v>5667</v>
      </c>
      <c r="F730" s="75" t="s">
        <v>5688</v>
      </c>
      <c r="G730" s="115" t="str">
        <f t="shared" si="77"/>
        <v>251_223</v>
      </c>
      <c r="H730" s="135" t="s">
        <v>5689</v>
      </c>
      <c r="I730" s="75">
        <v>223</v>
      </c>
      <c r="J730" s="6" t="s">
        <v>5682</v>
      </c>
      <c r="K730" s="23">
        <v>12</v>
      </c>
      <c r="L730" s="25"/>
      <c r="M730" s="6"/>
      <c r="N730" s="8"/>
      <c r="O730" s="6"/>
      <c r="P730" s="66"/>
      <c r="Q730" s="66"/>
      <c r="R730" s="66">
        <v>-1.97</v>
      </c>
      <c r="S730" s="66"/>
      <c r="T730" s="66"/>
      <c r="U730" s="75"/>
      <c r="V730" s="165">
        <v>2</v>
      </c>
      <c r="W730" s="75">
        <v>-2.67</v>
      </c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75"/>
      <c r="AL730" s="75"/>
      <c r="AM730" s="75">
        <v>7</v>
      </c>
      <c r="AN730" s="165">
        <f t="shared" si="78"/>
        <v>0.5</v>
      </c>
      <c r="AO730" s="75">
        <v>6</v>
      </c>
      <c r="AP730" s="116"/>
      <c r="AQ730" s="75"/>
      <c r="AR730" s="116"/>
      <c r="AS730" s="127"/>
      <c r="AT730" s="127"/>
      <c r="AU730" s="128"/>
      <c r="AV730" s="210" t="s">
        <v>3751</v>
      </c>
      <c r="AW730" s="210" t="s">
        <v>3752</v>
      </c>
      <c r="AX730" s="210" t="s">
        <v>3745</v>
      </c>
      <c r="AY730" s="210" t="s">
        <v>3746</v>
      </c>
      <c r="AZ730" s="273" t="s">
        <v>3746</v>
      </c>
      <c r="BA730" s="232" t="str">
        <f>_xlfn.XLOOKUP($F730,Monstervakken!$C:$C,Monstervakken!Q:Q,".",0)</f>
        <v>.</v>
      </c>
      <c r="BB730" s="232"/>
      <c r="BC730" s="234" t="str">
        <f>_xlfn.XLOOKUP($F730,Monstervakken!$C:$C,Monstervakken!CM:CM,".",0)</f>
        <v>.</v>
      </c>
      <c r="BD730" s="234" t="str">
        <f>_xlfn.XLOOKUP($F730,Monstervakken!$C:$C,Monstervakken!CN:CN,".",0)</f>
        <v>.</v>
      </c>
      <c r="BE730" s="234" t="str">
        <f>_xlfn.XLOOKUP($F730,Monstervakken!$C:$C,Monstervakken!CO:CO,".",0)</f>
        <v>.</v>
      </c>
      <c r="BF730" s="234" t="str">
        <f>_xlfn.XLOOKUP($F730,Monstervakken!$C:$C,Monstervakken!CP:CP,".",0)</f>
        <v>.</v>
      </c>
      <c r="BG730" s="234" t="s">
        <v>5695</v>
      </c>
      <c r="BH730" s="234" t="str">
        <f>_xlfn.XLOOKUP($F730,Monstervakken!$C:$C,Monstervakken!CR:CR,".",0)</f>
        <v>.</v>
      </c>
      <c r="BI730" s="234" t="str">
        <f>_xlfn.XLOOKUP($F730,Monstervakken!$C:$C,Monstervakken!CS:CS,".",0)</f>
        <v>.</v>
      </c>
      <c r="BJ730" s="234" t="str">
        <f>_xlfn.XLOOKUP($F730,Monstervakken!$C:$C,Monstervakken!CT:CT,".",0)</f>
        <v>.</v>
      </c>
      <c r="BK730" s="234" t="str">
        <f>_xlfn.XLOOKUP($F730,Monstervakken!$C:$C,Monstervakken!CU:CU,".",0)</f>
        <v>.</v>
      </c>
      <c r="BL730" s="232" t="str">
        <f t="shared" si="79"/>
        <v>251_223</v>
      </c>
    </row>
    <row r="731" spans="1:64" x14ac:dyDescent="0.2">
      <c r="A731" s="6" t="s">
        <v>1647</v>
      </c>
      <c r="C731" s="135">
        <f>_xlfn.XLOOKUP(F731,Monstervakken!C:C,Monstervakken!B:B)</f>
        <v>4067</v>
      </c>
      <c r="D731" s="6" t="s">
        <v>1638</v>
      </c>
      <c r="E731" s="6" t="s">
        <v>5668</v>
      </c>
      <c r="F731" s="75">
        <v>18415</v>
      </c>
      <c r="G731" s="115" t="str">
        <f t="shared" si="77"/>
        <v>251_271</v>
      </c>
      <c r="H731" s="135" t="s">
        <v>5689</v>
      </c>
      <c r="I731" s="75">
        <v>271</v>
      </c>
      <c r="J731" s="6" t="s">
        <v>5684</v>
      </c>
      <c r="K731" s="23">
        <v>14</v>
      </c>
      <c r="L731" s="25"/>
      <c r="M731" s="6"/>
      <c r="N731" s="8"/>
      <c r="O731" s="6"/>
      <c r="P731" s="66"/>
      <c r="Q731" s="66"/>
      <c r="R731" s="66">
        <v>-1.97</v>
      </c>
      <c r="S731" s="66"/>
      <c r="T731" s="66"/>
      <c r="U731" s="75"/>
      <c r="V731" s="165">
        <v>2</v>
      </c>
      <c r="W731" s="75">
        <v>-2.67</v>
      </c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75"/>
      <c r="AL731" s="75"/>
      <c r="AM731" s="75">
        <v>62</v>
      </c>
      <c r="AN731" s="165">
        <f t="shared" si="78"/>
        <v>4.4285714285714288</v>
      </c>
      <c r="AO731" s="75">
        <v>62</v>
      </c>
      <c r="AP731" s="116"/>
      <c r="AQ731" s="75"/>
      <c r="AR731" s="116"/>
      <c r="AS731" s="127"/>
      <c r="AT731" s="127"/>
      <c r="AU731" s="128"/>
      <c r="AV731" s="210" t="s">
        <v>3751</v>
      </c>
      <c r="AW731" s="210" t="s">
        <v>3752</v>
      </c>
      <c r="AX731" s="210" t="s">
        <v>3745</v>
      </c>
      <c r="AY731" s="210" t="s">
        <v>3746</v>
      </c>
      <c r="AZ731" s="273" t="s">
        <v>3746</v>
      </c>
      <c r="BA731" s="232" t="str">
        <f>_xlfn.XLOOKUP($F731,Monstervakken!$C:$C,Monstervakken!Q:Q,".",0)</f>
        <v>Geen</v>
      </c>
      <c r="BB731" s="232"/>
      <c r="BC731" s="234" t="str">
        <f>_xlfn.XLOOKUP($F731,Monstervakken!$C:$C,Monstervakken!CM:CM,".",0)</f>
        <v>ja</v>
      </c>
      <c r="BD731" s="234" t="str">
        <f>_xlfn.XLOOKUP($F731,Monstervakken!$C:$C,Monstervakken!CN:CN,".",0)</f>
        <v>ja</v>
      </c>
      <c r="BE731" s="234" t="str">
        <f>_xlfn.XLOOKUP($F731,Monstervakken!$C:$C,Monstervakken!CO:CO,".",0)</f>
        <v>ja</v>
      </c>
      <c r="BF731" s="234" t="str">
        <f>_xlfn.XLOOKUP($F731,Monstervakken!$C:$C,Monstervakken!CP:CP,".",0)</f>
        <v>ja</v>
      </c>
      <c r="BG731" s="234" t="s">
        <v>5695</v>
      </c>
      <c r="BH731" s="234" t="str">
        <f>_xlfn.XLOOKUP($F731,Monstervakken!$C:$C,Monstervakken!CR:CR,".",0)</f>
        <v>ja</v>
      </c>
      <c r="BI731" s="234" t="str">
        <f>_xlfn.XLOOKUP($F731,Monstervakken!$C:$C,Monstervakken!CS:CS,".",0)</f>
        <v>ja</v>
      </c>
      <c r="BJ731" s="234" t="str">
        <f>_xlfn.XLOOKUP($F731,Monstervakken!$C:$C,Monstervakken!CT:CT,".",0)</f>
        <v>ja</v>
      </c>
      <c r="BK731" s="234" t="str">
        <f>_xlfn.XLOOKUP($F731,Monstervakken!$C:$C,Monstervakken!CU:CU,".",0)</f>
        <v>ja</v>
      </c>
      <c r="BL731" s="232" t="str">
        <f t="shared" si="79"/>
        <v>251_271</v>
      </c>
    </row>
    <row r="732" spans="1:64" x14ac:dyDescent="0.2">
      <c r="A732" s="6" t="s">
        <v>1647</v>
      </c>
      <c r="C732" s="135">
        <f>_xlfn.XLOOKUP(F732,Monstervakken!C:C,Monstervakken!B:B)</f>
        <v>4067</v>
      </c>
      <c r="D732" s="6" t="s">
        <v>1638</v>
      </c>
      <c r="E732" s="6" t="s">
        <v>5668</v>
      </c>
      <c r="F732" s="75">
        <v>18415</v>
      </c>
      <c r="G732" s="115" t="str">
        <f t="shared" si="77"/>
        <v>251_272</v>
      </c>
      <c r="H732" s="135" t="s">
        <v>5689</v>
      </c>
      <c r="I732" s="75">
        <v>272</v>
      </c>
      <c r="J732" s="6" t="s">
        <v>5685</v>
      </c>
      <c r="K732" s="23">
        <v>50</v>
      </c>
      <c r="L732" s="25"/>
      <c r="M732" s="6"/>
      <c r="N732" s="8"/>
      <c r="O732" s="6"/>
      <c r="P732" s="66"/>
      <c r="Q732" s="66"/>
      <c r="R732" s="66">
        <v>-1.97</v>
      </c>
      <c r="S732" s="66"/>
      <c r="T732" s="66"/>
      <c r="U732" s="75"/>
      <c r="V732" s="165">
        <v>2</v>
      </c>
      <c r="W732" s="75">
        <v>-2.67</v>
      </c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75"/>
      <c r="AL732" s="75"/>
      <c r="AM732" s="75">
        <v>30</v>
      </c>
      <c r="AN732" s="165">
        <f t="shared" si="78"/>
        <v>0.6</v>
      </c>
      <c r="AO732" s="75">
        <v>30</v>
      </c>
      <c r="AP732" s="116"/>
      <c r="AQ732" s="75"/>
      <c r="AR732" s="116"/>
      <c r="AS732" s="127"/>
      <c r="AT732" s="127"/>
      <c r="AU732" s="128"/>
      <c r="AV732" s="210" t="s">
        <v>3751</v>
      </c>
      <c r="AW732" s="210" t="s">
        <v>3752</v>
      </c>
      <c r="AX732" s="210" t="s">
        <v>3745</v>
      </c>
      <c r="AY732" s="210" t="s">
        <v>3746</v>
      </c>
      <c r="AZ732" s="273" t="s">
        <v>3746</v>
      </c>
      <c r="BA732" s="232" t="str">
        <f>_xlfn.XLOOKUP($F732,Monstervakken!$C:$C,Monstervakken!Q:Q,".",0)</f>
        <v>Geen</v>
      </c>
      <c r="BB732" s="232"/>
      <c r="BC732" s="234" t="str">
        <f>_xlfn.XLOOKUP($F732,Monstervakken!$C:$C,Monstervakken!CM:CM,".",0)</f>
        <v>ja</v>
      </c>
      <c r="BD732" s="234" t="str">
        <f>_xlfn.XLOOKUP($F732,Monstervakken!$C:$C,Monstervakken!CN:CN,".",0)</f>
        <v>ja</v>
      </c>
      <c r="BE732" s="234" t="str">
        <f>_xlfn.XLOOKUP($F732,Monstervakken!$C:$C,Monstervakken!CO:CO,".",0)</f>
        <v>ja</v>
      </c>
      <c r="BF732" s="234" t="str">
        <f>_xlfn.XLOOKUP($F732,Monstervakken!$C:$C,Monstervakken!CP:CP,".",0)</f>
        <v>ja</v>
      </c>
      <c r="BG732" s="234" t="s">
        <v>5695</v>
      </c>
      <c r="BH732" s="234" t="str">
        <f>_xlfn.XLOOKUP($F732,Monstervakken!$C:$C,Monstervakken!CR:CR,".",0)</f>
        <v>ja</v>
      </c>
      <c r="BI732" s="234" t="str">
        <f>_xlfn.XLOOKUP($F732,Monstervakken!$C:$C,Monstervakken!CS:CS,".",0)</f>
        <v>ja</v>
      </c>
      <c r="BJ732" s="234" t="str">
        <f>_xlfn.XLOOKUP($F732,Monstervakken!$C:$C,Monstervakken!CT:CT,".",0)</f>
        <v>ja</v>
      </c>
      <c r="BK732" s="234" t="str">
        <f>_xlfn.XLOOKUP($F732,Monstervakken!$C:$C,Monstervakken!CU:CU,".",0)</f>
        <v>ja</v>
      </c>
      <c r="BL732" s="232" t="str">
        <f t="shared" si="79"/>
        <v>251_272</v>
      </c>
    </row>
    <row r="733" spans="1:64" x14ac:dyDescent="0.2">
      <c r="A733" s="6" t="s">
        <v>1647</v>
      </c>
      <c r="C733" s="135">
        <f>_xlfn.XLOOKUP(F733,Monstervakken!C:C,Monstervakken!B:B)</f>
        <v>4067</v>
      </c>
      <c r="D733" s="6" t="s">
        <v>1638</v>
      </c>
      <c r="E733" s="6" t="s">
        <v>5668</v>
      </c>
      <c r="F733" s="75">
        <v>18415</v>
      </c>
      <c r="G733" s="115" t="str">
        <f t="shared" si="77"/>
        <v>251_273</v>
      </c>
      <c r="H733" s="135" t="s">
        <v>5689</v>
      </c>
      <c r="I733" s="75">
        <v>273</v>
      </c>
      <c r="J733" s="6" t="s">
        <v>5686</v>
      </c>
      <c r="K733" s="23">
        <v>50</v>
      </c>
      <c r="L733" s="25"/>
      <c r="M733" s="6"/>
      <c r="N733" s="8"/>
      <c r="O733" s="6"/>
      <c r="P733" s="66"/>
      <c r="Q733" s="66"/>
      <c r="R733" s="66">
        <v>-1.97</v>
      </c>
      <c r="S733" s="66"/>
      <c r="T733" s="66"/>
      <c r="U733" s="75"/>
      <c r="V733" s="165">
        <v>2</v>
      </c>
      <c r="W733" s="75">
        <v>-2.67</v>
      </c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75"/>
      <c r="AL733" s="75"/>
      <c r="AM733" s="75">
        <v>25</v>
      </c>
      <c r="AN733" s="165">
        <f t="shared" si="78"/>
        <v>0.5</v>
      </c>
      <c r="AO733" s="75">
        <v>25</v>
      </c>
      <c r="AP733" s="116"/>
      <c r="AQ733" s="75"/>
      <c r="AR733" s="116"/>
      <c r="AS733" s="127"/>
      <c r="AT733" s="127"/>
      <c r="AU733" s="128"/>
      <c r="AV733" s="210" t="s">
        <v>3751</v>
      </c>
      <c r="AW733" s="210" t="s">
        <v>3752</v>
      </c>
      <c r="AX733" s="210" t="s">
        <v>3745</v>
      </c>
      <c r="AY733" s="210" t="s">
        <v>3746</v>
      </c>
      <c r="AZ733" s="273" t="s">
        <v>3746</v>
      </c>
      <c r="BA733" s="232" t="str">
        <f>_xlfn.XLOOKUP($F733,Monstervakken!$C:$C,Monstervakken!Q:Q,".",0)</f>
        <v>Geen</v>
      </c>
      <c r="BB733" s="232"/>
      <c r="BC733" s="234" t="str">
        <f>_xlfn.XLOOKUP($F733,Monstervakken!$C:$C,Monstervakken!CM:CM,".",0)</f>
        <v>ja</v>
      </c>
      <c r="BD733" s="234" t="str">
        <f>_xlfn.XLOOKUP($F733,Monstervakken!$C:$C,Monstervakken!CN:CN,".",0)</f>
        <v>ja</v>
      </c>
      <c r="BE733" s="234" t="str">
        <f>_xlfn.XLOOKUP($F733,Monstervakken!$C:$C,Monstervakken!CO:CO,".",0)</f>
        <v>ja</v>
      </c>
      <c r="BF733" s="234" t="str">
        <f>_xlfn.XLOOKUP($F733,Monstervakken!$C:$C,Monstervakken!CP:CP,".",0)</f>
        <v>ja</v>
      </c>
      <c r="BG733" s="234" t="s">
        <v>5695</v>
      </c>
      <c r="BH733" s="234" t="str">
        <f>_xlfn.XLOOKUP($F733,Monstervakken!$C:$C,Monstervakken!CR:CR,".",0)</f>
        <v>ja</v>
      </c>
      <c r="BI733" s="234" t="str">
        <f>_xlfn.XLOOKUP($F733,Monstervakken!$C:$C,Monstervakken!CS:CS,".",0)</f>
        <v>ja</v>
      </c>
      <c r="BJ733" s="234" t="str">
        <f>_xlfn.XLOOKUP($F733,Monstervakken!$C:$C,Monstervakken!CT:CT,".",0)</f>
        <v>ja</v>
      </c>
      <c r="BK733" s="234" t="str">
        <f>_xlfn.XLOOKUP($F733,Monstervakken!$C:$C,Monstervakken!CU:CU,".",0)</f>
        <v>ja</v>
      </c>
      <c r="BL733" s="232" t="str">
        <f t="shared" si="79"/>
        <v>251_273</v>
      </c>
    </row>
    <row r="734" spans="1:64" x14ac:dyDescent="0.2">
      <c r="A734" s="6" t="s">
        <v>1647</v>
      </c>
      <c r="C734" s="135">
        <f>_xlfn.XLOOKUP(F734,Monstervakken!C:C,Monstervakken!B:B)</f>
        <v>4067</v>
      </c>
      <c r="D734" s="6" t="s">
        <v>1638</v>
      </c>
      <c r="E734" s="6" t="s">
        <v>5668</v>
      </c>
      <c r="F734" s="75">
        <v>18415</v>
      </c>
      <c r="G734" s="115" t="str">
        <f t="shared" si="77"/>
        <v>251_274</v>
      </c>
      <c r="H734" s="135" t="s">
        <v>5689</v>
      </c>
      <c r="I734" s="75">
        <v>274</v>
      </c>
      <c r="J734" s="6" t="s">
        <v>5687</v>
      </c>
      <c r="K734" s="23">
        <v>30</v>
      </c>
      <c r="L734" s="25"/>
      <c r="M734" s="6"/>
      <c r="N734" s="8"/>
      <c r="O734" s="6"/>
      <c r="P734" s="66"/>
      <c r="Q734" s="66"/>
      <c r="R734" s="66">
        <v>-1.97</v>
      </c>
      <c r="S734" s="66"/>
      <c r="T734" s="66"/>
      <c r="U734" s="75"/>
      <c r="V734" s="165">
        <v>2</v>
      </c>
      <c r="W734" s="75">
        <v>-2.67</v>
      </c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75"/>
      <c r="AL734" s="75"/>
      <c r="AM734" s="75">
        <v>18</v>
      </c>
      <c r="AN734" s="165">
        <f t="shared" si="78"/>
        <v>0.6</v>
      </c>
      <c r="AO734" s="75">
        <v>18</v>
      </c>
      <c r="AP734" s="116"/>
      <c r="AQ734" s="75"/>
      <c r="AR734" s="116"/>
      <c r="AS734" s="127"/>
      <c r="AT734" s="127"/>
      <c r="AU734" s="128"/>
      <c r="AV734" s="210" t="s">
        <v>3751</v>
      </c>
      <c r="AW734" s="210" t="s">
        <v>3752</v>
      </c>
      <c r="AX734" s="210" t="s">
        <v>3745</v>
      </c>
      <c r="AY734" s="210" t="s">
        <v>3746</v>
      </c>
      <c r="AZ734" s="273" t="s">
        <v>3746</v>
      </c>
      <c r="BA734" s="232" t="str">
        <f>_xlfn.XLOOKUP($F734,Monstervakken!$C:$C,Monstervakken!Q:Q,".",0)</f>
        <v>Geen</v>
      </c>
      <c r="BB734" s="232"/>
      <c r="BC734" s="234" t="str">
        <f>_xlfn.XLOOKUP($F734,Monstervakken!$C:$C,Monstervakken!CM:CM,".",0)</f>
        <v>ja</v>
      </c>
      <c r="BD734" s="234" t="str">
        <f>_xlfn.XLOOKUP($F734,Monstervakken!$C:$C,Monstervakken!CN:CN,".",0)</f>
        <v>ja</v>
      </c>
      <c r="BE734" s="234" t="str">
        <f>_xlfn.XLOOKUP($F734,Monstervakken!$C:$C,Monstervakken!CO:CO,".",0)</f>
        <v>ja</v>
      </c>
      <c r="BF734" s="234" t="str">
        <f>_xlfn.XLOOKUP($F734,Monstervakken!$C:$C,Monstervakken!CP:CP,".",0)</f>
        <v>ja</v>
      </c>
      <c r="BG734" s="234" t="s">
        <v>5695</v>
      </c>
      <c r="BH734" s="234" t="str">
        <f>_xlfn.XLOOKUP($F734,Monstervakken!$C:$C,Monstervakken!CR:CR,".",0)</f>
        <v>ja</v>
      </c>
      <c r="BI734" s="234" t="str">
        <f>_xlfn.XLOOKUP($F734,Monstervakken!$C:$C,Monstervakken!CS:CS,".",0)</f>
        <v>ja</v>
      </c>
      <c r="BJ734" s="234" t="str">
        <f>_xlfn.XLOOKUP($F734,Monstervakken!$C:$C,Monstervakken!CT:CT,".",0)</f>
        <v>ja</v>
      </c>
      <c r="BK734" s="234" t="str">
        <f>_xlfn.XLOOKUP($F734,Monstervakken!$C:$C,Monstervakken!CU:CU,".",0)</f>
        <v>ja</v>
      </c>
      <c r="BL734" s="232" t="str">
        <f t="shared" si="79"/>
        <v>251_274</v>
      </c>
    </row>
    <row r="735" spans="1:64" x14ac:dyDescent="0.2">
      <c r="A735" s="6" t="s">
        <v>1647</v>
      </c>
      <c r="C735" s="135">
        <f>_xlfn.XLOOKUP(F735,Monstervakken!C:C,Monstervakken!B:B)</f>
        <v>2026</v>
      </c>
      <c r="D735" s="6" t="s">
        <v>1636</v>
      </c>
      <c r="E735" s="6" t="s">
        <v>602</v>
      </c>
      <c r="F735" s="75">
        <v>115</v>
      </c>
      <c r="G735" s="115" t="str">
        <f t="shared" si="77"/>
        <v>254_023</v>
      </c>
      <c r="H735" s="135"/>
      <c r="I735" s="75">
        <v>23</v>
      </c>
      <c r="J735" s="6" t="s">
        <v>604</v>
      </c>
      <c r="K735" s="23">
        <v>33</v>
      </c>
      <c r="L735" s="25">
        <v>6.95</v>
      </c>
      <c r="M735" s="6">
        <v>229.35</v>
      </c>
      <c r="N735" s="8">
        <v>43663</v>
      </c>
      <c r="O735" s="6" t="s">
        <v>74</v>
      </c>
      <c r="P735" s="66">
        <v>-1.95</v>
      </c>
      <c r="Q735" s="66">
        <v>-1.97</v>
      </c>
      <c r="R735" s="66">
        <f>_xlfn.XLOOKUP(E735,hlp_leggeruitrapport!A:A,hlp_leggeruitrapport!D:D)</f>
        <v>-1.97</v>
      </c>
      <c r="S735" s="66">
        <v>0.75</v>
      </c>
      <c r="T735" s="66">
        <f>_xlfn.XLOOKUP(E735,hlp_leggeruitrapport!A:A,hlp_leggeruitrapport!E:E)</f>
        <v>0.75</v>
      </c>
      <c r="U735" s="75">
        <f>_xlfn.XLOOKUP(E735,hlp_leggeruitrapport!A:A,hlp_leggeruitrapport!F:F)</f>
        <v>3</v>
      </c>
      <c r="V735" s="165">
        <f>_xlfn.XLOOKUP($G735,hpBPaanwas!$C:$C,hpBPaanwas!T:T,".")</f>
        <v>3</v>
      </c>
      <c r="W735" s="75">
        <f t="shared" ref="W735:W766" si="80">X735-0.2</f>
        <v>-2.9200000000000004</v>
      </c>
      <c r="X735" s="6">
        <v>-2.72</v>
      </c>
      <c r="Y735" s="6">
        <v>2.4500000000000002</v>
      </c>
      <c r="Z735" s="6">
        <v>2.57</v>
      </c>
      <c r="AA735" s="6">
        <v>0.39</v>
      </c>
      <c r="AB735" s="6">
        <v>0.76</v>
      </c>
      <c r="AC735" s="6">
        <v>84.8</v>
      </c>
      <c r="AD735" s="6">
        <v>12.9</v>
      </c>
      <c r="AE735" s="6">
        <v>25.1</v>
      </c>
      <c r="AF735" s="6">
        <v>0.177623</v>
      </c>
      <c r="AG735" s="6" t="s">
        <v>479</v>
      </c>
      <c r="AH735" s="6" t="s">
        <v>32</v>
      </c>
      <c r="AI735" s="6" t="s">
        <v>41</v>
      </c>
      <c r="AJ735" s="6" t="s">
        <v>604</v>
      </c>
      <c r="AK735" s="75">
        <f>_xlfn.XLOOKUP(G735,hlpBPout!C:C,hlpBPout!X:X,".")</f>
        <v>83</v>
      </c>
      <c r="AL735" s="75">
        <f>_xlfn.XLOOKUP($G735,hlpBPout!$C:$C,hlpBPout!AA:AA,".")</f>
        <v>13</v>
      </c>
      <c r="AM735" s="75">
        <f>_xlfn.XLOOKUP(G735,hpBPaanwas!C:C,hpBPaanwas!X:X,".")</f>
        <v>89</v>
      </c>
      <c r="AN735" s="165">
        <f t="shared" si="78"/>
        <v>0.78787878787878785</v>
      </c>
      <c r="AO735" s="75">
        <f>_xlfn.XLOOKUP($G735,hpBPaanwas!$C:$C,hpBPaanwas!AA:AA,".")</f>
        <v>26</v>
      </c>
      <c r="AP735" s="116"/>
      <c r="AQ735" s="75">
        <f t="shared" ref="AQ735:AQ766" si="81">AK735-AC735</f>
        <v>-1.7999999999999972</v>
      </c>
      <c r="AR735" s="116"/>
      <c r="AS735" s="127"/>
      <c r="AT735" s="127" t="s">
        <v>3795</v>
      </c>
      <c r="AU735" s="128"/>
      <c r="AV735" s="232" t="str">
        <f>_xlfn.XLOOKUP($F735,Monstervakken!$C:$C,Monstervakken!L:L,".",0)</f>
        <v>Altijd toepasbaar</v>
      </c>
      <c r="AW735" s="232" t="str">
        <f>_xlfn.XLOOKUP($F735,Monstervakken!$C:$C,Monstervakken!M:M,".",0)</f>
        <v>Altijd toepasbaar</v>
      </c>
      <c r="AX735" s="232" t="str">
        <f>_xlfn.XLOOKUP($F735,Monstervakken!$C:$C,Monstervakken!N:N,".",0)</f>
        <v>Verspreidbaar</v>
      </c>
      <c r="AY735" s="232" t="str">
        <f>_xlfn.XLOOKUP($F735,Monstervakken!$C:$C,Monstervakken!O:O,".",0)</f>
        <v>Toepasbaar in GBT</v>
      </c>
      <c r="AZ735" s="232" t="str">
        <f>_xlfn.XLOOKUP($F735,Monstervakken!$C:$C,Monstervakken!P:P,".",0)</f>
        <v>Toepasbaar in GBT</v>
      </c>
      <c r="BA735" s="232" t="str">
        <f>_xlfn.XLOOKUP($F735,Monstervakken!$C:$C,Monstervakken!Q:Q,".",0)</f>
        <v>Geen</v>
      </c>
      <c r="BB735" s="232"/>
      <c r="BC735" s="234" t="str">
        <f>_xlfn.XLOOKUP($F735,Monstervakken!$C:$C,Monstervakken!CM:CM,".",0)</f>
        <v>ja</v>
      </c>
      <c r="BD735" s="234" t="str">
        <f>_xlfn.XLOOKUP($F735,Monstervakken!$C:$C,Monstervakken!CN:CN,".",0)</f>
        <v>ja</v>
      </c>
      <c r="BE735" s="234" t="str">
        <f>_xlfn.XLOOKUP($F735,Monstervakken!$C:$C,Monstervakken!CO:CO,".",0)</f>
        <v>ja</v>
      </c>
      <c r="BF735" s="234" t="str">
        <f>_xlfn.XLOOKUP($F735,Monstervakken!$C:$C,Monstervakken!CP:CP,".",0)</f>
        <v>ja</v>
      </c>
      <c r="BG735" s="234" t="str">
        <f>_xlfn.XLOOKUP($F735,Monstervakken!$C:$C,Monstervakken!CQ:CQ,".",0)</f>
        <v>ja</v>
      </c>
      <c r="BH735" s="234" t="str">
        <f>_xlfn.XLOOKUP($F735,Monstervakken!$C:$C,Monstervakken!CR:CR,".",0)</f>
        <v>ja</v>
      </c>
      <c r="BI735" s="234" t="str">
        <f>_xlfn.XLOOKUP($F735,Monstervakken!$C:$C,Monstervakken!CS:CS,".",0)</f>
        <v>ja</v>
      </c>
      <c r="BJ735" s="234" t="str">
        <f>_xlfn.XLOOKUP($F735,Monstervakken!$C:$C,Monstervakken!CT:CT,".",0)</f>
        <v>ja</v>
      </c>
      <c r="BK735" s="234" t="str">
        <f>_xlfn.XLOOKUP($F735,Monstervakken!$C:$C,Monstervakken!CU:CU,".",0)</f>
        <v>ja</v>
      </c>
      <c r="BL735" s="232" t="str">
        <f t="shared" si="76"/>
        <v>254_023</v>
      </c>
    </row>
    <row r="736" spans="1:64" x14ac:dyDescent="0.2">
      <c r="A736" s="6" t="s">
        <v>1647</v>
      </c>
      <c r="C736" s="135">
        <f>_xlfn.XLOOKUP(F736,Monstervakken!C:C,Monstervakken!B:B)</f>
        <v>2027</v>
      </c>
      <c r="D736" s="6" t="s">
        <v>1640</v>
      </c>
      <c r="E736" s="6" t="s">
        <v>1118</v>
      </c>
      <c r="F736" s="75">
        <v>117</v>
      </c>
      <c r="G736" s="115" t="str">
        <f t="shared" si="77"/>
        <v>163_089</v>
      </c>
      <c r="H736" s="135"/>
      <c r="I736" s="75">
        <v>89</v>
      </c>
      <c r="J736" s="6" t="s">
        <v>1119</v>
      </c>
      <c r="K736" s="23">
        <v>51</v>
      </c>
      <c r="L736" s="25">
        <v>3.85</v>
      </c>
      <c r="M736" s="6">
        <v>196.35</v>
      </c>
      <c r="N736" s="8">
        <v>43691</v>
      </c>
      <c r="O736" s="6" t="s">
        <v>38</v>
      </c>
      <c r="P736" s="66">
        <v>-2.65</v>
      </c>
      <c r="Q736" s="67">
        <v>-2.65</v>
      </c>
      <c r="R736" s="67">
        <f>_xlfn.XLOOKUP(E736,hlp_leggeruitrapport!A:A,hlp_leggeruitrapport!D:D)</f>
        <v>-1.97</v>
      </c>
      <c r="S736" s="66">
        <v>0.5</v>
      </c>
      <c r="T736" s="66">
        <f>_xlfn.XLOOKUP(E736,hlp_leggeruitrapport!A:A,hlp_leggeruitrapport!E:E)</f>
        <v>0.5</v>
      </c>
      <c r="U736" s="75">
        <f>_xlfn.XLOOKUP(E736,hlp_leggeruitrapport!A:A,hlp_leggeruitrapport!F:F)</f>
        <v>3</v>
      </c>
      <c r="V736" s="165">
        <f>_xlfn.XLOOKUP($G736,hpBPaanwas!$C:$C,hpBPaanwas!T:T,".")</f>
        <v>2.7</v>
      </c>
      <c r="W736" s="75">
        <f t="shared" si="80"/>
        <v>-3.35</v>
      </c>
      <c r="X736" s="6">
        <v>-3.15</v>
      </c>
      <c r="Y736" s="6">
        <v>1</v>
      </c>
      <c r="Z736" s="6">
        <v>1.35</v>
      </c>
      <c r="AA736" s="6">
        <v>0.91</v>
      </c>
      <c r="AB736" s="6">
        <v>1</v>
      </c>
      <c r="AC736" s="6">
        <v>68.900000000000006</v>
      </c>
      <c r="AD736" s="6">
        <v>46.4</v>
      </c>
      <c r="AE736" s="6">
        <v>51</v>
      </c>
      <c r="AF736" s="6">
        <v>0.50646999999999998</v>
      </c>
      <c r="AG736" s="6" t="s">
        <v>921</v>
      </c>
      <c r="AH736" s="6" t="s">
        <v>28</v>
      </c>
      <c r="AI736" s="6" t="s">
        <v>41</v>
      </c>
      <c r="AJ736" s="6" t="s">
        <v>1119</v>
      </c>
      <c r="AK736" s="75">
        <f>_xlfn.XLOOKUP(G736,hlpBPout!C:C,hlpBPout!X:X,".")</f>
        <v>71</v>
      </c>
      <c r="AL736" s="75">
        <f>_xlfn.XLOOKUP($G736,hlpBPout!$C:$C,hlpBPout!AA:AA,".")</f>
        <v>46</v>
      </c>
      <c r="AM736" s="75">
        <f>_xlfn.XLOOKUP(G736,hpBPaanwas!C:C,hpBPaanwas!X:X,".")</f>
        <v>77</v>
      </c>
      <c r="AN736" s="165">
        <f t="shared" si="78"/>
        <v>1.196078431372549</v>
      </c>
      <c r="AO736" s="75">
        <f>_xlfn.XLOOKUP($G736,hpBPaanwas!$C:$C,hpBPaanwas!AA:AA,".")</f>
        <v>61</v>
      </c>
      <c r="AP736" s="116"/>
      <c r="AQ736" s="75">
        <f t="shared" si="81"/>
        <v>2.0999999999999943</v>
      </c>
      <c r="AR736" s="116"/>
      <c r="AS736" s="127"/>
      <c r="AT736" s="127" t="s">
        <v>3795</v>
      </c>
      <c r="AU736" s="128"/>
      <c r="AV736" s="232" t="str">
        <f>_xlfn.XLOOKUP($F736,Monstervakken!$C:$C,Monstervakken!L:L,".",0)</f>
        <v>Altijd toepasbaar</v>
      </c>
      <c r="AW736" s="232" t="str">
        <f>_xlfn.XLOOKUP($F736,Monstervakken!$C:$C,Monstervakken!M:M,".",0)</f>
        <v>Altijd toepasbaar</v>
      </c>
      <c r="AX736" s="232" t="str">
        <f>_xlfn.XLOOKUP($F736,Monstervakken!$C:$C,Monstervakken!N:N,".",0)</f>
        <v>Verspreidbaar</v>
      </c>
      <c r="AY736" s="232" t="str">
        <f>_xlfn.XLOOKUP($F736,Monstervakken!$C:$C,Monstervakken!O:O,".",0)</f>
        <v>Toepasbaar in GBT</v>
      </c>
      <c r="AZ736" s="232" t="str">
        <f>_xlfn.XLOOKUP($F736,Monstervakken!$C:$C,Monstervakken!P:P,".",0)</f>
        <v>Toepasbaar in GBT</v>
      </c>
      <c r="BA736" s="232" t="str">
        <f>_xlfn.XLOOKUP($F736,Monstervakken!$C:$C,Monstervakken!Q:Q,".",0)</f>
        <v>Geen</v>
      </c>
      <c r="BB736" s="232"/>
      <c r="BC736" s="234" t="str">
        <f>_xlfn.XLOOKUP($F736,Monstervakken!$C:$C,Monstervakken!CM:CM,".",0)</f>
        <v>ja</v>
      </c>
      <c r="BD736" s="234" t="str">
        <f>_xlfn.XLOOKUP($F736,Monstervakken!$C:$C,Monstervakken!CN:CN,".",0)</f>
        <v>ja</v>
      </c>
      <c r="BE736" s="234" t="str">
        <f>_xlfn.XLOOKUP($F736,Monstervakken!$C:$C,Monstervakken!CO:CO,".",0)</f>
        <v>ja</v>
      </c>
      <c r="BF736" s="234" t="str">
        <f>_xlfn.XLOOKUP($F736,Monstervakken!$C:$C,Monstervakken!CP:CP,".",0)</f>
        <v>ja</v>
      </c>
      <c r="BG736" s="234" t="str">
        <f>_xlfn.XLOOKUP($F736,Monstervakken!$C:$C,Monstervakken!CQ:CQ,".",0)</f>
        <v>ja</v>
      </c>
      <c r="BH736" s="234" t="str">
        <f>_xlfn.XLOOKUP($F736,Monstervakken!$C:$C,Monstervakken!CR:CR,".",0)</f>
        <v>ja</v>
      </c>
      <c r="BI736" s="234" t="str">
        <f>_xlfn.XLOOKUP($F736,Monstervakken!$C:$C,Monstervakken!CS:CS,".",0)</f>
        <v>ja</v>
      </c>
      <c r="BJ736" s="234" t="str">
        <f>_xlfn.XLOOKUP($F736,Monstervakken!$C:$C,Monstervakken!CT:CT,".",0)</f>
        <v>ja</v>
      </c>
      <c r="BK736" s="234" t="str">
        <f>_xlfn.XLOOKUP($F736,Monstervakken!$C:$C,Monstervakken!CU:CU,".",0)</f>
        <v>ja</v>
      </c>
      <c r="BL736" s="232" t="str">
        <f t="shared" si="76"/>
        <v>163_089</v>
      </c>
    </row>
    <row r="737" spans="1:64" x14ac:dyDescent="0.2">
      <c r="A737" s="6" t="s">
        <v>1647</v>
      </c>
      <c r="C737" s="135">
        <f>_xlfn.XLOOKUP(F737,Monstervakken!C:C,Monstervakken!B:B)</f>
        <v>2027</v>
      </c>
      <c r="D737" s="6" t="s">
        <v>1640</v>
      </c>
      <c r="E737" s="6" t="s">
        <v>1118</v>
      </c>
      <c r="F737" s="75">
        <v>117</v>
      </c>
      <c r="G737" s="115" t="str">
        <f t="shared" si="77"/>
        <v>163_090</v>
      </c>
      <c r="H737" s="135"/>
      <c r="I737" s="75">
        <v>90</v>
      </c>
      <c r="J737" s="6" t="s">
        <v>1120</v>
      </c>
      <c r="K737" s="23">
        <v>51.5</v>
      </c>
      <c r="L737" s="25">
        <v>3.9</v>
      </c>
      <c r="M737" s="6">
        <v>200.85</v>
      </c>
      <c r="N737" s="8">
        <v>43691</v>
      </c>
      <c r="O737" s="6" t="s">
        <v>38</v>
      </c>
      <c r="P737" s="66">
        <v>-2.65</v>
      </c>
      <c r="Q737" s="67">
        <v>-2.65</v>
      </c>
      <c r="R737" s="67">
        <f>_xlfn.XLOOKUP(E737,hlp_leggeruitrapport!A:A,hlp_leggeruitrapport!D:D)</f>
        <v>-1.97</v>
      </c>
      <c r="S737" s="66">
        <v>0.5</v>
      </c>
      <c r="T737" s="66">
        <f>_xlfn.XLOOKUP(E737,hlp_leggeruitrapport!A:A,hlp_leggeruitrapport!E:E)</f>
        <v>0.5</v>
      </c>
      <c r="U737" s="75">
        <f>_xlfn.XLOOKUP(E737,hlp_leggeruitrapport!A:A,hlp_leggeruitrapport!F:F)</f>
        <v>3</v>
      </c>
      <c r="V737" s="165">
        <f>_xlfn.XLOOKUP($G737,hpBPaanwas!$C:$C,hpBPaanwas!T:T,".")</f>
        <v>2.7</v>
      </c>
      <c r="W737" s="75">
        <f t="shared" si="80"/>
        <v>-3.35</v>
      </c>
      <c r="X737" s="6">
        <v>-3.15</v>
      </c>
      <c r="Y737" s="6">
        <v>1</v>
      </c>
      <c r="Z737" s="6">
        <v>1.38</v>
      </c>
      <c r="AA737" s="6">
        <v>0.97</v>
      </c>
      <c r="AB737" s="6">
        <v>1.03</v>
      </c>
      <c r="AC737" s="6">
        <v>71.099999999999994</v>
      </c>
      <c r="AD737" s="6">
        <v>50</v>
      </c>
      <c r="AE737" s="6">
        <v>53</v>
      </c>
      <c r="AF737" s="6">
        <v>0.50878599999999996</v>
      </c>
      <c r="AG737" s="6" t="s">
        <v>921</v>
      </c>
      <c r="AH737" s="6" t="s">
        <v>28</v>
      </c>
      <c r="AI737" s="6" t="s">
        <v>41</v>
      </c>
      <c r="AJ737" s="6" t="s">
        <v>1120</v>
      </c>
      <c r="AK737" s="75">
        <f>_xlfn.XLOOKUP(G737,hlpBPout!C:C,hlpBPout!X:X,".")</f>
        <v>72</v>
      </c>
      <c r="AL737" s="75">
        <f>_xlfn.XLOOKUP($G737,hlpBPout!$C:$C,hlpBPout!AA:AA,".")</f>
        <v>52</v>
      </c>
      <c r="AM737" s="75">
        <f>_xlfn.XLOOKUP(G737,hpBPaanwas!C:C,hpBPaanwas!X:X,".")</f>
        <v>77</v>
      </c>
      <c r="AN737" s="165">
        <f t="shared" si="78"/>
        <v>1.203883495145631</v>
      </c>
      <c r="AO737" s="75">
        <f>_xlfn.XLOOKUP($G737,hpBPaanwas!$C:$C,hpBPaanwas!AA:AA,".")</f>
        <v>62</v>
      </c>
      <c r="AP737" s="116"/>
      <c r="AQ737" s="75">
        <f t="shared" si="81"/>
        <v>0.90000000000000568</v>
      </c>
      <c r="AR737" s="116"/>
      <c r="AS737" s="127"/>
      <c r="AT737" s="127" t="s">
        <v>3795</v>
      </c>
      <c r="AU737" s="128"/>
      <c r="AV737" s="232" t="str">
        <f>_xlfn.XLOOKUP($F737,Monstervakken!$C:$C,Monstervakken!L:L,".",0)</f>
        <v>Altijd toepasbaar</v>
      </c>
      <c r="AW737" s="232" t="str">
        <f>_xlfn.XLOOKUP($F737,Monstervakken!$C:$C,Monstervakken!M:M,".",0)</f>
        <v>Altijd toepasbaar</v>
      </c>
      <c r="AX737" s="232" t="str">
        <f>_xlfn.XLOOKUP($F737,Monstervakken!$C:$C,Monstervakken!N:N,".",0)</f>
        <v>Verspreidbaar</v>
      </c>
      <c r="AY737" s="232" t="str">
        <f>_xlfn.XLOOKUP($F737,Monstervakken!$C:$C,Monstervakken!O:O,".",0)</f>
        <v>Toepasbaar in GBT</v>
      </c>
      <c r="AZ737" s="232" t="str">
        <f>_xlfn.XLOOKUP($F737,Monstervakken!$C:$C,Monstervakken!P:P,".",0)</f>
        <v>Toepasbaar in GBT</v>
      </c>
      <c r="BA737" s="232" t="str">
        <f>_xlfn.XLOOKUP($F737,Monstervakken!$C:$C,Monstervakken!Q:Q,".",0)</f>
        <v>Geen</v>
      </c>
      <c r="BB737" s="232"/>
      <c r="BC737" s="234" t="str">
        <f>_xlfn.XLOOKUP($F737,Monstervakken!$C:$C,Monstervakken!CM:CM,".",0)</f>
        <v>ja</v>
      </c>
      <c r="BD737" s="234" t="str">
        <f>_xlfn.XLOOKUP($F737,Monstervakken!$C:$C,Monstervakken!CN:CN,".",0)</f>
        <v>ja</v>
      </c>
      <c r="BE737" s="234" t="str">
        <f>_xlfn.XLOOKUP($F737,Monstervakken!$C:$C,Monstervakken!CO:CO,".",0)</f>
        <v>ja</v>
      </c>
      <c r="BF737" s="234" t="str">
        <f>_xlfn.XLOOKUP($F737,Monstervakken!$C:$C,Monstervakken!CP:CP,".",0)</f>
        <v>ja</v>
      </c>
      <c r="BG737" s="234" t="str">
        <f>_xlfn.XLOOKUP($F737,Monstervakken!$C:$C,Monstervakken!CQ:CQ,".",0)</f>
        <v>ja</v>
      </c>
      <c r="BH737" s="234" t="str">
        <f>_xlfn.XLOOKUP($F737,Monstervakken!$C:$C,Monstervakken!CR:CR,".",0)</f>
        <v>ja</v>
      </c>
      <c r="BI737" s="234" t="str">
        <f>_xlfn.XLOOKUP($F737,Monstervakken!$C:$C,Monstervakken!CS:CS,".",0)</f>
        <v>ja</v>
      </c>
      <c r="BJ737" s="234" t="str">
        <f>_xlfn.XLOOKUP($F737,Monstervakken!$C:$C,Monstervakken!CT:CT,".",0)</f>
        <v>ja</v>
      </c>
      <c r="BK737" s="234" t="str">
        <f>_xlfn.XLOOKUP($F737,Monstervakken!$C:$C,Monstervakken!CU:CU,".",0)</f>
        <v>ja</v>
      </c>
      <c r="BL737" s="232" t="str">
        <f t="shared" si="76"/>
        <v>163_090</v>
      </c>
    </row>
    <row r="738" spans="1:64" x14ac:dyDescent="0.2">
      <c r="A738" s="6" t="s">
        <v>1647</v>
      </c>
      <c r="C738" s="135">
        <f>_xlfn.XLOOKUP(F738,Monstervakken!C:C,Monstervakken!B:B)</f>
        <v>2028</v>
      </c>
      <c r="D738" s="6" t="s">
        <v>1640</v>
      </c>
      <c r="E738" s="6" t="s">
        <v>766</v>
      </c>
      <c r="F738" s="75">
        <v>118</v>
      </c>
      <c r="G738" s="115" t="str">
        <f t="shared" si="77"/>
        <v>163_096</v>
      </c>
      <c r="H738" s="135"/>
      <c r="I738" s="75">
        <v>96</v>
      </c>
      <c r="J738" s="6" t="s">
        <v>767</v>
      </c>
      <c r="K738" s="23">
        <v>52</v>
      </c>
      <c r="L738" s="25">
        <v>6</v>
      </c>
      <c r="M738" s="6">
        <v>312</v>
      </c>
      <c r="N738" s="8">
        <v>43696</v>
      </c>
      <c r="O738" s="6" t="s">
        <v>26</v>
      </c>
      <c r="P738" s="66">
        <v>-1.94</v>
      </c>
      <c r="Q738" s="66">
        <v>-1.97</v>
      </c>
      <c r="R738" s="66">
        <f>_xlfn.XLOOKUP(E738,hlp_leggeruitrapport!A:A,hlp_leggeruitrapport!D:D)</f>
        <v>-1.97</v>
      </c>
      <c r="S738" s="66">
        <v>0.75</v>
      </c>
      <c r="T738" s="66">
        <f>_xlfn.XLOOKUP(E738,hlp_leggeruitrapport!A:A,hlp_leggeruitrapport!E:E)</f>
        <v>0.75</v>
      </c>
      <c r="U738" s="75">
        <f>_xlfn.XLOOKUP(E738,hlp_leggeruitrapport!A:A,hlp_leggeruitrapport!F:F)</f>
        <v>3</v>
      </c>
      <c r="V738" s="165">
        <f>_xlfn.XLOOKUP($G738,hpBPaanwas!$C:$C,hpBPaanwas!T:T,".")</f>
        <v>3</v>
      </c>
      <c r="W738" s="75">
        <f t="shared" si="80"/>
        <v>-2.9200000000000004</v>
      </c>
      <c r="X738" s="6">
        <v>-2.72</v>
      </c>
      <c r="Y738" s="6">
        <v>1.5</v>
      </c>
      <c r="Z738" s="6">
        <v>1.1200000000000001</v>
      </c>
      <c r="AA738" s="6">
        <v>0.15</v>
      </c>
      <c r="AB738" s="6">
        <v>0.33</v>
      </c>
      <c r="AC738" s="6">
        <v>58.2</v>
      </c>
      <c r="AD738" s="6">
        <v>7.8</v>
      </c>
      <c r="AE738" s="6">
        <v>17.2</v>
      </c>
      <c r="AF738" s="6">
        <v>0.111111</v>
      </c>
      <c r="AG738" s="6" t="s">
        <v>479</v>
      </c>
      <c r="AH738" s="6" t="s">
        <v>32</v>
      </c>
      <c r="AI738" s="6" t="s">
        <v>41</v>
      </c>
      <c r="AJ738" s="6" t="s">
        <v>767</v>
      </c>
      <c r="AK738" s="75">
        <f>_xlfn.XLOOKUP(G738,hlpBPout!C:C,hlpBPout!X:X,".")</f>
        <v>57</v>
      </c>
      <c r="AL738" s="75">
        <f>_xlfn.XLOOKUP($G738,hlpBPout!$C:$C,hlpBPout!AA:AA,".")</f>
        <v>5</v>
      </c>
      <c r="AM738" s="75">
        <f>_xlfn.XLOOKUP(G738,hpBPaanwas!C:C,hpBPaanwas!X:X,".")</f>
        <v>68</v>
      </c>
      <c r="AN738" s="165">
        <f t="shared" si="78"/>
        <v>0.30769230769230771</v>
      </c>
      <c r="AO738" s="75">
        <f>_xlfn.XLOOKUP($G738,hpBPaanwas!$C:$C,hpBPaanwas!AA:AA,".")</f>
        <v>16</v>
      </c>
      <c r="AP738" s="116"/>
      <c r="AQ738" s="75">
        <f t="shared" si="81"/>
        <v>-1.2000000000000028</v>
      </c>
      <c r="AR738" s="116"/>
      <c r="AS738" s="127"/>
      <c r="AT738" s="127" t="s">
        <v>3795</v>
      </c>
      <c r="AU738" s="128"/>
      <c r="AV738" s="232" t="str">
        <f>_xlfn.XLOOKUP($F738,Monstervakken!$C:$C,Monstervakken!L:L,".",0)</f>
        <v>Altijd toepasbaar</v>
      </c>
      <c r="AW738" s="232" t="str">
        <f>_xlfn.XLOOKUP($F738,Monstervakken!$C:$C,Monstervakken!M:M,".",0)</f>
        <v>Altijd toepasbaar</v>
      </c>
      <c r="AX738" s="232" t="str">
        <f>_xlfn.XLOOKUP($F738,Monstervakken!$C:$C,Monstervakken!N:N,".",0)</f>
        <v>Verspreidbaar</v>
      </c>
      <c r="AY738" s="232" t="str">
        <f>_xlfn.XLOOKUP($F738,Monstervakken!$C:$C,Monstervakken!O:O,".",0)</f>
        <v>Toepasbaar in GBT</v>
      </c>
      <c r="AZ738" s="232" t="str">
        <f>_xlfn.XLOOKUP($F738,Monstervakken!$C:$C,Monstervakken!P:P,".",0)</f>
        <v>Toepasbaar in GBT</v>
      </c>
      <c r="BA738" s="232" t="str">
        <f>_xlfn.XLOOKUP($F738,Monstervakken!$C:$C,Monstervakken!Q:Q,".",0)</f>
        <v>Geen</v>
      </c>
      <c r="BB738" s="232"/>
      <c r="BC738" s="234" t="str">
        <f>_xlfn.XLOOKUP($F738,Monstervakken!$C:$C,Monstervakken!CM:CM,".",0)</f>
        <v>ja</v>
      </c>
      <c r="BD738" s="234" t="str">
        <f>_xlfn.XLOOKUP($F738,Monstervakken!$C:$C,Monstervakken!CN:CN,".",0)</f>
        <v>ja</v>
      </c>
      <c r="BE738" s="234" t="str">
        <f>_xlfn.XLOOKUP($F738,Monstervakken!$C:$C,Monstervakken!CO:CO,".",0)</f>
        <v>ja</v>
      </c>
      <c r="BF738" s="234" t="str">
        <f>_xlfn.XLOOKUP($F738,Monstervakken!$C:$C,Monstervakken!CP:CP,".",0)</f>
        <v>ja</v>
      </c>
      <c r="BG738" s="234" t="str">
        <f>_xlfn.XLOOKUP($F738,Monstervakken!$C:$C,Monstervakken!CQ:CQ,".",0)</f>
        <v>ja</v>
      </c>
      <c r="BH738" s="234" t="str">
        <f>_xlfn.XLOOKUP($F738,Monstervakken!$C:$C,Monstervakken!CR:CR,".",0)</f>
        <v>ja</v>
      </c>
      <c r="BI738" s="234" t="str">
        <f>_xlfn.XLOOKUP($F738,Monstervakken!$C:$C,Monstervakken!CS:CS,".",0)</f>
        <v>ja</v>
      </c>
      <c r="BJ738" s="234" t="str">
        <f>_xlfn.XLOOKUP($F738,Monstervakken!$C:$C,Monstervakken!CT:CT,".",0)</f>
        <v>ja</v>
      </c>
      <c r="BK738" s="234" t="str">
        <f>_xlfn.XLOOKUP($F738,Monstervakken!$C:$C,Monstervakken!CU:CU,".",0)</f>
        <v>ja</v>
      </c>
      <c r="BL738" s="232" t="str">
        <f t="shared" si="76"/>
        <v>163_096</v>
      </c>
    </row>
    <row r="739" spans="1:64" x14ac:dyDescent="0.2">
      <c r="A739" s="6" t="s">
        <v>1647</v>
      </c>
      <c r="C739" s="135">
        <f>_xlfn.XLOOKUP(F739,Monstervakken!C:C,Monstervakken!B:B)</f>
        <v>2028</v>
      </c>
      <c r="D739" s="6" t="s">
        <v>1640</v>
      </c>
      <c r="E739" s="6" t="s">
        <v>766</v>
      </c>
      <c r="F739" s="75">
        <v>118</v>
      </c>
      <c r="G739" s="115" t="str">
        <f t="shared" si="77"/>
        <v>163_097</v>
      </c>
      <c r="H739" s="135"/>
      <c r="I739" s="75">
        <v>97</v>
      </c>
      <c r="J739" s="6" t="s">
        <v>768</v>
      </c>
      <c r="K739" s="23">
        <v>53</v>
      </c>
      <c r="L739" s="25">
        <v>5.05</v>
      </c>
      <c r="M739" s="6">
        <v>267.64999999999998</v>
      </c>
      <c r="N739" s="8">
        <v>43696</v>
      </c>
      <c r="O739" s="6" t="s">
        <v>74</v>
      </c>
      <c r="P739" s="66">
        <v>-1.94</v>
      </c>
      <c r="Q739" s="66">
        <v>-1.97</v>
      </c>
      <c r="R739" s="66">
        <f>_xlfn.XLOOKUP(E739,hlp_leggeruitrapport!A:A,hlp_leggeruitrapport!D:D)</f>
        <v>-1.97</v>
      </c>
      <c r="S739" s="66">
        <v>0.75</v>
      </c>
      <c r="T739" s="66">
        <f>_xlfn.XLOOKUP(E739,hlp_leggeruitrapport!A:A,hlp_leggeruitrapport!E:E)</f>
        <v>0.75</v>
      </c>
      <c r="U739" s="75">
        <f>_xlfn.XLOOKUP(E739,hlp_leggeruitrapport!A:A,hlp_leggeruitrapport!F:F)</f>
        <v>3</v>
      </c>
      <c r="V739" s="165">
        <f>_xlfn.XLOOKUP($G739,hpBPaanwas!$C:$C,hpBPaanwas!T:T,".")</f>
        <v>2.2400000000000002</v>
      </c>
      <c r="W739" s="75">
        <f t="shared" si="80"/>
        <v>-2.9200000000000004</v>
      </c>
      <c r="X739" s="6">
        <v>-2.72</v>
      </c>
      <c r="Y739" s="6">
        <v>1.683333</v>
      </c>
      <c r="Z739" s="6">
        <v>1.1499999999999999</v>
      </c>
      <c r="AA739" s="6">
        <v>0.11</v>
      </c>
      <c r="AB739" s="6">
        <v>0.36</v>
      </c>
      <c r="AC739" s="6">
        <v>61</v>
      </c>
      <c r="AD739" s="6">
        <v>5.8</v>
      </c>
      <c r="AE739" s="6">
        <v>19.100000000000001</v>
      </c>
      <c r="AF739" s="6">
        <v>8.0145999999999995E-2</v>
      </c>
      <c r="AG739" s="6" t="s">
        <v>479</v>
      </c>
      <c r="AH739" s="6" t="s">
        <v>32</v>
      </c>
      <c r="AI739" s="6" t="s">
        <v>41</v>
      </c>
      <c r="AJ739" s="6" t="s">
        <v>768</v>
      </c>
      <c r="AK739" s="75">
        <f>_xlfn.XLOOKUP(G739,hlpBPout!C:C,hlpBPout!X:X,".")</f>
        <v>58</v>
      </c>
      <c r="AL739" s="75">
        <f>_xlfn.XLOOKUP($G739,hlpBPout!$C:$C,hlpBPout!AA:AA,".")</f>
        <v>0</v>
      </c>
      <c r="AM739" s="75">
        <f>_xlfn.XLOOKUP(G739,hpBPaanwas!C:C,hpBPaanwas!X:X,".")</f>
        <v>69</v>
      </c>
      <c r="AN739" s="165">
        <f t="shared" si="78"/>
        <v>0.39622641509433965</v>
      </c>
      <c r="AO739" s="75">
        <f>_xlfn.XLOOKUP($G739,hpBPaanwas!$C:$C,hpBPaanwas!AA:AA,".")</f>
        <v>21</v>
      </c>
      <c r="AP739" s="116"/>
      <c r="AQ739" s="75">
        <f t="shared" si="81"/>
        <v>-3</v>
      </c>
      <c r="AR739" s="116"/>
      <c r="AS739" s="127"/>
      <c r="AT739" s="127" t="s">
        <v>3795</v>
      </c>
      <c r="AU739" s="128"/>
      <c r="AV739" s="232" t="str">
        <f>_xlfn.XLOOKUP($F739,Monstervakken!$C:$C,Monstervakken!L:L,".",0)</f>
        <v>Altijd toepasbaar</v>
      </c>
      <c r="AW739" s="232" t="str">
        <f>_xlfn.XLOOKUP($F739,Monstervakken!$C:$C,Monstervakken!M:M,".",0)</f>
        <v>Altijd toepasbaar</v>
      </c>
      <c r="AX739" s="232" t="str">
        <f>_xlfn.XLOOKUP($F739,Monstervakken!$C:$C,Monstervakken!N:N,".",0)</f>
        <v>Verspreidbaar</v>
      </c>
      <c r="AY739" s="232" t="str">
        <f>_xlfn.XLOOKUP($F739,Monstervakken!$C:$C,Monstervakken!O:O,".",0)</f>
        <v>Toepasbaar in GBT</v>
      </c>
      <c r="AZ739" s="232" t="str">
        <f>_xlfn.XLOOKUP($F739,Monstervakken!$C:$C,Monstervakken!P:P,".",0)</f>
        <v>Toepasbaar in GBT</v>
      </c>
      <c r="BA739" s="232" t="str">
        <f>_xlfn.XLOOKUP($F739,Monstervakken!$C:$C,Monstervakken!Q:Q,".",0)</f>
        <v>Geen</v>
      </c>
      <c r="BB739" s="232"/>
      <c r="BC739" s="234" t="str">
        <f>_xlfn.XLOOKUP($F739,Monstervakken!$C:$C,Monstervakken!CM:CM,".",0)</f>
        <v>ja</v>
      </c>
      <c r="BD739" s="234" t="str">
        <f>_xlfn.XLOOKUP($F739,Monstervakken!$C:$C,Monstervakken!CN:CN,".",0)</f>
        <v>ja</v>
      </c>
      <c r="BE739" s="234" t="str">
        <f>_xlfn.XLOOKUP($F739,Monstervakken!$C:$C,Monstervakken!CO:CO,".",0)</f>
        <v>ja</v>
      </c>
      <c r="BF739" s="234" t="str">
        <f>_xlfn.XLOOKUP($F739,Monstervakken!$C:$C,Monstervakken!CP:CP,".",0)</f>
        <v>ja</v>
      </c>
      <c r="BG739" s="234" t="str">
        <f>_xlfn.XLOOKUP($F739,Monstervakken!$C:$C,Monstervakken!CQ:CQ,".",0)</f>
        <v>ja</v>
      </c>
      <c r="BH739" s="234" t="str">
        <f>_xlfn.XLOOKUP($F739,Monstervakken!$C:$C,Monstervakken!CR:CR,".",0)</f>
        <v>ja</v>
      </c>
      <c r="BI739" s="234" t="str">
        <f>_xlfn.XLOOKUP($F739,Monstervakken!$C:$C,Monstervakken!CS:CS,".",0)</f>
        <v>ja</v>
      </c>
      <c r="BJ739" s="234" t="str">
        <f>_xlfn.XLOOKUP($F739,Monstervakken!$C:$C,Monstervakken!CT:CT,".",0)</f>
        <v>ja</v>
      </c>
      <c r="BK739" s="234" t="str">
        <f>_xlfn.XLOOKUP($F739,Monstervakken!$C:$C,Monstervakken!CU:CU,".",0)</f>
        <v>ja</v>
      </c>
      <c r="BL739" s="232" t="str">
        <f t="shared" si="76"/>
        <v>163_097</v>
      </c>
    </row>
    <row r="740" spans="1:64" x14ac:dyDescent="0.2">
      <c r="A740" s="6" t="s">
        <v>1647</v>
      </c>
      <c r="C740" s="135">
        <f>_xlfn.XLOOKUP(F740,Monstervakken!C:C,Monstervakken!B:B)</f>
        <v>2028</v>
      </c>
      <c r="D740" s="6" t="s">
        <v>1640</v>
      </c>
      <c r="E740" s="6" t="s">
        <v>766</v>
      </c>
      <c r="F740" s="75">
        <v>118</v>
      </c>
      <c r="G740" s="115" t="str">
        <f t="shared" si="77"/>
        <v>163_098</v>
      </c>
      <c r="H740" s="135"/>
      <c r="I740" s="75">
        <v>98</v>
      </c>
      <c r="J740" s="6" t="s">
        <v>769</v>
      </c>
      <c r="K740" s="23">
        <v>45</v>
      </c>
      <c r="L740" s="25">
        <v>5.65</v>
      </c>
      <c r="M740" s="6">
        <v>254.25</v>
      </c>
      <c r="N740" s="8">
        <v>43696</v>
      </c>
      <c r="O740" s="6" t="s">
        <v>74</v>
      </c>
      <c r="P740" s="66">
        <v>-1.94</v>
      </c>
      <c r="Q740" s="66">
        <v>-1.97</v>
      </c>
      <c r="R740" s="66">
        <f>_xlfn.XLOOKUP(E740,hlp_leggeruitrapport!A:A,hlp_leggeruitrapport!D:D)</f>
        <v>-1.97</v>
      </c>
      <c r="S740" s="66">
        <v>0.75</v>
      </c>
      <c r="T740" s="66">
        <f>_xlfn.XLOOKUP(E740,hlp_leggeruitrapport!A:A,hlp_leggeruitrapport!E:E)</f>
        <v>0.75</v>
      </c>
      <c r="U740" s="75">
        <f>_xlfn.XLOOKUP(E740,hlp_leggeruitrapport!A:A,hlp_leggeruitrapport!F:F)</f>
        <v>3</v>
      </c>
      <c r="V740" s="165">
        <f>_xlfn.XLOOKUP($G740,hpBPaanwas!$C:$C,hpBPaanwas!T:T,".")</f>
        <v>2.5099999999999998</v>
      </c>
      <c r="W740" s="75">
        <f t="shared" si="80"/>
        <v>-2.9200000000000004</v>
      </c>
      <c r="X740" s="6">
        <v>-2.72</v>
      </c>
      <c r="Y740" s="6">
        <v>1.8833329999999999</v>
      </c>
      <c r="Z740" s="6">
        <v>1.18</v>
      </c>
      <c r="AA740" s="6">
        <v>0.12</v>
      </c>
      <c r="AB740" s="6">
        <v>0.39</v>
      </c>
      <c r="AC740" s="6">
        <v>53.1</v>
      </c>
      <c r="AD740" s="6">
        <v>5.4</v>
      </c>
      <c r="AE740" s="6">
        <v>17.600000000000001</v>
      </c>
      <c r="AF740" s="6">
        <v>7.8302999999999998E-2</v>
      </c>
      <c r="AG740" s="6" t="s">
        <v>479</v>
      </c>
      <c r="AH740" s="6" t="s">
        <v>32</v>
      </c>
      <c r="AI740" s="6" t="s">
        <v>41</v>
      </c>
      <c r="AJ740" s="6" t="s">
        <v>769</v>
      </c>
      <c r="AK740" s="75">
        <f>_xlfn.XLOOKUP(G740,hlpBPout!C:C,hlpBPout!X:X,".")</f>
        <v>54</v>
      </c>
      <c r="AL740" s="75">
        <f>_xlfn.XLOOKUP($G740,hlpBPout!$C:$C,hlpBPout!AA:AA,".")</f>
        <v>0</v>
      </c>
      <c r="AM740" s="75">
        <f>_xlfn.XLOOKUP(G740,hpBPaanwas!C:C,hpBPaanwas!X:X,".")</f>
        <v>59</v>
      </c>
      <c r="AN740" s="165">
        <f t="shared" si="78"/>
        <v>0.4</v>
      </c>
      <c r="AO740" s="75">
        <f>_xlfn.XLOOKUP($G740,hpBPaanwas!$C:$C,hpBPaanwas!AA:AA,".")</f>
        <v>18</v>
      </c>
      <c r="AP740" s="116"/>
      <c r="AQ740" s="75">
        <f t="shared" si="81"/>
        <v>0.89999999999999858</v>
      </c>
      <c r="AR740" s="116"/>
      <c r="AS740" s="127"/>
      <c r="AT740" s="127" t="s">
        <v>3795</v>
      </c>
      <c r="AU740" s="128"/>
      <c r="AV740" s="232" t="str">
        <f>_xlfn.XLOOKUP($F740,Monstervakken!$C:$C,Monstervakken!L:L,".",0)</f>
        <v>Altijd toepasbaar</v>
      </c>
      <c r="AW740" s="232" t="str">
        <f>_xlfn.XLOOKUP($F740,Monstervakken!$C:$C,Monstervakken!M:M,".",0)</f>
        <v>Altijd toepasbaar</v>
      </c>
      <c r="AX740" s="232" t="str">
        <f>_xlfn.XLOOKUP($F740,Monstervakken!$C:$C,Monstervakken!N:N,".",0)</f>
        <v>Verspreidbaar</v>
      </c>
      <c r="AY740" s="232" t="str">
        <f>_xlfn.XLOOKUP($F740,Monstervakken!$C:$C,Monstervakken!O:O,".",0)</f>
        <v>Toepasbaar in GBT</v>
      </c>
      <c r="AZ740" s="232" t="str">
        <f>_xlfn.XLOOKUP($F740,Monstervakken!$C:$C,Monstervakken!P:P,".",0)</f>
        <v>Toepasbaar in GBT</v>
      </c>
      <c r="BA740" s="232" t="str">
        <f>_xlfn.XLOOKUP($F740,Monstervakken!$C:$C,Monstervakken!Q:Q,".",0)</f>
        <v>Geen</v>
      </c>
      <c r="BB740" s="232"/>
      <c r="BC740" s="234" t="str">
        <f>_xlfn.XLOOKUP($F740,Monstervakken!$C:$C,Monstervakken!CM:CM,".",0)</f>
        <v>ja</v>
      </c>
      <c r="BD740" s="234" t="str">
        <f>_xlfn.XLOOKUP($F740,Monstervakken!$C:$C,Monstervakken!CN:CN,".",0)</f>
        <v>ja</v>
      </c>
      <c r="BE740" s="234" t="str">
        <f>_xlfn.XLOOKUP($F740,Monstervakken!$C:$C,Monstervakken!CO:CO,".",0)</f>
        <v>ja</v>
      </c>
      <c r="BF740" s="234" t="str">
        <f>_xlfn.XLOOKUP($F740,Monstervakken!$C:$C,Monstervakken!CP:CP,".",0)</f>
        <v>ja</v>
      </c>
      <c r="BG740" s="234" t="str">
        <f>_xlfn.XLOOKUP($F740,Monstervakken!$C:$C,Monstervakken!CQ:CQ,".",0)</f>
        <v>ja</v>
      </c>
      <c r="BH740" s="234" t="str">
        <f>_xlfn.XLOOKUP($F740,Monstervakken!$C:$C,Monstervakken!CR:CR,".",0)</f>
        <v>ja</v>
      </c>
      <c r="BI740" s="234" t="str">
        <f>_xlfn.XLOOKUP($F740,Monstervakken!$C:$C,Monstervakken!CS:CS,".",0)</f>
        <v>ja</v>
      </c>
      <c r="BJ740" s="234" t="str">
        <f>_xlfn.XLOOKUP($F740,Monstervakken!$C:$C,Monstervakken!CT:CT,".",0)</f>
        <v>ja</v>
      </c>
      <c r="BK740" s="234" t="str">
        <f>_xlfn.XLOOKUP($F740,Monstervakken!$C:$C,Monstervakken!CU:CU,".",0)</f>
        <v>ja</v>
      </c>
      <c r="BL740" s="232" t="str">
        <f t="shared" si="76"/>
        <v>163_098</v>
      </c>
    </row>
    <row r="741" spans="1:64" x14ac:dyDescent="0.2">
      <c r="A741" s="6" t="s">
        <v>1647</v>
      </c>
      <c r="C741" s="135">
        <f>_xlfn.XLOOKUP(F741,Monstervakken!C:C,Monstervakken!B:B)</f>
        <v>2028</v>
      </c>
      <c r="D741" s="6" t="s">
        <v>1640</v>
      </c>
      <c r="E741" s="6" t="s">
        <v>770</v>
      </c>
      <c r="F741" s="75">
        <v>118</v>
      </c>
      <c r="G741" s="115" t="str">
        <f t="shared" si="77"/>
        <v>163_099</v>
      </c>
      <c r="H741" s="135"/>
      <c r="I741" s="75">
        <v>99</v>
      </c>
      <c r="J741" s="6" t="s">
        <v>771</v>
      </c>
      <c r="K741" s="23">
        <v>38.5</v>
      </c>
      <c r="L741" s="25">
        <v>5.35</v>
      </c>
      <c r="M741" s="6">
        <v>205.97499999999999</v>
      </c>
      <c r="N741" s="8">
        <v>43696</v>
      </c>
      <c r="O741" s="6" t="s">
        <v>74</v>
      </c>
      <c r="P741" s="66">
        <v>-1.94</v>
      </c>
      <c r="Q741" s="66">
        <v>-1.97</v>
      </c>
      <c r="R741" s="66">
        <f>_xlfn.XLOOKUP(E741,hlp_leggeruitrapport!A:A,hlp_leggeruitrapport!D:D)</f>
        <v>-1.97</v>
      </c>
      <c r="S741" s="66">
        <v>0.75</v>
      </c>
      <c r="T741" s="66">
        <f>_xlfn.XLOOKUP(E741,hlp_leggeruitrapport!A:A,hlp_leggeruitrapport!E:E)</f>
        <v>0.75</v>
      </c>
      <c r="U741" s="75">
        <f>_xlfn.XLOOKUP(E741,hlp_leggeruitrapport!A:A,hlp_leggeruitrapport!F:F)</f>
        <v>3</v>
      </c>
      <c r="V741" s="165">
        <f>_xlfn.XLOOKUP($G741,hpBPaanwas!$C:$C,hpBPaanwas!T:T,".")</f>
        <v>2.38</v>
      </c>
      <c r="W741" s="75">
        <f t="shared" si="80"/>
        <v>-2.9200000000000004</v>
      </c>
      <c r="X741" s="6">
        <v>-2.72</v>
      </c>
      <c r="Y741" s="6">
        <v>1.7833330000000001</v>
      </c>
      <c r="Z741" s="6">
        <v>1.44</v>
      </c>
      <c r="AA741" s="6">
        <v>0.15</v>
      </c>
      <c r="AB741" s="6">
        <v>0.41</v>
      </c>
      <c r="AC741" s="6">
        <v>55.4</v>
      </c>
      <c r="AD741" s="6">
        <v>5.8</v>
      </c>
      <c r="AE741" s="6">
        <v>15.8</v>
      </c>
      <c r="AF741" s="6">
        <v>0.10084</v>
      </c>
      <c r="AG741" s="6" t="s">
        <v>479</v>
      </c>
      <c r="AH741" s="6" t="s">
        <v>32</v>
      </c>
      <c r="AI741" s="6" t="s">
        <v>41</v>
      </c>
      <c r="AJ741" s="6" t="s">
        <v>771</v>
      </c>
      <c r="AK741" s="75">
        <f>_xlfn.XLOOKUP(G741,hlpBPout!C:C,hlpBPout!X:X,".")</f>
        <v>54</v>
      </c>
      <c r="AL741" s="75">
        <f>_xlfn.XLOOKUP($G741,hlpBPout!$C:$C,hlpBPout!AA:AA,".")</f>
        <v>0</v>
      </c>
      <c r="AM741" s="75">
        <f>_xlfn.XLOOKUP(G741,hpBPaanwas!C:C,hpBPaanwas!X:X,".")</f>
        <v>62</v>
      </c>
      <c r="AN741" s="165">
        <f t="shared" si="78"/>
        <v>0.38961038961038963</v>
      </c>
      <c r="AO741" s="75">
        <f>_xlfn.XLOOKUP($G741,hpBPaanwas!$C:$C,hpBPaanwas!AA:AA,".")</f>
        <v>15</v>
      </c>
      <c r="AP741" s="116"/>
      <c r="AQ741" s="75">
        <f t="shared" si="81"/>
        <v>-1.3999999999999986</v>
      </c>
      <c r="AR741" s="116"/>
      <c r="AS741" s="127"/>
      <c r="AT741" s="127" t="s">
        <v>3795</v>
      </c>
      <c r="AU741" s="128"/>
      <c r="AV741" s="232" t="str">
        <f>_xlfn.XLOOKUP($F741,Monstervakken!$C:$C,Monstervakken!L:L,".",0)</f>
        <v>Altijd toepasbaar</v>
      </c>
      <c r="AW741" s="232" t="str">
        <f>_xlfn.XLOOKUP($F741,Monstervakken!$C:$C,Monstervakken!M:M,".",0)</f>
        <v>Altijd toepasbaar</v>
      </c>
      <c r="AX741" s="232" t="str">
        <f>_xlfn.XLOOKUP($F741,Monstervakken!$C:$C,Monstervakken!N:N,".",0)</f>
        <v>Verspreidbaar</v>
      </c>
      <c r="AY741" s="232" t="str">
        <f>_xlfn.XLOOKUP($F741,Monstervakken!$C:$C,Monstervakken!O:O,".",0)</f>
        <v>Toepasbaar in GBT</v>
      </c>
      <c r="AZ741" s="232" t="str">
        <f>_xlfn.XLOOKUP($F741,Monstervakken!$C:$C,Monstervakken!P:P,".",0)</f>
        <v>Toepasbaar in GBT</v>
      </c>
      <c r="BA741" s="232" t="str">
        <f>_xlfn.XLOOKUP($F741,Monstervakken!$C:$C,Monstervakken!Q:Q,".",0)</f>
        <v>Geen</v>
      </c>
      <c r="BB741" s="232"/>
      <c r="BC741" s="234" t="str">
        <f>_xlfn.XLOOKUP($F741,Monstervakken!$C:$C,Monstervakken!CM:CM,".",0)</f>
        <v>ja</v>
      </c>
      <c r="BD741" s="234" t="str">
        <f>_xlfn.XLOOKUP($F741,Monstervakken!$C:$C,Monstervakken!CN:CN,".",0)</f>
        <v>ja</v>
      </c>
      <c r="BE741" s="234" t="str">
        <f>_xlfn.XLOOKUP($F741,Monstervakken!$C:$C,Monstervakken!CO:CO,".",0)</f>
        <v>ja</v>
      </c>
      <c r="BF741" s="234" t="str">
        <f>_xlfn.XLOOKUP($F741,Monstervakken!$C:$C,Monstervakken!CP:CP,".",0)</f>
        <v>ja</v>
      </c>
      <c r="BG741" s="234" t="str">
        <f>_xlfn.XLOOKUP($F741,Monstervakken!$C:$C,Monstervakken!CQ:CQ,".",0)</f>
        <v>ja</v>
      </c>
      <c r="BH741" s="234" t="str">
        <f>_xlfn.XLOOKUP($F741,Monstervakken!$C:$C,Monstervakken!CR:CR,".",0)</f>
        <v>ja</v>
      </c>
      <c r="BI741" s="234" t="str">
        <f>_xlfn.XLOOKUP($F741,Monstervakken!$C:$C,Monstervakken!CS:CS,".",0)</f>
        <v>ja</v>
      </c>
      <c r="BJ741" s="234" t="str">
        <f>_xlfn.XLOOKUP($F741,Monstervakken!$C:$C,Monstervakken!CT:CT,".",0)</f>
        <v>ja</v>
      </c>
      <c r="BK741" s="234" t="str">
        <f>_xlfn.XLOOKUP($F741,Monstervakken!$C:$C,Monstervakken!CU:CU,".",0)</f>
        <v>ja</v>
      </c>
      <c r="BL741" s="232" t="str">
        <f t="shared" si="76"/>
        <v>163_099</v>
      </c>
    </row>
    <row r="742" spans="1:64" x14ac:dyDescent="0.2">
      <c r="A742" s="6" t="s">
        <v>1647</v>
      </c>
      <c r="C742" s="135">
        <f>_xlfn.XLOOKUP(F742,Monstervakken!C:C,Monstervakken!B:B)</f>
        <v>2028</v>
      </c>
      <c r="D742" s="6" t="s">
        <v>1640</v>
      </c>
      <c r="E742" s="6" t="s">
        <v>770</v>
      </c>
      <c r="F742" s="75">
        <v>118</v>
      </c>
      <c r="G742" s="115" t="str">
        <f t="shared" si="77"/>
        <v>163_100</v>
      </c>
      <c r="H742" s="135"/>
      <c r="I742" s="75">
        <v>100</v>
      </c>
      <c r="J742" s="6" t="s">
        <v>1121</v>
      </c>
      <c r="K742" s="23">
        <v>50</v>
      </c>
      <c r="L742" s="25">
        <v>5.9</v>
      </c>
      <c r="M742" s="6">
        <v>295</v>
      </c>
      <c r="N742" s="8">
        <v>43696</v>
      </c>
      <c r="O742" s="6" t="s">
        <v>74</v>
      </c>
      <c r="P742" s="66">
        <v>-1.94</v>
      </c>
      <c r="Q742" s="66">
        <v>-1.97</v>
      </c>
      <c r="R742" s="66">
        <f>_xlfn.XLOOKUP(E742,hlp_leggeruitrapport!A:A,hlp_leggeruitrapport!D:D)</f>
        <v>-1.97</v>
      </c>
      <c r="S742" s="66">
        <v>0.75</v>
      </c>
      <c r="T742" s="66">
        <f>_xlfn.XLOOKUP(E742,hlp_leggeruitrapport!A:A,hlp_leggeruitrapport!E:E)</f>
        <v>0.75</v>
      </c>
      <c r="U742" s="75">
        <f>_xlfn.XLOOKUP(E742,hlp_leggeruitrapport!A:A,hlp_leggeruitrapport!F:F)</f>
        <v>3</v>
      </c>
      <c r="V742" s="165">
        <f>_xlfn.XLOOKUP($G742,hpBPaanwas!$C:$C,hpBPaanwas!T:T,".")</f>
        <v>2.62</v>
      </c>
      <c r="W742" s="75">
        <f t="shared" si="80"/>
        <v>-2.9200000000000004</v>
      </c>
      <c r="X742" s="6">
        <v>-2.72</v>
      </c>
      <c r="Y742" s="6">
        <v>1.966666</v>
      </c>
      <c r="Z742" s="6">
        <v>1.87</v>
      </c>
      <c r="AA742" s="6">
        <v>0.43</v>
      </c>
      <c r="AB742" s="6">
        <v>0.72</v>
      </c>
      <c r="AC742" s="6">
        <v>93.5</v>
      </c>
      <c r="AD742" s="6">
        <v>21.5</v>
      </c>
      <c r="AE742" s="6">
        <v>36</v>
      </c>
      <c r="AF742" s="6">
        <v>0.22572200000000001</v>
      </c>
      <c r="AG742" s="6" t="s">
        <v>921</v>
      </c>
      <c r="AH742" s="6" t="s">
        <v>32</v>
      </c>
      <c r="AI742" s="6" t="s">
        <v>41</v>
      </c>
      <c r="AJ742" s="6" t="s">
        <v>1121</v>
      </c>
      <c r="AK742" s="75">
        <f>_xlfn.XLOOKUP(G742,hlpBPout!C:C,hlpBPout!X:X,".")</f>
        <v>95</v>
      </c>
      <c r="AL742" s="75">
        <f>_xlfn.XLOOKUP($G742,hlpBPout!$C:$C,hlpBPout!AA:AA,".")</f>
        <v>15</v>
      </c>
      <c r="AM742" s="75">
        <f>_xlfn.XLOOKUP(G742,hpBPaanwas!C:C,hpBPaanwas!X:X,".")</f>
        <v>100</v>
      </c>
      <c r="AN742" s="165">
        <f t="shared" si="78"/>
        <v>0.7</v>
      </c>
      <c r="AO742" s="75">
        <f>_xlfn.XLOOKUP($G742,hpBPaanwas!$C:$C,hpBPaanwas!AA:AA,".")</f>
        <v>35</v>
      </c>
      <c r="AP742" s="116"/>
      <c r="AQ742" s="75">
        <f t="shared" si="81"/>
        <v>1.5</v>
      </c>
      <c r="AR742" s="116"/>
      <c r="AS742" s="127"/>
      <c r="AT742" s="127" t="s">
        <v>3795</v>
      </c>
      <c r="AU742" s="128"/>
      <c r="AV742" s="232" t="str">
        <f>_xlfn.XLOOKUP($F742,Monstervakken!$C:$C,Monstervakken!L:L,".",0)</f>
        <v>Altijd toepasbaar</v>
      </c>
      <c r="AW742" s="232" t="str">
        <f>_xlfn.XLOOKUP($F742,Monstervakken!$C:$C,Monstervakken!M:M,".",0)</f>
        <v>Altijd toepasbaar</v>
      </c>
      <c r="AX742" s="232" t="str">
        <f>_xlfn.XLOOKUP($F742,Monstervakken!$C:$C,Monstervakken!N:N,".",0)</f>
        <v>Verspreidbaar</v>
      </c>
      <c r="AY742" s="232" t="str">
        <f>_xlfn.XLOOKUP($F742,Monstervakken!$C:$C,Monstervakken!O:O,".",0)</f>
        <v>Toepasbaar in GBT</v>
      </c>
      <c r="AZ742" s="232" t="str">
        <f>_xlfn.XLOOKUP($F742,Monstervakken!$C:$C,Monstervakken!P:P,".",0)</f>
        <v>Toepasbaar in GBT</v>
      </c>
      <c r="BA742" s="232" t="str">
        <f>_xlfn.XLOOKUP($F742,Monstervakken!$C:$C,Monstervakken!Q:Q,".",0)</f>
        <v>Geen</v>
      </c>
      <c r="BB742" s="232"/>
      <c r="BC742" s="234" t="str">
        <f>_xlfn.XLOOKUP($F742,Monstervakken!$C:$C,Monstervakken!CM:CM,".",0)</f>
        <v>ja</v>
      </c>
      <c r="BD742" s="234" t="str">
        <f>_xlfn.XLOOKUP($F742,Monstervakken!$C:$C,Monstervakken!CN:CN,".",0)</f>
        <v>ja</v>
      </c>
      <c r="BE742" s="234" t="str">
        <f>_xlfn.XLOOKUP($F742,Monstervakken!$C:$C,Monstervakken!CO:CO,".",0)</f>
        <v>ja</v>
      </c>
      <c r="BF742" s="234" t="str">
        <f>_xlfn.XLOOKUP($F742,Monstervakken!$C:$C,Monstervakken!CP:CP,".",0)</f>
        <v>ja</v>
      </c>
      <c r="BG742" s="234" t="str">
        <f>_xlfn.XLOOKUP($F742,Monstervakken!$C:$C,Monstervakken!CQ:CQ,".",0)</f>
        <v>ja</v>
      </c>
      <c r="BH742" s="234" t="str">
        <f>_xlfn.XLOOKUP($F742,Monstervakken!$C:$C,Monstervakken!CR:CR,".",0)</f>
        <v>ja</v>
      </c>
      <c r="BI742" s="234" t="str">
        <f>_xlfn.XLOOKUP($F742,Monstervakken!$C:$C,Monstervakken!CS:CS,".",0)</f>
        <v>ja</v>
      </c>
      <c r="BJ742" s="234" t="str">
        <f>_xlfn.XLOOKUP($F742,Monstervakken!$C:$C,Monstervakken!CT:CT,".",0)</f>
        <v>ja</v>
      </c>
      <c r="BK742" s="234" t="str">
        <f>_xlfn.XLOOKUP($F742,Monstervakken!$C:$C,Monstervakken!CU:CU,".",0)</f>
        <v>ja</v>
      </c>
      <c r="BL742" s="232" t="str">
        <f t="shared" si="76"/>
        <v>163_100</v>
      </c>
    </row>
    <row r="743" spans="1:64" x14ac:dyDescent="0.2">
      <c r="A743" s="6" t="s">
        <v>1647</v>
      </c>
      <c r="C743" s="135">
        <f>_xlfn.XLOOKUP(F743,Monstervakken!C:C,Monstervakken!B:B)</f>
        <v>2028</v>
      </c>
      <c r="D743" s="6" t="s">
        <v>1640</v>
      </c>
      <c r="E743" s="6" t="s">
        <v>770</v>
      </c>
      <c r="F743" s="75">
        <v>118</v>
      </c>
      <c r="G743" s="115" t="str">
        <f t="shared" si="77"/>
        <v>163_101</v>
      </c>
      <c r="H743" s="135"/>
      <c r="I743" s="75">
        <v>101</v>
      </c>
      <c r="J743" s="6" t="s">
        <v>772</v>
      </c>
      <c r="K743" s="23">
        <v>43.5</v>
      </c>
      <c r="L743" s="25">
        <v>5.25</v>
      </c>
      <c r="M743" s="6">
        <v>228.375</v>
      </c>
      <c r="N743" s="8">
        <v>43696</v>
      </c>
      <c r="O743" s="6" t="s">
        <v>74</v>
      </c>
      <c r="P743" s="66">
        <v>-1.94</v>
      </c>
      <c r="Q743" s="66">
        <v>-1.97</v>
      </c>
      <c r="R743" s="66">
        <f>_xlfn.XLOOKUP(E743,hlp_leggeruitrapport!A:A,hlp_leggeruitrapport!D:D)</f>
        <v>-1.97</v>
      </c>
      <c r="S743" s="66">
        <v>0.75</v>
      </c>
      <c r="T743" s="66">
        <f>_xlfn.XLOOKUP(E743,hlp_leggeruitrapport!A:A,hlp_leggeruitrapport!E:E)</f>
        <v>0.75</v>
      </c>
      <c r="U743" s="75">
        <f>_xlfn.XLOOKUP(E743,hlp_leggeruitrapport!A:A,hlp_leggeruitrapport!F:F)</f>
        <v>3</v>
      </c>
      <c r="V743" s="165">
        <f>_xlfn.XLOOKUP($G743,hpBPaanwas!$C:$C,hpBPaanwas!T:T,".")</f>
        <v>2.33</v>
      </c>
      <c r="W743" s="75">
        <f t="shared" si="80"/>
        <v>-2.9200000000000004</v>
      </c>
      <c r="X743" s="6">
        <v>-2.72</v>
      </c>
      <c r="Y743" s="6">
        <v>1.75</v>
      </c>
      <c r="Z743" s="6">
        <v>1.37</v>
      </c>
      <c r="AA743" s="6">
        <v>0.21</v>
      </c>
      <c r="AB743" s="6">
        <v>0.47</v>
      </c>
      <c r="AC743" s="6">
        <v>59.6</v>
      </c>
      <c r="AD743" s="6">
        <v>9.1</v>
      </c>
      <c r="AE743" s="6">
        <v>20.399999999999999</v>
      </c>
      <c r="AF743" s="6">
        <v>0.137931</v>
      </c>
      <c r="AG743" s="6" t="s">
        <v>479</v>
      </c>
      <c r="AH743" s="6" t="s">
        <v>32</v>
      </c>
      <c r="AI743" s="6" t="s">
        <v>41</v>
      </c>
      <c r="AJ743" s="6" t="s">
        <v>772</v>
      </c>
      <c r="AK743" s="75">
        <f>_xlfn.XLOOKUP(G743,hlpBPout!C:C,hlpBPout!X:X,".")</f>
        <v>61</v>
      </c>
      <c r="AL743" s="75">
        <f>_xlfn.XLOOKUP($G743,hlpBPout!$C:$C,hlpBPout!AA:AA,".")</f>
        <v>4</v>
      </c>
      <c r="AM743" s="75">
        <f>_xlfn.XLOOKUP(G743,hpBPaanwas!C:C,hpBPaanwas!X:X,".")</f>
        <v>65</v>
      </c>
      <c r="AN743" s="165">
        <f t="shared" si="78"/>
        <v>0.50574712643678166</v>
      </c>
      <c r="AO743" s="75">
        <f>_xlfn.XLOOKUP($G743,hpBPaanwas!$C:$C,hpBPaanwas!AA:AA,".")</f>
        <v>22</v>
      </c>
      <c r="AP743" s="116"/>
      <c r="AQ743" s="75">
        <f t="shared" si="81"/>
        <v>1.3999999999999986</v>
      </c>
      <c r="AR743" s="116"/>
      <c r="AS743" s="127"/>
      <c r="AT743" s="127" t="s">
        <v>3795</v>
      </c>
      <c r="AU743" s="128"/>
      <c r="AV743" s="232" t="str">
        <f>_xlfn.XLOOKUP($F743,Monstervakken!$C:$C,Monstervakken!L:L,".",0)</f>
        <v>Altijd toepasbaar</v>
      </c>
      <c r="AW743" s="232" t="str">
        <f>_xlfn.XLOOKUP($F743,Monstervakken!$C:$C,Monstervakken!M:M,".",0)</f>
        <v>Altijd toepasbaar</v>
      </c>
      <c r="AX743" s="232" t="str">
        <f>_xlfn.XLOOKUP($F743,Monstervakken!$C:$C,Monstervakken!N:N,".",0)</f>
        <v>Verspreidbaar</v>
      </c>
      <c r="AY743" s="232" t="str">
        <f>_xlfn.XLOOKUP($F743,Monstervakken!$C:$C,Monstervakken!O:O,".",0)</f>
        <v>Toepasbaar in GBT</v>
      </c>
      <c r="AZ743" s="232" t="str">
        <f>_xlfn.XLOOKUP($F743,Monstervakken!$C:$C,Monstervakken!P:P,".",0)</f>
        <v>Toepasbaar in GBT</v>
      </c>
      <c r="BA743" s="232" t="str">
        <f>_xlfn.XLOOKUP($F743,Monstervakken!$C:$C,Monstervakken!Q:Q,".",0)</f>
        <v>Geen</v>
      </c>
      <c r="BB743" s="232"/>
      <c r="BC743" s="234" t="str">
        <f>_xlfn.XLOOKUP($F743,Monstervakken!$C:$C,Monstervakken!CM:CM,".",0)</f>
        <v>ja</v>
      </c>
      <c r="BD743" s="234" t="str">
        <f>_xlfn.XLOOKUP($F743,Monstervakken!$C:$C,Monstervakken!CN:CN,".",0)</f>
        <v>ja</v>
      </c>
      <c r="BE743" s="234" t="str">
        <f>_xlfn.XLOOKUP($F743,Monstervakken!$C:$C,Monstervakken!CO:CO,".",0)</f>
        <v>ja</v>
      </c>
      <c r="BF743" s="234" t="str">
        <f>_xlfn.XLOOKUP($F743,Monstervakken!$C:$C,Monstervakken!CP:CP,".",0)</f>
        <v>ja</v>
      </c>
      <c r="BG743" s="234" t="str">
        <f>_xlfn.XLOOKUP($F743,Monstervakken!$C:$C,Monstervakken!CQ:CQ,".",0)</f>
        <v>ja</v>
      </c>
      <c r="BH743" s="234" t="str">
        <f>_xlfn.XLOOKUP($F743,Monstervakken!$C:$C,Monstervakken!CR:CR,".",0)</f>
        <v>ja</v>
      </c>
      <c r="BI743" s="234" t="str">
        <f>_xlfn.XLOOKUP($F743,Monstervakken!$C:$C,Monstervakken!CS:CS,".",0)</f>
        <v>ja</v>
      </c>
      <c r="BJ743" s="234" t="str">
        <f>_xlfn.XLOOKUP($F743,Monstervakken!$C:$C,Monstervakken!CT:CT,".",0)</f>
        <v>ja</v>
      </c>
      <c r="BK743" s="234" t="str">
        <f>_xlfn.XLOOKUP($F743,Monstervakken!$C:$C,Monstervakken!CU:CU,".",0)</f>
        <v>ja</v>
      </c>
      <c r="BL743" s="232" t="str">
        <f t="shared" si="76"/>
        <v>163_101</v>
      </c>
    </row>
    <row r="744" spans="1:64" x14ac:dyDescent="0.2">
      <c r="A744" s="6" t="s">
        <v>1647</v>
      </c>
      <c r="C744" s="135">
        <f>_xlfn.XLOOKUP(F744,Monstervakken!C:C,Monstervakken!B:B)</f>
        <v>2029</v>
      </c>
      <c r="D744" s="6" t="s">
        <v>1640</v>
      </c>
      <c r="E744" s="6" t="s">
        <v>460</v>
      </c>
      <c r="F744" s="75">
        <v>119</v>
      </c>
      <c r="G744" s="115" t="str">
        <f t="shared" si="77"/>
        <v>163_102</v>
      </c>
      <c r="H744" s="135"/>
      <c r="I744" s="75">
        <v>102</v>
      </c>
      <c r="J744" s="6" t="s">
        <v>461</v>
      </c>
      <c r="K744" s="23">
        <v>27</v>
      </c>
      <c r="L744" s="25">
        <v>22.35</v>
      </c>
      <c r="M744" s="6">
        <v>603.45000000000005</v>
      </c>
      <c r="N744" s="8">
        <v>43691</v>
      </c>
      <c r="O744" s="6" t="s">
        <v>74</v>
      </c>
      <c r="P744" s="66">
        <v>-1.98</v>
      </c>
      <c r="Q744" s="66">
        <v>-1.97</v>
      </c>
      <c r="R744" s="66">
        <f>_xlfn.XLOOKUP(E744,hlp_leggeruitrapport!A:A,hlp_leggeruitrapport!D:D)</f>
        <v>-1.97</v>
      </c>
      <c r="S744" s="66">
        <v>0.75</v>
      </c>
      <c r="T744" s="66">
        <f>_xlfn.XLOOKUP(E744,hlp_leggeruitrapport!A:A,hlp_leggeruitrapport!E:E)</f>
        <v>0.75</v>
      </c>
      <c r="U744" s="75">
        <f>_xlfn.XLOOKUP(E744,hlp_leggeruitrapport!A:A,hlp_leggeruitrapport!F:F)</f>
        <v>3</v>
      </c>
      <c r="V744" s="165">
        <f>_xlfn.XLOOKUP($G744,hpBPaanwas!$C:$C,hpBPaanwas!T:T,".")</f>
        <v>3</v>
      </c>
      <c r="W744" s="75">
        <f t="shared" si="80"/>
        <v>-2.9200000000000004</v>
      </c>
      <c r="X744" s="6">
        <v>-2.72</v>
      </c>
      <c r="Y744" s="6">
        <v>17.850000000000001</v>
      </c>
      <c r="Z744" s="6">
        <v>15.67</v>
      </c>
      <c r="AA744" s="6">
        <v>0</v>
      </c>
      <c r="AB744" s="6">
        <v>0.37</v>
      </c>
      <c r="AC744" s="6">
        <v>423.1</v>
      </c>
      <c r="AD744" s="6">
        <v>0</v>
      </c>
      <c r="AE744" s="6">
        <v>10</v>
      </c>
      <c r="AF744" s="6">
        <v>0</v>
      </c>
      <c r="AG744" s="6" t="s">
        <v>445</v>
      </c>
      <c r="AH744" s="6" t="s">
        <v>32</v>
      </c>
      <c r="AI744" s="6" t="s">
        <v>41</v>
      </c>
      <c r="AJ744" s="6" t="s">
        <v>461</v>
      </c>
      <c r="AK744" s="75">
        <f>_xlfn.XLOOKUP(G744,hlpBPout!C:C,hlpBPout!X:X,".")</f>
        <v>424</v>
      </c>
      <c r="AL744" s="75">
        <f>_xlfn.XLOOKUP($G744,hlpBPout!$C:$C,hlpBPout!AA:AA,".")</f>
        <v>0</v>
      </c>
      <c r="AM744" s="75">
        <f>_xlfn.XLOOKUP(G744,hpBPaanwas!C:C,hpBPaanwas!X:X,".")</f>
        <v>437</v>
      </c>
      <c r="AN744" s="165">
        <f t="shared" si="78"/>
        <v>0.59259259259259256</v>
      </c>
      <c r="AO744" s="75">
        <f>_xlfn.XLOOKUP($G744,hpBPaanwas!$C:$C,hpBPaanwas!AA:AA,".")</f>
        <v>16</v>
      </c>
      <c r="AP744" s="116"/>
      <c r="AQ744" s="75">
        <f t="shared" si="81"/>
        <v>0.89999999999997726</v>
      </c>
      <c r="AR744" s="116"/>
      <c r="AS744" s="127"/>
      <c r="AT744" s="127" t="s">
        <v>3795</v>
      </c>
      <c r="AU744" s="128"/>
      <c r="AV744" s="232" t="str">
        <f>_xlfn.XLOOKUP($F744,Monstervakken!$C:$C,Monstervakken!L:L,".",0)</f>
        <v>Altijd toepasbaar</v>
      </c>
      <c r="AW744" s="232" t="str">
        <f>_xlfn.XLOOKUP($F744,Monstervakken!$C:$C,Monstervakken!M:M,".",0)</f>
        <v>Altijd toepasbaar</v>
      </c>
      <c r="AX744" s="232" t="str">
        <f>_xlfn.XLOOKUP($F744,Monstervakken!$C:$C,Monstervakken!N:N,".",0)</f>
        <v>Verspreidbaar</v>
      </c>
      <c r="AY744" s="232" t="str">
        <f>_xlfn.XLOOKUP($F744,Monstervakken!$C:$C,Monstervakken!O:O,".",0)</f>
        <v>Toepasbaar in GBT</v>
      </c>
      <c r="AZ744" s="232" t="str">
        <f>_xlfn.XLOOKUP($F744,Monstervakken!$C:$C,Monstervakken!P:P,".",0)</f>
        <v>Toepasbaar in GBT</v>
      </c>
      <c r="BA744" s="232" t="str">
        <f>_xlfn.XLOOKUP($F744,Monstervakken!$C:$C,Monstervakken!Q:Q,".",0)</f>
        <v>Geen</v>
      </c>
      <c r="BB744" s="232"/>
      <c r="BC744" s="234" t="str">
        <f>_xlfn.XLOOKUP($F744,Monstervakken!$C:$C,Monstervakken!CM:CM,".",0)</f>
        <v>ja</v>
      </c>
      <c r="BD744" s="234" t="str">
        <f>_xlfn.XLOOKUP($F744,Monstervakken!$C:$C,Monstervakken!CN:CN,".",0)</f>
        <v>ja</v>
      </c>
      <c r="BE744" s="234" t="str">
        <f>_xlfn.XLOOKUP($F744,Monstervakken!$C:$C,Monstervakken!CO:CO,".",0)</f>
        <v>ja</v>
      </c>
      <c r="BF744" s="234" t="str">
        <f>_xlfn.XLOOKUP($F744,Monstervakken!$C:$C,Monstervakken!CP:CP,".",0)</f>
        <v>ja</v>
      </c>
      <c r="BG744" s="234" t="str">
        <f>_xlfn.XLOOKUP($F744,Monstervakken!$C:$C,Monstervakken!CQ:CQ,".",0)</f>
        <v>ja</v>
      </c>
      <c r="BH744" s="234" t="str">
        <f>_xlfn.XLOOKUP($F744,Monstervakken!$C:$C,Monstervakken!CR:CR,".",0)</f>
        <v>ja</v>
      </c>
      <c r="BI744" s="234" t="str">
        <f>_xlfn.XLOOKUP($F744,Monstervakken!$C:$C,Monstervakken!CS:CS,".",0)</f>
        <v>ja</v>
      </c>
      <c r="BJ744" s="234" t="str">
        <f>_xlfn.XLOOKUP($F744,Monstervakken!$C:$C,Monstervakken!CT:CT,".",0)</f>
        <v>ja</v>
      </c>
      <c r="BK744" s="234" t="str">
        <f>_xlfn.XLOOKUP($F744,Monstervakken!$C:$C,Monstervakken!CU:CU,".",0)</f>
        <v>ja</v>
      </c>
      <c r="BL744" s="232" t="str">
        <f t="shared" si="76"/>
        <v>163_102</v>
      </c>
    </row>
    <row r="745" spans="1:64" x14ac:dyDescent="0.2">
      <c r="A745" s="6" t="s">
        <v>1647</v>
      </c>
      <c r="C745" s="135">
        <f>_xlfn.XLOOKUP(F745,Monstervakken!C:C,Monstervakken!B:B)</f>
        <v>2029</v>
      </c>
      <c r="D745" s="6" t="s">
        <v>1640</v>
      </c>
      <c r="E745" s="6" t="s">
        <v>460</v>
      </c>
      <c r="F745" s="75">
        <v>119</v>
      </c>
      <c r="G745" s="115" t="str">
        <f t="shared" si="77"/>
        <v>163_103</v>
      </c>
      <c r="H745" s="135"/>
      <c r="I745" s="75">
        <v>103</v>
      </c>
      <c r="J745" s="6" t="s">
        <v>773</v>
      </c>
      <c r="K745" s="23">
        <v>34.5</v>
      </c>
      <c r="L745" s="25">
        <v>7</v>
      </c>
      <c r="M745" s="6">
        <v>241.5</v>
      </c>
      <c r="N745" s="8">
        <v>43691</v>
      </c>
      <c r="O745" s="6" t="s">
        <v>38</v>
      </c>
      <c r="P745" s="66">
        <v>-1.98</v>
      </c>
      <c r="Q745" s="66">
        <v>-1.97</v>
      </c>
      <c r="R745" s="66">
        <f>_xlfn.XLOOKUP(E745,hlp_leggeruitrapport!A:A,hlp_leggeruitrapport!D:D)</f>
        <v>-1.97</v>
      </c>
      <c r="S745" s="66">
        <v>0.75</v>
      </c>
      <c r="T745" s="66">
        <f>_xlfn.XLOOKUP(E745,hlp_leggeruitrapport!A:A,hlp_leggeruitrapport!E:E)</f>
        <v>0.75</v>
      </c>
      <c r="U745" s="75">
        <f>_xlfn.XLOOKUP(E745,hlp_leggeruitrapport!A:A,hlp_leggeruitrapport!F:F)</f>
        <v>3</v>
      </c>
      <c r="V745" s="165">
        <f>_xlfn.XLOOKUP($G745,hpBPaanwas!$C:$C,hpBPaanwas!T:T,".")</f>
        <v>3</v>
      </c>
      <c r="W745" s="75">
        <f t="shared" si="80"/>
        <v>-2.9200000000000004</v>
      </c>
      <c r="X745" s="6">
        <v>-2.72</v>
      </c>
      <c r="Y745" s="6">
        <v>2.5</v>
      </c>
      <c r="Z745" s="6">
        <v>1.1100000000000001</v>
      </c>
      <c r="AA745" s="6">
        <v>0.27</v>
      </c>
      <c r="AB745" s="6">
        <v>0.65</v>
      </c>
      <c r="AC745" s="6">
        <v>38.299999999999997</v>
      </c>
      <c r="AD745" s="6">
        <v>9.3000000000000007</v>
      </c>
      <c r="AE745" s="6">
        <v>22.4</v>
      </c>
      <c r="AF745" s="6">
        <v>0.12747900000000001</v>
      </c>
      <c r="AG745" s="6" t="s">
        <v>479</v>
      </c>
      <c r="AH745" s="6" t="s">
        <v>28</v>
      </c>
      <c r="AI745" s="6" t="s">
        <v>41</v>
      </c>
      <c r="AJ745" s="6" t="s">
        <v>773</v>
      </c>
      <c r="AK745" s="75">
        <f>_xlfn.XLOOKUP(G745,hlpBPout!C:C,hlpBPout!X:X,".")</f>
        <v>38</v>
      </c>
      <c r="AL745" s="75">
        <f>_xlfn.XLOOKUP($G745,hlpBPout!$C:$C,hlpBPout!AA:AA,".")</f>
        <v>10</v>
      </c>
      <c r="AM745" s="75">
        <f>_xlfn.XLOOKUP(G745,hpBPaanwas!C:C,hpBPaanwas!X:X,".")</f>
        <v>45</v>
      </c>
      <c r="AN745" s="165">
        <f t="shared" si="78"/>
        <v>0.81159420289855078</v>
      </c>
      <c r="AO745" s="75">
        <f>_xlfn.XLOOKUP($G745,hpBPaanwas!$C:$C,hpBPaanwas!AA:AA,".")</f>
        <v>28</v>
      </c>
      <c r="AP745" s="116"/>
      <c r="AQ745" s="75">
        <f t="shared" si="81"/>
        <v>-0.29999999999999716</v>
      </c>
      <c r="AR745" s="116"/>
      <c r="AS745" s="127"/>
      <c r="AT745" s="127" t="s">
        <v>3795</v>
      </c>
      <c r="AU745" s="128"/>
      <c r="AV745" s="232" t="str">
        <f>_xlfn.XLOOKUP($F745,Monstervakken!$C:$C,Monstervakken!L:L,".",0)</f>
        <v>Altijd toepasbaar</v>
      </c>
      <c r="AW745" s="232" t="str">
        <f>_xlfn.XLOOKUP($F745,Monstervakken!$C:$C,Monstervakken!M:M,".",0)</f>
        <v>Altijd toepasbaar</v>
      </c>
      <c r="AX745" s="232" t="str">
        <f>_xlfn.XLOOKUP($F745,Monstervakken!$C:$C,Monstervakken!N:N,".",0)</f>
        <v>Verspreidbaar</v>
      </c>
      <c r="AY745" s="232" t="str">
        <f>_xlfn.XLOOKUP($F745,Monstervakken!$C:$C,Monstervakken!O:O,".",0)</f>
        <v>Toepasbaar in GBT</v>
      </c>
      <c r="AZ745" s="232" t="str">
        <f>_xlfn.XLOOKUP($F745,Monstervakken!$C:$C,Monstervakken!P:P,".",0)</f>
        <v>Toepasbaar in GBT</v>
      </c>
      <c r="BA745" s="232" t="str">
        <f>_xlfn.XLOOKUP($F745,Monstervakken!$C:$C,Monstervakken!Q:Q,".",0)</f>
        <v>Geen</v>
      </c>
      <c r="BB745" s="232"/>
      <c r="BC745" s="234" t="str">
        <f>_xlfn.XLOOKUP($F745,Monstervakken!$C:$C,Monstervakken!CM:CM,".",0)</f>
        <v>ja</v>
      </c>
      <c r="BD745" s="234" t="str">
        <f>_xlfn.XLOOKUP($F745,Monstervakken!$C:$C,Monstervakken!CN:CN,".",0)</f>
        <v>ja</v>
      </c>
      <c r="BE745" s="234" t="str">
        <f>_xlfn.XLOOKUP($F745,Monstervakken!$C:$C,Monstervakken!CO:CO,".",0)</f>
        <v>ja</v>
      </c>
      <c r="BF745" s="234" t="str">
        <f>_xlfn.XLOOKUP($F745,Monstervakken!$C:$C,Monstervakken!CP:CP,".",0)</f>
        <v>ja</v>
      </c>
      <c r="BG745" s="234" t="str">
        <f>_xlfn.XLOOKUP($F745,Monstervakken!$C:$C,Monstervakken!CQ:CQ,".",0)</f>
        <v>ja</v>
      </c>
      <c r="BH745" s="234" t="str">
        <f>_xlfn.XLOOKUP($F745,Monstervakken!$C:$C,Monstervakken!CR:CR,".",0)</f>
        <v>ja</v>
      </c>
      <c r="BI745" s="234" t="str">
        <f>_xlfn.XLOOKUP($F745,Monstervakken!$C:$C,Monstervakken!CS:CS,".",0)</f>
        <v>ja</v>
      </c>
      <c r="BJ745" s="234" t="str">
        <f>_xlfn.XLOOKUP($F745,Monstervakken!$C:$C,Monstervakken!CT:CT,".",0)</f>
        <v>ja</v>
      </c>
      <c r="BK745" s="234" t="str">
        <f>_xlfn.XLOOKUP($F745,Monstervakken!$C:$C,Monstervakken!CU:CU,".",0)</f>
        <v>ja</v>
      </c>
      <c r="BL745" s="232" t="str">
        <f t="shared" si="76"/>
        <v>163_103</v>
      </c>
    </row>
    <row r="746" spans="1:64" x14ac:dyDescent="0.2">
      <c r="A746" s="6" t="s">
        <v>1647</v>
      </c>
      <c r="C746" s="135">
        <f>_xlfn.XLOOKUP(F746,Monstervakken!C:C,Monstervakken!B:B)</f>
        <v>2030</v>
      </c>
      <c r="D746" s="6" t="s">
        <v>1636</v>
      </c>
      <c r="E746" s="6" t="s">
        <v>136</v>
      </c>
      <c r="F746" s="75">
        <v>121</v>
      </c>
      <c r="G746" s="75" t="str">
        <f t="shared" si="77"/>
        <v>254_043</v>
      </c>
      <c r="H746" s="135"/>
      <c r="I746" s="75">
        <v>43</v>
      </c>
      <c r="J746" s="6" t="s">
        <v>137</v>
      </c>
      <c r="K746" s="23">
        <v>16</v>
      </c>
      <c r="L746" s="25">
        <v>9.75</v>
      </c>
      <c r="M746" s="6">
        <v>156</v>
      </c>
      <c r="N746" s="8">
        <v>43662</v>
      </c>
      <c r="O746" s="6" t="s">
        <v>74</v>
      </c>
      <c r="P746" s="66">
        <v>-1.97</v>
      </c>
      <c r="Q746" s="66">
        <v>-1.97</v>
      </c>
      <c r="R746" s="66">
        <f>_xlfn.XLOOKUP(E746,hlp_leggeruitrapport!A:A,hlp_leggeruitrapport!D:D)</f>
        <v>-1.97</v>
      </c>
      <c r="S746" s="67">
        <v>0.75</v>
      </c>
      <c r="T746" s="67" t="str">
        <f>_xlfn.XLOOKUP(E746,hlp_leggeruitrapport!A:A,hlp_leggeruitrapport!E:E)</f>
        <v>-</v>
      </c>
      <c r="U746" s="76" t="str">
        <f>_xlfn.XLOOKUP(E746,hlp_leggeruitrapport!A:A,hlp_leggeruitrapport!F:F)</f>
        <v>-</v>
      </c>
      <c r="V746" s="165">
        <f>_xlfn.XLOOKUP($G746,hpBPaanwas!$C:$C,hpBPaanwas!T:T,".")</f>
        <v>3</v>
      </c>
      <c r="W746" s="75">
        <f t="shared" si="80"/>
        <v>-2.9200000000000004</v>
      </c>
      <c r="X746" s="6">
        <v>-2.72</v>
      </c>
      <c r="Y746" s="6">
        <v>5.25</v>
      </c>
      <c r="Z746" s="6">
        <v>3.26</v>
      </c>
      <c r="AA746" s="6">
        <v>0</v>
      </c>
      <c r="AB746" s="6">
        <v>0.13</v>
      </c>
      <c r="AC746" s="6">
        <v>52.2</v>
      </c>
      <c r="AD746" s="6">
        <v>0</v>
      </c>
      <c r="AE746" s="6">
        <v>2.1</v>
      </c>
      <c r="AF746" s="6">
        <v>0</v>
      </c>
      <c r="AG746" s="6" t="s">
        <v>27</v>
      </c>
      <c r="AH746" s="6" t="s">
        <v>32</v>
      </c>
      <c r="AI746" s="6" t="s">
        <v>41</v>
      </c>
      <c r="AJ746" s="6" t="s">
        <v>137</v>
      </c>
      <c r="AK746" s="76">
        <f>_xlfn.XLOOKUP(G746,hlpBPout!C:C,hlpBPout!X:X,".")</f>
        <v>51</v>
      </c>
      <c r="AL746" s="75">
        <f>_xlfn.XLOOKUP($G746,hlpBPout!$C:$C,hlpBPout!AA:AA,".")</f>
        <v>0</v>
      </c>
      <c r="AM746" s="75">
        <f>_xlfn.XLOOKUP(G746,hpBPaanwas!C:C,hpBPaanwas!X:X,".")</f>
        <v>56</v>
      </c>
      <c r="AN746" s="165">
        <f t="shared" si="78"/>
        <v>0.1875</v>
      </c>
      <c r="AO746" s="75">
        <f>_xlfn.XLOOKUP($G746,hpBPaanwas!$C:$C,hpBPaanwas!AA:AA,".")</f>
        <v>3</v>
      </c>
      <c r="AP746" s="116"/>
      <c r="AQ746" s="76">
        <f t="shared" si="81"/>
        <v>-1.2000000000000028</v>
      </c>
      <c r="AR746" s="257"/>
      <c r="AS746" s="127"/>
      <c r="AT746" s="127" t="s">
        <v>3795</v>
      </c>
      <c r="AU746" s="128"/>
      <c r="AV746" s="232" t="str">
        <f>_xlfn.XLOOKUP($F746,Monstervakken!$C:$C,Monstervakken!L:L,".",0)</f>
        <v>Altijd toepasbaar</v>
      </c>
      <c r="AW746" s="232" t="str">
        <f>_xlfn.XLOOKUP($F746,Monstervakken!$C:$C,Monstervakken!M:M,".",0)</f>
        <v>Altijd toepasbaar</v>
      </c>
      <c r="AX746" s="232" t="str">
        <f>_xlfn.XLOOKUP($F746,Monstervakken!$C:$C,Monstervakken!N:N,".",0)</f>
        <v>Verspreidbaar</v>
      </c>
      <c r="AY746" s="232" t="str">
        <f>_xlfn.XLOOKUP($F746,Monstervakken!$C:$C,Monstervakken!O:O,".",0)</f>
        <v>Toepasbaar in GBT</v>
      </c>
      <c r="AZ746" s="232" t="str">
        <f>_xlfn.XLOOKUP($F746,Monstervakken!$C:$C,Monstervakken!P:P,".",0)</f>
        <v>Toepasbaar in GBT</v>
      </c>
      <c r="BA746" s="232" t="str">
        <f>_xlfn.XLOOKUP($F746,Monstervakken!$C:$C,Monstervakken!Q:Q,".",0)</f>
        <v>Geen</v>
      </c>
      <c r="BB746" s="232"/>
      <c r="BC746" s="234" t="str">
        <f>_xlfn.XLOOKUP($F746,Monstervakken!$C:$C,Monstervakken!CM:CM,".",0)</f>
        <v>ja</v>
      </c>
      <c r="BD746" s="234" t="str">
        <f>_xlfn.XLOOKUP($F746,Monstervakken!$C:$C,Monstervakken!CN:CN,".",0)</f>
        <v>ja</v>
      </c>
      <c r="BE746" s="234" t="str">
        <f>_xlfn.XLOOKUP($F746,Monstervakken!$C:$C,Monstervakken!CO:CO,".",0)</f>
        <v>ja</v>
      </c>
      <c r="BF746" s="234" t="str">
        <f>_xlfn.XLOOKUP($F746,Monstervakken!$C:$C,Monstervakken!CP:CP,".",0)</f>
        <v>ja</v>
      </c>
      <c r="BG746" s="234" t="str">
        <f>_xlfn.XLOOKUP($F746,Monstervakken!$C:$C,Monstervakken!CQ:CQ,".",0)</f>
        <v>ja</v>
      </c>
      <c r="BH746" s="234" t="str">
        <f>_xlfn.XLOOKUP($F746,Monstervakken!$C:$C,Monstervakken!CR:CR,".",0)</f>
        <v>ja</v>
      </c>
      <c r="BI746" s="234" t="str">
        <f>_xlfn.XLOOKUP($F746,Monstervakken!$C:$C,Monstervakken!CS:CS,".",0)</f>
        <v>ja</v>
      </c>
      <c r="BJ746" s="234" t="str">
        <f>_xlfn.XLOOKUP($F746,Monstervakken!$C:$C,Monstervakken!CT:CT,".",0)</f>
        <v>ja</v>
      </c>
      <c r="BK746" s="234" t="str">
        <f>_xlfn.XLOOKUP($F746,Monstervakken!$C:$C,Monstervakken!CU:CU,".",0)</f>
        <v>ja</v>
      </c>
      <c r="BL746" s="232" t="str">
        <f t="shared" si="76"/>
        <v>254_043</v>
      </c>
    </row>
    <row r="747" spans="1:64" x14ac:dyDescent="0.2">
      <c r="A747" s="6" t="s">
        <v>1647</v>
      </c>
      <c r="C747" s="135">
        <f>_xlfn.XLOOKUP(F747,Monstervakken!C:C,Monstervakken!B:B)</f>
        <v>2030</v>
      </c>
      <c r="D747" s="6" t="s">
        <v>1636</v>
      </c>
      <c r="E747" s="6" t="s">
        <v>138</v>
      </c>
      <c r="F747" s="75">
        <v>121</v>
      </c>
      <c r="G747" s="115" t="str">
        <f t="shared" si="77"/>
        <v>254_044</v>
      </c>
      <c r="H747" s="135"/>
      <c r="I747" s="75">
        <v>44</v>
      </c>
      <c r="J747" s="6" t="s">
        <v>139</v>
      </c>
      <c r="K747" s="23">
        <v>32.5</v>
      </c>
      <c r="L747" s="25">
        <v>6.3</v>
      </c>
      <c r="M747" s="6">
        <v>204.75</v>
      </c>
      <c r="N747" s="8">
        <v>43662</v>
      </c>
      <c r="O747" s="6" t="s">
        <v>74</v>
      </c>
      <c r="P747" s="66">
        <v>-1.97</v>
      </c>
      <c r="Q747" s="66">
        <v>-1.97</v>
      </c>
      <c r="R747" s="66">
        <f>_xlfn.XLOOKUP(E747,hlp_leggeruitrapport!A:A,hlp_leggeruitrapport!D:D)</f>
        <v>-1.97</v>
      </c>
      <c r="S747" s="66">
        <v>0.75</v>
      </c>
      <c r="T747" s="66">
        <f>_xlfn.XLOOKUP(E747,hlp_leggeruitrapport!A:A,hlp_leggeruitrapport!E:E)</f>
        <v>0.75</v>
      </c>
      <c r="U747" s="75">
        <f>_xlfn.XLOOKUP(E747,hlp_leggeruitrapport!A:A,hlp_leggeruitrapport!F:F)</f>
        <v>3</v>
      </c>
      <c r="V747" s="165">
        <f>_xlfn.XLOOKUP($G747,hpBPaanwas!$C:$C,hpBPaanwas!T:T,".")</f>
        <v>3</v>
      </c>
      <c r="W747" s="75">
        <f t="shared" si="80"/>
        <v>-2.9200000000000004</v>
      </c>
      <c r="X747" s="6">
        <v>-2.72</v>
      </c>
      <c r="Y747" s="6">
        <v>1.8</v>
      </c>
      <c r="Z747" s="6">
        <v>1.79</v>
      </c>
      <c r="AA747" s="6">
        <v>0</v>
      </c>
      <c r="AB747" s="6">
        <v>0.13</v>
      </c>
      <c r="AC747" s="6">
        <v>58.2</v>
      </c>
      <c r="AD747" s="6">
        <v>0</v>
      </c>
      <c r="AE747" s="6">
        <v>4.2</v>
      </c>
      <c r="AF747" s="6">
        <v>0</v>
      </c>
      <c r="AG747" s="6" t="s">
        <v>27</v>
      </c>
      <c r="AH747" s="6" t="s">
        <v>32</v>
      </c>
      <c r="AI747" s="6" t="s">
        <v>41</v>
      </c>
      <c r="AJ747" s="6" t="s">
        <v>139</v>
      </c>
      <c r="AK747" s="76">
        <f>_xlfn.XLOOKUP(G747,hlpBPout!C:C,hlpBPout!X:X,".")</f>
        <v>59</v>
      </c>
      <c r="AL747" s="75">
        <f>_xlfn.XLOOKUP($G747,hlpBPout!$C:$C,hlpBPout!AA:AA,".")</f>
        <v>0</v>
      </c>
      <c r="AM747" s="75">
        <f>_xlfn.XLOOKUP(G747,hpBPaanwas!C:C,hpBPaanwas!X:X,".")</f>
        <v>62</v>
      </c>
      <c r="AN747" s="165">
        <f t="shared" si="78"/>
        <v>0.2153846153846154</v>
      </c>
      <c r="AO747" s="75">
        <f>_xlfn.XLOOKUP($G747,hpBPaanwas!$C:$C,hpBPaanwas!AA:AA,".")</f>
        <v>7</v>
      </c>
      <c r="AP747" s="116"/>
      <c r="AQ747" s="76">
        <f t="shared" si="81"/>
        <v>0.79999999999999716</v>
      </c>
      <c r="AR747" s="257"/>
      <c r="AS747" s="127"/>
      <c r="AT747" s="127" t="s">
        <v>3795</v>
      </c>
      <c r="AU747" s="128"/>
      <c r="AV747" s="232" t="str">
        <f>_xlfn.XLOOKUP($F747,Monstervakken!$C:$C,Monstervakken!L:L,".",0)</f>
        <v>Altijd toepasbaar</v>
      </c>
      <c r="AW747" s="232" t="str">
        <f>_xlfn.XLOOKUP($F747,Monstervakken!$C:$C,Monstervakken!M:M,".",0)</f>
        <v>Altijd toepasbaar</v>
      </c>
      <c r="AX747" s="232" t="str">
        <f>_xlfn.XLOOKUP($F747,Monstervakken!$C:$C,Monstervakken!N:N,".",0)</f>
        <v>Verspreidbaar</v>
      </c>
      <c r="AY747" s="232" t="str">
        <f>_xlfn.XLOOKUP($F747,Monstervakken!$C:$C,Monstervakken!O:O,".",0)</f>
        <v>Toepasbaar in GBT</v>
      </c>
      <c r="AZ747" s="232" t="str">
        <f>_xlfn.XLOOKUP($F747,Monstervakken!$C:$C,Monstervakken!P:P,".",0)</f>
        <v>Toepasbaar in GBT</v>
      </c>
      <c r="BA747" s="232" t="str">
        <f>_xlfn.XLOOKUP($F747,Monstervakken!$C:$C,Monstervakken!Q:Q,".",0)</f>
        <v>Geen</v>
      </c>
      <c r="BB747" s="232"/>
      <c r="BC747" s="234" t="str">
        <f>_xlfn.XLOOKUP($F747,Monstervakken!$C:$C,Monstervakken!CM:CM,".",0)</f>
        <v>ja</v>
      </c>
      <c r="BD747" s="234" t="str">
        <f>_xlfn.XLOOKUP($F747,Monstervakken!$C:$C,Monstervakken!CN:CN,".",0)</f>
        <v>ja</v>
      </c>
      <c r="BE747" s="234" t="str">
        <f>_xlfn.XLOOKUP($F747,Monstervakken!$C:$C,Monstervakken!CO:CO,".",0)</f>
        <v>ja</v>
      </c>
      <c r="BF747" s="234" t="str">
        <f>_xlfn.XLOOKUP($F747,Monstervakken!$C:$C,Monstervakken!CP:CP,".",0)</f>
        <v>ja</v>
      </c>
      <c r="BG747" s="234" t="str">
        <f>_xlfn.XLOOKUP($F747,Monstervakken!$C:$C,Monstervakken!CQ:CQ,".",0)</f>
        <v>ja</v>
      </c>
      <c r="BH747" s="234" t="str">
        <f>_xlfn.XLOOKUP($F747,Monstervakken!$C:$C,Monstervakken!CR:CR,".",0)</f>
        <v>ja</v>
      </c>
      <c r="BI747" s="234" t="str">
        <f>_xlfn.XLOOKUP($F747,Monstervakken!$C:$C,Monstervakken!CS:CS,".",0)</f>
        <v>ja</v>
      </c>
      <c r="BJ747" s="234" t="str">
        <f>_xlfn.XLOOKUP($F747,Monstervakken!$C:$C,Monstervakken!CT:CT,".",0)</f>
        <v>ja</v>
      </c>
      <c r="BK747" s="234" t="str">
        <f>_xlfn.XLOOKUP($F747,Monstervakken!$C:$C,Monstervakken!CU:CU,".",0)</f>
        <v>ja</v>
      </c>
      <c r="BL747" s="232" t="str">
        <f t="shared" si="76"/>
        <v>254_044</v>
      </c>
    </row>
    <row r="748" spans="1:64" x14ac:dyDescent="0.2">
      <c r="A748" s="6" t="s">
        <v>1647</v>
      </c>
      <c r="C748" s="135">
        <f>_xlfn.XLOOKUP(F748,Monstervakken!C:C,Monstervakken!B:B)</f>
        <v>2030</v>
      </c>
      <c r="D748" s="6" t="s">
        <v>1636</v>
      </c>
      <c r="E748" s="6" t="s">
        <v>138</v>
      </c>
      <c r="F748" s="75">
        <v>121</v>
      </c>
      <c r="G748" s="115" t="str">
        <f t="shared" si="77"/>
        <v>254_045</v>
      </c>
      <c r="H748" s="135"/>
      <c r="I748" s="75">
        <v>45</v>
      </c>
      <c r="J748" s="6" t="s">
        <v>618</v>
      </c>
      <c r="K748" s="23">
        <v>45</v>
      </c>
      <c r="L748" s="25">
        <v>6.75</v>
      </c>
      <c r="M748" s="6">
        <v>303.75</v>
      </c>
      <c r="N748" s="8">
        <v>43662</v>
      </c>
      <c r="O748" s="6" t="s">
        <v>74</v>
      </c>
      <c r="P748" s="66">
        <v>-1.97</v>
      </c>
      <c r="Q748" s="66">
        <v>-1.97</v>
      </c>
      <c r="R748" s="66">
        <f>_xlfn.XLOOKUP(E748,hlp_leggeruitrapport!A:A,hlp_leggeruitrapport!D:D)</f>
        <v>-1.97</v>
      </c>
      <c r="S748" s="66">
        <v>0.75</v>
      </c>
      <c r="T748" s="66">
        <f>_xlfn.XLOOKUP(E748,hlp_leggeruitrapport!A:A,hlp_leggeruitrapport!E:E)</f>
        <v>0.75</v>
      </c>
      <c r="U748" s="75">
        <f>_xlfn.XLOOKUP(E748,hlp_leggeruitrapport!A:A,hlp_leggeruitrapport!F:F)</f>
        <v>3</v>
      </c>
      <c r="V748" s="165">
        <f>_xlfn.XLOOKUP($G748,hpBPaanwas!$C:$C,hpBPaanwas!T:T,".")</f>
        <v>3</v>
      </c>
      <c r="W748" s="75">
        <f t="shared" si="80"/>
        <v>-2.9200000000000004</v>
      </c>
      <c r="X748" s="6">
        <v>-2.72</v>
      </c>
      <c r="Y748" s="6">
        <v>2.25</v>
      </c>
      <c r="Z748" s="6">
        <v>1.83</v>
      </c>
      <c r="AA748" s="6">
        <v>7.0000000000000007E-2</v>
      </c>
      <c r="AB748" s="6">
        <v>0.37</v>
      </c>
      <c r="AC748" s="6">
        <v>82.4</v>
      </c>
      <c r="AD748" s="6">
        <v>3.2</v>
      </c>
      <c r="AE748" s="6">
        <v>16.7</v>
      </c>
      <c r="AF748" s="6">
        <v>3.9829000000000003E-2</v>
      </c>
      <c r="AG748" s="6" t="s">
        <v>479</v>
      </c>
      <c r="AH748" s="6" t="s">
        <v>32</v>
      </c>
      <c r="AI748" s="6" t="s">
        <v>41</v>
      </c>
      <c r="AJ748" s="6" t="s">
        <v>618</v>
      </c>
      <c r="AK748" s="76">
        <f>_xlfn.XLOOKUP(G748,hlpBPout!C:C,hlpBPout!X:X,".")</f>
        <v>81</v>
      </c>
      <c r="AL748" s="75">
        <f>_xlfn.XLOOKUP($G748,hlpBPout!$C:$C,hlpBPout!AA:AA,".")</f>
        <v>5</v>
      </c>
      <c r="AM748" s="75">
        <f>_xlfn.XLOOKUP(G748,hpBPaanwas!C:C,hpBPaanwas!X:X,".")</f>
        <v>90</v>
      </c>
      <c r="AN748" s="165">
        <f t="shared" si="78"/>
        <v>0.4</v>
      </c>
      <c r="AO748" s="75">
        <f>_xlfn.XLOOKUP($G748,hpBPaanwas!$C:$C,hpBPaanwas!AA:AA,".")</f>
        <v>18</v>
      </c>
      <c r="AP748" s="116"/>
      <c r="AQ748" s="76">
        <f t="shared" si="81"/>
        <v>-1.4000000000000057</v>
      </c>
      <c r="AR748" s="257"/>
      <c r="AS748" s="127"/>
      <c r="AT748" s="127" t="s">
        <v>3795</v>
      </c>
      <c r="AU748" s="128"/>
      <c r="AV748" s="232" t="str">
        <f>_xlfn.XLOOKUP($F748,Monstervakken!$C:$C,Monstervakken!L:L,".",0)</f>
        <v>Altijd toepasbaar</v>
      </c>
      <c r="AW748" s="232" t="str">
        <f>_xlfn.XLOOKUP($F748,Monstervakken!$C:$C,Monstervakken!M:M,".",0)</f>
        <v>Altijd toepasbaar</v>
      </c>
      <c r="AX748" s="232" t="str">
        <f>_xlfn.XLOOKUP($F748,Monstervakken!$C:$C,Monstervakken!N:N,".",0)</f>
        <v>Verspreidbaar</v>
      </c>
      <c r="AY748" s="232" t="str">
        <f>_xlfn.XLOOKUP($F748,Monstervakken!$C:$C,Monstervakken!O:O,".",0)</f>
        <v>Toepasbaar in GBT</v>
      </c>
      <c r="AZ748" s="232" t="str">
        <f>_xlfn.XLOOKUP($F748,Monstervakken!$C:$C,Monstervakken!P:P,".",0)</f>
        <v>Toepasbaar in GBT</v>
      </c>
      <c r="BA748" s="232" t="str">
        <f>_xlfn.XLOOKUP($F748,Monstervakken!$C:$C,Monstervakken!Q:Q,".",0)</f>
        <v>Geen</v>
      </c>
      <c r="BB748" s="232"/>
      <c r="BC748" s="234" t="str">
        <f>_xlfn.XLOOKUP($F748,Monstervakken!$C:$C,Monstervakken!CM:CM,".",0)</f>
        <v>ja</v>
      </c>
      <c r="BD748" s="234" t="str">
        <f>_xlfn.XLOOKUP($F748,Monstervakken!$C:$C,Monstervakken!CN:CN,".",0)</f>
        <v>ja</v>
      </c>
      <c r="BE748" s="234" t="str">
        <f>_xlfn.XLOOKUP($F748,Monstervakken!$C:$C,Monstervakken!CO:CO,".",0)</f>
        <v>ja</v>
      </c>
      <c r="BF748" s="234" t="str">
        <f>_xlfn.XLOOKUP($F748,Monstervakken!$C:$C,Monstervakken!CP:CP,".",0)</f>
        <v>ja</v>
      </c>
      <c r="BG748" s="234" t="str">
        <f>_xlfn.XLOOKUP($F748,Monstervakken!$C:$C,Monstervakken!CQ:CQ,".",0)</f>
        <v>ja</v>
      </c>
      <c r="BH748" s="234" t="str">
        <f>_xlfn.XLOOKUP($F748,Monstervakken!$C:$C,Monstervakken!CR:CR,".",0)</f>
        <v>ja</v>
      </c>
      <c r="BI748" s="234" t="str">
        <f>_xlfn.XLOOKUP($F748,Monstervakken!$C:$C,Monstervakken!CS:CS,".",0)</f>
        <v>ja</v>
      </c>
      <c r="BJ748" s="234" t="str">
        <f>_xlfn.XLOOKUP($F748,Monstervakken!$C:$C,Monstervakken!CT:CT,".",0)</f>
        <v>ja</v>
      </c>
      <c r="BK748" s="234" t="str">
        <f>_xlfn.XLOOKUP($F748,Monstervakken!$C:$C,Monstervakken!CU:CU,".",0)</f>
        <v>ja</v>
      </c>
      <c r="BL748" s="232" t="str">
        <f t="shared" si="76"/>
        <v>254_045</v>
      </c>
    </row>
    <row r="749" spans="1:64" x14ac:dyDescent="0.2">
      <c r="A749" s="6" t="s">
        <v>1647</v>
      </c>
      <c r="C749" s="135">
        <f>_xlfn.XLOOKUP(F749,Monstervakken!C:C,Monstervakken!B:B)</f>
        <v>4049</v>
      </c>
      <c r="D749" s="6" t="s">
        <v>1636</v>
      </c>
      <c r="E749" s="6" t="s">
        <v>596</v>
      </c>
      <c r="F749" s="75">
        <v>113</v>
      </c>
      <c r="G749" s="115" t="str">
        <f t="shared" si="77"/>
        <v>254_015</v>
      </c>
      <c r="H749" s="135"/>
      <c r="I749" s="75">
        <v>15</v>
      </c>
      <c r="J749" s="6" t="s">
        <v>992</v>
      </c>
      <c r="K749" s="23">
        <v>62</v>
      </c>
      <c r="L749" s="25">
        <v>5.8</v>
      </c>
      <c r="M749" s="6">
        <v>359.6</v>
      </c>
      <c r="N749" s="8">
        <v>43663</v>
      </c>
      <c r="O749" s="6" t="s">
        <v>74</v>
      </c>
      <c r="P749" s="66">
        <v>-1.95</v>
      </c>
      <c r="Q749" s="66">
        <v>-1.97</v>
      </c>
      <c r="R749" s="66">
        <f>_xlfn.XLOOKUP(E749,hlp_leggeruitrapport!A:A,hlp_leggeruitrapport!D:D)</f>
        <v>-1.97</v>
      </c>
      <c r="S749" s="66">
        <v>0.75</v>
      </c>
      <c r="T749" s="66">
        <f>_xlfn.XLOOKUP(E749,hlp_leggeruitrapport!A:A,hlp_leggeruitrapport!E:E)</f>
        <v>0.75</v>
      </c>
      <c r="U749" s="75">
        <f>_xlfn.XLOOKUP(E749,hlp_leggeruitrapport!A:A,hlp_leggeruitrapport!F:F)</f>
        <v>3</v>
      </c>
      <c r="V749" s="165">
        <f>_xlfn.XLOOKUP($G749,hpBPaanwas!$C:$C,hpBPaanwas!T:T,".")</f>
        <v>2.57</v>
      </c>
      <c r="W749" s="75">
        <f t="shared" si="80"/>
        <v>-2.9200000000000004</v>
      </c>
      <c r="X749" s="6">
        <v>-2.72</v>
      </c>
      <c r="Y749" s="6">
        <v>1.933333</v>
      </c>
      <c r="Z749" s="6">
        <v>0.89</v>
      </c>
      <c r="AA749" s="6">
        <v>0.62</v>
      </c>
      <c r="AB749" s="6">
        <v>0.73</v>
      </c>
      <c r="AC749" s="6">
        <v>55.2</v>
      </c>
      <c r="AD749" s="6">
        <v>38.4</v>
      </c>
      <c r="AE749" s="6">
        <v>45.3</v>
      </c>
      <c r="AF749" s="6">
        <v>0.29951699999999998</v>
      </c>
      <c r="AG749" s="6" t="s">
        <v>921</v>
      </c>
      <c r="AH749" s="6" t="s">
        <v>28</v>
      </c>
      <c r="AI749" s="6" t="s">
        <v>41</v>
      </c>
      <c r="AJ749" s="6" t="s">
        <v>992</v>
      </c>
      <c r="AK749" s="75">
        <f>_xlfn.XLOOKUP(G749,hlpBPout!C:C,hlpBPout!X:X,".")</f>
        <v>56</v>
      </c>
      <c r="AL749" s="75">
        <f>_xlfn.XLOOKUP($G749,hlpBPout!$C:$C,hlpBPout!AA:AA,".")</f>
        <v>25</v>
      </c>
      <c r="AM749" s="75">
        <f>_xlfn.XLOOKUP(G749,hpBPaanwas!C:C,hpBPaanwas!X:X,".")</f>
        <v>62</v>
      </c>
      <c r="AN749" s="165">
        <f t="shared" si="78"/>
        <v>0.80645161290322576</v>
      </c>
      <c r="AO749" s="75">
        <f>_xlfn.XLOOKUP($G749,hpBPaanwas!$C:$C,hpBPaanwas!AA:AA,".")</f>
        <v>50</v>
      </c>
      <c r="AP749" s="116"/>
      <c r="AQ749" s="75">
        <f t="shared" si="81"/>
        <v>0.79999999999999716</v>
      </c>
      <c r="AR749" s="116"/>
      <c r="AS749" s="127" t="s">
        <v>1647</v>
      </c>
      <c r="AT749" s="127">
        <v>13</v>
      </c>
      <c r="AU749" s="128"/>
      <c r="AV749" s="232" t="str">
        <f>_xlfn.XLOOKUP($F749,Monstervakken!$C:$C,Monstervakken!L:L,".",0)</f>
        <v>Klasse industrie</v>
      </c>
      <c r="AW749" s="232" t="str">
        <f>_xlfn.XLOOKUP($F749,Monstervakken!$C:$C,Monstervakken!M:M,".",0)</f>
        <v>Klasse B</v>
      </c>
      <c r="AX749" s="232" t="str">
        <f>_xlfn.XLOOKUP($F749,Monstervakken!$C:$C,Monstervakken!N:N,".",0)</f>
        <v>Verspreidbaar</v>
      </c>
      <c r="AY749" s="232" t="str">
        <f>_xlfn.XLOOKUP($F749,Monstervakken!$C:$C,Monstervakken!O:O,".",0)</f>
        <v>Toepasbaar in GBT</v>
      </c>
      <c r="AZ749" s="232" t="str">
        <f>_xlfn.XLOOKUP($F749,Monstervakken!$C:$C,Monstervakken!P:P,".",0)</f>
        <v>Toepasbaar in GBT</v>
      </c>
      <c r="BA749" s="232" t="str">
        <f>_xlfn.XLOOKUP($F749,Monstervakken!$C:$C,Monstervakken!Q:Q,".",0)</f>
        <v>Geen</v>
      </c>
      <c r="BB749" s="232"/>
      <c r="BC749" s="234" t="str">
        <f>_xlfn.XLOOKUP($F749,Monstervakken!$C:$C,Monstervakken!CM:CM,".",0)</f>
        <v>ja</v>
      </c>
      <c r="BD749" s="234" t="str">
        <f>_xlfn.XLOOKUP($F749,Monstervakken!$C:$C,Monstervakken!CN:CN,".",0)</f>
        <v>ja</v>
      </c>
      <c r="BE749" s="234" t="str">
        <f>_xlfn.XLOOKUP($F749,Monstervakken!$C:$C,Monstervakken!CO:CO,".",0)</f>
        <v>ja</v>
      </c>
      <c r="BF749" s="234" t="str">
        <f>_xlfn.XLOOKUP($F749,Monstervakken!$C:$C,Monstervakken!CP:CP,".",0)</f>
        <v>ja</v>
      </c>
      <c r="BG749" s="234" t="str">
        <f>_xlfn.XLOOKUP($F749,Monstervakken!$C:$C,Monstervakken!CQ:CQ,".",0)</f>
        <v>ja</v>
      </c>
      <c r="BH749" s="234" t="str">
        <f>_xlfn.XLOOKUP($F749,Monstervakken!$C:$C,Monstervakken!CR:CR,".",0)</f>
        <v>ja</v>
      </c>
      <c r="BI749" s="234" t="str">
        <f>_xlfn.XLOOKUP($F749,Monstervakken!$C:$C,Monstervakken!CS:CS,".",0)</f>
        <v>ja</v>
      </c>
      <c r="BJ749" s="234" t="str">
        <f>_xlfn.XLOOKUP($F749,Monstervakken!$C:$C,Monstervakken!CT:CT,".",0)</f>
        <v>ja</v>
      </c>
      <c r="BK749" s="234" t="str">
        <f>_xlfn.XLOOKUP($F749,Monstervakken!$C:$C,Monstervakken!CU:CU,".",0)</f>
        <v>ja</v>
      </c>
      <c r="BL749" s="232" t="str">
        <f t="shared" si="76"/>
        <v>254_015</v>
      </c>
    </row>
    <row r="750" spans="1:64" x14ac:dyDescent="0.2">
      <c r="A750" s="6" t="s">
        <v>1647</v>
      </c>
      <c r="C750" s="135">
        <f>_xlfn.XLOOKUP(F750,Monstervakken!C:C,Monstervakken!B:B)</f>
        <v>4049</v>
      </c>
      <c r="D750" s="6" t="s">
        <v>1636</v>
      </c>
      <c r="E750" s="6" t="s">
        <v>596</v>
      </c>
      <c r="F750" s="75">
        <v>113</v>
      </c>
      <c r="G750" s="115" t="str">
        <f t="shared" si="77"/>
        <v>254_016</v>
      </c>
      <c r="H750" s="135"/>
      <c r="I750" s="75">
        <v>16</v>
      </c>
      <c r="J750" s="6" t="s">
        <v>597</v>
      </c>
      <c r="K750" s="23">
        <v>47</v>
      </c>
      <c r="L750" s="25">
        <v>6.45</v>
      </c>
      <c r="M750" s="6">
        <v>303.14999999999998</v>
      </c>
      <c r="N750" s="8">
        <v>43663</v>
      </c>
      <c r="O750" s="6" t="s">
        <v>74</v>
      </c>
      <c r="P750" s="66">
        <v>-1.95</v>
      </c>
      <c r="Q750" s="66">
        <v>-1.97</v>
      </c>
      <c r="R750" s="66">
        <f>_xlfn.XLOOKUP(E750,hlp_leggeruitrapport!A:A,hlp_leggeruitrapport!D:D)</f>
        <v>-1.97</v>
      </c>
      <c r="S750" s="66">
        <v>0.75</v>
      </c>
      <c r="T750" s="66">
        <f>_xlfn.XLOOKUP(E750,hlp_leggeruitrapport!A:A,hlp_leggeruitrapport!E:E)</f>
        <v>0.75</v>
      </c>
      <c r="U750" s="75">
        <f>_xlfn.XLOOKUP(E750,hlp_leggeruitrapport!A:A,hlp_leggeruitrapport!F:F)</f>
        <v>3</v>
      </c>
      <c r="V750" s="165">
        <f>_xlfn.XLOOKUP($G750,hpBPaanwas!$C:$C,hpBPaanwas!T:T,".")</f>
        <v>3</v>
      </c>
      <c r="W750" s="75">
        <f t="shared" si="80"/>
        <v>-2.9200000000000004</v>
      </c>
      <c r="X750" s="6">
        <v>-2.72</v>
      </c>
      <c r="Y750" s="6">
        <v>1.95</v>
      </c>
      <c r="Z750" s="6">
        <v>1.49</v>
      </c>
      <c r="AA750" s="6">
        <v>0.21</v>
      </c>
      <c r="AB750" s="6">
        <v>0.48</v>
      </c>
      <c r="AC750" s="6">
        <v>70</v>
      </c>
      <c r="AD750" s="6">
        <v>9.9</v>
      </c>
      <c r="AE750" s="6">
        <v>22.6</v>
      </c>
      <c r="AF750" s="6">
        <v>0.123181</v>
      </c>
      <c r="AG750" s="6" t="s">
        <v>479</v>
      </c>
      <c r="AH750" s="6" t="s">
        <v>32</v>
      </c>
      <c r="AI750" s="6" t="s">
        <v>41</v>
      </c>
      <c r="AJ750" s="6" t="s">
        <v>597</v>
      </c>
      <c r="AK750" s="75">
        <f>_xlfn.XLOOKUP(G750,hlpBPout!C:C,hlpBPout!X:X,".")</f>
        <v>71</v>
      </c>
      <c r="AL750" s="75">
        <f>_xlfn.XLOOKUP($G750,hlpBPout!$C:$C,hlpBPout!AA:AA,".")</f>
        <v>9</v>
      </c>
      <c r="AM750" s="75">
        <f>_xlfn.XLOOKUP(G750,hpBPaanwas!C:C,hpBPaanwas!X:X,".")</f>
        <v>75</v>
      </c>
      <c r="AN750" s="165">
        <f t="shared" si="78"/>
        <v>0.51063829787234039</v>
      </c>
      <c r="AO750" s="75">
        <f>_xlfn.XLOOKUP($G750,hpBPaanwas!$C:$C,hpBPaanwas!AA:AA,".")</f>
        <v>24</v>
      </c>
      <c r="AP750" s="116"/>
      <c r="AQ750" s="75">
        <f t="shared" si="81"/>
        <v>1</v>
      </c>
      <c r="AR750" s="116"/>
      <c r="AS750" s="127" t="s">
        <v>1647</v>
      </c>
      <c r="AT750" s="127">
        <v>13</v>
      </c>
      <c r="AU750" s="128"/>
      <c r="AV750" s="232" t="str">
        <f>_xlfn.XLOOKUP($F750,Monstervakken!$C:$C,Monstervakken!L:L,".",0)</f>
        <v>Klasse industrie</v>
      </c>
      <c r="AW750" s="232" t="str">
        <f>_xlfn.XLOOKUP($F750,Monstervakken!$C:$C,Monstervakken!M:M,".",0)</f>
        <v>Klasse B</v>
      </c>
      <c r="AX750" s="232" t="str">
        <f>_xlfn.XLOOKUP($F750,Monstervakken!$C:$C,Monstervakken!N:N,".",0)</f>
        <v>Verspreidbaar</v>
      </c>
      <c r="AY750" s="232" t="str">
        <f>_xlfn.XLOOKUP($F750,Monstervakken!$C:$C,Monstervakken!O:O,".",0)</f>
        <v>Toepasbaar in GBT</v>
      </c>
      <c r="AZ750" s="232" t="str">
        <f>_xlfn.XLOOKUP($F750,Monstervakken!$C:$C,Monstervakken!P:P,".",0)</f>
        <v>Toepasbaar in GBT</v>
      </c>
      <c r="BA750" s="232" t="str">
        <f>_xlfn.XLOOKUP($F750,Monstervakken!$C:$C,Monstervakken!Q:Q,".",0)</f>
        <v>Geen</v>
      </c>
      <c r="BB750" s="232"/>
      <c r="BC750" s="234" t="str">
        <f>_xlfn.XLOOKUP($F750,Monstervakken!$C:$C,Monstervakken!CM:CM,".",0)</f>
        <v>ja</v>
      </c>
      <c r="BD750" s="234" t="str">
        <f>_xlfn.XLOOKUP($F750,Monstervakken!$C:$C,Monstervakken!CN:CN,".",0)</f>
        <v>ja</v>
      </c>
      <c r="BE750" s="234" t="str">
        <f>_xlfn.XLOOKUP($F750,Monstervakken!$C:$C,Monstervakken!CO:CO,".",0)</f>
        <v>ja</v>
      </c>
      <c r="BF750" s="234" t="str">
        <f>_xlfn.XLOOKUP($F750,Monstervakken!$C:$C,Monstervakken!CP:CP,".",0)</f>
        <v>ja</v>
      </c>
      <c r="BG750" s="234" t="str">
        <f>_xlfn.XLOOKUP($F750,Monstervakken!$C:$C,Monstervakken!CQ:CQ,".",0)</f>
        <v>ja</v>
      </c>
      <c r="BH750" s="234" t="str">
        <f>_xlfn.XLOOKUP($F750,Monstervakken!$C:$C,Monstervakken!CR:CR,".",0)</f>
        <v>ja</v>
      </c>
      <c r="BI750" s="234" t="str">
        <f>_xlfn.XLOOKUP($F750,Monstervakken!$C:$C,Monstervakken!CS:CS,".",0)</f>
        <v>ja</v>
      </c>
      <c r="BJ750" s="234" t="str">
        <f>_xlfn.XLOOKUP($F750,Monstervakken!$C:$C,Monstervakken!CT:CT,".",0)</f>
        <v>ja</v>
      </c>
      <c r="BK750" s="234" t="str">
        <f>_xlfn.XLOOKUP($F750,Monstervakken!$C:$C,Monstervakken!CU:CU,".",0)</f>
        <v>ja</v>
      </c>
      <c r="BL750" s="232" t="str">
        <f t="shared" si="76"/>
        <v>254_016</v>
      </c>
    </row>
    <row r="751" spans="1:64" x14ac:dyDescent="0.2">
      <c r="A751" s="6" t="s">
        <v>1647</v>
      </c>
      <c r="C751" s="135">
        <f>_xlfn.XLOOKUP(F751,Monstervakken!C:C,Monstervakken!B:B)</f>
        <v>4049</v>
      </c>
      <c r="D751" s="6" t="s">
        <v>1636</v>
      </c>
      <c r="E751" s="6" t="s">
        <v>596</v>
      </c>
      <c r="F751" s="75">
        <v>113</v>
      </c>
      <c r="G751" s="115" t="str">
        <f t="shared" si="77"/>
        <v>254_017</v>
      </c>
      <c r="H751" s="135"/>
      <c r="I751" s="75">
        <v>17</v>
      </c>
      <c r="J751" s="6" t="s">
        <v>598</v>
      </c>
      <c r="K751" s="23">
        <v>50</v>
      </c>
      <c r="L751" s="25">
        <v>7.2</v>
      </c>
      <c r="M751" s="6">
        <v>360</v>
      </c>
      <c r="N751" s="8">
        <v>43663</v>
      </c>
      <c r="O751" s="6" t="s">
        <v>74</v>
      </c>
      <c r="P751" s="66">
        <v>-1.95</v>
      </c>
      <c r="Q751" s="66">
        <v>-1.97</v>
      </c>
      <c r="R751" s="66">
        <f>_xlfn.XLOOKUP(E751,hlp_leggeruitrapport!A:A,hlp_leggeruitrapport!D:D)</f>
        <v>-1.97</v>
      </c>
      <c r="S751" s="66">
        <v>0.75</v>
      </c>
      <c r="T751" s="66">
        <f>_xlfn.XLOOKUP(E751,hlp_leggeruitrapport!A:A,hlp_leggeruitrapport!E:E)</f>
        <v>0.75</v>
      </c>
      <c r="U751" s="75">
        <f>_xlfn.XLOOKUP(E751,hlp_leggeruitrapport!A:A,hlp_leggeruitrapport!F:F)</f>
        <v>3</v>
      </c>
      <c r="V751" s="165">
        <f>_xlfn.XLOOKUP($G751,hpBPaanwas!$C:$C,hpBPaanwas!T:T,".")</f>
        <v>3</v>
      </c>
      <c r="W751" s="75">
        <f t="shared" si="80"/>
        <v>-2.9200000000000004</v>
      </c>
      <c r="X751" s="6">
        <v>-2.72</v>
      </c>
      <c r="Y751" s="6">
        <v>2.7</v>
      </c>
      <c r="Z751" s="6">
        <v>2.04</v>
      </c>
      <c r="AA751" s="6">
        <v>0.4</v>
      </c>
      <c r="AB751" s="6">
        <v>0.82</v>
      </c>
      <c r="AC751" s="6">
        <v>102</v>
      </c>
      <c r="AD751" s="6">
        <v>20</v>
      </c>
      <c r="AE751" s="6">
        <v>41</v>
      </c>
      <c r="AF751" s="6">
        <v>0.16961100000000001</v>
      </c>
      <c r="AG751" s="6" t="s">
        <v>479</v>
      </c>
      <c r="AH751" s="6" t="s">
        <v>32</v>
      </c>
      <c r="AI751" s="6" t="s">
        <v>41</v>
      </c>
      <c r="AJ751" s="6" t="s">
        <v>598</v>
      </c>
      <c r="AK751" s="75">
        <f>_xlfn.XLOOKUP(G751,hlpBPout!C:C,hlpBPout!X:X,".")</f>
        <v>100</v>
      </c>
      <c r="AL751" s="75">
        <f>_xlfn.XLOOKUP($G751,hlpBPout!$C:$C,hlpBPout!AA:AA,".")</f>
        <v>20</v>
      </c>
      <c r="AM751" s="75">
        <f>_xlfn.XLOOKUP(G751,hpBPaanwas!C:C,hpBPaanwas!X:X,".")</f>
        <v>110</v>
      </c>
      <c r="AN751" s="165">
        <f t="shared" si="78"/>
        <v>0.9</v>
      </c>
      <c r="AO751" s="75">
        <f>_xlfn.XLOOKUP($G751,hpBPaanwas!$C:$C,hpBPaanwas!AA:AA,".")</f>
        <v>45</v>
      </c>
      <c r="AP751" s="116"/>
      <c r="AQ751" s="75">
        <f t="shared" si="81"/>
        <v>-2</v>
      </c>
      <c r="AR751" s="116"/>
      <c r="AS751" s="127" t="s">
        <v>1647</v>
      </c>
      <c r="AT751" s="127">
        <v>13</v>
      </c>
      <c r="AU751" s="128"/>
      <c r="AV751" s="232" t="str">
        <f>_xlfn.XLOOKUP($F751,Monstervakken!$C:$C,Monstervakken!L:L,".",0)</f>
        <v>Klasse industrie</v>
      </c>
      <c r="AW751" s="232" t="str">
        <f>_xlfn.XLOOKUP($F751,Monstervakken!$C:$C,Monstervakken!M:M,".",0)</f>
        <v>Klasse B</v>
      </c>
      <c r="AX751" s="232" t="str">
        <f>_xlfn.XLOOKUP($F751,Monstervakken!$C:$C,Monstervakken!N:N,".",0)</f>
        <v>Verspreidbaar</v>
      </c>
      <c r="AY751" s="232" t="str">
        <f>_xlfn.XLOOKUP($F751,Monstervakken!$C:$C,Monstervakken!O:O,".",0)</f>
        <v>Toepasbaar in GBT</v>
      </c>
      <c r="AZ751" s="232" t="str">
        <f>_xlfn.XLOOKUP($F751,Monstervakken!$C:$C,Monstervakken!P:P,".",0)</f>
        <v>Toepasbaar in GBT</v>
      </c>
      <c r="BA751" s="232" t="str">
        <f>_xlfn.XLOOKUP($F751,Monstervakken!$C:$C,Monstervakken!Q:Q,".",0)</f>
        <v>Geen</v>
      </c>
      <c r="BB751" s="232"/>
      <c r="BC751" s="234" t="str">
        <f>_xlfn.XLOOKUP($F751,Monstervakken!$C:$C,Monstervakken!CM:CM,".",0)</f>
        <v>ja</v>
      </c>
      <c r="BD751" s="234" t="str">
        <f>_xlfn.XLOOKUP($F751,Monstervakken!$C:$C,Monstervakken!CN:CN,".",0)</f>
        <v>ja</v>
      </c>
      <c r="BE751" s="234" t="str">
        <f>_xlfn.XLOOKUP($F751,Monstervakken!$C:$C,Monstervakken!CO:CO,".",0)</f>
        <v>ja</v>
      </c>
      <c r="BF751" s="234" t="str">
        <f>_xlfn.XLOOKUP($F751,Monstervakken!$C:$C,Monstervakken!CP:CP,".",0)</f>
        <v>ja</v>
      </c>
      <c r="BG751" s="234" t="str">
        <f>_xlfn.XLOOKUP($F751,Monstervakken!$C:$C,Monstervakken!CQ:CQ,".",0)</f>
        <v>ja</v>
      </c>
      <c r="BH751" s="234" t="str">
        <f>_xlfn.XLOOKUP($F751,Monstervakken!$C:$C,Monstervakken!CR:CR,".",0)</f>
        <v>ja</v>
      </c>
      <c r="BI751" s="234" t="str">
        <f>_xlfn.XLOOKUP($F751,Monstervakken!$C:$C,Monstervakken!CS:CS,".",0)</f>
        <v>ja</v>
      </c>
      <c r="BJ751" s="234" t="str">
        <f>_xlfn.XLOOKUP($F751,Monstervakken!$C:$C,Monstervakken!CT:CT,".",0)</f>
        <v>ja</v>
      </c>
      <c r="BK751" s="234" t="str">
        <f>_xlfn.XLOOKUP($F751,Monstervakken!$C:$C,Monstervakken!CU:CU,".",0)</f>
        <v>ja</v>
      </c>
      <c r="BL751" s="232" t="str">
        <f t="shared" si="76"/>
        <v>254_017</v>
      </c>
    </row>
    <row r="752" spans="1:64" x14ac:dyDescent="0.2">
      <c r="A752" s="6" t="s">
        <v>1647</v>
      </c>
      <c r="C752" s="135">
        <f>_xlfn.XLOOKUP(F752,Monstervakken!C:C,Monstervakken!B:B)</f>
        <v>4049</v>
      </c>
      <c r="D752" s="6" t="s">
        <v>1636</v>
      </c>
      <c r="E752" s="6" t="s">
        <v>596</v>
      </c>
      <c r="F752" s="75">
        <v>113</v>
      </c>
      <c r="G752" s="115" t="str">
        <f t="shared" si="77"/>
        <v>254_018</v>
      </c>
      <c r="H752" s="135"/>
      <c r="I752" s="75">
        <v>18</v>
      </c>
      <c r="J752" s="6" t="s">
        <v>599</v>
      </c>
      <c r="K752" s="23">
        <v>50</v>
      </c>
      <c r="L752" s="25">
        <v>6.45</v>
      </c>
      <c r="M752" s="6">
        <v>322.5</v>
      </c>
      <c r="N752" s="8">
        <v>43663</v>
      </c>
      <c r="O752" s="6" t="s">
        <v>74</v>
      </c>
      <c r="P752" s="66">
        <v>-1.95</v>
      </c>
      <c r="Q752" s="66">
        <v>-1.97</v>
      </c>
      <c r="R752" s="66">
        <f>_xlfn.XLOOKUP(E752,hlp_leggeruitrapport!A:A,hlp_leggeruitrapport!D:D)</f>
        <v>-1.97</v>
      </c>
      <c r="S752" s="66">
        <v>0.75</v>
      </c>
      <c r="T752" s="66">
        <f>_xlfn.XLOOKUP(E752,hlp_leggeruitrapport!A:A,hlp_leggeruitrapport!E:E)</f>
        <v>0.75</v>
      </c>
      <c r="U752" s="75">
        <f>_xlfn.XLOOKUP(E752,hlp_leggeruitrapport!A:A,hlp_leggeruitrapport!F:F)</f>
        <v>3</v>
      </c>
      <c r="V752" s="165">
        <f>_xlfn.XLOOKUP($G752,hpBPaanwas!$C:$C,hpBPaanwas!T:T,".")</f>
        <v>3</v>
      </c>
      <c r="W752" s="75">
        <f t="shared" si="80"/>
        <v>-2.9200000000000004</v>
      </c>
      <c r="X752" s="6">
        <v>-2.72</v>
      </c>
      <c r="Y752" s="6">
        <v>1.95</v>
      </c>
      <c r="Z752" s="6">
        <v>1.83</v>
      </c>
      <c r="AA752" s="6">
        <v>0.14000000000000001</v>
      </c>
      <c r="AB752" s="6">
        <v>0.41</v>
      </c>
      <c r="AC752" s="6">
        <v>91.5</v>
      </c>
      <c r="AD752" s="6">
        <v>7</v>
      </c>
      <c r="AE752" s="6">
        <v>20.5</v>
      </c>
      <c r="AF752" s="6">
        <v>8.6205000000000004E-2</v>
      </c>
      <c r="AG752" s="6" t="s">
        <v>479</v>
      </c>
      <c r="AH752" s="6" t="s">
        <v>32</v>
      </c>
      <c r="AI752" s="6" t="s">
        <v>41</v>
      </c>
      <c r="AJ752" s="6" t="s">
        <v>599</v>
      </c>
      <c r="AK752" s="75">
        <f>_xlfn.XLOOKUP(G752,hlpBPout!C:C,hlpBPout!X:X,".")</f>
        <v>90</v>
      </c>
      <c r="AL752" s="75">
        <f>_xlfn.XLOOKUP($G752,hlpBPout!$C:$C,hlpBPout!AA:AA,".")</f>
        <v>5</v>
      </c>
      <c r="AM752" s="75">
        <f>_xlfn.XLOOKUP(G752,hpBPaanwas!C:C,hpBPaanwas!X:X,".")</f>
        <v>100</v>
      </c>
      <c r="AN752" s="165">
        <f t="shared" si="78"/>
        <v>0.4</v>
      </c>
      <c r="AO752" s="75">
        <f>_xlfn.XLOOKUP($G752,hpBPaanwas!$C:$C,hpBPaanwas!AA:AA,".")</f>
        <v>20</v>
      </c>
      <c r="AP752" s="116"/>
      <c r="AQ752" s="75">
        <f t="shared" si="81"/>
        <v>-1.5</v>
      </c>
      <c r="AR752" s="116"/>
      <c r="AS752" s="127"/>
      <c r="AT752" s="127" t="s">
        <v>3794</v>
      </c>
      <c r="AU752" s="128"/>
      <c r="AV752" s="232" t="str">
        <f>_xlfn.XLOOKUP($F752,Monstervakken!$C:$C,Monstervakken!L:L,".",0)</f>
        <v>Klasse industrie</v>
      </c>
      <c r="AW752" s="232" t="str">
        <f>_xlfn.XLOOKUP($F752,Monstervakken!$C:$C,Monstervakken!M:M,".",0)</f>
        <v>Klasse B</v>
      </c>
      <c r="AX752" s="232" t="str">
        <f>_xlfn.XLOOKUP($F752,Monstervakken!$C:$C,Monstervakken!N:N,".",0)</f>
        <v>Verspreidbaar</v>
      </c>
      <c r="AY752" s="232" t="str">
        <f>_xlfn.XLOOKUP($F752,Monstervakken!$C:$C,Monstervakken!O:O,".",0)</f>
        <v>Toepasbaar in GBT</v>
      </c>
      <c r="AZ752" s="232" t="str">
        <f>_xlfn.XLOOKUP($F752,Monstervakken!$C:$C,Monstervakken!P:P,".",0)</f>
        <v>Toepasbaar in GBT</v>
      </c>
      <c r="BA752" s="232" t="str">
        <f>_xlfn.XLOOKUP($F752,Monstervakken!$C:$C,Monstervakken!Q:Q,".",0)</f>
        <v>Geen</v>
      </c>
      <c r="BB752" s="232"/>
      <c r="BC752" s="234" t="str">
        <f>_xlfn.XLOOKUP($F752,Monstervakken!$C:$C,Monstervakken!CM:CM,".",0)</f>
        <v>ja</v>
      </c>
      <c r="BD752" s="234" t="str">
        <f>_xlfn.XLOOKUP($F752,Monstervakken!$C:$C,Monstervakken!CN:CN,".",0)</f>
        <v>ja</v>
      </c>
      <c r="BE752" s="234" t="str">
        <f>_xlfn.XLOOKUP($F752,Monstervakken!$C:$C,Monstervakken!CO:CO,".",0)</f>
        <v>ja</v>
      </c>
      <c r="BF752" s="234" t="str">
        <f>_xlfn.XLOOKUP($F752,Monstervakken!$C:$C,Monstervakken!CP:CP,".",0)</f>
        <v>ja</v>
      </c>
      <c r="BG752" s="234" t="str">
        <f>_xlfn.XLOOKUP($F752,Monstervakken!$C:$C,Monstervakken!CQ:CQ,".",0)</f>
        <v>ja</v>
      </c>
      <c r="BH752" s="234" t="str">
        <f>_xlfn.XLOOKUP($F752,Monstervakken!$C:$C,Monstervakken!CR:CR,".",0)</f>
        <v>ja</v>
      </c>
      <c r="BI752" s="234" t="str">
        <f>_xlfn.XLOOKUP($F752,Monstervakken!$C:$C,Monstervakken!CS:CS,".",0)</f>
        <v>ja</v>
      </c>
      <c r="BJ752" s="234" t="str">
        <f>_xlfn.XLOOKUP($F752,Monstervakken!$C:$C,Monstervakken!CT:CT,".",0)</f>
        <v>ja</v>
      </c>
      <c r="BK752" s="234" t="str">
        <f>_xlfn.XLOOKUP($F752,Monstervakken!$C:$C,Monstervakken!CU:CU,".",0)</f>
        <v>ja</v>
      </c>
      <c r="BL752" s="232" t="str">
        <f t="shared" si="76"/>
        <v>254_018</v>
      </c>
    </row>
    <row r="753" spans="1:64" x14ac:dyDescent="0.2">
      <c r="A753" s="6" t="s">
        <v>1647</v>
      </c>
      <c r="C753" s="135">
        <f>_xlfn.XLOOKUP(F753,Monstervakken!C:C,Monstervakken!B:B)</f>
        <v>4049</v>
      </c>
      <c r="D753" s="6" t="s">
        <v>1636</v>
      </c>
      <c r="E753" s="6" t="s">
        <v>596</v>
      </c>
      <c r="F753" s="75">
        <v>113</v>
      </c>
      <c r="G753" s="115" t="str">
        <f t="shared" si="77"/>
        <v>254_019</v>
      </c>
      <c r="H753" s="135"/>
      <c r="I753" s="75">
        <v>19</v>
      </c>
      <c r="J753" s="6" t="s">
        <v>993</v>
      </c>
      <c r="K753" s="23">
        <v>56</v>
      </c>
      <c r="L753" s="25">
        <v>6.55</v>
      </c>
      <c r="M753" s="6">
        <v>366.8</v>
      </c>
      <c r="N753" s="8">
        <v>43663</v>
      </c>
      <c r="O753" s="6" t="s">
        <v>74</v>
      </c>
      <c r="P753" s="66">
        <v>-1.95</v>
      </c>
      <c r="Q753" s="66">
        <v>-1.97</v>
      </c>
      <c r="R753" s="66">
        <f>_xlfn.XLOOKUP(E753,hlp_leggeruitrapport!A:A,hlp_leggeruitrapport!D:D)</f>
        <v>-1.97</v>
      </c>
      <c r="S753" s="66">
        <v>0.75</v>
      </c>
      <c r="T753" s="66">
        <f>_xlfn.XLOOKUP(E753,hlp_leggeruitrapport!A:A,hlp_leggeruitrapport!E:E)</f>
        <v>0.75</v>
      </c>
      <c r="U753" s="75">
        <f>_xlfn.XLOOKUP(E753,hlp_leggeruitrapport!A:A,hlp_leggeruitrapport!F:F)</f>
        <v>3</v>
      </c>
      <c r="V753" s="165">
        <f>_xlfn.XLOOKUP($G753,hpBPaanwas!$C:$C,hpBPaanwas!T:T,".")</f>
        <v>3</v>
      </c>
      <c r="W753" s="75">
        <f t="shared" si="80"/>
        <v>-2.9200000000000004</v>
      </c>
      <c r="X753" s="6">
        <v>-2.72</v>
      </c>
      <c r="Y753" s="6">
        <v>2.0499999999999998</v>
      </c>
      <c r="Z753" s="6">
        <v>0.95</v>
      </c>
      <c r="AA753" s="6">
        <v>0.49</v>
      </c>
      <c r="AB753" s="6">
        <v>0.66</v>
      </c>
      <c r="AC753" s="6">
        <v>53.2</v>
      </c>
      <c r="AD753" s="6">
        <v>27.4</v>
      </c>
      <c r="AE753" s="6">
        <v>37</v>
      </c>
      <c r="AF753" s="6">
        <v>0.23610999999999999</v>
      </c>
      <c r="AG753" s="6" t="s">
        <v>921</v>
      </c>
      <c r="AH753" s="6" t="s">
        <v>28</v>
      </c>
      <c r="AI753" s="6" t="s">
        <v>41</v>
      </c>
      <c r="AJ753" s="6" t="s">
        <v>993</v>
      </c>
      <c r="AK753" s="75">
        <f>_xlfn.XLOOKUP(G753,hlpBPout!C:C,hlpBPout!X:X,".")</f>
        <v>50</v>
      </c>
      <c r="AL753" s="75">
        <f>_xlfn.XLOOKUP($G753,hlpBPout!$C:$C,hlpBPout!AA:AA,".")</f>
        <v>28</v>
      </c>
      <c r="AM753" s="75">
        <f>_xlfn.XLOOKUP(G753,hpBPaanwas!C:C,hpBPaanwas!X:X,".")</f>
        <v>62</v>
      </c>
      <c r="AN753" s="165">
        <f t="shared" si="78"/>
        <v>0.8035714285714286</v>
      </c>
      <c r="AO753" s="75">
        <f>_xlfn.XLOOKUP($G753,hpBPaanwas!$C:$C,hpBPaanwas!AA:AA,".")</f>
        <v>45</v>
      </c>
      <c r="AP753" s="116"/>
      <c r="AQ753" s="75">
        <f t="shared" si="81"/>
        <v>-3.2000000000000028</v>
      </c>
      <c r="AR753" s="116"/>
      <c r="AS753" s="127"/>
      <c r="AT753" s="127" t="s">
        <v>3794</v>
      </c>
      <c r="AU753" s="128"/>
      <c r="AV753" s="232" t="str">
        <f>_xlfn.XLOOKUP($F753,Monstervakken!$C:$C,Monstervakken!L:L,".",0)</f>
        <v>Klasse industrie</v>
      </c>
      <c r="AW753" s="232" t="str">
        <f>_xlfn.XLOOKUP($F753,Monstervakken!$C:$C,Monstervakken!M:M,".",0)</f>
        <v>Klasse B</v>
      </c>
      <c r="AX753" s="232" t="str">
        <f>_xlfn.XLOOKUP($F753,Monstervakken!$C:$C,Monstervakken!N:N,".",0)</f>
        <v>Verspreidbaar</v>
      </c>
      <c r="AY753" s="232" t="str">
        <f>_xlfn.XLOOKUP($F753,Monstervakken!$C:$C,Monstervakken!O:O,".",0)</f>
        <v>Toepasbaar in GBT</v>
      </c>
      <c r="AZ753" s="232" t="str">
        <f>_xlfn.XLOOKUP($F753,Monstervakken!$C:$C,Monstervakken!P:P,".",0)</f>
        <v>Toepasbaar in GBT</v>
      </c>
      <c r="BA753" s="232" t="str">
        <f>_xlfn.XLOOKUP($F753,Monstervakken!$C:$C,Monstervakken!Q:Q,".",0)</f>
        <v>Geen</v>
      </c>
      <c r="BB753" s="232"/>
      <c r="BC753" s="234" t="str">
        <f>_xlfn.XLOOKUP($F753,Monstervakken!$C:$C,Monstervakken!CM:CM,".",0)</f>
        <v>ja</v>
      </c>
      <c r="BD753" s="234" t="str">
        <f>_xlfn.XLOOKUP($F753,Monstervakken!$C:$C,Monstervakken!CN:CN,".",0)</f>
        <v>ja</v>
      </c>
      <c r="BE753" s="234" t="str">
        <f>_xlfn.XLOOKUP($F753,Monstervakken!$C:$C,Monstervakken!CO:CO,".",0)</f>
        <v>ja</v>
      </c>
      <c r="BF753" s="234" t="str">
        <f>_xlfn.XLOOKUP($F753,Monstervakken!$C:$C,Monstervakken!CP:CP,".",0)</f>
        <v>ja</v>
      </c>
      <c r="BG753" s="234" t="str">
        <f>_xlfn.XLOOKUP($F753,Monstervakken!$C:$C,Monstervakken!CQ:CQ,".",0)</f>
        <v>ja</v>
      </c>
      <c r="BH753" s="234" t="str">
        <f>_xlfn.XLOOKUP($F753,Monstervakken!$C:$C,Monstervakken!CR:CR,".",0)</f>
        <v>ja</v>
      </c>
      <c r="BI753" s="234" t="str">
        <f>_xlfn.XLOOKUP($F753,Monstervakken!$C:$C,Monstervakken!CS:CS,".",0)</f>
        <v>ja</v>
      </c>
      <c r="BJ753" s="234" t="str">
        <f>_xlfn.XLOOKUP($F753,Monstervakken!$C:$C,Monstervakken!CT:CT,".",0)</f>
        <v>ja</v>
      </c>
      <c r="BK753" s="234" t="str">
        <f>_xlfn.XLOOKUP($F753,Monstervakken!$C:$C,Monstervakken!CU:CU,".",0)</f>
        <v>ja</v>
      </c>
      <c r="BL753" s="232" t="str">
        <f t="shared" si="76"/>
        <v>254_019</v>
      </c>
    </row>
    <row r="754" spans="1:64" x14ac:dyDescent="0.2">
      <c r="A754" s="6" t="s">
        <v>1647</v>
      </c>
      <c r="C754" s="135">
        <f>_xlfn.XLOOKUP(F754,Monstervakken!C:C,Monstervakken!B:B)</f>
        <v>2030</v>
      </c>
      <c r="D754" s="6" t="s">
        <v>1636</v>
      </c>
      <c r="E754" s="6" t="s">
        <v>138</v>
      </c>
      <c r="F754" s="75">
        <v>121</v>
      </c>
      <c r="G754" s="115" t="str">
        <f t="shared" si="77"/>
        <v>254_046</v>
      </c>
      <c r="H754" s="135"/>
      <c r="I754" s="75">
        <v>46</v>
      </c>
      <c r="J754" s="6" t="s">
        <v>140</v>
      </c>
      <c r="K754" s="23">
        <v>45</v>
      </c>
      <c r="L754" s="25">
        <v>6</v>
      </c>
      <c r="M754" s="6">
        <v>270</v>
      </c>
      <c r="N754" s="8">
        <v>43662</v>
      </c>
      <c r="O754" s="6" t="s">
        <v>74</v>
      </c>
      <c r="P754" s="66">
        <v>-1.97</v>
      </c>
      <c r="Q754" s="66">
        <v>-1.97</v>
      </c>
      <c r="R754" s="66">
        <f>_xlfn.XLOOKUP(E754,hlp_leggeruitrapport!A:A,hlp_leggeruitrapport!D:D)</f>
        <v>-1.97</v>
      </c>
      <c r="S754" s="66">
        <v>0.75</v>
      </c>
      <c r="T754" s="66">
        <f>_xlfn.XLOOKUP(E754,hlp_leggeruitrapport!A:A,hlp_leggeruitrapport!E:E)</f>
        <v>0.75</v>
      </c>
      <c r="U754" s="75">
        <f>_xlfn.XLOOKUP(E754,hlp_leggeruitrapport!A:A,hlp_leggeruitrapport!F:F)</f>
        <v>3</v>
      </c>
      <c r="V754" s="165">
        <f>_xlfn.XLOOKUP($G754,hpBPaanwas!$C:$C,hpBPaanwas!T:T,".")</f>
        <v>3</v>
      </c>
      <c r="W754" s="75">
        <f t="shared" si="80"/>
        <v>-2.9200000000000004</v>
      </c>
      <c r="X754" s="6">
        <v>-2.72</v>
      </c>
      <c r="Y754" s="6">
        <v>1.5</v>
      </c>
      <c r="Z754" s="6">
        <v>2.2799999999999998</v>
      </c>
      <c r="AA754" s="6">
        <v>0.02</v>
      </c>
      <c r="AB754" s="6">
        <v>0.15</v>
      </c>
      <c r="AC754" s="6">
        <v>102.6</v>
      </c>
      <c r="AD754" s="6">
        <v>0.9</v>
      </c>
      <c r="AE754" s="6">
        <v>6.8</v>
      </c>
      <c r="AF754" s="6">
        <v>1.7316000000000002E-2</v>
      </c>
      <c r="AG754" s="6" t="s">
        <v>27</v>
      </c>
      <c r="AH754" s="6" t="s">
        <v>32</v>
      </c>
      <c r="AI754" s="6" t="s">
        <v>29</v>
      </c>
      <c r="AJ754" s="6" t="s">
        <v>140</v>
      </c>
      <c r="AK754" s="76">
        <f>_xlfn.XLOOKUP(G754,hlpBPout!C:C,hlpBPout!X:X,".")</f>
        <v>104</v>
      </c>
      <c r="AL754" s="75">
        <f>_xlfn.XLOOKUP($G754,hlpBPout!$C:$C,hlpBPout!AA:AA,".")</f>
        <v>0</v>
      </c>
      <c r="AM754" s="75">
        <f>_xlfn.XLOOKUP(G754,hpBPaanwas!C:C,hpBPaanwas!X:X,".")</f>
        <v>108</v>
      </c>
      <c r="AN754" s="165">
        <f t="shared" si="78"/>
        <v>0.2</v>
      </c>
      <c r="AO754" s="75">
        <f>_xlfn.XLOOKUP($G754,hpBPaanwas!$C:$C,hpBPaanwas!AA:AA,".")</f>
        <v>9</v>
      </c>
      <c r="AP754" s="116"/>
      <c r="AQ754" s="76">
        <f t="shared" si="81"/>
        <v>1.4000000000000057</v>
      </c>
      <c r="AR754" s="257"/>
      <c r="AS754" s="127"/>
      <c r="AT754" s="127" t="s">
        <v>3795</v>
      </c>
      <c r="AU754" s="128"/>
      <c r="AV754" s="232" t="str">
        <f>_xlfn.XLOOKUP($F754,Monstervakken!$C:$C,Monstervakken!L:L,".",0)</f>
        <v>Altijd toepasbaar</v>
      </c>
      <c r="AW754" s="232" t="str">
        <f>_xlfn.XLOOKUP($F754,Monstervakken!$C:$C,Monstervakken!M:M,".",0)</f>
        <v>Altijd toepasbaar</v>
      </c>
      <c r="AX754" s="232" t="str">
        <f>_xlfn.XLOOKUP($F754,Monstervakken!$C:$C,Monstervakken!N:N,".",0)</f>
        <v>Verspreidbaar</v>
      </c>
      <c r="AY754" s="232" t="str">
        <f>_xlfn.XLOOKUP($F754,Monstervakken!$C:$C,Monstervakken!O:O,".",0)</f>
        <v>Toepasbaar in GBT</v>
      </c>
      <c r="AZ754" s="232" t="str">
        <f>_xlfn.XLOOKUP($F754,Monstervakken!$C:$C,Monstervakken!P:P,".",0)</f>
        <v>Toepasbaar in GBT</v>
      </c>
      <c r="BA754" s="232" t="str">
        <f>_xlfn.XLOOKUP($F754,Monstervakken!$C:$C,Monstervakken!Q:Q,".",0)</f>
        <v>Geen</v>
      </c>
      <c r="BB754" s="232"/>
      <c r="BC754" s="234" t="str">
        <f>_xlfn.XLOOKUP($F754,Monstervakken!$C:$C,Monstervakken!CM:CM,".",0)</f>
        <v>ja</v>
      </c>
      <c r="BD754" s="234" t="str">
        <f>_xlfn.XLOOKUP($F754,Monstervakken!$C:$C,Monstervakken!CN:CN,".",0)</f>
        <v>ja</v>
      </c>
      <c r="BE754" s="234" t="str">
        <f>_xlfn.XLOOKUP($F754,Monstervakken!$C:$C,Monstervakken!CO:CO,".",0)</f>
        <v>ja</v>
      </c>
      <c r="BF754" s="234" t="str">
        <f>_xlfn.XLOOKUP($F754,Monstervakken!$C:$C,Monstervakken!CP:CP,".",0)</f>
        <v>ja</v>
      </c>
      <c r="BG754" s="234" t="str">
        <f>_xlfn.XLOOKUP($F754,Monstervakken!$C:$C,Monstervakken!CQ:CQ,".",0)</f>
        <v>ja</v>
      </c>
      <c r="BH754" s="234" t="str">
        <f>_xlfn.XLOOKUP($F754,Monstervakken!$C:$C,Monstervakken!CR:CR,".",0)</f>
        <v>ja</v>
      </c>
      <c r="BI754" s="234" t="str">
        <f>_xlfn.XLOOKUP($F754,Monstervakken!$C:$C,Monstervakken!CS:CS,".",0)</f>
        <v>ja</v>
      </c>
      <c r="BJ754" s="234" t="str">
        <f>_xlfn.XLOOKUP($F754,Monstervakken!$C:$C,Monstervakken!CT:CT,".",0)</f>
        <v>ja</v>
      </c>
      <c r="BK754" s="234" t="str">
        <f>_xlfn.XLOOKUP($F754,Monstervakken!$C:$C,Monstervakken!CU:CU,".",0)</f>
        <v>ja</v>
      </c>
      <c r="BL754" s="232" t="str">
        <f t="shared" si="76"/>
        <v>254_046</v>
      </c>
    </row>
    <row r="755" spans="1:64" x14ac:dyDescent="0.2">
      <c r="A755" s="6" t="s">
        <v>1647</v>
      </c>
      <c r="C755" s="135">
        <f>_xlfn.XLOOKUP(F755,Monstervakken!C:C,Monstervakken!B:B)</f>
        <v>2030</v>
      </c>
      <c r="D755" s="6" t="s">
        <v>1636</v>
      </c>
      <c r="E755" s="6" t="s">
        <v>138</v>
      </c>
      <c r="F755" s="75">
        <v>121</v>
      </c>
      <c r="G755" s="115" t="str">
        <f t="shared" si="77"/>
        <v>254_047</v>
      </c>
      <c r="H755" s="135"/>
      <c r="I755" s="75">
        <v>47</v>
      </c>
      <c r="J755" s="6" t="s">
        <v>619</v>
      </c>
      <c r="K755" s="23">
        <v>33</v>
      </c>
      <c r="L755" s="25">
        <v>6.45</v>
      </c>
      <c r="M755" s="6">
        <v>212.85</v>
      </c>
      <c r="N755" s="8">
        <v>43662</v>
      </c>
      <c r="O755" s="6" t="s">
        <v>74</v>
      </c>
      <c r="P755" s="66">
        <v>-1.97</v>
      </c>
      <c r="Q755" s="66">
        <v>-1.97</v>
      </c>
      <c r="R755" s="66">
        <f>_xlfn.XLOOKUP(E755,hlp_leggeruitrapport!A:A,hlp_leggeruitrapport!D:D)</f>
        <v>-1.97</v>
      </c>
      <c r="S755" s="66">
        <v>0.75</v>
      </c>
      <c r="T755" s="66">
        <f>_xlfn.XLOOKUP(E755,hlp_leggeruitrapport!A:A,hlp_leggeruitrapport!E:E)</f>
        <v>0.75</v>
      </c>
      <c r="U755" s="75">
        <f>_xlfn.XLOOKUP(E755,hlp_leggeruitrapport!A:A,hlp_leggeruitrapport!F:F)</f>
        <v>3</v>
      </c>
      <c r="V755" s="165">
        <f>_xlfn.XLOOKUP($G755,hpBPaanwas!$C:$C,hpBPaanwas!T:T,".")</f>
        <v>3</v>
      </c>
      <c r="W755" s="75">
        <f t="shared" si="80"/>
        <v>-2.9200000000000004</v>
      </c>
      <c r="X755" s="6">
        <v>-2.72</v>
      </c>
      <c r="Y755" s="6">
        <v>1.95</v>
      </c>
      <c r="Z755" s="6">
        <v>2.1800000000000002</v>
      </c>
      <c r="AA755" s="6">
        <v>0.27</v>
      </c>
      <c r="AB755" s="6">
        <v>0.54</v>
      </c>
      <c r="AC755" s="6">
        <v>71.900000000000006</v>
      </c>
      <c r="AD755" s="6">
        <v>8.9</v>
      </c>
      <c r="AE755" s="6">
        <v>17.8</v>
      </c>
      <c r="AF755" s="6">
        <v>0.152195</v>
      </c>
      <c r="AG755" s="6" t="s">
        <v>479</v>
      </c>
      <c r="AH755" s="6" t="s">
        <v>32</v>
      </c>
      <c r="AI755" s="6" t="s">
        <v>41</v>
      </c>
      <c r="AJ755" s="6" t="s">
        <v>619</v>
      </c>
      <c r="AK755" s="75">
        <f>_xlfn.XLOOKUP(G755,hlpBPout!C:C,hlpBPout!X:X,".")</f>
        <v>73</v>
      </c>
      <c r="AL755" s="75">
        <f>_xlfn.XLOOKUP($G755,hlpBPout!$C:$C,hlpBPout!AA:AA,".")</f>
        <v>10</v>
      </c>
      <c r="AM755" s="75">
        <f>_xlfn.XLOOKUP(G755,hpBPaanwas!C:C,hpBPaanwas!X:X,".")</f>
        <v>76</v>
      </c>
      <c r="AN755" s="165">
        <f t="shared" si="78"/>
        <v>0.60606060606060608</v>
      </c>
      <c r="AO755" s="75">
        <f>_xlfn.XLOOKUP($G755,hpBPaanwas!$C:$C,hpBPaanwas!AA:AA,".")</f>
        <v>20</v>
      </c>
      <c r="AP755" s="116"/>
      <c r="AQ755" s="75">
        <f t="shared" si="81"/>
        <v>1.0999999999999943</v>
      </c>
      <c r="AR755" s="116"/>
      <c r="AS755" s="127"/>
      <c r="AT755" s="127" t="s">
        <v>3795</v>
      </c>
      <c r="AU755" s="128"/>
      <c r="AV755" s="232" t="str">
        <f>_xlfn.XLOOKUP($F755,Monstervakken!$C:$C,Monstervakken!L:L,".",0)</f>
        <v>Altijd toepasbaar</v>
      </c>
      <c r="AW755" s="232" t="str">
        <f>_xlfn.XLOOKUP($F755,Monstervakken!$C:$C,Monstervakken!M:M,".",0)</f>
        <v>Altijd toepasbaar</v>
      </c>
      <c r="AX755" s="232" t="str">
        <f>_xlfn.XLOOKUP($F755,Monstervakken!$C:$C,Monstervakken!N:N,".",0)</f>
        <v>Verspreidbaar</v>
      </c>
      <c r="AY755" s="232" t="str">
        <f>_xlfn.XLOOKUP($F755,Monstervakken!$C:$C,Monstervakken!O:O,".",0)</f>
        <v>Toepasbaar in GBT</v>
      </c>
      <c r="AZ755" s="232" t="str">
        <f>_xlfn.XLOOKUP($F755,Monstervakken!$C:$C,Monstervakken!P:P,".",0)</f>
        <v>Toepasbaar in GBT</v>
      </c>
      <c r="BA755" s="232" t="str">
        <f>_xlfn.XLOOKUP($F755,Monstervakken!$C:$C,Monstervakken!Q:Q,".",0)</f>
        <v>Geen</v>
      </c>
      <c r="BB755" s="232"/>
      <c r="BC755" s="234" t="str">
        <f>_xlfn.XLOOKUP($F755,Monstervakken!$C:$C,Monstervakken!CM:CM,".",0)</f>
        <v>ja</v>
      </c>
      <c r="BD755" s="234" t="str">
        <f>_xlfn.XLOOKUP($F755,Monstervakken!$C:$C,Monstervakken!CN:CN,".",0)</f>
        <v>ja</v>
      </c>
      <c r="BE755" s="234" t="str">
        <f>_xlfn.XLOOKUP($F755,Monstervakken!$C:$C,Monstervakken!CO:CO,".",0)</f>
        <v>ja</v>
      </c>
      <c r="BF755" s="234" t="str">
        <f>_xlfn.XLOOKUP($F755,Monstervakken!$C:$C,Monstervakken!CP:CP,".",0)</f>
        <v>ja</v>
      </c>
      <c r="BG755" s="234" t="str">
        <f>_xlfn.XLOOKUP($F755,Monstervakken!$C:$C,Monstervakken!CQ:CQ,".",0)</f>
        <v>ja</v>
      </c>
      <c r="BH755" s="234" t="str">
        <f>_xlfn.XLOOKUP($F755,Monstervakken!$C:$C,Monstervakken!CR:CR,".",0)</f>
        <v>ja</v>
      </c>
      <c r="BI755" s="234" t="str">
        <f>_xlfn.XLOOKUP($F755,Monstervakken!$C:$C,Monstervakken!CS:CS,".",0)</f>
        <v>ja</v>
      </c>
      <c r="BJ755" s="234" t="str">
        <f>_xlfn.XLOOKUP($F755,Monstervakken!$C:$C,Monstervakken!CT:CT,".",0)</f>
        <v>ja</v>
      </c>
      <c r="BK755" s="234" t="str">
        <f>_xlfn.XLOOKUP($F755,Monstervakken!$C:$C,Monstervakken!CU:CU,".",0)</f>
        <v>ja</v>
      </c>
      <c r="BL755" s="232" t="str">
        <f t="shared" si="76"/>
        <v>254_047</v>
      </c>
    </row>
    <row r="756" spans="1:64" x14ac:dyDescent="0.2">
      <c r="A756" s="6" t="s">
        <v>1647</v>
      </c>
      <c r="C756" s="135">
        <f>_xlfn.XLOOKUP(F756,Monstervakken!C:C,Monstervakken!B:B)</f>
        <v>2031</v>
      </c>
      <c r="D756" s="6" t="s">
        <v>1640</v>
      </c>
      <c r="E756" s="6" t="s">
        <v>774</v>
      </c>
      <c r="F756" s="75">
        <v>127</v>
      </c>
      <c r="G756" s="115" t="str">
        <f t="shared" si="77"/>
        <v>163_104</v>
      </c>
      <c r="H756" s="135"/>
      <c r="I756" s="75">
        <v>104</v>
      </c>
      <c r="J756" s="6" t="s">
        <v>775</v>
      </c>
      <c r="K756" s="23">
        <v>18</v>
      </c>
      <c r="L756" s="25">
        <v>5.6</v>
      </c>
      <c r="M756" s="6">
        <v>100.8</v>
      </c>
      <c r="N756" s="8">
        <v>43654</v>
      </c>
      <c r="O756" s="6" t="s">
        <v>74</v>
      </c>
      <c r="P756" s="66">
        <v>-1.95</v>
      </c>
      <c r="Q756" s="66">
        <v>-1.97</v>
      </c>
      <c r="R756" s="66">
        <f>_xlfn.XLOOKUP(E756,hlp_leggeruitrapport!A:A,hlp_leggeruitrapport!D:D)</f>
        <v>-1.97</v>
      </c>
      <c r="S756" s="66">
        <v>0.75</v>
      </c>
      <c r="T756" s="66">
        <f>_xlfn.XLOOKUP(E756,hlp_leggeruitrapport!A:A,hlp_leggeruitrapport!E:E)</f>
        <v>0.75</v>
      </c>
      <c r="U756" s="75">
        <f>_xlfn.XLOOKUP(E756,hlp_leggeruitrapport!A:A,hlp_leggeruitrapport!F:F)</f>
        <v>3</v>
      </c>
      <c r="V756" s="165">
        <f>_xlfn.XLOOKUP($G756,hpBPaanwas!$C:$C,hpBPaanwas!T:T,".")</f>
        <v>2.4900000000000002</v>
      </c>
      <c r="W756" s="75">
        <f t="shared" si="80"/>
        <v>-2.9200000000000004</v>
      </c>
      <c r="X756" s="6">
        <v>-2.72</v>
      </c>
      <c r="Y756" s="6">
        <v>1.8666670000000001</v>
      </c>
      <c r="Z756" s="6">
        <v>0.91</v>
      </c>
      <c r="AA756" s="6">
        <v>0.28000000000000003</v>
      </c>
      <c r="AB756" s="6">
        <v>0.54</v>
      </c>
      <c r="AC756" s="6">
        <v>16.399999999999999</v>
      </c>
      <c r="AD756" s="6">
        <v>5</v>
      </c>
      <c r="AE756" s="6">
        <v>9.6999999999999993</v>
      </c>
      <c r="AF756" s="6">
        <v>0.16666700000000001</v>
      </c>
      <c r="AG756" s="6" t="s">
        <v>479</v>
      </c>
      <c r="AH756" s="6" t="s">
        <v>32</v>
      </c>
      <c r="AI756" s="6" t="s">
        <v>41</v>
      </c>
      <c r="AJ756" s="6" t="s">
        <v>775</v>
      </c>
      <c r="AK756" s="75">
        <f>_xlfn.XLOOKUP(G756,hlpBPout!C:C,hlpBPout!X:X,".")</f>
        <v>16</v>
      </c>
      <c r="AL756" s="75">
        <f>_xlfn.XLOOKUP($G756,hlpBPout!$C:$C,hlpBPout!AA:AA,".")</f>
        <v>2</v>
      </c>
      <c r="AM756" s="75">
        <f>_xlfn.XLOOKUP(G756,hpBPaanwas!C:C,hpBPaanwas!X:X,".")</f>
        <v>20</v>
      </c>
      <c r="AN756" s="165">
        <f t="shared" si="78"/>
        <v>0.61111111111111116</v>
      </c>
      <c r="AO756" s="75">
        <f>_xlfn.XLOOKUP($G756,hpBPaanwas!$C:$C,hpBPaanwas!AA:AA,".")</f>
        <v>11</v>
      </c>
      <c r="AP756" s="116"/>
      <c r="AQ756" s="75">
        <f t="shared" si="81"/>
        <v>-0.39999999999999858</v>
      </c>
      <c r="AR756" s="116"/>
      <c r="AS756" s="127"/>
      <c r="AT756" s="127" t="s">
        <v>3795</v>
      </c>
      <c r="AU756" s="128"/>
      <c r="AV756" s="232" t="str">
        <f>_xlfn.XLOOKUP($F756,Monstervakken!$C:$C,Monstervakken!L:L,".",0)</f>
        <v>Altijd toepasbaar</v>
      </c>
      <c r="AW756" s="232" t="str">
        <f>_xlfn.XLOOKUP($F756,Monstervakken!$C:$C,Monstervakken!M:M,".",0)</f>
        <v>Altijd toepasbaar</v>
      </c>
      <c r="AX756" s="232" t="str">
        <f>_xlfn.XLOOKUP($F756,Monstervakken!$C:$C,Monstervakken!N:N,".",0)</f>
        <v>Verspreidbaar</v>
      </c>
      <c r="AY756" s="232" t="str">
        <f>_xlfn.XLOOKUP($F756,Monstervakken!$C:$C,Monstervakken!O:O,".",0)</f>
        <v>Toepasbaar in GBT</v>
      </c>
      <c r="AZ756" s="232" t="str">
        <f>_xlfn.XLOOKUP($F756,Monstervakken!$C:$C,Monstervakken!P:P,".",0)</f>
        <v>Toepasbaar in GBT</v>
      </c>
      <c r="BA756" s="232" t="str">
        <f>_xlfn.XLOOKUP($F756,Monstervakken!$C:$C,Monstervakken!Q:Q,".",0)</f>
        <v>Geen</v>
      </c>
      <c r="BB756" s="232"/>
      <c r="BC756" s="234" t="str">
        <f>_xlfn.XLOOKUP($F756,Monstervakken!$C:$C,Monstervakken!CM:CM,".",0)</f>
        <v>ja</v>
      </c>
      <c r="BD756" s="234" t="str">
        <f>_xlfn.XLOOKUP($F756,Monstervakken!$C:$C,Monstervakken!CN:CN,".",0)</f>
        <v>ja</v>
      </c>
      <c r="BE756" s="234" t="str">
        <f>_xlfn.XLOOKUP($F756,Monstervakken!$C:$C,Monstervakken!CO:CO,".",0)</f>
        <v>ja</v>
      </c>
      <c r="BF756" s="234" t="str">
        <f>_xlfn.XLOOKUP($F756,Monstervakken!$C:$C,Monstervakken!CP:CP,".",0)</f>
        <v>ja</v>
      </c>
      <c r="BG756" s="234" t="str">
        <f>_xlfn.XLOOKUP($F756,Monstervakken!$C:$C,Monstervakken!CQ:CQ,".",0)</f>
        <v>ja</v>
      </c>
      <c r="BH756" s="234" t="str">
        <f>_xlfn.XLOOKUP($F756,Monstervakken!$C:$C,Monstervakken!CR:CR,".",0)</f>
        <v>ja</v>
      </c>
      <c r="BI756" s="234" t="str">
        <f>_xlfn.XLOOKUP($F756,Monstervakken!$C:$C,Monstervakken!CS:CS,".",0)</f>
        <v>ja</v>
      </c>
      <c r="BJ756" s="234" t="str">
        <f>_xlfn.XLOOKUP($F756,Monstervakken!$C:$C,Monstervakken!CT:CT,".",0)</f>
        <v>ja</v>
      </c>
      <c r="BK756" s="234" t="str">
        <f>_xlfn.XLOOKUP($F756,Monstervakken!$C:$C,Monstervakken!CU:CU,".",0)</f>
        <v>ja</v>
      </c>
      <c r="BL756" s="232" t="str">
        <f t="shared" si="76"/>
        <v>163_104</v>
      </c>
    </row>
    <row r="757" spans="1:64" x14ac:dyDescent="0.2">
      <c r="A757" s="6" t="s">
        <v>1647</v>
      </c>
      <c r="C757" s="135">
        <f>_xlfn.XLOOKUP(F757,Monstervakken!C:C,Monstervakken!B:B)</f>
        <v>2031</v>
      </c>
      <c r="D757" s="6" t="s">
        <v>1640</v>
      </c>
      <c r="E757" s="6" t="s">
        <v>301</v>
      </c>
      <c r="F757" s="75">
        <v>127</v>
      </c>
      <c r="G757" s="115" t="str">
        <f t="shared" si="77"/>
        <v>163_105</v>
      </c>
      <c r="H757" s="135"/>
      <c r="I757" s="75">
        <v>105</v>
      </c>
      <c r="J757" s="6" t="s">
        <v>302</v>
      </c>
      <c r="K757" s="23">
        <v>40</v>
      </c>
      <c r="L757" s="25">
        <v>5.65</v>
      </c>
      <c r="M757" s="6">
        <v>226</v>
      </c>
      <c r="N757" s="8">
        <v>43654</v>
      </c>
      <c r="O757" s="6" t="s">
        <v>74</v>
      </c>
      <c r="P757" s="66">
        <v>-1.95</v>
      </c>
      <c r="Q757" s="66">
        <v>-1.97</v>
      </c>
      <c r="R757" s="66">
        <f>_xlfn.XLOOKUP(E757,hlp_leggeruitrapport!A:A,hlp_leggeruitrapport!D:D)</f>
        <v>-1.97</v>
      </c>
      <c r="S757" s="66">
        <v>0.75</v>
      </c>
      <c r="T757" s="66">
        <f>_xlfn.XLOOKUP(E757,hlp_leggeruitrapport!A:A,hlp_leggeruitrapport!E:E)</f>
        <v>0.75</v>
      </c>
      <c r="U757" s="75">
        <f>_xlfn.XLOOKUP(E757,hlp_leggeruitrapport!A:A,hlp_leggeruitrapport!F:F)</f>
        <v>3</v>
      </c>
      <c r="V757" s="165">
        <f>_xlfn.XLOOKUP($G757,hpBPaanwas!$C:$C,hpBPaanwas!T:T,".")</f>
        <v>2.5099999999999998</v>
      </c>
      <c r="W757" s="75">
        <f t="shared" si="80"/>
        <v>-2.9200000000000004</v>
      </c>
      <c r="X757" s="6">
        <v>-2.72</v>
      </c>
      <c r="Y757" s="6">
        <v>1.8833329999999999</v>
      </c>
      <c r="Z757" s="6">
        <v>1.06</v>
      </c>
      <c r="AA757" s="6">
        <v>0</v>
      </c>
      <c r="AB757" s="6">
        <v>0.25</v>
      </c>
      <c r="AC757" s="6">
        <v>42.4</v>
      </c>
      <c r="AD757" s="6">
        <v>0</v>
      </c>
      <c r="AE757" s="6">
        <v>10</v>
      </c>
      <c r="AF757" s="6">
        <v>0</v>
      </c>
      <c r="AG757" s="6" t="s">
        <v>27</v>
      </c>
      <c r="AH757" s="6" t="s">
        <v>32</v>
      </c>
      <c r="AI757" s="6" t="s">
        <v>41</v>
      </c>
      <c r="AJ757" s="6" t="s">
        <v>302</v>
      </c>
      <c r="AK757" s="75">
        <f>_xlfn.XLOOKUP(G757,hlpBPout!C:C,hlpBPout!X:X,".")</f>
        <v>44</v>
      </c>
      <c r="AL757" s="75">
        <f>_xlfn.XLOOKUP($G757,hlpBPout!$C:$C,hlpBPout!AA:AA,".")</f>
        <v>0</v>
      </c>
      <c r="AM757" s="75">
        <f>_xlfn.XLOOKUP(G757,hpBPaanwas!C:C,hpBPaanwas!X:X,".")</f>
        <v>48</v>
      </c>
      <c r="AN757" s="165">
        <f t="shared" si="78"/>
        <v>0.3</v>
      </c>
      <c r="AO757" s="75">
        <f>_xlfn.XLOOKUP($G757,hpBPaanwas!$C:$C,hpBPaanwas!AA:AA,".")</f>
        <v>12</v>
      </c>
      <c r="AP757" s="116"/>
      <c r="AQ757" s="75">
        <f t="shared" si="81"/>
        <v>1.6000000000000014</v>
      </c>
      <c r="AR757" s="116"/>
      <c r="AS757" s="127"/>
      <c r="AT757" s="127" t="s">
        <v>3795</v>
      </c>
      <c r="AU757" s="128"/>
      <c r="AV757" s="232" t="str">
        <f>_xlfn.XLOOKUP($F757,Monstervakken!$C:$C,Monstervakken!L:L,".",0)</f>
        <v>Altijd toepasbaar</v>
      </c>
      <c r="AW757" s="232" t="str">
        <f>_xlfn.XLOOKUP($F757,Monstervakken!$C:$C,Monstervakken!M:M,".",0)</f>
        <v>Altijd toepasbaar</v>
      </c>
      <c r="AX757" s="232" t="str">
        <f>_xlfn.XLOOKUP($F757,Monstervakken!$C:$C,Monstervakken!N:N,".",0)</f>
        <v>Verspreidbaar</v>
      </c>
      <c r="AY757" s="232" t="str">
        <f>_xlfn.XLOOKUP($F757,Monstervakken!$C:$C,Monstervakken!O:O,".",0)</f>
        <v>Toepasbaar in GBT</v>
      </c>
      <c r="AZ757" s="232" t="str">
        <f>_xlfn.XLOOKUP($F757,Monstervakken!$C:$C,Monstervakken!P:P,".",0)</f>
        <v>Toepasbaar in GBT</v>
      </c>
      <c r="BA757" s="232" t="str">
        <f>_xlfn.XLOOKUP($F757,Monstervakken!$C:$C,Monstervakken!Q:Q,".",0)</f>
        <v>Geen</v>
      </c>
      <c r="BB757" s="232"/>
      <c r="BC757" s="234" t="str">
        <f>_xlfn.XLOOKUP($F757,Monstervakken!$C:$C,Monstervakken!CM:CM,".",0)</f>
        <v>ja</v>
      </c>
      <c r="BD757" s="234" t="str">
        <f>_xlfn.XLOOKUP($F757,Monstervakken!$C:$C,Monstervakken!CN:CN,".",0)</f>
        <v>ja</v>
      </c>
      <c r="BE757" s="234" t="str">
        <f>_xlfn.XLOOKUP($F757,Monstervakken!$C:$C,Monstervakken!CO:CO,".",0)</f>
        <v>ja</v>
      </c>
      <c r="BF757" s="234" t="str">
        <f>_xlfn.XLOOKUP($F757,Monstervakken!$C:$C,Monstervakken!CP:CP,".",0)</f>
        <v>ja</v>
      </c>
      <c r="BG757" s="234" t="str">
        <f>_xlfn.XLOOKUP($F757,Monstervakken!$C:$C,Monstervakken!CQ:CQ,".",0)</f>
        <v>ja</v>
      </c>
      <c r="BH757" s="234" t="str">
        <f>_xlfn.XLOOKUP($F757,Monstervakken!$C:$C,Monstervakken!CR:CR,".",0)</f>
        <v>ja</v>
      </c>
      <c r="BI757" s="234" t="str">
        <f>_xlfn.XLOOKUP($F757,Monstervakken!$C:$C,Monstervakken!CS:CS,".",0)</f>
        <v>ja</v>
      </c>
      <c r="BJ757" s="234" t="str">
        <f>_xlfn.XLOOKUP($F757,Monstervakken!$C:$C,Monstervakken!CT:CT,".",0)</f>
        <v>ja</v>
      </c>
      <c r="BK757" s="234" t="str">
        <f>_xlfn.XLOOKUP($F757,Monstervakken!$C:$C,Monstervakken!CU:CU,".",0)</f>
        <v>ja</v>
      </c>
      <c r="BL757" s="232" t="str">
        <f t="shared" si="76"/>
        <v>163_105</v>
      </c>
    </row>
    <row r="758" spans="1:64" x14ac:dyDescent="0.2">
      <c r="A758" s="6" t="s">
        <v>1647</v>
      </c>
      <c r="C758" s="135">
        <f>_xlfn.XLOOKUP(F758,Monstervakken!C:C,Monstervakken!B:B)</f>
        <v>3029</v>
      </c>
      <c r="D758" s="6" t="s">
        <v>1636</v>
      </c>
      <c r="E758" s="6" t="s">
        <v>605</v>
      </c>
      <c r="F758" s="75">
        <v>120</v>
      </c>
      <c r="G758" s="115" t="str">
        <f t="shared" si="77"/>
        <v>254_024</v>
      </c>
      <c r="H758" s="135"/>
      <c r="I758" s="75">
        <v>24</v>
      </c>
      <c r="J758" s="6" t="s">
        <v>606</v>
      </c>
      <c r="K758" s="23">
        <v>47</v>
      </c>
      <c r="L758" s="25">
        <v>5.65</v>
      </c>
      <c r="M758" s="6">
        <v>265.55</v>
      </c>
      <c r="N758" s="8">
        <v>43663</v>
      </c>
      <c r="O758" s="6" t="s">
        <v>47</v>
      </c>
      <c r="P758" s="66">
        <v>-1.95</v>
      </c>
      <c r="Q758" s="66">
        <v>-1.97</v>
      </c>
      <c r="R758" s="66">
        <f>_xlfn.XLOOKUP(E758,hlp_leggeruitrapport!A:A,hlp_leggeruitrapport!D:D)</f>
        <v>-1.97</v>
      </c>
      <c r="S758" s="66">
        <v>0.75</v>
      </c>
      <c r="T758" s="66">
        <f>_xlfn.XLOOKUP(E758,hlp_leggeruitrapport!A:A,hlp_leggeruitrapport!E:E)</f>
        <v>0.75</v>
      </c>
      <c r="U758" s="75">
        <f>_xlfn.XLOOKUP(E758,hlp_leggeruitrapport!A:A,hlp_leggeruitrapport!F:F)</f>
        <v>3</v>
      </c>
      <c r="V758" s="165">
        <f>_xlfn.XLOOKUP($G758,hpBPaanwas!$C:$C,hpBPaanwas!T:T,".")</f>
        <v>2.5099999999999998</v>
      </c>
      <c r="W758" s="75">
        <f t="shared" si="80"/>
        <v>-2.9200000000000004</v>
      </c>
      <c r="X758" s="6">
        <v>-2.72</v>
      </c>
      <c r="Y758" s="6">
        <v>1.8833329999999999</v>
      </c>
      <c r="Z758" s="6">
        <v>0.85</v>
      </c>
      <c r="AA758" s="6">
        <v>0.19</v>
      </c>
      <c r="AB758" s="6">
        <v>0.4</v>
      </c>
      <c r="AC758" s="6">
        <v>40</v>
      </c>
      <c r="AD758" s="6">
        <v>8.9</v>
      </c>
      <c r="AE758" s="6">
        <v>18.8</v>
      </c>
      <c r="AF758" s="6">
        <v>0.118565</v>
      </c>
      <c r="AG758" s="6" t="s">
        <v>479</v>
      </c>
      <c r="AH758" s="6" t="s">
        <v>32</v>
      </c>
      <c r="AI758" s="6" t="s">
        <v>41</v>
      </c>
      <c r="AJ758" s="6" t="s">
        <v>606</v>
      </c>
      <c r="AK758" s="75">
        <f>_xlfn.XLOOKUP(G758,hlpBPout!C:C,hlpBPout!X:X,".")</f>
        <v>38</v>
      </c>
      <c r="AL758" s="75">
        <f>_xlfn.XLOOKUP($G758,hlpBPout!$C:$C,hlpBPout!AA:AA,".")</f>
        <v>5</v>
      </c>
      <c r="AM758" s="75">
        <f>_xlfn.XLOOKUP(G758,hpBPaanwas!C:C,hpBPaanwas!X:X,".")</f>
        <v>47</v>
      </c>
      <c r="AN758" s="165">
        <f t="shared" si="78"/>
        <v>0.40425531914893614</v>
      </c>
      <c r="AO758" s="75">
        <f>_xlfn.XLOOKUP($G758,hpBPaanwas!$C:$C,hpBPaanwas!AA:AA,".")</f>
        <v>19</v>
      </c>
      <c r="AP758" s="116"/>
      <c r="AQ758" s="75">
        <f t="shared" si="81"/>
        <v>-2</v>
      </c>
      <c r="AR758" s="116"/>
      <c r="AS758" s="127"/>
      <c r="AT758" s="127" t="s">
        <v>3795</v>
      </c>
      <c r="AU758" s="128"/>
      <c r="AV758" s="232" t="str">
        <f>_xlfn.XLOOKUP($F758,Monstervakken!$C:$C,Monstervakken!L:L,".",0)</f>
        <v>Klasse industrie</v>
      </c>
      <c r="AW758" s="232" t="str">
        <f>_xlfn.XLOOKUP($F758,Monstervakken!$C:$C,Monstervakken!M:M,".",0)</f>
        <v>Klasse A</v>
      </c>
      <c r="AX758" s="232" t="str">
        <f>_xlfn.XLOOKUP($F758,Monstervakken!$C:$C,Monstervakken!N:N,".",0)</f>
        <v>Verspreidbaar</v>
      </c>
      <c r="AY758" s="232" t="str">
        <f>_xlfn.XLOOKUP($F758,Monstervakken!$C:$C,Monstervakken!O:O,".",0)</f>
        <v>Toepasbaar in GBT</v>
      </c>
      <c r="AZ758" s="232" t="str">
        <f>_xlfn.XLOOKUP($F758,Monstervakken!$C:$C,Monstervakken!P:P,".",0)</f>
        <v>Toepasbaar in GBT</v>
      </c>
      <c r="BA758" s="232" t="str">
        <f>_xlfn.XLOOKUP($F758,Monstervakken!$C:$C,Monstervakken!Q:Q,".",0)</f>
        <v>Geen</v>
      </c>
      <c r="BB758" s="232"/>
      <c r="BC758" s="234" t="str">
        <f>_xlfn.XLOOKUP($F758,Monstervakken!$C:$C,Monstervakken!CM:CM,".",0)</f>
        <v>ja</v>
      </c>
      <c r="BD758" s="234" t="str">
        <f>_xlfn.XLOOKUP($F758,Monstervakken!$C:$C,Monstervakken!CN:CN,".",0)</f>
        <v>ja</v>
      </c>
      <c r="BE758" s="234" t="str">
        <f>_xlfn.XLOOKUP($F758,Monstervakken!$C:$C,Monstervakken!CO:CO,".",0)</f>
        <v>ja</v>
      </c>
      <c r="BF758" s="234" t="str">
        <f>_xlfn.XLOOKUP($F758,Monstervakken!$C:$C,Monstervakken!CP:CP,".",0)</f>
        <v>ja</v>
      </c>
      <c r="BG758" s="234" t="str">
        <f>_xlfn.XLOOKUP($F758,Monstervakken!$C:$C,Monstervakken!CQ:CQ,".",0)</f>
        <v>ja</v>
      </c>
      <c r="BH758" s="234" t="str">
        <f>_xlfn.XLOOKUP($F758,Monstervakken!$C:$C,Monstervakken!CR:CR,".",0)</f>
        <v>ja</v>
      </c>
      <c r="BI758" s="234" t="str">
        <f>_xlfn.XLOOKUP($F758,Monstervakken!$C:$C,Monstervakken!CS:CS,".",0)</f>
        <v>ja</v>
      </c>
      <c r="BJ758" s="234" t="str">
        <f>_xlfn.XLOOKUP($F758,Monstervakken!$C:$C,Monstervakken!CT:CT,".",0)</f>
        <v>ja</v>
      </c>
      <c r="BK758" s="234" t="str">
        <f>_xlfn.XLOOKUP($F758,Monstervakken!$C:$C,Monstervakken!CU:CU,".",0)</f>
        <v>ja</v>
      </c>
      <c r="BL758" s="232" t="str">
        <f t="shared" si="76"/>
        <v>254_024</v>
      </c>
    </row>
    <row r="759" spans="1:64" x14ac:dyDescent="0.2">
      <c r="A759" s="6" t="s">
        <v>1647</v>
      </c>
      <c r="C759" s="135">
        <f>_xlfn.XLOOKUP(F759,Monstervakken!C:C,Monstervakken!B:B)</f>
        <v>3029</v>
      </c>
      <c r="D759" s="6" t="s">
        <v>1636</v>
      </c>
      <c r="E759" s="6" t="s">
        <v>605</v>
      </c>
      <c r="F759" s="75">
        <v>120</v>
      </c>
      <c r="G759" s="115" t="str">
        <f t="shared" si="77"/>
        <v>254_025</v>
      </c>
      <c r="H759" s="135"/>
      <c r="I759" s="75">
        <v>25</v>
      </c>
      <c r="J759" s="6" t="s">
        <v>994</v>
      </c>
      <c r="K759" s="23">
        <v>46</v>
      </c>
      <c r="L759" s="25">
        <v>5.9</v>
      </c>
      <c r="M759" s="6">
        <v>271.39999999999998</v>
      </c>
      <c r="N759" s="8">
        <v>43663</v>
      </c>
      <c r="O759" s="6" t="s">
        <v>47</v>
      </c>
      <c r="P759" s="66">
        <v>-1.95</v>
      </c>
      <c r="Q759" s="66">
        <v>-1.97</v>
      </c>
      <c r="R759" s="66">
        <f>_xlfn.XLOOKUP(E759,hlp_leggeruitrapport!A:A,hlp_leggeruitrapport!D:D)</f>
        <v>-1.97</v>
      </c>
      <c r="S759" s="66">
        <v>0.75</v>
      </c>
      <c r="T759" s="66">
        <f>_xlfn.XLOOKUP(E759,hlp_leggeruitrapport!A:A,hlp_leggeruitrapport!E:E)</f>
        <v>0.75</v>
      </c>
      <c r="U759" s="75">
        <f>_xlfn.XLOOKUP(E759,hlp_leggeruitrapport!A:A,hlp_leggeruitrapport!F:F)</f>
        <v>3</v>
      </c>
      <c r="V759" s="165">
        <f>_xlfn.XLOOKUP($G759,hpBPaanwas!$C:$C,hpBPaanwas!T:T,".")</f>
        <v>2.62</v>
      </c>
      <c r="W759" s="75">
        <f t="shared" si="80"/>
        <v>-2.9200000000000004</v>
      </c>
      <c r="X759" s="6">
        <v>-2.72</v>
      </c>
      <c r="Y759" s="6">
        <v>1.966666</v>
      </c>
      <c r="Z759" s="6">
        <v>1.4</v>
      </c>
      <c r="AA759" s="6">
        <v>0.56000000000000005</v>
      </c>
      <c r="AB759" s="6">
        <v>0.85</v>
      </c>
      <c r="AC759" s="6">
        <v>64.400000000000006</v>
      </c>
      <c r="AD759" s="6">
        <v>25.8</v>
      </c>
      <c r="AE759" s="6">
        <v>39.1</v>
      </c>
      <c r="AF759" s="6">
        <v>0.27518399999999998</v>
      </c>
      <c r="AG759" s="6" t="s">
        <v>921</v>
      </c>
      <c r="AH759" s="6" t="s">
        <v>32</v>
      </c>
      <c r="AI759" s="6" t="s">
        <v>41</v>
      </c>
      <c r="AJ759" s="6" t="s">
        <v>994</v>
      </c>
      <c r="AK759" s="75">
        <f>_xlfn.XLOOKUP(G759,hlpBPout!C:C,hlpBPout!X:X,".")</f>
        <v>64</v>
      </c>
      <c r="AL759" s="75">
        <f>_xlfn.XLOOKUP($G759,hlpBPout!$C:$C,hlpBPout!AA:AA,".")</f>
        <v>18</v>
      </c>
      <c r="AM759" s="75">
        <f>_xlfn.XLOOKUP(G759,hpBPaanwas!C:C,hpBPaanwas!X:X,".")</f>
        <v>69</v>
      </c>
      <c r="AN759" s="165">
        <f t="shared" si="78"/>
        <v>0.89130434782608692</v>
      </c>
      <c r="AO759" s="75">
        <f>_xlfn.XLOOKUP($G759,hpBPaanwas!$C:$C,hpBPaanwas!AA:AA,".")</f>
        <v>41</v>
      </c>
      <c r="AP759" s="116"/>
      <c r="AQ759" s="75">
        <f t="shared" si="81"/>
        <v>-0.40000000000000568</v>
      </c>
      <c r="AR759" s="116"/>
      <c r="AS759" s="127"/>
      <c r="AT759" s="127" t="s">
        <v>3795</v>
      </c>
      <c r="AU759" s="128"/>
      <c r="AV759" s="232" t="str">
        <f>_xlfn.XLOOKUP($F759,Monstervakken!$C:$C,Monstervakken!L:L,".",0)</f>
        <v>Klasse industrie</v>
      </c>
      <c r="AW759" s="232" t="str">
        <f>_xlfn.XLOOKUP($F759,Monstervakken!$C:$C,Monstervakken!M:M,".",0)</f>
        <v>Klasse A</v>
      </c>
      <c r="AX759" s="232" t="str">
        <f>_xlfn.XLOOKUP($F759,Monstervakken!$C:$C,Monstervakken!N:N,".",0)</f>
        <v>Verspreidbaar</v>
      </c>
      <c r="AY759" s="232" t="str">
        <f>_xlfn.XLOOKUP($F759,Monstervakken!$C:$C,Monstervakken!O:O,".",0)</f>
        <v>Toepasbaar in GBT</v>
      </c>
      <c r="AZ759" s="232" t="str">
        <f>_xlfn.XLOOKUP($F759,Monstervakken!$C:$C,Monstervakken!P:P,".",0)</f>
        <v>Toepasbaar in GBT</v>
      </c>
      <c r="BA759" s="232" t="str">
        <f>_xlfn.XLOOKUP($F759,Monstervakken!$C:$C,Monstervakken!Q:Q,".",0)</f>
        <v>Geen</v>
      </c>
      <c r="BB759" s="232"/>
      <c r="BC759" s="234" t="str">
        <f>_xlfn.XLOOKUP($F759,Monstervakken!$C:$C,Monstervakken!CM:CM,".",0)</f>
        <v>ja</v>
      </c>
      <c r="BD759" s="234" t="str">
        <f>_xlfn.XLOOKUP($F759,Monstervakken!$C:$C,Monstervakken!CN:CN,".",0)</f>
        <v>ja</v>
      </c>
      <c r="BE759" s="234" t="str">
        <f>_xlfn.XLOOKUP($F759,Monstervakken!$C:$C,Monstervakken!CO:CO,".",0)</f>
        <v>ja</v>
      </c>
      <c r="BF759" s="234" t="str">
        <f>_xlfn.XLOOKUP($F759,Monstervakken!$C:$C,Monstervakken!CP:CP,".",0)</f>
        <v>ja</v>
      </c>
      <c r="BG759" s="234" t="str">
        <f>_xlfn.XLOOKUP($F759,Monstervakken!$C:$C,Monstervakken!CQ:CQ,".",0)</f>
        <v>ja</v>
      </c>
      <c r="BH759" s="234" t="str">
        <f>_xlfn.XLOOKUP($F759,Monstervakken!$C:$C,Monstervakken!CR:CR,".",0)</f>
        <v>ja</v>
      </c>
      <c r="BI759" s="234" t="str">
        <f>_xlfn.XLOOKUP($F759,Monstervakken!$C:$C,Monstervakken!CS:CS,".",0)</f>
        <v>ja</v>
      </c>
      <c r="BJ759" s="234" t="str">
        <f>_xlfn.XLOOKUP($F759,Monstervakken!$C:$C,Monstervakken!CT:CT,".",0)</f>
        <v>ja</v>
      </c>
      <c r="BK759" s="234" t="str">
        <f>_xlfn.XLOOKUP($F759,Monstervakken!$C:$C,Monstervakken!CU:CU,".",0)</f>
        <v>ja</v>
      </c>
      <c r="BL759" s="232" t="str">
        <f t="shared" si="76"/>
        <v>254_025</v>
      </c>
    </row>
    <row r="760" spans="1:64" x14ac:dyDescent="0.2">
      <c r="A760" s="6" t="s">
        <v>1647</v>
      </c>
      <c r="C760" s="135">
        <f>_xlfn.XLOOKUP(F760,Monstervakken!C:C,Monstervakken!B:B)</f>
        <v>3029</v>
      </c>
      <c r="D760" s="6" t="s">
        <v>1636</v>
      </c>
      <c r="E760" s="6" t="s">
        <v>605</v>
      </c>
      <c r="F760" s="75">
        <v>120</v>
      </c>
      <c r="G760" s="115" t="str">
        <f t="shared" si="77"/>
        <v>254_026</v>
      </c>
      <c r="H760" s="135"/>
      <c r="I760" s="75">
        <v>26</v>
      </c>
      <c r="J760" s="6" t="s">
        <v>995</v>
      </c>
      <c r="K760" s="23">
        <v>50</v>
      </c>
      <c r="L760" s="25">
        <v>5.65</v>
      </c>
      <c r="M760" s="6">
        <v>282.5</v>
      </c>
      <c r="N760" s="8">
        <v>43663</v>
      </c>
      <c r="O760" s="6" t="s">
        <v>47</v>
      </c>
      <c r="P760" s="66">
        <v>-1.95</v>
      </c>
      <c r="Q760" s="66">
        <v>-1.97</v>
      </c>
      <c r="R760" s="66">
        <f>_xlfn.XLOOKUP(E760,hlp_leggeruitrapport!A:A,hlp_leggeruitrapport!D:D)</f>
        <v>-1.97</v>
      </c>
      <c r="S760" s="66">
        <v>0.75</v>
      </c>
      <c r="T760" s="66">
        <f>_xlfn.XLOOKUP(E760,hlp_leggeruitrapport!A:A,hlp_leggeruitrapport!E:E)</f>
        <v>0.75</v>
      </c>
      <c r="U760" s="75">
        <f>_xlfn.XLOOKUP(E760,hlp_leggeruitrapport!A:A,hlp_leggeruitrapport!F:F)</f>
        <v>3</v>
      </c>
      <c r="V760" s="165">
        <f>_xlfn.XLOOKUP($G760,hpBPaanwas!$C:$C,hpBPaanwas!T:T,".")</f>
        <v>2.5099999999999998</v>
      </c>
      <c r="W760" s="75">
        <f t="shared" si="80"/>
        <v>-2.9200000000000004</v>
      </c>
      <c r="X760" s="6">
        <v>-2.72</v>
      </c>
      <c r="Y760" s="6">
        <v>1.8833329999999999</v>
      </c>
      <c r="Z760" s="6">
        <v>1.02</v>
      </c>
      <c r="AA760" s="6">
        <v>0.69</v>
      </c>
      <c r="AB760" s="6">
        <v>0.74</v>
      </c>
      <c r="AC760" s="6">
        <v>51</v>
      </c>
      <c r="AD760" s="6">
        <v>34.5</v>
      </c>
      <c r="AE760" s="6">
        <v>37</v>
      </c>
      <c r="AF760" s="6">
        <v>0.328181</v>
      </c>
      <c r="AG760" s="6" t="s">
        <v>921</v>
      </c>
      <c r="AH760" s="6" t="s">
        <v>28</v>
      </c>
      <c r="AI760" s="6" t="s">
        <v>41</v>
      </c>
      <c r="AJ760" s="6" t="s">
        <v>995</v>
      </c>
      <c r="AK760" s="76">
        <f>_xlfn.XLOOKUP(G760,hlpBPout!C:C,hlpBPout!X:X,".")</f>
        <v>50</v>
      </c>
      <c r="AL760" s="75">
        <f>_xlfn.XLOOKUP($G760,hlpBPout!$C:$C,hlpBPout!AA:AA,".")</f>
        <v>25</v>
      </c>
      <c r="AM760" s="75">
        <f>_xlfn.XLOOKUP(G760,hpBPaanwas!C:C,hpBPaanwas!X:X,".")</f>
        <v>55</v>
      </c>
      <c r="AN760" s="165">
        <f t="shared" si="78"/>
        <v>0.8</v>
      </c>
      <c r="AO760" s="75">
        <f>_xlfn.XLOOKUP($G760,hpBPaanwas!$C:$C,hpBPaanwas!AA:AA,".")</f>
        <v>40</v>
      </c>
      <c r="AP760" s="116"/>
      <c r="AQ760" s="76">
        <f t="shared" si="81"/>
        <v>-1</v>
      </c>
      <c r="AR760" s="257"/>
      <c r="AS760" s="127"/>
      <c r="AT760" s="127" t="s">
        <v>3795</v>
      </c>
      <c r="AU760" s="128"/>
      <c r="AV760" s="232" t="str">
        <f>_xlfn.XLOOKUP($F760,Monstervakken!$C:$C,Monstervakken!L:L,".",0)</f>
        <v>Klasse industrie</v>
      </c>
      <c r="AW760" s="232" t="str">
        <f>_xlfn.XLOOKUP($F760,Monstervakken!$C:$C,Monstervakken!M:M,".",0)</f>
        <v>Klasse A</v>
      </c>
      <c r="AX760" s="232" t="str">
        <f>_xlfn.XLOOKUP($F760,Monstervakken!$C:$C,Monstervakken!N:N,".",0)</f>
        <v>Verspreidbaar</v>
      </c>
      <c r="AY760" s="232" t="str">
        <f>_xlfn.XLOOKUP($F760,Monstervakken!$C:$C,Monstervakken!O:O,".",0)</f>
        <v>Toepasbaar in GBT</v>
      </c>
      <c r="AZ760" s="232" t="str">
        <f>_xlfn.XLOOKUP($F760,Monstervakken!$C:$C,Monstervakken!P:P,".",0)</f>
        <v>Toepasbaar in GBT</v>
      </c>
      <c r="BA760" s="232" t="str">
        <f>_xlfn.XLOOKUP($F760,Monstervakken!$C:$C,Monstervakken!Q:Q,".",0)</f>
        <v>Geen</v>
      </c>
      <c r="BB760" s="232"/>
      <c r="BC760" s="234" t="str">
        <f>_xlfn.XLOOKUP($F760,Monstervakken!$C:$C,Monstervakken!CM:CM,".",0)</f>
        <v>ja</v>
      </c>
      <c r="BD760" s="234" t="str">
        <f>_xlfn.XLOOKUP($F760,Monstervakken!$C:$C,Monstervakken!CN:CN,".",0)</f>
        <v>ja</v>
      </c>
      <c r="BE760" s="234" t="str">
        <f>_xlfn.XLOOKUP($F760,Monstervakken!$C:$C,Monstervakken!CO:CO,".",0)</f>
        <v>ja</v>
      </c>
      <c r="BF760" s="234" t="str">
        <f>_xlfn.XLOOKUP($F760,Monstervakken!$C:$C,Monstervakken!CP:CP,".",0)</f>
        <v>ja</v>
      </c>
      <c r="BG760" s="234" t="str">
        <f>_xlfn.XLOOKUP($F760,Monstervakken!$C:$C,Monstervakken!CQ:CQ,".",0)</f>
        <v>ja</v>
      </c>
      <c r="BH760" s="234" t="str">
        <f>_xlfn.XLOOKUP($F760,Monstervakken!$C:$C,Monstervakken!CR:CR,".",0)</f>
        <v>ja</v>
      </c>
      <c r="BI760" s="234" t="str">
        <f>_xlfn.XLOOKUP($F760,Monstervakken!$C:$C,Monstervakken!CS:CS,".",0)</f>
        <v>ja</v>
      </c>
      <c r="BJ760" s="234" t="str">
        <f>_xlfn.XLOOKUP($F760,Monstervakken!$C:$C,Monstervakken!CT:CT,".",0)</f>
        <v>ja</v>
      </c>
      <c r="BK760" s="234" t="str">
        <f>_xlfn.XLOOKUP($F760,Monstervakken!$C:$C,Monstervakken!CU:CU,".",0)</f>
        <v>ja</v>
      </c>
      <c r="BL760" s="232" t="str">
        <f t="shared" si="76"/>
        <v>254_026</v>
      </c>
    </row>
    <row r="761" spans="1:64" x14ac:dyDescent="0.2">
      <c r="A761" s="6" t="s">
        <v>1647</v>
      </c>
      <c r="C761" s="135">
        <f>_xlfn.XLOOKUP(F761,Monstervakken!C:C,Monstervakken!B:B)</f>
        <v>3029</v>
      </c>
      <c r="D761" s="6" t="s">
        <v>1636</v>
      </c>
      <c r="E761" s="6" t="s">
        <v>605</v>
      </c>
      <c r="F761" s="75">
        <v>120</v>
      </c>
      <c r="G761" s="115" t="str">
        <f t="shared" si="77"/>
        <v>254_027</v>
      </c>
      <c r="H761" s="135"/>
      <c r="I761" s="75">
        <v>27</v>
      </c>
      <c r="J761" s="6" t="s">
        <v>607</v>
      </c>
      <c r="K761" s="23">
        <v>46.5</v>
      </c>
      <c r="L761" s="25">
        <v>5.8</v>
      </c>
      <c r="M761" s="6">
        <v>269.7</v>
      </c>
      <c r="N761" s="8">
        <v>43663</v>
      </c>
      <c r="O761" s="6" t="s">
        <v>47</v>
      </c>
      <c r="P761" s="66">
        <v>-1.95</v>
      </c>
      <c r="Q761" s="66">
        <v>-1.97</v>
      </c>
      <c r="R761" s="66">
        <f>_xlfn.XLOOKUP(E761,hlp_leggeruitrapport!A:A,hlp_leggeruitrapport!D:D)</f>
        <v>-1.97</v>
      </c>
      <c r="S761" s="66">
        <v>0.75</v>
      </c>
      <c r="T761" s="66">
        <f>_xlfn.XLOOKUP(E761,hlp_leggeruitrapport!A:A,hlp_leggeruitrapport!E:E)</f>
        <v>0.75</v>
      </c>
      <c r="U761" s="75">
        <f>_xlfn.XLOOKUP(E761,hlp_leggeruitrapport!A:A,hlp_leggeruitrapport!F:F)</f>
        <v>3</v>
      </c>
      <c r="V761" s="165">
        <f>_xlfn.XLOOKUP($G761,hpBPaanwas!$C:$C,hpBPaanwas!T:T,".")</f>
        <v>2.57</v>
      </c>
      <c r="W761" s="75">
        <f t="shared" si="80"/>
        <v>-2.9200000000000004</v>
      </c>
      <c r="X761" s="6">
        <v>-2.72</v>
      </c>
      <c r="Y761" s="6">
        <v>1.933333</v>
      </c>
      <c r="Z761" s="6">
        <v>0.9</v>
      </c>
      <c r="AA761" s="6">
        <v>0.45</v>
      </c>
      <c r="AB761" s="6">
        <v>0.63</v>
      </c>
      <c r="AC761" s="6">
        <v>41.9</v>
      </c>
      <c r="AD761" s="6">
        <v>20.9</v>
      </c>
      <c r="AE761" s="6">
        <v>29.3</v>
      </c>
      <c r="AF761" s="6">
        <v>0.236842</v>
      </c>
      <c r="AG761" s="6" t="s">
        <v>479</v>
      </c>
      <c r="AH761" s="6" t="s">
        <v>32</v>
      </c>
      <c r="AI761" s="6" t="s">
        <v>41</v>
      </c>
      <c r="AJ761" s="6" t="s">
        <v>607</v>
      </c>
      <c r="AK761" s="75">
        <f>_xlfn.XLOOKUP(G761,hlpBPout!C:C,hlpBPout!X:X,".")</f>
        <v>42</v>
      </c>
      <c r="AL761" s="75">
        <f>_xlfn.XLOOKUP($G761,hlpBPout!$C:$C,hlpBPout!AA:AA,".")</f>
        <v>9</v>
      </c>
      <c r="AM761" s="75">
        <f>_xlfn.XLOOKUP(G761,hpBPaanwas!C:C,hpBPaanwas!X:X,".")</f>
        <v>47</v>
      </c>
      <c r="AN761" s="165">
        <f t="shared" ref="AN761:AN792" si="82">AO761/K761</f>
        <v>0.70967741935483875</v>
      </c>
      <c r="AO761" s="75">
        <f>_xlfn.XLOOKUP($G761,hpBPaanwas!$C:$C,hpBPaanwas!AA:AA,".")</f>
        <v>33</v>
      </c>
      <c r="AP761" s="116"/>
      <c r="AQ761" s="75">
        <f t="shared" si="81"/>
        <v>0.10000000000000142</v>
      </c>
      <c r="AR761" s="116"/>
      <c r="AS761" s="127"/>
      <c r="AT761" s="127" t="s">
        <v>3795</v>
      </c>
      <c r="AU761" s="128"/>
      <c r="AV761" s="232" t="str">
        <f>_xlfn.XLOOKUP($F761,Monstervakken!$C:$C,Monstervakken!L:L,".",0)</f>
        <v>Klasse industrie</v>
      </c>
      <c r="AW761" s="232" t="str">
        <f>_xlfn.XLOOKUP($F761,Monstervakken!$C:$C,Monstervakken!M:M,".",0)</f>
        <v>Klasse A</v>
      </c>
      <c r="AX761" s="232" t="str">
        <f>_xlfn.XLOOKUP($F761,Monstervakken!$C:$C,Monstervakken!N:N,".",0)</f>
        <v>Verspreidbaar</v>
      </c>
      <c r="AY761" s="232" t="str">
        <f>_xlfn.XLOOKUP($F761,Monstervakken!$C:$C,Monstervakken!O:O,".",0)</f>
        <v>Toepasbaar in GBT</v>
      </c>
      <c r="AZ761" s="232" t="str">
        <f>_xlfn.XLOOKUP($F761,Monstervakken!$C:$C,Monstervakken!P:P,".",0)</f>
        <v>Toepasbaar in GBT</v>
      </c>
      <c r="BA761" s="232" t="str">
        <f>_xlfn.XLOOKUP($F761,Monstervakken!$C:$C,Monstervakken!Q:Q,".",0)</f>
        <v>Geen</v>
      </c>
      <c r="BB761" s="232"/>
      <c r="BC761" s="234" t="str">
        <f>_xlfn.XLOOKUP($F761,Monstervakken!$C:$C,Monstervakken!CM:CM,".",0)</f>
        <v>ja</v>
      </c>
      <c r="BD761" s="234" t="str">
        <f>_xlfn.XLOOKUP($F761,Monstervakken!$C:$C,Monstervakken!CN:CN,".",0)</f>
        <v>ja</v>
      </c>
      <c r="BE761" s="234" t="str">
        <f>_xlfn.XLOOKUP($F761,Monstervakken!$C:$C,Monstervakken!CO:CO,".",0)</f>
        <v>ja</v>
      </c>
      <c r="BF761" s="234" t="str">
        <f>_xlfn.XLOOKUP($F761,Monstervakken!$C:$C,Monstervakken!CP:CP,".",0)</f>
        <v>ja</v>
      </c>
      <c r="BG761" s="234" t="str">
        <f>_xlfn.XLOOKUP($F761,Monstervakken!$C:$C,Monstervakken!CQ:CQ,".",0)</f>
        <v>ja</v>
      </c>
      <c r="BH761" s="234" t="str">
        <f>_xlfn.XLOOKUP($F761,Monstervakken!$C:$C,Monstervakken!CR:CR,".",0)</f>
        <v>ja</v>
      </c>
      <c r="BI761" s="234" t="str">
        <f>_xlfn.XLOOKUP($F761,Monstervakken!$C:$C,Monstervakken!CS:CS,".",0)</f>
        <v>ja</v>
      </c>
      <c r="BJ761" s="234" t="str">
        <f>_xlfn.XLOOKUP($F761,Monstervakken!$C:$C,Monstervakken!CT:CT,".",0)</f>
        <v>ja</v>
      </c>
      <c r="BK761" s="234" t="str">
        <f>_xlfn.XLOOKUP($F761,Monstervakken!$C:$C,Monstervakken!CU:CU,".",0)</f>
        <v>ja</v>
      </c>
      <c r="BL761" s="232" t="str">
        <f t="shared" si="76"/>
        <v>254_027</v>
      </c>
    </row>
    <row r="762" spans="1:64" x14ac:dyDescent="0.2">
      <c r="A762" s="6" t="s">
        <v>1647</v>
      </c>
      <c r="C762" s="135">
        <f>_xlfn.XLOOKUP(F762,Monstervakken!C:C,Monstervakken!B:B)</f>
        <v>2031</v>
      </c>
      <c r="D762" s="6" t="s">
        <v>1640</v>
      </c>
      <c r="E762" s="6" t="s">
        <v>301</v>
      </c>
      <c r="F762" s="75">
        <v>127</v>
      </c>
      <c r="G762" s="115" t="str">
        <f t="shared" si="77"/>
        <v>163_106</v>
      </c>
      <c r="H762" s="135"/>
      <c r="I762" s="75">
        <v>106</v>
      </c>
      <c r="J762" s="6" t="s">
        <v>303</v>
      </c>
      <c r="K762" s="23">
        <v>50</v>
      </c>
      <c r="L762" s="25">
        <v>5.7</v>
      </c>
      <c r="M762" s="6">
        <v>285</v>
      </c>
      <c r="N762" s="8">
        <v>43654</v>
      </c>
      <c r="O762" s="6" t="s">
        <v>74</v>
      </c>
      <c r="P762" s="66">
        <v>-1.95</v>
      </c>
      <c r="Q762" s="66">
        <v>-1.97</v>
      </c>
      <c r="R762" s="66">
        <f>_xlfn.XLOOKUP(E762,hlp_leggeruitrapport!A:A,hlp_leggeruitrapport!D:D)</f>
        <v>-1.97</v>
      </c>
      <c r="S762" s="66">
        <v>0.75</v>
      </c>
      <c r="T762" s="66">
        <f>_xlfn.XLOOKUP(E762,hlp_leggeruitrapport!A:A,hlp_leggeruitrapport!E:E)</f>
        <v>0.75</v>
      </c>
      <c r="U762" s="75">
        <f>_xlfn.XLOOKUP(E762,hlp_leggeruitrapport!A:A,hlp_leggeruitrapport!F:F)</f>
        <v>3</v>
      </c>
      <c r="V762" s="165">
        <f>_xlfn.XLOOKUP($G762,hpBPaanwas!$C:$C,hpBPaanwas!T:T,".")</f>
        <v>2.5299999999999998</v>
      </c>
      <c r="W762" s="75">
        <f t="shared" si="80"/>
        <v>-2.9200000000000004</v>
      </c>
      <c r="X762" s="6">
        <v>-2.72</v>
      </c>
      <c r="Y762" s="6">
        <v>1.9000010000000001</v>
      </c>
      <c r="Z762" s="6">
        <v>1.38</v>
      </c>
      <c r="AA762" s="6">
        <v>0.03</v>
      </c>
      <c r="AB762" s="6">
        <v>0.27</v>
      </c>
      <c r="AC762" s="6">
        <v>69</v>
      </c>
      <c r="AD762" s="6">
        <v>1.5</v>
      </c>
      <c r="AE762" s="6">
        <v>13.5</v>
      </c>
      <c r="AF762" s="6">
        <v>2.0618999999999998E-2</v>
      </c>
      <c r="AG762" s="6" t="s">
        <v>27</v>
      </c>
      <c r="AH762" s="6" t="s">
        <v>32</v>
      </c>
      <c r="AI762" s="6" t="s">
        <v>29</v>
      </c>
      <c r="AJ762" s="6" t="s">
        <v>303</v>
      </c>
      <c r="AK762" s="75">
        <f>_xlfn.XLOOKUP(G762,hlpBPout!C:C,hlpBPout!X:X,".")</f>
        <v>70</v>
      </c>
      <c r="AL762" s="75">
        <f>_xlfn.XLOOKUP($G762,hlpBPout!$C:$C,hlpBPout!AA:AA,".")</f>
        <v>0</v>
      </c>
      <c r="AM762" s="75">
        <f>_xlfn.XLOOKUP(G762,hpBPaanwas!C:C,hpBPaanwas!X:X,".")</f>
        <v>75</v>
      </c>
      <c r="AN762" s="165">
        <f t="shared" si="82"/>
        <v>0.3</v>
      </c>
      <c r="AO762" s="75">
        <f>_xlfn.XLOOKUP($G762,hpBPaanwas!$C:$C,hpBPaanwas!AA:AA,".")</f>
        <v>15</v>
      </c>
      <c r="AP762" s="116"/>
      <c r="AQ762" s="75">
        <f t="shared" si="81"/>
        <v>1</v>
      </c>
      <c r="AR762" s="116"/>
      <c r="AS762" s="127"/>
      <c r="AT762" s="127" t="s">
        <v>3795</v>
      </c>
      <c r="AU762" s="128"/>
      <c r="AV762" s="232" t="str">
        <f>_xlfn.XLOOKUP($F762,Monstervakken!$C:$C,Monstervakken!L:L,".",0)</f>
        <v>Altijd toepasbaar</v>
      </c>
      <c r="AW762" s="232" t="str">
        <f>_xlfn.XLOOKUP($F762,Monstervakken!$C:$C,Monstervakken!M:M,".",0)</f>
        <v>Altijd toepasbaar</v>
      </c>
      <c r="AX762" s="232" t="str">
        <f>_xlfn.XLOOKUP($F762,Monstervakken!$C:$C,Monstervakken!N:N,".",0)</f>
        <v>Verspreidbaar</v>
      </c>
      <c r="AY762" s="232" t="str">
        <f>_xlfn.XLOOKUP($F762,Monstervakken!$C:$C,Monstervakken!O:O,".",0)</f>
        <v>Toepasbaar in GBT</v>
      </c>
      <c r="AZ762" s="232" t="str">
        <f>_xlfn.XLOOKUP($F762,Monstervakken!$C:$C,Monstervakken!P:P,".",0)</f>
        <v>Toepasbaar in GBT</v>
      </c>
      <c r="BA762" s="232" t="str">
        <f>_xlfn.XLOOKUP($F762,Monstervakken!$C:$C,Monstervakken!Q:Q,".",0)</f>
        <v>Geen</v>
      </c>
      <c r="BB762" s="232"/>
      <c r="BC762" s="234" t="str">
        <f>_xlfn.XLOOKUP($F762,Monstervakken!$C:$C,Monstervakken!CM:CM,".",0)</f>
        <v>ja</v>
      </c>
      <c r="BD762" s="234" t="str">
        <f>_xlfn.XLOOKUP($F762,Monstervakken!$C:$C,Monstervakken!CN:CN,".",0)</f>
        <v>ja</v>
      </c>
      <c r="BE762" s="234" t="str">
        <f>_xlfn.XLOOKUP($F762,Monstervakken!$C:$C,Monstervakken!CO:CO,".",0)</f>
        <v>ja</v>
      </c>
      <c r="BF762" s="234" t="str">
        <f>_xlfn.XLOOKUP($F762,Monstervakken!$C:$C,Monstervakken!CP:CP,".",0)</f>
        <v>ja</v>
      </c>
      <c r="BG762" s="234" t="str">
        <f>_xlfn.XLOOKUP($F762,Monstervakken!$C:$C,Monstervakken!CQ:CQ,".",0)</f>
        <v>ja</v>
      </c>
      <c r="BH762" s="234" t="str">
        <f>_xlfn.XLOOKUP($F762,Monstervakken!$C:$C,Monstervakken!CR:CR,".",0)</f>
        <v>ja</v>
      </c>
      <c r="BI762" s="234" t="str">
        <f>_xlfn.XLOOKUP($F762,Monstervakken!$C:$C,Monstervakken!CS:CS,".",0)</f>
        <v>ja</v>
      </c>
      <c r="BJ762" s="234" t="str">
        <f>_xlfn.XLOOKUP($F762,Monstervakken!$C:$C,Monstervakken!CT:CT,".",0)</f>
        <v>ja</v>
      </c>
      <c r="BK762" s="234" t="str">
        <f>_xlfn.XLOOKUP($F762,Monstervakken!$C:$C,Monstervakken!CU:CU,".",0)</f>
        <v>ja</v>
      </c>
      <c r="BL762" s="232" t="str">
        <f t="shared" si="76"/>
        <v>163_106</v>
      </c>
    </row>
    <row r="763" spans="1:64" x14ac:dyDescent="0.2">
      <c r="A763" s="6" t="s">
        <v>1647</v>
      </c>
      <c r="C763" s="135">
        <f>_xlfn.XLOOKUP(F763,Monstervakken!C:C,Monstervakken!B:B)</f>
        <v>2031</v>
      </c>
      <c r="D763" s="6" t="s">
        <v>1640</v>
      </c>
      <c r="E763" s="6" t="s">
        <v>301</v>
      </c>
      <c r="F763" s="75">
        <v>127</v>
      </c>
      <c r="G763" s="115" t="str">
        <f t="shared" si="77"/>
        <v>163_107</v>
      </c>
      <c r="H763" s="135"/>
      <c r="I763" s="75">
        <v>107</v>
      </c>
      <c r="J763" s="6" t="s">
        <v>304</v>
      </c>
      <c r="K763" s="23">
        <v>50</v>
      </c>
      <c r="L763" s="25">
        <v>6</v>
      </c>
      <c r="M763" s="6">
        <v>300</v>
      </c>
      <c r="N763" s="8">
        <v>43654</v>
      </c>
      <c r="O763" s="6" t="s">
        <v>74</v>
      </c>
      <c r="P763" s="66">
        <v>-1.95</v>
      </c>
      <c r="Q763" s="66">
        <v>-1.97</v>
      </c>
      <c r="R763" s="66">
        <f>_xlfn.XLOOKUP(E763,hlp_leggeruitrapport!A:A,hlp_leggeruitrapport!D:D)</f>
        <v>-1.97</v>
      </c>
      <c r="S763" s="66">
        <v>0.75</v>
      </c>
      <c r="T763" s="66">
        <f>_xlfn.XLOOKUP(E763,hlp_leggeruitrapport!A:A,hlp_leggeruitrapport!E:E)</f>
        <v>0.75</v>
      </c>
      <c r="U763" s="75">
        <f>_xlfn.XLOOKUP(E763,hlp_leggeruitrapport!A:A,hlp_leggeruitrapport!F:F)</f>
        <v>3</v>
      </c>
      <c r="V763" s="165">
        <f>_xlfn.XLOOKUP($G763,hpBPaanwas!$C:$C,hpBPaanwas!T:T,".")</f>
        <v>3</v>
      </c>
      <c r="W763" s="75">
        <f t="shared" si="80"/>
        <v>-2.9200000000000004</v>
      </c>
      <c r="X763" s="6">
        <v>-2.72</v>
      </c>
      <c r="Y763" s="6">
        <v>1.5</v>
      </c>
      <c r="Z763" s="6">
        <v>1.47</v>
      </c>
      <c r="AA763" s="6">
        <v>0</v>
      </c>
      <c r="AB763" s="6">
        <v>0.1</v>
      </c>
      <c r="AC763" s="6">
        <v>73.5</v>
      </c>
      <c r="AD763" s="6">
        <v>0</v>
      </c>
      <c r="AE763" s="6">
        <v>5</v>
      </c>
      <c r="AF763" s="6">
        <v>0</v>
      </c>
      <c r="AG763" s="6" t="s">
        <v>27</v>
      </c>
      <c r="AH763" s="6" t="s">
        <v>32</v>
      </c>
      <c r="AI763" s="6" t="s">
        <v>41</v>
      </c>
      <c r="AJ763" s="6" t="s">
        <v>304</v>
      </c>
      <c r="AK763" s="76">
        <f>_xlfn.XLOOKUP(G763,hlpBPout!C:C,hlpBPout!X:X,".")</f>
        <v>75</v>
      </c>
      <c r="AL763" s="75">
        <f>_xlfn.XLOOKUP($G763,hlpBPout!$C:$C,hlpBPout!AA:AA,".")</f>
        <v>0</v>
      </c>
      <c r="AM763" s="75">
        <f>_xlfn.XLOOKUP(G763,hpBPaanwas!C:C,hpBPaanwas!X:X,".")</f>
        <v>80</v>
      </c>
      <c r="AN763" s="165">
        <f t="shared" si="82"/>
        <v>0.1</v>
      </c>
      <c r="AO763" s="75">
        <f>_xlfn.XLOOKUP($G763,hpBPaanwas!$C:$C,hpBPaanwas!AA:AA,".")</f>
        <v>5</v>
      </c>
      <c r="AP763" s="116"/>
      <c r="AQ763" s="76">
        <f t="shared" si="81"/>
        <v>1.5</v>
      </c>
      <c r="AR763" s="257"/>
      <c r="AS763" s="127"/>
      <c r="AT763" s="127" t="s">
        <v>3795</v>
      </c>
      <c r="AU763" s="128"/>
      <c r="AV763" s="232" t="str">
        <f>_xlfn.XLOOKUP($F763,Monstervakken!$C:$C,Monstervakken!L:L,".",0)</f>
        <v>Altijd toepasbaar</v>
      </c>
      <c r="AW763" s="232" t="str">
        <f>_xlfn.XLOOKUP($F763,Monstervakken!$C:$C,Monstervakken!M:M,".",0)</f>
        <v>Altijd toepasbaar</v>
      </c>
      <c r="AX763" s="232" t="str">
        <f>_xlfn.XLOOKUP($F763,Monstervakken!$C:$C,Monstervakken!N:N,".",0)</f>
        <v>Verspreidbaar</v>
      </c>
      <c r="AY763" s="232" t="str">
        <f>_xlfn.XLOOKUP($F763,Monstervakken!$C:$C,Monstervakken!O:O,".",0)</f>
        <v>Toepasbaar in GBT</v>
      </c>
      <c r="AZ763" s="232" t="str">
        <f>_xlfn.XLOOKUP($F763,Monstervakken!$C:$C,Monstervakken!P:P,".",0)</f>
        <v>Toepasbaar in GBT</v>
      </c>
      <c r="BA763" s="232" t="str">
        <f>_xlfn.XLOOKUP($F763,Monstervakken!$C:$C,Monstervakken!Q:Q,".",0)</f>
        <v>Geen</v>
      </c>
      <c r="BB763" s="232"/>
      <c r="BC763" s="234" t="str">
        <f>_xlfn.XLOOKUP($F763,Monstervakken!$C:$C,Monstervakken!CM:CM,".",0)</f>
        <v>ja</v>
      </c>
      <c r="BD763" s="234" t="str">
        <f>_xlfn.XLOOKUP($F763,Monstervakken!$C:$C,Monstervakken!CN:CN,".",0)</f>
        <v>ja</v>
      </c>
      <c r="BE763" s="234" t="str">
        <f>_xlfn.XLOOKUP($F763,Monstervakken!$C:$C,Monstervakken!CO:CO,".",0)</f>
        <v>ja</v>
      </c>
      <c r="BF763" s="234" t="str">
        <f>_xlfn.XLOOKUP($F763,Monstervakken!$C:$C,Monstervakken!CP:CP,".",0)</f>
        <v>ja</v>
      </c>
      <c r="BG763" s="234" t="str">
        <f>_xlfn.XLOOKUP($F763,Monstervakken!$C:$C,Monstervakken!CQ:CQ,".",0)</f>
        <v>ja</v>
      </c>
      <c r="BH763" s="234" t="str">
        <f>_xlfn.XLOOKUP($F763,Monstervakken!$C:$C,Monstervakken!CR:CR,".",0)</f>
        <v>ja</v>
      </c>
      <c r="BI763" s="234" t="str">
        <f>_xlfn.XLOOKUP($F763,Monstervakken!$C:$C,Monstervakken!CS:CS,".",0)</f>
        <v>ja</v>
      </c>
      <c r="BJ763" s="234" t="str">
        <f>_xlfn.XLOOKUP($F763,Monstervakken!$C:$C,Monstervakken!CT:CT,".",0)</f>
        <v>ja</v>
      </c>
      <c r="BK763" s="234" t="str">
        <f>_xlfn.XLOOKUP($F763,Monstervakken!$C:$C,Monstervakken!CU:CU,".",0)</f>
        <v>ja</v>
      </c>
      <c r="BL763" s="232" t="str">
        <f t="shared" si="76"/>
        <v>163_107</v>
      </c>
    </row>
    <row r="764" spans="1:64" x14ac:dyDescent="0.2">
      <c r="A764" s="6" t="s">
        <v>1647</v>
      </c>
      <c r="C764" s="135">
        <f>_xlfn.XLOOKUP(F764,Monstervakken!C:C,Monstervakken!B:B)</f>
        <v>2031</v>
      </c>
      <c r="D764" s="6" t="s">
        <v>1640</v>
      </c>
      <c r="E764" s="6" t="s">
        <v>301</v>
      </c>
      <c r="F764" s="75">
        <v>127</v>
      </c>
      <c r="G764" s="115" t="str">
        <f t="shared" si="77"/>
        <v>163_108</v>
      </c>
      <c r="H764" s="135"/>
      <c r="I764" s="75">
        <v>108</v>
      </c>
      <c r="J764" s="6" t="s">
        <v>305</v>
      </c>
      <c r="K764" s="23">
        <v>50</v>
      </c>
      <c r="L764" s="25">
        <v>6</v>
      </c>
      <c r="M764" s="6">
        <v>300</v>
      </c>
      <c r="N764" s="8">
        <v>43654</v>
      </c>
      <c r="O764" s="6" t="s">
        <v>74</v>
      </c>
      <c r="P764" s="66">
        <v>-1.95</v>
      </c>
      <c r="Q764" s="66">
        <v>-1.97</v>
      </c>
      <c r="R764" s="66">
        <f>_xlfn.XLOOKUP(E764,hlp_leggeruitrapport!A:A,hlp_leggeruitrapport!D:D)</f>
        <v>-1.97</v>
      </c>
      <c r="S764" s="66">
        <v>0.75</v>
      </c>
      <c r="T764" s="66">
        <f>_xlfn.XLOOKUP(E764,hlp_leggeruitrapport!A:A,hlp_leggeruitrapport!E:E)</f>
        <v>0.75</v>
      </c>
      <c r="U764" s="75">
        <f>_xlfn.XLOOKUP(E764,hlp_leggeruitrapport!A:A,hlp_leggeruitrapport!F:F)</f>
        <v>3</v>
      </c>
      <c r="V764" s="165">
        <f>_xlfn.XLOOKUP($G764,hpBPaanwas!$C:$C,hpBPaanwas!T:T,".")</f>
        <v>3</v>
      </c>
      <c r="W764" s="75">
        <f t="shared" si="80"/>
        <v>-2.9200000000000004</v>
      </c>
      <c r="X764" s="6">
        <v>-2.72</v>
      </c>
      <c r="Y764" s="6">
        <v>1.5</v>
      </c>
      <c r="Z764" s="6">
        <v>1.39</v>
      </c>
      <c r="AA764" s="6">
        <v>0</v>
      </c>
      <c r="AB764" s="6">
        <v>0.15</v>
      </c>
      <c r="AC764" s="6">
        <v>69.5</v>
      </c>
      <c r="AD764" s="6">
        <v>0</v>
      </c>
      <c r="AE764" s="6">
        <v>7.5</v>
      </c>
      <c r="AF764" s="6">
        <v>0</v>
      </c>
      <c r="AG764" s="6" t="s">
        <v>27</v>
      </c>
      <c r="AH764" s="6" t="s">
        <v>32</v>
      </c>
      <c r="AI764" s="6" t="s">
        <v>41</v>
      </c>
      <c r="AJ764" s="6" t="s">
        <v>305</v>
      </c>
      <c r="AK764" s="76">
        <f>_xlfn.XLOOKUP(G764,hlpBPout!C:C,hlpBPout!X:X,".")</f>
        <v>70</v>
      </c>
      <c r="AL764" s="75">
        <f>_xlfn.XLOOKUP($G764,hlpBPout!$C:$C,hlpBPout!AA:AA,".")</f>
        <v>0</v>
      </c>
      <c r="AM764" s="75">
        <f>_xlfn.XLOOKUP(G764,hpBPaanwas!C:C,hpBPaanwas!X:X,".")</f>
        <v>75</v>
      </c>
      <c r="AN764" s="165">
        <f t="shared" si="82"/>
        <v>0.2</v>
      </c>
      <c r="AO764" s="75">
        <f>_xlfn.XLOOKUP($G764,hpBPaanwas!$C:$C,hpBPaanwas!AA:AA,".")</f>
        <v>10</v>
      </c>
      <c r="AP764" s="116"/>
      <c r="AQ764" s="76">
        <f t="shared" si="81"/>
        <v>0.5</v>
      </c>
      <c r="AR764" s="257"/>
      <c r="AS764" s="127"/>
      <c r="AT764" s="127" t="s">
        <v>3795</v>
      </c>
      <c r="AU764" s="128"/>
      <c r="AV764" s="232" t="str">
        <f>_xlfn.XLOOKUP($F764,Monstervakken!$C:$C,Monstervakken!L:L,".",0)</f>
        <v>Altijd toepasbaar</v>
      </c>
      <c r="AW764" s="232" t="str">
        <f>_xlfn.XLOOKUP($F764,Monstervakken!$C:$C,Monstervakken!M:M,".",0)</f>
        <v>Altijd toepasbaar</v>
      </c>
      <c r="AX764" s="232" t="str">
        <f>_xlfn.XLOOKUP($F764,Monstervakken!$C:$C,Monstervakken!N:N,".",0)</f>
        <v>Verspreidbaar</v>
      </c>
      <c r="AY764" s="232" t="str">
        <f>_xlfn.XLOOKUP($F764,Monstervakken!$C:$C,Monstervakken!O:O,".",0)</f>
        <v>Toepasbaar in GBT</v>
      </c>
      <c r="AZ764" s="232" t="str">
        <f>_xlfn.XLOOKUP($F764,Monstervakken!$C:$C,Monstervakken!P:P,".",0)</f>
        <v>Toepasbaar in GBT</v>
      </c>
      <c r="BA764" s="232" t="str">
        <f>_xlfn.XLOOKUP($F764,Monstervakken!$C:$C,Monstervakken!Q:Q,".",0)</f>
        <v>Geen</v>
      </c>
      <c r="BB764" s="232"/>
      <c r="BC764" s="234" t="str">
        <f>_xlfn.XLOOKUP($F764,Monstervakken!$C:$C,Monstervakken!CM:CM,".",0)</f>
        <v>ja</v>
      </c>
      <c r="BD764" s="234" t="str">
        <f>_xlfn.XLOOKUP($F764,Monstervakken!$C:$C,Monstervakken!CN:CN,".",0)</f>
        <v>ja</v>
      </c>
      <c r="BE764" s="234" t="str">
        <f>_xlfn.XLOOKUP($F764,Monstervakken!$C:$C,Monstervakken!CO:CO,".",0)</f>
        <v>ja</v>
      </c>
      <c r="BF764" s="234" t="str">
        <f>_xlfn.XLOOKUP($F764,Monstervakken!$C:$C,Monstervakken!CP:CP,".",0)</f>
        <v>ja</v>
      </c>
      <c r="BG764" s="234" t="str">
        <f>_xlfn.XLOOKUP($F764,Monstervakken!$C:$C,Monstervakken!CQ:CQ,".",0)</f>
        <v>ja</v>
      </c>
      <c r="BH764" s="234" t="str">
        <f>_xlfn.XLOOKUP($F764,Monstervakken!$C:$C,Monstervakken!CR:CR,".",0)</f>
        <v>ja</v>
      </c>
      <c r="BI764" s="234" t="str">
        <f>_xlfn.XLOOKUP($F764,Monstervakken!$C:$C,Monstervakken!CS:CS,".",0)</f>
        <v>ja</v>
      </c>
      <c r="BJ764" s="234" t="str">
        <f>_xlfn.XLOOKUP($F764,Monstervakken!$C:$C,Monstervakken!CT:CT,".",0)</f>
        <v>ja</v>
      </c>
      <c r="BK764" s="234" t="str">
        <f>_xlfn.XLOOKUP($F764,Monstervakken!$C:$C,Monstervakken!CU:CU,".",0)</f>
        <v>ja</v>
      </c>
      <c r="BL764" s="232" t="str">
        <f t="shared" si="76"/>
        <v>163_108</v>
      </c>
    </row>
    <row r="765" spans="1:64" x14ac:dyDescent="0.2">
      <c r="A765" s="6" t="s">
        <v>1647</v>
      </c>
      <c r="C765" s="135">
        <f>_xlfn.XLOOKUP(F765,Monstervakken!C:C,Monstervakken!B:B)</f>
        <v>2031</v>
      </c>
      <c r="D765" s="6" t="s">
        <v>1640</v>
      </c>
      <c r="E765" s="6" t="s">
        <v>301</v>
      </c>
      <c r="F765" s="75">
        <v>127</v>
      </c>
      <c r="G765" s="115" t="str">
        <f t="shared" si="77"/>
        <v>163_109</v>
      </c>
      <c r="H765" s="135"/>
      <c r="I765" s="75">
        <v>109</v>
      </c>
      <c r="J765" s="6" t="s">
        <v>306</v>
      </c>
      <c r="K765" s="23">
        <v>47</v>
      </c>
      <c r="L765" s="25">
        <v>6.3</v>
      </c>
      <c r="M765" s="6">
        <v>296.10000000000002</v>
      </c>
      <c r="N765" s="8">
        <v>43654</v>
      </c>
      <c r="O765" s="6" t="s">
        <v>74</v>
      </c>
      <c r="P765" s="66">
        <v>-1.95</v>
      </c>
      <c r="Q765" s="66">
        <v>-1.97</v>
      </c>
      <c r="R765" s="66">
        <f>_xlfn.XLOOKUP(E765,hlp_leggeruitrapport!A:A,hlp_leggeruitrapport!D:D)</f>
        <v>-1.97</v>
      </c>
      <c r="S765" s="66">
        <v>0.75</v>
      </c>
      <c r="T765" s="66">
        <f>_xlfn.XLOOKUP(E765,hlp_leggeruitrapport!A:A,hlp_leggeruitrapport!E:E)</f>
        <v>0.75</v>
      </c>
      <c r="U765" s="75">
        <f>_xlfn.XLOOKUP(E765,hlp_leggeruitrapport!A:A,hlp_leggeruitrapport!F:F)</f>
        <v>3</v>
      </c>
      <c r="V765" s="165">
        <f>_xlfn.XLOOKUP($G765,hpBPaanwas!$C:$C,hpBPaanwas!T:T,".")</f>
        <v>3</v>
      </c>
      <c r="W765" s="75">
        <f t="shared" si="80"/>
        <v>-2.9200000000000004</v>
      </c>
      <c r="X765" s="6">
        <v>-2.72</v>
      </c>
      <c r="Y765" s="6">
        <v>1.8</v>
      </c>
      <c r="Z765" s="6">
        <v>1.2</v>
      </c>
      <c r="AA765" s="6">
        <v>0</v>
      </c>
      <c r="AB765" s="6">
        <v>0.12</v>
      </c>
      <c r="AC765" s="6">
        <v>56.4</v>
      </c>
      <c r="AD765" s="6">
        <v>0</v>
      </c>
      <c r="AE765" s="6">
        <v>5.6</v>
      </c>
      <c r="AF765" s="6">
        <v>0</v>
      </c>
      <c r="AG765" s="6" t="s">
        <v>27</v>
      </c>
      <c r="AH765" s="6" t="s">
        <v>32</v>
      </c>
      <c r="AI765" s="6" t="s">
        <v>41</v>
      </c>
      <c r="AJ765" s="6" t="s">
        <v>306</v>
      </c>
      <c r="AK765" s="76">
        <f>_xlfn.XLOOKUP(G765,hlpBPout!C:C,hlpBPout!X:X,".")</f>
        <v>56</v>
      </c>
      <c r="AL765" s="75">
        <f>_xlfn.XLOOKUP($G765,hlpBPout!$C:$C,hlpBPout!AA:AA,".")</f>
        <v>0</v>
      </c>
      <c r="AM765" s="75">
        <f>_xlfn.XLOOKUP(G765,hpBPaanwas!C:C,hpBPaanwas!X:X,".")</f>
        <v>66</v>
      </c>
      <c r="AN765" s="165">
        <f t="shared" si="82"/>
        <v>0.10638297872340426</v>
      </c>
      <c r="AO765" s="75">
        <f>_xlfn.XLOOKUP($G765,hpBPaanwas!$C:$C,hpBPaanwas!AA:AA,".")</f>
        <v>5</v>
      </c>
      <c r="AP765" s="116"/>
      <c r="AQ765" s="76">
        <f t="shared" si="81"/>
        <v>-0.39999999999999858</v>
      </c>
      <c r="AR765" s="257"/>
      <c r="AS765" s="127"/>
      <c r="AT765" s="127" t="s">
        <v>3795</v>
      </c>
      <c r="AU765" s="128"/>
      <c r="AV765" s="232" t="str">
        <f>_xlfn.XLOOKUP($F765,Monstervakken!$C:$C,Monstervakken!L:L,".",0)</f>
        <v>Altijd toepasbaar</v>
      </c>
      <c r="AW765" s="232" t="str">
        <f>_xlfn.XLOOKUP($F765,Monstervakken!$C:$C,Monstervakken!M:M,".",0)</f>
        <v>Altijd toepasbaar</v>
      </c>
      <c r="AX765" s="232" t="str">
        <f>_xlfn.XLOOKUP($F765,Monstervakken!$C:$C,Monstervakken!N:N,".",0)</f>
        <v>Verspreidbaar</v>
      </c>
      <c r="AY765" s="232" t="str">
        <f>_xlfn.XLOOKUP($F765,Monstervakken!$C:$C,Monstervakken!O:O,".",0)</f>
        <v>Toepasbaar in GBT</v>
      </c>
      <c r="AZ765" s="232" t="str">
        <f>_xlfn.XLOOKUP($F765,Monstervakken!$C:$C,Monstervakken!P:P,".",0)</f>
        <v>Toepasbaar in GBT</v>
      </c>
      <c r="BA765" s="232" t="str">
        <f>_xlfn.XLOOKUP($F765,Monstervakken!$C:$C,Monstervakken!Q:Q,".",0)</f>
        <v>Geen</v>
      </c>
      <c r="BB765" s="232"/>
      <c r="BC765" s="234" t="str">
        <f>_xlfn.XLOOKUP($F765,Monstervakken!$C:$C,Monstervakken!CM:CM,".",0)</f>
        <v>ja</v>
      </c>
      <c r="BD765" s="234" t="str">
        <f>_xlfn.XLOOKUP($F765,Monstervakken!$C:$C,Monstervakken!CN:CN,".",0)</f>
        <v>ja</v>
      </c>
      <c r="BE765" s="234" t="str">
        <f>_xlfn.XLOOKUP($F765,Monstervakken!$C:$C,Monstervakken!CO:CO,".",0)</f>
        <v>ja</v>
      </c>
      <c r="BF765" s="234" t="str">
        <f>_xlfn.XLOOKUP($F765,Monstervakken!$C:$C,Monstervakken!CP:CP,".",0)</f>
        <v>ja</v>
      </c>
      <c r="BG765" s="234" t="str">
        <f>_xlfn.XLOOKUP($F765,Monstervakken!$C:$C,Monstervakken!CQ:CQ,".",0)</f>
        <v>ja</v>
      </c>
      <c r="BH765" s="234" t="str">
        <f>_xlfn.XLOOKUP($F765,Monstervakken!$C:$C,Monstervakken!CR:CR,".",0)</f>
        <v>ja</v>
      </c>
      <c r="BI765" s="234" t="str">
        <f>_xlfn.XLOOKUP($F765,Monstervakken!$C:$C,Monstervakken!CS:CS,".",0)</f>
        <v>ja</v>
      </c>
      <c r="BJ765" s="234" t="str">
        <f>_xlfn.XLOOKUP($F765,Monstervakken!$C:$C,Monstervakken!CT:CT,".",0)</f>
        <v>ja</v>
      </c>
      <c r="BK765" s="234" t="str">
        <f>_xlfn.XLOOKUP($F765,Monstervakken!$C:$C,Monstervakken!CU:CU,".",0)</f>
        <v>ja</v>
      </c>
      <c r="BL765" s="232" t="str">
        <f t="shared" si="76"/>
        <v>163_109</v>
      </c>
    </row>
    <row r="766" spans="1:64" x14ac:dyDescent="0.2">
      <c r="A766" s="6" t="s">
        <v>1647</v>
      </c>
      <c r="C766" s="135">
        <f>_xlfn.XLOOKUP(F766,Monstervakken!C:C,Monstervakken!B:B)</f>
        <v>2031</v>
      </c>
      <c r="D766" s="6" t="s">
        <v>1640</v>
      </c>
      <c r="E766" s="6" t="s">
        <v>307</v>
      </c>
      <c r="F766" s="75">
        <v>127</v>
      </c>
      <c r="G766" s="115" t="str">
        <f t="shared" si="77"/>
        <v>163_110</v>
      </c>
      <c r="H766" s="135"/>
      <c r="I766" s="75">
        <v>110</v>
      </c>
      <c r="J766" s="6" t="s">
        <v>308</v>
      </c>
      <c r="K766" s="23">
        <v>49.5</v>
      </c>
      <c r="L766" s="25">
        <v>6.55</v>
      </c>
      <c r="M766" s="6">
        <v>324.22500000000002</v>
      </c>
      <c r="N766" s="8">
        <v>43691</v>
      </c>
      <c r="O766" s="6" t="s">
        <v>74</v>
      </c>
      <c r="P766" s="66">
        <v>-1.97</v>
      </c>
      <c r="Q766" s="66">
        <v>-1.97</v>
      </c>
      <c r="R766" s="66">
        <f>_xlfn.XLOOKUP(E766,hlp_leggeruitrapport!A:A,hlp_leggeruitrapport!D:D)</f>
        <v>-1.97</v>
      </c>
      <c r="S766" s="66">
        <v>0.75</v>
      </c>
      <c r="T766" s="66">
        <f>_xlfn.XLOOKUP(E766,hlp_leggeruitrapport!A:A,hlp_leggeruitrapport!E:E)</f>
        <v>0.75</v>
      </c>
      <c r="U766" s="75">
        <f>_xlfn.XLOOKUP(E766,hlp_leggeruitrapport!A:A,hlp_leggeruitrapport!F:F)</f>
        <v>3</v>
      </c>
      <c r="V766" s="165">
        <f>_xlfn.XLOOKUP($G766,hpBPaanwas!$C:$C,hpBPaanwas!T:T,".")</f>
        <v>3</v>
      </c>
      <c r="W766" s="75">
        <f t="shared" si="80"/>
        <v>-2.9200000000000004</v>
      </c>
      <c r="X766" s="6">
        <v>-2.72</v>
      </c>
      <c r="Y766" s="6">
        <v>2.0499999999999998</v>
      </c>
      <c r="Z766" s="6">
        <v>1.61</v>
      </c>
      <c r="AA766" s="6">
        <v>0</v>
      </c>
      <c r="AB766" s="6">
        <v>0.16</v>
      </c>
      <c r="AC766" s="6">
        <v>79.7</v>
      </c>
      <c r="AD766" s="6">
        <v>0</v>
      </c>
      <c r="AE766" s="6">
        <v>7.9</v>
      </c>
      <c r="AF766" s="6">
        <v>0</v>
      </c>
      <c r="AG766" s="6" t="s">
        <v>27</v>
      </c>
      <c r="AH766" s="6" t="s">
        <v>32</v>
      </c>
      <c r="AI766" s="6" t="s">
        <v>41</v>
      </c>
      <c r="AJ766" s="6" t="s">
        <v>308</v>
      </c>
      <c r="AK766" s="76">
        <f>_xlfn.XLOOKUP(G766,hlpBPout!C:C,hlpBPout!X:X,".")</f>
        <v>79</v>
      </c>
      <c r="AL766" s="75">
        <f>_xlfn.XLOOKUP($G766,hlpBPout!$C:$C,hlpBPout!AA:AA,".")</f>
        <v>0</v>
      </c>
      <c r="AM766" s="75">
        <f>_xlfn.XLOOKUP(G766,hpBPaanwas!C:C,hpBPaanwas!X:X,".")</f>
        <v>89</v>
      </c>
      <c r="AN766" s="165">
        <f t="shared" si="82"/>
        <v>0.20202020202020202</v>
      </c>
      <c r="AO766" s="75">
        <f>_xlfn.XLOOKUP($G766,hpBPaanwas!$C:$C,hpBPaanwas!AA:AA,".")</f>
        <v>10</v>
      </c>
      <c r="AP766" s="116"/>
      <c r="AQ766" s="76">
        <f t="shared" si="81"/>
        <v>-0.70000000000000284</v>
      </c>
      <c r="AR766" s="257"/>
      <c r="AS766" s="127"/>
      <c r="AT766" s="127" t="s">
        <v>3795</v>
      </c>
      <c r="AU766" s="128"/>
      <c r="AV766" s="232" t="str">
        <f>_xlfn.XLOOKUP($F766,Monstervakken!$C:$C,Monstervakken!L:L,".",0)</f>
        <v>Altijd toepasbaar</v>
      </c>
      <c r="AW766" s="232" t="str">
        <f>_xlfn.XLOOKUP($F766,Monstervakken!$C:$C,Monstervakken!M:M,".",0)</f>
        <v>Altijd toepasbaar</v>
      </c>
      <c r="AX766" s="232" t="str">
        <f>_xlfn.XLOOKUP($F766,Monstervakken!$C:$C,Monstervakken!N:N,".",0)</f>
        <v>Verspreidbaar</v>
      </c>
      <c r="AY766" s="232" t="str">
        <f>_xlfn.XLOOKUP($F766,Monstervakken!$C:$C,Monstervakken!O:O,".",0)</f>
        <v>Toepasbaar in GBT</v>
      </c>
      <c r="AZ766" s="232" t="str">
        <f>_xlfn.XLOOKUP($F766,Monstervakken!$C:$C,Monstervakken!P:P,".",0)</f>
        <v>Toepasbaar in GBT</v>
      </c>
      <c r="BA766" s="232" t="str">
        <f>_xlfn.XLOOKUP($F766,Monstervakken!$C:$C,Monstervakken!Q:Q,".",0)</f>
        <v>Geen</v>
      </c>
      <c r="BB766" s="232"/>
      <c r="BC766" s="234" t="str">
        <f>_xlfn.XLOOKUP($F766,Monstervakken!$C:$C,Monstervakken!CM:CM,".",0)</f>
        <v>ja</v>
      </c>
      <c r="BD766" s="234" t="str">
        <f>_xlfn.XLOOKUP($F766,Monstervakken!$C:$C,Monstervakken!CN:CN,".",0)</f>
        <v>ja</v>
      </c>
      <c r="BE766" s="234" t="str">
        <f>_xlfn.XLOOKUP($F766,Monstervakken!$C:$C,Monstervakken!CO:CO,".",0)</f>
        <v>ja</v>
      </c>
      <c r="BF766" s="234" t="str">
        <f>_xlfn.XLOOKUP($F766,Monstervakken!$C:$C,Monstervakken!CP:CP,".",0)</f>
        <v>ja</v>
      </c>
      <c r="BG766" s="234" t="str">
        <f>_xlfn.XLOOKUP($F766,Monstervakken!$C:$C,Monstervakken!CQ:CQ,".",0)</f>
        <v>ja</v>
      </c>
      <c r="BH766" s="234" t="str">
        <f>_xlfn.XLOOKUP($F766,Monstervakken!$C:$C,Monstervakken!CR:CR,".",0)</f>
        <v>ja</v>
      </c>
      <c r="BI766" s="234" t="str">
        <f>_xlfn.XLOOKUP($F766,Monstervakken!$C:$C,Monstervakken!CS:CS,".",0)</f>
        <v>ja</v>
      </c>
      <c r="BJ766" s="234" t="str">
        <f>_xlfn.XLOOKUP($F766,Monstervakken!$C:$C,Monstervakken!CT:CT,".",0)</f>
        <v>ja</v>
      </c>
      <c r="BK766" s="234" t="str">
        <f>_xlfn.XLOOKUP($F766,Monstervakken!$C:$C,Monstervakken!CU:CU,".",0)</f>
        <v>ja</v>
      </c>
      <c r="BL766" s="232" t="str">
        <f t="shared" si="76"/>
        <v>163_110</v>
      </c>
    </row>
    <row r="767" spans="1:64" x14ac:dyDescent="0.2">
      <c r="A767" s="6" t="s">
        <v>1647</v>
      </c>
      <c r="C767" s="135">
        <f>_xlfn.XLOOKUP(F767,Monstervakken!C:C,Monstervakken!B:B)</f>
        <v>2032</v>
      </c>
      <c r="D767" s="6" t="s">
        <v>1636</v>
      </c>
      <c r="E767" s="6" t="s">
        <v>605</v>
      </c>
      <c r="F767" s="75">
        <v>131</v>
      </c>
      <c r="G767" s="115" t="str">
        <f t="shared" si="77"/>
        <v>254_028</v>
      </c>
      <c r="H767" s="135"/>
      <c r="I767" s="75">
        <v>28</v>
      </c>
      <c r="J767" s="6" t="s">
        <v>608</v>
      </c>
      <c r="K767" s="23">
        <v>36</v>
      </c>
      <c r="L767" s="25">
        <v>5.6</v>
      </c>
      <c r="M767" s="6">
        <v>201.6</v>
      </c>
      <c r="N767" s="8">
        <v>43662</v>
      </c>
      <c r="O767" s="6" t="s">
        <v>101</v>
      </c>
      <c r="P767" s="66">
        <v>-1.95</v>
      </c>
      <c r="Q767" s="66">
        <v>-1.97</v>
      </c>
      <c r="R767" s="66">
        <f>_xlfn.XLOOKUP(E767,hlp_leggeruitrapport!A:A,hlp_leggeruitrapport!D:D)</f>
        <v>-1.97</v>
      </c>
      <c r="S767" s="66">
        <v>0.75</v>
      </c>
      <c r="T767" s="66">
        <f>_xlfn.XLOOKUP(E767,hlp_leggeruitrapport!A:A,hlp_leggeruitrapport!E:E)</f>
        <v>0.75</v>
      </c>
      <c r="U767" s="75">
        <f>_xlfn.XLOOKUP(E767,hlp_leggeruitrapport!A:A,hlp_leggeruitrapport!F:F)</f>
        <v>3</v>
      </c>
      <c r="V767" s="165">
        <f>_xlfn.XLOOKUP($G767,hpBPaanwas!$C:$C,hpBPaanwas!T:T,".")</f>
        <v>2.48</v>
      </c>
      <c r="W767" s="75">
        <f t="shared" ref="W767:W798" si="83">X767-0.2</f>
        <v>-2.9200000000000004</v>
      </c>
      <c r="X767" s="6">
        <v>-2.72</v>
      </c>
      <c r="Y767" s="6">
        <v>1.8666670000000001</v>
      </c>
      <c r="Z767" s="6">
        <v>1.23</v>
      </c>
      <c r="AA767" s="6">
        <v>0.39</v>
      </c>
      <c r="AB767" s="6">
        <v>0.66</v>
      </c>
      <c r="AC767" s="6">
        <v>44.3</v>
      </c>
      <c r="AD767" s="6">
        <v>14</v>
      </c>
      <c r="AE767" s="6">
        <v>23.8</v>
      </c>
      <c r="AF767" s="6">
        <v>0.21787699999999999</v>
      </c>
      <c r="AG767" s="6" t="s">
        <v>479</v>
      </c>
      <c r="AH767" s="6" t="s">
        <v>32</v>
      </c>
      <c r="AI767" s="6" t="s">
        <v>41</v>
      </c>
      <c r="AJ767" s="6" t="s">
        <v>608</v>
      </c>
      <c r="AK767" s="75">
        <f>_xlfn.XLOOKUP(G767,hlpBPout!C:C,hlpBPout!X:X,".")</f>
        <v>43</v>
      </c>
      <c r="AL767" s="75">
        <f>_xlfn.XLOOKUP($G767,hlpBPout!$C:$C,hlpBPout!AA:AA,".")</f>
        <v>7</v>
      </c>
      <c r="AM767" s="75">
        <f>_xlfn.XLOOKUP(G767,hpBPaanwas!C:C,hpBPaanwas!X:X,".")</f>
        <v>50</v>
      </c>
      <c r="AN767" s="165">
        <f t="shared" si="82"/>
        <v>0.69444444444444442</v>
      </c>
      <c r="AO767" s="75">
        <f>_xlfn.XLOOKUP($G767,hpBPaanwas!$C:$C,hpBPaanwas!AA:AA,".")</f>
        <v>25</v>
      </c>
      <c r="AP767" s="116"/>
      <c r="AQ767" s="75">
        <f t="shared" ref="AQ767:AQ798" si="84">AK767-AC767</f>
        <v>-1.2999999999999972</v>
      </c>
      <c r="AR767" s="116"/>
      <c r="AS767" s="127"/>
      <c r="AT767" s="127" t="s">
        <v>3795</v>
      </c>
      <c r="AU767" s="128"/>
      <c r="AV767" s="232" t="str">
        <f>_xlfn.XLOOKUP($F767,Monstervakken!$C:$C,Monstervakken!L:L,".",0)</f>
        <v>Altijd toepasbaar</v>
      </c>
      <c r="AW767" s="232" t="str">
        <f>_xlfn.XLOOKUP($F767,Monstervakken!$C:$C,Monstervakken!M:M,".",0)</f>
        <v>Altijd toepasbaar</v>
      </c>
      <c r="AX767" s="232" t="str">
        <f>_xlfn.XLOOKUP($F767,Monstervakken!$C:$C,Monstervakken!N:N,".",0)</f>
        <v>Verspreidbaar</v>
      </c>
      <c r="AY767" s="232" t="str">
        <f>_xlfn.XLOOKUP($F767,Monstervakken!$C:$C,Monstervakken!O:O,".",0)</f>
        <v>Toepasbaar in GBT</v>
      </c>
      <c r="AZ767" s="232" t="str">
        <f>_xlfn.XLOOKUP($F767,Monstervakken!$C:$C,Monstervakken!P:P,".",0)</f>
        <v>Toepasbaar in GBT</v>
      </c>
      <c r="BA767" s="232" t="str">
        <f>_xlfn.XLOOKUP($F767,Monstervakken!$C:$C,Monstervakken!Q:Q,".",0)</f>
        <v>Geen</v>
      </c>
      <c r="BB767" s="232"/>
      <c r="BC767" s="234" t="str">
        <f>_xlfn.XLOOKUP($F767,Monstervakken!$C:$C,Monstervakken!CM:CM,".",0)</f>
        <v>ja</v>
      </c>
      <c r="BD767" s="234" t="str">
        <f>_xlfn.XLOOKUP($F767,Monstervakken!$C:$C,Monstervakken!CN:CN,".",0)</f>
        <v>ja</v>
      </c>
      <c r="BE767" s="234" t="str">
        <f>_xlfn.XLOOKUP($F767,Monstervakken!$C:$C,Monstervakken!CO:CO,".",0)</f>
        <v>ja</v>
      </c>
      <c r="BF767" s="234" t="str">
        <f>_xlfn.XLOOKUP($F767,Monstervakken!$C:$C,Monstervakken!CP:CP,".",0)</f>
        <v>ja</v>
      </c>
      <c r="BG767" s="234" t="str">
        <f>_xlfn.XLOOKUP($F767,Monstervakken!$C:$C,Monstervakken!CQ:CQ,".",0)</f>
        <v>ja</v>
      </c>
      <c r="BH767" s="234" t="str">
        <f>_xlfn.XLOOKUP($F767,Monstervakken!$C:$C,Monstervakken!CR:CR,".",0)</f>
        <v>ja</v>
      </c>
      <c r="BI767" s="234" t="str">
        <f>_xlfn.XLOOKUP($F767,Monstervakken!$C:$C,Monstervakken!CS:CS,".",0)</f>
        <v>ja</v>
      </c>
      <c r="BJ767" s="234" t="str">
        <f>_xlfn.XLOOKUP($F767,Monstervakken!$C:$C,Monstervakken!CT:CT,".",0)</f>
        <v>ja</v>
      </c>
      <c r="BK767" s="234" t="str">
        <f>_xlfn.XLOOKUP($F767,Monstervakken!$C:$C,Monstervakken!CU:CU,".",0)</f>
        <v>ja</v>
      </c>
      <c r="BL767" s="232" t="str">
        <f t="shared" si="76"/>
        <v>254_028</v>
      </c>
    </row>
    <row r="768" spans="1:64" x14ac:dyDescent="0.2">
      <c r="A768" s="6" t="s">
        <v>1647</v>
      </c>
      <c r="C768" s="135">
        <f>_xlfn.XLOOKUP(F768,Monstervakken!C:C,Monstervakken!B:B)</f>
        <v>2032</v>
      </c>
      <c r="D768" s="6" t="s">
        <v>1636</v>
      </c>
      <c r="E768" s="6" t="s">
        <v>605</v>
      </c>
      <c r="F768" s="75">
        <v>131</v>
      </c>
      <c r="G768" s="115" t="str">
        <f t="shared" si="77"/>
        <v>254_029</v>
      </c>
      <c r="H768" s="135"/>
      <c r="I768" s="75">
        <v>29</v>
      </c>
      <c r="J768" s="6" t="s">
        <v>609</v>
      </c>
      <c r="K768" s="23">
        <v>38</v>
      </c>
      <c r="L768" s="25">
        <v>5.8</v>
      </c>
      <c r="M768" s="6">
        <v>220.4</v>
      </c>
      <c r="N768" s="8">
        <v>43662</v>
      </c>
      <c r="O768" s="6" t="s">
        <v>101</v>
      </c>
      <c r="P768" s="66">
        <v>-1.95</v>
      </c>
      <c r="Q768" s="66">
        <v>-1.97</v>
      </c>
      <c r="R768" s="66">
        <f>_xlfn.XLOOKUP(E768,hlp_leggeruitrapport!A:A,hlp_leggeruitrapport!D:D)</f>
        <v>-1.97</v>
      </c>
      <c r="S768" s="66">
        <v>0.75</v>
      </c>
      <c r="T768" s="66">
        <f>_xlfn.XLOOKUP(E768,hlp_leggeruitrapport!A:A,hlp_leggeruitrapport!E:E)</f>
        <v>0.75</v>
      </c>
      <c r="U768" s="75">
        <f>_xlfn.XLOOKUP(E768,hlp_leggeruitrapport!A:A,hlp_leggeruitrapport!F:F)</f>
        <v>3</v>
      </c>
      <c r="V768" s="165">
        <f>_xlfn.XLOOKUP($G768,hpBPaanwas!$C:$C,hpBPaanwas!T:T,".")</f>
        <v>2.57</v>
      </c>
      <c r="W768" s="75">
        <f t="shared" si="83"/>
        <v>-2.9200000000000004</v>
      </c>
      <c r="X768" s="6">
        <v>-2.72</v>
      </c>
      <c r="Y768" s="6">
        <v>1.933333</v>
      </c>
      <c r="Z768" s="6">
        <v>1.34</v>
      </c>
      <c r="AA768" s="6">
        <v>0.12</v>
      </c>
      <c r="AB768" s="6">
        <v>0.4</v>
      </c>
      <c r="AC768" s="6">
        <v>50.9</v>
      </c>
      <c r="AD768" s="6">
        <v>4.5999999999999996</v>
      </c>
      <c r="AE768" s="6">
        <v>15.2</v>
      </c>
      <c r="AF768" s="6">
        <v>7.6433000000000001E-2</v>
      </c>
      <c r="AG768" s="6" t="s">
        <v>479</v>
      </c>
      <c r="AH768" s="6" t="s">
        <v>32</v>
      </c>
      <c r="AI768" s="6" t="s">
        <v>41</v>
      </c>
      <c r="AJ768" s="6" t="s">
        <v>609</v>
      </c>
      <c r="AK768" s="75">
        <f>_xlfn.XLOOKUP(G768,hlpBPout!C:C,hlpBPout!X:X,".")</f>
        <v>49</v>
      </c>
      <c r="AL768" s="75">
        <f>_xlfn.XLOOKUP($G768,hlpBPout!$C:$C,hlpBPout!AA:AA,".")</f>
        <v>0</v>
      </c>
      <c r="AM768" s="75">
        <f>_xlfn.XLOOKUP(G768,hpBPaanwas!C:C,hpBPaanwas!X:X,".")</f>
        <v>57</v>
      </c>
      <c r="AN768" s="165">
        <f t="shared" si="82"/>
        <v>0.39473684210526316</v>
      </c>
      <c r="AO768" s="75">
        <f>_xlfn.XLOOKUP($G768,hpBPaanwas!$C:$C,hpBPaanwas!AA:AA,".")</f>
        <v>15</v>
      </c>
      <c r="AP768" s="116"/>
      <c r="AQ768" s="75">
        <f t="shared" si="84"/>
        <v>-1.8999999999999986</v>
      </c>
      <c r="AR768" s="116"/>
      <c r="AS768" s="127"/>
      <c r="AT768" s="127" t="s">
        <v>3795</v>
      </c>
      <c r="AU768" s="128"/>
      <c r="AV768" s="232" t="str">
        <f>_xlfn.XLOOKUP($F768,Monstervakken!$C:$C,Monstervakken!L:L,".",0)</f>
        <v>Altijd toepasbaar</v>
      </c>
      <c r="AW768" s="232" t="str">
        <f>_xlfn.XLOOKUP($F768,Monstervakken!$C:$C,Monstervakken!M:M,".",0)</f>
        <v>Altijd toepasbaar</v>
      </c>
      <c r="AX768" s="232" t="str">
        <f>_xlfn.XLOOKUP($F768,Monstervakken!$C:$C,Monstervakken!N:N,".",0)</f>
        <v>Verspreidbaar</v>
      </c>
      <c r="AY768" s="232" t="str">
        <f>_xlfn.XLOOKUP($F768,Monstervakken!$C:$C,Monstervakken!O:O,".",0)</f>
        <v>Toepasbaar in GBT</v>
      </c>
      <c r="AZ768" s="232" t="str">
        <f>_xlfn.XLOOKUP($F768,Monstervakken!$C:$C,Monstervakken!P:P,".",0)</f>
        <v>Toepasbaar in GBT</v>
      </c>
      <c r="BA768" s="232" t="str">
        <f>_xlfn.XLOOKUP($F768,Monstervakken!$C:$C,Monstervakken!Q:Q,".",0)</f>
        <v>Geen</v>
      </c>
      <c r="BB768" s="232"/>
      <c r="BC768" s="234" t="str">
        <f>_xlfn.XLOOKUP($F768,Monstervakken!$C:$C,Monstervakken!CM:CM,".",0)</f>
        <v>ja</v>
      </c>
      <c r="BD768" s="234" t="str">
        <f>_xlfn.XLOOKUP($F768,Monstervakken!$C:$C,Monstervakken!CN:CN,".",0)</f>
        <v>ja</v>
      </c>
      <c r="BE768" s="234" t="str">
        <f>_xlfn.XLOOKUP($F768,Monstervakken!$C:$C,Monstervakken!CO:CO,".",0)</f>
        <v>ja</v>
      </c>
      <c r="BF768" s="234" t="str">
        <f>_xlfn.XLOOKUP($F768,Monstervakken!$C:$C,Monstervakken!CP:CP,".",0)</f>
        <v>ja</v>
      </c>
      <c r="BG768" s="234" t="str">
        <f>_xlfn.XLOOKUP($F768,Monstervakken!$C:$C,Monstervakken!CQ:CQ,".",0)</f>
        <v>ja</v>
      </c>
      <c r="BH768" s="234" t="str">
        <f>_xlfn.XLOOKUP($F768,Monstervakken!$C:$C,Monstervakken!CR:CR,".",0)</f>
        <v>ja</v>
      </c>
      <c r="BI768" s="234" t="str">
        <f>_xlfn.XLOOKUP($F768,Monstervakken!$C:$C,Monstervakken!CS:CS,".",0)</f>
        <v>ja</v>
      </c>
      <c r="BJ768" s="234" t="str">
        <f>_xlfn.XLOOKUP($F768,Monstervakken!$C:$C,Monstervakken!CT:CT,".",0)</f>
        <v>ja</v>
      </c>
      <c r="BK768" s="234" t="str">
        <f>_xlfn.XLOOKUP($F768,Monstervakken!$C:$C,Monstervakken!CU:CU,".",0)</f>
        <v>ja</v>
      </c>
      <c r="BL768" s="232" t="str">
        <f t="shared" si="76"/>
        <v>254_029</v>
      </c>
    </row>
    <row r="769" spans="1:64" x14ac:dyDescent="0.2">
      <c r="A769" s="6" t="s">
        <v>1647</v>
      </c>
      <c r="C769" s="135">
        <f>_xlfn.XLOOKUP(F769,Monstervakken!C:C,Monstervakken!B:B)</f>
        <v>2032</v>
      </c>
      <c r="D769" s="6" t="s">
        <v>1636</v>
      </c>
      <c r="E769" s="6" t="s">
        <v>134</v>
      </c>
      <c r="F769" s="75">
        <v>131</v>
      </c>
      <c r="G769" s="115" t="str">
        <f t="shared" si="77"/>
        <v>254_030</v>
      </c>
      <c r="H769" s="135"/>
      <c r="I769" s="75">
        <v>30</v>
      </c>
      <c r="J769" s="6" t="s">
        <v>610</v>
      </c>
      <c r="K769" s="23">
        <v>49</v>
      </c>
      <c r="L769" s="25">
        <v>5.7</v>
      </c>
      <c r="M769" s="6">
        <v>279.3</v>
      </c>
      <c r="N769" s="8">
        <v>43662</v>
      </c>
      <c r="O769" s="6" t="s">
        <v>74</v>
      </c>
      <c r="P769" s="66">
        <v>-1.95</v>
      </c>
      <c r="Q769" s="66">
        <v>-1.97</v>
      </c>
      <c r="R769" s="66">
        <f>_xlfn.XLOOKUP(E769,hlp_leggeruitrapport!A:A,hlp_leggeruitrapport!D:D)</f>
        <v>-1.97</v>
      </c>
      <c r="S769" s="66">
        <v>0.75</v>
      </c>
      <c r="T769" s="66">
        <f>_xlfn.XLOOKUP(E769,hlp_leggeruitrapport!A:A,hlp_leggeruitrapport!E:E)</f>
        <v>0.75</v>
      </c>
      <c r="U769" s="75">
        <f>_xlfn.XLOOKUP(E769,hlp_leggeruitrapport!A:A,hlp_leggeruitrapport!F:F)</f>
        <v>3</v>
      </c>
      <c r="V769" s="165">
        <f>_xlfn.XLOOKUP($G769,hpBPaanwas!$C:$C,hpBPaanwas!T:T,".")</f>
        <v>2.5299999999999998</v>
      </c>
      <c r="W769" s="75">
        <f t="shared" si="83"/>
        <v>-2.9200000000000004</v>
      </c>
      <c r="X769" s="6">
        <v>-2.72</v>
      </c>
      <c r="Y769" s="6">
        <v>1.9000010000000001</v>
      </c>
      <c r="Z769" s="6">
        <v>1.08</v>
      </c>
      <c r="AA769" s="6">
        <v>0.08</v>
      </c>
      <c r="AB769" s="6">
        <v>0.36</v>
      </c>
      <c r="AC769" s="6">
        <v>52.9</v>
      </c>
      <c r="AD769" s="6">
        <v>3.9</v>
      </c>
      <c r="AE769" s="6">
        <v>17.600000000000001</v>
      </c>
      <c r="AF769" s="6">
        <v>5.3156000000000002E-2</v>
      </c>
      <c r="AG769" s="6" t="s">
        <v>479</v>
      </c>
      <c r="AH769" s="6" t="s">
        <v>32</v>
      </c>
      <c r="AI769" s="6" t="s">
        <v>41</v>
      </c>
      <c r="AJ769" s="6" t="s">
        <v>610</v>
      </c>
      <c r="AK769" s="75">
        <f>_xlfn.XLOOKUP(G769,hlpBPout!C:C,hlpBPout!X:X,".")</f>
        <v>54</v>
      </c>
      <c r="AL769" s="75">
        <f>_xlfn.XLOOKUP($G769,hlpBPout!$C:$C,hlpBPout!AA:AA,".")</f>
        <v>0</v>
      </c>
      <c r="AM769" s="75">
        <f>_xlfn.XLOOKUP(G769,hpBPaanwas!C:C,hpBPaanwas!X:X,".")</f>
        <v>59</v>
      </c>
      <c r="AN769" s="165">
        <f t="shared" si="82"/>
        <v>0.40816326530612246</v>
      </c>
      <c r="AO769" s="75">
        <f>_xlfn.XLOOKUP($G769,hpBPaanwas!$C:$C,hpBPaanwas!AA:AA,".")</f>
        <v>20</v>
      </c>
      <c r="AP769" s="116"/>
      <c r="AQ769" s="75">
        <f t="shared" si="84"/>
        <v>1.1000000000000014</v>
      </c>
      <c r="AR769" s="116"/>
      <c r="AS769" s="127"/>
      <c r="AT769" s="127" t="s">
        <v>3795</v>
      </c>
      <c r="AU769" s="128"/>
      <c r="AV769" s="232" t="str">
        <f>_xlfn.XLOOKUP($F769,Monstervakken!$C:$C,Monstervakken!L:L,".",0)</f>
        <v>Altijd toepasbaar</v>
      </c>
      <c r="AW769" s="232" t="str">
        <f>_xlfn.XLOOKUP($F769,Monstervakken!$C:$C,Monstervakken!M:M,".",0)</f>
        <v>Altijd toepasbaar</v>
      </c>
      <c r="AX769" s="232" t="str">
        <f>_xlfn.XLOOKUP($F769,Monstervakken!$C:$C,Monstervakken!N:N,".",0)</f>
        <v>Verspreidbaar</v>
      </c>
      <c r="AY769" s="232" t="str">
        <f>_xlfn.XLOOKUP($F769,Monstervakken!$C:$C,Monstervakken!O:O,".",0)</f>
        <v>Toepasbaar in GBT</v>
      </c>
      <c r="AZ769" s="232" t="str">
        <f>_xlfn.XLOOKUP($F769,Monstervakken!$C:$C,Monstervakken!P:P,".",0)</f>
        <v>Toepasbaar in GBT</v>
      </c>
      <c r="BA769" s="232" t="str">
        <f>_xlfn.XLOOKUP($F769,Monstervakken!$C:$C,Monstervakken!Q:Q,".",0)</f>
        <v>Geen</v>
      </c>
      <c r="BB769" s="232"/>
      <c r="BC769" s="234" t="str">
        <f>_xlfn.XLOOKUP($F769,Monstervakken!$C:$C,Monstervakken!CM:CM,".",0)</f>
        <v>ja</v>
      </c>
      <c r="BD769" s="234" t="str">
        <f>_xlfn.XLOOKUP($F769,Monstervakken!$C:$C,Monstervakken!CN:CN,".",0)</f>
        <v>ja</v>
      </c>
      <c r="BE769" s="234" t="str">
        <f>_xlfn.XLOOKUP($F769,Monstervakken!$C:$C,Monstervakken!CO:CO,".",0)</f>
        <v>ja</v>
      </c>
      <c r="BF769" s="234" t="str">
        <f>_xlfn.XLOOKUP($F769,Monstervakken!$C:$C,Monstervakken!CP:CP,".",0)</f>
        <v>ja</v>
      </c>
      <c r="BG769" s="234" t="str">
        <f>_xlfn.XLOOKUP($F769,Monstervakken!$C:$C,Monstervakken!CQ:CQ,".",0)</f>
        <v>ja</v>
      </c>
      <c r="BH769" s="234" t="str">
        <f>_xlfn.XLOOKUP($F769,Monstervakken!$C:$C,Monstervakken!CR:CR,".",0)</f>
        <v>ja</v>
      </c>
      <c r="BI769" s="234" t="str">
        <f>_xlfn.XLOOKUP($F769,Monstervakken!$C:$C,Monstervakken!CS:CS,".",0)</f>
        <v>ja</v>
      </c>
      <c r="BJ769" s="234" t="str">
        <f>_xlfn.XLOOKUP($F769,Monstervakken!$C:$C,Monstervakken!CT:CT,".",0)</f>
        <v>ja</v>
      </c>
      <c r="BK769" s="234" t="str">
        <f>_xlfn.XLOOKUP($F769,Monstervakken!$C:$C,Monstervakken!CU:CU,".",0)</f>
        <v>ja</v>
      </c>
      <c r="BL769" s="232" t="str">
        <f t="shared" si="76"/>
        <v>254_030</v>
      </c>
    </row>
    <row r="770" spans="1:64" x14ac:dyDescent="0.2">
      <c r="A770" s="6" t="s">
        <v>1647</v>
      </c>
      <c r="C770" s="135">
        <f>_xlfn.XLOOKUP(F770,Monstervakken!C:C,Monstervakken!B:B)</f>
        <v>2032</v>
      </c>
      <c r="D770" s="6" t="s">
        <v>1636</v>
      </c>
      <c r="E770" s="6" t="s">
        <v>134</v>
      </c>
      <c r="F770" s="75">
        <v>131</v>
      </c>
      <c r="G770" s="115" t="str">
        <f t="shared" si="77"/>
        <v>254_031</v>
      </c>
      <c r="H770" s="135"/>
      <c r="I770" s="75">
        <v>31</v>
      </c>
      <c r="J770" s="6" t="s">
        <v>611</v>
      </c>
      <c r="K770" s="23">
        <v>49.5</v>
      </c>
      <c r="L770" s="25">
        <v>5.35</v>
      </c>
      <c r="M770" s="6">
        <v>264.82499999999999</v>
      </c>
      <c r="N770" s="8">
        <v>43662</v>
      </c>
      <c r="O770" s="6" t="s">
        <v>74</v>
      </c>
      <c r="P770" s="66">
        <v>-1.95</v>
      </c>
      <c r="Q770" s="66">
        <v>-1.97</v>
      </c>
      <c r="R770" s="66">
        <f>_xlfn.XLOOKUP(E770,hlp_leggeruitrapport!A:A,hlp_leggeruitrapport!D:D)</f>
        <v>-1.97</v>
      </c>
      <c r="S770" s="66">
        <v>0.75</v>
      </c>
      <c r="T770" s="66">
        <f>_xlfn.XLOOKUP(E770,hlp_leggeruitrapport!A:A,hlp_leggeruitrapport!E:E)</f>
        <v>0.75</v>
      </c>
      <c r="U770" s="75">
        <f>_xlfn.XLOOKUP(E770,hlp_leggeruitrapport!A:A,hlp_leggeruitrapport!F:F)</f>
        <v>3</v>
      </c>
      <c r="V770" s="165">
        <f>_xlfn.XLOOKUP($G770,hpBPaanwas!$C:$C,hpBPaanwas!T:T,".")</f>
        <v>2.37</v>
      </c>
      <c r="W770" s="75">
        <f t="shared" si="83"/>
        <v>-2.9200000000000004</v>
      </c>
      <c r="X770" s="6">
        <v>-2.72</v>
      </c>
      <c r="Y770" s="6">
        <v>1.7833330000000001</v>
      </c>
      <c r="Z770" s="6">
        <v>1.23</v>
      </c>
      <c r="AA770" s="6">
        <v>0.24</v>
      </c>
      <c r="AB770" s="6">
        <v>0.5</v>
      </c>
      <c r="AC770" s="6">
        <v>60.9</v>
      </c>
      <c r="AD770" s="6">
        <v>11.9</v>
      </c>
      <c r="AE770" s="6">
        <v>24.8</v>
      </c>
      <c r="AF770" s="6">
        <v>0.152139</v>
      </c>
      <c r="AG770" s="6" t="s">
        <v>479</v>
      </c>
      <c r="AH770" s="6" t="s">
        <v>32</v>
      </c>
      <c r="AI770" s="6" t="s">
        <v>41</v>
      </c>
      <c r="AJ770" s="6" t="s">
        <v>611</v>
      </c>
      <c r="AK770" s="75">
        <f>_xlfn.XLOOKUP(G770,hlpBPout!C:C,hlpBPout!X:X,".")</f>
        <v>59</v>
      </c>
      <c r="AL770" s="75">
        <f>_xlfn.XLOOKUP($G770,hlpBPout!$C:$C,hlpBPout!AA:AA,".")</f>
        <v>5</v>
      </c>
      <c r="AM770" s="75">
        <f>_xlfn.XLOOKUP(G770,hpBPaanwas!C:C,hpBPaanwas!X:X,".")</f>
        <v>69</v>
      </c>
      <c r="AN770" s="165">
        <f t="shared" si="82"/>
        <v>0.50505050505050508</v>
      </c>
      <c r="AO770" s="75">
        <f>_xlfn.XLOOKUP($G770,hpBPaanwas!$C:$C,hpBPaanwas!AA:AA,".")</f>
        <v>25</v>
      </c>
      <c r="AP770" s="116"/>
      <c r="AQ770" s="75">
        <f t="shared" si="84"/>
        <v>-1.8999999999999986</v>
      </c>
      <c r="AR770" s="116"/>
      <c r="AS770" s="127"/>
      <c r="AT770" s="127" t="s">
        <v>3795</v>
      </c>
      <c r="AU770" s="128"/>
      <c r="AV770" s="232" t="str">
        <f>_xlfn.XLOOKUP($F770,Monstervakken!$C:$C,Monstervakken!L:L,".",0)</f>
        <v>Altijd toepasbaar</v>
      </c>
      <c r="AW770" s="232" t="str">
        <f>_xlfn.XLOOKUP($F770,Monstervakken!$C:$C,Monstervakken!M:M,".",0)</f>
        <v>Altijd toepasbaar</v>
      </c>
      <c r="AX770" s="232" t="str">
        <f>_xlfn.XLOOKUP($F770,Monstervakken!$C:$C,Monstervakken!N:N,".",0)</f>
        <v>Verspreidbaar</v>
      </c>
      <c r="AY770" s="232" t="str">
        <f>_xlfn.XLOOKUP($F770,Monstervakken!$C:$C,Monstervakken!O:O,".",0)</f>
        <v>Toepasbaar in GBT</v>
      </c>
      <c r="AZ770" s="232" t="str">
        <f>_xlfn.XLOOKUP($F770,Monstervakken!$C:$C,Monstervakken!P:P,".",0)</f>
        <v>Toepasbaar in GBT</v>
      </c>
      <c r="BA770" s="232" t="str">
        <f>_xlfn.XLOOKUP($F770,Monstervakken!$C:$C,Monstervakken!Q:Q,".",0)</f>
        <v>Geen</v>
      </c>
      <c r="BB770" s="232"/>
      <c r="BC770" s="234" t="str">
        <f>_xlfn.XLOOKUP($F770,Monstervakken!$C:$C,Monstervakken!CM:CM,".",0)</f>
        <v>ja</v>
      </c>
      <c r="BD770" s="234" t="str">
        <f>_xlfn.XLOOKUP($F770,Monstervakken!$C:$C,Monstervakken!CN:CN,".",0)</f>
        <v>ja</v>
      </c>
      <c r="BE770" s="234" t="str">
        <f>_xlfn.XLOOKUP($F770,Monstervakken!$C:$C,Monstervakken!CO:CO,".",0)</f>
        <v>ja</v>
      </c>
      <c r="BF770" s="234" t="str">
        <f>_xlfn.XLOOKUP($F770,Monstervakken!$C:$C,Monstervakken!CP:CP,".",0)</f>
        <v>ja</v>
      </c>
      <c r="BG770" s="234" t="str">
        <f>_xlfn.XLOOKUP($F770,Monstervakken!$C:$C,Monstervakken!CQ:CQ,".",0)</f>
        <v>ja</v>
      </c>
      <c r="BH770" s="234" t="str">
        <f>_xlfn.XLOOKUP($F770,Monstervakken!$C:$C,Monstervakken!CR:CR,".",0)</f>
        <v>ja</v>
      </c>
      <c r="BI770" s="234" t="str">
        <f>_xlfn.XLOOKUP($F770,Monstervakken!$C:$C,Monstervakken!CS:CS,".",0)</f>
        <v>ja</v>
      </c>
      <c r="BJ770" s="234" t="str">
        <f>_xlfn.XLOOKUP($F770,Monstervakken!$C:$C,Monstervakken!CT:CT,".",0)</f>
        <v>ja</v>
      </c>
      <c r="BK770" s="234" t="str">
        <f>_xlfn.XLOOKUP($F770,Monstervakken!$C:$C,Monstervakken!CU:CU,".",0)</f>
        <v>ja</v>
      </c>
      <c r="BL770" s="232" t="str">
        <f t="shared" si="76"/>
        <v>254_031</v>
      </c>
    </row>
    <row r="771" spans="1:64" x14ac:dyDescent="0.2">
      <c r="A771" s="6" t="s">
        <v>1647</v>
      </c>
      <c r="C771" s="135">
        <f>_xlfn.XLOOKUP(F771,Monstervakken!C:C,Monstervakken!B:B)</f>
        <v>2032</v>
      </c>
      <c r="D771" s="6" t="s">
        <v>1636</v>
      </c>
      <c r="E771" s="6" t="s">
        <v>134</v>
      </c>
      <c r="F771" s="75">
        <v>131</v>
      </c>
      <c r="G771" s="115" t="str">
        <f t="shared" si="77"/>
        <v>254_032</v>
      </c>
      <c r="H771" s="135"/>
      <c r="I771" s="75">
        <v>32</v>
      </c>
      <c r="J771" s="6" t="s">
        <v>612</v>
      </c>
      <c r="K771" s="23">
        <v>46.5</v>
      </c>
      <c r="L771" s="25">
        <v>6.15</v>
      </c>
      <c r="M771" s="6">
        <v>285.97500000000002</v>
      </c>
      <c r="N771" s="8">
        <v>43662</v>
      </c>
      <c r="O771" s="6" t="s">
        <v>74</v>
      </c>
      <c r="P771" s="66">
        <v>-1.95</v>
      </c>
      <c r="Q771" s="66">
        <v>-1.97</v>
      </c>
      <c r="R771" s="66">
        <f>_xlfn.XLOOKUP(E771,hlp_leggeruitrapport!A:A,hlp_leggeruitrapport!D:D)</f>
        <v>-1.97</v>
      </c>
      <c r="S771" s="66">
        <v>0.75</v>
      </c>
      <c r="T771" s="66">
        <f>_xlfn.XLOOKUP(E771,hlp_leggeruitrapport!A:A,hlp_leggeruitrapport!E:E)</f>
        <v>0.75</v>
      </c>
      <c r="U771" s="75">
        <f>_xlfn.XLOOKUP(E771,hlp_leggeruitrapport!A:A,hlp_leggeruitrapport!F:F)</f>
        <v>3</v>
      </c>
      <c r="V771" s="165">
        <f>_xlfn.XLOOKUP($G771,hpBPaanwas!$C:$C,hpBPaanwas!T:T,".")</f>
        <v>3</v>
      </c>
      <c r="W771" s="75">
        <f t="shared" si="83"/>
        <v>-2.9200000000000004</v>
      </c>
      <c r="X771" s="6">
        <v>-2.72</v>
      </c>
      <c r="Y771" s="6">
        <v>1.65</v>
      </c>
      <c r="Z771" s="6">
        <v>1.1000000000000001</v>
      </c>
      <c r="AA771" s="6">
        <v>0.26</v>
      </c>
      <c r="AB771" s="6">
        <v>0.45</v>
      </c>
      <c r="AC771" s="6">
        <v>51.2</v>
      </c>
      <c r="AD771" s="6">
        <v>12.1</v>
      </c>
      <c r="AE771" s="6">
        <v>20.9</v>
      </c>
      <c r="AF771" s="6">
        <v>0.16331200000000001</v>
      </c>
      <c r="AG771" s="6" t="s">
        <v>479</v>
      </c>
      <c r="AH771" s="6" t="s">
        <v>32</v>
      </c>
      <c r="AI771" s="6" t="s">
        <v>41</v>
      </c>
      <c r="AJ771" s="6" t="s">
        <v>612</v>
      </c>
      <c r="AK771" s="75">
        <f>_xlfn.XLOOKUP(G771,hlpBPout!C:C,hlpBPout!X:X,".")</f>
        <v>51</v>
      </c>
      <c r="AL771" s="75">
        <f>_xlfn.XLOOKUP($G771,hlpBPout!$C:$C,hlpBPout!AA:AA,".")</f>
        <v>9</v>
      </c>
      <c r="AM771" s="75">
        <f>_xlfn.XLOOKUP(G771,hpBPaanwas!C:C,hpBPaanwas!X:X,".")</f>
        <v>56</v>
      </c>
      <c r="AN771" s="165">
        <f t="shared" si="82"/>
        <v>0.4946236559139785</v>
      </c>
      <c r="AO771" s="75">
        <f>_xlfn.XLOOKUP($G771,hpBPaanwas!$C:$C,hpBPaanwas!AA:AA,".")</f>
        <v>23</v>
      </c>
      <c r="AP771" s="116"/>
      <c r="AQ771" s="75">
        <f t="shared" si="84"/>
        <v>-0.20000000000000284</v>
      </c>
      <c r="AR771" s="116"/>
      <c r="AS771" s="127"/>
      <c r="AT771" s="127" t="s">
        <v>3795</v>
      </c>
      <c r="AU771" s="128"/>
      <c r="AV771" s="232" t="str">
        <f>_xlfn.XLOOKUP($F771,Monstervakken!$C:$C,Monstervakken!L:L,".",0)</f>
        <v>Altijd toepasbaar</v>
      </c>
      <c r="AW771" s="232" t="str">
        <f>_xlfn.XLOOKUP($F771,Monstervakken!$C:$C,Monstervakken!M:M,".",0)</f>
        <v>Altijd toepasbaar</v>
      </c>
      <c r="AX771" s="232" t="str">
        <f>_xlfn.XLOOKUP($F771,Monstervakken!$C:$C,Monstervakken!N:N,".",0)</f>
        <v>Verspreidbaar</v>
      </c>
      <c r="AY771" s="232" t="str">
        <f>_xlfn.XLOOKUP($F771,Monstervakken!$C:$C,Monstervakken!O:O,".",0)</f>
        <v>Toepasbaar in GBT</v>
      </c>
      <c r="AZ771" s="232" t="str">
        <f>_xlfn.XLOOKUP($F771,Monstervakken!$C:$C,Monstervakken!P:P,".",0)</f>
        <v>Toepasbaar in GBT</v>
      </c>
      <c r="BA771" s="232" t="str">
        <f>_xlfn.XLOOKUP($F771,Monstervakken!$C:$C,Monstervakken!Q:Q,".",0)</f>
        <v>Geen</v>
      </c>
      <c r="BB771" s="232"/>
      <c r="BC771" s="234" t="str">
        <f>_xlfn.XLOOKUP($F771,Monstervakken!$C:$C,Monstervakken!CM:CM,".",0)</f>
        <v>ja</v>
      </c>
      <c r="BD771" s="234" t="str">
        <f>_xlfn.XLOOKUP($F771,Monstervakken!$C:$C,Monstervakken!CN:CN,".",0)</f>
        <v>ja</v>
      </c>
      <c r="BE771" s="234" t="str">
        <f>_xlfn.XLOOKUP($F771,Monstervakken!$C:$C,Monstervakken!CO:CO,".",0)</f>
        <v>ja</v>
      </c>
      <c r="BF771" s="234" t="str">
        <f>_xlfn.XLOOKUP($F771,Monstervakken!$C:$C,Monstervakken!CP:CP,".",0)</f>
        <v>ja</v>
      </c>
      <c r="BG771" s="234" t="str">
        <f>_xlfn.XLOOKUP($F771,Monstervakken!$C:$C,Monstervakken!CQ:CQ,".",0)</f>
        <v>ja</v>
      </c>
      <c r="BH771" s="234" t="str">
        <f>_xlfn.XLOOKUP($F771,Monstervakken!$C:$C,Monstervakken!CR:CR,".",0)</f>
        <v>ja</v>
      </c>
      <c r="BI771" s="234" t="str">
        <f>_xlfn.XLOOKUP($F771,Monstervakken!$C:$C,Monstervakken!CS:CS,".",0)</f>
        <v>ja</v>
      </c>
      <c r="BJ771" s="234" t="str">
        <f>_xlfn.XLOOKUP($F771,Monstervakken!$C:$C,Monstervakken!CT:CT,".",0)</f>
        <v>ja</v>
      </c>
      <c r="BK771" s="234" t="str">
        <f>_xlfn.XLOOKUP($F771,Monstervakken!$C:$C,Monstervakken!CU:CU,".",0)</f>
        <v>ja</v>
      </c>
      <c r="BL771" s="232" t="str">
        <f t="shared" si="76"/>
        <v>254_032</v>
      </c>
    </row>
    <row r="772" spans="1:64" x14ac:dyDescent="0.2">
      <c r="A772" s="6" t="s">
        <v>1647</v>
      </c>
      <c r="C772" s="135">
        <f>_xlfn.XLOOKUP(F772,Monstervakken!C:C,Monstervakken!B:B)</f>
        <v>2032</v>
      </c>
      <c r="D772" s="6" t="s">
        <v>1636</v>
      </c>
      <c r="E772" s="6" t="s">
        <v>134</v>
      </c>
      <c r="F772" s="75">
        <v>131</v>
      </c>
      <c r="G772" s="115" t="str">
        <f t="shared" si="77"/>
        <v>254_033</v>
      </c>
      <c r="H772" s="135"/>
      <c r="I772" s="75">
        <v>33</v>
      </c>
      <c r="J772" s="6" t="s">
        <v>613</v>
      </c>
      <c r="K772" s="23">
        <v>50</v>
      </c>
      <c r="L772" s="25">
        <v>5.55</v>
      </c>
      <c r="M772" s="6">
        <v>277.5</v>
      </c>
      <c r="N772" s="8">
        <v>43662</v>
      </c>
      <c r="O772" s="6" t="s">
        <v>74</v>
      </c>
      <c r="P772" s="66">
        <v>-1.95</v>
      </c>
      <c r="Q772" s="66">
        <v>-1.97</v>
      </c>
      <c r="R772" s="66">
        <f>_xlfn.XLOOKUP(E772,hlp_leggeruitrapport!A:A,hlp_leggeruitrapport!D:D)</f>
        <v>-1.97</v>
      </c>
      <c r="S772" s="66">
        <v>0.75</v>
      </c>
      <c r="T772" s="66">
        <f>_xlfn.XLOOKUP(E772,hlp_leggeruitrapport!A:A,hlp_leggeruitrapport!E:E)</f>
        <v>0.75</v>
      </c>
      <c r="U772" s="75">
        <f>_xlfn.XLOOKUP(E772,hlp_leggeruitrapport!A:A,hlp_leggeruitrapport!F:F)</f>
        <v>3</v>
      </c>
      <c r="V772" s="165">
        <f>_xlfn.XLOOKUP($G772,hpBPaanwas!$C:$C,hpBPaanwas!T:T,".")</f>
        <v>2.46</v>
      </c>
      <c r="W772" s="75">
        <f t="shared" si="83"/>
        <v>-2.9200000000000004</v>
      </c>
      <c r="X772" s="6">
        <v>-2.72</v>
      </c>
      <c r="Y772" s="6">
        <v>1.85</v>
      </c>
      <c r="Z772" s="6">
        <v>1.1499999999999999</v>
      </c>
      <c r="AA772" s="6">
        <v>0.42</v>
      </c>
      <c r="AB772" s="6">
        <v>0.67</v>
      </c>
      <c r="AC772" s="6">
        <v>57.5</v>
      </c>
      <c r="AD772" s="6">
        <v>21</v>
      </c>
      <c r="AE772" s="6">
        <v>33.5</v>
      </c>
      <c r="AF772" s="6">
        <v>0.23236499999999999</v>
      </c>
      <c r="AG772" s="6" t="s">
        <v>479</v>
      </c>
      <c r="AH772" s="6" t="s">
        <v>32</v>
      </c>
      <c r="AI772" s="6" t="s">
        <v>41</v>
      </c>
      <c r="AJ772" s="6" t="s">
        <v>613</v>
      </c>
      <c r="AK772" s="75">
        <f>_xlfn.XLOOKUP(G772,hlpBPout!C:C,hlpBPout!X:X,".")</f>
        <v>55</v>
      </c>
      <c r="AL772" s="75">
        <f>_xlfn.XLOOKUP($G772,hlpBPout!$C:$C,hlpBPout!AA:AA,".")</f>
        <v>10</v>
      </c>
      <c r="AM772" s="75">
        <f>_xlfn.XLOOKUP(G772,hpBPaanwas!C:C,hpBPaanwas!X:X,".")</f>
        <v>65</v>
      </c>
      <c r="AN772" s="165">
        <f t="shared" si="82"/>
        <v>0.7</v>
      </c>
      <c r="AO772" s="75">
        <f>_xlfn.XLOOKUP($G772,hpBPaanwas!$C:$C,hpBPaanwas!AA:AA,".")</f>
        <v>35</v>
      </c>
      <c r="AP772" s="116"/>
      <c r="AQ772" s="75">
        <f t="shared" si="84"/>
        <v>-2.5</v>
      </c>
      <c r="AR772" s="116"/>
      <c r="AS772" s="127"/>
      <c r="AT772" s="127" t="s">
        <v>3795</v>
      </c>
      <c r="AU772" s="128"/>
      <c r="AV772" s="232" t="str">
        <f>_xlfn.XLOOKUP($F772,Monstervakken!$C:$C,Monstervakken!L:L,".",0)</f>
        <v>Altijd toepasbaar</v>
      </c>
      <c r="AW772" s="232" t="str">
        <f>_xlfn.XLOOKUP($F772,Monstervakken!$C:$C,Monstervakken!M:M,".",0)</f>
        <v>Altijd toepasbaar</v>
      </c>
      <c r="AX772" s="232" t="str">
        <f>_xlfn.XLOOKUP($F772,Monstervakken!$C:$C,Monstervakken!N:N,".",0)</f>
        <v>Verspreidbaar</v>
      </c>
      <c r="AY772" s="232" t="str">
        <f>_xlfn.XLOOKUP($F772,Monstervakken!$C:$C,Monstervakken!O:O,".",0)</f>
        <v>Toepasbaar in GBT</v>
      </c>
      <c r="AZ772" s="232" t="str">
        <f>_xlfn.XLOOKUP($F772,Monstervakken!$C:$C,Monstervakken!P:P,".",0)</f>
        <v>Toepasbaar in GBT</v>
      </c>
      <c r="BA772" s="232" t="str">
        <f>_xlfn.XLOOKUP($F772,Monstervakken!$C:$C,Monstervakken!Q:Q,".",0)</f>
        <v>Geen</v>
      </c>
      <c r="BB772" s="232"/>
      <c r="BC772" s="234" t="str">
        <f>_xlfn.XLOOKUP($F772,Monstervakken!$C:$C,Monstervakken!CM:CM,".",0)</f>
        <v>ja</v>
      </c>
      <c r="BD772" s="234" t="str">
        <f>_xlfn.XLOOKUP($F772,Monstervakken!$C:$C,Monstervakken!CN:CN,".",0)</f>
        <v>ja</v>
      </c>
      <c r="BE772" s="234" t="str">
        <f>_xlfn.XLOOKUP($F772,Monstervakken!$C:$C,Monstervakken!CO:CO,".",0)</f>
        <v>ja</v>
      </c>
      <c r="BF772" s="234" t="str">
        <f>_xlfn.XLOOKUP($F772,Monstervakken!$C:$C,Monstervakken!CP:CP,".",0)</f>
        <v>ja</v>
      </c>
      <c r="BG772" s="234" t="str">
        <f>_xlfn.XLOOKUP($F772,Monstervakken!$C:$C,Monstervakken!CQ:CQ,".",0)</f>
        <v>ja</v>
      </c>
      <c r="BH772" s="234" t="str">
        <f>_xlfn.XLOOKUP($F772,Monstervakken!$C:$C,Monstervakken!CR:CR,".",0)</f>
        <v>ja</v>
      </c>
      <c r="BI772" s="234" t="str">
        <f>_xlfn.XLOOKUP($F772,Monstervakken!$C:$C,Monstervakken!CS:CS,".",0)</f>
        <v>ja</v>
      </c>
      <c r="BJ772" s="234" t="str">
        <f>_xlfn.XLOOKUP($F772,Monstervakken!$C:$C,Monstervakken!CT:CT,".",0)</f>
        <v>ja</v>
      </c>
      <c r="BK772" s="234" t="str">
        <f>_xlfn.XLOOKUP($F772,Monstervakken!$C:$C,Monstervakken!CU:CU,".",0)</f>
        <v>ja</v>
      </c>
      <c r="BL772" s="232" t="str">
        <f t="shared" si="76"/>
        <v>254_033</v>
      </c>
    </row>
    <row r="773" spans="1:64" x14ac:dyDescent="0.2">
      <c r="A773" s="6" t="s">
        <v>1647</v>
      </c>
      <c r="C773" s="135">
        <f>_xlfn.XLOOKUP(F773,Monstervakken!C:C,Monstervakken!B:B)</f>
        <v>2032</v>
      </c>
      <c r="D773" s="6" t="s">
        <v>1636</v>
      </c>
      <c r="E773" s="6" t="s">
        <v>134</v>
      </c>
      <c r="F773" s="75">
        <v>131</v>
      </c>
      <c r="G773" s="115" t="str">
        <f t="shared" si="77"/>
        <v>254_034</v>
      </c>
      <c r="H773" s="135"/>
      <c r="I773" s="75">
        <v>34</v>
      </c>
      <c r="J773" s="6" t="s">
        <v>135</v>
      </c>
      <c r="K773" s="23">
        <v>47</v>
      </c>
      <c r="L773" s="25">
        <v>5.5</v>
      </c>
      <c r="M773" s="6">
        <v>258.5</v>
      </c>
      <c r="N773" s="8">
        <v>43662</v>
      </c>
      <c r="O773" s="6" t="s">
        <v>74</v>
      </c>
      <c r="P773" s="66">
        <v>-1.95</v>
      </c>
      <c r="Q773" s="66">
        <v>-1.97</v>
      </c>
      <c r="R773" s="66">
        <f>_xlfn.XLOOKUP(E773,hlp_leggeruitrapport!A:A,hlp_leggeruitrapport!D:D)</f>
        <v>-1.97</v>
      </c>
      <c r="S773" s="66">
        <v>0.75</v>
      </c>
      <c r="T773" s="66">
        <f>_xlfn.XLOOKUP(E773,hlp_leggeruitrapport!A:A,hlp_leggeruitrapport!E:E)</f>
        <v>0.75</v>
      </c>
      <c r="U773" s="75">
        <f>_xlfn.XLOOKUP(E773,hlp_leggeruitrapport!A:A,hlp_leggeruitrapport!F:F)</f>
        <v>3</v>
      </c>
      <c r="V773" s="165">
        <f>_xlfn.XLOOKUP($G773,hpBPaanwas!$C:$C,hpBPaanwas!T:T,".")</f>
        <v>2.44</v>
      </c>
      <c r="W773" s="75">
        <f t="shared" si="83"/>
        <v>-2.9200000000000004</v>
      </c>
      <c r="X773" s="6">
        <v>-2.72</v>
      </c>
      <c r="Y773" s="6">
        <v>1.8333330000000001</v>
      </c>
      <c r="Z773" s="6">
        <v>1.53</v>
      </c>
      <c r="AA773" s="6">
        <v>0.03</v>
      </c>
      <c r="AB773" s="6">
        <v>0.24</v>
      </c>
      <c r="AC773" s="6">
        <v>71.900000000000006</v>
      </c>
      <c r="AD773" s="6">
        <v>1.4</v>
      </c>
      <c r="AE773" s="6">
        <v>11.3</v>
      </c>
      <c r="AF773" s="6">
        <v>2.1351999999999999E-2</v>
      </c>
      <c r="AG773" s="6" t="s">
        <v>27</v>
      </c>
      <c r="AH773" s="6" t="s">
        <v>32</v>
      </c>
      <c r="AI773" s="6" t="s">
        <v>29</v>
      </c>
      <c r="AJ773" s="6" t="s">
        <v>135</v>
      </c>
      <c r="AK773" s="75">
        <f>_xlfn.XLOOKUP(G773,hlpBPout!C:C,hlpBPout!X:X,".")</f>
        <v>71</v>
      </c>
      <c r="AL773" s="75">
        <f>_xlfn.XLOOKUP($G773,hlpBPout!$C:$C,hlpBPout!AA:AA,".")</f>
        <v>0</v>
      </c>
      <c r="AM773" s="75">
        <f>_xlfn.XLOOKUP(G773,hpBPaanwas!C:C,hpBPaanwas!X:X,".")</f>
        <v>80</v>
      </c>
      <c r="AN773" s="165">
        <f t="shared" si="82"/>
        <v>0.2978723404255319</v>
      </c>
      <c r="AO773" s="75">
        <f>_xlfn.XLOOKUP($G773,hpBPaanwas!$C:$C,hpBPaanwas!AA:AA,".")</f>
        <v>14</v>
      </c>
      <c r="AP773" s="116"/>
      <c r="AQ773" s="75">
        <f t="shared" si="84"/>
        <v>-0.90000000000000568</v>
      </c>
      <c r="AR773" s="116"/>
      <c r="AS773" s="127"/>
      <c r="AT773" s="127" t="s">
        <v>3795</v>
      </c>
      <c r="AU773" s="128"/>
      <c r="AV773" s="232" t="str">
        <f>_xlfn.XLOOKUP($F773,Monstervakken!$C:$C,Monstervakken!L:L,".",0)</f>
        <v>Altijd toepasbaar</v>
      </c>
      <c r="AW773" s="232" t="str">
        <f>_xlfn.XLOOKUP($F773,Monstervakken!$C:$C,Monstervakken!M:M,".",0)</f>
        <v>Altijd toepasbaar</v>
      </c>
      <c r="AX773" s="232" t="str">
        <f>_xlfn.XLOOKUP($F773,Monstervakken!$C:$C,Monstervakken!N:N,".",0)</f>
        <v>Verspreidbaar</v>
      </c>
      <c r="AY773" s="232" t="str">
        <f>_xlfn.XLOOKUP($F773,Monstervakken!$C:$C,Monstervakken!O:O,".",0)</f>
        <v>Toepasbaar in GBT</v>
      </c>
      <c r="AZ773" s="232" t="str">
        <f>_xlfn.XLOOKUP($F773,Monstervakken!$C:$C,Monstervakken!P:P,".",0)</f>
        <v>Toepasbaar in GBT</v>
      </c>
      <c r="BA773" s="232" t="str">
        <f>_xlfn.XLOOKUP($F773,Monstervakken!$C:$C,Monstervakken!Q:Q,".",0)</f>
        <v>Geen</v>
      </c>
      <c r="BB773" s="232"/>
      <c r="BC773" s="234" t="str">
        <f>_xlfn.XLOOKUP($F773,Monstervakken!$C:$C,Monstervakken!CM:CM,".",0)</f>
        <v>ja</v>
      </c>
      <c r="BD773" s="234" t="str">
        <f>_xlfn.XLOOKUP($F773,Monstervakken!$C:$C,Monstervakken!CN:CN,".",0)</f>
        <v>ja</v>
      </c>
      <c r="BE773" s="234" t="str">
        <f>_xlfn.XLOOKUP($F773,Monstervakken!$C:$C,Monstervakken!CO:CO,".",0)</f>
        <v>ja</v>
      </c>
      <c r="BF773" s="234" t="str">
        <f>_xlfn.XLOOKUP($F773,Monstervakken!$C:$C,Monstervakken!CP:CP,".",0)</f>
        <v>ja</v>
      </c>
      <c r="BG773" s="234" t="str">
        <f>_xlfn.XLOOKUP($F773,Monstervakken!$C:$C,Monstervakken!CQ:CQ,".",0)</f>
        <v>ja</v>
      </c>
      <c r="BH773" s="234" t="str">
        <f>_xlfn.XLOOKUP($F773,Monstervakken!$C:$C,Monstervakken!CR:CR,".",0)</f>
        <v>ja</v>
      </c>
      <c r="BI773" s="234" t="str">
        <f>_xlfn.XLOOKUP($F773,Monstervakken!$C:$C,Monstervakken!CS:CS,".",0)</f>
        <v>ja</v>
      </c>
      <c r="BJ773" s="234" t="str">
        <f>_xlfn.XLOOKUP($F773,Monstervakken!$C:$C,Monstervakken!CT:CT,".",0)</f>
        <v>ja</v>
      </c>
      <c r="BK773" s="234" t="str">
        <f>_xlfn.XLOOKUP($F773,Monstervakken!$C:$C,Monstervakken!CU:CU,".",0)</f>
        <v>ja</v>
      </c>
      <c r="BL773" s="232" t="str">
        <f t="shared" si="76"/>
        <v>254_034</v>
      </c>
    </row>
    <row r="774" spans="1:64" x14ac:dyDescent="0.2">
      <c r="A774" s="6" t="s">
        <v>1647</v>
      </c>
      <c r="C774" s="135">
        <f>_xlfn.XLOOKUP(F774,Monstervakken!C:C,Monstervakken!B:B)</f>
        <v>2032</v>
      </c>
      <c r="D774" s="6" t="s">
        <v>1636</v>
      </c>
      <c r="E774" s="6" t="s">
        <v>134</v>
      </c>
      <c r="F774" s="75">
        <v>131</v>
      </c>
      <c r="G774" s="115" t="str">
        <f t="shared" si="77"/>
        <v>254_035</v>
      </c>
      <c r="H774" s="135"/>
      <c r="I774" s="75">
        <v>35</v>
      </c>
      <c r="J774" s="6" t="s">
        <v>996</v>
      </c>
      <c r="K774" s="23">
        <v>20</v>
      </c>
      <c r="L774" s="25">
        <v>6.5</v>
      </c>
      <c r="M774" s="6">
        <v>130</v>
      </c>
      <c r="N774" s="8">
        <v>43662</v>
      </c>
      <c r="O774" s="6" t="s">
        <v>74</v>
      </c>
      <c r="P774" s="66">
        <v>-1.95</v>
      </c>
      <c r="Q774" s="66">
        <v>-1.97</v>
      </c>
      <c r="R774" s="66">
        <f>_xlfn.XLOOKUP(E774,hlp_leggeruitrapport!A:A,hlp_leggeruitrapport!D:D)</f>
        <v>-1.97</v>
      </c>
      <c r="S774" s="66">
        <v>0.75</v>
      </c>
      <c r="T774" s="66">
        <f>_xlfn.XLOOKUP(E774,hlp_leggeruitrapport!A:A,hlp_leggeruitrapport!E:E)</f>
        <v>0.75</v>
      </c>
      <c r="U774" s="75">
        <f>_xlfn.XLOOKUP(E774,hlp_leggeruitrapport!A:A,hlp_leggeruitrapport!F:F)</f>
        <v>3</v>
      </c>
      <c r="V774" s="165">
        <f>_xlfn.XLOOKUP($G774,hpBPaanwas!$C:$C,hpBPaanwas!T:T,".")</f>
        <v>3</v>
      </c>
      <c r="W774" s="75">
        <f t="shared" si="83"/>
        <v>-2.9200000000000004</v>
      </c>
      <c r="X774" s="6">
        <v>-2.72</v>
      </c>
      <c r="Y774" s="6">
        <v>2</v>
      </c>
      <c r="Z774" s="6">
        <v>1.69</v>
      </c>
      <c r="AA774" s="6">
        <v>1.08</v>
      </c>
      <c r="AB774" s="6">
        <v>1.22</v>
      </c>
      <c r="AC774" s="6">
        <v>33.799999999999997</v>
      </c>
      <c r="AD774" s="6">
        <v>21.6</v>
      </c>
      <c r="AE774" s="6">
        <v>24.4</v>
      </c>
      <c r="AF774" s="6">
        <v>0.39778999999999998</v>
      </c>
      <c r="AG774" s="6" t="s">
        <v>921</v>
      </c>
      <c r="AH774" s="6" t="s">
        <v>32</v>
      </c>
      <c r="AI774" s="6" t="s">
        <v>41</v>
      </c>
      <c r="AJ774" s="6" t="s">
        <v>996</v>
      </c>
      <c r="AK774" s="75">
        <f>_xlfn.XLOOKUP(G774,hlpBPout!C:C,hlpBPout!X:X,".")</f>
        <v>34</v>
      </c>
      <c r="AL774" s="75">
        <f>_xlfn.XLOOKUP($G774,hlpBPout!$C:$C,hlpBPout!AA:AA,".")</f>
        <v>20</v>
      </c>
      <c r="AM774" s="75">
        <f>_xlfn.XLOOKUP(G774,hpBPaanwas!C:C,hpBPaanwas!X:X,".")</f>
        <v>36</v>
      </c>
      <c r="AN774" s="165">
        <f t="shared" si="82"/>
        <v>1.3</v>
      </c>
      <c r="AO774" s="75">
        <f>_xlfn.XLOOKUP($G774,hpBPaanwas!$C:$C,hpBPaanwas!AA:AA,".")</f>
        <v>26</v>
      </c>
      <c r="AP774" s="116"/>
      <c r="AQ774" s="75">
        <f t="shared" si="84"/>
        <v>0.20000000000000284</v>
      </c>
      <c r="AR774" s="116"/>
      <c r="AS774" s="127"/>
      <c r="AT774" s="127" t="s">
        <v>3795</v>
      </c>
      <c r="AU774" s="128"/>
      <c r="AV774" s="232" t="str">
        <f>_xlfn.XLOOKUP($F774,Monstervakken!$C:$C,Monstervakken!L:L,".",0)</f>
        <v>Altijd toepasbaar</v>
      </c>
      <c r="AW774" s="232" t="str">
        <f>_xlfn.XLOOKUP($F774,Monstervakken!$C:$C,Monstervakken!M:M,".",0)</f>
        <v>Altijd toepasbaar</v>
      </c>
      <c r="AX774" s="232" t="str">
        <f>_xlfn.XLOOKUP($F774,Monstervakken!$C:$C,Monstervakken!N:N,".",0)</f>
        <v>Verspreidbaar</v>
      </c>
      <c r="AY774" s="232" t="str">
        <f>_xlfn.XLOOKUP($F774,Monstervakken!$C:$C,Monstervakken!O:O,".",0)</f>
        <v>Toepasbaar in GBT</v>
      </c>
      <c r="AZ774" s="232" t="str">
        <f>_xlfn.XLOOKUP($F774,Monstervakken!$C:$C,Monstervakken!P:P,".",0)</f>
        <v>Toepasbaar in GBT</v>
      </c>
      <c r="BA774" s="232" t="str">
        <f>_xlfn.XLOOKUP($F774,Monstervakken!$C:$C,Monstervakken!Q:Q,".",0)</f>
        <v>Geen</v>
      </c>
      <c r="BB774" s="232"/>
      <c r="BC774" s="234" t="str">
        <f>_xlfn.XLOOKUP($F774,Monstervakken!$C:$C,Monstervakken!CM:CM,".",0)</f>
        <v>ja</v>
      </c>
      <c r="BD774" s="234" t="str">
        <f>_xlfn.XLOOKUP($F774,Monstervakken!$C:$C,Monstervakken!CN:CN,".",0)</f>
        <v>ja</v>
      </c>
      <c r="BE774" s="234" t="str">
        <f>_xlfn.XLOOKUP($F774,Monstervakken!$C:$C,Monstervakken!CO:CO,".",0)</f>
        <v>ja</v>
      </c>
      <c r="BF774" s="234" t="str">
        <f>_xlfn.XLOOKUP($F774,Monstervakken!$C:$C,Monstervakken!CP:CP,".",0)</f>
        <v>ja</v>
      </c>
      <c r="BG774" s="234" t="str">
        <f>_xlfn.XLOOKUP($F774,Monstervakken!$C:$C,Monstervakken!CQ:CQ,".",0)</f>
        <v>ja</v>
      </c>
      <c r="BH774" s="234" t="str">
        <f>_xlfn.XLOOKUP($F774,Monstervakken!$C:$C,Monstervakken!CR:CR,".",0)</f>
        <v>ja</v>
      </c>
      <c r="BI774" s="234" t="str">
        <f>_xlfn.XLOOKUP($F774,Monstervakken!$C:$C,Monstervakken!CS:CS,".",0)</f>
        <v>ja</v>
      </c>
      <c r="BJ774" s="234" t="str">
        <f>_xlfn.XLOOKUP($F774,Monstervakken!$C:$C,Monstervakken!CT:CT,".",0)</f>
        <v>ja</v>
      </c>
      <c r="BK774" s="234" t="str">
        <f>_xlfn.XLOOKUP($F774,Monstervakken!$C:$C,Monstervakken!CU:CU,".",0)</f>
        <v>ja</v>
      </c>
      <c r="BL774" s="232" t="str">
        <f t="shared" si="76"/>
        <v>254_035</v>
      </c>
    </row>
    <row r="775" spans="1:64" x14ac:dyDescent="0.2">
      <c r="A775" s="6" t="s">
        <v>1647</v>
      </c>
      <c r="C775" s="135">
        <f>_xlfn.XLOOKUP(F775,Monstervakken!C:C,Monstervakken!B:B)</f>
        <v>2033</v>
      </c>
      <c r="D775" s="6" t="s">
        <v>1636</v>
      </c>
      <c r="E775" s="6" t="s">
        <v>614</v>
      </c>
      <c r="F775" s="75">
        <v>132</v>
      </c>
      <c r="G775" s="115" t="str">
        <f t="shared" si="77"/>
        <v>254_036</v>
      </c>
      <c r="H775" s="135"/>
      <c r="I775" s="75">
        <v>36</v>
      </c>
      <c r="J775" s="6" t="s">
        <v>615</v>
      </c>
      <c r="K775" s="23">
        <v>33</v>
      </c>
      <c r="L775" s="25">
        <v>26</v>
      </c>
      <c r="M775" s="6">
        <v>858</v>
      </c>
      <c r="N775" s="8">
        <v>43662</v>
      </c>
      <c r="O775" s="6" t="s">
        <v>26</v>
      </c>
      <c r="P775" s="66">
        <v>-1.95</v>
      </c>
      <c r="Q775" s="66">
        <v>-1.97</v>
      </c>
      <c r="R775" s="66">
        <f>_xlfn.XLOOKUP(E775,hlp_leggeruitrapport!A:A,hlp_leggeruitrapport!D:D)</f>
        <v>-1.97</v>
      </c>
      <c r="S775" s="66">
        <v>0.75</v>
      </c>
      <c r="T775" s="66">
        <f>_xlfn.XLOOKUP(E775,hlp_leggeruitrapport!A:A,hlp_leggeruitrapport!E:E)</f>
        <v>0.75</v>
      </c>
      <c r="U775" s="75">
        <f>_xlfn.XLOOKUP(E775,hlp_leggeruitrapport!A:A,hlp_leggeruitrapport!F:F)</f>
        <v>3</v>
      </c>
      <c r="V775" s="165">
        <f>_xlfn.XLOOKUP($G775,hpBPaanwas!$C:$C,hpBPaanwas!T:T,".")</f>
        <v>3</v>
      </c>
      <c r="W775" s="75">
        <f t="shared" si="83"/>
        <v>-2.9200000000000004</v>
      </c>
      <c r="X775" s="6">
        <v>-2.72</v>
      </c>
      <c r="Y775" s="6">
        <v>21.5</v>
      </c>
      <c r="Z775" s="6">
        <v>6.98</v>
      </c>
      <c r="AA775" s="6">
        <v>2.71</v>
      </c>
      <c r="AB775" s="6">
        <v>6.15</v>
      </c>
      <c r="AC775" s="6">
        <v>230.3</v>
      </c>
      <c r="AD775" s="6">
        <v>89.4</v>
      </c>
      <c r="AE775" s="6">
        <v>203</v>
      </c>
      <c r="AF775" s="6">
        <v>0.165157</v>
      </c>
      <c r="AG775" s="6" t="s">
        <v>479</v>
      </c>
      <c r="AH775" s="6" t="s">
        <v>28</v>
      </c>
      <c r="AI775" s="6" t="s">
        <v>41</v>
      </c>
      <c r="AJ775" s="6" t="s">
        <v>615</v>
      </c>
      <c r="AK775" s="75">
        <f>_xlfn.XLOOKUP(G775,hlpBPout!C:C,hlpBPout!X:X,".")</f>
        <v>231</v>
      </c>
      <c r="AL775" s="75">
        <f>_xlfn.XLOOKUP($G775,hlpBPout!$C:$C,hlpBPout!AA:AA,".")</f>
        <v>89</v>
      </c>
      <c r="AM775" s="75">
        <f>_xlfn.XLOOKUP(G775,hpBPaanwas!C:C,hpBPaanwas!X:X,".")</f>
        <v>251</v>
      </c>
      <c r="AN775" s="165">
        <f t="shared" si="82"/>
        <v>6.6969696969696972</v>
      </c>
      <c r="AO775" s="75">
        <f>_xlfn.XLOOKUP($G775,hpBPaanwas!$C:$C,hpBPaanwas!AA:AA,".")</f>
        <v>221</v>
      </c>
      <c r="AP775" s="116"/>
      <c r="AQ775" s="75">
        <f t="shared" si="84"/>
        <v>0.69999999999998863</v>
      </c>
      <c r="AR775" s="116"/>
      <c r="AS775" s="127"/>
      <c r="AT775" s="127" t="s">
        <v>3795</v>
      </c>
      <c r="AU775" s="128"/>
      <c r="AV775" s="232" t="str">
        <f>_xlfn.XLOOKUP($F775,Monstervakken!$C:$C,Monstervakken!L:L,".",0)</f>
        <v>Altijd toepasbaar</v>
      </c>
      <c r="AW775" s="232" t="str">
        <f>_xlfn.XLOOKUP($F775,Monstervakken!$C:$C,Monstervakken!M:M,".",0)</f>
        <v>Altijd toepasbaar</v>
      </c>
      <c r="AX775" s="232" t="str">
        <f>_xlfn.XLOOKUP($F775,Monstervakken!$C:$C,Monstervakken!N:N,".",0)</f>
        <v>Verspreidbaar</v>
      </c>
      <c r="AY775" s="232" t="str">
        <f>_xlfn.XLOOKUP($F775,Monstervakken!$C:$C,Monstervakken!O:O,".",0)</f>
        <v>Toepasbaar in GBT</v>
      </c>
      <c r="AZ775" s="232" t="str">
        <f>_xlfn.XLOOKUP($F775,Monstervakken!$C:$C,Monstervakken!P:P,".",0)</f>
        <v>Toepasbaar in GBT</v>
      </c>
      <c r="BA775" s="232" t="str">
        <f>_xlfn.XLOOKUP($F775,Monstervakken!$C:$C,Monstervakken!Q:Q,".",0)</f>
        <v>Geen</v>
      </c>
      <c r="BB775" s="232"/>
      <c r="BC775" s="234" t="str">
        <f>_xlfn.XLOOKUP($F775,Monstervakken!$C:$C,Monstervakken!CM:CM,".",0)</f>
        <v>ja</v>
      </c>
      <c r="BD775" s="234" t="str">
        <f>_xlfn.XLOOKUP($F775,Monstervakken!$C:$C,Monstervakken!CN:CN,".",0)</f>
        <v>ja</v>
      </c>
      <c r="BE775" s="234" t="str">
        <f>_xlfn.XLOOKUP($F775,Monstervakken!$C:$C,Monstervakken!CO:CO,".",0)</f>
        <v>ja</v>
      </c>
      <c r="BF775" s="234" t="str">
        <f>_xlfn.XLOOKUP($F775,Monstervakken!$C:$C,Monstervakken!CP:CP,".",0)</f>
        <v>ja</v>
      </c>
      <c r="BG775" s="234" t="str">
        <f>_xlfn.XLOOKUP($F775,Monstervakken!$C:$C,Monstervakken!CQ:CQ,".",0)</f>
        <v>ja</v>
      </c>
      <c r="BH775" s="234" t="str">
        <f>_xlfn.XLOOKUP($F775,Monstervakken!$C:$C,Monstervakken!CR:CR,".",0)</f>
        <v>ja</v>
      </c>
      <c r="BI775" s="234" t="str">
        <f>_xlfn.XLOOKUP($F775,Monstervakken!$C:$C,Monstervakken!CS:CS,".",0)</f>
        <v>ja</v>
      </c>
      <c r="BJ775" s="234" t="str">
        <f>_xlfn.XLOOKUP($F775,Monstervakken!$C:$C,Monstervakken!CT:CT,".",0)</f>
        <v>ja</v>
      </c>
      <c r="BK775" s="234" t="str">
        <f>_xlfn.XLOOKUP($F775,Monstervakken!$C:$C,Monstervakken!CU:CU,".",0)</f>
        <v>ja</v>
      </c>
      <c r="BL775" s="232" t="str">
        <f t="shared" si="76"/>
        <v>254_036</v>
      </c>
    </row>
    <row r="776" spans="1:64" x14ac:dyDescent="0.2">
      <c r="A776" s="6" t="s">
        <v>1647</v>
      </c>
      <c r="C776" s="135">
        <f>_xlfn.XLOOKUP(F776,Monstervakken!C:C,Monstervakken!B:B)</f>
        <v>2033</v>
      </c>
      <c r="D776" s="6" t="s">
        <v>1636</v>
      </c>
      <c r="E776" s="6" t="s">
        <v>614</v>
      </c>
      <c r="F776" s="75">
        <v>132</v>
      </c>
      <c r="G776" s="115" t="str">
        <f t="shared" si="77"/>
        <v>254_037</v>
      </c>
      <c r="H776" s="135"/>
      <c r="I776" s="75">
        <v>37</v>
      </c>
      <c r="J776" s="6" t="s">
        <v>997</v>
      </c>
      <c r="K776" s="23">
        <v>63.5</v>
      </c>
      <c r="L776" s="25">
        <v>7.8</v>
      </c>
      <c r="M776" s="6">
        <v>495.3</v>
      </c>
      <c r="N776" s="8">
        <v>43662</v>
      </c>
      <c r="O776" s="6" t="s">
        <v>26</v>
      </c>
      <c r="P776" s="66">
        <v>-1.95</v>
      </c>
      <c r="Q776" s="66">
        <v>-1.97</v>
      </c>
      <c r="R776" s="66">
        <f>_xlfn.XLOOKUP(E776,hlp_leggeruitrapport!A:A,hlp_leggeruitrapport!D:D)</f>
        <v>-1.97</v>
      </c>
      <c r="S776" s="66">
        <v>0.75</v>
      </c>
      <c r="T776" s="66">
        <f>_xlfn.XLOOKUP(E776,hlp_leggeruitrapport!A:A,hlp_leggeruitrapport!E:E)</f>
        <v>0.75</v>
      </c>
      <c r="U776" s="75">
        <f>_xlfn.XLOOKUP(E776,hlp_leggeruitrapport!A:A,hlp_leggeruitrapport!F:F)</f>
        <v>3</v>
      </c>
      <c r="V776" s="165">
        <f>_xlfn.XLOOKUP($G776,hpBPaanwas!$C:$C,hpBPaanwas!T:T,".")</f>
        <v>3</v>
      </c>
      <c r="W776" s="75">
        <f t="shared" si="83"/>
        <v>-2.9200000000000004</v>
      </c>
      <c r="X776" s="6">
        <v>-2.72</v>
      </c>
      <c r="Y776" s="6">
        <v>3.3</v>
      </c>
      <c r="Z776" s="6">
        <v>1.1000000000000001</v>
      </c>
      <c r="AA776" s="6">
        <v>1.02</v>
      </c>
      <c r="AB776" s="6">
        <v>1.0900000000000001</v>
      </c>
      <c r="AC776" s="6">
        <v>69.900000000000006</v>
      </c>
      <c r="AD776" s="6">
        <v>64.8</v>
      </c>
      <c r="AE776" s="6">
        <v>69.2</v>
      </c>
      <c r="AF776" s="6">
        <v>0.32172000000000001</v>
      </c>
      <c r="AG776" s="6" t="s">
        <v>921</v>
      </c>
      <c r="AH776" s="6" t="s">
        <v>28</v>
      </c>
      <c r="AI776" s="6" t="s">
        <v>41</v>
      </c>
      <c r="AJ776" s="6" t="s">
        <v>997</v>
      </c>
      <c r="AK776" s="75">
        <f>_xlfn.XLOOKUP(G776,hlpBPout!C:C,hlpBPout!X:X,".")</f>
        <v>70</v>
      </c>
      <c r="AL776" s="75">
        <f>_xlfn.XLOOKUP($G776,hlpBPout!$C:$C,hlpBPout!AA:AA,".")</f>
        <v>64</v>
      </c>
      <c r="AM776" s="75">
        <f>_xlfn.XLOOKUP(G776,hpBPaanwas!C:C,hpBPaanwas!X:X,".")</f>
        <v>83</v>
      </c>
      <c r="AN776" s="165">
        <f t="shared" si="82"/>
        <v>1.3070866141732282</v>
      </c>
      <c r="AO776" s="75">
        <f>_xlfn.XLOOKUP($G776,hpBPaanwas!$C:$C,hpBPaanwas!AA:AA,".")</f>
        <v>83</v>
      </c>
      <c r="AP776" s="116"/>
      <c r="AQ776" s="75">
        <f t="shared" si="84"/>
        <v>9.9999999999994316E-2</v>
      </c>
      <c r="AR776" s="116"/>
      <c r="AS776" s="127"/>
      <c r="AT776" s="127" t="s">
        <v>3795</v>
      </c>
      <c r="AU776" s="128"/>
      <c r="AV776" s="232" t="str">
        <f>_xlfn.XLOOKUP($F776,Monstervakken!$C:$C,Monstervakken!L:L,".",0)</f>
        <v>Altijd toepasbaar</v>
      </c>
      <c r="AW776" s="232" t="str">
        <f>_xlfn.XLOOKUP($F776,Monstervakken!$C:$C,Monstervakken!M:M,".",0)</f>
        <v>Altijd toepasbaar</v>
      </c>
      <c r="AX776" s="232" t="str">
        <f>_xlfn.XLOOKUP($F776,Monstervakken!$C:$C,Monstervakken!N:N,".",0)</f>
        <v>Verspreidbaar</v>
      </c>
      <c r="AY776" s="232" t="str">
        <f>_xlfn.XLOOKUP($F776,Monstervakken!$C:$C,Monstervakken!O:O,".",0)</f>
        <v>Toepasbaar in GBT</v>
      </c>
      <c r="AZ776" s="232" t="str">
        <f>_xlfn.XLOOKUP($F776,Monstervakken!$C:$C,Monstervakken!P:P,".",0)</f>
        <v>Toepasbaar in GBT</v>
      </c>
      <c r="BA776" s="232" t="str">
        <f>_xlfn.XLOOKUP($F776,Monstervakken!$C:$C,Monstervakken!Q:Q,".",0)</f>
        <v>Geen</v>
      </c>
      <c r="BB776" s="232"/>
      <c r="BC776" s="234" t="str">
        <f>_xlfn.XLOOKUP($F776,Monstervakken!$C:$C,Monstervakken!CM:CM,".",0)</f>
        <v>ja</v>
      </c>
      <c r="BD776" s="234" t="str">
        <f>_xlfn.XLOOKUP($F776,Monstervakken!$C:$C,Monstervakken!CN:CN,".",0)</f>
        <v>ja</v>
      </c>
      <c r="BE776" s="234" t="str">
        <f>_xlfn.XLOOKUP($F776,Monstervakken!$C:$C,Monstervakken!CO:CO,".",0)</f>
        <v>ja</v>
      </c>
      <c r="BF776" s="234" t="str">
        <f>_xlfn.XLOOKUP($F776,Monstervakken!$C:$C,Monstervakken!CP:CP,".",0)</f>
        <v>ja</v>
      </c>
      <c r="BG776" s="234" t="str">
        <f>_xlfn.XLOOKUP($F776,Monstervakken!$C:$C,Monstervakken!CQ:CQ,".",0)</f>
        <v>ja</v>
      </c>
      <c r="BH776" s="234" t="str">
        <f>_xlfn.XLOOKUP($F776,Monstervakken!$C:$C,Monstervakken!CR:CR,".",0)</f>
        <v>ja</v>
      </c>
      <c r="BI776" s="234" t="str">
        <f>_xlfn.XLOOKUP($F776,Monstervakken!$C:$C,Monstervakken!CS:CS,".",0)</f>
        <v>ja</v>
      </c>
      <c r="BJ776" s="234" t="str">
        <f>_xlfn.XLOOKUP($F776,Monstervakken!$C:$C,Monstervakken!CT:CT,".",0)</f>
        <v>ja</v>
      </c>
      <c r="BK776" s="234" t="str">
        <f>_xlfn.XLOOKUP($F776,Monstervakken!$C:$C,Monstervakken!CU:CU,".",0)</f>
        <v>ja</v>
      </c>
      <c r="BL776" s="232" t="str">
        <f t="shared" si="76"/>
        <v>254_037</v>
      </c>
    </row>
    <row r="777" spans="1:64" x14ac:dyDescent="0.2">
      <c r="A777" s="6" t="s">
        <v>1647</v>
      </c>
      <c r="C777" s="135">
        <f>_xlfn.XLOOKUP(F777,Monstervakken!C:C,Monstervakken!B:B)</f>
        <v>2033</v>
      </c>
      <c r="D777" s="6" t="s">
        <v>1636</v>
      </c>
      <c r="E777" s="6" t="s">
        <v>614</v>
      </c>
      <c r="F777" s="75">
        <v>132</v>
      </c>
      <c r="G777" s="115" t="str">
        <f t="shared" si="77"/>
        <v>254_038</v>
      </c>
      <c r="H777" s="135"/>
      <c r="I777" s="75">
        <v>38</v>
      </c>
      <c r="J777" s="6" t="s">
        <v>998</v>
      </c>
      <c r="K777" s="23">
        <v>46.5</v>
      </c>
      <c r="L777" s="25">
        <v>5.9</v>
      </c>
      <c r="M777" s="6">
        <v>274.35000000000002</v>
      </c>
      <c r="N777" s="8">
        <v>43662</v>
      </c>
      <c r="O777" s="6" t="s">
        <v>26</v>
      </c>
      <c r="P777" s="66">
        <v>-1.95</v>
      </c>
      <c r="Q777" s="66">
        <v>-1.97</v>
      </c>
      <c r="R777" s="66">
        <f>_xlfn.XLOOKUP(E777,hlp_leggeruitrapport!A:A,hlp_leggeruitrapport!D:D)</f>
        <v>-1.97</v>
      </c>
      <c r="S777" s="66">
        <v>0.75</v>
      </c>
      <c r="T777" s="66">
        <f>_xlfn.XLOOKUP(E777,hlp_leggeruitrapport!A:A,hlp_leggeruitrapport!E:E)</f>
        <v>0.75</v>
      </c>
      <c r="U777" s="75">
        <f>_xlfn.XLOOKUP(E777,hlp_leggeruitrapport!A:A,hlp_leggeruitrapport!F:F)</f>
        <v>3</v>
      </c>
      <c r="V777" s="165">
        <f>_xlfn.XLOOKUP($G777,hpBPaanwas!$C:$C,hpBPaanwas!T:T,".")</f>
        <v>2.62</v>
      </c>
      <c r="W777" s="75">
        <f t="shared" si="83"/>
        <v>-2.9200000000000004</v>
      </c>
      <c r="X777" s="6">
        <v>-2.72</v>
      </c>
      <c r="Y777" s="6">
        <v>1.966666</v>
      </c>
      <c r="Z777" s="6">
        <v>0.83</v>
      </c>
      <c r="AA777" s="6">
        <v>0.61</v>
      </c>
      <c r="AB777" s="6">
        <v>0.8</v>
      </c>
      <c r="AC777" s="6">
        <v>38.6</v>
      </c>
      <c r="AD777" s="6">
        <v>28.4</v>
      </c>
      <c r="AE777" s="6">
        <v>37.200000000000003</v>
      </c>
      <c r="AF777" s="6">
        <v>0.29256599999999999</v>
      </c>
      <c r="AG777" s="6" t="s">
        <v>921</v>
      </c>
      <c r="AH777" s="6" t="s">
        <v>28</v>
      </c>
      <c r="AI777" s="6" t="s">
        <v>41</v>
      </c>
      <c r="AJ777" s="6" t="s">
        <v>998</v>
      </c>
      <c r="AK777" s="75">
        <f>_xlfn.XLOOKUP(G777,hlpBPout!C:C,hlpBPout!X:X,".")</f>
        <v>37</v>
      </c>
      <c r="AL777" s="75">
        <f>_xlfn.XLOOKUP($G777,hlpBPout!$C:$C,hlpBPout!AA:AA,".")</f>
        <v>19</v>
      </c>
      <c r="AM777" s="75">
        <f>_xlfn.XLOOKUP(G777,hpBPaanwas!C:C,hpBPaanwas!X:X,".")</f>
        <v>47</v>
      </c>
      <c r="AN777" s="165">
        <f t="shared" si="82"/>
        <v>0.90322580645161288</v>
      </c>
      <c r="AO777" s="75">
        <f>_xlfn.XLOOKUP($G777,hpBPaanwas!$C:$C,hpBPaanwas!AA:AA,".")</f>
        <v>42</v>
      </c>
      <c r="AP777" s="116"/>
      <c r="AQ777" s="75">
        <f t="shared" si="84"/>
        <v>-1.6000000000000014</v>
      </c>
      <c r="AR777" s="116"/>
      <c r="AS777" s="127"/>
      <c r="AT777" s="127" t="s">
        <v>3795</v>
      </c>
      <c r="AU777" s="128"/>
      <c r="AV777" s="232" t="str">
        <f>_xlfn.XLOOKUP($F777,Monstervakken!$C:$C,Monstervakken!L:L,".",0)</f>
        <v>Altijd toepasbaar</v>
      </c>
      <c r="AW777" s="232" t="str">
        <f>_xlfn.XLOOKUP($F777,Monstervakken!$C:$C,Monstervakken!M:M,".",0)</f>
        <v>Altijd toepasbaar</v>
      </c>
      <c r="AX777" s="232" t="str">
        <f>_xlfn.XLOOKUP($F777,Monstervakken!$C:$C,Monstervakken!N:N,".",0)</f>
        <v>Verspreidbaar</v>
      </c>
      <c r="AY777" s="232" t="str">
        <f>_xlfn.XLOOKUP($F777,Monstervakken!$C:$C,Monstervakken!O:O,".",0)</f>
        <v>Toepasbaar in GBT</v>
      </c>
      <c r="AZ777" s="232" t="str">
        <f>_xlfn.XLOOKUP($F777,Monstervakken!$C:$C,Monstervakken!P:P,".",0)</f>
        <v>Toepasbaar in GBT</v>
      </c>
      <c r="BA777" s="232" t="str">
        <f>_xlfn.XLOOKUP($F777,Monstervakken!$C:$C,Monstervakken!Q:Q,".",0)</f>
        <v>Geen</v>
      </c>
      <c r="BB777" s="232"/>
      <c r="BC777" s="234" t="str">
        <f>_xlfn.XLOOKUP($F777,Monstervakken!$C:$C,Monstervakken!CM:CM,".",0)</f>
        <v>ja</v>
      </c>
      <c r="BD777" s="234" t="str">
        <f>_xlfn.XLOOKUP($F777,Monstervakken!$C:$C,Monstervakken!CN:CN,".",0)</f>
        <v>ja</v>
      </c>
      <c r="BE777" s="234" t="str">
        <f>_xlfn.XLOOKUP($F777,Monstervakken!$C:$C,Monstervakken!CO:CO,".",0)</f>
        <v>ja</v>
      </c>
      <c r="BF777" s="234" t="str">
        <f>_xlfn.XLOOKUP($F777,Monstervakken!$C:$C,Monstervakken!CP:CP,".",0)</f>
        <v>ja</v>
      </c>
      <c r="BG777" s="234" t="str">
        <f>_xlfn.XLOOKUP($F777,Monstervakken!$C:$C,Monstervakken!CQ:CQ,".",0)</f>
        <v>ja</v>
      </c>
      <c r="BH777" s="234" t="str">
        <f>_xlfn.XLOOKUP($F777,Monstervakken!$C:$C,Monstervakken!CR:CR,".",0)</f>
        <v>ja</v>
      </c>
      <c r="BI777" s="234" t="str">
        <f>_xlfn.XLOOKUP($F777,Monstervakken!$C:$C,Monstervakken!CS:CS,".",0)</f>
        <v>ja</v>
      </c>
      <c r="BJ777" s="234" t="str">
        <f>_xlfn.XLOOKUP($F777,Monstervakken!$C:$C,Monstervakken!CT:CT,".",0)</f>
        <v>ja</v>
      </c>
      <c r="BK777" s="234" t="str">
        <f>_xlfn.XLOOKUP($F777,Monstervakken!$C:$C,Monstervakken!CU:CU,".",0)</f>
        <v>ja</v>
      </c>
      <c r="BL777" s="232" t="str">
        <f t="shared" si="76"/>
        <v>254_038</v>
      </c>
    </row>
    <row r="778" spans="1:64" x14ac:dyDescent="0.2">
      <c r="A778" s="6" t="s">
        <v>1647</v>
      </c>
      <c r="C778" s="135">
        <f>_xlfn.XLOOKUP(F778,Monstervakken!C:C,Monstervakken!B:B)</f>
        <v>2033</v>
      </c>
      <c r="D778" s="6" t="s">
        <v>1636</v>
      </c>
      <c r="E778" s="6" t="s">
        <v>614</v>
      </c>
      <c r="F778" s="75">
        <v>132</v>
      </c>
      <c r="G778" s="115" t="str">
        <f t="shared" si="77"/>
        <v>254_039</v>
      </c>
      <c r="H778" s="135"/>
      <c r="I778" s="75">
        <v>39</v>
      </c>
      <c r="J778" s="6" t="s">
        <v>999</v>
      </c>
      <c r="K778" s="23">
        <v>54</v>
      </c>
      <c r="L778" s="25">
        <v>5.9</v>
      </c>
      <c r="M778" s="6">
        <v>318.60000000000002</v>
      </c>
      <c r="N778" s="8">
        <v>43662</v>
      </c>
      <c r="O778" s="6" t="s">
        <v>26</v>
      </c>
      <c r="P778" s="66">
        <v>-1.95</v>
      </c>
      <c r="Q778" s="66">
        <v>-1.97</v>
      </c>
      <c r="R778" s="66">
        <f>_xlfn.XLOOKUP(E778,hlp_leggeruitrapport!A:A,hlp_leggeruitrapport!D:D)</f>
        <v>-1.97</v>
      </c>
      <c r="S778" s="66">
        <v>0.75</v>
      </c>
      <c r="T778" s="66">
        <f>_xlfn.XLOOKUP(E778,hlp_leggeruitrapport!A:A,hlp_leggeruitrapport!E:E)</f>
        <v>0.75</v>
      </c>
      <c r="U778" s="75">
        <f>_xlfn.XLOOKUP(E778,hlp_leggeruitrapport!A:A,hlp_leggeruitrapport!F:F)</f>
        <v>3</v>
      </c>
      <c r="V778" s="165">
        <f>_xlfn.XLOOKUP($G778,hpBPaanwas!$C:$C,hpBPaanwas!T:T,".")</f>
        <v>2.62</v>
      </c>
      <c r="W778" s="75">
        <f t="shared" si="83"/>
        <v>-2.9200000000000004</v>
      </c>
      <c r="X778" s="6">
        <v>-2.72</v>
      </c>
      <c r="Y778" s="6">
        <v>1.966666</v>
      </c>
      <c r="Z778" s="6">
        <v>1.03</v>
      </c>
      <c r="AA778" s="6">
        <v>0.5</v>
      </c>
      <c r="AB778" s="6">
        <v>0.71</v>
      </c>
      <c r="AC778" s="6">
        <v>55.6</v>
      </c>
      <c r="AD778" s="6">
        <v>27</v>
      </c>
      <c r="AE778" s="6">
        <v>38.299999999999997</v>
      </c>
      <c r="AF778" s="6">
        <v>0.25316499999999997</v>
      </c>
      <c r="AG778" s="6" t="s">
        <v>921</v>
      </c>
      <c r="AH778" s="6" t="s">
        <v>28</v>
      </c>
      <c r="AI778" s="6" t="s">
        <v>41</v>
      </c>
      <c r="AJ778" s="6" t="s">
        <v>999</v>
      </c>
      <c r="AK778" s="75">
        <f>_xlfn.XLOOKUP(G778,hlpBPout!C:C,hlpBPout!X:X,".")</f>
        <v>54</v>
      </c>
      <c r="AL778" s="75">
        <f>_xlfn.XLOOKUP($G778,hlpBPout!$C:$C,hlpBPout!AA:AA,".")</f>
        <v>16</v>
      </c>
      <c r="AM778" s="75">
        <f>_xlfn.XLOOKUP(G778,hpBPaanwas!C:C,hpBPaanwas!X:X,".")</f>
        <v>65</v>
      </c>
      <c r="AN778" s="165">
        <f t="shared" si="82"/>
        <v>0.79629629629629628</v>
      </c>
      <c r="AO778" s="75">
        <f>_xlfn.XLOOKUP($G778,hpBPaanwas!$C:$C,hpBPaanwas!AA:AA,".")</f>
        <v>43</v>
      </c>
      <c r="AP778" s="116"/>
      <c r="AQ778" s="75">
        <f t="shared" si="84"/>
        <v>-1.6000000000000014</v>
      </c>
      <c r="AR778" s="116"/>
      <c r="AS778" s="127"/>
      <c r="AT778" s="127" t="s">
        <v>3795</v>
      </c>
      <c r="AU778" s="128"/>
      <c r="AV778" s="232" t="str">
        <f>_xlfn.XLOOKUP($F778,Monstervakken!$C:$C,Monstervakken!L:L,".",0)</f>
        <v>Altijd toepasbaar</v>
      </c>
      <c r="AW778" s="232" t="str">
        <f>_xlfn.XLOOKUP($F778,Monstervakken!$C:$C,Monstervakken!M:M,".",0)</f>
        <v>Altijd toepasbaar</v>
      </c>
      <c r="AX778" s="232" t="str">
        <f>_xlfn.XLOOKUP($F778,Monstervakken!$C:$C,Monstervakken!N:N,".",0)</f>
        <v>Verspreidbaar</v>
      </c>
      <c r="AY778" s="232" t="str">
        <f>_xlfn.XLOOKUP($F778,Monstervakken!$C:$C,Monstervakken!O:O,".",0)</f>
        <v>Toepasbaar in GBT</v>
      </c>
      <c r="AZ778" s="232" t="str">
        <f>_xlfn.XLOOKUP($F778,Monstervakken!$C:$C,Monstervakken!P:P,".",0)</f>
        <v>Toepasbaar in GBT</v>
      </c>
      <c r="BA778" s="232" t="str">
        <f>_xlfn.XLOOKUP($F778,Monstervakken!$C:$C,Monstervakken!Q:Q,".",0)</f>
        <v>Geen</v>
      </c>
      <c r="BB778" s="232"/>
      <c r="BC778" s="234" t="str">
        <f>_xlfn.XLOOKUP($F778,Monstervakken!$C:$C,Monstervakken!CM:CM,".",0)</f>
        <v>ja</v>
      </c>
      <c r="BD778" s="234" t="str">
        <f>_xlfn.XLOOKUP($F778,Monstervakken!$C:$C,Monstervakken!CN:CN,".",0)</f>
        <v>ja</v>
      </c>
      <c r="BE778" s="234" t="str">
        <f>_xlfn.XLOOKUP($F778,Monstervakken!$C:$C,Monstervakken!CO:CO,".",0)</f>
        <v>ja</v>
      </c>
      <c r="BF778" s="234" t="str">
        <f>_xlfn.XLOOKUP($F778,Monstervakken!$C:$C,Monstervakken!CP:CP,".",0)</f>
        <v>ja</v>
      </c>
      <c r="BG778" s="234" t="str">
        <f>_xlfn.XLOOKUP($F778,Monstervakken!$C:$C,Monstervakken!CQ:CQ,".",0)</f>
        <v>ja</v>
      </c>
      <c r="BH778" s="234" t="str">
        <f>_xlfn.XLOOKUP($F778,Monstervakken!$C:$C,Monstervakken!CR:CR,".",0)</f>
        <v>ja</v>
      </c>
      <c r="BI778" s="234" t="str">
        <f>_xlfn.XLOOKUP($F778,Monstervakken!$C:$C,Monstervakken!CS:CS,".",0)</f>
        <v>ja</v>
      </c>
      <c r="BJ778" s="234" t="str">
        <f>_xlfn.XLOOKUP($F778,Monstervakken!$C:$C,Monstervakken!CT:CT,".",0)</f>
        <v>ja</v>
      </c>
      <c r="BK778" s="234" t="str">
        <f>_xlfn.XLOOKUP($F778,Monstervakken!$C:$C,Monstervakken!CU:CU,".",0)</f>
        <v>ja</v>
      </c>
      <c r="BL778" s="232" t="str">
        <f t="shared" si="76"/>
        <v>254_039</v>
      </c>
    </row>
    <row r="779" spans="1:64" x14ac:dyDescent="0.2">
      <c r="A779" s="6" t="s">
        <v>1647</v>
      </c>
      <c r="C779" s="135">
        <f>_xlfn.XLOOKUP(F779,Monstervakken!C:C,Monstervakken!B:B)</f>
        <v>2033</v>
      </c>
      <c r="D779" s="6" t="s">
        <v>1636</v>
      </c>
      <c r="E779" s="6" t="s">
        <v>614</v>
      </c>
      <c r="F779" s="75">
        <v>132</v>
      </c>
      <c r="G779" s="115" t="str">
        <f t="shared" si="77"/>
        <v>254_040</v>
      </c>
      <c r="H779" s="135"/>
      <c r="I779" s="75">
        <v>40</v>
      </c>
      <c r="J779" s="6" t="s">
        <v>1000</v>
      </c>
      <c r="K779" s="23">
        <v>43.5</v>
      </c>
      <c r="L779" s="25">
        <v>6</v>
      </c>
      <c r="M779" s="6">
        <v>261</v>
      </c>
      <c r="N779" s="8">
        <v>43662</v>
      </c>
      <c r="O779" s="6" t="s">
        <v>26</v>
      </c>
      <c r="P779" s="66">
        <v>-1.95</v>
      </c>
      <c r="Q779" s="66">
        <v>-1.97</v>
      </c>
      <c r="R779" s="66">
        <f>_xlfn.XLOOKUP(E779,hlp_leggeruitrapport!A:A,hlp_leggeruitrapport!D:D)</f>
        <v>-1.97</v>
      </c>
      <c r="S779" s="66">
        <v>0.75</v>
      </c>
      <c r="T779" s="66">
        <f>_xlfn.XLOOKUP(E779,hlp_leggeruitrapport!A:A,hlp_leggeruitrapport!E:E)</f>
        <v>0.75</v>
      </c>
      <c r="U779" s="75">
        <f>_xlfn.XLOOKUP(E779,hlp_leggeruitrapport!A:A,hlp_leggeruitrapport!F:F)</f>
        <v>3</v>
      </c>
      <c r="V779" s="165">
        <f>_xlfn.XLOOKUP($G779,hpBPaanwas!$C:$C,hpBPaanwas!T:T,".")</f>
        <v>3</v>
      </c>
      <c r="W779" s="75">
        <f t="shared" si="83"/>
        <v>-2.9200000000000004</v>
      </c>
      <c r="X779" s="6">
        <v>-2.72</v>
      </c>
      <c r="Y779" s="6">
        <v>1.5</v>
      </c>
      <c r="Z779" s="6">
        <v>1.04</v>
      </c>
      <c r="AA779" s="6">
        <v>0.45</v>
      </c>
      <c r="AB779" s="6">
        <v>0.55000000000000004</v>
      </c>
      <c r="AC779" s="6">
        <v>45.2</v>
      </c>
      <c r="AD779" s="6">
        <v>19.600000000000001</v>
      </c>
      <c r="AE779" s="6">
        <v>23.9</v>
      </c>
      <c r="AF779" s="6">
        <v>0.25</v>
      </c>
      <c r="AG779" s="6" t="s">
        <v>921</v>
      </c>
      <c r="AH779" s="6" t="s">
        <v>32</v>
      </c>
      <c r="AI779" s="6" t="s">
        <v>41</v>
      </c>
      <c r="AJ779" s="6" t="s">
        <v>1000</v>
      </c>
      <c r="AK779" s="75">
        <f>_xlfn.XLOOKUP(G779,hlpBPout!C:C,hlpBPout!X:X,".")</f>
        <v>44</v>
      </c>
      <c r="AL779" s="75">
        <f>_xlfn.XLOOKUP($G779,hlpBPout!$C:$C,hlpBPout!AA:AA,".")</f>
        <v>17</v>
      </c>
      <c r="AM779" s="75">
        <f>_xlfn.XLOOKUP(G779,hpBPaanwas!C:C,hpBPaanwas!X:X,".")</f>
        <v>52</v>
      </c>
      <c r="AN779" s="165">
        <f t="shared" si="82"/>
        <v>0.5977011494252874</v>
      </c>
      <c r="AO779" s="75">
        <f>_xlfn.XLOOKUP($G779,hpBPaanwas!$C:$C,hpBPaanwas!AA:AA,".")</f>
        <v>26</v>
      </c>
      <c r="AP779" s="116"/>
      <c r="AQ779" s="75">
        <f t="shared" si="84"/>
        <v>-1.2000000000000028</v>
      </c>
      <c r="AR779" s="116"/>
      <c r="AS779" s="127"/>
      <c r="AT779" s="127" t="s">
        <v>3795</v>
      </c>
      <c r="AU779" s="128"/>
      <c r="AV779" s="232" t="str">
        <f>_xlfn.XLOOKUP($F779,Monstervakken!$C:$C,Monstervakken!L:L,".",0)</f>
        <v>Altijd toepasbaar</v>
      </c>
      <c r="AW779" s="232" t="str">
        <f>_xlfn.XLOOKUP($F779,Monstervakken!$C:$C,Monstervakken!M:M,".",0)</f>
        <v>Altijd toepasbaar</v>
      </c>
      <c r="AX779" s="232" t="str">
        <f>_xlfn.XLOOKUP($F779,Monstervakken!$C:$C,Monstervakken!N:N,".",0)</f>
        <v>Verspreidbaar</v>
      </c>
      <c r="AY779" s="232" t="str">
        <f>_xlfn.XLOOKUP($F779,Monstervakken!$C:$C,Monstervakken!O:O,".",0)</f>
        <v>Toepasbaar in GBT</v>
      </c>
      <c r="AZ779" s="232" t="str">
        <f>_xlfn.XLOOKUP($F779,Monstervakken!$C:$C,Monstervakken!P:P,".",0)</f>
        <v>Toepasbaar in GBT</v>
      </c>
      <c r="BA779" s="232" t="str">
        <f>_xlfn.XLOOKUP($F779,Monstervakken!$C:$C,Monstervakken!Q:Q,".",0)</f>
        <v>Geen</v>
      </c>
      <c r="BB779" s="232"/>
      <c r="BC779" s="234" t="str">
        <f>_xlfn.XLOOKUP($F779,Monstervakken!$C:$C,Monstervakken!CM:CM,".",0)</f>
        <v>ja</v>
      </c>
      <c r="BD779" s="234" t="str">
        <f>_xlfn.XLOOKUP($F779,Monstervakken!$C:$C,Monstervakken!CN:CN,".",0)</f>
        <v>ja</v>
      </c>
      <c r="BE779" s="234" t="str">
        <f>_xlfn.XLOOKUP($F779,Monstervakken!$C:$C,Monstervakken!CO:CO,".",0)</f>
        <v>ja</v>
      </c>
      <c r="BF779" s="234" t="str">
        <f>_xlfn.XLOOKUP($F779,Monstervakken!$C:$C,Monstervakken!CP:CP,".",0)</f>
        <v>ja</v>
      </c>
      <c r="BG779" s="234" t="str">
        <f>_xlfn.XLOOKUP($F779,Monstervakken!$C:$C,Monstervakken!CQ:CQ,".",0)</f>
        <v>ja</v>
      </c>
      <c r="BH779" s="234" t="str">
        <f>_xlfn.XLOOKUP($F779,Monstervakken!$C:$C,Monstervakken!CR:CR,".",0)</f>
        <v>ja</v>
      </c>
      <c r="BI779" s="234" t="str">
        <f>_xlfn.XLOOKUP($F779,Monstervakken!$C:$C,Monstervakken!CS:CS,".",0)</f>
        <v>ja</v>
      </c>
      <c r="BJ779" s="234" t="str">
        <f>_xlfn.XLOOKUP($F779,Monstervakken!$C:$C,Monstervakken!CT:CT,".",0)</f>
        <v>ja</v>
      </c>
      <c r="BK779" s="234" t="str">
        <f>_xlfn.XLOOKUP($F779,Monstervakken!$C:$C,Monstervakken!CU:CU,".",0)</f>
        <v>ja</v>
      </c>
      <c r="BL779" s="232" t="str">
        <f t="shared" si="76"/>
        <v>254_040</v>
      </c>
    </row>
    <row r="780" spans="1:64" x14ac:dyDescent="0.2">
      <c r="A780" s="6" t="s">
        <v>1647</v>
      </c>
      <c r="C780" s="135">
        <f>_xlfn.XLOOKUP(F780,Monstervakken!C:C,Monstervakken!B:B)</f>
        <v>2033</v>
      </c>
      <c r="D780" s="6" t="s">
        <v>1636</v>
      </c>
      <c r="E780" s="6" t="s">
        <v>620</v>
      </c>
      <c r="F780" s="75">
        <v>132</v>
      </c>
      <c r="G780" s="115" t="str">
        <f t="shared" si="77"/>
        <v>254_048</v>
      </c>
      <c r="H780" s="135"/>
      <c r="I780" s="75">
        <v>48</v>
      </c>
      <c r="J780" s="6" t="s">
        <v>621</v>
      </c>
      <c r="K780" s="23">
        <v>41</v>
      </c>
      <c r="L780" s="25">
        <v>7.95</v>
      </c>
      <c r="M780" s="6">
        <v>325.95</v>
      </c>
      <c r="N780" s="8">
        <v>43662</v>
      </c>
      <c r="O780" s="6" t="s">
        <v>74</v>
      </c>
      <c r="P780" s="66">
        <v>-1.95</v>
      </c>
      <c r="Q780" s="66">
        <v>-1.97</v>
      </c>
      <c r="R780" s="66">
        <f>_xlfn.XLOOKUP(E780,hlp_leggeruitrapport!A:A,hlp_leggeruitrapport!D:D)</f>
        <v>-1.97</v>
      </c>
      <c r="S780" s="66">
        <v>0.75</v>
      </c>
      <c r="T780" s="66">
        <f>_xlfn.XLOOKUP(E780,hlp_leggeruitrapport!A:A,hlp_leggeruitrapport!E:E)</f>
        <v>0.75</v>
      </c>
      <c r="U780" s="75">
        <f>_xlfn.XLOOKUP(E780,hlp_leggeruitrapport!A:A,hlp_leggeruitrapport!F:F)</f>
        <v>3</v>
      </c>
      <c r="V780" s="165">
        <f>_xlfn.XLOOKUP($G780,hpBPaanwas!$C:$C,hpBPaanwas!T:T,".")</f>
        <v>3</v>
      </c>
      <c r="W780" s="75">
        <f t="shared" si="83"/>
        <v>-2.9200000000000004</v>
      </c>
      <c r="X780" s="6">
        <v>-2.72</v>
      </c>
      <c r="Y780" s="6">
        <v>3.45</v>
      </c>
      <c r="Z780" s="6">
        <v>1.97</v>
      </c>
      <c r="AA780" s="6">
        <v>0.35</v>
      </c>
      <c r="AB780" s="6">
        <v>0.91</v>
      </c>
      <c r="AC780" s="6">
        <v>80.8</v>
      </c>
      <c r="AD780" s="6">
        <v>14.4</v>
      </c>
      <c r="AE780" s="6">
        <v>37.299999999999997</v>
      </c>
      <c r="AF780" s="6">
        <v>0.12429999999999999</v>
      </c>
      <c r="AG780" s="6" t="s">
        <v>479</v>
      </c>
      <c r="AH780" s="6" t="s">
        <v>32</v>
      </c>
      <c r="AI780" s="6" t="s">
        <v>41</v>
      </c>
      <c r="AJ780" s="6" t="s">
        <v>621</v>
      </c>
      <c r="AK780" s="75">
        <f>_xlfn.XLOOKUP(G780,hlpBPout!C:C,hlpBPout!X:X,".")</f>
        <v>82</v>
      </c>
      <c r="AL780" s="75">
        <f>_xlfn.XLOOKUP($G780,hlpBPout!$C:$C,hlpBPout!AA:AA,".")</f>
        <v>12</v>
      </c>
      <c r="AM780" s="75">
        <f>_xlfn.XLOOKUP(G780,hpBPaanwas!C:C,hpBPaanwas!X:X,".")</f>
        <v>90</v>
      </c>
      <c r="AN780" s="165">
        <f t="shared" si="82"/>
        <v>1</v>
      </c>
      <c r="AO780" s="75">
        <f>_xlfn.XLOOKUP($G780,hpBPaanwas!$C:$C,hpBPaanwas!AA:AA,".")</f>
        <v>41</v>
      </c>
      <c r="AP780" s="116"/>
      <c r="AQ780" s="75">
        <f t="shared" si="84"/>
        <v>1.2000000000000028</v>
      </c>
      <c r="AR780" s="116"/>
      <c r="AS780" s="127"/>
      <c r="AT780" s="127" t="s">
        <v>3795</v>
      </c>
      <c r="AU780" s="128"/>
      <c r="AV780" s="232" t="str">
        <f>_xlfn.XLOOKUP($F780,Monstervakken!$C:$C,Monstervakken!L:L,".",0)</f>
        <v>Altijd toepasbaar</v>
      </c>
      <c r="AW780" s="232" t="str">
        <f>_xlfn.XLOOKUP($F780,Monstervakken!$C:$C,Monstervakken!M:M,".",0)</f>
        <v>Altijd toepasbaar</v>
      </c>
      <c r="AX780" s="232" t="str">
        <f>_xlfn.XLOOKUP($F780,Monstervakken!$C:$C,Monstervakken!N:N,".",0)</f>
        <v>Verspreidbaar</v>
      </c>
      <c r="AY780" s="232" t="str">
        <f>_xlfn.XLOOKUP($F780,Monstervakken!$C:$C,Monstervakken!O:O,".",0)</f>
        <v>Toepasbaar in GBT</v>
      </c>
      <c r="AZ780" s="232" t="str">
        <f>_xlfn.XLOOKUP($F780,Monstervakken!$C:$C,Monstervakken!P:P,".",0)</f>
        <v>Toepasbaar in GBT</v>
      </c>
      <c r="BA780" s="232" t="str">
        <f>_xlfn.XLOOKUP($F780,Monstervakken!$C:$C,Monstervakken!Q:Q,".",0)</f>
        <v>Geen</v>
      </c>
      <c r="BB780" s="232"/>
      <c r="BC780" s="234" t="str">
        <f>_xlfn.XLOOKUP($F780,Monstervakken!$C:$C,Monstervakken!CM:CM,".",0)</f>
        <v>ja</v>
      </c>
      <c r="BD780" s="234" t="str">
        <f>_xlfn.XLOOKUP($F780,Monstervakken!$C:$C,Monstervakken!CN:CN,".",0)</f>
        <v>ja</v>
      </c>
      <c r="BE780" s="234" t="str">
        <f>_xlfn.XLOOKUP($F780,Monstervakken!$C:$C,Monstervakken!CO:CO,".",0)</f>
        <v>ja</v>
      </c>
      <c r="BF780" s="234" t="str">
        <f>_xlfn.XLOOKUP($F780,Monstervakken!$C:$C,Monstervakken!CP:CP,".",0)</f>
        <v>ja</v>
      </c>
      <c r="BG780" s="234" t="str">
        <f>_xlfn.XLOOKUP($F780,Monstervakken!$C:$C,Monstervakken!CQ:CQ,".",0)</f>
        <v>ja</v>
      </c>
      <c r="BH780" s="234" t="str">
        <f>_xlfn.XLOOKUP($F780,Monstervakken!$C:$C,Monstervakken!CR:CR,".",0)</f>
        <v>ja</v>
      </c>
      <c r="BI780" s="234" t="str">
        <f>_xlfn.XLOOKUP($F780,Monstervakken!$C:$C,Monstervakken!CS:CS,".",0)</f>
        <v>ja</v>
      </c>
      <c r="BJ780" s="234" t="str">
        <f>_xlfn.XLOOKUP($F780,Monstervakken!$C:$C,Monstervakken!CT:CT,".",0)</f>
        <v>ja</v>
      </c>
      <c r="BK780" s="234" t="str">
        <f>_xlfn.XLOOKUP($F780,Monstervakken!$C:$C,Monstervakken!CU:CU,".",0)</f>
        <v>ja</v>
      </c>
      <c r="BL780" s="232" t="str">
        <f t="shared" si="76"/>
        <v>254_048</v>
      </c>
    </row>
    <row r="781" spans="1:64" x14ac:dyDescent="0.2">
      <c r="A781" s="6" t="s">
        <v>1647</v>
      </c>
      <c r="C781" s="135">
        <f>_xlfn.XLOOKUP(F781,Monstervakken!C:C,Monstervakken!B:B)</f>
        <v>2033</v>
      </c>
      <c r="D781" s="6" t="s">
        <v>1636</v>
      </c>
      <c r="E781" s="6" t="s">
        <v>620</v>
      </c>
      <c r="F781" s="75">
        <v>132</v>
      </c>
      <c r="G781" s="115" t="str">
        <f t="shared" si="77"/>
        <v>254_049</v>
      </c>
      <c r="H781" s="135"/>
      <c r="I781" s="75">
        <v>49</v>
      </c>
      <c r="J781" s="6" t="s">
        <v>622</v>
      </c>
      <c r="K781" s="23">
        <v>47.5</v>
      </c>
      <c r="L781" s="25">
        <v>6.1</v>
      </c>
      <c r="M781" s="6">
        <v>289.75</v>
      </c>
      <c r="N781" s="8">
        <v>43662</v>
      </c>
      <c r="O781" s="6" t="s">
        <v>74</v>
      </c>
      <c r="P781" s="66">
        <v>-1.95</v>
      </c>
      <c r="Q781" s="66">
        <v>-1.97</v>
      </c>
      <c r="R781" s="66">
        <f>_xlfn.XLOOKUP(E781,hlp_leggeruitrapport!A:A,hlp_leggeruitrapport!D:D)</f>
        <v>-1.97</v>
      </c>
      <c r="S781" s="66">
        <v>0.75</v>
      </c>
      <c r="T781" s="66">
        <f>_xlfn.XLOOKUP(E781,hlp_leggeruitrapport!A:A,hlp_leggeruitrapport!E:E)</f>
        <v>0.75</v>
      </c>
      <c r="U781" s="75">
        <f>_xlfn.XLOOKUP(E781,hlp_leggeruitrapport!A:A,hlp_leggeruitrapport!F:F)</f>
        <v>3</v>
      </c>
      <c r="V781" s="165">
        <f>_xlfn.XLOOKUP($G781,hpBPaanwas!$C:$C,hpBPaanwas!T:T,".")</f>
        <v>3</v>
      </c>
      <c r="W781" s="75">
        <f t="shared" si="83"/>
        <v>-2.9200000000000004</v>
      </c>
      <c r="X781" s="6">
        <v>-2.72</v>
      </c>
      <c r="Y781" s="6">
        <v>1.6</v>
      </c>
      <c r="Z781" s="6">
        <v>2.21</v>
      </c>
      <c r="AA781" s="6">
        <v>0.11</v>
      </c>
      <c r="AB781" s="6">
        <v>0.31</v>
      </c>
      <c r="AC781" s="6">
        <v>105</v>
      </c>
      <c r="AD781" s="6">
        <v>5.2</v>
      </c>
      <c r="AE781" s="6">
        <v>14.7</v>
      </c>
      <c r="AF781" s="6">
        <v>8.1199999999999994E-2</v>
      </c>
      <c r="AG781" s="6" t="s">
        <v>479</v>
      </c>
      <c r="AH781" s="6" t="s">
        <v>32</v>
      </c>
      <c r="AI781" s="6" t="s">
        <v>41</v>
      </c>
      <c r="AJ781" s="6" t="s">
        <v>622</v>
      </c>
      <c r="AK781" s="76">
        <f>_xlfn.XLOOKUP(G781,hlpBPout!C:C,hlpBPout!X:X,".")</f>
        <v>105</v>
      </c>
      <c r="AL781" s="75">
        <f>_xlfn.XLOOKUP($G781,hlpBPout!$C:$C,hlpBPout!AA:AA,".")</f>
        <v>5</v>
      </c>
      <c r="AM781" s="75">
        <f>_xlfn.XLOOKUP(G781,hpBPaanwas!C:C,hpBPaanwas!X:X,".")</f>
        <v>109</v>
      </c>
      <c r="AN781" s="165">
        <f t="shared" si="82"/>
        <v>0.29473684210526313</v>
      </c>
      <c r="AO781" s="75">
        <f>_xlfn.XLOOKUP($G781,hpBPaanwas!$C:$C,hpBPaanwas!AA:AA,".")</f>
        <v>14</v>
      </c>
      <c r="AP781" s="116"/>
      <c r="AQ781" s="76">
        <f t="shared" si="84"/>
        <v>0</v>
      </c>
      <c r="AR781" s="257"/>
      <c r="AS781" s="127"/>
      <c r="AT781" s="127" t="s">
        <v>3795</v>
      </c>
      <c r="AU781" s="128"/>
      <c r="AV781" s="232" t="str">
        <f>_xlfn.XLOOKUP($F781,Monstervakken!$C:$C,Monstervakken!L:L,".",0)</f>
        <v>Altijd toepasbaar</v>
      </c>
      <c r="AW781" s="232" t="str">
        <f>_xlfn.XLOOKUP($F781,Monstervakken!$C:$C,Monstervakken!M:M,".",0)</f>
        <v>Altijd toepasbaar</v>
      </c>
      <c r="AX781" s="232" t="str">
        <f>_xlfn.XLOOKUP($F781,Monstervakken!$C:$C,Monstervakken!N:N,".",0)</f>
        <v>Verspreidbaar</v>
      </c>
      <c r="AY781" s="232" t="str">
        <f>_xlfn.XLOOKUP($F781,Monstervakken!$C:$C,Monstervakken!O:O,".",0)</f>
        <v>Toepasbaar in GBT</v>
      </c>
      <c r="AZ781" s="232" t="str">
        <f>_xlfn.XLOOKUP($F781,Monstervakken!$C:$C,Monstervakken!P:P,".",0)</f>
        <v>Toepasbaar in GBT</v>
      </c>
      <c r="BA781" s="232" t="str">
        <f>_xlfn.XLOOKUP($F781,Monstervakken!$C:$C,Monstervakken!Q:Q,".",0)</f>
        <v>Geen</v>
      </c>
      <c r="BB781" s="232"/>
      <c r="BC781" s="234" t="str">
        <f>_xlfn.XLOOKUP($F781,Monstervakken!$C:$C,Monstervakken!CM:CM,".",0)</f>
        <v>ja</v>
      </c>
      <c r="BD781" s="234" t="str">
        <f>_xlfn.XLOOKUP($F781,Monstervakken!$C:$C,Monstervakken!CN:CN,".",0)</f>
        <v>ja</v>
      </c>
      <c r="BE781" s="234" t="str">
        <f>_xlfn.XLOOKUP($F781,Monstervakken!$C:$C,Monstervakken!CO:CO,".",0)</f>
        <v>ja</v>
      </c>
      <c r="BF781" s="234" t="str">
        <f>_xlfn.XLOOKUP($F781,Monstervakken!$C:$C,Monstervakken!CP:CP,".",0)</f>
        <v>ja</v>
      </c>
      <c r="BG781" s="234" t="str">
        <f>_xlfn.XLOOKUP($F781,Monstervakken!$C:$C,Monstervakken!CQ:CQ,".",0)</f>
        <v>ja</v>
      </c>
      <c r="BH781" s="234" t="str">
        <f>_xlfn.XLOOKUP($F781,Monstervakken!$C:$C,Monstervakken!CR:CR,".",0)</f>
        <v>ja</v>
      </c>
      <c r="BI781" s="234" t="str">
        <f>_xlfn.XLOOKUP($F781,Monstervakken!$C:$C,Monstervakken!CS:CS,".",0)</f>
        <v>ja</v>
      </c>
      <c r="BJ781" s="234" t="str">
        <f>_xlfn.XLOOKUP($F781,Monstervakken!$C:$C,Monstervakken!CT:CT,".",0)</f>
        <v>ja</v>
      </c>
      <c r="BK781" s="234" t="str">
        <f>_xlfn.XLOOKUP($F781,Monstervakken!$C:$C,Monstervakken!CU:CU,".",0)</f>
        <v>ja</v>
      </c>
      <c r="BL781" s="232" t="str">
        <f t="shared" si="76"/>
        <v>254_049</v>
      </c>
    </row>
    <row r="782" spans="1:64" x14ac:dyDescent="0.2">
      <c r="A782" s="6" t="s">
        <v>1647</v>
      </c>
      <c r="C782" s="135">
        <f>_xlfn.XLOOKUP(F782,Monstervakken!C:C,Monstervakken!B:B)</f>
        <v>2033</v>
      </c>
      <c r="D782" s="6" t="s">
        <v>1636</v>
      </c>
      <c r="E782" s="6" t="s">
        <v>620</v>
      </c>
      <c r="F782" s="75">
        <v>132</v>
      </c>
      <c r="G782" s="115" t="str">
        <f t="shared" ref="G782:G817" si="85">D782&amp;"_"&amp;TEXT(I782,"000")</f>
        <v>254_050</v>
      </c>
      <c r="H782" s="135"/>
      <c r="I782" s="75">
        <v>50</v>
      </c>
      <c r="J782" s="6" t="s">
        <v>623</v>
      </c>
      <c r="K782" s="23">
        <v>36</v>
      </c>
      <c r="L782" s="25">
        <v>6.65</v>
      </c>
      <c r="M782" s="6">
        <v>239.4</v>
      </c>
      <c r="N782" s="8">
        <v>43662</v>
      </c>
      <c r="O782" s="6" t="s">
        <v>74</v>
      </c>
      <c r="P782" s="66">
        <v>-1.95</v>
      </c>
      <c r="Q782" s="66">
        <v>-1.97</v>
      </c>
      <c r="R782" s="66">
        <f>_xlfn.XLOOKUP(E782,hlp_leggeruitrapport!A:A,hlp_leggeruitrapport!D:D)</f>
        <v>-1.97</v>
      </c>
      <c r="S782" s="66">
        <v>0.75</v>
      </c>
      <c r="T782" s="66">
        <f>_xlfn.XLOOKUP(E782,hlp_leggeruitrapport!A:A,hlp_leggeruitrapport!E:E)</f>
        <v>0.75</v>
      </c>
      <c r="U782" s="75">
        <f>_xlfn.XLOOKUP(E782,hlp_leggeruitrapport!A:A,hlp_leggeruitrapport!F:F)</f>
        <v>3</v>
      </c>
      <c r="V782" s="165">
        <f>_xlfn.XLOOKUP($G782,hpBPaanwas!$C:$C,hpBPaanwas!T:T,".")</f>
        <v>3</v>
      </c>
      <c r="W782" s="75">
        <f t="shared" si="83"/>
        <v>-2.9200000000000004</v>
      </c>
      <c r="X782" s="6">
        <v>-2.72</v>
      </c>
      <c r="Y782" s="6">
        <v>2.15</v>
      </c>
      <c r="Z782" s="6">
        <v>2.5499999999999998</v>
      </c>
      <c r="AA782" s="6">
        <v>0.35</v>
      </c>
      <c r="AB782" s="6">
        <v>0.66</v>
      </c>
      <c r="AC782" s="6">
        <v>91.8</v>
      </c>
      <c r="AD782" s="6">
        <v>12.6</v>
      </c>
      <c r="AE782" s="6">
        <v>23.8</v>
      </c>
      <c r="AF782" s="6">
        <v>0.17687700000000001</v>
      </c>
      <c r="AG782" s="6" t="s">
        <v>479</v>
      </c>
      <c r="AH782" s="6" t="s">
        <v>32</v>
      </c>
      <c r="AI782" s="6" t="s">
        <v>41</v>
      </c>
      <c r="AJ782" s="6" t="s">
        <v>623</v>
      </c>
      <c r="AK782" s="75">
        <f>_xlfn.XLOOKUP(G782,hlpBPout!C:C,hlpBPout!X:X,".")</f>
        <v>90</v>
      </c>
      <c r="AL782" s="75">
        <f>_xlfn.XLOOKUP($G782,hlpBPout!$C:$C,hlpBPout!AA:AA,".")</f>
        <v>11</v>
      </c>
      <c r="AM782" s="75">
        <f>_xlfn.XLOOKUP(G782,hpBPaanwas!C:C,hpBPaanwas!X:X,".")</f>
        <v>97</v>
      </c>
      <c r="AN782" s="165">
        <f t="shared" si="82"/>
        <v>0.69444444444444442</v>
      </c>
      <c r="AO782" s="75">
        <f>_xlfn.XLOOKUP($G782,hpBPaanwas!$C:$C,hpBPaanwas!AA:AA,".")</f>
        <v>25</v>
      </c>
      <c r="AP782" s="116"/>
      <c r="AQ782" s="75">
        <f t="shared" si="84"/>
        <v>-1.7999999999999972</v>
      </c>
      <c r="AR782" s="116"/>
      <c r="AS782" s="127"/>
      <c r="AT782" s="127" t="s">
        <v>3795</v>
      </c>
      <c r="AU782" s="128"/>
      <c r="AV782" s="232" t="str">
        <f>_xlfn.XLOOKUP($F782,Monstervakken!$C:$C,Monstervakken!L:L,".",0)</f>
        <v>Altijd toepasbaar</v>
      </c>
      <c r="AW782" s="232" t="str">
        <f>_xlfn.XLOOKUP($F782,Monstervakken!$C:$C,Monstervakken!M:M,".",0)</f>
        <v>Altijd toepasbaar</v>
      </c>
      <c r="AX782" s="232" t="str">
        <f>_xlfn.XLOOKUP($F782,Monstervakken!$C:$C,Monstervakken!N:N,".",0)</f>
        <v>Verspreidbaar</v>
      </c>
      <c r="AY782" s="232" t="str">
        <f>_xlfn.XLOOKUP($F782,Monstervakken!$C:$C,Monstervakken!O:O,".",0)</f>
        <v>Toepasbaar in GBT</v>
      </c>
      <c r="AZ782" s="232" t="str">
        <f>_xlfn.XLOOKUP($F782,Monstervakken!$C:$C,Monstervakken!P:P,".",0)</f>
        <v>Toepasbaar in GBT</v>
      </c>
      <c r="BA782" s="232" t="str">
        <f>_xlfn.XLOOKUP($F782,Monstervakken!$C:$C,Monstervakken!Q:Q,".",0)</f>
        <v>Geen</v>
      </c>
      <c r="BB782" s="232"/>
      <c r="BC782" s="234" t="str">
        <f>_xlfn.XLOOKUP($F782,Monstervakken!$C:$C,Monstervakken!CM:CM,".",0)</f>
        <v>ja</v>
      </c>
      <c r="BD782" s="234" t="str">
        <f>_xlfn.XLOOKUP($F782,Monstervakken!$C:$C,Monstervakken!CN:CN,".",0)</f>
        <v>ja</v>
      </c>
      <c r="BE782" s="234" t="str">
        <f>_xlfn.XLOOKUP($F782,Monstervakken!$C:$C,Monstervakken!CO:CO,".",0)</f>
        <v>ja</v>
      </c>
      <c r="BF782" s="234" t="str">
        <f>_xlfn.XLOOKUP($F782,Monstervakken!$C:$C,Monstervakken!CP:CP,".",0)</f>
        <v>ja</v>
      </c>
      <c r="BG782" s="234" t="str">
        <f>_xlfn.XLOOKUP($F782,Monstervakken!$C:$C,Monstervakken!CQ:CQ,".",0)</f>
        <v>ja</v>
      </c>
      <c r="BH782" s="234" t="str">
        <f>_xlfn.XLOOKUP($F782,Monstervakken!$C:$C,Monstervakken!CR:CR,".",0)</f>
        <v>ja</v>
      </c>
      <c r="BI782" s="234" t="str">
        <f>_xlfn.XLOOKUP($F782,Monstervakken!$C:$C,Monstervakken!CS:CS,".",0)</f>
        <v>ja</v>
      </c>
      <c r="BJ782" s="234" t="str">
        <f>_xlfn.XLOOKUP($F782,Monstervakken!$C:$C,Monstervakken!CT:CT,".",0)</f>
        <v>ja</v>
      </c>
      <c r="BK782" s="234" t="str">
        <f>_xlfn.XLOOKUP($F782,Monstervakken!$C:$C,Monstervakken!CU:CU,".",0)</f>
        <v>ja</v>
      </c>
      <c r="BL782" s="232" t="str">
        <f t="shared" si="76"/>
        <v>254_050</v>
      </c>
    </row>
    <row r="783" spans="1:64" x14ac:dyDescent="0.2">
      <c r="A783" s="6" t="s">
        <v>1647</v>
      </c>
      <c r="C783" s="135">
        <f>_xlfn.XLOOKUP(F783,Monstervakken!C:C,Monstervakken!B:B)</f>
        <v>2034</v>
      </c>
      <c r="D783" s="6" t="s">
        <v>1636</v>
      </c>
      <c r="E783" s="6" t="s">
        <v>616</v>
      </c>
      <c r="F783" s="75">
        <v>133</v>
      </c>
      <c r="G783" s="115" t="str">
        <f t="shared" si="85"/>
        <v>254_041</v>
      </c>
      <c r="H783" s="135"/>
      <c r="I783" s="75">
        <v>41</v>
      </c>
      <c r="J783" s="6" t="s">
        <v>1001</v>
      </c>
      <c r="K783" s="23">
        <v>43</v>
      </c>
      <c r="L783" s="25">
        <v>5.85</v>
      </c>
      <c r="M783" s="6">
        <v>251.55</v>
      </c>
      <c r="N783" s="8">
        <v>43662</v>
      </c>
      <c r="O783" s="6" t="s">
        <v>26</v>
      </c>
      <c r="P783" s="66">
        <v>-2</v>
      </c>
      <c r="Q783" s="66">
        <v>-1.97</v>
      </c>
      <c r="R783" s="66">
        <f>_xlfn.XLOOKUP(E783,hlp_leggeruitrapport!A:A,hlp_leggeruitrapport!D:D)</f>
        <v>-1.97</v>
      </c>
      <c r="S783" s="66">
        <v>0.75</v>
      </c>
      <c r="T783" s="66">
        <f>_xlfn.XLOOKUP(E783,hlp_leggeruitrapport!A:A,hlp_leggeruitrapport!E:E)</f>
        <v>0.75</v>
      </c>
      <c r="U783" s="75">
        <f>_xlfn.XLOOKUP(E783,hlp_leggeruitrapport!A:A,hlp_leggeruitrapport!F:F)</f>
        <v>3</v>
      </c>
      <c r="V783" s="165">
        <f>_xlfn.XLOOKUP($G783,hpBPaanwas!$C:$C,hpBPaanwas!T:T,".")</f>
        <v>2.59</v>
      </c>
      <c r="W783" s="75">
        <f t="shared" si="83"/>
        <v>-2.9200000000000004</v>
      </c>
      <c r="X783" s="6">
        <v>-2.72</v>
      </c>
      <c r="Y783" s="6">
        <v>1.95</v>
      </c>
      <c r="Z783" s="6">
        <v>0.97</v>
      </c>
      <c r="AA783" s="6">
        <v>0.66</v>
      </c>
      <c r="AB783" s="6">
        <v>0.71</v>
      </c>
      <c r="AC783" s="6">
        <v>41.7</v>
      </c>
      <c r="AD783" s="6">
        <v>28.4</v>
      </c>
      <c r="AE783" s="6">
        <v>30.5</v>
      </c>
      <c r="AF783" s="6">
        <v>0.31095400000000001</v>
      </c>
      <c r="AG783" s="6" t="s">
        <v>921</v>
      </c>
      <c r="AH783" s="6" t="s">
        <v>28</v>
      </c>
      <c r="AI783" s="6" t="s">
        <v>41</v>
      </c>
      <c r="AJ783" s="6" t="s">
        <v>1001</v>
      </c>
      <c r="AK783" s="75">
        <f>_xlfn.XLOOKUP(G783,hlpBPout!C:C,hlpBPout!X:X,".")</f>
        <v>43</v>
      </c>
      <c r="AL783" s="75">
        <f>_xlfn.XLOOKUP($G783,hlpBPout!$C:$C,hlpBPout!AA:AA,".")</f>
        <v>26</v>
      </c>
      <c r="AM783" s="75">
        <f>_xlfn.XLOOKUP(G783,hpBPaanwas!C:C,hpBPaanwas!X:X,".")</f>
        <v>47</v>
      </c>
      <c r="AN783" s="165">
        <f t="shared" si="82"/>
        <v>0.79069767441860461</v>
      </c>
      <c r="AO783" s="75">
        <f>_xlfn.XLOOKUP($G783,hpBPaanwas!$C:$C,hpBPaanwas!AA:AA,".")</f>
        <v>34</v>
      </c>
      <c r="AP783" s="116"/>
      <c r="AQ783" s="75">
        <f t="shared" si="84"/>
        <v>1.2999999999999972</v>
      </c>
      <c r="AR783" s="116"/>
      <c r="AS783" s="127"/>
      <c r="AT783" s="127" t="s">
        <v>3795</v>
      </c>
      <c r="AU783" s="128"/>
      <c r="AV783" s="232" t="str">
        <f>_xlfn.XLOOKUP($F783,Monstervakken!$C:$C,Monstervakken!L:L,".",0)</f>
        <v>Altijd toepasbaar</v>
      </c>
      <c r="AW783" s="232" t="str">
        <f>_xlfn.XLOOKUP($F783,Monstervakken!$C:$C,Monstervakken!M:M,".",0)</f>
        <v>Altijd toepasbaar</v>
      </c>
      <c r="AX783" s="232" t="str">
        <f>_xlfn.XLOOKUP($F783,Monstervakken!$C:$C,Monstervakken!N:N,".",0)</f>
        <v>Verspreidbaar</v>
      </c>
      <c r="AY783" s="232" t="str">
        <f>_xlfn.XLOOKUP($F783,Monstervakken!$C:$C,Monstervakken!O:O,".",0)</f>
        <v>Toepasbaar in GBT</v>
      </c>
      <c r="AZ783" s="232" t="str">
        <f>_xlfn.XLOOKUP($F783,Monstervakken!$C:$C,Monstervakken!P:P,".",0)</f>
        <v>Toepasbaar in GBT</v>
      </c>
      <c r="BA783" s="232" t="str">
        <f>_xlfn.XLOOKUP($F783,Monstervakken!$C:$C,Monstervakken!Q:Q,".",0)</f>
        <v>Geen</v>
      </c>
      <c r="BB783" s="232"/>
      <c r="BC783" s="234" t="str">
        <f>_xlfn.XLOOKUP($F783,Monstervakken!$C:$C,Monstervakken!CM:CM,".",0)</f>
        <v>ja</v>
      </c>
      <c r="BD783" s="234" t="str">
        <f>_xlfn.XLOOKUP($F783,Monstervakken!$C:$C,Monstervakken!CN:CN,".",0)</f>
        <v>ja</v>
      </c>
      <c r="BE783" s="234" t="str">
        <f>_xlfn.XLOOKUP($F783,Monstervakken!$C:$C,Monstervakken!CO:CO,".",0)</f>
        <v>ja</v>
      </c>
      <c r="BF783" s="234" t="str">
        <f>_xlfn.XLOOKUP($F783,Monstervakken!$C:$C,Monstervakken!CP:CP,".",0)</f>
        <v>ja</v>
      </c>
      <c r="BG783" s="234" t="str">
        <f>_xlfn.XLOOKUP($F783,Monstervakken!$C:$C,Monstervakken!CQ:CQ,".",0)</f>
        <v>ja</v>
      </c>
      <c r="BH783" s="234" t="str">
        <f>_xlfn.XLOOKUP($F783,Monstervakken!$C:$C,Monstervakken!CR:CR,".",0)</f>
        <v>ja</v>
      </c>
      <c r="BI783" s="234" t="str">
        <f>_xlfn.XLOOKUP($F783,Monstervakken!$C:$C,Monstervakken!CS:CS,".",0)</f>
        <v>ja</v>
      </c>
      <c r="BJ783" s="234" t="str">
        <f>_xlfn.XLOOKUP($F783,Monstervakken!$C:$C,Monstervakken!CT:CT,".",0)</f>
        <v>ja</v>
      </c>
      <c r="BK783" s="234" t="str">
        <f>_xlfn.XLOOKUP($F783,Monstervakken!$C:$C,Monstervakken!CU:CU,".",0)</f>
        <v>ja</v>
      </c>
      <c r="BL783" s="232" t="str">
        <f t="shared" si="76"/>
        <v>254_041</v>
      </c>
    </row>
    <row r="784" spans="1:64" x14ac:dyDescent="0.2">
      <c r="A784" s="6" t="s">
        <v>1647</v>
      </c>
      <c r="C784" s="135">
        <f>_xlfn.XLOOKUP(F784,Monstervakken!C:C,Monstervakken!B:B)</f>
        <v>2034</v>
      </c>
      <c r="D784" s="6" t="s">
        <v>1636</v>
      </c>
      <c r="E784" s="6" t="s">
        <v>616</v>
      </c>
      <c r="F784" s="75">
        <v>133</v>
      </c>
      <c r="G784" s="115" t="str">
        <f t="shared" si="85"/>
        <v>254_042</v>
      </c>
      <c r="H784" s="135"/>
      <c r="I784" s="75">
        <v>42</v>
      </c>
      <c r="J784" s="6" t="s">
        <v>617</v>
      </c>
      <c r="K784" s="23">
        <v>35</v>
      </c>
      <c r="L784" s="25">
        <v>5.9</v>
      </c>
      <c r="M784" s="6">
        <v>206.5</v>
      </c>
      <c r="N784" s="8">
        <v>43662</v>
      </c>
      <c r="O784" s="6" t="s">
        <v>26</v>
      </c>
      <c r="P784" s="66">
        <v>-2</v>
      </c>
      <c r="Q784" s="66">
        <v>-1.97</v>
      </c>
      <c r="R784" s="66">
        <f>_xlfn.XLOOKUP(E784,hlp_leggeruitrapport!A:A,hlp_leggeruitrapport!D:D)</f>
        <v>-1.97</v>
      </c>
      <c r="S784" s="66">
        <v>0.75</v>
      </c>
      <c r="T784" s="66">
        <f>_xlfn.XLOOKUP(E784,hlp_leggeruitrapport!A:A,hlp_leggeruitrapport!E:E)</f>
        <v>0.75</v>
      </c>
      <c r="U784" s="75">
        <f>_xlfn.XLOOKUP(E784,hlp_leggeruitrapport!A:A,hlp_leggeruitrapport!F:F)</f>
        <v>3</v>
      </c>
      <c r="V784" s="165">
        <f>_xlfn.XLOOKUP($G784,hpBPaanwas!$C:$C,hpBPaanwas!T:T,".")</f>
        <v>2.62</v>
      </c>
      <c r="W784" s="75">
        <f t="shared" si="83"/>
        <v>-2.9200000000000004</v>
      </c>
      <c r="X784" s="6">
        <v>-2.72</v>
      </c>
      <c r="Y784" s="6">
        <v>1.966666</v>
      </c>
      <c r="Z784" s="6">
        <v>1.22</v>
      </c>
      <c r="AA784" s="6">
        <v>0.24</v>
      </c>
      <c r="AB784" s="6">
        <v>0.53</v>
      </c>
      <c r="AC784" s="6">
        <v>42.7</v>
      </c>
      <c r="AD784" s="6">
        <v>8.4</v>
      </c>
      <c r="AE784" s="6">
        <v>18.600000000000001</v>
      </c>
      <c r="AF784" s="6">
        <v>0.13994200000000001</v>
      </c>
      <c r="AG784" s="6" t="s">
        <v>479</v>
      </c>
      <c r="AH784" s="6" t="s">
        <v>32</v>
      </c>
      <c r="AI784" s="6" t="s">
        <v>41</v>
      </c>
      <c r="AJ784" s="6" t="s">
        <v>617</v>
      </c>
      <c r="AK784" s="76">
        <f>_xlfn.XLOOKUP(G784,hlpBPout!C:C,hlpBPout!X:X,".")</f>
        <v>42</v>
      </c>
      <c r="AL784" s="75">
        <f>_xlfn.XLOOKUP($G784,hlpBPout!$C:$C,hlpBPout!AA:AA,".")</f>
        <v>7</v>
      </c>
      <c r="AM784" s="75">
        <f>_xlfn.XLOOKUP(G784,hpBPaanwas!C:C,hpBPaanwas!X:X,".")</f>
        <v>49</v>
      </c>
      <c r="AN784" s="165">
        <f t="shared" si="82"/>
        <v>0.7142857142857143</v>
      </c>
      <c r="AO784" s="75">
        <f>_xlfn.XLOOKUP($G784,hpBPaanwas!$C:$C,hpBPaanwas!AA:AA,".")</f>
        <v>25</v>
      </c>
      <c r="AP784" s="116"/>
      <c r="AQ784" s="76">
        <f t="shared" si="84"/>
        <v>-0.70000000000000284</v>
      </c>
      <c r="AR784" s="257"/>
      <c r="AS784" s="127"/>
      <c r="AT784" s="127" t="s">
        <v>3795</v>
      </c>
      <c r="AU784" s="128"/>
      <c r="AV784" s="232" t="str">
        <f>_xlfn.XLOOKUP($F784,Monstervakken!$C:$C,Monstervakken!L:L,".",0)</f>
        <v>Altijd toepasbaar</v>
      </c>
      <c r="AW784" s="232" t="str">
        <f>_xlfn.XLOOKUP($F784,Monstervakken!$C:$C,Monstervakken!M:M,".",0)</f>
        <v>Altijd toepasbaar</v>
      </c>
      <c r="AX784" s="232" t="str">
        <f>_xlfn.XLOOKUP($F784,Monstervakken!$C:$C,Monstervakken!N:N,".",0)</f>
        <v>Verspreidbaar</v>
      </c>
      <c r="AY784" s="232" t="str">
        <f>_xlfn.XLOOKUP($F784,Monstervakken!$C:$C,Monstervakken!O:O,".",0)</f>
        <v>Toepasbaar in GBT</v>
      </c>
      <c r="AZ784" s="232" t="str">
        <f>_xlfn.XLOOKUP($F784,Monstervakken!$C:$C,Monstervakken!P:P,".",0)</f>
        <v>Toepasbaar in GBT</v>
      </c>
      <c r="BA784" s="232" t="str">
        <f>_xlfn.XLOOKUP($F784,Monstervakken!$C:$C,Monstervakken!Q:Q,".",0)</f>
        <v>Geen</v>
      </c>
      <c r="BB784" s="232"/>
      <c r="BC784" s="234" t="str">
        <f>_xlfn.XLOOKUP($F784,Monstervakken!$C:$C,Monstervakken!CM:CM,".",0)</f>
        <v>ja</v>
      </c>
      <c r="BD784" s="234" t="str">
        <f>_xlfn.XLOOKUP($F784,Monstervakken!$C:$C,Monstervakken!CN:CN,".",0)</f>
        <v>ja</v>
      </c>
      <c r="BE784" s="234" t="str">
        <f>_xlfn.XLOOKUP($F784,Monstervakken!$C:$C,Monstervakken!CO:CO,".",0)</f>
        <v>ja</v>
      </c>
      <c r="BF784" s="234" t="str">
        <f>_xlfn.XLOOKUP($F784,Monstervakken!$C:$C,Monstervakken!CP:CP,".",0)</f>
        <v>ja</v>
      </c>
      <c r="BG784" s="234" t="str">
        <f>_xlfn.XLOOKUP($F784,Monstervakken!$C:$C,Monstervakken!CQ:CQ,".",0)</f>
        <v>ja</v>
      </c>
      <c r="BH784" s="234" t="str">
        <f>_xlfn.XLOOKUP($F784,Monstervakken!$C:$C,Monstervakken!CR:CR,".",0)</f>
        <v>ja</v>
      </c>
      <c r="BI784" s="234" t="str">
        <f>_xlfn.XLOOKUP($F784,Monstervakken!$C:$C,Monstervakken!CS:CS,".",0)</f>
        <v>ja</v>
      </c>
      <c r="BJ784" s="234" t="str">
        <f>_xlfn.XLOOKUP($F784,Monstervakken!$C:$C,Monstervakken!CT:CT,".",0)</f>
        <v>ja</v>
      </c>
      <c r="BK784" s="234" t="str">
        <f>_xlfn.XLOOKUP($F784,Monstervakken!$C:$C,Monstervakken!CU:CU,".",0)</f>
        <v>ja</v>
      </c>
      <c r="BL784" s="232" t="str">
        <f t="shared" si="76"/>
        <v>254_042</v>
      </c>
    </row>
    <row r="785" spans="1:64" x14ac:dyDescent="0.2">
      <c r="A785" s="6" t="s">
        <v>1647</v>
      </c>
      <c r="C785" s="135">
        <f>_xlfn.XLOOKUP(F785,Monstervakken!C:C,Monstervakken!B:B)</f>
        <v>2035</v>
      </c>
      <c r="D785" s="6" t="s">
        <v>1636</v>
      </c>
      <c r="E785" s="6" t="s">
        <v>141</v>
      </c>
      <c r="F785" s="75">
        <v>134</v>
      </c>
      <c r="G785" s="115" t="str">
        <f t="shared" si="85"/>
        <v>254_051</v>
      </c>
      <c r="H785" s="135"/>
      <c r="I785" s="75">
        <v>51</v>
      </c>
      <c r="J785" s="6" t="s">
        <v>624</v>
      </c>
      <c r="K785" s="23">
        <v>36</v>
      </c>
      <c r="L785" s="25">
        <v>6.55</v>
      </c>
      <c r="M785" s="6">
        <v>235.8</v>
      </c>
      <c r="N785" s="8">
        <v>43662</v>
      </c>
      <c r="O785" s="6" t="s">
        <v>47</v>
      </c>
      <c r="P785" s="66">
        <v>-2</v>
      </c>
      <c r="Q785" s="66">
        <v>-1.97</v>
      </c>
      <c r="R785" s="66">
        <f>_xlfn.XLOOKUP(E785,hlp_leggeruitrapport!A:A,hlp_leggeruitrapport!D:D)</f>
        <v>-1.97</v>
      </c>
      <c r="S785" s="66">
        <v>0.75</v>
      </c>
      <c r="T785" s="66">
        <f>_xlfn.XLOOKUP(E785,hlp_leggeruitrapport!A:A,hlp_leggeruitrapport!E:E)</f>
        <v>0.75</v>
      </c>
      <c r="U785" s="75">
        <f>_xlfn.XLOOKUP(E785,hlp_leggeruitrapport!A:A,hlp_leggeruitrapport!F:F)</f>
        <v>3</v>
      </c>
      <c r="V785" s="165">
        <f>_xlfn.XLOOKUP($G785,hpBPaanwas!$C:$C,hpBPaanwas!T:T,".")</f>
        <v>3</v>
      </c>
      <c r="W785" s="75">
        <f t="shared" si="83"/>
        <v>-2.9200000000000004</v>
      </c>
      <c r="X785" s="6">
        <v>-2.72</v>
      </c>
      <c r="Y785" s="6">
        <v>2.0499999999999998</v>
      </c>
      <c r="Z785" s="6">
        <v>1.83</v>
      </c>
      <c r="AA785" s="6">
        <v>0.05</v>
      </c>
      <c r="AB785" s="6">
        <v>0.33</v>
      </c>
      <c r="AC785" s="6">
        <v>65.900000000000006</v>
      </c>
      <c r="AD785" s="6">
        <v>1.8</v>
      </c>
      <c r="AE785" s="6">
        <v>11.9</v>
      </c>
      <c r="AF785" s="6">
        <v>3.1399999999999997E-2</v>
      </c>
      <c r="AG785" s="6" t="s">
        <v>479</v>
      </c>
      <c r="AH785" s="6" t="s">
        <v>32</v>
      </c>
      <c r="AI785" s="6" t="s">
        <v>41</v>
      </c>
      <c r="AJ785" s="6" t="s">
        <v>624</v>
      </c>
      <c r="AK785" s="75">
        <f>_xlfn.XLOOKUP(G785,hlpBPout!C:C,hlpBPout!X:X,".")</f>
        <v>65</v>
      </c>
      <c r="AL785" s="75">
        <f>_xlfn.XLOOKUP($G785,hlpBPout!$C:$C,hlpBPout!AA:AA,".")</f>
        <v>4</v>
      </c>
      <c r="AM785" s="75">
        <f>_xlfn.XLOOKUP(G785,hpBPaanwas!C:C,hpBPaanwas!X:X,".")</f>
        <v>72</v>
      </c>
      <c r="AN785" s="165">
        <f t="shared" si="82"/>
        <v>0.5</v>
      </c>
      <c r="AO785" s="75">
        <f>_xlfn.XLOOKUP($G785,hpBPaanwas!$C:$C,hpBPaanwas!AA:AA,".")</f>
        <v>18</v>
      </c>
      <c r="AP785" s="116"/>
      <c r="AQ785" s="75">
        <f t="shared" si="84"/>
        <v>-0.90000000000000568</v>
      </c>
      <c r="AR785" s="116"/>
      <c r="AS785" s="127"/>
      <c r="AT785" s="127" t="s">
        <v>3795</v>
      </c>
      <c r="AU785" s="128"/>
      <c r="AV785" s="232" t="str">
        <f>_xlfn.XLOOKUP($F785,Monstervakken!$C:$C,Monstervakken!L:L,".",0)</f>
        <v>Altijd toepasbaar</v>
      </c>
      <c r="AW785" s="232" t="str">
        <f>_xlfn.XLOOKUP($F785,Monstervakken!$C:$C,Monstervakken!M:M,".",0)</f>
        <v>Altijd toepasbaar</v>
      </c>
      <c r="AX785" s="232" t="str">
        <f>_xlfn.XLOOKUP($F785,Monstervakken!$C:$C,Monstervakken!N:N,".",0)</f>
        <v>Verspreidbaar</v>
      </c>
      <c r="AY785" s="232" t="str">
        <f>_xlfn.XLOOKUP($F785,Monstervakken!$C:$C,Monstervakken!O:O,".",0)</f>
        <v>Toepasbaar in GBT</v>
      </c>
      <c r="AZ785" s="232" t="str">
        <f>_xlfn.XLOOKUP($F785,Monstervakken!$C:$C,Monstervakken!P:P,".",0)</f>
        <v>Toepasbaar in GBT</v>
      </c>
      <c r="BA785" s="232" t="str">
        <f>_xlfn.XLOOKUP($F785,Monstervakken!$C:$C,Monstervakken!Q:Q,".",0)</f>
        <v>Geen</v>
      </c>
      <c r="BB785" s="232"/>
      <c r="BC785" s="234" t="str">
        <f>_xlfn.XLOOKUP($F785,Monstervakken!$C:$C,Monstervakken!CM:CM,".",0)</f>
        <v>ja</v>
      </c>
      <c r="BD785" s="234" t="str">
        <f>_xlfn.XLOOKUP($F785,Monstervakken!$C:$C,Monstervakken!CN:CN,".",0)</f>
        <v>ja</v>
      </c>
      <c r="BE785" s="234" t="str">
        <f>_xlfn.XLOOKUP($F785,Monstervakken!$C:$C,Monstervakken!CO:CO,".",0)</f>
        <v>ja</v>
      </c>
      <c r="BF785" s="234" t="str">
        <f>_xlfn.XLOOKUP($F785,Monstervakken!$C:$C,Monstervakken!CP:CP,".",0)</f>
        <v>ja</v>
      </c>
      <c r="BG785" s="234" t="str">
        <f>_xlfn.XLOOKUP($F785,Monstervakken!$C:$C,Monstervakken!CQ:CQ,".",0)</f>
        <v>ja</v>
      </c>
      <c r="BH785" s="234" t="str">
        <f>_xlfn.XLOOKUP($F785,Monstervakken!$C:$C,Monstervakken!CR:CR,".",0)</f>
        <v>ja</v>
      </c>
      <c r="BI785" s="234" t="str">
        <f>_xlfn.XLOOKUP($F785,Monstervakken!$C:$C,Monstervakken!CS:CS,".",0)</f>
        <v>ja</v>
      </c>
      <c r="BJ785" s="234" t="str">
        <f>_xlfn.XLOOKUP($F785,Monstervakken!$C:$C,Monstervakken!CT:CT,".",0)</f>
        <v>ja</v>
      </c>
      <c r="BK785" s="234" t="str">
        <f>_xlfn.XLOOKUP($F785,Monstervakken!$C:$C,Monstervakken!CU:CU,".",0)</f>
        <v>ja</v>
      </c>
      <c r="BL785" s="232" t="str">
        <f t="shared" si="76"/>
        <v>254_051</v>
      </c>
    </row>
    <row r="786" spans="1:64" x14ac:dyDescent="0.2">
      <c r="A786" s="6" t="s">
        <v>1647</v>
      </c>
      <c r="C786" s="135">
        <f>_xlfn.XLOOKUP(F786,Monstervakken!C:C,Monstervakken!B:B)</f>
        <v>2035</v>
      </c>
      <c r="D786" s="6" t="s">
        <v>1636</v>
      </c>
      <c r="E786" s="6" t="s">
        <v>141</v>
      </c>
      <c r="F786" s="75">
        <v>134</v>
      </c>
      <c r="G786" s="115" t="str">
        <f t="shared" si="85"/>
        <v>254_052</v>
      </c>
      <c r="H786" s="135"/>
      <c r="I786" s="75">
        <v>52</v>
      </c>
      <c r="J786" s="6" t="s">
        <v>142</v>
      </c>
      <c r="K786" s="23">
        <v>47.5</v>
      </c>
      <c r="L786" s="25">
        <v>6.2</v>
      </c>
      <c r="M786" s="6">
        <v>294.5</v>
      </c>
      <c r="N786" s="8">
        <v>43662</v>
      </c>
      <c r="O786" s="6" t="s">
        <v>47</v>
      </c>
      <c r="P786" s="66">
        <v>-2</v>
      </c>
      <c r="Q786" s="66">
        <v>-1.97</v>
      </c>
      <c r="R786" s="66">
        <f>_xlfn.XLOOKUP(E786,hlp_leggeruitrapport!A:A,hlp_leggeruitrapport!D:D)</f>
        <v>-1.97</v>
      </c>
      <c r="S786" s="66">
        <v>0.75</v>
      </c>
      <c r="T786" s="66">
        <f>_xlfn.XLOOKUP(E786,hlp_leggeruitrapport!A:A,hlp_leggeruitrapport!E:E)</f>
        <v>0.75</v>
      </c>
      <c r="U786" s="75">
        <f>_xlfn.XLOOKUP(E786,hlp_leggeruitrapport!A:A,hlp_leggeruitrapport!F:F)</f>
        <v>3</v>
      </c>
      <c r="V786" s="165">
        <f>_xlfn.XLOOKUP($G786,hpBPaanwas!$C:$C,hpBPaanwas!T:T,".")</f>
        <v>3</v>
      </c>
      <c r="W786" s="75">
        <f t="shared" si="83"/>
        <v>-2.9200000000000004</v>
      </c>
      <c r="X786" s="6">
        <v>-2.72</v>
      </c>
      <c r="Y786" s="6">
        <v>1.7</v>
      </c>
      <c r="Z786" s="6">
        <v>1.47</v>
      </c>
      <c r="AA786" s="6">
        <v>0</v>
      </c>
      <c r="AB786" s="6">
        <v>0.12</v>
      </c>
      <c r="AC786" s="6">
        <v>69.8</v>
      </c>
      <c r="AD786" s="6">
        <v>0</v>
      </c>
      <c r="AE786" s="6">
        <v>5.7</v>
      </c>
      <c r="AF786" s="6">
        <v>0</v>
      </c>
      <c r="AG786" s="6" t="s">
        <v>27</v>
      </c>
      <c r="AH786" s="6" t="s">
        <v>32</v>
      </c>
      <c r="AI786" s="6" t="s">
        <v>41</v>
      </c>
      <c r="AJ786" s="6" t="s">
        <v>142</v>
      </c>
      <c r="AK786" s="75">
        <f>_xlfn.XLOOKUP(G786,hlpBPout!C:C,hlpBPout!X:X,".")</f>
        <v>71</v>
      </c>
      <c r="AL786" s="75">
        <f>_xlfn.XLOOKUP($G786,hlpBPout!$C:$C,hlpBPout!AA:AA,".")</f>
        <v>0</v>
      </c>
      <c r="AM786" s="75">
        <f>_xlfn.XLOOKUP(G786,hpBPaanwas!C:C,hpBPaanwas!X:X,".")</f>
        <v>76</v>
      </c>
      <c r="AN786" s="165">
        <f t="shared" si="82"/>
        <v>0.21052631578947367</v>
      </c>
      <c r="AO786" s="75">
        <f>_xlfn.XLOOKUP($G786,hpBPaanwas!$C:$C,hpBPaanwas!AA:AA,".")</f>
        <v>10</v>
      </c>
      <c r="AP786" s="116"/>
      <c r="AQ786" s="75">
        <f t="shared" si="84"/>
        <v>1.2000000000000028</v>
      </c>
      <c r="AR786" s="116"/>
      <c r="AS786" s="127"/>
      <c r="AT786" s="127" t="s">
        <v>3795</v>
      </c>
      <c r="AU786" s="128"/>
      <c r="AV786" s="232" t="str">
        <f>_xlfn.XLOOKUP($F786,Monstervakken!$C:$C,Monstervakken!L:L,".",0)</f>
        <v>Altijd toepasbaar</v>
      </c>
      <c r="AW786" s="232" t="str">
        <f>_xlfn.XLOOKUP($F786,Monstervakken!$C:$C,Monstervakken!M:M,".",0)</f>
        <v>Altijd toepasbaar</v>
      </c>
      <c r="AX786" s="232" t="str">
        <f>_xlfn.XLOOKUP($F786,Monstervakken!$C:$C,Monstervakken!N:N,".",0)</f>
        <v>Verspreidbaar</v>
      </c>
      <c r="AY786" s="232" t="str">
        <f>_xlfn.XLOOKUP($F786,Monstervakken!$C:$C,Monstervakken!O:O,".",0)</f>
        <v>Toepasbaar in GBT</v>
      </c>
      <c r="AZ786" s="232" t="str">
        <f>_xlfn.XLOOKUP($F786,Monstervakken!$C:$C,Monstervakken!P:P,".",0)</f>
        <v>Toepasbaar in GBT</v>
      </c>
      <c r="BA786" s="232" t="str">
        <f>_xlfn.XLOOKUP($F786,Monstervakken!$C:$C,Monstervakken!Q:Q,".",0)</f>
        <v>Geen</v>
      </c>
      <c r="BB786" s="232"/>
      <c r="BC786" s="234" t="str">
        <f>_xlfn.XLOOKUP($F786,Monstervakken!$C:$C,Monstervakken!CM:CM,".",0)</f>
        <v>ja</v>
      </c>
      <c r="BD786" s="234" t="str">
        <f>_xlfn.XLOOKUP($F786,Monstervakken!$C:$C,Monstervakken!CN:CN,".",0)</f>
        <v>ja</v>
      </c>
      <c r="BE786" s="234" t="str">
        <f>_xlfn.XLOOKUP($F786,Monstervakken!$C:$C,Monstervakken!CO:CO,".",0)</f>
        <v>ja</v>
      </c>
      <c r="BF786" s="234" t="str">
        <f>_xlfn.XLOOKUP($F786,Monstervakken!$C:$C,Monstervakken!CP:CP,".",0)</f>
        <v>ja</v>
      </c>
      <c r="BG786" s="234" t="str">
        <f>_xlfn.XLOOKUP($F786,Monstervakken!$C:$C,Monstervakken!CQ:CQ,".",0)</f>
        <v>ja</v>
      </c>
      <c r="BH786" s="234" t="str">
        <f>_xlfn.XLOOKUP($F786,Monstervakken!$C:$C,Monstervakken!CR:CR,".",0)</f>
        <v>ja</v>
      </c>
      <c r="BI786" s="234" t="str">
        <f>_xlfn.XLOOKUP($F786,Monstervakken!$C:$C,Monstervakken!CS:CS,".",0)</f>
        <v>ja</v>
      </c>
      <c r="BJ786" s="234" t="str">
        <f>_xlfn.XLOOKUP($F786,Monstervakken!$C:$C,Monstervakken!CT:CT,".",0)</f>
        <v>ja</v>
      </c>
      <c r="BK786" s="234" t="str">
        <f>_xlfn.XLOOKUP($F786,Monstervakken!$C:$C,Monstervakken!CU:CU,".",0)</f>
        <v>ja</v>
      </c>
      <c r="BL786" s="232" t="str">
        <f t="shared" si="76"/>
        <v>254_052</v>
      </c>
    </row>
    <row r="787" spans="1:64" x14ac:dyDescent="0.2">
      <c r="A787" s="6" t="s">
        <v>1647</v>
      </c>
      <c r="C787" s="135">
        <f>_xlfn.XLOOKUP(F787,Monstervakken!C:C,Monstervakken!B:B)</f>
        <v>2035</v>
      </c>
      <c r="D787" s="6" t="s">
        <v>1636</v>
      </c>
      <c r="E787" s="6" t="s">
        <v>141</v>
      </c>
      <c r="F787" s="75">
        <v>134</v>
      </c>
      <c r="G787" s="115" t="str">
        <f t="shared" si="85"/>
        <v>254_053</v>
      </c>
      <c r="H787" s="135"/>
      <c r="I787" s="75">
        <v>53</v>
      </c>
      <c r="J787" s="6" t="s">
        <v>143</v>
      </c>
      <c r="K787" s="23">
        <v>42.5</v>
      </c>
      <c r="L787" s="25">
        <v>6.6</v>
      </c>
      <c r="M787" s="6">
        <v>280.5</v>
      </c>
      <c r="N787" s="8">
        <v>43662</v>
      </c>
      <c r="O787" s="6" t="s">
        <v>47</v>
      </c>
      <c r="P787" s="66">
        <v>-2</v>
      </c>
      <c r="Q787" s="66">
        <v>-1.97</v>
      </c>
      <c r="R787" s="66">
        <f>_xlfn.XLOOKUP(E787,hlp_leggeruitrapport!A:A,hlp_leggeruitrapport!D:D)</f>
        <v>-1.97</v>
      </c>
      <c r="S787" s="66">
        <v>0.75</v>
      </c>
      <c r="T787" s="66">
        <f>_xlfn.XLOOKUP(E787,hlp_leggeruitrapport!A:A,hlp_leggeruitrapport!E:E)</f>
        <v>0.75</v>
      </c>
      <c r="U787" s="75">
        <f>_xlfn.XLOOKUP(E787,hlp_leggeruitrapport!A:A,hlp_leggeruitrapport!F:F)</f>
        <v>3</v>
      </c>
      <c r="V787" s="165">
        <f>_xlfn.XLOOKUP($G787,hpBPaanwas!$C:$C,hpBPaanwas!T:T,".")</f>
        <v>3</v>
      </c>
      <c r="W787" s="75">
        <f t="shared" si="83"/>
        <v>-2.9200000000000004</v>
      </c>
      <c r="X787" s="6">
        <v>-2.72</v>
      </c>
      <c r="Y787" s="6">
        <v>2.1</v>
      </c>
      <c r="Z787" s="6">
        <v>2.42</v>
      </c>
      <c r="AA787" s="6">
        <v>0.02</v>
      </c>
      <c r="AB787" s="6">
        <v>0.25</v>
      </c>
      <c r="AC787" s="6">
        <v>102.9</v>
      </c>
      <c r="AD787" s="6">
        <v>0.9</v>
      </c>
      <c r="AE787" s="6">
        <v>10.6</v>
      </c>
      <c r="AF787" s="6">
        <v>1.2527999999999999E-2</v>
      </c>
      <c r="AG787" s="6" t="s">
        <v>27</v>
      </c>
      <c r="AH787" s="6" t="s">
        <v>32</v>
      </c>
      <c r="AI787" s="6" t="s">
        <v>29</v>
      </c>
      <c r="AJ787" s="6" t="s">
        <v>143</v>
      </c>
      <c r="AK787" s="75">
        <f>_xlfn.XLOOKUP(G787,hlpBPout!C:C,hlpBPout!X:X,".")</f>
        <v>102</v>
      </c>
      <c r="AL787" s="75">
        <f>_xlfn.XLOOKUP($G787,hlpBPout!$C:$C,hlpBPout!AA:AA,".")</f>
        <v>0</v>
      </c>
      <c r="AM787" s="75">
        <f>_xlfn.XLOOKUP(G787,hpBPaanwas!C:C,hpBPaanwas!X:X,".")</f>
        <v>111</v>
      </c>
      <c r="AN787" s="165">
        <f t="shared" si="82"/>
        <v>0.4</v>
      </c>
      <c r="AO787" s="75">
        <f>_xlfn.XLOOKUP($G787,hpBPaanwas!$C:$C,hpBPaanwas!AA:AA,".")</f>
        <v>17</v>
      </c>
      <c r="AP787" s="116"/>
      <c r="AQ787" s="75">
        <f t="shared" si="84"/>
        <v>-0.90000000000000568</v>
      </c>
      <c r="AR787" s="116"/>
      <c r="AS787" s="127"/>
      <c r="AT787" s="127" t="s">
        <v>3795</v>
      </c>
      <c r="AU787" s="128"/>
      <c r="AV787" s="232" t="str">
        <f>_xlfn.XLOOKUP($F787,Monstervakken!$C:$C,Monstervakken!L:L,".",0)</f>
        <v>Altijd toepasbaar</v>
      </c>
      <c r="AW787" s="232" t="str">
        <f>_xlfn.XLOOKUP($F787,Monstervakken!$C:$C,Monstervakken!M:M,".",0)</f>
        <v>Altijd toepasbaar</v>
      </c>
      <c r="AX787" s="232" t="str">
        <f>_xlfn.XLOOKUP($F787,Monstervakken!$C:$C,Monstervakken!N:N,".",0)</f>
        <v>Verspreidbaar</v>
      </c>
      <c r="AY787" s="232" t="str">
        <f>_xlfn.XLOOKUP($F787,Monstervakken!$C:$C,Monstervakken!O:O,".",0)</f>
        <v>Toepasbaar in GBT</v>
      </c>
      <c r="AZ787" s="232" t="str">
        <f>_xlfn.XLOOKUP($F787,Monstervakken!$C:$C,Monstervakken!P:P,".",0)</f>
        <v>Toepasbaar in GBT</v>
      </c>
      <c r="BA787" s="232" t="str">
        <f>_xlfn.XLOOKUP($F787,Monstervakken!$C:$C,Monstervakken!Q:Q,".",0)</f>
        <v>Geen</v>
      </c>
      <c r="BB787" s="232"/>
      <c r="BC787" s="234" t="str">
        <f>_xlfn.XLOOKUP($F787,Monstervakken!$C:$C,Monstervakken!CM:CM,".",0)</f>
        <v>ja</v>
      </c>
      <c r="BD787" s="234" t="str">
        <f>_xlfn.XLOOKUP($F787,Monstervakken!$C:$C,Monstervakken!CN:CN,".",0)</f>
        <v>ja</v>
      </c>
      <c r="BE787" s="234" t="str">
        <f>_xlfn.XLOOKUP($F787,Monstervakken!$C:$C,Monstervakken!CO:CO,".",0)</f>
        <v>ja</v>
      </c>
      <c r="BF787" s="234" t="str">
        <f>_xlfn.XLOOKUP($F787,Monstervakken!$C:$C,Monstervakken!CP:CP,".",0)</f>
        <v>ja</v>
      </c>
      <c r="BG787" s="234" t="str">
        <f>_xlfn.XLOOKUP($F787,Monstervakken!$C:$C,Monstervakken!CQ:CQ,".",0)</f>
        <v>ja</v>
      </c>
      <c r="BH787" s="234" t="str">
        <f>_xlfn.XLOOKUP($F787,Monstervakken!$C:$C,Monstervakken!CR:CR,".",0)</f>
        <v>ja</v>
      </c>
      <c r="BI787" s="234" t="str">
        <f>_xlfn.XLOOKUP($F787,Monstervakken!$C:$C,Monstervakken!CS:CS,".",0)</f>
        <v>ja</v>
      </c>
      <c r="BJ787" s="234" t="str">
        <f>_xlfn.XLOOKUP($F787,Monstervakken!$C:$C,Monstervakken!CT:CT,".",0)</f>
        <v>ja</v>
      </c>
      <c r="BK787" s="234" t="str">
        <f>_xlfn.XLOOKUP($F787,Monstervakken!$C:$C,Monstervakken!CU:CU,".",0)</f>
        <v>ja</v>
      </c>
      <c r="BL787" s="232" t="str">
        <f t="shared" si="76"/>
        <v>254_053</v>
      </c>
    </row>
    <row r="788" spans="1:64" x14ac:dyDescent="0.2">
      <c r="A788" s="6" t="s">
        <v>1647</v>
      </c>
      <c r="C788" s="135">
        <f>_xlfn.XLOOKUP(F788,Monstervakken!C:C,Monstervakken!B:B)</f>
        <v>2035</v>
      </c>
      <c r="D788" s="6" t="s">
        <v>1636</v>
      </c>
      <c r="E788" s="6" t="s">
        <v>144</v>
      </c>
      <c r="F788" s="75">
        <v>134</v>
      </c>
      <c r="G788" s="115" t="str">
        <f t="shared" si="85"/>
        <v>254_054</v>
      </c>
      <c r="H788" s="135"/>
      <c r="I788" s="75">
        <v>54</v>
      </c>
      <c r="J788" s="6" t="s">
        <v>1002</v>
      </c>
      <c r="K788" s="23">
        <v>37.5</v>
      </c>
      <c r="L788" s="25">
        <v>3.85</v>
      </c>
      <c r="M788" s="6">
        <v>144.375</v>
      </c>
      <c r="N788" s="8">
        <v>43662</v>
      </c>
      <c r="O788" s="6" t="s">
        <v>74</v>
      </c>
      <c r="P788" s="66">
        <v>-2</v>
      </c>
      <c r="Q788" s="66">
        <v>-1.97</v>
      </c>
      <c r="R788" s="66">
        <f>_xlfn.XLOOKUP(E788,hlp_leggeruitrapport!A:A,hlp_leggeruitrapport!D:D)</f>
        <v>-1.97</v>
      </c>
      <c r="S788" s="66">
        <v>0.5</v>
      </c>
      <c r="T788" s="66">
        <f>_xlfn.XLOOKUP(E788,hlp_leggeruitrapport!A:A,hlp_leggeruitrapport!E:E)</f>
        <v>0.5</v>
      </c>
      <c r="U788" s="75">
        <f>_xlfn.XLOOKUP(E788,hlp_leggeruitrapport!A:A,hlp_leggeruitrapport!F:F)</f>
        <v>3</v>
      </c>
      <c r="V788" s="165">
        <f>_xlfn.XLOOKUP($G788,hpBPaanwas!$C:$C,hpBPaanwas!T:T,".")</f>
        <v>2.84</v>
      </c>
      <c r="W788" s="75">
        <f t="shared" si="83"/>
        <v>-2.6700000000000004</v>
      </c>
      <c r="X788" s="6">
        <v>-2.4700000000000002</v>
      </c>
      <c r="Y788" s="6">
        <v>1</v>
      </c>
      <c r="Z788" s="6">
        <v>1.96</v>
      </c>
      <c r="AA788" s="6">
        <v>0.26</v>
      </c>
      <c r="AB788" s="6">
        <v>0.34</v>
      </c>
      <c r="AC788" s="6">
        <v>73.5</v>
      </c>
      <c r="AD788" s="6">
        <v>9.8000000000000007</v>
      </c>
      <c r="AE788" s="6">
        <v>12.8</v>
      </c>
      <c r="AF788" s="6">
        <v>0.29867899999999997</v>
      </c>
      <c r="AG788" s="6" t="s">
        <v>921</v>
      </c>
      <c r="AH788" s="6" t="s">
        <v>32</v>
      </c>
      <c r="AI788" s="6" t="s">
        <v>41</v>
      </c>
      <c r="AJ788" s="6" t="s">
        <v>1002</v>
      </c>
      <c r="AK788" s="75">
        <f>_xlfn.XLOOKUP(G788,hlpBPout!C:C,hlpBPout!X:X,".")</f>
        <v>71</v>
      </c>
      <c r="AL788" s="75">
        <f>_xlfn.XLOOKUP($G788,hlpBPout!$C:$C,hlpBPout!AA:AA,".")</f>
        <v>11</v>
      </c>
      <c r="AM788" s="75">
        <f>_xlfn.XLOOKUP(G788,hpBPaanwas!C:C,hpBPaanwas!X:X,".")</f>
        <v>75</v>
      </c>
      <c r="AN788" s="165">
        <f t="shared" si="82"/>
        <v>0.50666666666666671</v>
      </c>
      <c r="AO788" s="75">
        <f>_xlfn.XLOOKUP($G788,hpBPaanwas!$C:$C,hpBPaanwas!AA:AA,".")</f>
        <v>19</v>
      </c>
      <c r="AP788" s="116"/>
      <c r="AQ788" s="75">
        <f t="shared" si="84"/>
        <v>-2.5</v>
      </c>
      <c r="AR788" s="116"/>
      <c r="AS788" s="127"/>
      <c r="AT788" s="127" t="s">
        <v>3795</v>
      </c>
      <c r="AU788" s="128"/>
      <c r="AV788" s="232" t="str">
        <f>_xlfn.XLOOKUP($F788,Monstervakken!$C:$C,Monstervakken!L:L,".",0)</f>
        <v>Altijd toepasbaar</v>
      </c>
      <c r="AW788" s="232" t="str">
        <f>_xlfn.XLOOKUP($F788,Monstervakken!$C:$C,Monstervakken!M:M,".",0)</f>
        <v>Altijd toepasbaar</v>
      </c>
      <c r="AX788" s="232" t="str">
        <f>_xlfn.XLOOKUP($F788,Monstervakken!$C:$C,Monstervakken!N:N,".",0)</f>
        <v>Verspreidbaar</v>
      </c>
      <c r="AY788" s="232" t="str">
        <f>_xlfn.XLOOKUP($F788,Monstervakken!$C:$C,Monstervakken!O:O,".",0)</f>
        <v>Toepasbaar in GBT</v>
      </c>
      <c r="AZ788" s="232" t="str">
        <f>_xlfn.XLOOKUP($F788,Monstervakken!$C:$C,Monstervakken!P:P,".",0)</f>
        <v>Toepasbaar in GBT</v>
      </c>
      <c r="BA788" s="232" t="str">
        <f>_xlfn.XLOOKUP($F788,Monstervakken!$C:$C,Monstervakken!Q:Q,".",0)</f>
        <v>Geen</v>
      </c>
      <c r="BB788" s="232"/>
      <c r="BC788" s="234" t="str">
        <f>_xlfn.XLOOKUP($F788,Monstervakken!$C:$C,Monstervakken!CM:CM,".",0)</f>
        <v>ja</v>
      </c>
      <c r="BD788" s="234" t="str">
        <f>_xlfn.XLOOKUP($F788,Monstervakken!$C:$C,Monstervakken!CN:CN,".",0)</f>
        <v>ja</v>
      </c>
      <c r="BE788" s="234" t="str">
        <f>_xlfn.XLOOKUP($F788,Monstervakken!$C:$C,Monstervakken!CO:CO,".",0)</f>
        <v>ja</v>
      </c>
      <c r="BF788" s="234" t="str">
        <f>_xlfn.XLOOKUP($F788,Monstervakken!$C:$C,Monstervakken!CP:CP,".",0)</f>
        <v>ja</v>
      </c>
      <c r="BG788" s="234" t="str">
        <f>_xlfn.XLOOKUP($F788,Monstervakken!$C:$C,Monstervakken!CQ:CQ,".",0)</f>
        <v>ja</v>
      </c>
      <c r="BH788" s="234" t="str">
        <f>_xlfn.XLOOKUP($F788,Monstervakken!$C:$C,Monstervakken!CR:CR,".",0)</f>
        <v>ja</v>
      </c>
      <c r="BI788" s="234" t="str">
        <f>_xlfn.XLOOKUP($F788,Monstervakken!$C:$C,Monstervakken!CS:CS,".",0)</f>
        <v>ja</v>
      </c>
      <c r="BJ788" s="234" t="str">
        <f>_xlfn.XLOOKUP($F788,Monstervakken!$C:$C,Monstervakken!CT:CT,".",0)</f>
        <v>ja</v>
      </c>
      <c r="BK788" s="234" t="str">
        <f>_xlfn.XLOOKUP($F788,Monstervakken!$C:$C,Monstervakken!CU:CU,".",0)</f>
        <v>ja</v>
      </c>
      <c r="BL788" s="232" t="str">
        <f t="shared" si="76"/>
        <v>254_054</v>
      </c>
    </row>
    <row r="789" spans="1:64" x14ac:dyDescent="0.2">
      <c r="A789" s="6" t="s">
        <v>1647</v>
      </c>
      <c r="C789" s="135">
        <f>_xlfn.XLOOKUP(F789,Monstervakken!C:C,Monstervakken!B:B)</f>
        <v>2035</v>
      </c>
      <c r="D789" s="6" t="s">
        <v>1636</v>
      </c>
      <c r="E789" s="6" t="s">
        <v>144</v>
      </c>
      <c r="F789" s="75">
        <v>134</v>
      </c>
      <c r="G789" s="115" t="str">
        <f t="shared" si="85"/>
        <v>254_055</v>
      </c>
      <c r="H789" s="135"/>
      <c r="I789" s="75">
        <v>55</v>
      </c>
      <c r="J789" s="6" t="s">
        <v>145</v>
      </c>
      <c r="K789" s="23">
        <v>47.5</v>
      </c>
      <c r="L789" s="25">
        <v>3.7</v>
      </c>
      <c r="M789" s="6">
        <v>175.75</v>
      </c>
      <c r="N789" s="8">
        <v>43662</v>
      </c>
      <c r="O789" s="6" t="s">
        <v>74</v>
      </c>
      <c r="P789" s="66">
        <v>-2</v>
      </c>
      <c r="Q789" s="66">
        <v>-1.97</v>
      </c>
      <c r="R789" s="66">
        <f>_xlfn.XLOOKUP(E789,hlp_leggeruitrapport!A:A,hlp_leggeruitrapport!D:D)</f>
        <v>-1.97</v>
      </c>
      <c r="S789" s="66">
        <v>0.5</v>
      </c>
      <c r="T789" s="66">
        <f>_xlfn.XLOOKUP(E789,hlp_leggeruitrapport!A:A,hlp_leggeruitrapport!E:E)</f>
        <v>0.5</v>
      </c>
      <c r="U789" s="75">
        <f>_xlfn.XLOOKUP(E789,hlp_leggeruitrapport!A:A,hlp_leggeruitrapport!F:F)</f>
        <v>3</v>
      </c>
      <c r="V789" s="165">
        <f>_xlfn.XLOOKUP($G789,hpBPaanwas!$C:$C,hpBPaanwas!T:T,".")</f>
        <v>2.69</v>
      </c>
      <c r="W789" s="75">
        <f t="shared" si="83"/>
        <v>-2.6700000000000004</v>
      </c>
      <c r="X789" s="6">
        <v>-2.4700000000000002</v>
      </c>
      <c r="Y789" s="6">
        <v>1</v>
      </c>
      <c r="Z789" s="6">
        <v>1.26</v>
      </c>
      <c r="AA789" s="6">
        <v>0</v>
      </c>
      <c r="AB789" s="6">
        <v>0</v>
      </c>
      <c r="AC789" s="6">
        <v>59.9</v>
      </c>
      <c r="AD789" s="6">
        <v>0</v>
      </c>
      <c r="AE789" s="6">
        <v>0</v>
      </c>
      <c r="AF789" s="6">
        <v>0</v>
      </c>
      <c r="AG789" s="6" t="s">
        <v>27</v>
      </c>
      <c r="AH789" s="6" t="s">
        <v>32</v>
      </c>
      <c r="AI789" s="6" t="s">
        <v>41</v>
      </c>
      <c r="AJ789" s="6" t="s">
        <v>145</v>
      </c>
      <c r="AK789" s="75">
        <f>_xlfn.XLOOKUP(G789,hlpBPout!C:C,hlpBPout!X:X,".")</f>
        <v>57</v>
      </c>
      <c r="AL789" s="75">
        <f>_xlfn.XLOOKUP($G789,hlpBPout!$C:$C,hlpBPout!AA:AA,".")</f>
        <v>0</v>
      </c>
      <c r="AM789" s="75">
        <f>_xlfn.XLOOKUP(G789,hpBPaanwas!C:C,hpBPaanwas!X:X,".")</f>
        <v>62</v>
      </c>
      <c r="AN789" s="165">
        <f t="shared" si="82"/>
        <v>0</v>
      </c>
      <c r="AO789" s="75">
        <f>_xlfn.XLOOKUP($G789,hpBPaanwas!$C:$C,hpBPaanwas!AA:AA,".")</f>
        <v>0</v>
      </c>
      <c r="AP789" s="116"/>
      <c r="AQ789" s="75">
        <f t="shared" si="84"/>
        <v>-2.8999999999999986</v>
      </c>
      <c r="AR789" s="116"/>
      <c r="AS789" s="127"/>
      <c r="AT789" s="127" t="s">
        <v>3795</v>
      </c>
      <c r="AU789" s="128"/>
      <c r="AV789" s="232" t="str">
        <f>_xlfn.XLOOKUP($F789,Monstervakken!$C:$C,Monstervakken!L:L,".",0)</f>
        <v>Altijd toepasbaar</v>
      </c>
      <c r="AW789" s="232" t="str">
        <f>_xlfn.XLOOKUP($F789,Monstervakken!$C:$C,Monstervakken!M:M,".",0)</f>
        <v>Altijd toepasbaar</v>
      </c>
      <c r="AX789" s="232" t="str">
        <f>_xlfn.XLOOKUP($F789,Monstervakken!$C:$C,Monstervakken!N:N,".",0)</f>
        <v>Verspreidbaar</v>
      </c>
      <c r="AY789" s="232" t="str">
        <f>_xlfn.XLOOKUP($F789,Monstervakken!$C:$C,Monstervakken!O:O,".",0)</f>
        <v>Toepasbaar in GBT</v>
      </c>
      <c r="AZ789" s="232" t="str">
        <f>_xlfn.XLOOKUP($F789,Monstervakken!$C:$C,Monstervakken!P:P,".",0)</f>
        <v>Toepasbaar in GBT</v>
      </c>
      <c r="BA789" s="232" t="str">
        <f>_xlfn.XLOOKUP($F789,Monstervakken!$C:$C,Monstervakken!Q:Q,".",0)</f>
        <v>Geen</v>
      </c>
      <c r="BB789" s="232"/>
      <c r="BC789" s="234" t="str">
        <f>_xlfn.XLOOKUP($F789,Monstervakken!$C:$C,Monstervakken!CM:CM,".",0)</f>
        <v>ja</v>
      </c>
      <c r="BD789" s="234" t="str">
        <f>_xlfn.XLOOKUP($F789,Monstervakken!$C:$C,Monstervakken!CN:CN,".",0)</f>
        <v>ja</v>
      </c>
      <c r="BE789" s="234" t="str">
        <f>_xlfn.XLOOKUP($F789,Monstervakken!$C:$C,Monstervakken!CO:CO,".",0)</f>
        <v>ja</v>
      </c>
      <c r="BF789" s="234" t="str">
        <f>_xlfn.XLOOKUP($F789,Monstervakken!$C:$C,Monstervakken!CP:CP,".",0)</f>
        <v>ja</v>
      </c>
      <c r="BG789" s="234" t="str">
        <f>_xlfn.XLOOKUP($F789,Monstervakken!$C:$C,Monstervakken!CQ:CQ,".",0)</f>
        <v>ja</v>
      </c>
      <c r="BH789" s="234" t="str">
        <f>_xlfn.XLOOKUP($F789,Monstervakken!$C:$C,Monstervakken!CR:CR,".",0)</f>
        <v>ja</v>
      </c>
      <c r="BI789" s="234" t="str">
        <f>_xlfn.XLOOKUP($F789,Monstervakken!$C:$C,Monstervakken!CS:CS,".",0)</f>
        <v>ja</v>
      </c>
      <c r="BJ789" s="234" t="str">
        <f>_xlfn.XLOOKUP($F789,Monstervakken!$C:$C,Monstervakken!CT:CT,".",0)</f>
        <v>ja</v>
      </c>
      <c r="BK789" s="234" t="str">
        <f>_xlfn.XLOOKUP($F789,Monstervakken!$C:$C,Monstervakken!CU:CU,".",0)</f>
        <v>ja</v>
      </c>
      <c r="BL789" s="232" t="str">
        <f t="shared" si="76"/>
        <v>254_055</v>
      </c>
    </row>
    <row r="790" spans="1:64" x14ac:dyDescent="0.2">
      <c r="A790" s="6" t="s">
        <v>1647</v>
      </c>
      <c r="C790" s="135">
        <f>_xlfn.XLOOKUP(F790,Monstervakken!C:C,Monstervakken!B:B)</f>
        <v>2035</v>
      </c>
      <c r="D790" s="6" t="s">
        <v>1636</v>
      </c>
      <c r="E790" s="6" t="s">
        <v>144</v>
      </c>
      <c r="F790" s="75">
        <v>134</v>
      </c>
      <c r="G790" s="115" t="str">
        <f t="shared" si="85"/>
        <v>254_056</v>
      </c>
      <c r="H790" s="135"/>
      <c r="I790" s="75">
        <v>56</v>
      </c>
      <c r="J790" s="6" t="s">
        <v>625</v>
      </c>
      <c r="K790" s="23">
        <v>43</v>
      </c>
      <c r="L790" s="25">
        <v>4.75</v>
      </c>
      <c r="M790" s="6">
        <v>204.25</v>
      </c>
      <c r="N790" s="8">
        <v>43662</v>
      </c>
      <c r="O790" s="6" t="s">
        <v>74</v>
      </c>
      <c r="P790" s="66">
        <v>-2</v>
      </c>
      <c r="Q790" s="66">
        <v>-1.97</v>
      </c>
      <c r="R790" s="66">
        <f>_xlfn.XLOOKUP(E790,hlp_leggeruitrapport!A:A,hlp_leggeruitrapport!D:D)</f>
        <v>-1.97</v>
      </c>
      <c r="S790" s="66">
        <v>0.5</v>
      </c>
      <c r="T790" s="66">
        <f>_xlfn.XLOOKUP(E790,hlp_leggeruitrapport!A:A,hlp_leggeruitrapport!E:E)</f>
        <v>0.5</v>
      </c>
      <c r="U790" s="75">
        <f>_xlfn.XLOOKUP(E790,hlp_leggeruitrapport!A:A,hlp_leggeruitrapport!F:F)</f>
        <v>3</v>
      </c>
      <c r="V790" s="165">
        <f>_xlfn.XLOOKUP($G790,hpBPaanwas!$C:$C,hpBPaanwas!T:T,".")</f>
        <v>3</v>
      </c>
      <c r="W790" s="75">
        <f t="shared" si="83"/>
        <v>-2.6700000000000004</v>
      </c>
      <c r="X790" s="6">
        <v>-2.4700000000000002</v>
      </c>
      <c r="Y790" s="6">
        <v>1.75</v>
      </c>
      <c r="Z790" s="6">
        <v>2.56</v>
      </c>
      <c r="AA790" s="6">
        <v>0.11</v>
      </c>
      <c r="AB790" s="6">
        <v>0.34</v>
      </c>
      <c r="AC790" s="6">
        <v>110.1</v>
      </c>
      <c r="AD790" s="6">
        <v>4.7</v>
      </c>
      <c r="AE790" s="6">
        <v>14.6</v>
      </c>
      <c r="AF790" s="6">
        <v>0.113486</v>
      </c>
      <c r="AG790" s="6" t="s">
        <v>479</v>
      </c>
      <c r="AH790" s="6" t="s">
        <v>32</v>
      </c>
      <c r="AI790" s="6" t="s">
        <v>41</v>
      </c>
      <c r="AJ790" s="6" t="s">
        <v>625</v>
      </c>
      <c r="AK790" s="75">
        <f>_xlfn.XLOOKUP(G790,hlpBPout!C:C,hlpBPout!X:X,".")</f>
        <v>108</v>
      </c>
      <c r="AL790" s="75">
        <f>_xlfn.XLOOKUP($G790,hlpBPout!$C:$C,hlpBPout!AA:AA,".")</f>
        <v>9</v>
      </c>
      <c r="AM790" s="75">
        <f>_xlfn.XLOOKUP(G790,hpBPaanwas!C:C,hpBPaanwas!X:X,".")</f>
        <v>116</v>
      </c>
      <c r="AN790" s="165">
        <f t="shared" si="82"/>
        <v>0.60465116279069764</v>
      </c>
      <c r="AO790" s="75">
        <f>_xlfn.XLOOKUP($G790,hpBPaanwas!$C:$C,hpBPaanwas!AA:AA,".")</f>
        <v>26</v>
      </c>
      <c r="AP790" s="116"/>
      <c r="AQ790" s="75">
        <f t="shared" si="84"/>
        <v>-2.0999999999999943</v>
      </c>
      <c r="AR790" s="116"/>
      <c r="AS790" s="127"/>
      <c r="AT790" s="127" t="s">
        <v>3795</v>
      </c>
      <c r="AU790" s="128"/>
      <c r="AV790" s="232" t="str">
        <f>_xlfn.XLOOKUP($F790,Monstervakken!$C:$C,Monstervakken!L:L,".",0)</f>
        <v>Altijd toepasbaar</v>
      </c>
      <c r="AW790" s="232" t="str">
        <f>_xlfn.XLOOKUP($F790,Monstervakken!$C:$C,Monstervakken!M:M,".",0)</f>
        <v>Altijd toepasbaar</v>
      </c>
      <c r="AX790" s="232" t="str">
        <f>_xlfn.XLOOKUP($F790,Monstervakken!$C:$C,Monstervakken!N:N,".",0)</f>
        <v>Verspreidbaar</v>
      </c>
      <c r="AY790" s="232" t="str">
        <f>_xlfn.XLOOKUP($F790,Monstervakken!$C:$C,Monstervakken!O:O,".",0)</f>
        <v>Toepasbaar in GBT</v>
      </c>
      <c r="AZ790" s="232" t="str">
        <f>_xlfn.XLOOKUP($F790,Monstervakken!$C:$C,Monstervakken!P:P,".",0)</f>
        <v>Toepasbaar in GBT</v>
      </c>
      <c r="BA790" s="232" t="str">
        <f>_xlfn.XLOOKUP($F790,Monstervakken!$C:$C,Monstervakken!Q:Q,".",0)</f>
        <v>Geen</v>
      </c>
      <c r="BB790" s="232"/>
      <c r="BC790" s="234" t="str">
        <f>_xlfn.XLOOKUP($F790,Monstervakken!$C:$C,Monstervakken!CM:CM,".",0)</f>
        <v>ja</v>
      </c>
      <c r="BD790" s="234" t="str">
        <f>_xlfn.XLOOKUP($F790,Monstervakken!$C:$C,Monstervakken!CN:CN,".",0)</f>
        <v>ja</v>
      </c>
      <c r="BE790" s="234" t="str">
        <f>_xlfn.XLOOKUP($F790,Monstervakken!$C:$C,Monstervakken!CO:CO,".",0)</f>
        <v>ja</v>
      </c>
      <c r="BF790" s="234" t="str">
        <f>_xlfn.XLOOKUP($F790,Monstervakken!$C:$C,Monstervakken!CP:CP,".",0)</f>
        <v>ja</v>
      </c>
      <c r="BG790" s="234" t="str">
        <f>_xlfn.XLOOKUP($F790,Monstervakken!$C:$C,Monstervakken!CQ:CQ,".",0)</f>
        <v>ja</v>
      </c>
      <c r="BH790" s="234" t="str">
        <f>_xlfn.XLOOKUP($F790,Monstervakken!$C:$C,Monstervakken!CR:CR,".",0)</f>
        <v>ja</v>
      </c>
      <c r="BI790" s="234" t="str">
        <f>_xlfn.XLOOKUP($F790,Monstervakken!$C:$C,Monstervakken!CS:CS,".",0)</f>
        <v>ja</v>
      </c>
      <c r="BJ790" s="234" t="str">
        <f>_xlfn.XLOOKUP($F790,Monstervakken!$C:$C,Monstervakken!CT:CT,".",0)</f>
        <v>ja</v>
      </c>
      <c r="BK790" s="234" t="str">
        <f>_xlfn.XLOOKUP($F790,Monstervakken!$C:$C,Monstervakken!CU:CU,".",0)</f>
        <v>ja</v>
      </c>
      <c r="BL790" s="232" t="str">
        <f t="shared" si="76"/>
        <v>254_056</v>
      </c>
    </row>
    <row r="791" spans="1:64" x14ac:dyDescent="0.2">
      <c r="A791" s="6" t="s">
        <v>1647</v>
      </c>
      <c r="C791" s="135">
        <f>_xlfn.XLOOKUP(F791,Monstervakken!C:C,Monstervakken!B:B)</f>
        <v>4053</v>
      </c>
      <c r="D791" s="6" t="s">
        <v>1636</v>
      </c>
      <c r="E791" s="6" t="s">
        <v>1003</v>
      </c>
      <c r="F791" s="75">
        <v>135</v>
      </c>
      <c r="G791" s="115" t="str">
        <f t="shared" si="85"/>
        <v>254_057</v>
      </c>
      <c r="H791" s="135"/>
      <c r="I791" s="75">
        <v>57</v>
      </c>
      <c r="J791" s="6" t="s">
        <v>1004</v>
      </c>
      <c r="K791" s="23">
        <v>43</v>
      </c>
      <c r="L791" s="25">
        <v>5.3</v>
      </c>
      <c r="M791" s="6">
        <v>227.9</v>
      </c>
      <c r="N791" s="8">
        <v>43662</v>
      </c>
      <c r="O791" s="6" t="s">
        <v>47</v>
      </c>
      <c r="P791" s="66">
        <v>-2</v>
      </c>
      <c r="Q791" s="66">
        <v>-1.97</v>
      </c>
      <c r="R791" s="66">
        <f>_xlfn.XLOOKUP(E791,hlp_leggeruitrapport!A:A,hlp_leggeruitrapport!D:D)</f>
        <v>-1.97</v>
      </c>
      <c r="S791" s="66">
        <v>0.75</v>
      </c>
      <c r="T791" s="66">
        <f>_xlfn.XLOOKUP(E791,hlp_leggeruitrapport!A:A,hlp_leggeruitrapport!E:E)</f>
        <v>0.75</v>
      </c>
      <c r="U791" s="75">
        <f>_xlfn.XLOOKUP(E791,hlp_leggeruitrapport!A:A,hlp_leggeruitrapport!F:F)</f>
        <v>3</v>
      </c>
      <c r="V791" s="165">
        <f>_xlfn.XLOOKUP($G791,hpBPaanwas!$C:$C,hpBPaanwas!T:T,".")</f>
        <v>2.35</v>
      </c>
      <c r="W791" s="75">
        <f t="shared" si="83"/>
        <v>-2.9200000000000004</v>
      </c>
      <c r="X791" s="6">
        <v>-2.72</v>
      </c>
      <c r="Y791" s="6">
        <v>1.766667</v>
      </c>
      <c r="Z791" s="6">
        <v>1.45</v>
      </c>
      <c r="AA791" s="6">
        <v>0.66</v>
      </c>
      <c r="AB791" s="6">
        <v>0.89</v>
      </c>
      <c r="AC791" s="6">
        <v>62.4</v>
      </c>
      <c r="AD791" s="6">
        <v>28.4</v>
      </c>
      <c r="AE791" s="6">
        <v>38.299999999999997</v>
      </c>
      <c r="AF791" s="6">
        <v>0.33249400000000001</v>
      </c>
      <c r="AG791" s="6" t="s">
        <v>921</v>
      </c>
      <c r="AH791" s="6" t="s">
        <v>32</v>
      </c>
      <c r="AI791" s="6" t="s">
        <v>41</v>
      </c>
      <c r="AJ791" s="6" t="s">
        <v>1004</v>
      </c>
      <c r="AK791" s="75">
        <f>_xlfn.XLOOKUP(G791,hlpBPout!C:C,hlpBPout!X:X,".")</f>
        <v>60</v>
      </c>
      <c r="AL791" s="75">
        <f>_xlfn.XLOOKUP($G791,hlpBPout!$C:$C,hlpBPout!AA:AA,".")</f>
        <v>22</v>
      </c>
      <c r="AM791" s="75">
        <f>_xlfn.XLOOKUP(G791,hpBPaanwas!C:C,hpBPaanwas!X:X,".")</f>
        <v>69</v>
      </c>
      <c r="AN791" s="165">
        <f t="shared" si="82"/>
        <v>1</v>
      </c>
      <c r="AO791" s="75">
        <f>_xlfn.XLOOKUP($G791,hpBPaanwas!$C:$C,hpBPaanwas!AA:AA,".")</f>
        <v>43</v>
      </c>
      <c r="AP791" s="116"/>
      <c r="AQ791" s="75">
        <f t="shared" si="84"/>
        <v>-2.3999999999999986</v>
      </c>
      <c r="AR791" s="116"/>
      <c r="AS791" s="127"/>
      <c r="AT791" s="127" t="s">
        <v>3795</v>
      </c>
      <c r="AU791" s="128"/>
      <c r="AV791" s="232" t="str">
        <f>_xlfn.XLOOKUP($F791,Monstervakken!$C:$C,Monstervakken!L:L,".",0)</f>
        <v>Klasse industrie</v>
      </c>
      <c r="AW791" s="232" t="str">
        <f>_xlfn.XLOOKUP($F791,Monstervakken!$C:$C,Monstervakken!M:M,".",0)</f>
        <v>Klasse B</v>
      </c>
      <c r="AX791" s="232" t="str">
        <f>_xlfn.XLOOKUP($F791,Monstervakken!$C:$C,Monstervakken!N:N,".",0)</f>
        <v>Niet verspreidbaar</v>
      </c>
      <c r="AY791" s="232" t="str">
        <f>_xlfn.XLOOKUP($F791,Monstervakken!$C:$C,Monstervakken!O:O,".",0)</f>
        <v>Toepasbaar GBT</v>
      </c>
      <c r="AZ791" s="232" t="str">
        <f>_xlfn.XLOOKUP($F791,Monstervakken!$C:$C,Monstervakken!P:P,".",0)</f>
        <v>Toepasbaar GBT</v>
      </c>
      <c r="BA791" s="232" t="str">
        <f>_xlfn.XLOOKUP($F791,Monstervakken!$C:$C,Monstervakken!Q:Q,".",0)</f>
        <v>Geen</v>
      </c>
      <c r="BB791" s="232"/>
      <c r="BC791" s="234" t="str">
        <f>_xlfn.XLOOKUP($F791,Monstervakken!$C:$C,Monstervakken!CM:CM,".",0)</f>
        <v>ja</v>
      </c>
      <c r="BD791" s="234" t="str">
        <f>_xlfn.XLOOKUP($F791,Monstervakken!$C:$C,Monstervakken!CN:CN,".",0)</f>
        <v>ja</v>
      </c>
      <c r="BE791" s="234" t="str">
        <f>_xlfn.XLOOKUP($F791,Monstervakken!$C:$C,Monstervakken!CO:CO,".",0)</f>
        <v>ja</v>
      </c>
      <c r="BF791" s="234" t="str">
        <f>_xlfn.XLOOKUP($F791,Monstervakken!$C:$C,Monstervakken!CP:CP,".",0)</f>
        <v>ja</v>
      </c>
      <c r="BG791" s="234" t="str">
        <f>_xlfn.XLOOKUP($F791,Monstervakken!$C:$C,Monstervakken!CQ:CQ,".",0)</f>
        <v>ja</v>
      </c>
      <c r="BH791" s="234" t="str">
        <f>_xlfn.XLOOKUP($F791,Monstervakken!$C:$C,Monstervakken!CR:CR,".",0)</f>
        <v>ja</v>
      </c>
      <c r="BI791" s="234" t="str">
        <f>_xlfn.XLOOKUP($F791,Monstervakken!$C:$C,Monstervakken!CS:CS,".",0)</f>
        <v>ja</v>
      </c>
      <c r="BJ791" s="234" t="str">
        <f>_xlfn.XLOOKUP($F791,Monstervakken!$C:$C,Monstervakken!CT:CT,".",0)</f>
        <v>ja</v>
      </c>
      <c r="BK791" s="234" t="str">
        <f>_xlfn.XLOOKUP($F791,Monstervakken!$C:$C,Monstervakken!CU:CU,".",0)</f>
        <v>ja</v>
      </c>
      <c r="BL791" s="232" t="str">
        <f t="shared" si="76"/>
        <v>254_057</v>
      </c>
    </row>
    <row r="792" spans="1:64" x14ac:dyDescent="0.2">
      <c r="A792" s="6" t="s">
        <v>1647</v>
      </c>
      <c r="C792" s="135">
        <f>_xlfn.XLOOKUP(F792,Monstervakken!C:C,Monstervakken!B:B)</f>
        <v>4053</v>
      </c>
      <c r="D792" s="6" t="s">
        <v>1636</v>
      </c>
      <c r="E792" s="6" t="s">
        <v>146</v>
      </c>
      <c r="F792" s="75">
        <v>135</v>
      </c>
      <c r="G792" s="115" t="str">
        <f t="shared" si="85"/>
        <v>254_058</v>
      </c>
      <c r="H792" s="135"/>
      <c r="I792" s="75">
        <v>58</v>
      </c>
      <c r="J792" s="6" t="s">
        <v>147</v>
      </c>
      <c r="K792" s="23">
        <v>48</v>
      </c>
      <c r="L792" s="25">
        <v>3.4</v>
      </c>
      <c r="M792" s="6">
        <v>163.19999999999999</v>
      </c>
      <c r="N792" s="8">
        <v>43662</v>
      </c>
      <c r="O792" s="6" t="s">
        <v>74</v>
      </c>
      <c r="P792" s="66">
        <v>-2</v>
      </c>
      <c r="Q792" s="66">
        <v>-1.97</v>
      </c>
      <c r="R792" s="66">
        <f>_xlfn.XLOOKUP(E792,hlp_leggeruitrapport!A:A,hlp_leggeruitrapport!D:D)</f>
        <v>-1.97</v>
      </c>
      <c r="S792" s="66">
        <v>0.5</v>
      </c>
      <c r="T792" s="66">
        <f>_xlfn.XLOOKUP(E792,hlp_leggeruitrapport!A:A,hlp_leggeruitrapport!E:E)</f>
        <v>0.5</v>
      </c>
      <c r="U792" s="75">
        <f>_xlfn.XLOOKUP(E792,hlp_leggeruitrapport!A:A,hlp_leggeruitrapport!F:F)</f>
        <v>3</v>
      </c>
      <c r="V792" s="165">
        <f>_xlfn.XLOOKUP($G792,hpBPaanwas!$C:$C,hpBPaanwas!T:T,".")</f>
        <v>2.39</v>
      </c>
      <c r="W792" s="75">
        <f t="shared" si="83"/>
        <v>-2.6700000000000004</v>
      </c>
      <c r="X792" s="6">
        <v>-2.4700000000000002</v>
      </c>
      <c r="Y792" s="6">
        <v>1</v>
      </c>
      <c r="Z792" s="6">
        <v>1.47</v>
      </c>
      <c r="AA792" s="6">
        <v>0</v>
      </c>
      <c r="AB792" s="6">
        <v>0</v>
      </c>
      <c r="AC792" s="6">
        <v>70.599999999999994</v>
      </c>
      <c r="AD792" s="6">
        <v>0</v>
      </c>
      <c r="AE792" s="6">
        <v>0</v>
      </c>
      <c r="AF792" s="6">
        <v>0</v>
      </c>
      <c r="AG792" s="6" t="s">
        <v>27</v>
      </c>
      <c r="AH792" s="6" t="s">
        <v>32</v>
      </c>
      <c r="AI792" s="6" t="s">
        <v>41</v>
      </c>
      <c r="AJ792" s="6" t="s">
        <v>147</v>
      </c>
      <c r="AK792" s="75">
        <f>_xlfn.XLOOKUP(G792,hlpBPout!C:C,hlpBPout!X:X,".")</f>
        <v>72</v>
      </c>
      <c r="AL792" s="75">
        <f>_xlfn.XLOOKUP($G792,hlpBPout!$C:$C,hlpBPout!AA:AA,".")</f>
        <v>0</v>
      </c>
      <c r="AM792" s="75">
        <f>_xlfn.XLOOKUP(G792,hpBPaanwas!C:C,hpBPaanwas!X:X,".")</f>
        <v>72</v>
      </c>
      <c r="AN792" s="165">
        <f t="shared" si="82"/>
        <v>0</v>
      </c>
      <c r="AO792" s="75">
        <f>_xlfn.XLOOKUP($G792,hpBPaanwas!$C:$C,hpBPaanwas!AA:AA,".")</f>
        <v>0</v>
      </c>
      <c r="AP792" s="116"/>
      <c r="AQ792" s="75">
        <f t="shared" si="84"/>
        <v>1.4000000000000057</v>
      </c>
      <c r="AR792" s="116"/>
      <c r="AS792" s="127"/>
      <c r="AT792" s="127" t="s">
        <v>3795</v>
      </c>
      <c r="AU792" s="128"/>
      <c r="AV792" s="232" t="str">
        <f>_xlfn.XLOOKUP($F792,Monstervakken!$C:$C,Monstervakken!L:L,".",0)</f>
        <v>Klasse industrie</v>
      </c>
      <c r="AW792" s="232" t="str">
        <f>_xlfn.XLOOKUP($F792,Monstervakken!$C:$C,Monstervakken!M:M,".",0)</f>
        <v>Klasse B</v>
      </c>
      <c r="AX792" s="232" t="str">
        <f>_xlfn.XLOOKUP($F792,Monstervakken!$C:$C,Monstervakken!N:N,".",0)</f>
        <v>Niet verspreidbaar</v>
      </c>
      <c r="AY792" s="232" t="str">
        <f>_xlfn.XLOOKUP($F792,Monstervakken!$C:$C,Monstervakken!O:O,".",0)</f>
        <v>Toepasbaar GBT</v>
      </c>
      <c r="AZ792" s="232" t="str">
        <f>_xlfn.XLOOKUP($F792,Monstervakken!$C:$C,Monstervakken!P:P,".",0)</f>
        <v>Toepasbaar GBT</v>
      </c>
      <c r="BA792" s="232" t="str">
        <f>_xlfn.XLOOKUP($F792,Monstervakken!$C:$C,Monstervakken!Q:Q,".",0)</f>
        <v>Geen</v>
      </c>
      <c r="BB792" s="232"/>
      <c r="BC792" s="234" t="str">
        <f>_xlfn.XLOOKUP($F792,Monstervakken!$C:$C,Monstervakken!CM:CM,".",0)</f>
        <v>ja</v>
      </c>
      <c r="BD792" s="234" t="str">
        <f>_xlfn.XLOOKUP($F792,Monstervakken!$C:$C,Monstervakken!CN:CN,".",0)</f>
        <v>ja</v>
      </c>
      <c r="BE792" s="234" t="str">
        <f>_xlfn.XLOOKUP($F792,Monstervakken!$C:$C,Monstervakken!CO:CO,".",0)</f>
        <v>ja</v>
      </c>
      <c r="BF792" s="234" t="str">
        <f>_xlfn.XLOOKUP($F792,Monstervakken!$C:$C,Monstervakken!CP:CP,".",0)</f>
        <v>ja</v>
      </c>
      <c r="BG792" s="234" t="str">
        <f>_xlfn.XLOOKUP($F792,Monstervakken!$C:$C,Monstervakken!CQ:CQ,".",0)</f>
        <v>ja</v>
      </c>
      <c r="BH792" s="234" t="str">
        <f>_xlfn.XLOOKUP($F792,Monstervakken!$C:$C,Monstervakken!CR:CR,".",0)</f>
        <v>ja</v>
      </c>
      <c r="BI792" s="234" t="str">
        <f>_xlfn.XLOOKUP($F792,Monstervakken!$C:$C,Monstervakken!CS:CS,".",0)</f>
        <v>ja</v>
      </c>
      <c r="BJ792" s="234" t="str">
        <f>_xlfn.XLOOKUP($F792,Monstervakken!$C:$C,Monstervakken!CT:CT,".",0)</f>
        <v>ja</v>
      </c>
      <c r="BK792" s="234" t="str">
        <f>_xlfn.XLOOKUP($F792,Monstervakken!$C:$C,Monstervakken!CU:CU,".",0)</f>
        <v>ja</v>
      </c>
      <c r="BL792" s="232" t="str">
        <f t="shared" si="76"/>
        <v>254_058</v>
      </c>
    </row>
    <row r="793" spans="1:64" x14ac:dyDescent="0.2">
      <c r="A793" s="6" t="s">
        <v>1647</v>
      </c>
      <c r="C793" s="135">
        <f>_xlfn.XLOOKUP(F793,Monstervakken!C:C,Monstervakken!B:B)</f>
        <v>4052</v>
      </c>
      <c r="D793" s="6" t="s">
        <v>1636</v>
      </c>
      <c r="E793" s="6" t="s">
        <v>626</v>
      </c>
      <c r="F793" s="75">
        <v>130</v>
      </c>
      <c r="G793" s="75" t="str">
        <f t="shared" si="85"/>
        <v>254_059</v>
      </c>
      <c r="H793" s="135"/>
      <c r="I793" s="75">
        <v>59</v>
      </c>
      <c r="J793" s="6" t="s">
        <v>627</v>
      </c>
      <c r="K793" s="23">
        <v>25</v>
      </c>
      <c r="L793" s="25">
        <v>8.3000000000000007</v>
      </c>
      <c r="M793" s="6">
        <v>207.5</v>
      </c>
      <c r="N793" s="8">
        <v>43661</v>
      </c>
      <c r="O793" s="6" t="s">
        <v>66</v>
      </c>
      <c r="P793" s="66">
        <v>-1.98</v>
      </c>
      <c r="Q793" s="66">
        <v>-1.97</v>
      </c>
      <c r="R793" s="66">
        <f>_xlfn.XLOOKUP(E793,hlp_leggeruitrapport!A:A,hlp_leggeruitrapport!D:D)</f>
        <v>-1.97</v>
      </c>
      <c r="S793" s="67">
        <v>0.75</v>
      </c>
      <c r="T793" s="67" t="str">
        <f>_xlfn.XLOOKUP(E793,hlp_leggeruitrapport!A:A,hlp_leggeruitrapport!E:E)</f>
        <v>-</v>
      </c>
      <c r="U793" s="76" t="str">
        <f>_xlfn.XLOOKUP(E793,hlp_leggeruitrapport!A:A,hlp_leggeruitrapport!F:F)</f>
        <v>-</v>
      </c>
      <c r="V793" s="165">
        <f>_xlfn.XLOOKUP($G793,hpBPaanwas!$C:$C,hpBPaanwas!T:T,".")</f>
        <v>3</v>
      </c>
      <c r="W793" s="75">
        <f t="shared" si="83"/>
        <v>-2.9200000000000004</v>
      </c>
      <c r="X793" s="6">
        <v>-2.72</v>
      </c>
      <c r="Y793" s="6">
        <v>3.8</v>
      </c>
      <c r="Z793" s="6">
        <v>3.63</v>
      </c>
      <c r="AA793" s="6">
        <v>0.83</v>
      </c>
      <c r="AB793" s="6">
        <v>1.47</v>
      </c>
      <c r="AC793" s="6">
        <v>90.8</v>
      </c>
      <c r="AD793" s="6">
        <v>20.8</v>
      </c>
      <c r="AE793" s="6">
        <v>36.799999999999997</v>
      </c>
      <c r="AF793" s="6">
        <v>0.248395</v>
      </c>
      <c r="AG793" s="6" t="s">
        <v>479</v>
      </c>
      <c r="AH793" s="6" t="s">
        <v>32</v>
      </c>
      <c r="AI793" s="6" t="s">
        <v>41</v>
      </c>
      <c r="AJ793" s="6" t="s">
        <v>627</v>
      </c>
      <c r="AK793" s="75">
        <f>_xlfn.XLOOKUP(G793,hlpBPout!C:C,hlpBPout!X:X,".")</f>
        <v>90</v>
      </c>
      <c r="AL793" s="75">
        <f>_xlfn.XLOOKUP($G793,hlpBPout!$C:$C,hlpBPout!AA:AA,".")</f>
        <v>23</v>
      </c>
      <c r="AM793" s="75">
        <f>_xlfn.XLOOKUP(G793,hpBPaanwas!C:C,hpBPaanwas!X:X,".")</f>
        <v>95</v>
      </c>
      <c r="AN793" s="165">
        <f t="shared" ref="AN793:AN817" si="86">AO793/K793</f>
        <v>1.72</v>
      </c>
      <c r="AO793" s="75">
        <f>_xlfn.XLOOKUP($G793,hpBPaanwas!$C:$C,hpBPaanwas!AA:AA,".")</f>
        <v>43</v>
      </c>
      <c r="AP793" s="116"/>
      <c r="AQ793" s="75">
        <f t="shared" si="84"/>
        <v>-0.79999999999999716</v>
      </c>
      <c r="AR793" s="116"/>
      <c r="AS793" s="127"/>
      <c r="AT793" s="127" t="s">
        <v>3795</v>
      </c>
      <c r="AU793" s="128"/>
      <c r="AV793" s="232" t="str">
        <f>_xlfn.XLOOKUP($F793,Monstervakken!$C:$C,Monstervakken!L:L,".",0)</f>
        <v>Klasse industrie</v>
      </c>
      <c r="AW793" s="232" t="str">
        <f>_xlfn.XLOOKUP($F793,Monstervakken!$C:$C,Monstervakken!M:M,".",0)</f>
        <v>Klasse B</v>
      </c>
      <c r="AX793" s="232" t="str">
        <f>_xlfn.XLOOKUP($F793,Monstervakken!$C:$C,Monstervakken!N:N,".",0)</f>
        <v>Verspreidbaar</v>
      </c>
      <c r="AY793" s="232" t="str">
        <f>_xlfn.XLOOKUP($F793,Monstervakken!$C:$C,Monstervakken!O:O,".",0)</f>
        <v>Toepasbaar in GBT</v>
      </c>
      <c r="AZ793" s="232" t="str">
        <f>_xlfn.XLOOKUP($F793,Monstervakken!$C:$C,Monstervakken!P:P,".",0)</f>
        <v>Toepasbaar in GBT</v>
      </c>
      <c r="BA793" s="232" t="str">
        <f>_xlfn.XLOOKUP($F793,Monstervakken!$C:$C,Monstervakken!Q:Q,".",0)</f>
        <v>Geen</v>
      </c>
      <c r="BB793" s="232"/>
      <c r="BC793" s="234" t="str">
        <f>_xlfn.XLOOKUP($F793,Monstervakken!$C:$C,Monstervakken!CM:CM,".",0)</f>
        <v>ja</v>
      </c>
      <c r="BD793" s="234" t="str">
        <f>_xlfn.XLOOKUP($F793,Monstervakken!$C:$C,Monstervakken!CN:CN,".",0)</f>
        <v>ja</v>
      </c>
      <c r="BE793" s="234" t="str">
        <f>_xlfn.XLOOKUP($F793,Monstervakken!$C:$C,Monstervakken!CO:CO,".",0)</f>
        <v>ja</v>
      </c>
      <c r="BF793" s="234" t="str">
        <f>_xlfn.XLOOKUP($F793,Monstervakken!$C:$C,Monstervakken!CP:CP,".",0)</f>
        <v>ja</v>
      </c>
      <c r="BG793" s="234" t="str">
        <f>_xlfn.XLOOKUP($F793,Monstervakken!$C:$C,Monstervakken!CQ:CQ,".",0)</f>
        <v>ja</v>
      </c>
      <c r="BH793" s="234" t="str">
        <f>_xlfn.XLOOKUP($F793,Monstervakken!$C:$C,Monstervakken!CR:CR,".",0)</f>
        <v>ja</v>
      </c>
      <c r="BI793" s="234" t="str">
        <f>_xlfn.XLOOKUP($F793,Monstervakken!$C:$C,Monstervakken!CS:CS,".",0)</f>
        <v>ja</v>
      </c>
      <c r="BJ793" s="234" t="str">
        <f>_xlfn.XLOOKUP($F793,Monstervakken!$C:$C,Monstervakken!CT:CT,".",0)</f>
        <v>ja</v>
      </c>
      <c r="BK793" s="234" t="str">
        <f>_xlfn.XLOOKUP($F793,Monstervakken!$C:$C,Monstervakken!CU:CU,".",0)</f>
        <v>ja</v>
      </c>
      <c r="BL793" s="232" t="str">
        <f t="shared" si="76"/>
        <v>254_059</v>
      </c>
    </row>
    <row r="794" spans="1:64" x14ac:dyDescent="0.2">
      <c r="A794" s="6" t="s">
        <v>1647</v>
      </c>
      <c r="C794" s="135">
        <f>_xlfn.XLOOKUP(F794,Monstervakken!C:C,Monstervakken!B:B)</f>
        <v>4052</v>
      </c>
      <c r="D794" s="6" t="s">
        <v>1636</v>
      </c>
      <c r="E794" s="6" t="s">
        <v>626</v>
      </c>
      <c r="F794" s="75">
        <v>130</v>
      </c>
      <c r="G794" s="75" t="str">
        <f t="shared" si="85"/>
        <v>254_060</v>
      </c>
      <c r="H794" s="135"/>
      <c r="I794" s="75">
        <v>60</v>
      </c>
      <c r="J794" s="6" t="s">
        <v>628</v>
      </c>
      <c r="K794" s="23">
        <v>24</v>
      </c>
      <c r="L794" s="25">
        <v>9.9</v>
      </c>
      <c r="M794" s="6">
        <v>237.6</v>
      </c>
      <c r="N794" s="8">
        <v>43661</v>
      </c>
      <c r="O794" s="6" t="s">
        <v>101</v>
      </c>
      <c r="P794" s="66">
        <v>-1.98</v>
      </c>
      <c r="Q794" s="66">
        <v>-1.97</v>
      </c>
      <c r="R794" s="66">
        <f>_xlfn.XLOOKUP(E794,hlp_leggeruitrapport!A:A,hlp_leggeruitrapport!D:D)</f>
        <v>-1.97</v>
      </c>
      <c r="S794" s="67">
        <v>0.75</v>
      </c>
      <c r="T794" s="67" t="str">
        <f>_xlfn.XLOOKUP(E794,hlp_leggeruitrapport!A:A,hlp_leggeruitrapport!E:E)</f>
        <v>-</v>
      </c>
      <c r="U794" s="76" t="str">
        <f>_xlfn.XLOOKUP(E794,hlp_leggeruitrapport!A:A,hlp_leggeruitrapport!F:F)</f>
        <v>-</v>
      </c>
      <c r="V794" s="165">
        <f>_xlfn.XLOOKUP($G794,hpBPaanwas!$C:$C,hpBPaanwas!T:T,".")</f>
        <v>3</v>
      </c>
      <c r="W794" s="75">
        <f t="shared" si="83"/>
        <v>-2.9200000000000004</v>
      </c>
      <c r="X794" s="6">
        <v>-2.72</v>
      </c>
      <c r="Y794" s="6">
        <v>5.4</v>
      </c>
      <c r="Z794" s="6">
        <v>5.29</v>
      </c>
      <c r="AA794" s="6">
        <v>0.26</v>
      </c>
      <c r="AB794" s="6">
        <v>1.1100000000000001</v>
      </c>
      <c r="AC794" s="6">
        <v>127</v>
      </c>
      <c r="AD794" s="6">
        <v>6.2</v>
      </c>
      <c r="AE794" s="6">
        <v>26.6</v>
      </c>
      <c r="AF794" s="6">
        <v>6.2524999999999997E-2</v>
      </c>
      <c r="AG794" s="6" t="s">
        <v>479</v>
      </c>
      <c r="AH794" s="6" t="s">
        <v>32</v>
      </c>
      <c r="AI794" s="6" t="s">
        <v>41</v>
      </c>
      <c r="AJ794" s="6" t="s">
        <v>628</v>
      </c>
      <c r="AK794" s="75">
        <f>_xlfn.XLOOKUP(G794,hlpBPout!C:C,hlpBPout!X:X,".")</f>
        <v>127</v>
      </c>
      <c r="AL794" s="75">
        <f>_xlfn.XLOOKUP($G794,hlpBPout!$C:$C,hlpBPout!AA:AA,".")</f>
        <v>7</v>
      </c>
      <c r="AM794" s="75">
        <f>_xlfn.XLOOKUP(G794,hpBPaanwas!C:C,hpBPaanwas!X:X,".")</f>
        <v>132</v>
      </c>
      <c r="AN794" s="165">
        <f t="shared" si="86"/>
        <v>1.4166666666666667</v>
      </c>
      <c r="AO794" s="75">
        <f>_xlfn.XLOOKUP($G794,hpBPaanwas!$C:$C,hpBPaanwas!AA:AA,".")</f>
        <v>34</v>
      </c>
      <c r="AP794" s="116"/>
      <c r="AQ794" s="75">
        <f t="shared" si="84"/>
        <v>0</v>
      </c>
      <c r="AR794" s="116"/>
      <c r="AS794" s="127"/>
      <c r="AT794" s="127" t="s">
        <v>3795</v>
      </c>
      <c r="AU794" s="128"/>
      <c r="AV794" s="232" t="str">
        <f>_xlfn.XLOOKUP($F794,Monstervakken!$C:$C,Monstervakken!L:L,".",0)</f>
        <v>Klasse industrie</v>
      </c>
      <c r="AW794" s="232" t="str">
        <f>_xlfn.XLOOKUP($F794,Monstervakken!$C:$C,Monstervakken!M:M,".",0)</f>
        <v>Klasse B</v>
      </c>
      <c r="AX794" s="232" t="str">
        <f>_xlfn.XLOOKUP($F794,Monstervakken!$C:$C,Monstervakken!N:N,".",0)</f>
        <v>Verspreidbaar</v>
      </c>
      <c r="AY794" s="232" t="str">
        <f>_xlfn.XLOOKUP($F794,Monstervakken!$C:$C,Monstervakken!O:O,".",0)</f>
        <v>Toepasbaar in GBT</v>
      </c>
      <c r="AZ794" s="232" t="str">
        <f>_xlfn.XLOOKUP($F794,Monstervakken!$C:$C,Monstervakken!P:P,".",0)</f>
        <v>Toepasbaar in GBT</v>
      </c>
      <c r="BA794" s="232" t="str">
        <f>_xlfn.XLOOKUP($F794,Monstervakken!$C:$C,Monstervakken!Q:Q,".",0)</f>
        <v>Geen</v>
      </c>
      <c r="BB794" s="232"/>
      <c r="BC794" s="234" t="str">
        <f>_xlfn.XLOOKUP($F794,Monstervakken!$C:$C,Monstervakken!CM:CM,".",0)</f>
        <v>ja</v>
      </c>
      <c r="BD794" s="234" t="str">
        <f>_xlfn.XLOOKUP($F794,Monstervakken!$C:$C,Monstervakken!CN:CN,".",0)</f>
        <v>ja</v>
      </c>
      <c r="BE794" s="234" t="str">
        <f>_xlfn.XLOOKUP($F794,Monstervakken!$C:$C,Monstervakken!CO:CO,".",0)</f>
        <v>ja</v>
      </c>
      <c r="BF794" s="234" t="str">
        <f>_xlfn.XLOOKUP($F794,Monstervakken!$C:$C,Monstervakken!CP:CP,".",0)</f>
        <v>ja</v>
      </c>
      <c r="BG794" s="234" t="str">
        <f>_xlfn.XLOOKUP($F794,Monstervakken!$C:$C,Monstervakken!CQ:CQ,".",0)</f>
        <v>ja</v>
      </c>
      <c r="BH794" s="234" t="str">
        <f>_xlfn.XLOOKUP($F794,Monstervakken!$C:$C,Monstervakken!CR:CR,".",0)</f>
        <v>ja</v>
      </c>
      <c r="BI794" s="234" t="str">
        <f>_xlfn.XLOOKUP($F794,Monstervakken!$C:$C,Monstervakken!CS:CS,".",0)</f>
        <v>ja</v>
      </c>
      <c r="BJ794" s="234" t="str">
        <f>_xlfn.XLOOKUP($F794,Monstervakken!$C:$C,Monstervakken!CT:CT,".",0)</f>
        <v>ja</v>
      </c>
      <c r="BK794" s="234" t="str">
        <f>_xlfn.XLOOKUP($F794,Monstervakken!$C:$C,Monstervakken!CU:CU,".",0)</f>
        <v>ja</v>
      </c>
      <c r="BL794" s="232" t="str">
        <f t="shared" si="76"/>
        <v>254_060</v>
      </c>
    </row>
    <row r="795" spans="1:64" x14ac:dyDescent="0.2">
      <c r="A795" s="6" t="s">
        <v>1647</v>
      </c>
      <c r="C795" s="135">
        <f>_xlfn.XLOOKUP(F795,Monstervakken!C:C,Monstervakken!B:B)</f>
        <v>4056</v>
      </c>
      <c r="D795" s="6" t="s">
        <v>1636</v>
      </c>
      <c r="E795" s="6" t="s">
        <v>626</v>
      </c>
      <c r="F795" s="75">
        <v>138</v>
      </c>
      <c r="G795" s="75" t="str">
        <f t="shared" si="85"/>
        <v>254_061</v>
      </c>
      <c r="H795" s="135"/>
      <c r="I795" s="75">
        <v>61</v>
      </c>
      <c r="J795" s="6" t="s">
        <v>1005</v>
      </c>
      <c r="K795" s="23">
        <v>13</v>
      </c>
      <c r="L795" s="25">
        <v>8.5</v>
      </c>
      <c r="M795" s="6">
        <v>110.5</v>
      </c>
      <c r="N795" s="8">
        <v>43661</v>
      </c>
      <c r="O795" s="6" t="s">
        <v>47</v>
      </c>
      <c r="P795" s="66">
        <v>-1.98</v>
      </c>
      <c r="Q795" s="66">
        <v>-1.97</v>
      </c>
      <c r="R795" s="66">
        <f>_xlfn.XLOOKUP(E795,hlp_leggeruitrapport!A:A,hlp_leggeruitrapport!D:D)</f>
        <v>-1.97</v>
      </c>
      <c r="S795" s="67">
        <v>0.75</v>
      </c>
      <c r="T795" s="67" t="str">
        <f>_xlfn.XLOOKUP(E795,hlp_leggeruitrapport!A:A,hlp_leggeruitrapport!E:E)</f>
        <v>-</v>
      </c>
      <c r="U795" s="76" t="str">
        <f>_xlfn.XLOOKUP(E795,hlp_leggeruitrapport!A:A,hlp_leggeruitrapport!F:F)</f>
        <v>-</v>
      </c>
      <c r="V795" s="165">
        <f>_xlfn.XLOOKUP($G795,hpBPaanwas!$C:$C,hpBPaanwas!T:T,".")</f>
        <v>3</v>
      </c>
      <c r="W795" s="75">
        <f t="shared" si="83"/>
        <v>-2.9200000000000004</v>
      </c>
      <c r="X795" s="6">
        <v>-2.72</v>
      </c>
      <c r="Y795" s="6">
        <v>4</v>
      </c>
      <c r="Z795" s="6">
        <v>2.1800000000000002</v>
      </c>
      <c r="AA795" s="6">
        <v>1.4</v>
      </c>
      <c r="AB795" s="6">
        <v>1.47</v>
      </c>
      <c r="AC795" s="6">
        <v>28.3</v>
      </c>
      <c r="AD795" s="6">
        <v>18.2</v>
      </c>
      <c r="AE795" s="6">
        <v>19.100000000000001</v>
      </c>
      <c r="AF795" s="6">
        <v>0.36963699999999999</v>
      </c>
      <c r="AG795" s="6" t="s">
        <v>921</v>
      </c>
      <c r="AH795" s="6" t="s">
        <v>28</v>
      </c>
      <c r="AI795" s="6" t="s">
        <v>41</v>
      </c>
      <c r="AJ795" s="6" t="s">
        <v>1005</v>
      </c>
      <c r="AK795" s="75">
        <f>_xlfn.XLOOKUP(G795,hlpBPout!C:C,hlpBPout!X:X,".")</f>
        <v>29</v>
      </c>
      <c r="AL795" s="75">
        <f>_xlfn.XLOOKUP($G795,hlpBPout!$C:$C,hlpBPout!AA:AA,".")</f>
        <v>18</v>
      </c>
      <c r="AM795" s="75">
        <f>_xlfn.XLOOKUP(G795,hpBPaanwas!C:C,hpBPaanwas!X:X,".")</f>
        <v>31</v>
      </c>
      <c r="AN795" s="165">
        <f t="shared" si="86"/>
        <v>1.6923076923076923</v>
      </c>
      <c r="AO795" s="75">
        <f>_xlfn.XLOOKUP($G795,hpBPaanwas!$C:$C,hpBPaanwas!AA:AA,".")</f>
        <v>22</v>
      </c>
      <c r="AP795" s="116"/>
      <c r="AQ795" s="75">
        <f t="shared" si="84"/>
        <v>0.69999999999999929</v>
      </c>
      <c r="AR795" s="116"/>
      <c r="AS795" s="127"/>
      <c r="AT795" s="127" t="s">
        <v>3795</v>
      </c>
      <c r="AU795" s="128"/>
      <c r="AV795" s="232" t="str">
        <f>_xlfn.XLOOKUP($F795,Monstervakken!$C:$C,Monstervakken!L:L,".",0)</f>
        <v>Klasse industrie</v>
      </c>
      <c r="AW795" s="232" t="str">
        <f>_xlfn.XLOOKUP($F795,Monstervakken!$C:$C,Monstervakken!M:M,".",0)</f>
        <v>Klasse B</v>
      </c>
      <c r="AX795" s="232" t="str">
        <f>_xlfn.XLOOKUP($F795,Monstervakken!$C:$C,Monstervakken!N:N,".",0)</f>
        <v>Verspreidbaar</v>
      </c>
      <c r="AY795" s="232" t="str">
        <f>_xlfn.XLOOKUP($F795,Monstervakken!$C:$C,Monstervakken!O:O,".",0)</f>
        <v>Toepasbaar in GBT</v>
      </c>
      <c r="AZ795" s="232" t="str">
        <f>_xlfn.XLOOKUP($F795,Monstervakken!$C:$C,Monstervakken!P:P,".",0)</f>
        <v>Toepasbaar in GBT</v>
      </c>
      <c r="BA795" s="232" t="str">
        <f>_xlfn.XLOOKUP($F795,Monstervakken!$C:$C,Monstervakken!Q:Q,".",0)</f>
        <v>Geen</v>
      </c>
      <c r="BB795" s="232"/>
      <c r="BC795" s="234" t="str">
        <f>_xlfn.XLOOKUP($F795,Monstervakken!$C:$C,Monstervakken!CM:CM,".",0)</f>
        <v>ja</v>
      </c>
      <c r="BD795" s="234" t="str">
        <f>_xlfn.XLOOKUP($F795,Monstervakken!$C:$C,Monstervakken!CN:CN,".",0)</f>
        <v>ja</v>
      </c>
      <c r="BE795" s="234" t="str">
        <f>_xlfn.XLOOKUP($F795,Monstervakken!$C:$C,Monstervakken!CO:CO,".",0)</f>
        <v>ja</v>
      </c>
      <c r="BF795" s="234" t="str">
        <f>_xlfn.XLOOKUP($F795,Monstervakken!$C:$C,Monstervakken!CP:CP,".",0)</f>
        <v>ja</v>
      </c>
      <c r="BG795" s="234" t="str">
        <f>_xlfn.XLOOKUP($F795,Monstervakken!$C:$C,Monstervakken!CQ:CQ,".",0)</f>
        <v>ja</v>
      </c>
      <c r="BH795" s="234" t="str">
        <f>_xlfn.XLOOKUP($F795,Monstervakken!$C:$C,Monstervakken!CR:CR,".",0)</f>
        <v>ja</v>
      </c>
      <c r="BI795" s="234" t="str">
        <f>_xlfn.XLOOKUP($F795,Monstervakken!$C:$C,Monstervakken!CS:CS,".",0)</f>
        <v>ja</v>
      </c>
      <c r="BJ795" s="234" t="str">
        <f>_xlfn.XLOOKUP($F795,Monstervakken!$C:$C,Monstervakken!CT:CT,".",0)</f>
        <v>ja</v>
      </c>
      <c r="BK795" s="234" t="str">
        <f>_xlfn.XLOOKUP($F795,Monstervakken!$C:$C,Monstervakken!CU:CU,".",0)</f>
        <v>ja</v>
      </c>
      <c r="BL795" s="232" t="str">
        <f t="shared" si="76"/>
        <v>254_061</v>
      </c>
    </row>
    <row r="796" spans="1:64" x14ac:dyDescent="0.2">
      <c r="A796" s="6" t="s">
        <v>1647</v>
      </c>
      <c r="C796" s="135">
        <f>_xlfn.XLOOKUP(F796,Monstervakken!C:C,Monstervakken!B:B)</f>
        <v>4056</v>
      </c>
      <c r="D796" s="6" t="s">
        <v>1636</v>
      </c>
      <c r="E796" s="6" t="s">
        <v>626</v>
      </c>
      <c r="F796" s="75">
        <v>138</v>
      </c>
      <c r="G796" s="75" t="str">
        <f t="shared" si="85"/>
        <v>254_062</v>
      </c>
      <c r="H796" s="135"/>
      <c r="I796" s="75">
        <v>62</v>
      </c>
      <c r="J796" s="6" t="s">
        <v>1006</v>
      </c>
      <c r="K796" s="23">
        <v>14.5</v>
      </c>
      <c r="L796" s="25">
        <v>22</v>
      </c>
      <c r="M796" s="6">
        <v>319</v>
      </c>
      <c r="N796" s="8">
        <v>43661</v>
      </c>
      <c r="O796" s="6" t="s">
        <v>38</v>
      </c>
      <c r="P796" s="66">
        <v>-1.98</v>
      </c>
      <c r="Q796" s="66">
        <v>-1.97</v>
      </c>
      <c r="R796" s="66">
        <f>_xlfn.XLOOKUP(E796,hlp_leggeruitrapport!A:A,hlp_leggeruitrapport!D:D)</f>
        <v>-1.97</v>
      </c>
      <c r="S796" s="67">
        <v>0.75</v>
      </c>
      <c r="T796" s="67" t="str">
        <f>_xlfn.XLOOKUP(E796,hlp_leggeruitrapport!A:A,hlp_leggeruitrapport!E:E)</f>
        <v>-</v>
      </c>
      <c r="U796" s="76" t="str">
        <f>_xlfn.XLOOKUP(E796,hlp_leggeruitrapport!A:A,hlp_leggeruitrapport!F:F)</f>
        <v>-</v>
      </c>
      <c r="V796" s="165">
        <f>_xlfn.XLOOKUP($G796,hpBPaanwas!$C:$C,hpBPaanwas!T:T,".")</f>
        <v>3</v>
      </c>
      <c r="W796" s="75">
        <f t="shared" si="83"/>
        <v>-2.9200000000000004</v>
      </c>
      <c r="X796" s="6">
        <v>-2.72</v>
      </c>
      <c r="Y796" s="6">
        <v>17.5</v>
      </c>
      <c r="Z796" s="6">
        <v>5.08</v>
      </c>
      <c r="AA796" s="6">
        <v>4.1100000000000003</v>
      </c>
      <c r="AB796" s="6">
        <v>4.6500000000000004</v>
      </c>
      <c r="AC796" s="6">
        <v>73.7</v>
      </c>
      <c r="AD796" s="6">
        <v>59.6</v>
      </c>
      <c r="AE796" s="6">
        <v>67.400000000000006</v>
      </c>
      <c r="AF796" s="6">
        <v>0.30102299999999999</v>
      </c>
      <c r="AG796" s="6" t="s">
        <v>921</v>
      </c>
      <c r="AH796" s="6" t="s">
        <v>28</v>
      </c>
      <c r="AI796" s="6" t="s">
        <v>41</v>
      </c>
      <c r="AJ796" s="6" t="s">
        <v>1006</v>
      </c>
      <c r="AK796" s="75">
        <f>_xlfn.XLOOKUP(G796,hlpBPout!C:C,hlpBPout!X:X,".")</f>
        <v>74</v>
      </c>
      <c r="AL796" s="75">
        <f>_xlfn.XLOOKUP($G796,hlpBPout!$C:$C,hlpBPout!AA:AA,".")</f>
        <v>61</v>
      </c>
      <c r="AM796" s="75">
        <f>_xlfn.XLOOKUP(G796,hpBPaanwas!C:C,hpBPaanwas!X:X,".")</f>
        <v>81</v>
      </c>
      <c r="AN796" s="165">
        <f t="shared" si="86"/>
        <v>5.1724137931034484</v>
      </c>
      <c r="AO796" s="75">
        <f>_xlfn.XLOOKUP($G796,hpBPaanwas!$C:$C,hpBPaanwas!AA:AA,".")</f>
        <v>75</v>
      </c>
      <c r="AP796" s="116"/>
      <c r="AQ796" s="75">
        <f t="shared" si="84"/>
        <v>0.29999999999999716</v>
      </c>
      <c r="AR796" s="116"/>
      <c r="AS796" s="127"/>
      <c r="AT796" s="127" t="s">
        <v>3795</v>
      </c>
      <c r="AU796" s="128"/>
      <c r="AV796" s="232" t="str">
        <f>_xlfn.XLOOKUP($F796,Monstervakken!$C:$C,Monstervakken!L:L,".",0)</f>
        <v>Klasse industrie</v>
      </c>
      <c r="AW796" s="232" t="str">
        <f>_xlfn.XLOOKUP($F796,Monstervakken!$C:$C,Monstervakken!M:M,".",0)</f>
        <v>Klasse B</v>
      </c>
      <c r="AX796" s="232" t="str">
        <f>_xlfn.XLOOKUP($F796,Monstervakken!$C:$C,Monstervakken!N:N,".",0)</f>
        <v>Verspreidbaar</v>
      </c>
      <c r="AY796" s="232" t="str">
        <f>_xlfn.XLOOKUP($F796,Monstervakken!$C:$C,Monstervakken!O:O,".",0)</f>
        <v>Toepasbaar in GBT</v>
      </c>
      <c r="AZ796" s="232" t="str">
        <f>_xlfn.XLOOKUP($F796,Monstervakken!$C:$C,Monstervakken!P:P,".",0)</f>
        <v>Toepasbaar in GBT</v>
      </c>
      <c r="BA796" s="232" t="str">
        <f>_xlfn.XLOOKUP($F796,Monstervakken!$C:$C,Monstervakken!Q:Q,".",0)</f>
        <v>Geen</v>
      </c>
      <c r="BB796" s="232"/>
      <c r="BC796" s="234" t="str">
        <f>_xlfn.XLOOKUP($F796,Monstervakken!$C:$C,Monstervakken!CM:CM,".",0)</f>
        <v>ja</v>
      </c>
      <c r="BD796" s="234" t="str">
        <f>_xlfn.XLOOKUP($F796,Monstervakken!$C:$C,Monstervakken!CN:CN,".",0)</f>
        <v>ja</v>
      </c>
      <c r="BE796" s="234" t="str">
        <f>_xlfn.XLOOKUP($F796,Monstervakken!$C:$C,Monstervakken!CO:CO,".",0)</f>
        <v>ja</v>
      </c>
      <c r="BF796" s="234" t="str">
        <f>_xlfn.XLOOKUP($F796,Monstervakken!$C:$C,Monstervakken!CP:CP,".",0)</f>
        <v>ja</v>
      </c>
      <c r="BG796" s="234" t="str">
        <f>_xlfn.XLOOKUP($F796,Monstervakken!$C:$C,Monstervakken!CQ:CQ,".",0)</f>
        <v>ja</v>
      </c>
      <c r="BH796" s="234" t="str">
        <f>_xlfn.XLOOKUP($F796,Monstervakken!$C:$C,Monstervakken!CR:CR,".",0)</f>
        <v>ja</v>
      </c>
      <c r="BI796" s="234" t="str">
        <f>_xlfn.XLOOKUP($F796,Monstervakken!$C:$C,Monstervakken!CS:CS,".",0)</f>
        <v>ja</v>
      </c>
      <c r="BJ796" s="234" t="str">
        <f>_xlfn.XLOOKUP($F796,Monstervakken!$C:$C,Monstervakken!CT:CT,".",0)</f>
        <v>ja</v>
      </c>
      <c r="BK796" s="234" t="str">
        <f>_xlfn.XLOOKUP($F796,Monstervakken!$C:$C,Monstervakken!CU:CU,".",0)</f>
        <v>ja</v>
      </c>
      <c r="BL796" s="232" t="str">
        <f t="shared" si="76"/>
        <v>254_062</v>
      </c>
    </row>
    <row r="797" spans="1:64" x14ac:dyDescent="0.2">
      <c r="A797" s="6" t="s">
        <v>1647</v>
      </c>
      <c r="C797" s="135">
        <f>_xlfn.XLOOKUP(F797,Monstervakken!C:C,Monstervakken!B:B)</f>
        <v>4056</v>
      </c>
      <c r="D797" s="6" t="s">
        <v>1636</v>
      </c>
      <c r="E797" s="6" t="s">
        <v>626</v>
      </c>
      <c r="F797" s="75">
        <v>138</v>
      </c>
      <c r="G797" s="75" t="str">
        <f t="shared" si="85"/>
        <v>254_063</v>
      </c>
      <c r="H797" s="135"/>
      <c r="I797" s="75">
        <v>63</v>
      </c>
      <c r="J797" s="6" t="s">
        <v>1007</v>
      </c>
      <c r="K797" s="23">
        <v>13</v>
      </c>
      <c r="L797" s="25">
        <v>18.600000000000001</v>
      </c>
      <c r="M797" s="6">
        <v>241.8</v>
      </c>
      <c r="N797" s="8">
        <v>43661</v>
      </c>
      <c r="O797" s="6" t="s">
        <v>38</v>
      </c>
      <c r="P797" s="66">
        <v>-1.98</v>
      </c>
      <c r="Q797" s="66">
        <v>-1.97</v>
      </c>
      <c r="R797" s="66">
        <f>_xlfn.XLOOKUP(E797,hlp_leggeruitrapport!A:A,hlp_leggeruitrapport!D:D)</f>
        <v>-1.97</v>
      </c>
      <c r="S797" s="67">
        <v>0.75</v>
      </c>
      <c r="T797" s="67" t="str">
        <f>_xlfn.XLOOKUP(E797,hlp_leggeruitrapport!A:A,hlp_leggeruitrapport!E:E)</f>
        <v>-</v>
      </c>
      <c r="U797" s="76" t="str">
        <f>_xlfn.XLOOKUP(E797,hlp_leggeruitrapport!A:A,hlp_leggeruitrapport!F:F)</f>
        <v>-</v>
      </c>
      <c r="V797" s="165">
        <f>_xlfn.XLOOKUP($G797,hpBPaanwas!$C:$C,hpBPaanwas!T:T,".")</f>
        <v>3</v>
      </c>
      <c r="W797" s="75">
        <f t="shared" si="83"/>
        <v>-2.9200000000000004</v>
      </c>
      <c r="X797" s="6">
        <v>-2.72</v>
      </c>
      <c r="Y797" s="6">
        <v>14.1</v>
      </c>
      <c r="Z797" s="6">
        <v>2.83</v>
      </c>
      <c r="AA797" s="6">
        <v>2.37</v>
      </c>
      <c r="AB797" s="6">
        <v>2.37</v>
      </c>
      <c r="AC797" s="6">
        <v>36.799999999999997</v>
      </c>
      <c r="AD797" s="6">
        <v>30.8</v>
      </c>
      <c r="AE797" s="6">
        <v>30.8</v>
      </c>
      <c r="AF797" s="6">
        <v>0.21637500000000001</v>
      </c>
      <c r="AG797" s="6" t="s">
        <v>921</v>
      </c>
      <c r="AH797" s="6" t="s">
        <v>28</v>
      </c>
      <c r="AI797" s="6" t="s">
        <v>41</v>
      </c>
      <c r="AJ797" s="6" t="s">
        <v>1007</v>
      </c>
      <c r="AK797" s="75">
        <f>_xlfn.XLOOKUP(G797,hlpBPout!C:C,hlpBPout!X:X,".")</f>
        <v>36</v>
      </c>
      <c r="AL797" s="75">
        <f>_xlfn.XLOOKUP($G797,hlpBPout!$C:$C,hlpBPout!AA:AA,".")</f>
        <v>31</v>
      </c>
      <c r="AM797" s="75">
        <f>_xlfn.XLOOKUP(G797,hpBPaanwas!C:C,hpBPaanwas!X:X,".")</f>
        <v>43</v>
      </c>
      <c r="AN797" s="165">
        <f t="shared" si="86"/>
        <v>2.7692307692307692</v>
      </c>
      <c r="AO797" s="75">
        <f>_xlfn.XLOOKUP($G797,hpBPaanwas!$C:$C,hpBPaanwas!AA:AA,".")</f>
        <v>36</v>
      </c>
      <c r="AP797" s="116"/>
      <c r="AQ797" s="75">
        <f t="shared" si="84"/>
        <v>-0.79999999999999716</v>
      </c>
      <c r="AR797" s="116"/>
      <c r="AS797" s="127"/>
      <c r="AT797" s="127" t="s">
        <v>3795</v>
      </c>
      <c r="AU797" s="128"/>
      <c r="AV797" s="232" t="str">
        <f>_xlfn.XLOOKUP($F797,Monstervakken!$C:$C,Monstervakken!L:L,".",0)</f>
        <v>Klasse industrie</v>
      </c>
      <c r="AW797" s="232" t="str">
        <f>_xlfn.XLOOKUP($F797,Monstervakken!$C:$C,Monstervakken!M:M,".",0)</f>
        <v>Klasse B</v>
      </c>
      <c r="AX797" s="232" t="str">
        <f>_xlfn.XLOOKUP($F797,Monstervakken!$C:$C,Monstervakken!N:N,".",0)</f>
        <v>Verspreidbaar</v>
      </c>
      <c r="AY797" s="232" t="str">
        <f>_xlfn.XLOOKUP($F797,Monstervakken!$C:$C,Monstervakken!O:O,".",0)</f>
        <v>Toepasbaar in GBT</v>
      </c>
      <c r="AZ797" s="232" t="str">
        <f>_xlfn.XLOOKUP($F797,Monstervakken!$C:$C,Monstervakken!P:P,".",0)</f>
        <v>Toepasbaar in GBT</v>
      </c>
      <c r="BA797" s="232" t="str">
        <f>_xlfn.XLOOKUP($F797,Monstervakken!$C:$C,Monstervakken!Q:Q,".",0)</f>
        <v>Geen</v>
      </c>
      <c r="BB797" s="232"/>
      <c r="BC797" s="234" t="str">
        <f>_xlfn.XLOOKUP($F797,Monstervakken!$C:$C,Monstervakken!CM:CM,".",0)</f>
        <v>ja</v>
      </c>
      <c r="BD797" s="234" t="str">
        <f>_xlfn.XLOOKUP($F797,Monstervakken!$C:$C,Monstervakken!CN:CN,".",0)</f>
        <v>ja</v>
      </c>
      <c r="BE797" s="234" t="str">
        <f>_xlfn.XLOOKUP($F797,Monstervakken!$C:$C,Monstervakken!CO:CO,".",0)</f>
        <v>ja</v>
      </c>
      <c r="BF797" s="234" t="str">
        <f>_xlfn.XLOOKUP($F797,Monstervakken!$C:$C,Monstervakken!CP:CP,".",0)</f>
        <v>ja</v>
      </c>
      <c r="BG797" s="234" t="str">
        <f>_xlfn.XLOOKUP($F797,Monstervakken!$C:$C,Monstervakken!CQ:CQ,".",0)</f>
        <v>ja</v>
      </c>
      <c r="BH797" s="234" t="str">
        <f>_xlfn.XLOOKUP($F797,Monstervakken!$C:$C,Monstervakken!CR:CR,".",0)</f>
        <v>ja</v>
      </c>
      <c r="BI797" s="234" t="str">
        <f>_xlfn.XLOOKUP($F797,Monstervakken!$C:$C,Monstervakken!CS:CS,".",0)</f>
        <v>ja</v>
      </c>
      <c r="BJ797" s="234" t="str">
        <f>_xlfn.XLOOKUP($F797,Monstervakken!$C:$C,Monstervakken!CT:CT,".",0)</f>
        <v>ja</v>
      </c>
      <c r="BK797" s="234" t="str">
        <f>_xlfn.XLOOKUP($F797,Monstervakken!$C:$C,Monstervakken!CU:CU,".",0)</f>
        <v>ja</v>
      </c>
      <c r="BL797" s="232" t="str">
        <f t="shared" si="76"/>
        <v>254_063</v>
      </c>
    </row>
    <row r="798" spans="1:64" x14ac:dyDescent="0.2">
      <c r="A798" s="6" t="s">
        <v>1647</v>
      </c>
      <c r="C798" s="135">
        <f>_xlfn.XLOOKUP(F798,Monstervakken!C:C,Monstervakken!B:B)</f>
        <v>4056</v>
      </c>
      <c r="D798" s="6" t="s">
        <v>1636</v>
      </c>
      <c r="E798" s="6" t="s">
        <v>629</v>
      </c>
      <c r="F798" s="75">
        <v>138</v>
      </c>
      <c r="G798" s="115" t="str">
        <f t="shared" si="85"/>
        <v>254_064</v>
      </c>
      <c r="H798" s="135"/>
      <c r="I798" s="75">
        <v>64</v>
      </c>
      <c r="J798" s="6" t="s">
        <v>1008</v>
      </c>
      <c r="K798" s="23">
        <v>15</v>
      </c>
      <c r="L798" s="25">
        <v>2.7</v>
      </c>
      <c r="M798" s="6">
        <v>40.5</v>
      </c>
      <c r="N798" s="8">
        <v>43661</v>
      </c>
      <c r="O798" s="6" t="s">
        <v>38</v>
      </c>
      <c r="P798" s="66">
        <v>-1.98</v>
      </c>
      <c r="Q798" s="66">
        <v>-1.97</v>
      </c>
      <c r="R798" s="66">
        <f>_xlfn.XLOOKUP(E798,hlp_leggeruitrapport!A:A,hlp_leggeruitrapport!D:D)</f>
        <v>-1.97</v>
      </c>
      <c r="S798" s="66">
        <v>0.5</v>
      </c>
      <c r="T798" s="66">
        <f>_xlfn.XLOOKUP(E798,hlp_leggeruitrapport!A:A,hlp_leggeruitrapport!E:E)</f>
        <v>0.5</v>
      </c>
      <c r="U798" s="75">
        <f>_xlfn.XLOOKUP(E798,hlp_leggeruitrapport!A:A,hlp_leggeruitrapport!F:F)</f>
        <v>3</v>
      </c>
      <c r="V798" s="165">
        <f>_xlfn.XLOOKUP($G798,hpBPaanwas!$C:$C,hpBPaanwas!T:T,".")</f>
        <v>1.69</v>
      </c>
      <c r="W798" s="75">
        <f t="shared" si="83"/>
        <v>-2.6700000000000004</v>
      </c>
      <c r="X798" s="6">
        <v>-2.4700000000000002</v>
      </c>
      <c r="Y798" s="6">
        <v>1</v>
      </c>
      <c r="Z798" s="6">
        <v>0.35</v>
      </c>
      <c r="AA798" s="6">
        <v>0.3</v>
      </c>
      <c r="AB798" s="6">
        <v>0.3</v>
      </c>
      <c r="AC798" s="6">
        <v>5.3</v>
      </c>
      <c r="AD798" s="6">
        <v>4.5</v>
      </c>
      <c r="AE798" s="6">
        <v>4.5</v>
      </c>
      <c r="AF798" s="6">
        <v>0.39735100000000001</v>
      </c>
      <c r="AG798" s="6" t="s">
        <v>921</v>
      </c>
      <c r="AH798" s="6" t="s">
        <v>28</v>
      </c>
      <c r="AI798" s="6" t="s">
        <v>41</v>
      </c>
      <c r="AJ798" s="6" t="s">
        <v>1008</v>
      </c>
      <c r="AK798" s="75">
        <f>_xlfn.XLOOKUP(G798,hlpBPout!C:C,hlpBPout!X:X,".")</f>
        <v>5</v>
      </c>
      <c r="AL798" s="75" t="str">
        <f>_xlfn.XLOOKUP($G798,hlpBPout!$C:$C,hlpBPout!AA:AA,".")</f>
        <v>!</v>
      </c>
      <c r="AM798" s="75">
        <f>_xlfn.XLOOKUP(G798,hpBPaanwas!C:C,hpBPaanwas!X:X,".")</f>
        <v>6</v>
      </c>
      <c r="AN798" s="165">
        <f t="shared" si="86"/>
        <v>0.4</v>
      </c>
      <c r="AO798" s="75">
        <f>_xlfn.XLOOKUP($G798,hpBPaanwas!$C:$C,hpBPaanwas!AA:AA,".")</f>
        <v>6</v>
      </c>
      <c r="AP798" s="116"/>
      <c r="AQ798" s="75">
        <f t="shared" si="84"/>
        <v>-0.29999999999999982</v>
      </c>
      <c r="AR798" s="116"/>
      <c r="AS798" s="127"/>
      <c r="AT798" s="127" t="s">
        <v>3795</v>
      </c>
      <c r="AU798" s="128"/>
      <c r="AV798" s="232" t="str">
        <f>_xlfn.XLOOKUP($F798,Monstervakken!$C:$C,Monstervakken!L:L,".",0)</f>
        <v>Klasse industrie</v>
      </c>
      <c r="AW798" s="232" t="str">
        <f>_xlfn.XLOOKUP($F798,Monstervakken!$C:$C,Monstervakken!M:M,".",0)</f>
        <v>Klasse B</v>
      </c>
      <c r="AX798" s="232" t="str">
        <f>_xlfn.XLOOKUP($F798,Monstervakken!$C:$C,Monstervakken!N:N,".",0)</f>
        <v>Verspreidbaar</v>
      </c>
      <c r="AY798" s="232" t="str">
        <f>_xlfn.XLOOKUP($F798,Monstervakken!$C:$C,Monstervakken!O:O,".",0)</f>
        <v>Toepasbaar in GBT</v>
      </c>
      <c r="AZ798" s="232" t="str">
        <f>_xlfn.XLOOKUP($F798,Monstervakken!$C:$C,Monstervakken!P:P,".",0)</f>
        <v>Toepasbaar in GBT</v>
      </c>
      <c r="BA798" s="232" t="str">
        <f>_xlfn.XLOOKUP($F798,Monstervakken!$C:$C,Monstervakken!Q:Q,".",0)</f>
        <v>Geen</v>
      </c>
      <c r="BB798" s="232"/>
      <c r="BC798" s="234" t="str">
        <f>_xlfn.XLOOKUP($F798,Monstervakken!$C:$C,Monstervakken!CM:CM,".",0)</f>
        <v>ja</v>
      </c>
      <c r="BD798" s="234" t="str">
        <f>_xlfn.XLOOKUP($F798,Monstervakken!$C:$C,Monstervakken!CN:CN,".",0)</f>
        <v>ja</v>
      </c>
      <c r="BE798" s="234" t="str">
        <f>_xlfn.XLOOKUP($F798,Monstervakken!$C:$C,Monstervakken!CO:CO,".",0)</f>
        <v>ja</v>
      </c>
      <c r="BF798" s="234" t="str">
        <f>_xlfn.XLOOKUP($F798,Monstervakken!$C:$C,Monstervakken!CP:CP,".",0)</f>
        <v>ja</v>
      </c>
      <c r="BG798" s="234" t="str">
        <f>_xlfn.XLOOKUP($F798,Monstervakken!$C:$C,Monstervakken!CQ:CQ,".",0)</f>
        <v>ja</v>
      </c>
      <c r="BH798" s="234" t="str">
        <f>_xlfn.XLOOKUP($F798,Monstervakken!$C:$C,Monstervakken!CR:CR,".",0)</f>
        <v>ja</v>
      </c>
      <c r="BI798" s="234" t="str">
        <f>_xlfn.XLOOKUP($F798,Monstervakken!$C:$C,Monstervakken!CS:CS,".",0)</f>
        <v>ja</v>
      </c>
      <c r="BJ798" s="234" t="str">
        <f>_xlfn.XLOOKUP($F798,Monstervakken!$C:$C,Monstervakken!CT:CT,".",0)</f>
        <v>ja</v>
      </c>
      <c r="BK798" s="234" t="str">
        <f>_xlfn.XLOOKUP($F798,Monstervakken!$C:$C,Monstervakken!CU:CU,".",0)</f>
        <v>ja</v>
      </c>
      <c r="BL798" s="232" t="str">
        <f t="shared" ref="BL798:BL856" si="87">G798</f>
        <v>254_064</v>
      </c>
    </row>
    <row r="799" spans="1:64" x14ac:dyDescent="0.2">
      <c r="A799" s="6" t="s">
        <v>1647</v>
      </c>
      <c r="C799" s="135">
        <f>_xlfn.XLOOKUP(F799,Monstervakken!C:C,Monstervakken!B:B)</f>
        <v>4056</v>
      </c>
      <c r="D799" s="6" t="s">
        <v>1636</v>
      </c>
      <c r="E799" s="6" t="s">
        <v>629</v>
      </c>
      <c r="F799" s="75">
        <v>138</v>
      </c>
      <c r="G799" s="115" t="str">
        <f t="shared" si="85"/>
        <v>254_065</v>
      </c>
      <c r="H799" s="135"/>
      <c r="I799" s="75">
        <v>65</v>
      </c>
      <c r="J799" s="6" t="s">
        <v>630</v>
      </c>
      <c r="K799" s="23">
        <v>16</v>
      </c>
      <c r="L799" s="25">
        <v>6.55</v>
      </c>
      <c r="M799" s="6">
        <v>104.8</v>
      </c>
      <c r="N799" s="8">
        <v>43661</v>
      </c>
      <c r="O799" s="6" t="s">
        <v>55</v>
      </c>
      <c r="P799" s="66">
        <v>-1.98</v>
      </c>
      <c r="Q799" s="66">
        <v>-1.97</v>
      </c>
      <c r="R799" s="66">
        <f>_xlfn.XLOOKUP(E799,hlp_leggeruitrapport!A:A,hlp_leggeruitrapport!D:D)</f>
        <v>-1.97</v>
      </c>
      <c r="S799" s="66">
        <v>0.5</v>
      </c>
      <c r="T799" s="66">
        <f>_xlfn.XLOOKUP(E799,hlp_leggeruitrapport!A:A,hlp_leggeruitrapport!E:E)</f>
        <v>0.5</v>
      </c>
      <c r="U799" s="75">
        <f>_xlfn.XLOOKUP(E799,hlp_leggeruitrapport!A:A,hlp_leggeruitrapport!F:F)</f>
        <v>3</v>
      </c>
      <c r="V799" s="165">
        <f>_xlfn.XLOOKUP($G799,hpBPaanwas!$C:$C,hpBPaanwas!T:T,".")</f>
        <v>3</v>
      </c>
      <c r="W799" s="75">
        <f t="shared" ref="W799:W817" si="88">X799-0.2</f>
        <v>-2.6700000000000004</v>
      </c>
      <c r="X799" s="6">
        <v>-2.4700000000000002</v>
      </c>
      <c r="Y799" s="6">
        <v>3.55</v>
      </c>
      <c r="Z799" s="6">
        <v>1.55</v>
      </c>
      <c r="AA799" s="6">
        <v>0.19</v>
      </c>
      <c r="AB799" s="6">
        <v>0.77</v>
      </c>
      <c r="AC799" s="6">
        <v>24.8</v>
      </c>
      <c r="AD799" s="6">
        <v>3</v>
      </c>
      <c r="AE799" s="6">
        <v>12.3</v>
      </c>
      <c r="AF799" s="6">
        <v>0.10241</v>
      </c>
      <c r="AG799" s="6" t="s">
        <v>479</v>
      </c>
      <c r="AH799" s="6" t="s">
        <v>32</v>
      </c>
      <c r="AI799" s="6" t="s">
        <v>41</v>
      </c>
      <c r="AJ799" s="6" t="s">
        <v>630</v>
      </c>
      <c r="AK799" s="75">
        <f>_xlfn.XLOOKUP(G799,hlpBPout!C:C,hlpBPout!X:X,".")</f>
        <v>24</v>
      </c>
      <c r="AL799" s="75">
        <f>_xlfn.XLOOKUP($G799,hlpBPout!$C:$C,hlpBPout!AA:AA,".")</f>
        <v>3</v>
      </c>
      <c r="AM799" s="75">
        <f>_xlfn.XLOOKUP(G799,hpBPaanwas!C:C,hpBPaanwas!X:X,".")</f>
        <v>27</v>
      </c>
      <c r="AN799" s="165">
        <f t="shared" si="86"/>
        <v>1</v>
      </c>
      <c r="AO799" s="75">
        <f>_xlfn.XLOOKUP($G799,hpBPaanwas!$C:$C,hpBPaanwas!AA:AA,".")</f>
        <v>16</v>
      </c>
      <c r="AP799" s="116"/>
      <c r="AQ799" s="75">
        <f t="shared" ref="AQ799:AQ817" si="89">AK799-AC799</f>
        <v>-0.80000000000000071</v>
      </c>
      <c r="AR799" s="116"/>
      <c r="AS799" s="127"/>
      <c r="AT799" s="127" t="s">
        <v>3795</v>
      </c>
      <c r="AU799" s="128"/>
      <c r="AV799" s="232" t="str">
        <f>_xlfn.XLOOKUP($F799,Monstervakken!$C:$C,Monstervakken!L:L,".",0)</f>
        <v>Klasse industrie</v>
      </c>
      <c r="AW799" s="232" t="str">
        <f>_xlfn.XLOOKUP($F799,Monstervakken!$C:$C,Monstervakken!M:M,".",0)</f>
        <v>Klasse B</v>
      </c>
      <c r="AX799" s="232" t="str">
        <f>_xlfn.XLOOKUP($F799,Monstervakken!$C:$C,Monstervakken!N:N,".",0)</f>
        <v>Verspreidbaar</v>
      </c>
      <c r="AY799" s="232" t="str">
        <f>_xlfn.XLOOKUP($F799,Monstervakken!$C:$C,Monstervakken!O:O,".",0)</f>
        <v>Toepasbaar in GBT</v>
      </c>
      <c r="AZ799" s="232" t="str">
        <f>_xlfn.XLOOKUP($F799,Monstervakken!$C:$C,Monstervakken!P:P,".",0)</f>
        <v>Toepasbaar in GBT</v>
      </c>
      <c r="BA799" s="232" t="str">
        <f>_xlfn.XLOOKUP($F799,Monstervakken!$C:$C,Monstervakken!Q:Q,".",0)</f>
        <v>Geen</v>
      </c>
      <c r="BB799" s="232"/>
      <c r="BC799" s="234" t="str">
        <f>_xlfn.XLOOKUP($F799,Monstervakken!$C:$C,Monstervakken!CM:CM,".",0)</f>
        <v>ja</v>
      </c>
      <c r="BD799" s="234" t="str">
        <f>_xlfn.XLOOKUP($F799,Monstervakken!$C:$C,Monstervakken!CN:CN,".",0)</f>
        <v>ja</v>
      </c>
      <c r="BE799" s="234" t="str">
        <f>_xlfn.XLOOKUP($F799,Monstervakken!$C:$C,Monstervakken!CO:CO,".",0)</f>
        <v>ja</v>
      </c>
      <c r="BF799" s="234" t="str">
        <f>_xlfn.XLOOKUP($F799,Monstervakken!$C:$C,Monstervakken!CP:CP,".",0)</f>
        <v>ja</v>
      </c>
      <c r="BG799" s="234" t="str">
        <f>_xlfn.XLOOKUP($F799,Monstervakken!$C:$C,Monstervakken!CQ:CQ,".",0)</f>
        <v>ja</v>
      </c>
      <c r="BH799" s="234" t="str">
        <f>_xlfn.XLOOKUP($F799,Monstervakken!$C:$C,Monstervakken!CR:CR,".",0)</f>
        <v>ja</v>
      </c>
      <c r="BI799" s="234" t="str">
        <f>_xlfn.XLOOKUP($F799,Monstervakken!$C:$C,Monstervakken!CS:CS,".",0)</f>
        <v>ja</v>
      </c>
      <c r="BJ799" s="234" t="str">
        <f>_xlfn.XLOOKUP($F799,Monstervakken!$C:$C,Monstervakken!CT:CT,".",0)</f>
        <v>ja</v>
      </c>
      <c r="BK799" s="234" t="str">
        <f>_xlfn.XLOOKUP($F799,Monstervakken!$C:$C,Monstervakken!CU:CU,".",0)</f>
        <v>ja</v>
      </c>
      <c r="BL799" s="232" t="str">
        <f t="shared" si="87"/>
        <v>254_065</v>
      </c>
    </row>
    <row r="800" spans="1:64" x14ac:dyDescent="0.2">
      <c r="A800" s="6" t="s">
        <v>1647</v>
      </c>
      <c r="C800" s="135">
        <f>_xlfn.XLOOKUP(F800,Monstervakken!C:C,Monstervakken!B:B)</f>
        <v>4056</v>
      </c>
      <c r="D800" s="6" t="s">
        <v>1636</v>
      </c>
      <c r="E800" s="6" t="s">
        <v>631</v>
      </c>
      <c r="F800" s="75">
        <v>138</v>
      </c>
      <c r="G800" s="115" t="str">
        <f t="shared" si="85"/>
        <v>254_066</v>
      </c>
      <c r="H800" s="135"/>
      <c r="I800" s="75">
        <v>66</v>
      </c>
      <c r="J800" s="6" t="s">
        <v>632</v>
      </c>
      <c r="K800" s="23">
        <v>16</v>
      </c>
      <c r="L800" s="25">
        <v>7.25</v>
      </c>
      <c r="M800" s="6">
        <v>116</v>
      </c>
      <c r="N800" s="8">
        <v>43661</v>
      </c>
      <c r="O800" s="6" t="s">
        <v>47</v>
      </c>
      <c r="P800" s="66">
        <v>-1.98</v>
      </c>
      <c r="Q800" s="66">
        <v>-1.97</v>
      </c>
      <c r="R800" s="66">
        <f>_xlfn.XLOOKUP(E800,hlp_leggeruitrapport!A:A,hlp_leggeruitrapport!D:D)</f>
        <v>-1.97</v>
      </c>
      <c r="S800" s="66">
        <v>0.5</v>
      </c>
      <c r="T800" s="66">
        <f>_xlfn.XLOOKUP(E800,hlp_leggeruitrapport!A:A,hlp_leggeruitrapport!E:E)</f>
        <v>0.5</v>
      </c>
      <c r="U800" s="76" t="str">
        <f>_xlfn.XLOOKUP(E800,hlp_leggeruitrapport!A:A,hlp_leggeruitrapport!F:F)</f>
        <v>-</v>
      </c>
      <c r="V800" s="165">
        <f>_xlfn.XLOOKUP($G800,hpBPaanwas!$C:$C,hpBPaanwas!T:T,".")</f>
        <v>3</v>
      </c>
      <c r="W800" s="75">
        <f t="shared" si="88"/>
        <v>-2.6700000000000004</v>
      </c>
      <c r="X800" s="6">
        <v>-2.4700000000000002</v>
      </c>
      <c r="Y800" s="6">
        <v>4.25</v>
      </c>
      <c r="Z800" s="6">
        <v>1.91</v>
      </c>
      <c r="AA800" s="6">
        <v>0.37</v>
      </c>
      <c r="AB800" s="6">
        <v>0.96</v>
      </c>
      <c r="AC800" s="6">
        <v>30.6</v>
      </c>
      <c r="AD800" s="6">
        <v>5.9</v>
      </c>
      <c r="AE800" s="6">
        <v>15.4</v>
      </c>
      <c r="AF800" s="6">
        <v>0.16403699999999999</v>
      </c>
      <c r="AG800" s="6" t="s">
        <v>479</v>
      </c>
      <c r="AH800" s="6" t="s">
        <v>32</v>
      </c>
      <c r="AI800" s="6" t="s">
        <v>41</v>
      </c>
      <c r="AJ800" s="6" t="s">
        <v>632</v>
      </c>
      <c r="AK800" s="75">
        <f>_xlfn.XLOOKUP(G800,hlpBPout!C:C,hlpBPout!X:X,".")</f>
        <v>30</v>
      </c>
      <c r="AL800" s="75">
        <f>_xlfn.XLOOKUP($G800,hlpBPout!$C:$C,hlpBPout!AA:AA,".")</f>
        <v>6</v>
      </c>
      <c r="AM800" s="75">
        <f>_xlfn.XLOOKUP(G800,hpBPaanwas!C:C,hpBPaanwas!X:X,".")</f>
        <v>34</v>
      </c>
      <c r="AN800" s="165">
        <f t="shared" si="86"/>
        <v>1.125</v>
      </c>
      <c r="AO800" s="75">
        <f>_xlfn.XLOOKUP($G800,hpBPaanwas!$C:$C,hpBPaanwas!AA:AA,".")</f>
        <v>18</v>
      </c>
      <c r="AP800" s="116"/>
      <c r="AQ800" s="75">
        <f t="shared" si="89"/>
        <v>-0.60000000000000142</v>
      </c>
      <c r="AR800" s="116"/>
      <c r="AS800" s="127"/>
      <c r="AT800" s="127" t="s">
        <v>3795</v>
      </c>
      <c r="AU800" s="128"/>
      <c r="AV800" s="232" t="str">
        <f>_xlfn.XLOOKUP($F800,Monstervakken!$C:$C,Monstervakken!L:L,".",0)</f>
        <v>Klasse industrie</v>
      </c>
      <c r="AW800" s="232" t="str">
        <f>_xlfn.XLOOKUP($F800,Monstervakken!$C:$C,Monstervakken!M:M,".",0)</f>
        <v>Klasse B</v>
      </c>
      <c r="AX800" s="232" t="str">
        <f>_xlfn.XLOOKUP($F800,Monstervakken!$C:$C,Monstervakken!N:N,".",0)</f>
        <v>Verspreidbaar</v>
      </c>
      <c r="AY800" s="232" t="str">
        <f>_xlfn.XLOOKUP($F800,Monstervakken!$C:$C,Monstervakken!O:O,".",0)</f>
        <v>Toepasbaar in GBT</v>
      </c>
      <c r="AZ800" s="232" t="str">
        <f>_xlfn.XLOOKUP($F800,Monstervakken!$C:$C,Monstervakken!P:P,".",0)</f>
        <v>Toepasbaar in GBT</v>
      </c>
      <c r="BA800" s="232" t="str">
        <f>_xlfn.XLOOKUP($F800,Monstervakken!$C:$C,Monstervakken!Q:Q,".",0)</f>
        <v>Geen</v>
      </c>
      <c r="BB800" s="232"/>
      <c r="BC800" s="234" t="str">
        <f>_xlfn.XLOOKUP($F800,Monstervakken!$C:$C,Monstervakken!CM:CM,".",0)</f>
        <v>ja</v>
      </c>
      <c r="BD800" s="234" t="str">
        <f>_xlfn.XLOOKUP($F800,Monstervakken!$C:$C,Monstervakken!CN:CN,".",0)</f>
        <v>ja</v>
      </c>
      <c r="BE800" s="234" t="str">
        <f>_xlfn.XLOOKUP($F800,Monstervakken!$C:$C,Monstervakken!CO:CO,".",0)</f>
        <v>ja</v>
      </c>
      <c r="BF800" s="234" t="str">
        <f>_xlfn.XLOOKUP($F800,Monstervakken!$C:$C,Monstervakken!CP:CP,".",0)</f>
        <v>ja</v>
      </c>
      <c r="BG800" s="234" t="str">
        <f>_xlfn.XLOOKUP($F800,Monstervakken!$C:$C,Monstervakken!CQ:CQ,".",0)</f>
        <v>ja</v>
      </c>
      <c r="BH800" s="234" t="str">
        <f>_xlfn.XLOOKUP($F800,Monstervakken!$C:$C,Monstervakken!CR:CR,".",0)</f>
        <v>ja</v>
      </c>
      <c r="BI800" s="234" t="str">
        <f>_xlfn.XLOOKUP($F800,Monstervakken!$C:$C,Monstervakken!CS:CS,".",0)</f>
        <v>ja</v>
      </c>
      <c r="BJ800" s="234" t="str">
        <f>_xlfn.XLOOKUP($F800,Monstervakken!$C:$C,Monstervakken!CT:CT,".",0)</f>
        <v>ja</v>
      </c>
      <c r="BK800" s="234" t="str">
        <f>_xlfn.XLOOKUP($F800,Monstervakken!$C:$C,Monstervakken!CU:CU,".",0)</f>
        <v>ja</v>
      </c>
      <c r="BL800" s="232" t="str">
        <f t="shared" si="87"/>
        <v>254_066</v>
      </c>
    </row>
    <row r="801" spans="1:64" x14ac:dyDescent="0.2">
      <c r="A801" s="6" t="s">
        <v>1647</v>
      </c>
      <c r="C801" s="135">
        <f>_xlfn.XLOOKUP(F801,Monstervakken!C:C,Monstervakken!B:B)</f>
        <v>4056</v>
      </c>
      <c r="D801" s="6" t="s">
        <v>1636</v>
      </c>
      <c r="E801" s="6" t="s">
        <v>148</v>
      </c>
      <c r="F801" s="75">
        <v>138</v>
      </c>
      <c r="G801" s="115" t="str">
        <f t="shared" si="85"/>
        <v>254_067</v>
      </c>
      <c r="H801" s="135"/>
      <c r="I801" s="75">
        <v>67</v>
      </c>
      <c r="J801" s="6" t="s">
        <v>633</v>
      </c>
      <c r="K801" s="23">
        <v>27.5</v>
      </c>
      <c r="L801" s="25">
        <v>3.25</v>
      </c>
      <c r="M801" s="6">
        <v>89.375</v>
      </c>
      <c r="N801" s="8">
        <v>43661</v>
      </c>
      <c r="O801" s="6" t="s">
        <v>47</v>
      </c>
      <c r="P801" s="66">
        <v>-1.98</v>
      </c>
      <c r="Q801" s="66">
        <v>-1.97</v>
      </c>
      <c r="R801" s="66">
        <f>_xlfn.XLOOKUP(E801,hlp_leggeruitrapport!A:A,hlp_leggeruitrapport!D:D)</f>
        <v>-1.97</v>
      </c>
      <c r="S801" s="66">
        <v>0.35</v>
      </c>
      <c r="T801" s="66">
        <f>_xlfn.XLOOKUP(E801,hlp_leggeruitrapport!A:A,hlp_leggeruitrapport!E:E)</f>
        <v>0.35</v>
      </c>
      <c r="U801" s="75">
        <f>_xlfn.XLOOKUP(E801,hlp_leggeruitrapport!A:A,hlp_leggeruitrapport!F:F)</f>
        <v>2</v>
      </c>
      <c r="V801" s="165">
        <f>_xlfn.XLOOKUP($G801,hpBPaanwas!$C:$C,hpBPaanwas!T:T,".")</f>
        <v>2</v>
      </c>
      <c r="W801" s="75">
        <f t="shared" si="88"/>
        <v>-2.52</v>
      </c>
      <c r="X801" s="6">
        <v>-2.3199999999999998</v>
      </c>
      <c r="Y801" s="6">
        <v>1.85</v>
      </c>
      <c r="Z801" s="6">
        <v>0.79</v>
      </c>
      <c r="AA801" s="6">
        <v>0.13</v>
      </c>
      <c r="AB801" s="6">
        <v>0.42</v>
      </c>
      <c r="AC801" s="6">
        <v>21.7</v>
      </c>
      <c r="AD801" s="6">
        <v>3.6</v>
      </c>
      <c r="AE801" s="6">
        <v>11.6</v>
      </c>
      <c r="AF801" s="6">
        <v>0.18659700000000001</v>
      </c>
      <c r="AG801" s="6" t="s">
        <v>479</v>
      </c>
      <c r="AH801" s="6" t="s">
        <v>32</v>
      </c>
      <c r="AI801" s="6" t="s">
        <v>41</v>
      </c>
      <c r="AJ801" s="6" t="s">
        <v>633</v>
      </c>
      <c r="AK801" s="75">
        <f>_xlfn.XLOOKUP(G801,hlpBPout!C:C,hlpBPout!X:X,".")</f>
        <v>22</v>
      </c>
      <c r="AL801" s="75">
        <f>_xlfn.XLOOKUP($G801,hlpBPout!$C:$C,hlpBPout!AA:AA,".")</f>
        <v>3</v>
      </c>
      <c r="AM801" s="75">
        <f>_xlfn.XLOOKUP(G801,hpBPaanwas!C:C,hpBPaanwas!X:X,".")</f>
        <v>25</v>
      </c>
      <c r="AN801" s="165">
        <f t="shared" si="86"/>
        <v>0.50909090909090904</v>
      </c>
      <c r="AO801" s="75">
        <f>_xlfn.XLOOKUP($G801,hpBPaanwas!$C:$C,hpBPaanwas!AA:AA,".")</f>
        <v>14</v>
      </c>
      <c r="AP801" s="116"/>
      <c r="AQ801" s="75">
        <f t="shared" si="89"/>
        <v>0.30000000000000071</v>
      </c>
      <c r="AR801" s="116"/>
      <c r="AS801" s="127"/>
      <c r="AT801" s="127" t="s">
        <v>3795</v>
      </c>
      <c r="AU801" s="128"/>
      <c r="AV801" s="232" t="str">
        <f>_xlfn.XLOOKUP($F801,Monstervakken!$C:$C,Monstervakken!L:L,".",0)</f>
        <v>Klasse industrie</v>
      </c>
      <c r="AW801" s="232" t="str">
        <f>_xlfn.XLOOKUP($F801,Monstervakken!$C:$C,Monstervakken!M:M,".",0)</f>
        <v>Klasse B</v>
      </c>
      <c r="AX801" s="232" t="str">
        <f>_xlfn.XLOOKUP($F801,Monstervakken!$C:$C,Monstervakken!N:N,".",0)</f>
        <v>Verspreidbaar</v>
      </c>
      <c r="AY801" s="232" t="str">
        <f>_xlfn.XLOOKUP($F801,Monstervakken!$C:$C,Monstervakken!O:O,".",0)</f>
        <v>Toepasbaar in GBT</v>
      </c>
      <c r="AZ801" s="232" t="str">
        <f>_xlfn.XLOOKUP($F801,Monstervakken!$C:$C,Monstervakken!P:P,".",0)</f>
        <v>Toepasbaar in GBT</v>
      </c>
      <c r="BA801" s="232" t="str">
        <f>_xlfn.XLOOKUP($F801,Monstervakken!$C:$C,Monstervakken!Q:Q,".",0)</f>
        <v>Geen</v>
      </c>
      <c r="BB801" s="232"/>
      <c r="BC801" s="234" t="str">
        <f>_xlfn.XLOOKUP($F801,Monstervakken!$C:$C,Monstervakken!CM:CM,".",0)</f>
        <v>ja</v>
      </c>
      <c r="BD801" s="234" t="str">
        <f>_xlfn.XLOOKUP($F801,Monstervakken!$C:$C,Monstervakken!CN:CN,".",0)</f>
        <v>ja</v>
      </c>
      <c r="BE801" s="234" t="str">
        <f>_xlfn.XLOOKUP($F801,Monstervakken!$C:$C,Monstervakken!CO:CO,".",0)</f>
        <v>ja</v>
      </c>
      <c r="BF801" s="234" t="str">
        <f>_xlfn.XLOOKUP($F801,Monstervakken!$C:$C,Monstervakken!CP:CP,".",0)</f>
        <v>ja</v>
      </c>
      <c r="BG801" s="234" t="str">
        <f>_xlfn.XLOOKUP($F801,Monstervakken!$C:$C,Monstervakken!CQ:CQ,".",0)</f>
        <v>ja</v>
      </c>
      <c r="BH801" s="234" t="str">
        <f>_xlfn.XLOOKUP($F801,Monstervakken!$C:$C,Monstervakken!CR:CR,".",0)</f>
        <v>ja</v>
      </c>
      <c r="BI801" s="234" t="str">
        <f>_xlfn.XLOOKUP($F801,Monstervakken!$C:$C,Monstervakken!CS:CS,".",0)</f>
        <v>ja</v>
      </c>
      <c r="BJ801" s="234" t="str">
        <f>_xlfn.XLOOKUP($F801,Monstervakken!$C:$C,Monstervakken!CT:CT,".",0)</f>
        <v>ja</v>
      </c>
      <c r="BK801" s="234" t="str">
        <f>_xlfn.XLOOKUP($F801,Monstervakken!$C:$C,Monstervakken!CU:CU,".",0)</f>
        <v>ja</v>
      </c>
      <c r="BL801" s="232" t="str">
        <f t="shared" si="87"/>
        <v>254_067</v>
      </c>
    </row>
    <row r="802" spans="1:64" x14ac:dyDescent="0.2">
      <c r="A802" s="6" t="s">
        <v>1647</v>
      </c>
      <c r="C802" s="135">
        <f>_xlfn.XLOOKUP(F802,Monstervakken!C:C,Monstervakken!B:B)</f>
        <v>4056</v>
      </c>
      <c r="D802" s="6" t="s">
        <v>1636</v>
      </c>
      <c r="E802" s="6" t="s">
        <v>148</v>
      </c>
      <c r="F802" s="75">
        <v>138</v>
      </c>
      <c r="G802" s="115" t="str">
        <f t="shared" si="85"/>
        <v>254_068</v>
      </c>
      <c r="H802" s="135"/>
      <c r="I802" s="75">
        <v>68</v>
      </c>
      <c r="J802" s="6" t="s">
        <v>1009</v>
      </c>
      <c r="K802" s="23">
        <v>31.5</v>
      </c>
      <c r="L802" s="25">
        <v>2.35</v>
      </c>
      <c r="M802" s="6">
        <v>74.025000000000006</v>
      </c>
      <c r="N802" s="8">
        <v>43661</v>
      </c>
      <c r="O802" s="6" t="s">
        <v>150</v>
      </c>
      <c r="P802" s="66">
        <v>-1.98</v>
      </c>
      <c r="Q802" s="66">
        <v>-1.97</v>
      </c>
      <c r="R802" s="66">
        <f>_xlfn.XLOOKUP(E802,hlp_leggeruitrapport!A:A,hlp_leggeruitrapport!D:D)</f>
        <v>-1.97</v>
      </c>
      <c r="S802" s="66">
        <v>0.35</v>
      </c>
      <c r="T802" s="66">
        <f>_xlfn.XLOOKUP(E802,hlp_leggeruitrapport!A:A,hlp_leggeruitrapport!E:E)</f>
        <v>0.35</v>
      </c>
      <c r="U802" s="75">
        <f>_xlfn.XLOOKUP(E802,hlp_leggeruitrapport!A:A,hlp_leggeruitrapport!F:F)</f>
        <v>2</v>
      </c>
      <c r="V802" s="165">
        <f>_xlfn.XLOOKUP($G802,hpBPaanwas!$C:$C,hpBPaanwas!T:T,".")</f>
        <v>1.92</v>
      </c>
      <c r="W802" s="75">
        <f t="shared" si="88"/>
        <v>-2.52</v>
      </c>
      <c r="X802" s="6">
        <v>-2.3199999999999998</v>
      </c>
      <c r="Y802" s="6">
        <v>1</v>
      </c>
      <c r="Z802" s="6">
        <v>0.85</v>
      </c>
      <c r="AA802" s="6">
        <v>0.23</v>
      </c>
      <c r="AB802" s="6">
        <v>0.36</v>
      </c>
      <c r="AC802" s="6">
        <v>26.8</v>
      </c>
      <c r="AD802" s="6">
        <v>7.2</v>
      </c>
      <c r="AE802" s="6">
        <v>11.3</v>
      </c>
      <c r="AF802" s="6">
        <v>0.45522000000000001</v>
      </c>
      <c r="AG802" s="6" t="s">
        <v>921</v>
      </c>
      <c r="AH802" s="6" t="s">
        <v>32</v>
      </c>
      <c r="AI802" s="6" t="s">
        <v>41</v>
      </c>
      <c r="AJ802" s="6" t="s">
        <v>1009</v>
      </c>
      <c r="AK802" s="75">
        <f>_xlfn.XLOOKUP(G802,hlpBPout!C:C,hlpBPout!X:X,".")</f>
        <v>25</v>
      </c>
      <c r="AL802" s="75">
        <f>_xlfn.XLOOKUP($G802,hlpBPout!$C:$C,hlpBPout!AA:AA,".")</f>
        <v>6</v>
      </c>
      <c r="AM802" s="75">
        <f>_xlfn.XLOOKUP(G802,hpBPaanwas!C:C,hpBPaanwas!X:X,".")</f>
        <v>28</v>
      </c>
      <c r="AN802" s="165">
        <f t="shared" si="86"/>
        <v>0.41269841269841268</v>
      </c>
      <c r="AO802" s="75">
        <f>_xlfn.XLOOKUP($G802,hpBPaanwas!$C:$C,hpBPaanwas!AA:AA,".")</f>
        <v>13</v>
      </c>
      <c r="AP802" s="116"/>
      <c r="AQ802" s="75">
        <f t="shared" si="89"/>
        <v>-1.8000000000000007</v>
      </c>
      <c r="AR802" s="116"/>
      <c r="AS802" s="127"/>
      <c r="AT802" s="127" t="s">
        <v>3795</v>
      </c>
      <c r="AU802" s="128"/>
      <c r="AV802" s="232" t="str">
        <f>_xlfn.XLOOKUP($F802,Monstervakken!$C:$C,Monstervakken!L:L,".",0)</f>
        <v>Klasse industrie</v>
      </c>
      <c r="AW802" s="232" t="str">
        <f>_xlfn.XLOOKUP($F802,Monstervakken!$C:$C,Monstervakken!M:M,".",0)</f>
        <v>Klasse B</v>
      </c>
      <c r="AX802" s="232" t="str">
        <f>_xlfn.XLOOKUP($F802,Monstervakken!$C:$C,Monstervakken!N:N,".",0)</f>
        <v>Verspreidbaar</v>
      </c>
      <c r="AY802" s="232" t="str">
        <f>_xlfn.XLOOKUP($F802,Monstervakken!$C:$C,Monstervakken!O:O,".",0)</f>
        <v>Toepasbaar in GBT</v>
      </c>
      <c r="AZ802" s="232" t="str">
        <f>_xlfn.XLOOKUP($F802,Monstervakken!$C:$C,Monstervakken!P:P,".",0)</f>
        <v>Toepasbaar in GBT</v>
      </c>
      <c r="BA802" s="232" t="str">
        <f>_xlfn.XLOOKUP($F802,Monstervakken!$C:$C,Monstervakken!Q:Q,".",0)</f>
        <v>Geen</v>
      </c>
      <c r="BB802" s="232"/>
      <c r="BC802" s="234" t="str">
        <f>_xlfn.XLOOKUP($F802,Monstervakken!$C:$C,Monstervakken!CM:CM,".",0)</f>
        <v>ja</v>
      </c>
      <c r="BD802" s="234" t="str">
        <f>_xlfn.XLOOKUP($F802,Monstervakken!$C:$C,Monstervakken!CN:CN,".",0)</f>
        <v>ja</v>
      </c>
      <c r="BE802" s="234" t="str">
        <f>_xlfn.XLOOKUP($F802,Monstervakken!$C:$C,Monstervakken!CO:CO,".",0)</f>
        <v>ja</v>
      </c>
      <c r="BF802" s="234" t="str">
        <f>_xlfn.XLOOKUP($F802,Monstervakken!$C:$C,Monstervakken!CP:CP,".",0)</f>
        <v>ja</v>
      </c>
      <c r="BG802" s="234" t="str">
        <f>_xlfn.XLOOKUP($F802,Monstervakken!$C:$C,Monstervakken!CQ:CQ,".",0)</f>
        <v>ja</v>
      </c>
      <c r="BH802" s="234" t="str">
        <f>_xlfn.XLOOKUP($F802,Monstervakken!$C:$C,Monstervakken!CR:CR,".",0)</f>
        <v>ja</v>
      </c>
      <c r="BI802" s="234" t="str">
        <f>_xlfn.XLOOKUP($F802,Monstervakken!$C:$C,Monstervakken!CS:CS,".",0)</f>
        <v>ja</v>
      </c>
      <c r="BJ802" s="234" t="str">
        <f>_xlfn.XLOOKUP($F802,Monstervakken!$C:$C,Monstervakken!CT:CT,".",0)</f>
        <v>ja</v>
      </c>
      <c r="BK802" s="234" t="str">
        <f>_xlfn.XLOOKUP($F802,Monstervakken!$C:$C,Monstervakken!CU:CU,".",0)</f>
        <v>ja</v>
      </c>
      <c r="BL802" s="232" t="str">
        <f t="shared" si="87"/>
        <v>254_068</v>
      </c>
    </row>
    <row r="803" spans="1:64" x14ac:dyDescent="0.2">
      <c r="A803" s="6" t="s">
        <v>1647</v>
      </c>
      <c r="C803" s="135">
        <f>_xlfn.XLOOKUP(F803,Monstervakken!C:C,Monstervakken!B:B)</f>
        <v>4056</v>
      </c>
      <c r="D803" s="6" t="s">
        <v>1636</v>
      </c>
      <c r="E803" s="6" t="s">
        <v>148</v>
      </c>
      <c r="F803" s="75">
        <v>138</v>
      </c>
      <c r="G803" s="115" t="str">
        <f t="shared" si="85"/>
        <v>254_069</v>
      </c>
      <c r="H803" s="135"/>
      <c r="I803" s="75">
        <v>69</v>
      </c>
      <c r="J803" s="6" t="s">
        <v>1010</v>
      </c>
      <c r="K803" s="23">
        <v>54</v>
      </c>
      <c r="L803" s="25">
        <v>1.35</v>
      </c>
      <c r="M803" s="6">
        <v>72.900000000000006</v>
      </c>
      <c r="N803" s="8">
        <v>43661</v>
      </c>
      <c r="O803" s="6" t="s">
        <v>150</v>
      </c>
      <c r="P803" s="66">
        <v>-1.98</v>
      </c>
      <c r="Q803" s="66">
        <v>-1.97</v>
      </c>
      <c r="R803" s="66">
        <f>_xlfn.XLOOKUP(E803,hlp_leggeruitrapport!A:A,hlp_leggeruitrapport!D:D)</f>
        <v>-1.97</v>
      </c>
      <c r="S803" s="66">
        <v>0.35</v>
      </c>
      <c r="T803" s="66">
        <f>_xlfn.XLOOKUP(E803,hlp_leggeruitrapport!A:A,hlp_leggeruitrapport!E:E)</f>
        <v>0.35</v>
      </c>
      <c r="U803" s="75">
        <f>_xlfn.XLOOKUP(E803,hlp_leggeruitrapport!A:A,hlp_leggeruitrapport!F:F)</f>
        <v>2</v>
      </c>
      <c r="V803" s="165">
        <f>_xlfn.XLOOKUP($G803,hpBPaanwas!$C:$C,hpBPaanwas!T:T,".")</f>
        <v>0</v>
      </c>
      <c r="W803" s="75">
        <f t="shared" si="88"/>
        <v>-2.52</v>
      </c>
      <c r="X803" s="6">
        <v>-2.3199999999999998</v>
      </c>
      <c r="Y803" s="6">
        <v>1.35</v>
      </c>
      <c r="Z803" s="6">
        <v>0.71</v>
      </c>
      <c r="AA803" s="6">
        <v>0.23</v>
      </c>
      <c r="AB803" s="6">
        <v>0.43</v>
      </c>
      <c r="AC803" s="6">
        <v>38.299999999999997</v>
      </c>
      <c r="AD803" s="6">
        <v>12.4</v>
      </c>
      <c r="AE803" s="6">
        <v>23.2</v>
      </c>
      <c r="AF803" s="6">
        <v>0.48677199999999998</v>
      </c>
      <c r="AG803" s="6" t="s">
        <v>921</v>
      </c>
      <c r="AH803" s="6" t="s">
        <v>28</v>
      </c>
      <c r="AI803" s="6" t="s">
        <v>41</v>
      </c>
      <c r="AJ803" s="6" t="s">
        <v>1010</v>
      </c>
      <c r="AK803" s="76">
        <f>_xlfn.XLOOKUP(G803,hlpBPout!C:C,hlpBPout!X:X,".")</f>
        <v>32</v>
      </c>
      <c r="AL803" s="75" t="str">
        <f>_xlfn.XLOOKUP($G803,hlpBPout!$C:$C,hlpBPout!AA:AA,".")</f>
        <v>!</v>
      </c>
      <c r="AM803" s="75">
        <f>_xlfn.XLOOKUP(G803,hpBPaanwas!C:C,hpBPaanwas!X:X,".")</f>
        <v>38</v>
      </c>
      <c r="AN803" s="165">
        <f t="shared" si="86"/>
        <v>0.40740740740740738</v>
      </c>
      <c r="AO803" s="75">
        <f>_xlfn.XLOOKUP($G803,hpBPaanwas!$C:$C,hpBPaanwas!AA:AA,".")</f>
        <v>22</v>
      </c>
      <c r="AP803" s="116"/>
      <c r="AQ803" s="76">
        <f t="shared" si="89"/>
        <v>-6.2999999999999972</v>
      </c>
      <c r="AR803" s="257"/>
      <c r="AS803" s="127"/>
      <c r="AT803" s="127" t="s">
        <v>3795</v>
      </c>
      <c r="AU803" s="128"/>
      <c r="AV803" s="232" t="str">
        <f>_xlfn.XLOOKUP($F803,Monstervakken!$C:$C,Monstervakken!L:L,".",0)</f>
        <v>Klasse industrie</v>
      </c>
      <c r="AW803" s="232" t="str">
        <f>_xlfn.XLOOKUP($F803,Monstervakken!$C:$C,Monstervakken!M:M,".",0)</f>
        <v>Klasse B</v>
      </c>
      <c r="AX803" s="232" t="str">
        <f>_xlfn.XLOOKUP($F803,Monstervakken!$C:$C,Monstervakken!N:N,".",0)</f>
        <v>Verspreidbaar</v>
      </c>
      <c r="AY803" s="232" t="str">
        <f>_xlfn.XLOOKUP($F803,Monstervakken!$C:$C,Monstervakken!O:O,".",0)</f>
        <v>Toepasbaar in GBT</v>
      </c>
      <c r="AZ803" s="232" t="str">
        <f>_xlfn.XLOOKUP($F803,Monstervakken!$C:$C,Monstervakken!P:P,".",0)</f>
        <v>Toepasbaar in GBT</v>
      </c>
      <c r="BA803" s="232" t="str">
        <f>_xlfn.XLOOKUP($F803,Monstervakken!$C:$C,Monstervakken!Q:Q,".",0)</f>
        <v>Geen</v>
      </c>
      <c r="BB803" s="232"/>
      <c r="BC803" s="234" t="str">
        <f>_xlfn.XLOOKUP($F803,Monstervakken!$C:$C,Monstervakken!CM:CM,".",0)</f>
        <v>ja</v>
      </c>
      <c r="BD803" s="234" t="str">
        <f>_xlfn.XLOOKUP($F803,Monstervakken!$C:$C,Monstervakken!CN:CN,".",0)</f>
        <v>ja</v>
      </c>
      <c r="BE803" s="234" t="str">
        <f>_xlfn.XLOOKUP($F803,Monstervakken!$C:$C,Monstervakken!CO:CO,".",0)</f>
        <v>ja</v>
      </c>
      <c r="BF803" s="234" t="str">
        <f>_xlfn.XLOOKUP($F803,Monstervakken!$C:$C,Monstervakken!CP:CP,".",0)</f>
        <v>ja</v>
      </c>
      <c r="BG803" s="234" t="str">
        <f>_xlfn.XLOOKUP($F803,Monstervakken!$C:$C,Monstervakken!CQ:CQ,".",0)</f>
        <v>ja</v>
      </c>
      <c r="BH803" s="234" t="str">
        <f>_xlfn.XLOOKUP($F803,Monstervakken!$C:$C,Monstervakken!CR:CR,".",0)</f>
        <v>ja</v>
      </c>
      <c r="BI803" s="234" t="str">
        <f>_xlfn.XLOOKUP($F803,Monstervakken!$C:$C,Monstervakken!CS:CS,".",0)</f>
        <v>ja</v>
      </c>
      <c r="BJ803" s="234" t="str">
        <f>_xlfn.XLOOKUP($F803,Monstervakken!$C:$C,Monstervakken!CT:CT,".",0)</f>
        <v>ja</v>
      </c>
      <c r="BK803" s="234" t="str">
        <f>_xlfn.XLOOKUP($F803,Monstervakken!$C:$C,Monstervakken!CU:CU,".",0)</f>
        <v>ja</v>
      </c>
      <c r="BL803" s="232" t="str">
        <f t="shared" si="87"/>
        <v>254_069</v>
      </c>
    </row>
    <row r="804" spans="1:64" x14ac:dyDescent="0.2">
      <c r="A804" s="6" t="s">
        <v>1647</v>
      </c>
      <c r="C804" s="135">
        <f>_xlfn.XLOOKUP(F804,Monstervakken!C:C,Monstervakken!B:B)</f>
        <v>4056</v>
      </c>
      <c r="D804" s="6" t="s">
        <v>1636</v>
      </c>
      <c r="E804" s="6" t="s">
        <v>148</v>
      </c>
      <c r="F804" s="75">
        <v>138</v>
      </c>
      <c r="G804" s="115" t="str">
        <f t="shared" si="85"/>
        <v>254_070</v>
      </c>
      <c r="H804" s="135"/>
      <c r="I804" s="75">
        <v>70</v>
      </c>
      <c r="J804" s="6" t="s">
        <v>1011</v>
      </c>
      <c r="K804" s="23">
        <v>73.5</v>
      </c>
      <c r="L804" s="25">
        <v>1</v>
      </c>
      <c r="M804" s="6">
        <v>73.5</v>
      </c>
      <c r="N804" s="8">
        <v>43661</v>
      </c>
      <c r="O804" s="6" t="s">
        <v>150</v>
      </c>
      <c r="P804" s="66">
        <v>-1.98</v>
      </c>
      <c r="Q804" s="66">
        <v>-1.97</v>
      </c>
      <c r="R804" s="66">
        <f>_xlfn.XLOOKUP(E804,hlp_leggeruitrapport!A:A,hlp_leggeruitrapport!D:D)</f>
        <v>-1.97</v>
      </c>
      <c r="S804" s="66">
        <v>0.35</v>
      </c>
      <c r="T804" s="66">
        <f>_xlfn.XLOOKUP(E804,hlp_leggeruitrapport!A:A,hlp_leggeruitrapport!E:E)</f>
        <v>0.35</v>
      </c>
      <c r="U804" s="75">
        <f>_xlfn.XLOOKUP(E804,hlp_leggeruitrapport!A:A,hlp_leggeruitrapport!F:F)</f>
        <v>2</v>
      </c>
      <c r="V804" s="165">
        <f>_xlfn.XLOOKUP($G804,hpBPaanwas!$C:$C,hpBPaanwas!T:T,".")</f>
        <v>0</v>
      </c>
      <c r="W804" s="75">
        <f t="shared" si="88"/>
        <v>-2.52</v>
      </c>
      <c r="X804" s="6">
        <v>-2.3199999999999998</v>
      </c>
      <c r="Y804" s="6">
        <v>1</v>
      </c>
      <c r="Z804" s="6">
        <v>0.16</v>
      </c>
      <c r="AA804" s="6">
        <v>0.15</v>
      </c>
      <c r="AB804" s="6">
        <v>0.16</v>
      </c>
      <c r="AC804" s="6">
        <v>11.8</v>
      </c>
      <c r="AD804" s="6">
        <v>11</v>
      </c>
      <c r="AE804" s="6">
        <v>11.8</v>
      </c>
      <c r="AF804" s="6">
        <v>0.42857099999999998</v>
      </c>
      <c r="AG804" s="6" t="s">
        <v>921</v>
      </c>
      <c r="AH804" s="6" t="s">
        <v>28</v>
      </c>
      <c r="AI804" s="6" t="s">
        <v>41</v>
      </c>
      <c r="AJ804" s="6" t="s">
        <v>1011</v>
      </c>
      <c r="AK804" s="76">
        <f>_xlfn.XLOOKUP(G804,hlpBPout!C:C,hlpBPout!X:X,".")</f>
        <v>7</v>
      </c>
      <c r="AL804" s="75" t="str">
        <f>_xlfn.XLOOKUP($G804,hlpBPout!$C:$C,hlpBPout!AA:AA,".")</f>
        <v>!</v>
      </c>
      <c r="AM804" s="75">
        <f>_xlfn.XLOOKUP(G804,hpBPaanwas!C:C,hpBPaanwas!X:X,".")</f>
        <v>15</v>
      </c>
      <c r="AN804" s="165">
        <f t="shared" si="86"/>
        <v>0.20408163265306123</v>
      </c>
      <c r="AO804" s="75">
        <f>_xlfn.XLOOKUP($G804,hpBPaanwas!$C:$C,hpBPaanwas!AA:AA,".")</f>
        <v>15</v>
      </c>
      <c r="AP804" s="116"/>
      <c r="AQ804" s="76">
        <f t="shared" si="89"/>
        <v>-4.8000000000000007</v>
      </c>
      <c r="AR804" s="257"/>
      <c r="AS804" s="127"/>
      <c r="AT804" s="127" t="s">
        <v>3795</v>
      </c>
      <c r="AU804" s="128"/>
      <c r="AV804" s="232" t="str">
        <f>_xlfn.XLOOKUP($F804,Monstervakken!$C:$C,Monstervakken!L:L,".",0)</f>
        <v>Klasse industrie</v>
      </c>
      <c r="AW804" s="232" t="str">
        <f>_xlfn.XLOOKUP($F804,Monstervakken!$C:$C,Monstervakken!M:M,".",0)</f>
        <v>Klasse B</v>
      </c>
      <c r="AX804" s="232" t="str">
        <f>_xlfn.XLOOKUP($F804,Monstervakken!$C:$C,Monstervakken!N:N,".",0)</f>
        <v>Verspreidbaar</v>
      </c>
      <c r="AY804" s="232" t="str">
        <f>_xlfn.XLOOKUP($F804,Monstervakken!$C:$C,Monstervakken!O:O,".",0)</f>
        <v>Toepasbaar in GBT</v>
      </c>
      <c r="AZ804" s="232" t="str">
        <f>_xlfn.XLOOKUP($F804,Monstervakken!$C:$C,Monstervakken!P:P,".",0)</f>
        <v>Toepasbaar in GBT</v>
      </c>
      <c r="BA804" s="232" t="str">
        <f>_xlfn.XLOOKUP($F804,Monstervakken!$C:$C,Monstervakken!Q:Q,".",0)</f>
        <v>Geen</v>
      </c>
      <c r="BB804" s="232"/>
      <c r="BC804" s="234" t="str">
        <f>_xlfn.XLOOKUP($F804,Monstervakken!$C:$C,Monstervakken!CM:CM,".",0)</f>
        <v>ja</v>
      </c>
      <c r="BD804" s="234" t="str">
        <f>_xlfn.XLOOKUP($F804,Monstervakken!$C:$C,Monstervakken!CN:CN,".",0)</f>
        <v>ja</v>
      </c>
      <c r="BE804" s="234" t="str">
        <f>_xlfn.XLOOKUP($F804,Monstervakken!$C:$C,Monstervakken!CO:CO,".",0)</f>
        <v>ja</v>
      </c>
      <c r="BF804" s="234" t="str">
        <f>_xlfn.XLOOKUP($F804,Monstervakken!$C:$C,Monstervakken!CP:CP,".",0)</f>
        <v>ja</v>
      </c>
      <c r="BG804" s="234" t="str">
        <f>_xlfn.XLOOKUP($F804,Monstervakken!$C:$C,Monstervakken!CQ:CQ,".",0)</f>
        <v>ja</v>
      </c>
      <c r="BH804" s="234" t="str">
        <f>_xlfn.XLOOKUP($F804,Monstervakken!$C:$C,Monstervakken!CR:CR,".",0)</f>
        <v>ja</v>
      </c>
      <c r="BI804" s="234" t="str">
        <f>_xlfn.XLOOKUP($F804,Monstervakken!$C:$C,Monstervakken!CS:CS,".",0)</f>
        <v>ja</v>
      </c>
      <c r="BJ804" s="234" t="str">
        <f>_xlfn.XLOOKUP($F804,Monstervakken!$C:$C,Monstervakken!CT:CT,".",0)</f>
        <v>ja</v>
      </c>
      <c r="BK804" s="234" t="str">
        <f>_xlfn.XLOOKUP($F804,Monstervakken!$C:$C,Monstervakken!CU:CU,".",0)</f>
        <v>ja</v>
      </c>
      <c r="BL804" s="232" t="str">
        <f t="shared" si="87"/>
        <v>254_070</v>
      </c>
    </row>
    <row r="805" spans="1:64" x14ac:dyDescent="0.2">
      <c r="A805" s="6" t="s">
        <v>1647</v>
      </c>
      <c r="C805" s="135">
        <f>_xlfn.XLOOKUP(F805,Monstervakken!C:C,Monstervakken!B:B)</f>
        <v>4056</v>
      </c>
      <c r="D805" s="6" t="s">
        <v>1636</v>
      </c>
      <c r="E805" s="6" t="s">
        <v>148</v>
      </c>
      <c r="F805" s="75">
        <v>138</v>
      </c>
      <c r="G805" s="115" t="str">
        <f t="shared" si="85"/>
        <v>254_071</v>
      </c>
      <c r="H805" s="135"/>
      <c r="I805" s="75">
        <v>71</v>
      </c>
      <c r="J805" s="6" t="s">
        <v>149</v>
      </c>
      <c r="K805" s="23">
        <v>30</v>
      </c>
      <c r="L805" s="25">
        <v>3</v>
      </c>
      <c r="M805" s="6">
        <v>90</v>
      </c>
      <c r="N805" s="8">
        <v>43661</v>
      </c>
      <c r="O805" s="6" t="s">
        <v>150</v>
      </c>
      <c r="P805" s="66">
        <v>-1.98</v>
      </c>
      <c r="Q805" s="66">
        <v>-1.97</v>
      </c>
      <c r="R805" s="66">
        <f>_xlfn.XLOOKUP(E805,hlp_leggeruitrapport!A:A,hlp_leggeruitrapport!D:D)</f>
        <v>-1.97</v>
      </c>
      <c r="S805" s="66">
        <v>0.35</v>
      </c>
      <c r="T805" s="66">
        <f>_xlfn.XLOOKUP(E805,hlp_leggeruitrapport!A:A,hlp_leggeruitrapport!E:E)</f>
        <v>0.35</v>
      </c>
      <c r="U805" s="75">
        <f>_xlfn.XLOOKUP(E805,hlp_leggeruitrapport!A:A,hlp_leggeruitrapport!F:F)</f>
        <v>2</v>
      </c>
      <c r="V805" s="165">
        <f>_xlfn.XLOOKUP($G805,hpBPaanwas!$C:$C,hpBPaanwas!T:T,".")</f>
        <v>2</v>
      </c>
      <c r="W805" s="75">
        <f t="shared" si="88"/>
        <v>-2.52</v>
      </c>
      <c r="X805" s="6">
        <v>-2.3199999999999998</v>
      </c>
      <c r="Y805" s="6">
        <v>1.6</v>
      </c>
      <c r="Z805" s="6">
        <v>1.19</v>
      </c>
      <c r="AA805" s="6">
        <v>0.01</v>
      </c>
      <c r="AB805" s="6">
        <v>0.16</v>
      </c>
      <c r="AC805" s="6">
        <v>35.700000000000003</v>
      </c>
      <c r="AD805" s="6">
        <v>0.3</v>
      </c>
      <c r="AE805" s="6">
        <v>4.8</v>
      </c>
      <c r="AF805" s="6">
        <v>1.7718999999999999E-2</v>
      </c>
      <c r="AG805" s="6" t="s">
        <v>27</v>
      </c>
      <c r="AH805" s="6" t="s">
        <v>32</v>
      </c>
      <c r="AI805" s="6" t="s">
        <v>29</v>
      </c>
      <c r="AJ805" s="6" t="s">
        <v>149</v>
      </c>
      <c r="AK805" s="76">
        <f>_xlfn.XLOOKUP(G805,hlpBPout!C:C,hlpBPout!X:X,".")</f>
        <v>36</v>
      </c>
      <c r="AL805" s="75">
        <f>_xlfn.XLOOKUP($G805,hlpBPout!$C:$C,hlpBPout!AA:AA,".")</f>
        <v>0</v>
      </c>
      <c r="AM805" s="75">
        <f>_xlfn.XLOOKUP(G805,hpBPaanwas!C:C,hpBPaanwas!X:X,".")</f>
        <v>36</v>
      </c>
      <c r="AN805" s="165">
        <f t="shared" si="86"/>
        <v>0.2</v>
      </c>
      <c r="AO805" s="75">
        <f>_xlfn.XLOOKUP($G805,hpBPaanwas!$C:$C,hpBPaanwas!AA:AA,".")</f>
        <v>6</v>
      </c>
      <c r="AP805" s="116"/>
      <c r="AQ805" s="76">
        <f t="shared" si="89"/>
        <v>0.29999999999999716</v>
      </c>
      <c r="AR805" s="257"/>
      <c r="AS805" s="127"/>
      <c r="AT805" s="127" t="s">
        <v>3795</v>
      </c>
      <c r="AU805" s="128"/>
      <c r="AV805" s="232" t="str">
        <f>_xlfn.XLOOKUP($F805,Monstervakken!$C:$C,Monstervakken!L:L,".",0)</f>
        <v>Klasse industrie</v>
      </c>
      <c r="AW805" s="232" t="str">
        <f>_xlfn.XLOOKUP($F805,Monstervakken!$C:$C,Monstervakken!M:M,".",0)</f>
        <v>Klasse B</v>
      </c>
      <c r="AX805" s="232" t="str">
        <f>_xlfn.XLOOKUP($F805,Monstervakken!$C:$C,Monstervakken!N:N,".",0)</f>
        <v>Verspreidbaar</v>
      </c>
      <c r="AY805" s="232" t="str">
        <f>_xlfn.XLOOKUP($F805,Monstervakken!$C:$C,Monstervakken!O:O,".",0)</f>
        <v>Toepasbaar in GBT</v>
      </c>
      <c r="AZ805" s="232" t="str">
        <f>_xlfn.XLOOKUP($F805,Monstervakken!$C:$C,Monstervakken!P:P,".",0)</f>
        <v>Toepasbaar in GBT</v>
      </c>
      <c r="BA805" s="232" t="str">
        <f>_xlfn.XLOOKUP($F805,Monstervakken!$C:$C,Monstervakken!Q:Q,".",0)</f>
        <v>Geen</v>
      </c>
      <c r="BB805" s="232"/>
      <c r="BC805" s="234" t="str">
        <f>_xlfn.XLOOKUP($F805,Monstervakken!$C:$C,Monstervakken!CM:CM,".",0)</f>
        <v>ja</v>
      </c>
      <c r="BD805" s="234" t="str">
        <f>_xlfn.XLOOKUP($F805,Monstervakken!$C:$C,Monstervakken!CN:CN,".",0)</f>
        <v>ja</v>
      </c>
      <c r="BE805" s="234" t="str">
        <f>_xlfn.XLOOKUP($F805,Monstervakken!$C:$C,Monstervakken!CO:CO,".",0)</f>
        <v>ja</v>
      </c>
      <c r="BF805" s="234" t="str">
        <f>_xlfn.XLOOKUP($F805,Monstervakken!$C:$C,Monstervakken!CP:CP,".",0)</f>
        <v>ja</v>
      </c>
      <c r="BG805" s="234" t="str">
        <f>_xlfn.XLOOKUP($F805,Monstervakken!$C:$C,Monstervakken!CQ:CQ,".",0)</f>
        <v>ja</v>
      </c>
      <c r="BH805" s="234" t="str">
        <f>_xlfn.XLOOKUP($F805,Monstervakken!$C:$C,Monstervakken!CR:CR,".",0)</f>
        <v>ja</v>
      </c>
      <c r="BI805" s="234" t="str">
        <f>_xlfn.XLOOKUP($F805,Monstervakken!$C:$C,Monstervakken!CS:CS,".",0)</f>
        <v>ja</v>
      </c>
      <c r="BJ805" s="234" t="str">
        <f>_xlfn.XLOOKUP($F805,Monstervakken!$C:$C,Monstervakken!CT:CT,".",0)</f>
        <v>ja</v>
      </c>
      <c r="BK805" s="234" t="str">
        <f>_xlfn.XLOOKUP($F805,Monstervakken!$C:$C,Monstervakken!CU:CU,".",0)</f>
        <v>ja</v>
      </c>
      <c r="BL805" s="232" t="str">
        <f t="shared" si="87"/>
        <v>254_071</v>
      </c>
    </row>
    <row r="806" spans="1:64" x14ac:dyDescent="0.2">
      <c r="A806" s="6" t="s">
        <v>1647</v>
      </c>
      <c r="C806" s="135">
        <f>_xlfn.XLOOKUP(F806,Monstervakken!C:C,Monstervakken!B:B)</f>
        <v>4056</v>
      </c>
      <c r="D806" s="6" t="s">
        <v>1636</v>
      </c>
      <c r="E806" s="6" t="s">
        <v>148</v>
      </c>
      <c r="F806" s="75">
        <v>138</v>
      </c>
      <c r="G806" s="115" t="str">
        <f t="shared" si="85"/>
        <v>254_072</v>
      </c>
      <c r="H806" s="135"/>
      <c r="I806" s="75">
        <v>72</v>
      </c>
      <c r="J806" s="6" t="s">
        <v>634</v>
      </c>
      <c r="K806" s="23">
        <v>47</v>
      </c>
      <c r="L806" s="25">
        <v>2.7</v>
      </c>
      <c r="M806" s="6">
        <v>126.9</v>
      </c>
      <c r="N806" s="8">
        <v>43661</v>
      </c>
      <c r="O806" s="6" t="s">
        <v>150</v>
      </c>
      <c r="P806" s="66">
        <v>-1.97</v>
      </c>
      <c r="Q806" s="66">
        <v>-1.97</v>
      </c>
      <c r="R806" s="66">
        <f>_xlfn.XLOOKUP(E806,hlp_leggeruitrapport!A:A,hlp_leggeruitrapport!D:D)</f>
        <v>-1.97</v>
      </c>
      <c r="S806" s="66">
        <v>0.35</v>
      </c>
      <c r="T806" s="66">
        <f>_xlfn.XLOOKUP(E806,hlp_leggeruitrapport!A:A,hlp_leggeruitrapport!E:E)</f>
        <v>0.35</v>
      </c>
      <c r="U806" s="75">
        <f>_xlfn.XLOOKUP(E806,hlp_leggeruitrapport!A:A,hlp_leggeruitrapport!F:F)</f>
        <v>2</v>
      </c>
      <c r="V806" s="165">
        <f>_xlfn.XLOOKUP($G806,hpBPaanwas!$C:$C,hpBPaanwas!T:T,".")</f>
        <v>2</v>
      </c>
      <c r="W806" s="75">
        <f t="shared" si="88"/>
        <v>-2.52</v>
      </c>
      <c r="X806" s="6">
        <v>-2.3199999999999998</v>
      </c>
      <c r="Y806" s="6">
        <v>1.3</v>
      </c>
      <c r="Z806" s="6">
        <v>0.98</v>
      </c>
      <c r="AA806" s="6">
        <v>0.1</v>
      </c>
      <c r="AB806" s="6">
        <v>0.27</v>
      </c>
      <c r="AC806" s="6">
        <v>46.1</v>
      </c>
      <c r="AD806" s="6">
        <v>4.7</v>
      </c>
      <c r="AE806" s="6">
        <v>12.7</v>
      </c>
      <c r="AF806" s="6">
        <v>0.196523</v>
      </c>
      <c r="AG806" s="6" t="s">
        <v>479</v>
      </c>
      <c r="AH806" s="6" t="s">
        <v>32</v>
      </c>
      <c r="AI806" s="6" t="s">
        <v>41</v>
      </c>
      <c r="AJ806" s="6" t="s">
        <v>634</v>
      </c>
      <c r="AK806" s="76">
        <f>_xlfn.XLOOKUP(G806,hlpBPout!C:C,hlpBPout!X:X,".")</f>
        <v>47</v>
      </c>
      <c r="AL806" s="75">
        <f>_xlfn.XLOOKUP($G806,hlpBPout!$C:$C,hlpBPout!AA:AA,".")</f>
        <v>5</v>
      </c>
      <c r="AM806" s="75">
        <f>_xlfn.XLOOKUP(G806,hpBPaanwas!C:C,hpBPaanwas!X:X,".")</f>
        <v>47</v>
      </c>
      <c r="AN806" s="165">
        <f t="shared" si="86"/>
        <v>0.2978723404255319</v>
      </c>
      <c r="AO806" s="75">
        <f>_xlfn.XLOOKUP($G806,hpBPaanwas!$C:$C,hpBPaanwas!AA:AA,".")</f>
        <v>14</v>
      </c>
      <c r="AP806" s="116"/>
      <c r="AQ806" s="76">
        <f t="shared" si="89"/>
        <v>0.89999999999999858</v>
      </c>
      <c r="AR806" s="257"/>
      <c r="AS806" s="127"/>
      <c r="AT806" s="127" t="s">
        <v>3795</v>
      </c>
      <c r="AU806" s="128"/>
      <c r="AV806" s="232" t="str">
        <f>_xlfn.XLOOKUP($F806,Monstervakken!$C:$C,Monstervakken!L:L,".",0)</f>
        <v>Klasse industrie</v>
      </c>
      <c r="AW806" s="232" t="str">
        <f>_xlfn.XLOOKUP($F806,Monstervakken!$C:$C,Monstervakken!M:M,".",0)</f>
        <v>Klasse B</v>
      </c>
      <c r="AX806" s="232" t="str">
        <f>_xlfn.XLOOKUP($F806,Monstervakken!$C:$C,Monstervakken!N:N,".",0)</f>
        <v>Verspreidbaar</v>
      </c>
      <c r="AY806" s="232" t="str">
        <f>_xlfn.XLOOKUP($F806,Monstervakken!$C:$C,Monstervakken!O:O,".",0)</f>
        <v>Toepasbaar in GBT</v>
      </c>
      <c r="AZ806" s="232" t="str">
        <f>_xlfn.XLOOKUP($F806,Monstervakken!$C:$C,Monstervakken!P:P,".",0)</f>
        <v>Toepasbaar in GBT</v>
      </c>
      <c r="BA806" s="232" t="str">
        <f>_xlfn.XLOOKUP($F806,Monstervakken!$C:$C,Monstervakken!Q:Q,".",0)</f>
        <v>Geen</v>
      </c>
      <c r="BB806" s="232"/>
      <c r="BC806" s="234" t="str">
        <f>_xlfn.XLOOKUP($F806,Monstervakken!$C:$C,Monstervakken!CM:CM,".",0)</f>
        <v>ja</v>
      </c>
      <c r="BD806" s="234" t="str">
        <f>_xlfn.XLOOKUP($F806,Monstervakken!$C:$C,Monstervakken!CN:CN,".",0)</f>
        <v>ja</v>
      </c>
      <c r="BE806" s="234" t="str">
        <f>_xlfn.XLOOKUP($F806,Monstervakken!$C:$C,Monstervakken!CO:CO,".",0)</f>
        <v>ja</v>
      </c>
      <c r="BF806" s="234" t="str">
        <f>_xlfn.XLOOKUP($F806,Monstervakken!$C:$C,Monstervakken!CP:CP,".",0)</f>
        <v>ja</v>
      </c>
      <c r="BG806" s="234" t="str">
        <f>_xlfn.XLOOKUP($F806,Monstervakken!$C:$C,Monstervakken!CQ:CQ,".",0)</f>
        <v>ja</v>
      </c>
      <c r="BH806" s="234" t="str">
        <f>_xlfn.XLOOKUP($F806,Monstervakken!$C:$C,Monstervakken!CR:CR,".",0)</f>
        <v>ja</v>
      </c>
      <c r="BI806" s="234" t="str">
        <f>_xlfn.XLOOKUP($F806,Monstervakken!$C:$C,Monstervakken!CS:CS,".",0)</f>
        <v>ja</v>
      </c>
      <c r="BJ806" s="234" t="str">
        <f>_xlfn.XLOOKUP($F806,Monstervakken!$C:$C,Monstervakken!CT:CT,".",0)</f>
        <v>ja</v>
      </c>
      <c r="BK806" s="234" t="str">
        <f>_xlfn.XLOOKUP($F806,Monstervakken!$C:$C,Monstervakken!CU:CU,".",0)</f>
        <v>ja</v>
      </c>
      <c r="BL806" s="232" t="str">
        <f t="shared" si="87"/>
        <v>254_072</v>
      </c>
    </row>
    <row r="807" spans="1:64" x14ac:dyDescent="0.2">
      <c r="A807" s="6" t="s">
        <v>1647</v>
      </c>
      <c r="C807" s="135">
        <f>_xlfn.XLOOKUP(F807,Monstervakken!C:C,Monstervakken!B:B)</f>
        <v>4056</v>
      </c>
      <c r="D807" s="6" t="s">
        <v>1636</v>
      </c>
      <c r="E807" s="6" t="s">
        <v>148</v>
      </c>
      <c r="F807" s="75">
        <v>138</v>
      </c>
      <c r="G807" s="115" t="str">
        <f t="shared" si="85"/>
        <v>254_073</v>
      </c>
      <c r="H807" s="135"/>
      <c r="I807" s="75">
        <v>73</v>
      </c>
      <c r="J807" s="6" t="s">
        <v>151</v>
      </c>
      <c r="K807" s="23">
        <v>38.5</v>
      </c>
      <c r="L807" s="25">
        <v>3.5</v>
      </c>
      <c r="M807" s="6">
        <v>134.75</v>
      </c>
      <c r="N807" s="8">
        <v>43661</v>
      </c>
      <c r="O807" s="6" t="s">
        <v>150</v>
      </c>
      <c r="P807" s="66">
        <v>-1.97</v>
      </c>
      <c r="Q807" s="66">
        <v>-1.97</v>
      </c>
      <c r="R807" s="66">
        <f>_xlfn.XLOOKUP(E807,hlp_leggeruitrapport!A:A,hlp_leggeruitrapport!D:D)</f>
        <v>-1.97</v>
      </c>
      <c r="S807" s="66">
        <v>0.35</v>
      </c>
      <c r="T807" s="66">
        <f>_xlfn.XLOOKUP(E807,hlp_leggeruitrapport!A:A,hlp_leggeruitrapport!E:E)</f>
        <v>0.35</v>
      </c>
      <c r="U807" s="75">
        <f>_xlfn.XLOOKUP(E807,hlp_leggeruitrapport!A:A,hlp_leggeruitrapport!F:F)</f>
        <v>2</v>
      </c>
      <c r="V807" s="165">
        <f>_xlfn.XLOOKUP($G807,hpBPaanwas!$C:$C,hpBPaanwas!T:T,".")</f>
        <v>2</v>
      </c>
      <c r="W807" s="75">
        <f t="shared" si="88"/>
        <v>-2.52</v>
      </c>
      <c r="X807" s="6">
        <v>-2.3199999999999998</v>
      </c>
      <c r="Y807" s="6">
        <v>2.1</v>
      </c>
      <c r="Z807" s="6">
        <v>0.88</v>
      </c>
      <c r="AA807" s="6">
        <v>0.04</v>
      </c>
      <c r="AB807" s="6">
        <v>0.13</v>
      </c>
      <c r="AC807" s="6">
        <v>33.9</v>
      </c>
      <c r="AD807" s="6">
        <v>1.5</v>
      </c>
      <c r="AE807" s="6">
        <v>5</v>
      </c>
      <c r="AF807" s="6">
        <v>5.3452E-2</v>
      </c>
      <c r="AG807" s="6" t="s">
        <v>27</v>
      </c>
      <c r="AH807" s="6" t="s">
        <v>32</v>
      </c>
      <c r="AI807" s="6" t="s">
        <v>29</v>
      </c>
      <c r="AJ807" s="6" t="s">
        <v>151</v>
      </c>
      <c r="AK807" s="76">
        <f>_xlfn.XLOOKUP(G807,hlpBPout!C:C,hlpBPout!X:X,".")</f>
        <v>35</v>
      </c>
      <c r="AL807" s="75">
        <f>_xlfn.XLOOKUP($G807,hlpBPout!$C:$C,hlpBPout!AA:AA,".")</f>
        <v>0</v>
      </c>
      <c r="AM807" s="75">
        <f>_xlfn.XLOOKUP(G807,hpBPaanwas!C:C,hpBPaanwas!X:X,".")</f>
        <v>39</v>
      </c>
      <c r="AN807" s="165">
        <f t="shared" si="86"/>
        <v>0.20779220779220781</v>
      </c>
      <c r="AO807" s="75">
        <f>_xlfn.XLOOKUP($G807,hpBPaanwas!$C:$C,hpBPaanwas!AA:AA,".")</f>
        <v>8</v>
      </c>
      <c r="AP807" s="116"/>
      <c r="AQ807" s="76">
        <f t="shared" si="89"/>
        <v>1.1000000000000014</v>
      </c>
      <c r="AR807" s="257"/>
      <c r="AS807" s="127"/>
      <c r="AT807" s="127" t="s">
        <v>3795</v>
      </c>
      <c r="AU807" s="128"/>
      <c r="AV807" s="232" t="str">
        <f>_xlfn.XLOOKUP($F807,Monstervakken!$C:$C,Monstervakken!L:L,".",0)</f>
        <v>Klasse industrie</v>
      </c>
      <c r="AW807" s="232" t="str">
        <f>_xlfn.XLOOKUP($F807,Monstervakken!$C:$C,Monstervakken!M:M,".",0)</f>
        <v>Klasse B</v>
      </c>
      <c r="AX807" s="232" t="str">
        <f>_xlfn.XLOOKUP($F807,Monstervakken!$C:$C,Monstervakken!N:N,".",0)</f>
        <v>Verspreidbaar</v>
      </c>
      <c r="AY807" s="232" t="str">
        <f>_xlfn.XLOOKUP($F807,Monstervakken!$C:$C,Monstervakken!O:O,".",0)</f>
        <v>Toepasbaar in GBT</v>
      </c>
      <c r="AZ807" s="232" t="str">
        <f>_xlfn.XLOOKUP($F807,Monstervakken!$C:$C,Monstervakken!P:P,".",0)</f>
        <v>Toepasbaar in GBT</v>
      </c>
      <c r="BA807" s="232" t="str">
        <f>_xlfn.XLOOKUP($F807,Monstervakken!$C:$C,Monstervakken!Q:Q,".",0)</f>
        <v>Geen</v>
      </c>
      <c r="BB807" s="232"/>
      <c r="BC807" s="234" t="str">
        <f>_xlfn.XLOOKUP($F807,Monstervakken!$C:$C,Monstervakken!CM:CM,".",0)</f>
        <v>ja</v>
      </c>
      <c r="BD807" s="234" t="str">
        <f>_xlfn.XLOOKUP($F807,Monstervakken!$C:$C,Monstervakken!CN:CN,".",0)</f>
        <v>ja</v>
      </c>
      <c r="BE807" s="234" t="str">
        <f>_xlfn.XLOOKUP($F807,Monstervakken!$C:$C,Monstervakken!CO:CO,".",0)</f>
        <v>ja</v>
      </c>
      <c r="BF807" s="234" t="str">
        <f>_xlfn.XLOOKUP($F807,Monstervakken!$C:$C,Monstervakken!CP:CP,".",0)</f>
        <v>ja</v>
      </c>
      <c r="BG807" s="234" t="str">
        <f>_xlfn.XLOOKUP($F807,Monstervakken!$C:$C,Monstervakken!CQ:CQ,".",0)</f>
        <v>ja</v>
      </c>
      <c r="BH807" s="234" t="str">
        <f>_xlfn.XLOOKUP($F807,Monstervakken!$C:$C,Monstervakken!CR:CR,".",0)</f>
        <v>ja</v>
      </c>
      <c r="BI807" s="234" t="str">
        <f>_xlfn.XLOOKUP($F807,Monstervakken!$C:$C,Monstervakken!CS:CS,".",0)</f>
        <v>ja</v>
      </c>
      <c r="BJ807" s="234" t="str">
        <f>_xlfn.XLOOKUP($F807,Monstervakken!$C:$C,Monstervakken!CT:CT,".",0)</f>
        <v>ja</v>
      </c>
      <c r="BK807" s="234" t="str">
        <f>_xlfn.XLOOKUP($F807,Monstervakken!$C:$C,Monstervakken!CU:CU,".",0)</f>
        <v>ja</v>
      </c>
      <c r="BL807" s="232" t="str">
        <f t="shared" si="87"/>
        <v>254_073</v>
      </c>
    </row>
    <row r="808" spans="1:64" x14ac:dyDescent="0.2">
      <c r="A808" s="6" t="s">
        <v>1647</v>
      </c>
      <c r="C808" s="135">
        <f>_xlfn.XLOOKUP(F808,Monstervakken!C:C,Monstervakken!B:B)</f>
        <v>2036</v>
      </c>
      <c r="D808" s="6" t="s">
        <v>1636</v>
      </c>
      <c r="E808" s="6" t="s">
        <v>152</v>
      </c>
      <c r="F808" s="75">
        <v>139</v>
      </c>
      <c r="G808" s="115" t="str">
        <f t="shared" si="85"/>
        <v>254_074</v>
      </c>
      <c r="H808" s="135"/>
      <c r="I808" s="75">
        <v>74</v>
      </c>
      <c r="J808" s="6" t="s">
        <v>153</v>
      </c>
      <c r="K808" s="23">
        <v>55.5</v>
      </c>
      <c r="L808" s="25">
        <v>3.15</v>
      </c>
      <c r="M808" s="6">
        <v>174.82499999999999</v>
      </c>
      <c r="N808" s="8">
        <v>43661</v>
      </c>
      <c r="O808" s="6" t="s">
        <v>38</v>
      </c>
      <c r="P808" s="66">
        <v>-1.97</v>
      </c>
      <c r="Q808" s="66">
        <v>-1.97</v>
      </c>
      <c r="R808" s="66">
        <f>_xlfn.XLOOKUP(E808,hlp_leggeruitrapport!A:A,hlp_leggeruitrapport!D:D)</f>
        <v>-1.97</v>
      </c>
      <c r="S808" s="66">
        <v>0.5</v>
      </c>
      <c r="T808" s="66">
        <f>_xlfn.XLOOKUP(E808,hlp_leggeruitrapport!A:A,hlp_leggeruitrapport!E:E)</f>
        <v>0.5</v>
      </c>
      <c r="U808" s="75">
        <f>_xlfn.XLOOKUP(E808,hlp_leggeruitrapport!A:A,hlp_leggeruitrapport!F:F)</f>
        <v>2</v>
      </c>
      <c r="V808" s="165">
        <f>_xlfn.XLOOKUP($G808,hpBPaanwas!$C:$C,hpBPaanwas!T:T,".")</f>
        <v>2</v>
      </c>
      <c r="W808" s="75">
        <f t="shared" si="88"/>
        <v>-2.6700000000000004</v>
      </c>
      <c r="X808" s="6">
        <v>-2.4700000000000002</v>
      </c>
      <c r="Y808" s="6">
        <v>1.1499999999999999</v>
      </c>
      <c r="Z808" s="6">
        <v>0.45</v>
      </c>
      <c r="AA808" s="6">
        <v>0.02</v>
      </c>
      <c r="AB808" s="6">
        <v>0.05</v>
      </c>
      <c r="AC808" s="6">
        <v>25</v>
      </c>
      <c r="AD808" s="6">
        <v>1.1000000000000001</v>
      </c>
      <c r="AE808" s="6">
        <v>2.8</v>
      </c>
      <c r="AF808" s="6">
        <v>3.3760999999999999E-2</v>
      </c>
      <c r="AG808" s="6" t="s">
        <v>27</v>
      </c>
      <c r="AH808" s="6" t="s">
        <v>32</v>
      </c>
      <c r="AI808" s="6" t="s">
        <v>29</v>
      </c>
      <c r="AJ808" s="6" t="s">
        <v>153</v>
      </c>
      <c r="AK808" s="76">
        <f>_xlfn.XLOOKUP(G808,hlpBPout!C:C,hlpBPout!X:X,".")</f>
        <v>22</v>
      </c>
      <c r="AL808" s="75">
        <f>_xlfn.XLOOKUP($G808,hlpBPout!$C:$C,hlpBPout!AA:AA,".")</f>
        <v>0</v>
      </c>
      <c r="AM808" s="75">
        <f>_xlfn.XLOOKUP(G808,hpBPaanwas!C:C,hpBPaanwas!X:X,".")</f>
        <v>28</v>
      </c>
      <c r="AN808" s="165">
        <f t="shared" si="86"/>
        <v>0.10810810810810811</v>
      </c>
      <c r="AO808" s="75">
        <f>_xlfn.XLOOKUP($G808,hpBPaanwas!$C:$C,hpBPaanwas!AA:AA,".")</f>
        <v>6</v>
      </c>
      <c r="AP808" s="116"/>
      <c r="AQ808" s="76">
        <f t="shared" si="89"/>
        <v>-3</v>
      </c>
      <c r="AR808" s="257"/>
      <c r="AS808" s="127"/>
      <c r="AT808" s="127" t="s">
        <v>3795</v>
      </c>
      <c r="AU808" s="128"/>
      <c r="AV808" s="232" t="str">
        <f>_xlfn.XLOOKUP($F808,Monstervakken!$C:$C,Monstervakken!L:L,".",0)</f>
        <v>Altijd toepasbaar</v>
      </c>
      <c r="AW808" s="232" t="str">
        <f>_xlfn.XLOOKUP($F808,Monstervakken!$C:$C,Monstervakken!M:M,".",0)</f>
        <v>Altijd toepasbaar</v>
      </c>
      <c r="AX808" s="232" t="str">
        <f>_xlfn.XLOOKUP($F808,Monstervakken!$C:$C,Monstervakken!N:N,".",0)</f>
        <v>Verspreidbaar</v>
      </c>
      <c r="AY808" s="232" t="str">
        <f>_xlfn.XLOOKUP($F808,Monstervakken!$C:$C,Monstervakken!O:O,".",0)</f>
        <v>Toepasbaar in GBT</v>
      </c>
      <c r="AZ808" s="232" t="str">
        <f>_xlfn.XLOOKUP($F808,Monstervakken!$C:$C,Monstervakken!P:P,".",0)</f>
        <v>Toepasbaar in GBT</v>
      </c>
      <c r="BA808" s="232" t="str">
        <f>_xlfn.XLOOKUP($F808,Monstervakken!$C:$C,Monstervakken!Q:Q,".",0)</f>
        <v>Geen</v>
      </c>
      <c r="BB808" s="232"/>
      <c r="BC808" s="234" t="str">
        <f>_xlfn.XLOOKUP($F808,Monstervakken!$C:$C,Monstervakken!CM:CM,".",0)</f>
        <v>ja</v>
      </c>
      <c r="BD808" s="234" t="str">
        <f>_xlfn.XLOOKUP($F808,Monstervakken!$C:$C,Monstervakken!CN:CN,".",0)</f>
        <v>ja</v>
      </c>
      <c r="BE808" s="234" t="str">
        <f>_xlfn.XLOOKUP($F808,Monstervakken!$C:$C,Monstervakken!CO:CO,".",0)</f>
        <v>ja</v>
      </c>
      <c r="BF808" s="234" t="str">
        <f>_xlfn.XLOOKUP($F808,Monstervakken!$C:$C,Monstervakken!CP:CP,".",0)</f>
        <v>ja</v>
      </c>
      <c r="BG808" s="234" t="str">
        <f>_xlfn.XLOOKUP($F808,Monstervakken!$C:$C,Monstervakken!CQ:CQ,".",0)</f>
        <v>ja</v>
      </c>
      <c r="BH808" s="234" t="str">
        <f>_xlfn.XLOOKUP($F808,Monstervakken!$C:$C,Monstervakken!CR:CR,".",0)</f>
        <v>ja</v>
      </c>
      <c r="BI808" s="234" t="str">
        <f>_xlfn.XLOOKUP($F808,Monstervakken!$C:$C,Monstervakken!CS:CS,".",0)</f>
        <v>ja</v>
      </c>
      <c r="BJ808" s="234" t="str">
        <f>_xlfn.XLOOKUP($F808,Monstervakken!$C:$C,Monstervakken!CT:CT,".",0)</f>
        <v>ja</v>
      </c>
      <c r="BK808" s="234" t="str">
        <f>_xlfn.XLOOKUP($F808,Monstervakken!$C:$C,Monstervakken!CU:CU,".",0)</f>
        <v>ja</v>
      </c>
      <c r="BL808" s="232" t="str">
        <f t="shared" si="87"/>
        <v>254_074</v>
      </c>
    </row>
    <row r="809" spans="1:64" x14ac:dyDescent="0.2">
      <c r="A809" s="6" t="s">
        <v>1647</v>
      </c>
      <c r="C809" s="135">
        <f>_xlfn.XLOOKUP(F809,Monstervakken!C:C,Monstervakken!B:B)</f>
        <v>2036</v>
      </c>
      <c r="D809" s="6" t="s">
        <v>1636</v>
      </c>
      <c r="E809" s="6" t="s">
        <v>152</v>
      </c>
      <c r="F809" s="75">
        <v>139</v>
      </c>
      <c r="G809" s="115" t="str">
        <f t="shared" si="85"/>
        <v>254_075</v>
      </c>
      <c r="H809" s="135"/>
      <c r="I809" s="75">
        <v>75</v>
      </c>
      <c r="J809" s="6" t="s">
        <v>1012</v>
      </c>
      <c r="K809" s="23">
        <v>50</v>
      </c>
      <c r="L809" s="25">
        <v>3.15</v>
      </c>
      <c r="M809" s="6">
        <v>157.5</v>
      </c>
      <c r="N809" s="8">
        <v>43661</v>
      </c>
      <c r="O809" s="6" t="s">
        <v>38</v>
      </c>
      <c r="P809" s="66">
        <v>-1.97</v>
      </c>
      <c r="Q809" s="66">
        <v>-1.97</v>
      </c>
      <c r="R809" s="66">
        <f>_xlfn.XLOOKUP(E809,hlp_leggeruitrapport!A:A,hlp_leggeruitrapport!D:D)</f>
        <v>-1.97</v>
      </c>
      <c r="S809" s="66">
        <v>0.5</v>
      </c>
      <c r="T809" s="66">
        <f>_xlfn.XLOOKUP(E809,hlp_leggeruitrapport!A:A,hlp_leggeruitrapport!E:E)</f>
        <v>0.5</v>
      </c>
      <c r="U809" s="75">
        <f>_xlfn.XLOOKUP(E809,hlp_leggeruitrapport!A:A,hlp_leggeruitrapport!F:F)</f>
        <v>2</v>
      </c>
      <c r="V809" s="165">
        <f>_xlfn.XLOOKUP($G809,hpBPaanwas!$C:$C,hpBPaanwas!T:T,".")</f>
        <v>2</v>
      </c>
      <c r="W809" s="75">
        <f t="shared" si="88"/>
        <v>-2.6700000000000004</v>
      </c>
      <c r="X809" s="6">
        <v>-2.4700000000000002</v>
      </c>
      <c r="Y809" s="6">
        <v>1.1499999999999999</v>
      </c>
      <c r="Z809" s="6">
        <v>1.32</v>
      </c>
      <c r="AA809" s="6">
        <v>0.56000000000000005</v>
      </c>
      <c r="AB809" s="6">
        <v>0.71</v>
      </c>
      <c r="AC809" s="6">
        <v>66</v>
      </c>
      <c r="AD809" s="6">
        <v>28</v>
      </c>
      <c r="AE809" s="6">
        <v>35.5</v>
      </c>
      <c r="AF809" s="6">
        <v>0.52732900000000005</v>
      </c>
      <c r="AG809" s="6" t="s">
        <v>921</v>
      </c>
      <c r="AH809" s="6" t="s">
        <v>32</v>
      </c>
      <c r="AI809" s="6" t="s">
        <v>41</v>
      </c>
      <c r="AJ809" s="6" t="s">
        <v>1012</v>
      </c>
      <c r="AK809" s="76">
        <f>_xlfn.XLOOKUP(G809,hlpBPout!C:C,hlpBPout!X:X,".")</f>
        <v>65</v>
      </c>
      <c r="AL809" s="75">
        <f>_xlfn.XLOOKUP($G809,hlpBPout!$C:$C,hlpBPout!AA:AA,".")</f>
        <v>30</v>
      </c>
      <c r="AM809" s="75">
        <f>_xlfn.XLOOKUP(G809,hpBPaanwas!C:C,hpBPaanwas!X:X,".")</f>
        <v>70</v>
      </c>
      <c r="AN809" s="165">
        <f t="shared" si="86"/>
        <v>0.8</v>
      </c>
      <c r="AO809" s="75">
        <f>_xlfn.XLOOKUP($G809,hpBPaanwas!$C:$C,hpBPaanwas!AA:AA,".")</f>
        <v>40</v>
      </c>
      <c r="AP809" s="116"/>
      <c r="AQ809" s="76">
        <f t="shared" si="89"/>
        <v>-1</v>
      </c>
      <c r="AR809" s="257"/>
      <c r="AS809" s="127"/>
      <c r="AT809" s="127" t="s">
        <v>3795</v>
      </c>
      <c r="AU809" s="128"/>
      <c r="AV809" s="232" t="str">
        <f>_xlfn.XLOOKUP($F809,Monstervakken!$C:$C,Monstervakken!L:L,".",0)</f>
        <v>Altijd toepasbaar</v>
      </c>
      <c r="AW809" s="232" t="str">
        <f>_xlfn.XLOOKUP($F809,Monstervakken!$C:$C,Monstervakken!M:M,".",0)</f>
        <v>Altijd toepasbaar</v>
      </c>
      <c r="AX809" s="232" t="str">
        <f>_xlfn.XLOOKUP($F809,Monstervakken!$C:$C,Monstervakken!N:N,".",0)</f>
        <v>Verspreidbaar</v>
      </c>
      <c r="AY809" s="232" t="str">
        <f>_xlfn.XLOOKUP($F809,Monstervakken!$C:$C,Monstervakken!O:O,".",0)</f>
        <v>Toepasbaar in GBT</v>
      </c>
      <c r="AZ809" s="232" t="str">
        <f>_xlfn.XLOOKUP($F809,Monstervakken!$C:$C,Monstervakken!P:P,".",0)</f>
        <v>Toepasbaar in GBT</v>
      </c>
      <c r="BA809" s="232" t="str">
        <f>_xlfn.XLOOKUP($F809,Monstervakken!$C:$C,Monstervakken!Q:Q,".",0)</f>
        <v>Geen</v>
      </c>
      <c r="BB809" s="232"/>
      <c r="BC809" s="234" t="str">
        <f>_xlfn.XLOOKUP($F809,Monstervakken!$C:$C,Monstervakken!CM:CM,".",0)</f>
        <v>ja</v>
      </c>
      <c r="BD809" s="234" t="str">
        <f>_xlfn.XLOOKUP($F809,Monstervakken!$C:$C,Monstervakken!CN:CN,".",0)</f>
        <v>ja</v>
      </c>
      <c r="BE809" s="234" t="str">
        <f>_xlfn.XLOOKUP($F809,Monstervakken!$C:$C,Monstervakken!CO:CO,".",0)</f>
        <v>ja</v>
      </c>
      <c r="BF809" s="234" t="str">
        <f>_xlfn.XLOOKUP($F809,Monstervakken!$C:$C,Monstervakken!CP:CP,".",0)</f>
        <v>ja</v>
      </c>
      <c r="BG809" s="234" t="str">
        <f>_xlfn.XLOOKUP($F809,Monstervakken!$C:$C,Monstervakken!CQ:CQ,".",0)</f>
        <v>ja</v>
      </c>
      <c r="BH809" s="234" t="str">
        <f>_xlfn.XLOOKUP($F809,Monstervakken!$C:$C,Monstervakken!CR:CR,".",0)</f>
        <v>ja</v>
      </c>
      <c r="BI809" s="234" t="str">
        <f>_xlfn.XLOOKUP($F809,Monstervakken!$C:$C,Monstervakken!CS:CS,".",0)</f>
        <v>ja</v>
      </c>
      <c r="BJ809" s="234" t="str">
        <f>_xlfn.XLOOKUP($F809,Monstervakken!$C:$C,Monstervakken!CT:CT,".",0)</f>
        <v>ja</v>
      </c>
      <c r="BK809" s="234" t="str">
        <f>_xlfn.XLOOKUP($F809,Monstervakken!$C:$C,Monstervakken!CU:CU,".",0)</f>
        <v>ja</v>
      </c>
      <c r="BL809" s="232" t="str">
        <f t="shared" si="87"/>
        <v>254_075</v>
      </c>
    </row>
    <row r="810" spans="1:64" x14ac:dyDescent="0.2">
      <c r="A810" s="6" t="s">
        <v>1647</v>
      </c>
      <c r="C810" s="135">
        <f>_xlfn.XLOOKUP(F810,Monstervakken!C:C,Monstervakken!B:B)</f>
        <v>2036</v>
      </c>
      <c r="D810" s="6" t="s">
        <v>1636</v>
      </c>
      <c r="E810" s="6" t="s">
        <v>152</v>
      </c>
      <c r="F810" s="75">
        <v>139</v>
      </c>
      <c r="G810" s="115" t="str">
        <f t="shared" si="85"/>
        <v>254_076</v>
      </c>
      <c r="H810" s="135"/>
      <c r="I810" s="75">
        <v>76</v>
      </c>
      <c r="J810" s="6" t="s">
        <v>635</v>
      </c>
      <c r="K810" s="23">
        <v>50</v>
      </c>
      <c r="L810" s="25">
        <v>3.05</v>
      </c>
      <c r="M810" s="6">
        <v>152.5</v>
      </c>
      <c r="N810" s="8">
        <v>43661</v>
      </c>
      <c r="O810" s="6" t="s">
        <v>38</v>
      </c>
      <c r="P810" s="66">
        <v>-1.97</v>
      </c>
      <c r="Q810" s="66">
        <v>-1.97</v>
      </c>
      <c r="R810" s="66">
        <f>_xlfn.XLOOKUP(E810,hlp_leggeruitrapport!A:A,hlp_leggeruitrapport!D:D)</f>
        <v>-1.97</v>
      </c>
      <c r="S810" s="66">
        <v>0.5</v>
      </c>
      <c r="T810" s="66">
        <f>_xlfn.XLOOKUP(E810,hlp_leggeruitrapport!A:A,hlp_leggeruitrapport!E:E)</f>
        <v>0.5</v>
      </c>
      <c r="U810" s="75">
        <f>_xlfn.XLOOKUP(E810,hlp_leggeruitrapport!A:A,hlp_leggeruitrapport!F:F)</f>
        <v>2</v>
      </c>
      <c r="V810" s="165">
        <f>_xlfn.XLOOKUP($G810,hpBPaanwas!$C:$C,hpBPaanwas!T:T,".")</f>
        <v>2</v>
      </c>
      <c r="W810" s="75">
        <f t="shared" si="88"/>
        <v>-2.6700000000000004</v>
      </c>
      <c r="X810" s="6">
        <v>-2.4700000000000002</v>
      </c>
      <c r="Y810" s="6">
        <v>1.05</v>
      </c>
      <c r="Z810" s="6">
        <v>1.28</v>
      </c>
      <c r="AA810" s="6">
        <v>0.1</v>
      </c>
      <c r="AB810" s="6">
        <v>0.23</v>
      </c>
      <c r="AC810" s="6">
        <v>64</v>
      </c>
      <c r="AD810" s="6">
        <v>5</v>
      </c>
      <c r="AE810" s="6">
        <v>11.5</v>
      </c>
      <c r="AF810" s="6">
        <v>0.16122800000000001</v>
      </c>
      <c r="AG810" s="6" t="s">
        <v>479</v>
      </c>
      <c r="AH810" s="6" t="s">
        <v>32</v>
      </c>
      <c r="AI810" s="6" t="s">
        <v>41</v>
      </c>
      <c r="AJ810" s="6" t="s">
        <v>635</v>
      </c>
      <c r="AK810" s="76">
        <f>_xlfn.XLOOKUP(G810,hlpBPout!C:C,hlpBPout!X:X,".")</f>
        <v>65</v>
      </c>
      <c r="AL810" s="75">
        <f>_xlfn.XLOOKUP($G810,hlpBPout!$C:$C,hlpBPout!AA:AA,".")</f>
        <v>5</v>
      </c>
      <c r="AM810" s="75">
        <f>_xlfn.XLOOKUP(G810,hpBPaanwas!C:C,hpBPaanwas!X:X,".")</f>
        <v>65</v>
      </c>
      <c r="AN810" s="165">
        <f t="shared" si="86"/>
        <v>0.3</v>
      </c>
      <c r="AO810" s="75">
        <f>_xlfn.XLOOKUP($G810,hpBPaanwas!$C:$C,hpBPaanwas!AA:AA,".")</f>
        <v>15</v>
      </c>
      <c r="AP810" s="116"/>
      <c r="AQ810" s="76">
        <f t="shared" si="89"/>
        <v>1</v>
      </c>
      <c r="AR810" s="257"/>
      <c r="AS810" s="127"/>
      <c r="AT810" s="127" t="s">
        <v>3795</v>
      </c>
      <c r="AU810" s="128"/>
      <c r="AV810" s="232" t="str">
        <f>_xlfn.XLOOKUP($F810,Monstervakken!$C:$C,Monstervakken!L:L,".",0)</f>
        <v>Altijd toepasbaar</v>
      </c>
      <c r="AW810" s="232" t="str">
        <f>_xlfn.XLOOKUP($F810,Monstervakken!$C:$C,Monstervakken!M:M,".",0)</f>
        <v>Altijd toepasbaar</v>
      </c>
      <c r="AX810" s="232" t="str">
        <f>_xlfn.XLOOKUP($F810,Monstervakken!$C:$C,Monstervakken!N:N,".",0)</f>
        <v>Verspreidbaar</v>
      </c>
      <c r="AY810" s="232" t="str">
        <f>_xlfn.XLOOKUP($F810,Monstervakken!$C:$C,Monstervakken!O:O,".",0)</f>
        <v>Toepasbaar in GBT</v>
      </c>
      <c r="AZ810" s="232" t="str">
        <f>_xlfn.XLOOKUP($F810,Monstervakken!$C:$C,Monstervakken!P:P,".",0)</f>
        <v>Toepasbaar in GBT</v>
      </c>
      <c r="BA810" s="232" t="str">
        <f>_xlfn.XLOOKUP($F810,Monstervakken!$C:$C,Monstervakken!Q:Q,".",0)</f>
        <v>Geen</v>
      </c>
      <c r="BB810" s="232"/>
      <c r="BC810" s="234" t="str">
        <f>_xlfn.XLOOKUP($F810,Monstervakken!$C:$C,Monstervakken!CM:CM,".",0)</f>
        <v>ja</v>
      </c>
      <c r="BD810" s="234" t="str">
        <f>_xlfn.XLOOKUP($F810,Monstervakken!$C:$C,Monstervakken!CN:CN,".",0)</f>
        <v>ja</v>
      </c>
      <c r="BE810" s="234" t="str">
        <f>_xlfn.XLOOKUP($F810,Monstervakken!$C:$C,Monstervakken!CO:CO,".",0)</f>
        <v>ja</v>
      </c>
      <c r="BF810" s="234" t="str">
        <f>_xlfn.XLOOKUP($F810,Monstervakken!$C:$C,Monstervakken!CP:CP,".",0)</f>
        <v>ja</v>
      </c>
      <c r="BG810" s="234" t="str">
        <f>_xlfn.XLOOKUP($F810,Monstervakken!$C:$C,Monstervakken!CQ:CQ,".",0)</f>
        <v>ja</v>
      </c>
      <c r="BH810" s="234" t="str">
        <f>_xlfn.XLOOKUP($F810,Monstervakken!$C:$C,Monstervakken!CR:CR,".",0)</f>
        <v>ja</v>
      </c>
      <c r="BI810" s="234" t="str">
        <f>_xlfn.XLOOKUP($F810,Monstervakken!$C:$C,Monstervakken!CS:CS,".",0)</f>
        <v>ja</v>
      </c>
      <c r="BJ810" s="234" t="str">
        <f>_xlfn.XLOOKUP($F810,Monstervakken!$C:$C,Monstervakken!CT:CT,".",0)</f>
        <v>ja</v>
      </c>
      <c r="BK810" s="234" t="str">
        <f>_xlfn.XLOOKUP($F810,Monstervakken!$C:$C,Monstervakken!CU:CU,".",0)</f>
        <v>ja</v>
      </c>
      <c r="BL810" s="232" t="str">
        <f t="shared" si="87"/>
        <v>254_076</v>
      </c>
    </row>
    <row r="811" spans="1:64" x14ac:dyDescent="0.2">
      <c r="A811" s="6" t="s">
        <v>1647</v>
      </c>
      <c r="C811" s="135">
        <f>_xlfn.XLOOKUP(F811,Monstervakken!C:C,Monstervakken!B:B)</f>
        <v>2036</v>
      </c>
      <c r="D811" s="6" t="s">
        <v>1636</v>
      </c>
      <c r="E811" s="6" t="s">
        <v>152</v>
      </c>
      <c r="F811" s="75">
        <v>139</v>
      </c>
      <c r="G811" s="115" t="str">
        <f t="shared" si="85"/>
        <v>254_077</v>
      </c>
      <c r="H811" s="135"/>
      <c r="I811" s="75">
        <v>77</v>
      </c>
      <c r="J811" s="6" t="s">
        <v>1013</v>
      </c>
      <c r="K811" s="23">
        <v>50</v>
      </c>
      <c r="L811" s="25">
        <v>1.75</v>
      </c>
      <c r="M811" s="6">
        <v>87.5</v>
      </c>
      <c r="N811" s="8">
        <v>43661</v>
      </c>
      <c r="O811" s="6" t="s">
        <v>38</v>
      </c>
      <c r="P811" s="66">
        <v>-1.97</v>
      </c>
      <c r="Q811" s="66">
        <v>-1.97</v>
      </c>
      <c r="R811" s="66">
        <f>_xlfn.XLOOKUP(E811,hlp_leggeruitrapport!A:A,hlp_leggeruitrapport!D:D)</f>
        <v>-1.97</v>
      </c>
      <c r="S811" s="66">
        <v>0.5</v>
      </c>
      <c r="T811" s="66">
        <f>_xlfn.XLOOKUP(E811,hlp_leggeruitrapport!A:A,hlp_leggeruitrapport!E:E)</f>
        <v>0.5</v>
      </c>
      <c r="U811" s="75">
        <f>_xlfn.XLOOKUP(E811,hlp_leggeruitrapport!A:A,hlp_leggeruitrapport!F:F)</f>
        <v>2</v>
      </c>
      <c r="V811" s="165">
        <f>_xlfn.XLOOKUP($G811,hpBPaanwas!$C:$C,hpBPaanwas!T:T,".")</f>
        <v>0</v>
      </c>
      <c r="W811" s="75">
        <f t="shared" si="88"/>
        <v>-2.6700000000000004</v>
      </c>
      <c r="X811" s="6">
        <v>-2.4700000000000002</v>
      </c>
      <c r="Y811" s="6">
        <v>1.75</v>
      </c>
      <c r="Z811" s="6">
        <v>0.28000000000000003</v>
      </c>
      <c r="AA811" s="6">
        <v>0.26</v>
      </c>
      <c r="AB811" s="6">
        <v>0.28000000000000003</v>
      </c>
      <c r="AC811" s="6">
        <v>14</v>
      </c>
      <c r="AD811" s="6">
        <v>13</v>
      </c>
      <c r="AE811" s="6">
        <v>14</v>
      </c>
      <c r="AF811" s="6">
        <v>0.29714299999999999</v>
      </c>
      <c r="AG811" s="6" t="s">
        <v>921</v>
      </c>
      <c r="AH811" s="6" t="s">
        <v>28</v>
      </c>
      <c r="AI811" s="6" t="s">
        <v>41</v>
      </c>
      <c r="AJ811" s="6" t="s">
        <v>1013</v>
      </c>
      <c r="AK811" s="76">
        <f>_xlfn.XLOOKUP(G811,hlpBPout!C:C,hlpBPout!X:X,".")</f>
        <v>15</v>
      </c>
      <c r="AL811" s="75" t="str">
        <f>_xlfn.XLOOKUP($G811,hlpBPout!$C:$C,hlpBPout!AA:AA,".")</f>
        <v>!</v>
      </c>
      <c r="AM811" s="75">
        <f>_xlfn.XLOOKUP(G811,hpBPaanwas!C:C,hpBPaanwas!X:X,".")</f>
        <v>15</v>
      </c>
      <c r="AN811" s="165">
        <f t="shared" si="86"/>
        <v>0.3</v>
      </c>
      <c r="AO811" s="75">
        <f>_xlfn.XLOOKUP($G811,hpBPaanwas!$C:$C,hpBPaanwas!AA:AA,".")</f>
        <v>15</v>
      </c>
      <c r="AP811" s="116"/>
      <c r="AQ811" s="76">
        <f t="shared" si="89"/>
        <v>1</v>
      </c>
      <c r="AR811" s="257"/>
      <c r="AS811" s="127"/>
      <c r="AT811" s="127" t="s">
        <v>3795</v>
      </c>
      <c r="AU811" s="128"/>
      <c r="AV811" s="232" t="str">
        <f>_xlfn.XLOOKUP($F811,Monstervakken!$C:$C,Monstervakken!L:L,".",0)</f>
        <v>Altijd toepasbaar</v>
      </c>
      <c r="AW811" s="232" t="str">
        <f>_xlfn.XLOOKUP($F811,Monstervakken!$C:$C,Monstervakken!M:M,".",0)</f>
        <v>Altijd toepasbaar</v>
      </c>
      <c r="AX811" s="232" t="str">
        <f>_xlfn.XLOOKUP($F811,Monstervakken!$C:$C,Monstervakken!N:N,".",0)</f>
        <v>Verspreidbaar</v>
      </c>
      <c r="AY811" s="232" t="str">
        <f>_xlfn.XLOOKUP($F811,Monstervakken!$C:$C,Monstervakken!O:O,".",0)</f>
        <v>Toepasbaar in GBT</v>
      </c>
      <c r="AZ811" s="232" t="str">
        <f>_xlfn.XLOOKUP($F811,Monstervakken!$C:$C,Monstervakken!P:P,".",0)</f>
        <v>Toepasbaar in GBT</v>
      </c>
      <c r="BA811" s="232" t="str">
        <f>_xlfn.XLOOKUP($F811,Monstervakken!$C:$C,Monstervakken!Q:Q,".",0)</f>
        <v>Geen</v>
      </c>
      <c r="BB811" s="232"/>
      <c r="BC811" s="234" t="str">
        <f>_xlfn.XLOOKUP($F811,Monstervakken!$C:$C,Monstervakken!CM:CM,".",0)</f>
        <v>ja</v>
      </c>
      <c r="BD811" s="234" t="str">
        <f>_xlfn.XLOOKUP($F811,Monstervakken!$C:$C,Monstervakken!CN:CN,".",0)</f>
        <v>ja</v>
      </c>
      <c r="BE811" s="234" t="str">
        <f>_xlfn.XLOOKUP($F811,Monstervakken!$C:$C,Monstervakken!CO:CO,".",0)</f>
        <v>ja</v>
      </c>
      <c r="BF811" s="234" t="str">
        <f>_xlfn.XLOOKUP($F811,Monstervakken!$C:$C,Monstervakken!CP:CP,".",0)</f>
        <v>ja</v>
      </c>
      <c r="BG811" s="234" t="str">
        <f>_xlfn.XLOOKUP($F811,Monstervakken!$C:$C,Monstervakken!CQ:CQ,".",0)</f>
        <v>ja</v>
      </c>
      <c r="BH811" s="234" t="str">
        <f>_xlfn.XLOOKUP($F811,Monstervakken!$C:$C,Monstervakken!CR:CR,".",0)</f>
        <v>ja</v>
      </c>
      <c r="BI811" s="234" t="str">
        <f>_xlfn.XLOOKUP($F811,Monstervakken!$C:$C,Monstervakken!CS:CS,".",0)</f>
        <v>ja</v>
      </c>
      <c r="BJ811" s="234" t="str">
        <f>_xlfn.XLOOKUP($F811,Monstervakken!$C:$C,Monstervakken!CT:CT,".",0)</f>
        <v>ja</v>
      </c>
      <c r="BK811" s="234" t="str">
        <f>_xlfn.XLOOKUP($F811,Monstervakken!$C:$C,Monstervakken!CU:CU,".",0)</f>
        <v>ja</v>
      </c>
      <c r="BL811" s="232" t="str">
        <f t="shared" si="87"/>
        <v>254_077</v>
      </c>
    </row>
    <row r="812" spans="1:64" x14ac:dyDescent="0.2">
      <c r="A812" s="6" t="s">
        <v>1647</v>
      </c>
      <c r="C812" s="135">
        <f>_xlfn.XLOOKUP(F812,Monstervakken!C:C,Monstervakken!B:B)</f>
        <v>2036</v>
      </c>
      <c r="D812" s="6" t="s">
        <v>1636</v>
      </c>
      <c r="E812" s="6" t="s">
        <v>152</v>
      </c>
      <c r="F812" s="75">
        <v>139</v>
      </c>
      <c r="G812" s="115" t="str">
        <f t="shared" si="85"/>
        <v>254_078</v>
      </c>
      <c r="H812" s="135"/>
      <c r="I812" s="75">
        <v>78</v>
      </c>
      <c r="J812" s="6" t="s">
        <v>1014</v>
      </c>
      <c r="K812" s="23">
        <v>50.5</v>
      </c>
      <c r="L812" s="25">
        <v>2.35</v>
      </c>
      <c r="M812" s="6">
        <v>118.675</v>
      </c>
      <c r="N812" s="8">
        <v>43661</v>
      </c>
      <c r="O812" s="6" t="s">
        <v>38</v>
      </c>
      <c r="P812" s="66">
        <v>-1.97</v>
      </c>
      <c r="Q812" s="66">
        <v>-1.97</v>
      </c>
      <c r="R812" s="66">
        <f>_xlfn.XLOOKUP(E812,hlp_leggeruitrapport!A:A,hlp_leggeruitrapport!D:D)</f>
        <v>-1.97</v>
      </c>
      <c r="S812" s="66">
        <v>0.5</v>
      </c>
      <c r="T812" s="66">
        <f>_xlfn.XLOOKUP(E812,hlp_leggeruitrapport!A:A,hlp_leggeruitrapport!E:E)</f>
        <v>0.5</v>
      </c>
      <c r="U812" s="75">
        <f>_xlfn.XLOOKUP(E812,hlp_leggeruitrapport!A:A,hlp_leggeruitrapport!F:F)</f>
        <v>2</v>
      </c>
      <c r="V812" s="165">
        <f>_xlfn.XLOOKUP($G812,hpBPaanwas!$C:$C,hpBPaanwas!T:T,".")</f>
        <v>1.35</v>
      </c>
      <c r="W812" s="75">
        <f t="shared" si="88"/>
        <v>-2.6700000000000004</v>
      </c>
      <c r="X812" s="6">
        <v>-2.4700000000000002</v>
      </c>
      <c r="Y812" s="6">
        <v>1</v>
      </c>
      <c r="Z812" s="6">
        <v>0.88</v>
      </c>
      <c r="AA812" s="6">
        <v>0.16</v>
      </c>
      <c r="AB812" s="6">
        <v>0.3</v>
      </c>
      <c r="AC812" s="6">
        <v>44.4</v>
      </c>
      <c r="AD812" s="6">
        <v>8.1</v>
      </c>
      <c r="AE812" s="6">
        <v>15.2</v>
      </c>
      <c r="AF812" s="6">
        <v>0.263158</v>
      </c>
      <c r="AG812" s="6" t="s">
        <v>921</v>
      </c>
      <c r="AH812" s="6" t="s">
        <v>32</v>
      </c>
      <c r="AI812" s="6" t="s">
        <v>41</v>
      </c>
      <c r="AJ812" s="6" t="s">
        <v>1014</v>
      </c>
      <c r="AK812" s="76">
        <f>_xlfn.XLOOKUP(G812,hlpBPout!C:C,hlpBPout!X:X,".")</f>
        <v>40</v>
      </c>
      <c r="AL812" s="75">
        <f>_xlfn.XLOOKUP($G812,hlpBPout!$C:$C,hlpBPout!AA:AA,".")</f>
        <v>0</v>
      </c>
      <c r="AM812" s="75">
        <f>_xlfn.XLOOKUP(G812,hpBPaanwas!C:C,hpBPaanwas!X:X,".")</f>
        <v>45</v>
      </c>
      <c r="AN812" s="165">
        <f t="shared" si="86"/>
        <v>0.39603960396039606</v>
      </c>
      <c r="AO812" s="75">
        <f>_xlfn.XLOOKUP($G812,hpBPaanwas!$C:$C,hpBPaanwas!AA:AA,".")</f>
        <v>20</v>
      </c>
      <c r="AP812" s="116"/>
      <c r="AQ812" s="76">
        <f t="shared" si="89"/>
        <v>-4.3999999999999986</v>
      </c>
      <c r="AR812" s="257"/>
      <c r="AS812" s="127"/>
      <c r="AT812" s="127" t="s">
        <v>3795</v>
      </c>
      <c r="AU812" s="128"/>
      <c r="AV812" s="232" t="str">
        <f>_xlfn.XLOOKUP($F812,Monstervakken!$C:$C,Monstervakken!L:L,".",0)</f>
        <v>Altijd toepasbaar</v>
      </c>
      <c r="AW812" s="232" t="str">
        <f>_xlfn.XLOOKUP($F812,Monstervakken!$C:$C,Monstervakken!M:M,".",0)</f>
        <v>Altijd toepasbaar</v>
      </c>
      <c r="AX812" s="232" t="str">
        <f>_xlfn.XLOOKUP($F812,Monstervakken!$C:$C,Monstervakken!N:N,".",0)</f>
        <v>Verspreidbaar</v>
      </c>
      <c r="AY812" s="232" t="str">
        <f>_xlfn.XLOOKUP($F812,Monstervakken!$C:$C,Monstervakken!O:O,".",0)</f>
        <v>Toepasbaar in GBT</v>
      </c>
      <c r="AZ812" s="232" t="str">
        <f>_xlfn.XLOOKUP($F812,Monstervakken!$C:$C,Monstervakken!P:P,".",0)</f>
        <v>Toepasbaar in GBT</v>
      </c>
      <c r="BA812" s="232" t="str">
        <f>_xlfn.XLOOKUP($F812,Monstervakken!$C:$C,Monstervakken!Q:Q,".",0)</f>
        <v>Geen</v>
      </c>
      <c r="BB812" s="232"/>
      <c r="BC812" s="234" t="str">
        <f>_xlfn.XLOOKUP($F812,Monstervakken!$C:$C,Monstervakken!CM:CM,".",0)</f>
        <v>ja</v>
      </c>
      <c r="BD812" s="234" t="str">
        <f>_xlfn.XLOOKUP($F812,Monstervakken!$C:$C,Monstervakken!CN:CN,".",0)</f>
        <v>ja</v>
      </c>
      <c r="BE812" s="234" t="str">
        <f>_xlfn.XLOOKUP($F812,Monstervakken!$C:$C,Monstervakken!CO:CO,".",0)</f>
        <v>ja</v>
      </c>
      <c r="BF812" s="234" t="str">
        <f>_xlfn.XLOOKUP($F812,Monstervakken!$C:$C,Monstervakken!CP:CP,".",0)</f>
        <v>ja</v>
      </c>
      <c r="BG812" s="234" t="str">
        <f>_xlfn.XLOOKUP($F812,Monstervakken!$C:$C,Monstervakken!CQ:CQ,".",0)</f>
        <v>ja</v>
      </c>
      <c r="BH812" s="234" t="str">
        <f>_xlfn.XLOOKUP($F812,Monstervakken!$C:$C,Monstervakken!CR:CR,".",0)</f>
        <v>ja</v>
      </c>
      <c r="BI812" s="234" t="str">
        <f>_xlfn.XLOOKUP($F812,Monstervakken!$C:$C,Monstervakken!CS:CS,".",0)</f>
        <v>ja</v>
      </c>
      <c r="BJ812" s="234" t="str">
        <f>_xlfn.XLOOKUP($F812,Monstervakken!$C:$C,Monstervakken!CT:CT,".",0)</f>
        <v>ja</v>
      </c>
      <c r="BK812" s="234" t="str">
        <f>_xlfn.XLOOKUP($F812,Monstervakken!$C:$C,Monstervakken!CU:CU,".",0)</f>
        <v>ja</v>
      </c>
      <c r="BL812" s="232" t="str">
        <f t="shared" si="87"/>
        <v>254_078</v>
      </c>
    </row>
    <row r="813" spans="1:64" x14ac:dyDescent="0.2">
      <c r="A813" s="6" t="s">
        <v>1647</v>
      </c>
      <c r="C813" s="135">
        <f>_xlfn.XLOOKUP(F813,Monstervakken!C:C,Monstervakken!B:B)</f>
        <v>2036</v>
      </c>
      <c r="D813" s="6" t="s">
        <v>1636</v>
      </c>
      <c r="E813" s="6" t="s">
        <v>636</v>
      </c>
      <c r="F813" s="75">
        <v>139</v>
      </c>
      <c r="G813" s="115" t="str">
        <f t="shared" si="85"/>
        <v>254_079</v>
      </c>
      <c r="H813" s="135"/>
      <c r="I813" s="75">
        <v>79</v>
      </c>
      <c r="J813" s="6" t="s">
        <v>637</v>
      </c>
      <c r="K813" s="23">
        <v>44</v>
      </c>
      <c r="L813" s="25">
        <v>5</v>
      </c>
      <c r="M813" s="6">
        <v>220</v>
      </c>
      <c r="N813" s="8">
        <v>43661</v>
      </c>
      <c r="O813" s="6" t="s">
        <v>47</v>
      </c>
      <c r="P813" s="66">
        <v>-1.97</v>
      </c>
      <c r="Q813" s="66">
        <v>-1.97</v>
      </c>
      <c r="R813" s="66">
        <f>_xlfn.XLOOKUP(E813,hlp_leggeruitrapport!A:A,hlp_leggeruitrapport!D:D)</f>
        <v>-1.97</v>
      </c>
      <c r="S813" s="66">
        <v>0.5</v>
      </c>
      <c r="T813" s="66">
        <f>_xlfn.XLOOKUP(E813,hlp_leggeruitrapport!A:A,hlp_leggeruitrapport!E:E)</f>
        <v>0.5</v>
      </c>
      <c r="U813" s="75">
        <f>_xlfn.XLOOKUP(E813,hlp_leggeruitrapport!A:A,hlp_leggeruitrapport!F:F)</f>
        <v>3</v>
      </c>
      <c r="V813" s="165">
        <f>_xlfn.XLOOKUP($G813,hpBPaanwas!$C:$C,hpBPaanwas!T:T,".")</f>
        <v>3</v>
      </c>
      <c r="W813" s="75">
        <f t="shared" si="88"/>
        <v>-2.6700000000000004</v>
      </c>
      <c r="X813" s="6">
        <v>-2.4700000000000002</v>
      </c>
      <c r="Y813" s="6">
        <v>2</v>
      </c>
      <c r="Z813" s="6">
        <v>2.09</v>
      </c>
      <c r="AA813" s="6">
        <v>0.14000000000000001</v>
      </c>
      <c r="AB813" s="6">
        <v>0.42</v>
      </c>
      <c r="AC813" s="6">
        <v>92</v>
      </c>
      <c r="AD813" s="6">
        <v>6.2</v>
      </c>
      <c r="AE813" s="6">
        <v>18.5</v>
      </c>
      <c r="AF813" s="6">
        <v>0.126697</v>
      </c>
      <c r="AG813" s="6" t="s">
        <v>479</v>
      </c>
      <c r="AH813" s="6" t="s">
        <v>32</v>
      </c>
      <c r="AI813" s="6" t="s">
        <v>41</v>
      </c>
      <c r="AJ813" s="6" t="s">
        <v>637</v>
      </c>
      <c r="AK813" s="75">
        <f>_xlfn.XLOOKUP(G813,hlpBPout!C:C,hlpBPout!X:X,".")</f>
        <v>92</v>
      </c>
      <c r="AL813" s="75">
        <f>_xlfn.XLOOKUP($G813,hlpBPout!$C:$C,hlpBPout!AA:AA,".")</f>
        <v>9</v>
      </c>
      <c r="AM813" s="75">
        <f>_xlfn.XLOOKUP(G813,hpBPaanwas!C:C,hpBPaanwas!X:X,".")</f>
        <v>97</v>
      </c>
      <c r="AN813" s="165">
        <f t="shared" si="86"/>
        <v>0.59090909090909094</v>
      </c>
      <c r="AO813" s="75">
        <f>_xlfn.XLOOKUP($G813,hpBPaanwas!$C:$C,hpBPaanwas!AA:AA,".")</f>
        <v>26</v>
      </c>
      <c r="AP813" s="116"/>
      <c r="AQ813" s="75">
        <f t="shared" si="89"/>
        <v>0</v>
      </c>
      <c r="AR813" s="116"/>
      <c r="AS813" s="127"/>
      <c r="AT813" s="127" t="s">
        <v>3795</v>
      </c>
      <c r="AU813" s="128"/>
      <c r="AV813" s="232" t="str">
        <f>_xlfn.XLOOKUP($F813,Monstervakken!$C:$C,Monstervakken!L:L,".",0)</f>
        <v>Altijd toepasbaar</v>
      </c>
      <c r="AW813" s="232" t="str">
        <f>_xlfn.XLOOKUP($F813,Monstervakken!$C:$C,Monstervakken!M:M,".",0)</f>
        <v>Altijd toepasbaar</v>
      </c>
      <c r="AX813" s="232" t="str">
        <f>_xlfn.XLOOKUP($F813,Monstervakken!$C:$C,Monstervakken!N:N,".",0)</f>
        <v>Verspreidbaar</v>
      </c>
      <c r="AY813" s="232" t="str">
        <f>_xlfn.XLOOKUP($F813,Monstervakken!$C:$C,Monstervakken!O:O,".",0)</f>
        <v>Toepasbaar in GBT</v>
      </c>
      <c r="AZ813" s="232" t="str">
        <f>_xlfn.XLOOKUP($F813,Monstervakken!$C:$C,Monstervakken!P:P,".",0)</f>
        <v>Toepasbaar in GBT</v>
      </c>
      <c r="BA813" s="232" t="str">
        <f>_xlfn.XLOOKUP($F813,Monstervakken!$C:$C,Monstervakken!Q:Q,".",0)</f>
        <v>Geen</v>
      </c>
      <c r="BB813" s="232"/>
      <c r="BC813" s="234" t="str">
        <f>_xlfn.XLOOKUP($F813,Monstervakken!$C:$C,Monstervakken!CM:CM,".",0)</f>
        <v>ja</v>
      </c>
      <c r="BD813" s="234" t="str">
        <f>_xlfn.XLOOKUP($F813,Monstervakken!$C:$C,Monstervakken!CN:CN,".",0)</f>
        <v>ja</v>
      </c>
      <c r="BE813" s="234" t="str">
        <f>_xlfn.XLOOKUP($F813,Monstervakken!$C:$C,Monstervakken!CO:CO,".",0)</f>
        <v>ja</v>
      </c>
      <c r="BF813" s="234" t="str">
        <f>_xlfn.XLOOKUP($F813,Monstervakken!$C:$C,Monstervakken!CP:CP,".",0)</f>
        <v>ja</v>
      </c>
      <c r="BG813" s="234" t="str">
        <f>_xlfn.XLOOKUP($F813,Monstervakken!$C:$C,Monstervakken!CQ:CQ,".",0)</f>
        <v>ja</v>
      </c>
      <c r="BH813" s="234" t="str">
        <f>_xlfn.XLOOKUP($F813,Monstervakken!$C:$C,Monstervakken!CR:CR,".",0)</f>
        <v>ja</v>
      </c>
      <c r="BI813" s="234" t="str">
        <f>_xlfn.XLOOKUP($F813,Monstervakken!$C:$C,Monstervakken!CS:CS,".",0)</f>
        <v>ja</v>
      </c>
      <c r="BJ813" s="234" t="str">
        <f>_xlfn.XLOOKUP($F813,Monstervakken!$C:$C,Monstervakken!CT:CT,".",0)</f>
        <v>ja</v>
      </c>
      <c r="BK813" s="234" t="str">
        <f>_xlfn.XLOOKUP($F813,Monstervakken!$C:$C,Monstervakken!CU:CU,".",0)</f>
        <v>ja</v>
      </c>
      <c r="BL813" s="232" t="str">
        <f t="shared" si="87"/>
        <v>254_079</v>
      </c>
    </row>
    <row r="814" spans="1:64" x14ac:dyDescent="0.2">
      <c r="A814" s="6" t="s">
        <v>1647</v>
      </c>
      <c r="C814" s="135">
        <f>_xlfn.XLOOKUP(F814,Monstervakken!C:C,Monstervakken!B:B)</f>
        <v>2037</v>
      </c>
      <c r="D814" s="6" t="s">
        <v>1636</v>
      </c>
      <c r="E814" s="6" t="s">
        <v>1015</v>
      </c>
      <c r="F814" s="75">
        <v>140</v>
      </c>
      <c r="G814" s="115" t="str">
        <f t="shared" si="85"/>
        <v>254_080</v>
      </c>
      <c r="H814" s="135"/>
      <c r="I814" s="75">
        <v>80</v>
      </c>
      <c r="J814" s="6" t="s">
        <v>1016</v>
      </c>
      <c r="K814" s="23">
        <v>13</v>
      </c>
      <c r="L814" s="25">
        <v>5.0999999999999996</v>
      </c>
      <c r="M814" s="6">
        <v>66.3</v>
      </c>
      <c r="N814" s="8">
        <v>43661</v>
      </c>
      <c r="O814" s="6" t="s">
        <v>47</v>
      </c>
      <c r="P814" s="66">
        <v>-1.97</v>
      </c>
      <c r="Q814" s="66">
        <v>-1.97</v>
      </c>
      <c r="R814" s="66">
        <f>_xlfn.XLOOKUP(E814,hlp_leggeruitrapport!A:A,hlp_leggeruitrapport!D:D)</f>
        <v>-1.97</v>
      </c>
      <c r="S814" s="66">
        <v>0.5</v>
      </c>
      <c r="T814" s="66">
        <f>_xlfn.XLOOKUP(E814,hlp_leggeruitrapport!A:A,hlp_leggeruitrapport!E:E)</f>
        <v>0.5</v>
      </c>
      <c r="U814" s="75">
        <f>_xlfn.XLOOKUP(E814,hlp_leggeruitrapport!A:A,hlp_leggeruitrapport!F:F)</f>
        <v>3</v>
      </c>
      <c r="V814" s="165">
        <f>_xlfn.XLOOKUP($G814,hpBPaanwas!$C:$C,hpBPaanwas!T:T,".")</f>
        <v>3</v>
      </c>
      <c r="W814" s="75">
        <f t="shared" si="88"/>
        <v>-2.6700000000000004</v>
      </c>
      <c r="X814" s="6">
        <v>-2.4700000000000002</v>
      </c>
      <c r="Y814" s="6">
        <v>2.1</v>
      </c>
      <c r="Z814" s="6">
        <v>1.51</v>
      </c>
      <c r="AA814" s="6">
        <v>0.61</v>
      </c>
      <c r="AB814" s="6">
        <v>0.89</v>
      </c>
      <c r="AC814" s="6">
        <v>19.600000000000001</v>
      </c>
      <c r="AD814" s="6">
        <v>7.9</v>
      </c>
      <c r="AE814" s="6">
        <v>11.6</v>
      </c>
      <c r="AF814" s="6">
        <v>0.41057700000000003</v>
      </c>
      <c r="AG814" s="6" t="s">
        <v>921</v>
      </c>
      <c r="AH814" s="6" t="s">
        <v>32</v>
      </c>
      <c r="AI814" s="6" t="s">
        <v>41</v>
      </c>
      <c r="AJ814" s="6" t="s">
        <v>1016</v>
      </c>
      <c r="AK814" s="75">
        <f>_xlfn.XLOOKUP(G814,hlpBPout!C:C,hlpBPout!X:X,".")</f>
        <v>20</v>
      </c>
      <c r="AL814" s="75">
        <f>_xlfn.XLOOKUP($G814,hlpBPout!$C:$C,hlpBPout!AA:AA,".")</f>
        <v>8</v>
      </c>
      <c r="AM814" s="75">
        <f>_xlfn.XLOOKUP(G814,hpBPaanwas!C:C,hpBPaanwas!X:X,".")</f>
        <v>21</v>
      </c>
      <c r="AN814" s="165">
        <f t="shared" si="86"/>
        <v>1</v>
      </c>
      <c r="AO814" s="75">
        <f>_xlfn.XLOOKUP($G814,hpBPaanwas!$C:$C,hpBPaanwas!AA:AA,".")</f>
        <v>13</v>
      </c>
      <c r="AP814" s="116"/>
      <c r="AQ814" s="75">
        <f t="shared" si="89"/>
        <v>0.39999999999999858</v>
      </c>
      <c r="AR814" s="116"/>
      <c r="AS814" s="127"/>
      <c r="AT814" s="127" t="s">
        <v>3795</v>
      </c>
      <c r="AU814" s="128"/>
      <c r="AV814" s="232" t="str">
        <f>_xlfn.XLOOKUP($F814,Monstervakken!$C:$C,Monstervakken!L:L,".",0)</f>
        <v>Altijd toepasbaar</v>
      </c>
      <c r="AW814" s="232" t="str">
        <f>_xlfn.XLOOKUP($F814,Monstervakken!$C:$C,Monstervakken!M:M,".",0)</f>
        <v>Altijd toepasbaar</v>
      </c>
      <c r="AX814" s="232" t="str">
        <f>_xlfn.XLOOKUP($F814,Monstervakken!$C:$C,Monstervakken!N:N,".",0)</f>
        <v>Verspreidbaar</v>
      </c>
      <c r="AY814" s="232" t="str">
        <f>_xlfn.XLOOKUP($F814,Monstervakken!$C:$C,Monstervakken!O:O,".",0)</f>
        <v>Toepasbaar in GBT</v>
      </c>
      <c r="AZ814" s="232" t="str">
        <f>_xlfn.XLOOKUP($F814,Monstervakken!$C:$C,Monstervakken!P:P,".",0)</f>
        <v>Toepasbaar in GBT</v>
      </c>
      <c r="BA814" s="232" t="str">
        <f>_xlfn.XLOOKUP($F814,Monstervakken!$C:$C,Monstervakken!Q:Q,".",0)</f>
        <v>Geen</v>
      </c>
      <c r="BB814" s="232"/>
      <c r="BC814" s="234" t="str">
        <f>_xlfn.XLOOKUP($F814,Monstervakken!$C:$C,Monstervakken!CM:CM,".",0)</f>
        <v>ja</v>
      </c>
      <c r="BD814" s="234" t="str">
        <f>_xlfn.XLOOKUP($F814,Monstervakken!$C:$C,Monstervakken!CN:CN,".",0)</f>
        <v>ja</v>
      </c>
      <c r="BE814" s="234" t="str">
        <f>_xlfn.XLOOKUP($F814,Monstervakken!$C:$C,Monstervakken!CO:CO,".",0)</f>
        <v>ja</v>
      </c>
      <c r="BF814" s="234" t="str">
        <f>_xlfn.XLOOKUP($F814,Monstervakken!$C:$C,Monstervakken!CP:CP,".",0)</f>
        <v>ja</v>
      </c>
      <c r="BG814" s="234" t="str">
        <f>_xlfn.XLOOKUP($F814,Monstervakken!$C:$C,Monstervakken!CQ:CQ,".",0)</f>
        <v>ja</v>
      </c>
      <c r="BH814" s="234" t="str">
        <f>_xlfn.XLOOKUP($F814,Monstervakken!$C:$C,Monstervakken!CR:CR,".",0)</f>
        <v>ja</v>
      </c>
      <c r="BI814" s="234" t="str">
        <f>_xlfn.XLOOKUP($F814,Monstervakken!$C:$C,Monstervakken!CS:CS,".",0)</f>
        <v>ja</v>
      </c>
      <c r="BJ814" s="234" t="str">
        <f>_xlfn.XLOOKUP($F814,Monstervakken!$C:$C,Monstervakken!CT:CT,".",0)</f>
        <v>ja</v>
      </c>
      <c r="BK814" s="234" t="str">
        <f>_xlfn.XLOOKUP($F814,Monstervakken!$C:$C,Monstervakken!CU:CU,".",0)</f>
        <v>ja</v>
      </c>
      <c r="BL814" s="232" t="str">
        <f t="shared" si="87"/>
        <v>254_080</v>
      </c>
    </row>
    <row r="815" spans="1:64" x14ac:dyDescent="0.2">
      <c r="A815" s="6" t="s">
        <v>1647</v>
      </c>
      <c r="C815" s="135">
        <f>_xlfn.XLOOKUP(F815,Monstervakken!C:C,Monstervakken!B:B)</f>
        <v>2038</v>
      </c>
      <c r="D815" s="6" t="s">
        <v>1636</v>
      </c>
      <c r="E815" s="6" t="s">
        <v>1017</v>
      </c>
      <c r="F815" s="75">
        <v>141</v>
      </c>
      <c r="G815" s="115" t="str">
        <f t="shared" si="85"/>
        <v>254_081</v>
      </c>
      <c r="H815" s="135"/>
      <c r="I815" s="75">
        <v>81</v>
      </c>
      <c r="J815" s="6" t="s">
        <v>1018</v>
      </c>
      <c r="K815" s="23">
        <v>41.5</v>
      </c>
      <c r="L815" s="25">
        <v>3.05</v>
      </c>
      <c r="M815" s="6">
        <v>126.575</v>
      </c>
      <c r="N815" s="8">
        <v>43661</v>
      </c>
      <c r="O815" s="6" t="s">
        <v>55</v>
      </c>
      <c r="P815" s="66">
        <v>-1.97</v>
      </c>
      <c r="Q815" s="66">
        <v>-1.97</v>
      </c>
      <c r="R815" s="66">
        <f>_xlfn.XLOOKUP(E815,hlp_leggeruitrapport!A:A,hlp_leggeruitrapport!D:D)</f>
        <v>-1.97</v>
      </c>
      <c r="S815" s="66">
        <v>0.5</v>
      </c>
      <c r="T815" s="66">
        <f>_xlfn.XLOOKUP(E815,hlp_leggeruitrapport!A:A,hlp_leggeruitrapport!E:E)</f>
        <v>0.5</v>
      </c>
      <c r="U815" s="75">
        <f>_xlfn.XLOOKUP(E815,hlp_leggeruitrapport!A:A,hlp_leggeruitrapport!F:F)</f>
        <v>2</v>
      </c>
      <c r="V815" s="165">
        <f>_xlfn.XLOOKUP($G815,hpBPaanwas!$C:$C,hpBPaanwas!T:T,".")</f>
        <v>2</v>
      </c>
      <c r="W815" s="75">
        <f t="shared" si="88"/>
        <v>-2.6700000000000004</v>
      </c>
      <c r="X815" s="6">
        <v>-2.4700000000000002</v>
      </c>
      <c r="Y815" s="6">
        <v>1.05</v>
      </c>
      <c r="Z815" s="6">
        <v>1.1499999999999999</v>
      </c>
      <c r="AA815" s="6">
        <v>0.43</v>
      </c>
      <c r="AB815" s="6">
        <v>0.56000000000000005</v>
      </c>
      <c r="AC815" s="6">
        <v>47.7</v>
      </c>
      <c r="AD815" s="6">
        <v>17.8</v>
      </c>
      <c r="AE815" s="6">
        <v>23.2</v>
      </c>
      <c r="AF815" s="6">
        <v>0.46012700000000001</v>
      </c>
      <c r="AG815" s="6" t="s">
        <v>921</v>
      </c>
      <c r="AH815" s="6" t="s">
        <v>32</v>
      </c>
      <c r="AI815" s="6" t="s">
        <v>41</v>
      </c>
      <c r="AJ815" s="6" t="s">
        <v>1018</v>
      </c>
      <c r="AK815" s="75">
        <f>_xlfn.XLOOKUP(G815,hlpBPout!C:C,hlpBPout!X:X,".")</f>
        <v>46</v>
      </c>
      <c r="AL815" s="75">
        <f>_xlfn.XLOOKUP($G815,hlpBPout!$C:$C,hlpBPout!AA:AA,".")</f>
        <v>17</v>
      </c>
      <c r="AM815" s="75">
        <f>_xlfn.XLOOKUP(G815,hpBPaanwas!C:C,hpBPaanwas!X:X,".")</f>
        <v>50</v>
      </c>
      <c r="AN815" s="165">
        <f t="shared" si="86"/>
        <v>0.60240963855421692</v>
      </c>
      <c r="AO815" s="75">
        <f>_xlfn.XLOOKUP($G815,hpBPaanwas!$C:$C,hpBPaanwas!AA:AA,".")</f>
        <v>25</v>
      </c>
      <c r="AP815" s="116"/>
      <c r="AQ815" s="75">
        <f t="shared" si="89"/>
        <v>-1.7000000000000028</v>
      </c>
      <c r="AR815" s="116"/>
      <c r="AS815" s="127"/>
      <c r="AT815" s="127" t="s">
        <v>3795</v>
      </c>
      <c r="AU815" s="128"/>
      <c r="AV815" s="232" t="str">
        <f>_xlfn.XLOOKUP($F815,Monstervakken!$C:$C,Monstervakken!L:L,".",0)</f>
        <v>Altijd toepasbaar</v>
      </c>
      <c r="AW815" s="232" t="str">
        <f>_xlfn.XLOOKUP($F815,Monstervakken!$C:$C,Monstervakken!M:M,".",0)</f>
        <v>Altijd toepasbaar</v>
      </c>
      <c r="AX815" s="232" t="str">
        <f>_xlfn.XLOOKUP($F815,Monstervakken!$C:$C,Monstervakken!N:N,".",0)</f>
        <v>Verspreidbaar</v>
      </c>
      <c r="AY815" s="232" t="str">
        <f>_xlfn.XLOOKUP($F815,Monstervakken!$C:$C,Monstervakken!O:O,".",0)</f>
        <v>Toepasbaar in GBT</v>
      </c>
      <c r="AZ815" s="232" t="str">
        <f>_xlfn.XLOOKUP($F815,Monstervakken!$C:$C,Monstervakken!P:P,".",0)</f>
        <v>Toepasbaar in GBT</v>
      </c>
      <c r="BA815" s="232" t="str">
        <f>_xlfn.XLOOKUP($F815,Monstervakken!$C:$C,Monstervakken!Q:Q,".",0)</f>
        <v>Geen</v>
      </c>
      <c r="BB815" s="232"/>
      <c r="BC815" s="234" t="str">
        <f>_xlfn.XLOOKUP($F815,Monstervakken!$C:$C,Monstervakken!CM:CM,".",0)</f>
        <v>ja</v>
      </c>
      <c r="BD815" s="234" t="str">
        <f>_xlfn.XLOOKUP($F815,Monstervakken!$C:$C,Monstervakken!CN:CN,".",0)</f>
        <v>ja</v>
      </c>
      <c r="BE815" s="234" t="str">
        <f>_xlfn.XLOOKUP($F815,Monstervakken!$C:$C,Monstervakken!CO:CO,".",0)</f>
        <v>ja</v>
      </c>
      <c r="BF815" s="234" t="str">
        <f>_xlfn.XLOOKUP($F815,Monstervakken!$C:$C,Monstervakken!CP:CP,".",0)</f>
        <v>ja</v>
      </c>
      <c r="BG815" s="234" t="str">
        <f>_xlfn.XLOOKUP($F815,Monstervakken!$C:$C,Monstervakken!CQ:CQ,".",0)</f>
        <v>ja</v>
      </c>
      <c r="BH815" s="234" t="str">
        <f>_xlfn.XLOOKUP($F815,Monstervakken!$C:$C,Monstervakken!CR:CR,".",0)</f>
        <v>ja</v>
      </c>
      <c r="BI815" s="234" t="str">
        <f>_xlfn.XLOOKUP($F815,Monstervakken!$C:$C,Monstervakken!CS:CS,".",0)</f>
        <v>ja</v>
      </c>
      <c r="BJ815" s="234" t="str">
        <f>_xlfn.XLOOKUP($F815,Monstervakken!$C:$C,Monstervakken!CT:CT,".",0)</f>
        <v>ja</v>
      </c>
      <c r="BK815" s="234" t="str">
        <f>_xlfn.XLOOKUP($F815,Monstervakken!$C:$C,Monstervakken!CU:CU,".",0)</f>
        <v>ja</v>
      </c>
      <c r="BL815" s="232" t="str">
        <f t="shared" si="87"/>
        <v>254_081</v>
      </c>
    </row>
    <row r="816" spans="1:64" x14ac:dyDescent="0.2">
      <c r="A816" s="6" t="s">
        <v>1647</v>
      </c>
      <c r="C816" s="135">
        <f>_xlfn.XLOOKUP(F816,Monstervakken!C:C,Monstervakken!B:B)</f>
        <v>2038</v>
      </c>
      <c r="D816" s="6" t="s">
        <v>1636</v>
      </c>
      <c r="E816" s="6" t="s">
        <v>1019</v>
      </c>
      <c r="F816" s="75">
        <v>141</v>
      </c>
      <c r="G816" s="115" t="str">
        <f t="shared" si="85"/>
        <v>254_082</v>
      </c>
      <c r="H816" s="135"/>
      <c r="I816" s="75">
        <v>82</v>
      </c>
      <c r="J816" s="6" t="s">
        <v>1020</v>
      </c>
      <c r="K816" s="23">
        <v>3</v>
      </c>
      <c r="L816" s="25">
        <v>5.7</v>
      </c>
      <c r="M816" s="6">
        <v>17.100000000000001</v>
      </c>
      <c r="N816" s="8">
        <v>43661</v>
      </c>
      <c r="O816" s="6" t="s">
        <v>55</v>
      </c>
      <c r="P816" s="66">
        <v>-1.97</v>
      </c>
      <c r="Q816" s="66">
        <v>-1.97</v>
      </c>
      <c r="R816" s="66">
        <f>_xlfn.XLOOKUP(E816,hlp_leggeruitrapport!A:A,hlp_leggeruitrapport!D:D)</f>
        <v>-1.97</v>
      </c>
      <c r="S816" s="66">
        <v>0.5</v>
      </c>
      <c r="T816" s="66">
        <f>_xlfn.XLOOKUP(E816,hlp_leggeruitrapport!A:A,hlp_leggeruitrapport!E:E)</f>
        <v>0.5</v>
      </c>
      <c r="U816" s="75">
        <f>_xlfn.XLOOKUP(E816,hlp_leggeruitrapport!A:A,hlp_leggeruitrapport!F:F)</f>
        <v>3</v>
      </c>
      <c r="V816" s="165">
        <f>_xlfn.XLOOKUP($G816,hpBPaanwas!$C:$C,hpBPaanwas!T:T,".")</f>
        <v>3</v>
      </c>
      <c r="W816" s="75">
        <f t="shared" si="88"/>
        <v>-2.6700000000000004</v>
      </c>
      <c r="X816" s="6">
        <v>-2.4700000000000002</v>
      </c>
      <c r="Y816" s="6">
        <v>2.7</v>
      </c>
      <c r="Z816" s="6">
        <v>2.58</v>
      </c>
      <c r="AA816" s="6">
        <v>0.75</v>
      </c>
      <c r="AB816" s="6">
        <v>1.17</v>
      </c>
      <c r="AC816" s="6">
        <v>7.7</v>
      </c>
      <c r="AD816" s="6">
        <v>2.2999999999999998</v>
      </c>
      <c r="AE816" s="6">
        <v>3.5</v>
      </c>
      <c r="AF816" s="6">
        <v>0.42452800000000002</v>
      </c>
      <c r="AG816" s="6" t="s">
        <v>921</v>
      </c>
      <c r="AH816" s="6" t="s">
        <v>32</v>
      </c>
      <c r="AI816" s="6" t="s">
        <v>41</v>
      </c>
      <c r="AJ816" s="6" t="s">
        <v>1020</v>
      </c>
      <c r="AK816" s="75">
        <f>_xlfn.XLOOKUP(G816,hlpBPout!C:C,hlpBPout!X:X,".")</f>
        <v>8</v>
      </c>
      <c r="AL816" s="75">
        <f>_xlfn.XLOOKUP($G816,hlpBPout!$C:$C,hlpBPout!AA:AA,".")</f>
        <v>2</v>
      </c>
      <c r="AM816" s="75">
        <f>_xlfn.XLOOKUP(G816,hpBPaanwas!C:C,hpBPaanwas!X:X,".")</f>
        <v>8</v>
      </c>
      <c r="AN816" s="165">
        <f t="shared" si="86"/>
        <v>1.3333333333333333</v>
      </c>
      <c r="AO816" s="75">
        <f>_xlfn.XLOOKUP($G816,hpBPaanwas!$C:$C,hpBPaanwas!AA:AA,".")</f>
        <v>4</v>
      </c>
      <c r="AP816" s="116"/>
      <c r="AQ816" s="75">
        <f t="shared" si="89"/>
        <v>0.29999999999999982</v>
      </c>
      <c r="AR816" s="116"/>
      <c r="AS816" s="127"/>
      <c r="AT816" s="127" t="s">
        <v>3795</v>
      </c>
      <c r="AU816" s="128"/>
      <c r="AV816" s="232" t="str">
        <f>_xlfn.XLOOKUP($F816,Monstervakken!$C:$C,Monstervakken!L:L,".",0)</f>
        <v>Altijd toepasbaar</v>
      </c>
      <c r="AW816" s="232" t="str">
        <f>_xlfn.XLOOKUP($F816,Monstervakken!$C:$C,Monstervakken!M:M,".",0)</f>
        <v>Altijd toepasbaar</v>
      </c>
      <c r="AX816" s="232" t="str">
        <f>_xlfn.XLOOKUP($F816,Monstervakken!$C:$C,Monstervakken!N:N,".",0)</f>
        <v>Verspreidbaar</v>
      </c>
      <c r="AY816" s="232" t="str">
        <f>_xlfn.XLOOKUP($F816,Monstervakken!$C:$C,Monstervakken!O:O,".",0)</f>
        <v>Toepasbaar in GBT</v>
      </c>
      <c r="AZ816" s="232" t="str">
        <f>_xlfn.XLOOKUP($F816,Monstervakken!$C:$C,Monstervakken!P:P,".",0)</f>
        <v>Toepasbaar in GBT</v>
      </c>
      <c r="BA816" s="232" t="str">
        <f>_xlfn.XLOOKUP($F816,Monstervakken!$C:$C,Monstervakken!Q:Q,".",0)</f>
        <v>Geen</v>
      </c>
      <c r="BB816" s="232"/>
      <c r="BC816" s="234" t="str">
        <f>_xlfn.XLOOKUP($F816,Monstervakken!$C:$C,Monstervakken!CM:CM,".",0)</f>
        <v>ja</v>
      </c>
      <c r="BD816" s="234" t="str">
        <f>_xlfn.XLOOKUP($F816,Monstervakken!$C:$C,Monstervakken!CN:CN,".",0)</f>
        <v>ja</v>
      </c>
      <c r="BE816" s="234" t="str">
        <f>_xlfn.XLOOKUP($F816,Monstervakken!$C:$C,Monstervakken!CO:CO,".",0)</f>
        <v>ja</v>
      </c>
      <c r="BF816" s="234" t="str">
        <f>_xlfn.XLOOKUP($F816,Monstervakken!$C:$C,Monstervakken!CP:CP,".",0)</f>
        <v>ja</v>
      </c>
      <c r="BG816" s="234" t="str">
        <f>_xlfn.XLOOKUP($F816,Monstervakken!$C:$C,Monstervakken!CQ:CQ,".",0)</f>
        <v>ja</v>
      </c>
      <c r="BH816" s="234" t="str">
        <f>_xlfn.XLOOKUP($F816,Monstervakken!$C:$C,Monstervakken!CR:CR,".",0)</f>
        <v>ja</v>
      </c>
      <c r="BI816" s="234" t="str">
        <f>_xlfn.XLOOKUP($F816,Monstervakken!$C:$C,Monstervakken!CS:CS,".",0)</f>
        <v>ja</v>
      </c>
      <c r="BJ816" s="234" t="str">
        <f>_xlfn.XLOOKUP($F816,Monstervakken!$C:$C,Monstervakken!CT:CT,".",0)</f>
        <v>ja</v>
      </c>
      <c r="BK816" s="234" t="str">
        <f>_xlfn.XLOOKUP($F816,Monstervakken!$C:$C,Monstervakken!CU:CU,".",0)</f>
        <v>ja</v>
      </c>
      <c r="BL816" s="232" t="str">
        <f t="shared" si="87"/>
        <v>254_082</v>
      </c>
    </row>
    <row r="817" spans="1:64" x14ac:dyDescent="0.2">
      <c r="A817" s="6" t="s">
        <v>1647</v>
      </c>
      <c r="C817" s="135">
        <f>_xlfn.XLOOKUP(F817,Monstervakken!C:C,Monstervakken!B:B)</f>
        <v>2038</v>
      </c>
      <c r="D817" s="6" t="s">
        <v>1636</v>
      </c>
      <c r="E817" s="6" t="s">
        <v>1021</v>
      </c>
      <c r="F817" s="75">
        <v>141</v>
      </c>
      <c r="G817" s="115" t="str">
        <f t="shared" si="85"/>
        <v>254_083</v>
      </c>
      <c r="H817" s="135"/>
      <c r="I817" s="75">
        <v>83</v>
      </c>
      <c r="J817" s="6" t="s">
        <v>1022</v>
      </c>
      <c r="K817" s="23">
        <v>50.5</v>
      </c>
      <c r="L817" s="25">
        <v>3.8</v>
      </c>
      <c r="M817" s="6">
        <v>191.9</v>
      </c>
      <c r="N817" s="8">
        <v>43661</v>
      </c>
      <c r="O817" s="6" t="s">
        <v>66</v>
      </c>
      <c r="P817" s="66">
        <v>-1.97</v>
      </c>
      <c r="Q817" s="66">
        <v>-1.97</v>
      </c>
      <c r="R817" s="66">
        <f>_xlfn.XLOOKUP(E817,hlp_leggeruitrapport!A:A,hlp_leggeruitrapport!D:D)</f>
        <v>-1.97</v>
      </c>
      <c r="S817" s="66">
        <v>0.5</v>
      </c>
      <c r="T817" s="66">
        <f>_xlfn.XLOOKUP(E817,hlp_leggeruitrapport!A:A,hlp_leggeruitrapport!E:E)</f>
        <v>0.5</v>
      </c>
      <c r="U817" s="75">
        <f>_xlfn.XLOOKUP(E817,hlp_leggeruitrapport!A:A,hlp_leggeruitrapport!F:F)</f>
        <v>2</v>
      </c>
      <c r="V817" s="165">
        <f>_xlfn.XLOOKUP($G817,hpBPaanwas!$C:$C,hpBPaanwas!T:T,".")</f>
        <v>2</v>
      </c>
      <c r="W817" s="75">
        <f t="shared" si="88"/>
        <v>-2.6700000000000004</v>
      </c>
      <c r="X817" s="6">
        <v>-2.4700000000000002</v>
      </c>
      <c r="Y817" s="6">
        <v>1.8</v>
      </c>
      <c r="Z817" s="6">
        <v>1.32</v>
      </c>
      <c r="AA817" s="6">
        <v>0.45</v>
      </c>
      <c r="AB817" s="6">
        <v>0.73</v>
      </c>
      <c r="AC817" s="6">
        <v>66.7</v>
      </c>
      <c r="AD817" s="6">
        <v>22.7</v>
      </c>
      <c r="AE817" s="6">
        <v>36.9</v>
      </c>
      <c r="AF817" s="6">
        <v>0.39130399999999999</v>
      </c>
      <c r="AG817" s="6" t="s">
        <v>921</v>
      </c>
      <c r="AH817" s="6" t="s">
        <v>28</v>
      </c>
      <c r="AI817" s="6" t="s">
        <v>41</v>
      </c>
      <c r="AJ817" s="6" t="s">
        <v>1022</v>
      </c>
      <c r="AK817" s="75">
        <f>_xlfn.XLOOKUP(G817,hlpBPout!C:C,hlpBPout!X:X,".")</f>
        <v>66</v>
      </c>
      <c r="AL817" s="75">
        <f>_xlfn.XLOOKUP($G817,hlpBPout!$C:$C,hlpBPout!AA:AA,".")</f>
        <v>20</v>
      </c>
      <c r="AM817" s="75">
        <f>_xlfn.XLOOKUP(G817,hpBPaanwas!C:C,hpBPaanwas!X:X,".")</f>
        <v>71</v>
      </c>
      <c r="AN817" s="165">
        <f t="shared" si="86"/>
        <v>0.79207920792079212</v>
      </c>
      <c r="AO817" s="75">
        <f>_xlfn.XLOOKUP($G817,hpBPaanwas!$C:$C,hpBPaanwas!AA:AA,".")</f>
        <v>40</v>
      </c>
      <c r="AP817" s="116"/>
      <c r="AQ817" s="75">
        <f t="shared" si="89"/>
        <v>-0.70000000000000284</v>
      </c>
      <c r="AR817" s="116"/>
      <c r="AS817" s="127"/>
      <c r="AT817" s="127" t="s">
        <v>3795</v>
      </c>
      <c r="AU817" s="128"/>
      <c r="AV817" s="232" t="str">
        <f>_xlfn.XLOOKUP($F817,Monstervakken!$C:$C,Monstervakken!L:L,".",0)</f>
        <v>Altijd toepasbaar</v>
      </c>
      <c r="AW817" s="232" t="str">
        <f>_xlfn.XLOOKUP($F817,Monstervakken!$C:$C,Monstervakken!M:M,".",0)</f>
        <v>Altijd toepasbaar</v>
      </c>
      <c r="AX817" s="232" t="str">
        <f>_xlfn.XLOOKUP($F817,Monstervakken!$C:$C,Monstervakken!N:N,".",0)</f>
        <v>Verspreidbaar</v>
      </c>
      <c r="AY817" s="232" t="str">
        <f>_xlfn.XLOOKUP($F817,Monstervakken!$C:$C,Monstervakken!O:O,".",0)</f>
        <v>Toepasbaar in GBT</v>
      </c>
      <c r="AZ817" s="232" t="str">
        <f>_xlfn.XLOOKUP($F817,Monstervakken!$C:$C,Monstervakken!P:P,".",0)</f>
        <v>Toepasbaar in GBT</v>
      </c>
      <c r="BA817" s="232" t="str">
        <f>_xlfn.XLOOKUP($F817,Monstervakken!$C:$C,Monstervakken!Q:Q,".",0)</f>
        <v>Geen</v>
      </c>
      <c r="BB817" s="232"/>
      <c r="BC817" s="234" t="str">
        <f>_xlfn.XLOOKUP($F817,Monstervakken!$C:$C,Monstervakken!CM:CM,".",0)</f>
        <v>ja</v>
      </c>
      <c r="BD817" s="234" t="str">
        <f>_xlfn.XLOOKUP($F817,Monstervakken!$C:$C,Monstervakken!CN:CN,".",0)</f>
        <v>ja</v>
      </c>
      <c r="BE817" s="234" t="str">
        <f>_xlfn.XLOOKUP($F817,Monstervakken!$C:$C,Monstervakken!CO:CO,".",0)</f>
        <v>ja</v>
      </c>
      <c r="BF817" s="234" t="str">
        <f>_xlfn.XLOOKUP($F817,Monstervakken!$C:$C,Monstervakken!CP:CP,".",0)</f>
        <v>ja</v>
      </c>
      <c r="BG817" s="234" t="str">
        <f>_xlfn.XLOOKUP($F817,Monstervakken!$C:$C,Monstervakken!CQ:CQ,".",0)</f>
        <v>ja</v>
      </c>
      <c r="BH817" s="234" t="str">
        <f>_xlfn.XLOOKUP($F817,Monstervakken!$C:$C,Monstervakken!CR:CR,".",0)</f>
        <v>ja</v>
      </c>
      <c r="BI817" s="234" t="str">
        <f>_xlfn.XLOOKUP($F817,Monstervakken!$C:$C,Monstervakken!CS:CS,".",0)</f>
        <v>ja</v>
      </c>
      <c r="BJ817" s="234" t="str">
        <f>_xlfn.XLOOKUP($F817,Monstervakken!$C:$C,Monstervakken!CT:CT,".",0)</f>
        <v>ja</v>
      </c>
      <c r="BK817" s="234" t="str">
        <f>_xlfn.XLOOKUP($F817,Monstervakken!$C:$C,Monstervakken!CU:CU,".",0)</f>
        <v>ja</v>
      </c>
      <c r="BL817" s="232" t="str">
        <f t="shared" si="87"/>
        <v>254_083</v>
      </c>
    </row>
    <row r="818" spans="1:64" x14ac:dyDescent="0.2">
      <c r="A818" s="6" t="s">
        <v>1647</v>
      </c>
      <c r="C818" s="135">
        <f>_xlfn.XLOOKUP(F818,Monstervakken!C:C,Monstervakken!B:B)</f>
        <v>4063</v>
      </c>
      <c r="D818" s="6" t="s">
        <v>1636</v>
      </c>
      <c r="E818" s="6" t="s">
        <v>154</v>
      </c>
      <c r="F818" s="75">
        <v>149</v>
      </c>
      <c r="G818" s="115" t="str">
        <f t="shared" ref="G818:G856" si="90">D818&amp;"_"&amp;TEXT(I818,"000")</f>
        <v>254_084</v>
      </c>
      <c r="H818" s="135"/>
      <c r="I818" s="75">
        <v>84</v>
      </c>
      <c r="J818" s="6" t="s">
        <v>155</v>
      </c>
      <c r="K818" s="23">
        <v>49</v>
      </c>
      <c r="L818" s="25">
        <v>6.4</v>
      </c>
      <c r="M818" s="6">
        <v>313.60000000000002</v>
      </c>
      <c r="N818" s="8">
        <v>43661</v>
      </c>
      <c r="O818" s="6" t="s">
        <v>150</v>
      </c>
      <c r="P818" s="66">
        <v>-1.97</v>
      </c>
      <c r="Q818" s="66">
        <v>-1.97</v>
      </c>
      <c r="R818" s="66">
        <f>_xlfn.XLOOKUP(E818,hlp_leggeruitrapport!A:A,hlp_leggeruitrapport!D:D)</f>
        <v>-1.97</v>
      </c>
      <c r="S818" s="66">
        <v>0.5</v>
      </c>
      <c r="T818" s="66">
        <f>_xlfn.XLOOKUP(E818,hlp_leggeruitrapport!A:A,hlp_leggeruitrapport!E:E)</f>
        <v>0.5</v>
      </c>
      <c r="U818" s="75">
        <f>_xlfn.XLOOKUP(E818,hlp_leggeruitrapport!A:A,hlp_leggeruitrapport!F:F)</f>
        <v>3</v>
      </c>
      <c r="V818" s="165">
        <f>_xlfn.XLOOKUP($G818,hpBPaanwas!$C:$C,hpBPaanwas!T:T,".")</f>
        <v>3</v>
      </c>
      <c r="W818" s="75">
        <f t="shared" ref="W818:W856" si="91">X818-0.2</f>
        <v>-2.6700000000000004</v>
      </c>
      <c r="X818" s="6">
        <v>-2.4700000000000002</v>
      </c>
      <c r="Y818" s="6">
        <v>3.4</v>
      </c>
      <c r="Z818" s="6">
        <v>1.44</v>
      </c>
      <c r="AA818" s="6">
        <v>0.16</v>
      </c>
      <c r="AB818" s="6">
        <v>0.63</v>
      </c>
      <c r="AC818" s="6">
        <v>70.599999999999994</v>
      </c>
      <c r="AD818" s="6">
        <v>7.8</v>
      </c>
      <c r="AE818" s="6">
        <v>30.9</v>
      </c>
      <c r="AF818" s="6">
        <v>9.0365000000000001E-2</v>
      </c>
      <c r="AG818" s="6" t="s">
        <v>27</v>
      </c>
      <c r="AH818" s="6" t="s">
        <v>32</v>
      </c>
      <c r="AI818" s="6" t="s">
        <v>29</v>
      </c>
      <c r="AJ818" s="6" t="s">
        <v>155</v>
      </c>
      <c r="AK818" s="75">
        <f>_xlfn.XLOOKUP(G818,hlpBPout!C:C,hlpBPout!X:X,".")</f>
        <v>69</v>
      </c>
      <c r="AL818" s="75">
        <f>_xlfn.XLOOKUP($G818,hlpBPout!$C:$C,hlpBPout!AA:AA,".")</f>
        <v>10</v>
      </c>
      <c r="AM818" s="75">
        <f>_xlfn.XLOOKUP(G818,hpBPaanwas!C:C,hpBPaanwas!X:X,".")</f>
        <v>78</v>
      </c>
      <c r="AN818" s="165">
        <f t="shared" ref="AN818:AN829" si="92">AO818/K818</f>
        <v>0.79591836734693877</v>
      </c>
      <c r="AO818" s="75">
        <f>_xlfn.XLOOKUP($G818,hpBPaanwas!$C:$C,hpBPaanwas!AA:AA,".")</f>
        <v>39</v>
      </c>
      <c r="AP818" s="116"/>
      <c r="AQ818" s="75">
        <f t="shared" ref="AQ818:AQ832" si="93">AK818-AC818</f>
        <v>-1.5999999999999943</v>
      </c>
      <c r="AR818" s="116"/>
      <c r="AS818" s="127"/>
      <c r="AT818" s="127" t="s">
        <v>3795</v>
      </c>
      <c r="AU818" s="128"/>
      <c r="AV818" s="232" t="str">
        <f>_xlfn.XLOOKUP($F818,Monstervakken!$C:$C,Monstervakken!L:L,".",0)</f>
        <v>Klasse industrie</v>
      </c>
      <c r="AW818" s="232" t="str">
        <f>_xlfn.XLOOKUP($F818,Monstervakken!$C:$C,Monstervakken!M:M,".",0)</f>
        <v>Klasse B</v>
      </c>
      <c r="AX818" s="232" t="str">
        <f>_xlfn.XLOOKUP($F818,Monstervakken!$C:$C,Monstervakken!N:N,".",0)</f>
        <v>Verspreidbaar</v>
      </c>
      <c r="AY818" s="232" t="str">
        <f>_xlfn.XLOOKUP($F818,Monstervakken!$C:$C,Monstervakken!O:O,".",0)</f>
        <v>Toepasbaar in GBT</v>
      </c>
      <c r="AZ818" s="232" t="str">
        <f>_xlfn.XLOOKUP($F818,Monstervakken!$C:$C,Monstervakken!P:P,".",0)</f>
        <v>Toepasbaar in GBT</v>
      </c>
      <c r="BA818" s="232" t="str">
        <f>_xlfn.XLOOKUP($F818,Monstervakken!$C:$C,Monstervakken!Q:Q,".",0)</f>
        <v>Geen</v>
      </c>
      <c r="BB818" s="232"/>
      <c r="BC818" s="234" t="str">
        <f>_xlfn.XLOOKUP($F818,Monstervakken!$C:$C,Monstervakken!CM:CM,".",0)</f>
        <v>ja</v>
      </c>
      <c r="BD818" s="234" t="str">
        <f>_xlfn.XLOOKUP($F818,Monstervakken!$C:$C,Monstervakken!CN:CN,".",0)</f>
        <v>ja</v>
      </c>
      <c r="BE818" s="234" t="str">
        <f>_xlfn.XLOOKUP($F818,Monstervakken!$C:$C,Monstervakken!CO:CO,".",0)</f>
        <v>ja</v>
      </c>
      <c r="BF818" s="234" t="str">
        <f>_xlfn.XLOOKUP($F818,Monstervakken!$C:$C,Monstervakken!CP:CP,".",0)</f>
        <v>ja</v>
      </c>
      <c r="BG818" s="234" t="str">
        <f>_xlfn.XLOOKUP($F818,Monstervakken!$C:$C,Monstervakken!CQ:CQ,".",0)</f>
        <v>ja</v>
      </c>
      <c r="BH818" s="234" t="str">
        <f>_xlfn.XLOOKUP($F818,Monstervakken!$C:$C,Monstervakken!CR:CR,".",0)</f>
        <v>ja</v>
      </c>
      <c r="BI818" s="234" t="str">
        <f>_xlfn.XLOOKUP($F818,Monstervakken!$C:$C,Monstervakken!CS:CS,".",0)</f>
        <v>ja</v>
      </c>
      <c r="BJ818" s="234" t="str">
        <f>_xlfn.XLOOKUP($F818,Monstervakken!$C:$C,Monstervakken!CT:CT,".",0)</f>
        <v>ja</v>
      </c>
      <c r="BK818" s="234" t="str">
        <f>_xlfn.XLOOKUP($F818,Monstervakken!$C:$C,Monstervakken!CU:CU,".",0)</f>
        <v>ja</v>
      </c>
      <c r="BL818" s="232" t="str">
        <f t="shared" si="87"/>
        <v>254_084</v>
      </c>
    </row>
    <row r="819" spans="1:64" x14ac:dyDescent="0.2">
      <c r="A819" s="6" t="s">
        <v>1647</v>
      </c>
      <c r="C819" s="135">
        <f>_xlfn.XLOOKUP(F819,Monstervakken!C:C,Monstervakken!B:B)</f>
        <v>4063</v>
      </c>
      <c r="D819" s="6" t="s">
        <v>1636</v>
      </c>
      <c r="E819" s="6" t="s">
        <v>154</v>
      </c>
      <c r="F819" s="75">
        <v>149</v>
      </c>
      <c r="G819" s="115" t="str">
        <f t="shared" si="90"/>
        <v>254_085</v>
      </c>
      <c r="H819" s="135"/>
      <c r="I819" s="75">
        <v>85</v>
      </c>
      <c r="J819" s="6" t="s">
        <v>156</v>
      </c>
      <c r="K819" s="23">
        <v>28.5</v>
      </c>
      <c r="L819" s="25">
        <v>5.0999999999999996</v>
      </c>
      <c r="M819" s="6">
        <v>145.35</v>
      </c>
      <c r="N819" s="8">
        <v>43661</v>
      </c>
      <c r="O819" s="6" t="s">
        <v>74</v>
      </c>
      <c r="P819" s="66">
        <v>-1.97</v>
      </c>
      <c r="Q819" s="66">
        <v>-1.97</v>
      </c>
      <c r="R819" s="66">
        <f>_xlfn.XLOOKUP(E819,hlp_leggeruitrapport!A:A,hlp_leggeruitrapport!D:D)</f>
        <v>-1.97</v>
      </c>
      <c r="S819" s="66">
        <v>0.5</v>
      </c>
      <c r="T819" s="66">
        <f>_xlfn.XLOOKUP(E819,hlp_leggeruitrapport!A:A,hlp_leggeruitrapport!E:E)</f>
        <v>0.5</v>
      </c>
      <c r="U819" s="75">
        <f>_xlfn.XLOOKUP(E819,hlp_leggeruitrapport!A:A,hlp_leggeruitrapport!F:F)</f>
        <v>3</v>
      </c>
      <c r="V819" s="165">
        <f>_xlfn.XLOOKUP($G819,hpBPaanwas!$C:$C,hpBPaanwas!T:T,".")</f>
        <v>3</v>
      </c>
      <c r="W819" s="75">
        <f t="shared" si="91"/>
        <v>-2.6700000000000004</v>
      </c>
      <c r="X819" s="6">
        <v>-2.4700000000000002</v>
      </c>
      <c r="Y819" s="6">
        <v>2.1</v>
      </c>
      <c r="Z819" s="6">
        <v>0.99</v>
      </c>
      <c r="AA819" s="6">
        <v>0.02</v>
      </c>
      <c r="AB819" s="6">
        <v>0.23</v>
      </c>
      <c r="AC819" s="6">
        <v>28.2</v>
      </c>
      <c r="AD819" s="6">
        <v>0.6</v>
      </c>
      <c r="AE819" s="6">
        <v>6.6</v>
      </c>
      <c r="AF819" s="6">
        <v>1.8792E-2</v>
      </c>
      <c r="AG819" s="6" t="s">
        <v>27</v>
      </c>
      <c r="AH819" s="6" t="s">
        <v>32</v>
      </c>
      <c r="AI819" s="6" t="s">
        <v>29</v>
      </c>
      <c r="AJ819" s="6" t="s">
        <v>156</v>
      </c>
      <c r="AK819" s="76">
        <f>_xlfn.XLOOKUP(G819,hlpBPout!C:C,hlpBPout!X:X,".")</f>
        <v>29</v>
      </c>
      <c r="AL819" s="75">
        <f>_xlfn.XLOOKUP($G819,hlpBPout!$C:$C,hlpBPout!AA:AA,".")</f>
        <v>0</v>
      </c>
      <c r="AM819" s="75">
        <f>_xlfn.XLOOKUP(G819,hpBPaanwas!C:C,hpBPaanwas!X:X,".")</f>
        <v>31</v>
      </c>
      <c r="AN819" s="165">
        <f t="shared" si="92"/>
        <v>0.38596491228070173</v>
      </c>
      <c r="AO819" s="75">
        <f>_xlfn.XLOOKUP($G819,hpBPaanwas!$C:$C,hpBPaanwas!AA:AA,".")</f>
        <v>11</v>
      </c>
      <c r="AP819" s="116"/>
      <c r="AQ819" s="76">
        <f t="shared" si="93"/>
        <v>0.80000000000000071</v>
      </c>
      <c r="AR819" s="257"/>
      <c r="AS819" s="127"/>
      <c r="AT819" s="127" t="s">
        <v>3795</v>
      </c>
      <c r="AU819" s="128"/>
      <c r="AV819" s="232" t="str">
        <f>_xlfn.XLOOKUP($F819,Monstervakken!$C:$C,Monstervakken!L:L,".",0)</f>
        <v>Klasse industrie</v>
      </c>
      <c r="AW819" s="232" t="str">
        <f>_xlfn.XLOOKUP($F819,Monstervakken!$C:$C,Monstervakken!M:M,".",0)</f>
        <v>Klasse B</v>
      </c>
      <c r="AX819" s="232" t="str">
        <f>_xlfn.XLOOKUP($F819,Monstervakken!$C:$C,Monstervakken!N:N,".",0)</f>
        <v>Verspreidbaar</v>
      </c>
      <c r="AY819" s="232" t="str">
        <f>_xlfn.XLOOKUP($F819,Monstervakken!$C:$C,Monstervakken!O:O,".",0)</f>
        <v>Toepasbaar in GBT</v>
      </c>
      <c r="AZ819" s="232" t="str">
        <f>_xlfn.XLOOKUP($F819,Monstervakken!$C:$C,Monstervakken!P:P,".",0)</f>
        <v>Toepasbaar in GBT</v>
      </c>
      <c r="BA819" s="232" t="str">
        <f>_xlfn.XLOOKUP($F819,Monstervakken!$C:$C,Monstervakken!Q:Q,".",0)</f>
        <v>Geen</v>
      </c>
      <c r="BB819" s="232"/>
      <c r="BC819" s="234" t="str">
        <f>_xlfn.XLOOKUP($F819,Monstervakken!$C:$C,Monstervakken!CM:CM,".",0)</f>
        <v>ja</v>
      </c>
      <c r="BD819" s="234" t="str">
        <f>_xlfn.XLOOKUP($F819,Monstervakken!$C:$C,Monstervakken!CN:CN,".",0)</f>
        <v>ja</v>
      </c>
      <c r="BE819" s="234" t="str">
        <f>_xlfn.XLOOKUP($F819,Monstervakken!$C:$C,Monstervakken!CO:CO,".",0)</f>
        <v>ja</v>
      </c>
      <c r="BF819" s="234" t="str">
        <f>_xlfn.XLOOKUP($F819,Monstervakken!$C:$C,Monstervakken!CP:CP,".",0)</f>
        <v>ja</v>
      </c>
      <c r="BG819" s="234" t="str">
        <f>_xlfn.XLOOKUP($F819,Monstervakken!$C:$C,Monstervakken!CQ:CQ,".",0)</f>
        <v>ja</v>
      </c>
      <c r="BH819" s="234" t="str">
        <f>_xlfn.XLOOKUP($F819,Monstervakken!$C:$C,Monstervakken!CR:CR,".",0)</f>
        <v>ja</v>
      </c>
      <c r="BI819" s="234" t="str">
        <f>_xlfn.XLOOKUP($F819,Monstervakken!$C:$C,Monstervakken!CS:CS,".",0)</f>
        <v>ja</v>
      </c>
      <c r="BJ819" s="234" t="str">
        <f>_xlfn.XLOOKUP($F819,Monstervakken!$C:$C,Monstervakken!CT:CT,".",0)</f>
        <v>ja</v>
      </c>
      <c r="BK819" s="234" t="str">
        <f>_xlfn.XLOOKUP($F819,Monstervakken!$C:$C,Monstervakken!CU:CU,".",0)</f>
        <v>ja</v>
      </c>
      <c r="BL819" s="232" t="str">
        <f t="shared" si="87"/>
        <v>254_085</v>
      </c>
    </row>
    <row r="820" spans="1:64" x14ac:dyDescent="0.2">
      <c r="A820" s="6" t="s">
        <v>1647</v>
      </c>
      <c r="C820" s="135">
        <f>_xlfn.XLOOKUP(F820,Monstervakken!C:C,Monstervakken!B:B)</f>
        <v>4055</v>
      </c>
      <c r="D820" s="6" t="s">
        <v>1636</v>
      </c>
      <c r="E820" s="6" t="s">
        <v>157</v>
      </c>
      <c r="F820" s="75">
        <v>137</v>
      </c>
      <c r="G820" s="115" t="str">
        <f t="shared" si="90"/>
        <v>254_086</v>
      </c>
      <c r="H820" s="135"/>
      <c r="I820" s="75">
        <v>86</v>
      </c>
      <c r="J820" s="6" t="s">
        <v>158</v>
      </c>
      <c r="K820" s="23">
        <v>37</v>
      </c>
      <c r="L820" s="25">
        <v>10.9</v>
      </c>
      <c r="M820" s="6">
        <v>403.3</v>
      </c>
      <c r="N820" s="8">
        <v>43661</v>
      </c>
      <c r="O820" s="6" t="s">
        <v>55</v>
      </c>
      <c r="P820" s="66">
        <v>-2.0699999999999998</v>
      </c>
      <c r="Q820" s="66">
        <v>-2.09</v>
      </c>
      <c r="R820" s="66">
        <f>_xlfn.XLOOKUP(E820,hlp_leggeruitrapport!A:A,hlp_leggeruitrapport!D:D)</f>
        <v>-2.09</v>
      </c>
      <c r="S820" s="66">
        <v>0.5</v>
      </c>
      <c r="T820" s="66">
        <f>_xlfn.XLOOKUP(E820,hlp_leggeruitrapport!A:A,hlp_leggeruitrapport!E:E)</f>
        <v>0.5</v>
      </c>
      <c r="U820" s="76" t="str">
        <f>_xlfn.XLOOKUP(E820,hlp_leggeruitrapport!A:A,hlp_leggeruitrapport!F:F)</f>
        <v>-</v>
      </c>
      <c r="V820" s="165">
        <f>_xlfn.XLOOKUP($G820,hpBPaanwas!$C:$C,hpBPaanwas!T:T,".")</f>
        <v>3</v>
      </c>
      <c r="W820" s="75">
        <f t="shared" si="91"/>
        <v>-2.79</v>
      </c>
      <c r="X820" s="6">
        <v>-2.59</v>
      </c>
      <c r="Y820" s="6">
        <v>7.9</v>
      </c>
      <c r="Z820" s="6">
        <v>4.3499999999999996</v>
      </c>
      <c r="AA820" s="6">
        <v>0.46</v>
      </c>
      <c r="AB820" s="6">
        <v>1.29</v>
      </c>
      <c r="AC820" s="6">
        <v>161</v>
      </c>
      <c r="AD820" s="6">
        <v>17</v>
      </c>
      <c r="AE820" s="6">
        <v>47.7</v>
      </c>
      <c r="AF820" s="6">
        <v>0.113936</v>
      </c>
      <c r="AG820" s="6" t="s">
        <v>27</v>
      </c>
      <c r="AH820" s="6" t="s">
        <v>28</v>
      </c>
      <c r="AI820" s="6" t="s">
        <v>29</v>
      </c>
      <c r="AJ820" s="6" t="s">
        <v>158</v>
      </c>
      <c r="AK820" s="75">
        <f>_xlfn.XLOOKUP(G820,hlpBPout!C:C,hlpBPout!X:X,".")</f>
        <v>159</v>
      </c>
      <c r="AL820" s="75">
        <f>_xlfn.XLOOKUP($G820,hlpBPout!$C:$C,hlpBPout!AA:AA,".")</f>
        <v>15</v>
      </c>
      <c r="AM820" s="75">
        <f>_xlfn.XLOOKUP(G820,hpBPaanwas!C:C,hpBPaanwas!X:X,".")</f>
        <v>170</v>
      </c>
      <c r="AN820" s="165">
        <f t="shared" si="92"/>
        <v>1.5135135135135136</v>
      </c>
      <c r="AO820" s="75">
        <f>_xlfn.XLOOKUP($G820,hpBPaanwas!$C:$C,hpBPaanwas!AA:AA,".")</f>
        <v>56</v>
      </c>
      <c r="AP820" s="116"/>
      <c r="AQ820" s="75">
        <f t="shared" si="93"/>
        <v>-2</v>
      </c>
      <c r="AR820" s="116"/>
      <c r="AS820" s="127"/>
      <c r="AT820" s="127" t="s">
        <v>3795</v>
      </c>
      <c r="AU820" s="128"/>
      <c r="AV820" s="232" t="str">
        <f>_xlfn.XLOOKUP($F820,Monstervakken!$C:$C,Monstervakken!L:L,".",0)</f>
        <v>Klasse industrie</v>
      </c>
      <c r="AW820" s="232" t="str">
        <f>_xlfn.XLOOKUP($F820,Monstervakken!$C:$C,Monstervakken!M:M,".",0)</f>
        <v>Klasse B</v>
      </c>
      <c r="AX820" s="232" t="str">
        <f>_xlfn.XLOOKUP($F820,Monstervakken!$C:$C,Monstervakken!N:N,".",0)</f>
        <v>Verspreidbaar</v>
      </c>
      <c r="AY820" s="232" t="str">
        <f>_xlfn.XLOOKUP($F820,Monstervakken!$C:$C,Monstervakken!O:O,".",0)</f>
        <v>Toepasbaar in GBT</v>
      </c>
      <c r="AZ820" s="232" t="str">
        <f>_xlfn.XLOOKUP($F820,Monstervakken!$C:$C,Monstervakken!P:P,".",0)</f>
        <v>Toepasbaar in GBT</v>
      </c>
      <c r="BA820" s="232" t="str">
        <f>_xlfn.XLOOKUP($F820,Monstervakken!$C:$C,Monstervakken!Q:Q,".",0)</f>
        <v>Geen</v>
      </c>
      <c r="BB820" s="232"/>
      <c r="BC820" s="234" t="str">
        <f>_xlfn.XLOOKUP($F820,Monstervakken!$C:$C,Monstervakken!CM:CM,".",0)</f>
        <v>ja</v>
      </c>
      <c r="BD820" s="234" t="str">
        <f>_xlfn.XLOOKUP($F820,Monstervakken!$C:$C,Monstervakken!CN:CN,".",0)</f>
        <v>ja</v>
      </c>
      <c r="BE820" s="234" t="str">
        <f>_xlfn.XLOOKUP($F820,Monstervakken!$C:$C,Monstervakken!CO:CO,".",0)</f>
        <v>ja</v>
      </c>
      <c r="BF820" s="234" t="str">
        <f>_xlfn.XLOOKUP($F820,Monstervakken!$C:$C,Monstervakken!CP:CP,".",0)</f>
        <v>ja</v>
      </c>
      <c r="BG820" s="234" t="str">
        <f>_xlfn.XLOOKUP($F820,Monstervakken!$C:$C,Monstervakken!CQ:CQ,".",0)</f>
        <v>ja</v>
      </c>
      <c r="BH820" s="234" t="str">
        <f>_xlfn.XLOOKUP($F820,Monstervakken!$C:$C,Monstervakken!CR:CR,".",0)</f>
        <v>ja</v>
      </c>
      <c r="BI820" s="234" t="str">
        <f>_xlfn.XLOOKUP($F820,Monstervakken!$C:$C,Monstervakken!CS:CS,".",0)</f>
        <v>ja</v>
      </c>
      <c r="BJ820" s="234" t="str">
        <f>_xlfn.XLOOKUP($F820,Monstervakken!$C:$C,Monstervakken!CT:CT,".",0)</f>
        <v>ja</v>
      </c>
      <c r="BK820" s="234" t="str">
        <f>_xlfn.XLOOKUP($F820,Monstervakken!$C:$C,Monstervakken!CU:CU,".",0)</f>
        <v>ja</v>
      </c>
      <c r="BL820" s="232" t="str">
        <f t="shared" si="87"/>
        <v>254_086</v>
      </c>
    </row>
    <row r="821" spans="1:64" x14ac:dyDescent="0.2">
      <c r="A821" s="6" t="s">
        <v>1647</v>
      </c>
      <c r="C821" s="135">
        <f>_xlfn.XLOOKUP(F821,Monstervakken!C:C,Monstervakken!B:B)</f>
        <v>4055</v>
      </c>
      <c r="D821" s="6" t="s">
        <v>1636</v>
      </c>
      <c r="E821" s="6" t="s">
        <v>157</v>
      </c>
      <c r="F821" s="75">
        <v>137</v>
      </c>
      <c r="G821" s="115" t="str">
        <f t="shared" si="90"/>
        <v>254_087</v>
      </c>
      <c r="H821" s="135"/>
      <c r="I821" s="75">
        <v>87</v>
      </c>
      <c r="J821" s="6" t="s">
        <v>159</v>
      </c>
      <c r="K821" s="23">
        <v>50</v>
      </c>
      <c r="L821" s="25">
        <v>10.45</v>
      </c>
      <c r="M821" s="6">
        <v>522.5</v>
      </c>
      <c r="N821" s="8">
        <v>43661</v>
      </c>
      <c r="O821" s="6" t="s">
        <v>74</v>
      </c>
      <c r="P821" s="66">
        <v>-2.0699999999999998</v>
      </c>
      <c r="Q821" s="66">
        <v>-2.09</v>
      </c>
      <c r="R821" s="66">
        <f>_xlfn.XLOOKUP(E821,hlp_leggeruitrapport!A:A,hlp_leggeruitrapport!D:D)</f>
        <v>-2.09</v>
      </c>
      <c r="S821" s="66">
        <v>0.5</v>
      </c>
      <c r="T821" s="66">
        <f>_xlfn.XLOOKUP(E821,hlp_leggeruitrapport!A:A,hlp_leggeruitrapport!E:E)</f>
        <v>0.5</v>
      </c>
      <c r="U821" s="76" t="str">
        <f>_xlfn.XLOOKUP(E821,hlp_leggeruitrapport!A:A,hlp_leggeruitrapport!F:F)</f>
        <v>-</v>
      </c>
      <c r="V821" s="165">
        <f>_xlfn.XLOOKUP($G821,hpBPaanwas!$C:$C,hpBPaanwas!T:T,".")</f>
        <v>3</v>
      </c>
      <c r="W821" s="75">
        <f t="shared" si="91"/>
        <v>-2.79</v>
      </c>
      <c r="X821" s="6">
        <v>-2.59</v>
      </c>
      <c r="Y821" s="6">
        <v>7.45</v>
      </c>
      <c r="Z821" s="6">
        <v>4.57</v>
      </c>
      <c r="AA821" s="6">
        <v>0.17</v>
      </c>
      <c r="AB821" s="6">
        <v>0.63</v>
      </c>
      <c r="AC821" s="6">
        <v>228.5</v>
      </c>
      <c r="AD821" s="6">
        <v>8.5</v>
      </c>
      <c r="AE821" s="6">
        <v>31.5</v>
      </c>
      <c r="AF821" s="6">
        <v>4.5221999999999998E-2</v>
      </c>
      <c r="AG821" s="6" t="s">
        <v>27</v>
      </c>
      <c r="AH821" s="6" t="s">
        <v>32</v>
      </c>
      <c r="AI821" s="6" t="s">
        <v>29</v>
      </c>
      <c r="AJ821" s="6" t="s">
        <v>159</v>
      </c>
      <c r="AK821" s="75">
        <f>_xlfn.XLOOKUP(G821,hlpBPout!C:C,hlpBPout!X:X,".")</f>
        <v>230</v>
      </c>
      <c r="AL821" s="75">
        <f>_xlfn.XLOOKUP($G821,hlpBPout!$C:$C,hlpBPout!AA:AA,".")</f>
        <v>10</v>
      </c>
      <c r="AM821" s="75">
        <f>_xlfn.XLOOKUP(G821,hpBPaanwas!C:C,hpBPaanwas!X:X,".")</f>
        <v>240</v>
      </c>
      <c r="AN821" s="165">
        <f t="shared" si="92"/>
        <v>0.7</v>
      </c>
      <c r="AO821" s="75">
        <f>_xlfn.XLOOKUP($G821,hpBPaanwas!$C:$C,hpBPaanwas!AA:AA,".")</f>
        <v>35</v>
      </c>
      <c r="AP821" s="116"/>
      <c r="AQ821" s="75">
        <f t="shared" si="93"/>
        <v>1.5</v>
      </c>
      <c r="AR821" s="116"/>
      <c r="AS821" s="127"/>
      <c r="AT821" s="127" t="s">
        <v>3795</v>
      </c>
      <c r="AU821" s="128"/>
      <c r="AV821" s="232" t="str">
        <f>_xlfn.XLOOKUP($F821,Monstervakken!$C:$C,Monstervakken!L:L,".",0)</f>
        <v>Klasse industrie</v>
      </c>
      <c r="AW821" s="232" t="str">
        <f>_xlfn.XLOOKUP($F821,Monstervakken!$C:$C,Monstervakken!M:M,".",0)</f>
        <v>Klasse B</v>
      </c>
      <c r="AX821" s="232" t="str">
        <f>_xlfn.XLOOKUP($F821,Monstervakken!$C:$C,Monstervakken!N:N,".",0)</f>
        <v>Verspreidbaar</v>
      </c>
      <c r="AY821" s="232" t="str">
        <f>_xlfn.XLOOKUP($F821,Monstervakken!$C:$C,Monstervakken!O:O,".",0)</f>
        <v>Toepasbaar in GBT</v>
      </c>
      <c r="AZ821" s="232" t="str">
        <f>_xlfn.XLOOKUP($F821,Monstervakken!$C:$C,Monstervakken!P:P,".",0)</f>
        <v>Toepasbaar in GBT</v>
      </c>
      <c r="BA821" s="232" t="str">
        <f>_xlfn.XLOOKUP($F821,Monstervakken!$C:$C,Monstervakken!Q:Q,".",0)</f>
        <v>Geen</v>
      </c>
      <c r="BB821" s="232"/>
      <c r="BC821" s="234" t="str">
        <f>_xlfn.XLOOKUP($F821,Monstervakken!$C:$C,Monstervakken!CM:CM,".",0)</f>
        <v>ja</v>
      </c>
      <c r="BD821" s="234" t="str">
        <f>_xlfn.XLOOKUP($F821,Monstervakken!$C:$C,Monstervakken!CN:CN,".",0)</f>
        <v>ja</v>
      </c>
      <c r="BE821" s="234" t="str">
        <f>_xlfn.XLOOKUP($F821,Monstervakken!$C:$C,Monstervakken!CO:CO,".",0)</f>
        <v>ja</v>
      </c>
      <c r="BF821" s="234" t="str">
        <f>_xlfn.XLOOKUP($F821,Monstervakken!$C:$C,Monstervakken!CP:CP,".",0)</f>
        <v>ja</v>
      </c>
      <c r="BG821" s="234" t="str">
        <f>_xlfn.XLOOKUP($F821,Monstervakken!$C:$C,Monstervakken!CQ:CQ,".",0)</f>
        <v>ja</v>
      </c>
      <c r="BH821" s="234" t="str">
        <f>_xlfn.XLOOKUP($F821,Monstervakken!$C:$C,Monstervakken!CR:CR,".",0)</f>
        <v>ja</v>
      </c>
      <c r="BI821" s="234" t="str">
        <f>_xlfn.XLOOKUP($F821,Monstervakken!$C:$C,Monstervakken!CS:CS,".",0)</f>
        <v>ja</v>
      </c>
      <c r="BJ821" s="234" t="str">
        <f>_xlfn.XLOOKUP($F821,Monstervakken!$C:$C,Monstervakken!CT:CT,".",0)</f>
        <v>ja</v>
      </c>
      <c r="BK821" s="234" t="str">
        <f>_xlfn.XLOOKUP($F821,Monstervakken!$C:$C,Monstervakken!CU:CU,".",0)</f>
        <v>ja</v>
      </c>
      <c r="BL821" s="232" t="str">
        <f t="shared" si="87"/>
        <v>254_087</v>
      </c>
    </row>
    <row r="822" spans="1:64" x14ac:dyDescent="0.2">
      <c r="A822" s="6" t="s">
        <v>1647</v>
      </c>
      <c r="C822" s="135">
        <f>_xlfn.XLOOKUP(F822,Monstervakken!C:C,Monstervakken!B:B)</f>
        <v>4055</v>
      </c>
      <c r="D822" s="6" t="s">
        <v>1636</v>
      </c>
      <c r="E822" s="6" t="s">
        <v>157</v>
      </c>
      <c r="F822" s="75">
        <v>137</v>
      </c>
      <c r="G822" s="115" t="str">
        <f t="shared" si="90"/>
        <v>254_088</v>
      </c>
      <c r="H822" s="135"/>
      <c r="I822" s="75">
        <v>88</v>
      </c>
      <c r="J822" s="6" t="s">
        <v>160</v>
      </c>
      <c r="K822" s="23">
        <v>55</v>
      </c>
      <c r="L822" s="25">
        <v>10.199999999999999</v>
      </c>
      <c r="M822" s="6">
        <v>561</v>
      </c>
      <c r="N822" s="8">
        <v>43661</v>
      </c>
      <c r="O822" s="6" t="s">
        <v>74</v>
      </c>
      <c r="P822" s="66">
        <v>-2.0699999999999998</v>
      </c>
      <c r="Q822" s="66">
        <v>-2.09</v>
      </c>
      <c r="R822" s="66">
        <f>_xlfn.XLOOKUP(E822,hlp_leggeruitrapport!A:A,hlp_leggeruitrapport!D:D)</f>
        <v>-2.09</v>
      </c>
      <c r="S822" s="66">
        <v>0.5</v>
      </c>
      <c r="T822" s="66">
        <f>_xlfn.XLOOKUP(E822,hlp_leggeruitrapport!A:A,hlp_leggeruitrapport!E:E)</f>
        <v>0.5</v>
      </c>
      <c r="U822" s="76" t="str">
        <f>_xlfn.XLOOKUP(E822,hlp_leggeruitrapport!A:A,hlp_leggeruitrapport!F:F)</f>
        <v>-</v>
      </c>
      <c r="V822" s="165">
        <f>_xlfn.XLOOKUP($G822,hpBPaanwas!$C:$C,hpBPaanwas!T:T,".")</f>
        <v>3</v>
      </c>
      <c r="W822" s="75">
        <f t="shared" si="91"/>
        <v>-2.79</v>
      </c>
      <c r="X822" s="6">
        <v>-2.59</v>
      </c>
      <c r="Y822" s="6">
        <v>7.2</v>
      </c>
      <c r="Z822" s="6">
        <v>4.4800000000000004</v>
      </c>
      <c r="AA822" s="6">
        <v>0.38</v>
      </c>
      <c r="AB822" s="6">
        <v>0.8</v>
      </c>
      <c r="AC822" s="6">
        <v>246.4</v>
      </c>
      <c r="AD822" s="6">
        <v>20.9</v>
      </c>
      <c r="AE822" s="6">
        <v>44</v>
      </c>
      <c r="AF822" s="6">
        <v>0.103284</v>
      </c>
      <c r="AG822" s="6" t="s">
        <v>27</v>
      </c>
      <c r="AH822" s="6" t="s">
        <v>32</v>
      </c>
      <c r="AI822" s="6" t="s">
        <v>29</v>
      </c>
      <c r="AJ822" s="6" t="s">
        <v>160</v>
      </c>
      <c r="AK822" s="75">
        <f>_xlfn.XLOOKUP(G822,hlpBPout!C:C,hlpBPout!X:X,".")</f>
        <v>248</v>
      </c>
      <c r="AL822" s="75">
        <f>_xlfn.XLOOKUP($G822,hlpBPout!$C:$C,hlpBPout!AA:AA,".")</f>
        <v>17</v>
      </c>
      <c r="AM822" s="75">
        <f>_xlfn.XLOOKUP(G822,hpBPaanwas!C:C,hpBPaanwas!X:X,".")</f>
        <v>259</v>
      </c>
      <c r="AN822" s="165">
        <f t="shared" si="92"/>
        <v>1</v>
      </c>
      <c r="AO822" s="75">
        <f>_xlfn.XLOOKUP($G822,hpBPaanwas!$C:$C,hpBPaanwas!AA:AA,".")</f>
        <v>55</v>
      </c>
      <c r="AP822" s="116"/>
      <c r="AQ822" s="75">
        <f t="shared" si="93"/>
        <v>1.5999999999999943</v>
      </c>
      <c r="AR822" s="116"/>
      <c r="AS822" s="127"/>
      <c r="AT822" s="127" t="s">
        <v>3795</v>
      </c>
      <c r="AU822" s="128"/>
      <c r="AV822" s="232" t="str">
        <f>_xlfn.XLOOKUP($F822,Monstervakken!$C:$C,Monstervakken!L:L,".",0)</f>
        <v>Klasse industrie</v>
      </c>
      <c r="AW822" s="232" t="str">
        <f>_xlfn.XLOOKUP($F822,Monstervakken!$C:$C,Monstervakken!M:M,".",0)</f>
        <v>Klasse B</v>
      </c>
      <c r="AX822" s="232" t="str">
        <f>_xlfn.XLOOKUP($F822,Monstervakken!$C:$C,Monstervakken!N:N,".",0)</f>
        <v>Verspreidbaar</v>
      </c>
      <c r="AY822" s="232" t="str">
        <f>_xlfn.XLOOKUP($F822,Monstervakken!$C:$C,Monstervakken!O:O,".",0)</f>
        <v>Toepasbaar in GBT</v>
      </c>
      <c r="AZ822" s="232" t="str">
        <f>_xlfn.XLOOKUP($F822,Monstervakken!$C:$C,Monstervakken!P:P,".",0)</f>
        <v>Toepasbaar in GBT</v>
      </c>
      <c r="BA822" s="232" t="str">
        <f>_xlfn.XLOOKUP($F822,Monstervakken!$C:$C,Monstervakken!Q:Q,".",0)</f>
        <v>Geen</v>
      </c>
      <c r="BB822" s="232"/>
      <c r="BC822" s="234" t="str">
        <f>_xlfn.XLOOKUP($F822,Monstervakken!$C:$C,Monstervakken!CM:CM,".",0)</f>
        <v>ja</v>
      </c>
      <c r="BD822" s="234" t="str">
        <f>_xlfn.XLOOKUP($F822,Monstervakken!$C:$C,Monstervakken!CN:CN,".",0)</f>
        <v>ja</v>
      </c>
      <c r="BE822" s="234" t="str">
        <f>_xlfn.XLOOKUP($F822,Monstervakken!$C:$C,Monstervakken!CO:CO,".",0)</f>
        <v>ja</v>
      </c>
      <c r="BF822" s="234" t="str">
        <f>_xlfn.XLOOKUP($F822,Monstervakken!$C:$C,Monstervakken!CP:CP,".",0)</f>
        <v>ja</v>
      </c>
      <c r="BG822" s="234" t="str">
        <f>_xlfn.XLOOKUP($F822,Monstervakken!$C:$C,Monstervakken!CQ:CQ,".",0)</f>
        <v>ja</v>
      </c>
      <c r="BH822" s="234" t="str">
        <f>_xlfn.XLOOKUP($F822,Monstervakken!$C:$C,Monstervakken!CR:CR,".",0)</f>
        <v>ja</v>
      </c>
      <c r="BI822" s="234" t="str">
        <f>_xlfn.XLOOKUP($F822,Monstervakken!$C:$C,Monstervakken!CS:CS,".",0)</f>
        <v>ja</v>
      </c>
      <c r="BJ822" s="234" t="str">
        <f>_xlfn.XLOOKUP($F822,Monstervakken!$C:$C,Monstervakken!CT:CT,".",0)</f>
        <v>ja</v>
      </c>
      <c r="BK822" s="234" t="str">
        <f>_xlfn.XLOOKUP($F822,Monstervakken!$C:$C,Monstervakken!CU:CU,".",0)</f>
        <v>ja</v>
      </c>
      <c r="BL822" s="232" t="str">
        <f t="shared" si="87"/>
        <v>254_088</v>
      </c>
    </row>
    <row r="823" spans="1:64" x14ac:dyDescent="0.2">
      <c r="A823" s="6" t="s">
        <v>1647</v>
      </c>
      <c r="C823" s="135">
        <f>_xlfn.XLOOKUP(F823,Monstervakken!C:C,Monstervakken!B:B)</f>
        <v>4055</v>
      </c>
      <c r="D823" s="6" t="s">
        <v>1636</v>
      </c>
      <c r="E823" s="6" t="s">
        <v>157</v>
      </c>
      <c r="F823" s="75">
        <v>137</v>
      </c>
      <c r="G823" s="115" t="str">
        <f t="shared" si="90"/>
        <v>254_089</v>
      </c>
      <c r="H823" s="135"/>
      <c r="I823" s="75">
        <v>89</v>
      </c>
      <c r="J823" s="6" t="s">
        <v>161</v>
      </c>
      <c r="K823" s="23">
        <v>50</v>
      </c>
      <c r="L823" s="25">
        <v>10.5</v>
      </c>
      <c r="M823" s="6">
        <v>525</v>
      </c>
      <c r="N823" s="8">
        <v>43661</v>
      </c>
      <c r="O823" s="6" t="s">
        <v>74</v>
      </c>
      <c r="P823" s="66">
        <v>-2.0699999999999998</v>
      </c>
      <c r="Q823" s="66">
        <v>-2.09</v>
      </c>
      <c r="R823" s="66">
        <f>_xlfn.XLOOKUP(E823,hlp_leggeruitrapport!A:A,hlp_leggeruitrapport!D:D)</f>
        <v>-2.09</v>
      </c>
      <c r="S823" s="66">
        <v>0.5</v>
      </c>
      <c r="T823" s="66">
        <f>_xlfn.XLOOKUP(E823,hlp_leggeruitrapport!A:A,hlp_leggeruitrapport!E:E)</f>
        <v>0.5</v>
      </c>
      <c r="U823" s="76" t="str">
        <f>_xlfn.XLOOKUP(E823,hlp_leggeruitrapport!A:A,hlp_leggeruitrapport!F:F)</f>
        <v>-</v>
      </c>
      <c r="V823" s="165">
        <f>_xlfn.XLOOKUP($G823,hpBPaanwas!$C:$C,hpBPaanwas!T:T,".")</f>
        <v>3</v>
      </c>
      <c r="W823" s="75">
        <f t="shared" si="91"/>
        <v>-2.79</v>
      </c>
      <c r="X823" s="6">
        <v>-2.59</v>
      </c>
      <c r="Y823" s="6">
        <v>7.5</v>
      </c>
      <c r="Z823" s="6">
        <v>4.66</v>
      </c>
      <c r="AA823" s="6">
        <v>0.34</v>
      </c>
      <c r="AB823" s="6">
        <v>0.94</v>
      </c>
      <c r="AC823" s="6">
        <v>233</v>
      </c>
      <c r="AD823" s="6">
        <v>17</v>
      </c>
      <c r="AE823" s="6">
        <v>47</v>
      </c>
      <c r="AF823" s="6">
        <v>8.9052000000000006E-2</v>
      </c>
      <c r="AG823" s="6" t="s">
        <v>27</v>
      </c>
      <c r="AH823" s="6" t="s">
        <v>32</v>
      </c>
      <c r="AI823" s="6" t="s">
        <v>29</v>
      </c>
      <c r="AJ823" s="6" t="s">
        <v>161</v>
      </c>
      <c r="AK823" s="75">
        <f>_xlfn.XLOOKUP(G823,hlpBPout!C:C,hlpBPout!X:X,".")</f>
        <v>230</v>
      </c>
      <c r="AL823" s="75">
        <f>_xlfn.XLOOKUP($G823,hlpBPout!$C:$C,hlpBPout!AA:AA,".")</f>
        <v>15</v>
      </c>
      <c r="AM823" s="75">
        <f>_xlfn.XLOOKUP(G823,hpBPaanwas!C:C,hpBPaanwas!X:X,".")</f>
        <v>245</v>
      </c>
      <c r="AN823" s="165">
        <f t="shared" si="92"/>
        <v>1.1000000000000001</v>
      </c>
      <c r="AO823" s="75">
        <f>_xlfn.XLOOKUP($G823,hpBPaanwas!$C:$C,hpBPaanwas!AA:AA,".")</f>
        <v>55</v>
      </c>
      <c r="AP823" s="116"/>
      <c r="AQ823" s="75">
        <f t="shared" si="93"/>
        <v>-3</v>
      </c>
      <c r="AR823" s="116"/>
      <c r="AS823" s="127"/>
      <c r="AT823" s="127" t="s">
        <v>3795</v>
      </c>
      <c r="AU823" s="128"/>
      <c r="AV823" s="232" t="str">
        <f>_xlfn.XLOOKUP($F823,Monstervakken!$C:$C,Monstervakken!L:L,".",0)</f>
        <v>Klasse industrie</v>
      </c>
      <c r="AW823" s="232" t="str">
        <f>_xlfn.XLOOKUP($F823,Monstervakken!$C:$C,Monstervakken!M:M,".",0)</f>
        <v>Klasse B</v>
      </c>
      <c r="AX823" s="232" t="str">
        <f>_xlfn.XLOOKUP($F823,Monstervakken!$C:$C,Monstervakken!N:N,".",0)</f>
        <v>Verspreidbaar</v>
      </c>
      <c r="AY823" s="232" t="str">
        <f>_xlfn.XLOOKUP($F823,Monstervakken!$C:$C,Monstervakken!O:O,".",0)</f>
        <v>Toepasbaar in GBT</v>
      </c>
      <c r="AZ823" s="232" t="str">
        <f>_xlfn.XLOOKUP($F823,Monstervakken!$C:$C,Monstervakken!P:P,".",0)</f>
        <v>Toepasbaar in GBT</v>
      </c>
      <c r="BA823" s="232" t="str">
        <f>_xlfn.XLOOKUP($F823,Monstervakken!$C:$C,Monstervakken!Q:Q,".",0)</f>
        <v>Geen</v>
      </c>
      <c r="BB823" s="232"/>
      <c r="BC823" s="234" t="str">
        <f>_xlfn.XLOOKUP($F823,Monstervakken!$C:$C,Monstervakken!CM:CM,".",0)</f>
        <v>ja</v>
      </c>
      <c r="BD823" s="234" t="str">
        <f>_xlfn.XLOOKUP($F823,Monstervakken!$C:$C,Monstervakken!CN:CN,".",0)</f>
        <v>ja</v>
      </c>
      <c r="BE823" s="234" t="str">
        <f>_xlfn.XLOOKUP($F823,Monstervakken!$C:$C,Monstervakken!CO:CO,".",0)</f>
        <v>ja</v>
      </c>
      <c r="BF823" s="234" t="str">
        <f>_xlfn.XLOOKUP($F823,Monstervakken!$C:$C,Monstervakken!CP:CP,".",0)</f>
        <v>ja</v>
      </c>
      <c r="BG823" s="234" t="str">
        <f>_xlfn.XLOOKUP($F823,Monstervakken!$C:$C,Monstervakken!CQ:CQ,".",0)</f>
        <v>ja</v>
      </c>
      <c r="BH823" s="234" t="str">
        <f>_xlfn.XLOOKUP($F823,Monstervakken!$C:$C,Monstervakken!CR:CR,".",0)</f>
        <v>ja</v>
      </c>
      <c r="BI823" s="234" t="str">
        <f>_xlfn.XLOOKUP($F823,Monstervakken!$C:$C,Monstervakken!CS:CS,".",0)</f>
        <v>ja</v>
      </c>
      <c r="BJ823" s="234" t="str">
        <f>_xlfn.XLOOKUP($F823,Monstervakken!$C:$C,Monstervakken!CT:CT,".",0)</f>
        <v>ja</v>
      </c>
      <c r="BK823" s="234" t="str">
        <f>_xlfn.XLOOKUP($F823,Monstervakken!$C:$C,Monstervakken!CU:CU,".",0)</f>
        <v>ja</v>
      </c>
      <c r="BL823" s="232" t="str">
        <f t="shared" si="87"/>
        <v>254_089</v>
      </c>
    </row>
    <row r="824" spans="1:64" x14ac:dyDescent="0.2">
      <c r="A824" s="6" t="s">
        <v>1647</v>
      </c>
      <c r="C824" s="135">
        <f>_xlfn.XLOOKUP(F824,Monstervakken!C:C,Monstervakken!B:B)</f>
        <v>4055</v>
      </c>
      <c r="D824" s="6" t="s">
        <v>1636</v>
      </c>
      <c r="E824" s="6" t="s">
        <v>157</v>
      </c>
      <c r="F824" s="75">
        <v>137</v>
      </c>
      <c r="G824" s="115" t="str">
        <f t="shared" si="90"/>
        <v>254_090</v>
      </c>
      <c r="H824" s="135"/>
      <c r="I824" s="75">
        <v>90</v>
      </c>
      <c r="J824" s="6" t="s">
        <v>162</v>
      </c>
      <c r="K824" s="23">
        <v>45</v>
      </c>
      <c r="L824" s="25">
        <v>11</v>
      </c>
      <c r="M824" s="6">
        <v>495</v>
      </c>
      <c r="N824" s="8">
        <v>43661</v>
      </c>
      <c r="O824" s="6" t="s">
        <v>55</v>
      </c>
      <c r="P824" s="66">
        <v>-2.0699999999999998</v>
      </c>
      <c r="Q824" s="66">
        <v>-2.09</v>
      </c>
      <c r="R824" s="66">
        <f>_xlfn.XLOOKUP(E824,hlp_leggeruitrapport!A:A,hlp_leggeruitrapport!D:D)</f>
        <v>-2.09</v>
      </c>
      <c r="S824" s="66">
        <v>0.5</v>
      </c>
      <c r="T824" s="66">
        <f>_xlfn.XLOOKUP(E824,hlp_leggeruitrapport!A:A,hlp_leggeruitrapport!E:E)</f>
        <v>0.5</v>
      </c>
      <c r="U824" s="76" t="str">
        <f>_xlfn.XLOOKUP(E824,hlp_leggeruitrapport!A:A,hlp_leggeruitrapport!F:F)</f>
        <v>-</v>
      </c>
      <c r="V824" s="165">
        <f>_xlfn.XLOOKUP($G824,hpBPaanwas!$C:$C,hpBPaanwas!T:T,".")</f>
        <v>3</v>
      </c>
      <c r="W824" s="75">
        <f t="shared" si="91"/>
        <v>-2.79</v>
      </c>
      <c r="X824" s="6">
        <v>-2.59</v>
      </c>
      <c r="Y824" s="6">
        <v>8</v>
      </c>
      <c r="Z824" s="6">
        <v>5.15</v>
      </c>
      <c r="AA824" s="6">
        <v>0.28000000000000003</v>
      </c>
      <c r="AB824" s="6">
        <v>1.22</v>
      </c>
      <c r="AC824" s="6">
        <v>231.8</v>
      </c>
      <c r="AD824" s="6">
        <v>12.6</v>
      </c>
      <c r="AE824" s="6">
        <v>54.9</v>
      </c>
      <c r="AF824" s="6">
        <v>6.9093000000000002E-2</v>
      </c>
      <c r="AG824" s="6" t="s">
        <v>27</v>
      </c>
      <c r="AH824" s="6" t="s">
        <v>32</v>
      </c>
      <c r="AI824" s="6" t="s">
        <v>29</v>
      </c>
      <c r="AJ824" s="6" t="s">
        <v>162</v>
      </c>
      <c r="AK824" s="75">
        <f>_xlfn.XLOOKUP(G824,hlpBPout!C:C,hlpBPout!X:X,".")</f>
        <v>230</v>
      </c>
      <c r="AL824" s="75">
        <f>_xlfn.XLOOKUP($G824,hlpBPout!$C:$C,hlpBPout!AA:AA,".")</f>
        <v>14</v>
      </c>
      <c r="AM824" s="75">
        <f>_xlfn.XLOOKUP(G824,hpBPaanwas!C:C,hpBPaanwas!X:X,".")</f>
        <v>243</v>
      </c>
      <c r="AN824" s="165">
        <f t="shared" si="92"/>
        <v>1.4</v>
      </c>
      <c r="AO824" s="75">
        <f>_xlfn.XLOOKUP($G824,hpBPaanwas!$C:$C,hpBPaanwas!AA:AA,".")</f>
        <v>63</v>
      </c>
      <c r="AP824" s="116"/>
      <c r="AQ824" s="75">
        <f t="shared" si="93"/>
        <v>-1.8000000000000114</v>
      </c>
      <c r="AR824" s="116"/>
      <c r="AS824" s="127"/>
      <c r="AT824" s="127" t="s">
        <v>3795</v>
      </c>
      <c r="AU824" s="128"/>
      <c r="AV824" s="232" t="str">
        <f>_xlfn.XLOOKUP($F824,Monstervakken!$C:$C,Monstervakken!L:L,".",0)</f>
        <v>Klasse industrie</v>
      </c>
      <c r="AW824" s="232" t="str">
        <f>_xlfn.XLOOKUP($F824,Monstervakken!$C:$C,Monstervakken!M:M,".",0)</f>
        <v>Klasse B</v>
      </c>
      <c r="AX824" s="232" t="str">
        <f>_xlfn.XLOOKUP($F824,Monstervakken!$C:$C,Monstervakken!N:N,".",0)</f>
        <v>Verspreidbaar</v>
      </c>
      <c r="AY824" s="232" t="str">
        <f>_xlfn.XLOOKUP($F824,Monstervakken!$C:$C,Monstervakken!O:O,".",0)</f>
        <v>Toepasbaar in GBT</v>
      </c>
      <c r="AZ824" s="232" t="str">
        <f>_xlfn.XLOOKUP($F824,Monstervakken!$C:$C,Monstervakken!P:P,".",0)</f>
        <v>Toepasbaar in GBT</v>
      </c>
      <c r="BA824" s="232" t="str">
        <f>_xlfn.XLOOKUP($F824,Monstervakken!$C:$C,Monstervakken!Q:Q,".",0)</f>
        <v>Geen</v>
      </c>
      <c r="BB824" s="232"/>
      <c r="BC824" s="234" t="str">
        <f>_xlfn.XLOOKUP($F824,Monstervakken!$C:$C,Monstervakken!CM:CM,".",0)</f>
        <v>ja</v>
      </c>
      <c r="BD824" s="234" t="str">
        <f>_xlfn.XLOOKUP($F824,Monstervakken!$C:$C,Monstervakken!CN:CN,".",0)</f>
        <v>ja</v>
      </c>
      <c r="BE824" s="234" t="str">
        <f>_xlfn.XLOOKUP($F824,Monstervakken!$C:$C,Monstervakken!CO:CO,".",0)</f>
        <v>ja</v>
      </c>
      <c r="BF824" s="234" t="str">
        <f>_xlfn.XLOOKUP($F824,Monstervakken!$C:$C,Monstervakken!CP:CP,".",0)</f>
        <v>ja</v>
      </c>
      <c r="BG824" s="234" t="str">
        <f>_xlfn.XLOOKUP($F824,Monstervakken!$C:$C,Monstervakken!CQ:CQ,".",0)</f>
        <v>ja</v>
      </c>
      <c r="BH824" s="234" t="str">
        <f>_xlfn.XLOOKUP($F824,Monstervakken!$C:$C,Monstervakken!CR:CR,".",0)</f>
        <v>ja</v>
      </c>
      <c r="BI824" s="234" t="str">
        <f>_xlfn.XLOOKUP($F824,Monstervakken!$C:$C,Monstervakken!CS:CS,".",0)</f>
        <v>ja</v>
      </c>
      <c r="BJ824" s="234" t="str">
        <f>_xlfn.XLOOKUP($F824,Monstervakken!$C:$C,Monstervakken!CT:CT,".",0)</f>
        <v>ja</v>
      </c>
      <c r="BK824" s="234" t="str">
        <f>_xlfn.XLOOKUP($F824,Monstervakken!$C:$C,Monstervakken!CU:CU,".",0)</f>
        <v>ja</v>
      </c>
      <c r="BL824" s="232" t="str">
        <f t="shared" si="87"/>
        <v>254_090</v>
      </c>
    </row>
    <row r="825" spans="1:64" x14ac:dyDescent="0.2">
      <c r="A825" s="6" t="s">
        <v>1647</v>
      </c>
      <c r="C825" s="135">
        <f>_xlfn.XLOOKUP(F825,Monstervakken!C:C,Monstervakken!B:B)</f>
        <v>4055</v>
      </c>
      <c r="D825" s="6" t="s">
        <v>1636</v>
      </c>
      <c r="E825" s="6" t="s">
        <v>157</v>
      </c>
      <c r="F825" s="75">
        <v>137</v>
      </c>
      <c r="G825" s="115" t="str">
        <f t="shared" si="90"/>
        <v>254_091</v>
      </c>
      <c r="H825" s="135"/>
      <c r="I825" s="75">
        <v>91</v>
      </c>
      <c r="J825" s="6" t="s">
        <v>163</v>
      </c>
      <c r="K825" s="23">
        <v>52</v>
      </c>
      <c r="L825" s="25">
        <v>11.15</v>
      </c>
      <c r="M825" s="6">
        <v>579.79999999999995</v>
      </c>
      <c r="N825" s="8">
        <v>43661</v>
      </c>
      <c r="O825" s="6" t="s">
        <v>74</v>
      </c>
      <c r="P825" s="66">
        <v>-2.0699999999999998</v>
      </c>
      <c r="Q825" s="66">
        <v>-2.09</v>
      </c>
      <c r="R825" s="66">
        <f>_xlfn.XLOOKUP(E825,hlp_leggeruitrapport!A:A,hlp_leggeruitrapport!D:D)</f>
        <v>-2.09</v>
      </c>
      <c r="S825" s="66">
        <v>0.5</v>
      </c>
      <c r="T825" s="66">
        <f>_xlfn.XLOOKUP(E825,hlp_leggeruitrapport!A:A,hlp_leggeruitrapport!E:E)</f>
        <v>0.5</v>
      </c>
      <c r="U825" s="76" t="str">
        <f>_xlfn.XLOOKUP(E825,hlp_leggeruitrapport!A:A,hlp_leggeruitrapport!F:F)</f>
        <v>-</v>
      </c>
      <c r="V825" s="165">
        <f>_xlfn.XLOOKUP($G825,hpBPaanwas!$C:$C,hpBPaanwas!T:T,".")</f>
        <v>3</v>
      </c>
      <c r="W825" s="75">
        <f t="shared" si="91"/>
        <v>-2.79</v>
      </c>
      <c r="X825" s="6">
        <v>-2.59</v>
      </c>
      <c r="Y825" s="6">
        <v>8.15</v>
      </c>
      <c r="Z825" s="6">
        <v>5.5</v>
      </c>
      <c r="AA825" s="6">
        <v>0.27</v>
      </c>
      <c r="AB825" s="6">
        <v>0.8</v>
      </c>
      <c r="AC825" s="6">
        <v>286</v>
      </c>
      <c r="AD825" s="6">
        <v>14</v>
      </c>
      <c r="AE825" s="6">
        <v>41.6</v>
      </c>
      <c r="AF825" s="6">
        <v>6.5459000000000003E-2</v>
      </c>
      <c r="AG825" s="6" t="s">
        <v>27</v>
      </c>
      <c r="AH825" s="6" t="s">
        <v>32</v>
      </c>
      <c r="AI825" s="6" t="s">
        <v>29</v>
      </c>
      <c r="AJ825" s="6" t="s">
        <v>163</v>
      </c>
      <c r="AK825" s="75">
        <f>_xlfn.XLOOKUP(G825,hlpBPout!C:C,hlpBPout!X:X,".")</f>
        <v>286</v>
      </c>
      <c r="AL825" s="75">
        <f>_xlfn.XLOOKUP($G825,hlpBPout!$C:$C,hlpBPout!AA:AA,".")</f>
        <v>10</v>
      </c>
      <c r="AM825" s="75">
        <f>_xlfn.XLOOKUP(G825,hpBPaanwas!C:C,hpBPaanwas!X:X,".")</f>
        <v>302</v>
      </c>
      <c r="AN825" s="165">
        <f t="shared" si="92"/>
        <v>1</v>
      </c>
      <c r="AO825" s="75">
        <f>_xlfn.XLOOKUP($G825,hpBPaanwas!$C:$C,hpBPaanwas!AA:AA,".")</f>
        <v>52</v>
      </c>
      <c r="AP825" s="116"/>
      <c r="AQ825" s="75">
        <f t="shared" si="93"/>
        <v>0</v>
      </c>
      <c r="AR825" s="116"/>
      <c r="AS825" s="127"/>
      <c r="AT825" s="127" t="s">
        <v>3795</v>
      </c>
      <c r="AU825" s="128"/>
      <c r="AV825" s="232" t="str">
        <f>_xlfn.XLOOKUP($F825,Monstervakken!$C:$C,Monstervakken!L:L,".",0)</f>
        <v>Klasse industrie</v>
      </c>
      <c r="AW825" s="232" t="str">
        <f>_xlfn.XLOOKUP($F825,Monstervakken!$C:$C,Monstervakken!M:M,".",0)</f>
        <v>Klasse B</v>
      </c>
      <c r="AX825" s="232" t="str">
        <f>_xlfn.XLOOKUP($F825,Monstervakken!$C:$C,Monstervakken!N:N,".",0)</f>
        <v>Verspreidbaar</v>
      </c>
      <c r="AY825" s="232" t="str">
        <f>_xlfn.XLOOKUP($F825,Monstervakken!$C:$C,Monstervakken!O:O,".",0)</f>
        <v>Toepasbaar in GBT</v>
      </c>
      <c r="AZ825" s="232" t="str">
        <f>_xlfn.XLOOKUP($F825,Monstervakken!$C:$C,Monstervakken!P:P,".",0)</f>
        <v>Toepasbaar in GBT</v>
      </c>
      <c r="BA825" s="232" t="str">
        <f>_xlfn.XLOOKUP($F825,Monstervakken!$C:$C,Monstervakken!Q:Q,".",0)</f>
        <v>Geen</v>
      </c>
      <c r="BB825" s="232"/>
      <c r="BC825" s="234" t="str">
        <f>_xlfn.XLOOKUP($F825,Monstervakken!$C:$C,Monstervakken!CM:CM,".",0)</f>
        <v>ja</v>
      </c>
      <c r="BD825" s="234" t="str">
        <f>_xlfn.XLOOKUP($F825,Monstervakken!$C:$C,Monstervakken!CN:CN,".",0)</f>
        <v>ja</v>
      </c>
      <c r="BE825" s="234" t="str">
        <f>_xlfn.XLOOKUP($F825,Monstervakken!$C:$C,Monstervakken!CO:CO,".",0)</f>
        <v>ja</v>
      </c>
      <c r="BF825" s="234" t="str">
        <f>_xlfn.XLOOKUP($F825,Monstervakken!$C:$C,Monstervakken!CP:CP,".",0)</f>
        <v>ja</v>
      </c>
      <c r="BG825" s="234" t="str">
        <f>_xlfn.XLOOKUP($F825,Monstervakken!$C:$C,Monstervakken!CQ:CQ,".",0)</f>
        <v>ja</v>
      </c>
      <c r="BH825" s="234" t="str">
        <f>_xlfn.XLOOKUP($F825,Monstervakken!$C:$C,Monstervakken!CR:CR,".",0)</f>
        <v>ja</v>
      </c>
      <c r="BI825" s="234" t="str">
        <f>_xlfn.XLOOKUP($F825,Monstervakken!$C:$C,Monstervakken!CS:CS,".",0)</f>
        <v>ja</v>
      </c>
      <c r="BJ825" s="234" t="str">
        <f>_xlfn.XLOOKUP($F825,Monstervakken!$C:$C,Monstervakken!CT:CT,".",0)</f>
        <v>ja</v>
      </c>
      <c r="BK825" s="234" t="str">
        <f>_xlfn.XLOOKUP($F825,Monstervakken!$C:$C,Monstervakken!CU:CU,".",0)</f>
        <v>ja</v>
      </c>
      <c r="BL825" s="232" t="str">
        <f t="shared" si="87"/>
        <v>254_091</v>
      </c>
    </row>
    <row r="826" spans="1:64" x14ac:dyDescent="0.2">
      <c r="A826" s="6" t="s">
        <v>1647</v>
      </c>
      <c r="C826" s="135">
        <f>_xlfn.XLOOKUP(F826,Monstervakken!C:C,Monstervakken!B:B)</f>
        <v>4055</v>
      </c>
      <c r="D826" s="6" t="s">
        <v>1636</v>
      </c>
      <c r="E826" s="6" t="s">
        <v>157</v>
      </c>
      <c r="F826" s="75">
        <v>137</v>
      </c>
      <c r="G826" s="115" t="str">
        <f t="shared" si="90"/>
        <v>254_092</v>
      </c>
      <c r="H826" s="135"/>
      <c r="I826" s="75">
        <v>92</v>
      </c>
      <c r="J826" s="6" t="s">
        <v>885</v>
      </c>
      <c r="K826" s="23">
        <v>50</v>
      </c>
      <c r="L826" s="25">
        <v>11.1</v>
      </c>
      <c r="M826" s="6">
        <v>555</v>
      </c>
      <c r="N826" s="8">
        <v>43661</v>
      </c>
      <c r="O826" s="6" t="s">
        <v>55</v>
      </c>
      <c r="P826" s="66">
        <v>-2.0699999999999998</v>
      </c>
      <c r="Q826" s="66">
        <v>-2.09</v>
      </c>
      <c r="R826" s="66">
        <f>_xlfn.XLOOKUP(E826,hlp_leggeruitrapport!A:A,hlp_leggeruitrapport!D:D)</f>
        <v>-2.09</v>
      </c>
      <c r="S826" s="66">
        <v>0.5</v>
      </c>
      <c r="T826" s="66">
        <f>_xlfn.XLOOKUP(E826,hlp_leggeruitrapport!A:A,hlp_leggeruitrapport!E:E)</f>
        <v>0.5</v>
      </c>
      <c r="U826" s="76" t="str">
        <f>_xlfn.XLOOKUP(E826,hlp_leggeruitrapport!A:A,hlp_leggeruitrapport!F:F)</f>
        <v>-</v>
      </c>
      <c r="V826" s="165">
        <f>_xlfn.XLOOKUP($G826,hpBPaanwas!$C:$C,hpBPaanwas!T:T,".")</f>
        <v>3</v>
      </c>
      <c r="W826" s="75">
        <f t="shared" si="91"/>
        <v>-2.79</v>
      </c>
      <c r="X826" s="6">
        <v>-2.59</v>
      </c>
      <c r="Y826" s="6">
        <v>8.1</v>
      </c>
      <c r="Z826" s="6">
        <v>3.68</v>
      </c>
      <c r="AA826" s="6">
        <v>7.0000000000000007E-2</v>
      </c>
      <c r="AB826" s="6">
        <v>0.25</v>
      </c>
      <c r="AC826" s="6">
        <v>184</v>
      </c>
      <c r="AD826" s="6">
        <v>3.5</v>
      </c>
      <c r="AE826" s="6">
        <v>12.5</v>
      </c>
      <c r="AF826" s="6">
        <v>1.7229000000000001E-2</v>
      </c>
      <c r="AG826" s="6" t="s">
        <v>876</v>
      </c>
      <c r="AH826" s="6" t="s">
        <v>32</v>
      </c>
      <c r="AI826" s="6" t="s">
        <v>41</v>
      </c>
      <c r="AJ826" s="6" t="s">
        <v>885</v>
      </c>
      <c r="AK826" s="75">
        <f>_xlfn.XLOOKUP(G826,hlpBPout!C:C,hlpBPout!X:X,".")</f>
        <v>185</v>
      </c>
      <c r="AL826" s="75">
        <f>_xlfn.XLOOKUP($G826,hlpBPout!$C:$C,hlpBPout!AA:AA,".")</f>
        <v>0</v>
      </c>
      <c r="AM826" s="75">
        <f>_xlfn.XLOOKUP(G826,hpBPaanwas!C:C,hpBPaanwas!X:X,".")</f>
        <v>195</v>
      </c>
      <c r="AN826" s="165">
        <f t="shared" si="92"/>
        <v>0.3</v>
      </c>
      <c r="AO826" s="75">
        <f>_xlfn.XLOOKUP($G826,hpBPaanwas!$C:$C,hpBPaanwas!AA:AA,".")</f>
        <v>15</v>
      </c>
      <c r="AP826" s="116"/>
      <c r="AQ826" s="21">
        <f t="shared" si="93"/>
        <v>1</v>
      </c>
      <c r="AR826" s="254"/>
      <c r="AS826" s="127"/>
      <c r="AT826" s="127" t="s">
        <v>3795</v>
      </c>
      <c r="AU826" s="120"/>
      <c r="AV826" s="232" t="str">
        <f>_xlfn.XLOOKUP($F826,Monstervakken!$C:$C,Monstervakken!L:L,".",0)</f>
        <v>Klasse industrie</v>
      </c>
      <c r="AW826" s="232" t="str">
        <f>_xlfn.XLOOKUP($F826,Monstervakken!$C:$C,Monstervakken!M:M,".",0)</f>
        <v>Klasse B</v>
      </c>
      <c r="AX826" s="232" t="str">
        <f>_xlfn.XLOOKUP($F826,Monstervakken!$C:$C,Monstervakken!N:N,".",0)</f>
        <v>Verspreidbaar</v>
      </c>
      <c r="AY826" s="232" t="str">
        <f>_xlfn.XLOOKUP($F826,Monstervakken!$C:$C,Monstervakken!O:O,".",0)</f>
        <v>Toepasbaar in GBT</v>
      </c>
      <c r="AZ826" s="232" t="str">
        <f>_xlfn.XLOOKUP($F826,Monstervakken!$C:$C,Monstervakken!P:P,".",0)</f>
        <v>Toepasbaar in GBT</v>
      </c>
      <c r="BA826" s="232" t="str">
        <f>_xlfn.XLOOKUP($F826,Monstervakken!$C:$C,Monstervakken!Q:Q,".",0)</f>
        <v>Geen</v>
      </c>
      <c r="BB826" s="232"/>
      <c r="BC826" s="234" t="str">
        <f>_xlfn.XLOOKUP($F826,Monstervakken!$C:$C,Monstervakken!CM:CM,".",0)</f>
        <v>ja</v>
      </c>
      <c r="BD826" s="234" t="str">
        <f>_xlfn.XLOOKUP($F826,Monstervakken!$C:$C,Monstervakken!CN:CN,".",0)</f>
        <v>ja</v>
      </c>
      <c r="BE826" s="234" t="str">
        <f>_xlfn.XLOOKUP($F826,Monstervakken!$C:$C,Monstervakken!CO:CO,".",0)</f>
        <v>ja</v>
      </c>
      <c r="BF826" s="234" t="str">
        <f>_xlfn.XLOOKUP($F826,Monstervakken!$C:$C,Monstervakken!CP:CP,".",0)</f>
        <v>ja</v>
      </c>
      <c r="BG826" s="234" t="str">
        <f>_xlfn.XLOOKUP($F826,Monstervakken!$C:$C,Monstervakken!CQ:CQ,".",0)</f>
        <v>ja</v>
      </c>
      <c r="BH826" s="234" t="str">
        <f>_xlfn.XLOOKUP($F826,Monstervakken!$C:$C,Monstervakken!CR:CR,".",0)</f>
        <v>ja</v>
      </c>
      <c r="BI826" s="234" t="str">
        <f>_xlfn.XLOOKUP($F826,Monstervakken!$C:$C,Monstervakken!CS:CS,".",0)</f>
        <v>ja</v>
      </c>
      <c r="BJ826" s="234" t="str">
        <f>_xlfn.XLOOKUP($F826,Monstervakken!$C:$C,Monstervakken!CT:CT,".",0)</f>
        <v>ja</v>
      </c>
      <c r="BK826" s="234" t="str">
        <f>_xlfn.XLOOKUP($F826,Monstervakken!$C:$C,Monstervakken!CU:CU,".",0)</f>
        <v>ja</v>
      </c>
      <c r="BL826" s="232" t="str">
        <f t="shared" si="87"/>
        <v>254_092</v>
      </c>
    </row>
    <row r="827" spans="1:64" x14ac:dyDescent="0.2">
      <c r="A827" s="6" t="s">
        <v>1647</v>
      </c>
      <c r="C827" s="135">
        <f>_xlfn.XLOOKUP(F827,Monstervakken!C:C,Monstervakken!B:B)</f>
        <v>4055</v>
      </c>
      <c r="D827" s="6" t="s">
        <v>1636</v>
      </c>
      <c r="E827" s="6" t="s">
        <v>157</v>
      </c>
      <c r="F827" s="75">
        <v>137</v>
      </c>
      <c r="G827" s="115" t="str">
        <f t="shared" si="90"/>
        <v>254_093</v>
      </c>
      <c r="H827" s="135"/>
      <c r="I827" s="75">
        <v>93</v>
      </c>
      <c r="J827" s="6" t="s">
        <v>164</v>
      </c>
      <c r="K827" s="23">
        <v>48</v>
      </c>
      <c r="L827" s="25">
        <v>10.85</v>
      </c>
      <c r="M827" s="6">
        <v>520.79999999999995</v>
      </c>
      <c r="N827" s="8">
        <v>43661</v>
      </c>
      <c r="O827" s="6" t="s">
        <v>74</v>
      </c>
      <c r="P827" s="66">
        <v>-2.0699999999999998</v>
      </c>
      <c r="Q827" s="66">
        <v>-2.09</v>
      </c>
      <c r="R827" s="66">
        <f>_xlfn.XLOOKUP(E827,hlp_leggeruitrapport!A:A,hlp_leggeruitrapport!D:D)</f>
        <v>-2.09</v>
      </c>
      <c r="S827" s="66">
        <v>0.5</v>
      </c>
      <c r="T827" s="66">
        <f>_xlfn.XLOOKUP(E827,hlp_leggeruitrapport!A:A,hlp_leggeruitrapport!E:E)</f>
        <v>0.5</v>
      </c>
      <c r="U827" s="76" t="str">
        <f>_xlfn.XLOOKUP(E827,hlp_leggeruitrapport!A:A,hlp_leggeruitrapport!F:F)</f>
        <v>-</v>
      </c>
      <c r="V827" s="165">
        <f>_xlfn.XLOOKUP($G827,hpBPaanwas!$C:$C,hpBPaanwas!T:T,".")</f>
        <v>3</v>
      </c>
      <c r="W827" s="75">
        <f t="shared" si="91"/>
        <v>-2.79</v>
      </c>
      <c r="X827" s="6">
        <v>-2.59</v>
      </c>
      <c r="Y827" s="6">
        <v>7.85</v>
      </c>
      <c r="Z827" s="6">
        <v>5.24</v>
      </c>
      <c r="AA827" s="6">
        <v>0.06</v>
      </c>
      <c r="AB827" s="6">
        <v>0.93</v>
      </c>
      <c r="AC827" s="6">
        <v>251.5</v>
      </c>
      <c r="AD827" s="6">
        <v>2.9</v>
      </c>
      <c r="AE827" s="6">
        <v>44.6</v>
      </c>
      <c r="AF827" s="6">
        <v>1.5242E-2</v>
      </c>
      <c r="AG827" s="6" t="s">
        <v>27</v>
      </c>
      <c r="AH827" s="6" t="s">
        <v>32</v>
      </c>
      <c r="AI827" s="6" t="s">
        <v>29</v>
      </c>
      <c r="AJ827" s="6" t="s">
        <v>164</v>
      </c>
      <c r="AK827" s="75">
        <f>_xlfn.XLOOKUP(G827,hlpBPout!C:C,hlpBPout!X:X,".")</f>
        <v>250</v>
      </c>
      <c r="AL827" s="75">
        <f>_xlfn.XLOOKUP($G827,hlpBPout!$C:$C,hlpBPout!AA:AA,".")</f>
        <v>0</v>
      </c>
      <c r="AM827" s="75">
        <f>_xlfn.XLOOKUP(G827,hpBPaanwas!C:C,hpBPaanwas!X:X,".")</f>
        <v>264</v>
      </c>
      <c r="AN827" s="165">
        <f t="shared" si="92"/>
        <v>1.1041666666666667</v>
      </c>
      <c r="AO827" s="75">
        <f>_xlfn.XLOOKUP($G827,hpBPaanwas!$C:$C,hpBPaanwas!AA:AA,".")</f>
        <v>53</v>
      </c>
      <c r="AP827" s="116"/>
      <c r="AQ827" s="21">
        <f t="shared" si="93"/>
        <v>-1.5</v>
      </c>
      <c r="AR827" s="254"/>
      <c r="AS827" s="127"/>
      <c r="AT827" s="127" t="s">
        <v>3795</v>
      </c>
      <c r="AU827" s="120"/>
      <c r="AV827" s="232" t="str">
        <f>_xlfn.XLOOKUP($F827,Monstervakken!$C:$C,Monstervakken!L:L,".",0)</f>
        <v>Klasse industrie</v>
      </c>
      <c r="AW827" s="232" t="str">
        <f>_xlfn.XLOOKUP($F827,Monstervakken!$C:$C,Monstervakken!M:M,".",0)</f>
        <v>Klasse B</v>
      </c>
      <c r="AX827" s="232" t="str">
        <f>_xlfn.XLOOKUP($F827,Monstervakken!$C:$C,Monstervakken!N:N,".",0)</f>
        <v>Verspreidbaar</v>
      </c>
      <c r="AY827" s="232" t="str">
        <f>_xlfn.XLOOKUP($F827,Monstervakken!$C:$C,Monstervakken!O:O,".",0)</f>
        <v>Toepasbaar in GBT</v>
      </c>
      <c r="AZ827" s="232" t="str">
        <f>_xlfn.XLOOKUP($F827,Monstervakken!$C:$C,Monstervakken!P:P,".",0)</f>
        <v>Toepasbaar in GBT</v>
      </c>
      <c r="BA827" s="232" t="str">
        <f>_xlfn.XLOOKUP($F827,Monstervakken!$C:$C,Monstervakken!Q:Q,".",0)</f>
        <v>Geen</v>
      </c>
      <c r="BB827" s="232"/>
      <c r="BC827" s="234" t="str">
        <f>_xlfn.XLOOKUP($F827,Monstervakken!$C:$C,Monstervakken!CM:CM,".",0)</f>
        <v>ja</v>
      </c>
      <c r="BD827" s="234" t="str">
        <f>_xlfn.XLOOKUP($F827,Monstervakken!$C:$C,Monstervakken!CN:CN,".",0)</f>
        <v>ja</v>
      </c>
      <c r="BE827" s="234" t="str">
        <f>_xlfn.XLOOKUP($F827,Monstervakken!$C:$C,Monstervakken!CO:CO,".",0)</f>
        <v>ja</v>
      </c>
      <c r="BF827" s="234" t="str">
        <f>_xlfn.XLOOKUP($F827,Monstervakken!$C:$C,Monstervakken!CP:CP,".",0)</f>
        <v>ja</v>
      </c>
      <c r="BG827" s="234" t="str">
        <f>_xlfn.XLOOKUP($F827,Monstervakken!$C:$C,Monstervakken!CQ:CQ,".",0)</f>
        <v>ja</v>
      </c>
      <c r="BH827" s="234" t="str">
        <f>_xlfn.XLOOKUP($F827,Monstervakken!$C:$C,Monstervakken!CR:CR,".",0)</f>
        <v>ja</v>
      </c>
      <c r="BI827" s="234" t="str">
        <f>_xlfn.XLOOKUP($F827,Monstervakken!$C:$C,Monstervakken!CS:CS,".",0)</f>
        <v>ja</v>
      </c>
      <c r="BJ827" s="234" t="str">
        <f>_xlfn.XLOOKUP($F827,Monstervakken!$C:$C,Monstervakken!CT:CT,".",0)</f>
        <v>ja</v>
      </c>
      <c r="BK827" s="234" t="str">
        <f>_xlfn.XLOOKUP($F827,Monstervakken!$C:$C,Monstervakken!CU:CU,".",0)</f>
        <v>ja</v>
      </c>
      <c r="BL827" s="232" t="str">
        <f t="shared" si="87"/>
        <v>254_093</v>
      </c>
    </row>
    <row r="828" spans="1:64" x14ac:dyDescent="0.2">
      <c r="A828" s="6" t="s">
        <v>1647</v>
      </c>
      <c r="C828" s="135">
        <f>_xlfn.XLOOKUP(F828,Monstervakken!C:C,Monstervakken!B:B)</f>
        <v>4055</v>
      </c>
      <c r="D828" s="6" t="s">
        <v>1636</v>
      </c>
      <c r="E828" s="6" t="s">
        <v>157</v>
      </c>
      <c r="F828" s="75">
        <v>137</v>
      </c>
      <c r="G828" s="115" t="str">
        <f t="shared" si="90"/>
        <v>254_094</v>
      </c>
      <c r="H828" s="135"/>
      <c r="I828" s="75">
        <v>94</v>
      </c>
      <c r="J828" s="6" t="s">
        <v>165</v>
      </c>
      <c r="K828" s="23">
        <v>50</v>
      </c>
      <c r="L828" s="25">
        <v>10.75</v>
      </c>
      <c r="M828" s="6">
        <v>537.5</v>
      </c>
      <c r="N828" s="8">
        <v>43661</v>
      </c>
      <c r="O828" s="6" t="s">
        <v>74</v>
      </c>
      <c r="P828" s="66">
        <v>-2.0699999999999998</v>
      </c>
      <c r="Q828" s="66">
        <v>-2.09</v>
      </c>
      <c r="R828" s="66">
        <f>_xlfn.XLOOKUP(E828,hlp_leggeruitrapport!A:A,hlp_leggeruitrapport!D:D)</f>
        <v>-2.09</v>
      </c>
      <c r="S828" s="66">
        <v>0.5</v>
      </c>
      <c r="T828" s="66">
        <f>_xlfn.XLOOKUP(E828,hlp_leggeruitrapport!A:A,hlp_leggeruitrapport!E:E)</f>
        <v>0.5</v>
      </c>
      <c r="U828" s="76" t="str">
        <f>_xlfn.XLOOKUP(E828,hlp_leggeruitrapport!A:A,hlp_leggeruitrapport!F:F)</f>
        <v>-</v>
      </c>
      <c r="V828" s="165">
        <f>_xlfn.XLOOKUP($G828,hpBPaanwas!$C:$C,hpBPaanwas!T:T,".")</f>
        <v>3</v>
      </c>
      <c r="W828" s="75">
        <f t="shared" si="91"/>
        <v>-2.79</v>
      </c>
      <c r="X828" s="6">
        <v>-2.59</v>
      </c>
      <c r="Y828" s="6">
        <v>7.75</v>
      </c>
      <c r="Z828" s="6">
        <v>5.91</v>
      </c>
      <c r="AA828" s="6">
        <v>0.01</v>
      </c>
      <c r="AB828" s="6">
        <v>0.5</v>
      </c>
      <c r="AC828" s="6">
        <v>295.5</v>
      </c>
      <c r="AD828" s="6">
        <v>0.5</v>
      </c>
      <c r="AE828" s="6">
        <v>25</v>
      </c>
      <c r="AF828" s="6">
        <v>2.5790000000000001E-3</v>
      </c>
      <c r="AG828" s="6" t="s">
        <v>27</v>
      </c>
      <c r="AH828" s="6" t="s">
        <v>32</v>
      </c>
      <c r="AI828" s="6" t="s">
        <v>29</v>
      </c>
      <c r="AJ828" s="6" t="s">
        <v>165</v>
      </c>
      <c r="AK828" s="75">
        <f>_xlfn.XLOOKUP(G828,hlpBPout!C:C,hlpBPout!X:X,".")</f>
        <v>295</v>
      </c>
      <c r="AL828" s="75">
        <f>_xlfn.XLOOKUP($G828,hlpBPout!$C:$C,hlpBPout!AA:AA,".")</f>
        <v>0</v>
      </c>
      <c r="AM828" s="75">
        <f>_xlfn.XLOOKUP(G828,hpBPaanwas!C:C,hpBPaanwas!X:X,".")</f>
        <v>310</v>
      </c>
      <c r="AN828" s="165">
        <f t="shared" si="92"/>
        <v>0.7</v>
      </c>
      <c r="AO828" s="75">
        <f>_xlfn.XLOOKUP($G828,hpBPaanwas!$C:$C,hpBPaanwas!AA:AA,".")</f>
        <v>35</v>
      </c>
      <c r="AP828" s="116"/>
      <c r="AQ828" s="21">
        <f t="shared" si="93"/>
        <v>-0.5</v>
      </c>
      <c r="AR828" s="254"/>
      <c r="AS828" s="127"/>
      <c r="AT828" s="127" t="s">
        <v>3795</v>
      </c>
      <c r="AU828" s="120"/>
      <c r="AV828" s="232" t="str">
        <f>_xlfn.XLOOKUP($F828,Monstervakken!$C:$C,Monstervakken!L:L,".",0)</f>
        <v>Klasse industrie</v>
      </c>
      <c r="AW828" s="232" t="str">
        <f>_xlfn.XLOOKUP($F828,Monstervakken!$C:$C,Monstervakken!M:M,".",0)</f>
        <v>Klasse B</v>
      </c>
      <c r="AX828" s="232" t="str">
        <f>_xlfn.XLOOKUP($F828,Monstervakken!$C:$C,Monstervakken!N:N,".",0)</f>
        <v>Verspreidbaar</v>
      </c>
      <c r="AY828" s="232" t="str">
        <f>_xlfn.XLOOKUP($F828,Monstervakken!$C:$C,Monstervakken!O:O,".",0)</f>
        <v>Toepasbaar in GBT</v>
      </c>
      <c r="AZ828" s="232" t="str">
        <f>_xlfn.XLOOKUP($F828,Monstervakken!$C:$C,Monstervakken!P:P,".",0)</f>
        <v>Toepasbaar in GBT</v>
      </c>
      <c r="BA828" s="232" t="str">
        <f>_xlfn.XLOOKUP($F828,Monstervakken!$C:$C,Monstervakken!Q:Q,".",0)</f>
        <v>Geen</v>
      </c>
      <c r="BB828" s="232"/>
      <c r="BC828" s="234" t="str">
        <f>_xlfn.XLOOKUP($F828,Monstervakken!$C:$C,Monstervakken!CM:CM,".",0)</f>
        <v>ja</v>
      </c>
      <c r="BD828" s="234" t="str">
        <f>_xlfn.XLOOKUP($F828,Monstervakken!$C:$C,Monstervakken!CN:CN,".",0)</f>
        <v>ja</v>
      </c>
      <c r="BE828" s="234" t="str">
        <f>_xlfn.XLOOKUP($F828,Monstervakken!$C:$C,Monstervakken!CO:CO,".",0)</f>
        <v>ja</v>
      </c>
      <c r="BF828" s="234" t="str">
        <f>_xlfn.XLOOKUP($F828,Monstervakken!$C:$C,Monstervakken!CP:CP,".",0)</f>
        <v>ja</v>
      </c>
      <c r="BG828" s="234" t="str">
        <f>_xlfn.XLOOKUP($F828,Monstervakken!$C:$C,Monstervakken!CQ:CQ,".",0)</f>
        <v>ja</v>
      </c>
      <c r="BH828" s="234" t="str">
        <f>_xlfn.XLOOKUP($F828,Monstervakken!$C:$C,Monstervakken!CR:CR,".",0)</f>
        <v>ja</v>
      </c>
      <c r="BI828" s="234" t="str">
        <f>_xlfn.XLOOKUP($F828,Monstervakken!$C:$C,Monstervakken!CS:CS,".",0)</f>
        <v>ja</v>
      </c>
      <c r="BJ828" s="234" t="str">
        <f>_xlfn.XLOOKUP($F828,Monstervakken!$C:$C,Monstervakken!CT:CT,".",0)</f>
        <v>ja</v>
      </c>
      <c r="BK828" s="234" t="str">
        <f>_xlfn.XLOOKUP($F828,Monstervakken!$C:$C,Monstervakken!CU:CU,".",0)</f>
        <v>ja</v>
      </c>
      <c r="BL828" s="232" t="str">
        <f t="shared" si="87"/>
        <v>254_094</v>
      </c>
    </row>
    <row r="829" spans="1:64" x14ac:dyDescent="0.2">
      <c r="A829" s="6" t="s">
        <v>1647</v>
      </c>
      <c r="C829" s="135">
        <f>_xlfn.XLOOKUP(F829,Monstervakken!C:C,Monstervakken!B:B)</f>
        <v>4055</v>
      </c>
      <c r="D829" s="6" t="s">
        <v>1636</v>
      </c>
      <c r="E829" s="6" t="s">
        <v>157</v>
      </c>
      <c r="F829" s="75">
        <v>137</v>
      </c>
      <c r="G829" s="115" t="str">
        <f t="shared" si="90"/>
        <v>254_095</v>
      </c>
      <c r="H829" s="135"/>
      <c r="I829" s="75">
        <v>95</v>
      </c>
      <c r="J829" s="6" t="s">
        <v>446</v>
      </c>
      <c r="K829" s="23">
        <v>37</v>
      </c>
      <c r="L829" s="25">
        <v>10.7</v>
      </c>
      <c r="M829" s="6">
        <v>395.9</v>
      </c>
      <c r="N829" s="8">
        <v>43661</v>
      </c>
      <c r="O829" s="6" t="s">
        <v>74</v>
      </c>
      <c r="P829" s="66">
        <v>-2.0699999999999998</v>
      </c>
      <c r="Q829" s="66">
        <v>-2.09</v>
      </c>
      <c r="R829" s="66">
        <f>_xlfn.XLOOKUP(E829,hlp_leggeruitrapport!A:A,hlp_leggeruitrapport!D:D)</f>
        <v>-2.09</v>
      </c>
      <c r="S829" s="66">
        <v>0.5</v>
      </c>
      <c r="T829" s="66">
        <f>_xlfn.XLOOKUP(E829,hlp_leggeruitrapport!A:A,hlp_leggeruitrapport!E:E)</f>
        <v>0.5</v>
      </c>
      <c r="U829" s="76" t="str">
        <f>_xlfn.XLOOKUP(E829,hlp_leggeruitrapport!A:A,hlp_leggeruitrapport!F:F)</f>
        <v>-</v>
      </c>
      <c r="V829" s="165">
        <f>_xlfn.XLOOKUP($G829,hpBPaanwas!$C:$C,hpBPaanwas!T:T,".")</f>
        <v>3</v>
      </c>
      <c r="W829" s="75">
        <f t="shared" si="91"/>
        <v>-2.79</v>
      </c>
      <c r="X829" s="6">
        <v>-2.59</v>
      </c>
      <c r="Y829" s="6">
        <v>7.7</v>
      </c>
      <c r="Z829" s="6">
        <v>6.4</v>
      </c>
      <c r="AA829" s="6">
        <v>0.2</v>
      </c>
      <c r="AB829" s="6">
        <v>0.45</v>
      </c>
      <c r="AC829" s="6">
        <v>236.8</v>
      </c>
      <c r="AD829" s="6">
        <v>7.4</v>
      </c>
      <c r="AE829" s="6">
        <v>16.7</v>
      </c>
      <c r="AF829" s="6">
        <v>5.1428000000000001E-2</v>
      </c>
      <c r="AG829" s="6" t="s">
        <v>445</v>
      </c>
      <c r="AH829" s="6" t="s">
        <v>32</v>
      </c>
      <c r="AI829" s="6" t="s">
        <v>41</v>
      </c>
      <c r="AJ829" s="6" t="s">
        <v>446</v>
      </c>
      <c r="AK829" s="75">
        <f>_xlfn.XLOOKUP(G829,hlpBPout!C:C,hlpBPout!X:X,".")</f>
        <v>237</v>
      </c>
      <c r="AL829" s="75">
        <f>_xlfn.XLOOKUP($G829,hlpBPout!$C:$C,hlpBPout!AA:AA,".")</f>
        <v>7</v>
      </c>
      <c r="AM829" s="75">
        <f>_xlfn.XLOOKUP(G829,hpBPaanwas!C:C,hpBPaanwas!X:X,".")</f>
        <v>244</v>
      </c>
      <c r="AN829" s="165">
        <f t="shared" si="92"/>
        <v>0.51351351351351349</v>
      </c>
      <c r="AO829" s="75">
        <f>_xlfn.XLOOKUP($G829,hpBPaanwas!$C:$C,hpBPaanwas!AA:AA,".")</f>
        <v>19</v>
      </c>
      <c r="AP829" s="116"/>
      <c r="AQ829" s="21">
        <f t="shared" si="93"/>
        <v>0.19999999999998863</v>
      </c>
      <c r="AR829" s="254"/>
      <c r="AS829" s="127"/>
      <c r="AT829" s="127" t="s">
        <v>3795</v>
      </c>
      <c r="AU829" s="120"/>
      <c r="AV829" s="232" t="str">
        <f>_xlfn.XLOOKUP($F829,Monstervakken!$C:$C,Monstervakken!L:L,".",0)</f>
        <v>Klasse industrie</v>
      </c>
      <c r="AW829" s="232" t="str">
        <f>_xlfn.XLOOKUP($F829,Monstervakken!$C:$C,Monstervakken!M:M,".",0)</f>
        <v>Klasse B</v>
      </c>
      <c r="AX829" s="232" t="str">
        <f>_xlfn.XLOOKUP($F829,Monstervakken!$C:$C,Monstervakken!N:N,".",0)</f>
        <v>Verspreidbaar</v>
      </c>
      <c r="AY829" s="232" t="str">
        <f>_xlfn.XLOOKUP($F829,Monstervakken!$C:$C,Monstervakken!O:O,".",0)</f>
        <v>Toepasbaar in GBT</v>
      </c>
      <c r="AZ829" s="232" t="str">
        <f>_xlfn.XLOOKUP($F829,Monstervakken!$C:$C,Monstervakken!P:P,".",0)</f>
        <v>Toepasbaar in GBT</v>
      </c>
      <c r="BA829" s="232" t="str">
        <f>_xlfn.XLOOKUP($F829,Monstervakken!$C:$C,Monstervakken!Q:Q,".",0)</f>
        <v>Geen</v>
      </c>
      <c r="BB829" s="232"/>
      <c r="BC829" s="234" t="str">
        <f>_xlfn.XLOOKUP($F829,Monstervakken!$C:$C,Monstervakken!CM:CM,".",0)</f>
        <v>ja</v>
      </c>
      <c r="BD829" s="234" t="str">
        <f>_xlfn.XLOOKUP($F829,Monstervakken!$C:$C,Monstervakken!CN:CN,".",0)</f>
        <v>ja</v>
      </c>
      <c r="BE829" s="234" t="str">
        <f>_xlfn.XLOOKUP($F829,Monstervakken!$C:$C,Monstervakken!CO:CO,".",0)</f>
        <v>ja</v>
      </c>
      <c r="BF829" s="234" t="str">
        <f>_xlfn.XLOOKUP($F829,Monstervakken!$C:$C,Monstervakken!CP:CP,".",0)</f>
        <v>ja</v>
      </c>
      <c r="BG829" s="234" t="str">
        <f>_xlfn.XLOOKUP($F829,Monstervakken!$C:$C,Monstervakken!CQ:CQ,".",0)</f>
        <v>ja</v>
      </c>
      <c r="BH829" s="234" t="str">
        <f>_xlfn.XLOOKUP($F829,Monstervakken!$C:$C,Monstervakken!CR:CR,".",0)</f>
        <v>ja</v>
      </c>
      <c r="BI829" s="234" t="str">
        <f>_xlfn.XLOOKUP($F829,Monstervakken!$C:$C,Monstervakken!CS:CS,".",0)</f>
        <v>ja</v>
      </c>
      <c r="BJ829" s="234" t="str">
        <f>_xlfn.XLOOKUP($F829,Monstervakken!$C:$C,Monstervakken!CT:CT,".",0)</f>
        <v>ja</v>
      </c>
      <c r="BK829" s="234" t="str">
        <f>_xlfn.XLOOKUP($F829,Monstervakken!$C:$C,Monstervakken!CU:CU,".",0)</f>
        <v>ja</v>
      </c>
      <c r="BL829" s="232" t="str">
        <f t="shared" si="87"/>
        <v>254_095</v>
      </c>
    </row>
    <row r="830" spans="1:64" hidden="1" x14ac:dyDescent="0.2">
      <c r="A830" s="6" t="s">
        <v>2814</v>
      </c>
      <c r="C830" s="6"/>
      <c r="D830" s="6" t="s">
        <v>1636</v>
      </c>
      <c r="E830" s="6" t="s">
        <v>886</v>
      </c>
      <c r="F830" s="75">
        <v>0</v>
      </c>
      <c r="G830" s="115" t="str">
        <f t="shared" si="90"/>
        <v>254_096</v>
      </c>
      <c r="H830" s="135"/>
      <c r="I830" s="75">
        <v>96</v>
      </c>
      <c r="J830" s="6" t="s">
        <v>887</v>
      </c>
      <c r="K830" s="23">
        <v>22.5</v>
      </c>
      <c r="L830" s="25">
        <v>18.149999999999999</v>
      </c>
      <c r="M830" s="6">
        <v>408.375</v>
      </c>
      <c r="N830" s="8">
        <v>43661</v>
      </c>
      <c r="O830" s="6" t="s">
        <v>74</v>
      </c>
      <c r="P830" s="66">
        <v>0.59</v>
      </c>
      <c r="Q830" s="66">
        <v>0.55000000000000004</v>
      </c>
      <c r="R830" s="66">
        <f>_xlfn.XLOOKUP(E830,hlp_leggeruitrapport!A:A,hlp_leggeruitrapport!D:D)</f>
        <v>0.55000000000000004</v>
      </c>
      <c r="S830" s="66">
        <v>0.5</v>
      </c>
      <c r="T830" s="66">
        <f>_xlfn.XLOOKUP(E830,hlp_leggeruitrapport!A:A,hlp_leggeruitrapport!E:E)</f>
        <v>0.5</v>
      </c>
      <c r="U830" s="75">
        <f>_xlfn.XLOOKUP(E830,hlp_leggeruitrapport!A:A,hlp_leggeruitrapport!F:F)</f>
        <v>3</v>
      </c>
      <c r="V830" s="165">
        <f>_xlfn.XLOOKUP($G830,hpBPaanwas!$C:$C,hpBPaanwas!T:T,".")</f>
        <v>3</v>
      </c>
      <c r="W830" s="75">
        <f t="shared" si="91"/>
        <v>-0.15000000000000002</v>
      </c>
      <c r="X830" s="6">
        <v>0.05</v>
      </c>
      <c r="Y830" s="6">
        <v>15.15</v>
      </c>
      <c r="Z830" s="6">
        <v>15.97</v>
      </c>
      <c r="AA830" s="6">
        <v>0</v>
      </c>
      <c r="AB830" s="6">
        <v>0</v>
      </c>
      <c r="AC830" s="6">
        <v>359.3</v>
      </c>
      <c r="AD830" s="6">
        <v>0</v>
      </c>
      <c r="AE830" s="6">
        <v>0</v>
      </c>
      <c r="AF830" s="6">
        <v>0</v>
      </c>
      <c r="AG830" s="6" t="s">
        <v>876</v>
      </c>
      <c r="AH830" s="6" t="s">
        <v>32</v>
      </c>
      <c r="AI830" s="6" t="s">
        <v>41</v>
      </c>
      <c r="AJ830" s="6" t="s">
        <v>887</v>
      </c>
      <c r="AK830" s="75">
        <f>_xlfn.XLOOKUP(G830,hlpBPout!C:C,hlpBPout!X:X,".")</f>
        <v>358</v>
      </c>
      <c r="AL830" s="75">
        <f>_xlfn.XLOOKUP($G830,hlpBPout!$C:$C,hlpBPout!AA:AA,".")</f>
        <v>0</v>
      </c>
      <c r="AM830" s="75">
        <f>_xlfn.XLOOKUP(G830,hpBPaanwas!C:C,hpBPaanwas!X:X,".")</f>
        <v>369</v>
      </c>
      <c r="AN830" s="75"/>
      <c r="AO830" s="75">
        <f>_xlfn.XLOOKUP($G830,hpBPaanwas!$C:$C,hpBPaanwas!AA:AA,".")</f>
        <v>0</v>
      </c>
      <c r="AP830" s="116"/>
      <c r="AQ830" s="21">
        <f t="shared" si="93"/>
        <v>-1.3000000000000114</v>
      </c>
      <c r="AR830" s="254"/>
      <c r="AS830" s="127"/>
      <c r="AT830" s="127"/>
      <c r="AU830" s="120"/>
      <c r="BC830" s="2"/>
      <c r="BD830" s="2"/>
      <c r="BE830" s="2"/>
      <c r="BF830" s="2"/>
      <c r="BG830" s="2"/>
      <c r="BH830" s="2"/>
      <c r="BI830" s="2"/>
      <c r="BJ830" s="2"/>
      <c r="BK830" s="2"/>
      <c r="BL830" s="232" t="str">
        <f t="shared" si="87"/>
        <v>254_096</v>
      </c>
    </row>
    <row r="831" spans="1:64" x14ac:dyDescent="0.2">
      <c r="A831" s="6" t="s">
        <v>1647</v>
      </c>
      <c r="C831" s="135">
        <f>_xlfn.XLOOKUP(F831,Monstervakken!C:C,Monstervakken!B:B)</f>
        <v>4064</v>
      </c>
      <c r="D831" s="6" t="s">
        <v>1643</v>
      </c>
      <c r="E831" s="6" t="s">
        <v>988</v>
      </c>
      <c r="F831" s="75">
        <v>151</v>
      </c>
      <c r="G831" s="115" t="str">
        <f t="shared" si="90"/>
        <v>264_001</v>
      </c>
      <c r="H831" s="135"/>
      <c r="I831" s="75">
        <v>1</v>
      </c>
      <c r="J831" s="6" t="s">
        <v>989</v>
      </c>
      <c r="K831" s="23">
        <v>23.5</v>
      </c>
      <c r="L831" s="25">
        <v>9.75</v>
      </c>
      <c r="M831" s="6">
        <v>229.125</v>
      </c>
      <c r="N831" s="8">
        <v>43654</v>
      </c>
      <c r="O831" s="6" t="s">
        <v>47</v>
      </c>
      <c r="P831" s="66">
        <v>-2.2000000000000002</v>
      </c>
      <c r="Q831" s="67">
        <v>-2.2000000000000002</v>
      </c>
      <c r="R831" s="67" t="str">
        <f>_xlfn.XLOOKUP(E831,hlp_leggeruitrapport!A:A,hlp_leggeruitrapport!D:D)</f>
        <v>geen actief
peilbeheer</v>
      </c>
      <c r="S831" s="66">
        <v>0.75</v>
      </c>
      <c r="T831" s="66">
        <f>_xlfn.XLOOKUP(E831,hlp_leggeruitrapport!A:A,hlp_leggeruitrapport!E:E)</f>
        <v>0.75</v>
      </c>
      <c r="U831" s="75">
        <f>_xlfn.XLOOKUP(E831,hlp_leggeruitrapport!A:A,hlp_leggeruitrapport!F:F)</f>
        <v>3</v>
      </c>
      <c r="V831" s="165">
        <f>_xlfn.XLOOKUP($G831,hpBPaanwas!$C:$C,hpBPaanwas!T:T,".")</f>
        <v>3</v>
      </c>
      <c r="W831" s="75">
        <f t="shared" si="91"/>
        <v>-3.1500000000000004</v>
      </c>
      <c r="X831" s="6">
        <v>-2.95</v>
      </c>
      <c r="Y831" s="6">
        <v>5.25</v>
      </c>
      <c r="Z831" s="6">
        <v>1.96</v>
      </c>
      <c r="AA831" s="6">
        <v>1.41</v>
      </c>
      <c r="AB831" s="6">
        <v>1.85</v>
      </c>
      <c r="AC831" s="6">
        <v>46.1</v>
      </c>
      <c r="AD831" s="6">
        <v>33.1</v>
      </c>
      <c r="AE831" s="6">
        <v>43.5</v>
      </c>
      <c r="AF831" s="6">
        <v>0.31045099999999998</v>
      </c>
      <c r="AG831" s="6" t="s">
        <v>921</v>
      </c>
      <c r="AH831" s="6" t="s">
        <v>28</v>
      </c>
      <c r="AI831" s="6" t="s">
        <v>41</v>
      </c>
      <c r="AJ831" s="6" t="s">
        <v>989</v>
      </c>
      <c r="AK831" s="75">
        <f>_xlfn.XLOOKUP(G831,hlpBPout!C:C,hlpBPout!X:X,".")</f>
        <v>45</v>
      </c>
      <c r="AL831" s="75">
        <f>_xlfn.XLOOKUP($G831,hlpBPout!$C:$C,hlpBPout!AA:AA,".")</f>
        <v>33</v>
      </c>
      <c r="AM831" s="75">
        <f>_xlfn.XLOOKUP(G831,hpBPaanwas!C:C,hpBPaanwas!X:X,".")</f>
        <v>52</v>
      </c>
      <c r="AN831" s="165">
        <f t="shared" ref="AN831:AN832" si="94">AO831/K831</f>
        <v>2.0851063829787235</v>
      </c>
      <c r="AO831" s="75">
        <f>_xlfn.XLOOKUP($G831,hpBPaanwas!$C:$C,hpBPaanwas!AA:AA,".")</f>
        <v>49</v>
      </c>
      <c r="AP831" s="116"/>
      <c r="AQ831" s="21">
        <f t="shared" si="93"/>
        <v>-1.1000000000000014</v>
      </c>
      <c r="AR831" s="254"/>
      <c r="AS831" s="127" t="s">
        <v>1647</v>
      </c>
      <c r="AT831" s="127">
        <v>12</v>
      </c>
      <c r="AU831" s="120"/>
      <c r="AV831" s="232" t="str">
        <f>_xlfn.XLOOKUP($F831,Monstervakken!$C:$C,Monstervakken!L:L,".",0)</f>
        <v>Klasse industrie</v>
      </c>
      <c r="AW831" s="232" t="str">
        <f>_xlfn.XLOOKUP($F831,Monstervakken!$C:$C,Monstervakken!M:M,".",0)</f>
        <v>Klasse B</v>
      </c>
      <c r="AX831" s="232" t="str">
        <f>_xlfn.XLOOKUP($F831,Monstervakken!$C:$C,Monstervakken!N:N,".",0)</f>
        <v>Verspreidbaar</v>
      </c>
      <c r="AY831" s="232" t="str">
        <f>_xlfn.XLOOKUP($F831,Monstervakken!$C:$C,Monstervakken!O:O,".",0)</f>
        <v>Toepasbaar in GBT</v>
      </c>
      <c r="AZ831" s="232" t="str">
        <f>_xlfn.XLOOKUP($F831,Monstervakken!$C:$C,Monstervakken!P:P,".",0)</f>
        <v>Toepasbaar in GBT</v>
      </c>
      <c r="BA831" s="232" t="str">
        <f>_xlfn.XLOOKUP($F831,Monstervakken!$C:$C,Monstervakken!Q:Q,".",0)</f>
        <v>Geen</v>
      </c>
      <c r="BB831" s="232"/>
      <c r="BC831" s="234" t="str">
        <f>_xlfn.XLOOKUP($F831,Monstervakken!$C:$C,Monstervakken!CM:CM,".",0)</f>
        <v>ja</v>
      </c>
      <c r="BD831" s="234" t="str">
        <f>_xlfn.XLOOKUP($F831,Monstervakken!$C:$C,Monstervakken!CN:CN,".",0)</f>
        <v>ja</v>
      </c>
      <c r="BE831" s="234" t="str">
        <f>_xlfn.XLOOKUP($F831,Monstervakken!$C:$C,Monstervakken!CO:CO,".",0)</f>
        <v>ja</v>
      </c>
      <c r="BF831" s="234" t="str">
        <f>_xlfn.XLOOKUP($F831,Monstervakken!$C:$C,Monstervakken!CP:CP,".",0)</f>
        <v>ja</v>
      </c>
      <c r="BG831" s="234" t="str">
        <f>_xlfn.XLOOKUP($F831,Monstervakken!$C:$C,Monstervakken!CQ:CQ,".",0)</f>
        <v>ja</v>
      </c>
      <c r="BH831" s="234" t="str">
        <f>_xlfn.XLOOKUP($F831,Monstervakken!$C:$C,Monstervakken!CR:CR,".",0)</f>
        <v>ja</v>
      </c>
      <c r="BI831" s="234" t="str">
        <f>_xlfn.XLOOKUP($F831,Monstervakken!$C:$C,Monstervakken!CS:CS,".",0)</f>
        <v>ja</v>
      </c>
      <c r="BJ831" s="234" t="str">
        <f>_xlfn.XLOOKUP($F831,Monstervakken!$C:$C,Monstervakken!CT:CT,".",0)</f>
        <v>ja</v>
      </c>
      <c r="BK831" s="234" t="str">
        <f>_xlfn.XLOOKUP($F831,Monstervakken!$C:$C,Monstervakken!CU:CU,".",0)</f>
        <v>ja</v>
      </c>
      <c r="BL831" s="232" t="str">
        <f t="shared" si="87"/>
        <v>264_001</v>
      </c>
    </row>
    <row r="832" spans="1:64" x14ac:dyDescent="0.2">
      <c r="A832" s="6" t="s">
        <v>1647</v>
      </c>
      <c r="C832" s="135">
        <f>_xlfn.XLOOKUP(F832,Monstervakken!C:C,Monstervakken!B:B)</f>
        <v>4054</v>
      </c>
      <c r="D832" s="6" t="s">
        <v>1643</v>
      </c>
      <c r="E832" s="6" t="s">
        <v>988</v>
      </c>
      <c r="F832" s="75">
        <v>136</v>
      </c>
      <c r="G832" s="115" t="str">
        <f t="shared" si="90"/>
        <v>264_002</v>
      </c>
      <c r="H832" s="135"/>
      <c r="I832" s="75">
        <v>2</v>
      </c>
      <c r="J832" s="6" t="s">
        <v>990</v>
      </c>
      <c r="K832" s="23">
        <v>32.5</v>
      </c>
      <c r="L832" s="25">
        <v>5.6</v>
      </c>
      <c r="M832" s="6">
        <v>182</v>
      </c>
      <c r="N832" s="8">
        <v>43654</v>
      </c>
      <c r="O832" s="6" t="s">
        <v>38</v>
      </c>
      <c r="P832" s="66">
        <v>-2.2000000000000002</v>
      </c>
      <c r="Q832" s="67">
        <v>-2.2000000000000002</v>
      </c>
      <c r="R832" s="67" t="str">
        <f>_xlfn.XLOOKUP(E832,hlp_leggeruitrapport!A:A,hlp_leggeruitrapport!D:D)</f>
        <v>geen actief
peilbeheer</v>
      </c>
      <c r="S832" s="66">
        <v>0.75</v>
      </c>
      <c r="T832" s="66">
        <f>_xlfn.XLOOKUP(E832,hlp_leggeruitrapport!A:A,hlp_leggeruitrapport!E:E)</f>
        <v>0.75</v>
      </c>
      <c r="U832" s="75">
        <f>_xlfn.XLOOKUP(E832,hlp_leggeruitrapport!A:A,hlp_leggeruitrapport!F:F)</f>
        <v>3</v>
      </c>
      <c r="V832" s="165">
        <f>_xlfn.XLOOKUP($G832,hpBPaanwas!$C:$C,hpBPaanwas!T:T,".")</f>
        <v>2.4900000000000002</v>
      </c>
      <c r="W832" s="75">
        <f t="shared" si="91"/>
        <v>-3.1500000000000004</v>
      </c>
      <c r="X832" s="6">
        <v>-2.95</v>
      </c>
      <c r="Y832" s="6">
        <v>1.8666670000000001</v>
      </c>
      <c r="Z832" s="6">
        <v>1.47</v>
      </c>
      <c r="AA832" s="6">
        <v>1.17</v>
      </c>
      <c r="AB832" s="6">
        <v>1.23</v>
      </c>
      <c r="AC832" s="6">
        <v>47.8</v>
      </c>
      <c r="AD832" s="6">
        <v>38</v>
      </c>
      <c r="AE832" s="6">
        <v>40</v>
      </c>
      <c r="AF832" s="6">
        <v>0.45525300000000002</v>
      </c>
      <c r="AG832" s="6" t="s">
        <v>921</v>
      </c>
      <c r="AH832" s="6" t="s">
        <v>28</v>
      </c>
      <c r="AI832" s="6" t="s">
        <v>41</v>
      </c>
      <c r="AJ832" s="6" t="s">
        <v>990</v>
      </c>
      <c r="AK832" s="75">
        <f>_xlfn.XLOOKUP(G832,hlpBPout!C:C,hlpBPout!X:X,".")</f>
        <v>49</v>
      </c>
      <c r="AL832" s="75">
        <f>_xlfn.XLOOKUP($G832,hlpBPout!$C:$C,hlpBPout!AA:AA,".")</f>
        <v>33</v>
      </c>
      <c r="AM832" s="75">
        <f>_xlfn.XLOOKUP(G832,hpBPaanwas!C:C,hpBPaanwas!X:X,".")</f>
        <v>52</v>
      </c>
      <c r="AN832" s="165">
        <f t="shared" si="94"/>
        <v>1.4153846153846155</v>
      </c>
      <c r="AO832" s="75">
        <f>_xlfn.XLOOKUP($G832,hpBPaanwas!$C:$C,hpBPaanwas!AA:AA,".")</f>
        <v>46</v>
      </c>
      <c r="AP832" s="116"/>
      <c r="AQ832" s="21">
        <f t="shared" si="93"/>
        <v>1.2000000000000028</v>
      </c>
      <c r="AR832" s="254"/>
      <c r="AS832" s="127" t="s">
        <v>1647</v>
      </c>
      <c r="AT832" s="127">
        <v>12</v>
      </c>
      <c r="AU832" s="120"/>
      <c r="AV832" s="232" t="str">
        <f>_xlfn.XLOOKUP($F832,Monstervakken!$C:$C,Monstervakken!L:L,".",0)</f>
        <v>Klasse industrie</v>
      </c>
      <c r="AW832" s="232" t="str">
        <f>_xlfn.XLOOKUP($F832,Monstervakken!$C:$C,Monstervakken!M:M,".",0)</f>
        <v>Klasse B</v>
      </c>
      <c r="AX832" s="232" t="str">
        <f>_xlfn.XLOOKUP($F832,Monstervakken!$C:$C,Monstervakken!N:N,".",0)</f>
        <v>Verspreidbaar</v>
      </c>
      <c r="AY832" s="232" t="str">
        <f>_xlfn.XLOOKUP($F832,Monstervakken!$C:$C,Monstervakken!O:O,".",0)</f>
        <v>Toepasbaar in GBT</v>
      </c>
      <c r="AZ832" s="232" t="str">
        <f>_xlfn.XLOOKUP($F832,Monstervakken!$C:$C,Monstervakken!P:P,".",0)</f>
        <v>Toepasbaar in GBT</v>
      </c>
      <c r="BA832" s="232" t="str">
        <f>_xlfn.XLOOKUP($F832,Monstervakken!$C:$C,Monstervakken!Q:Q,".",0)</f>
        <v>Geen</v>
      </c>
      <c r="BB832" s="232"/>
      <c r="BC832" s="234" t="str">
        <f>_xlfn.XLOOKUP($F832,Monstervakken!$C:$C,Monstervakken!CM:CM,".",0)</f>
        <v>ja</v>
      </c>
      <c r="BD832" s="234" t="str">
        <f>_xlfn.XLOOKUP($F832,Monstervakken!$C:$C,Monstervakken!CN:CN,".",0)</f>
        <v>ja</v>
      </c>
      <c r="BE832" s="234" t="str">
        <f>_xlfn.XLOOKUP($F832,Monstervakken!$C:$C,Monstervakken!CO:CO,".",0)</f>
        <v>ja</v>
      </c>
      <c r="BF832" s="234" t="str">
        <f>_xlfn.XLOOKUP($F832,Monstervakken!$C:$C,Monstervakken!CP:CP,".",0)</f>
        <v>ja</v>
      </c>
      <c r="BG832" s="234" t="str">
        <f>_xlfn.XLOOKUP($F832,Monstervakken!$C:$C,Monstervakken!CQ:CQ,".",0)</f>
        <v>ja</v>
      </c>
      <c r="BH832" s="234" t="str">
        <f>_xlfn.XLOOKUP($F832,Monstervakken!$C:$C,Monstervakken!CR:CR,".",0)</f>
        <v>ja</v>
      </c>
      <c r="BI832" s="234" t="str">
        <f>_xlfn.XLOOKUP($F832,Monstervakken!$C:$C,Monstervakken!CS:CS,".",0)</f>
        <v>ja</v>
      </c>
      <c r="BJ832" s="234" t="str">
        <f>_xlfn.XLOOKUP($F832,Monstervakken!$C:$C,Monstervakken!CT:CT,".",0)</f>
        <v>ja</v>
      </c>
      <c r="BK832" s="234" t="str">
        <f>_xlfn.XLOOKUP($F832,Monstervakken!$C:$C,Monstervakken!CU:CU,".",0)</f>
        <v>ja</v>
      </c>
      <c r="BL832" s="232" t="str">
        <f t="shared" si="87"/>
        <v>264_002</v>
      </c>
    </row>
    <row r="833" spans="1:64" hidden="1" x14ac:dyDescent="0.2">
      <c r="A833" s="6" t="s">
        <v>1230</v>
      </c>
      <c r="C833" s="6"/>
      <c r="D833" s="6" t="s">
        <v>1637</v>
      </c>
      <c r="E833" s="6" t="s">
        <v>888</v>
      </c>
      <c r="F833" s="75">
        <v>0</v>
      </c>
      <c r="G833" s="115" t="str">
        <f t="shared" si="90"/>
        <v>413_001</v>
      </c>
      <c r="H833" s="115"/>
      <c r="I833" s="6">
        <v>1</v>
      </c>
      <c r="J833" s="6" t="s">
        <v>889</v>
      </c>
      <c r="K833" s="23">
        <v>45.5</v>
      </c>
      <c r="L833" s="25">
        <v>25.5</v>
      </c>
      <c r="M833" s="6">
        <v>1160.25</v>
      </c>
      <c r="N833" s="8">
        <v>43656</v>
      </c>
      <c r="O833" s="6" t="s">
        <v>26</v>
      </c>
      <c r="P833" s="66">
        <v>-0.69</v>
      </c>
      <c r="Q833" s="66">
        <v>-0.72</v>
      </c>
      <c r="R833" s="66">
        <f>_xlfn.XLOOKUP(E833,hlp_leggeruitrapport!A:A,hlp_leggeruitrapport!D:D)</f>
        <v>-0.72</v>
      </c>
      <c r="S833" s="66">
        <v>1</v>
      </c>
      <c r="T833" s="66">
        <f>_xlfn.XLOOKUP(E833,hlp_leggeruitrapport!A:A,hlp_leggeruitrapport!E:E)</f>
        <v>1</v>
      </c>
      <c r="U833" s="75">
        <f>_xlfn.XLOOKUP(E833,hlp_leggeruitrapport!A:A,hlp_leggeruitrapport!F:F)</f>
        <v>3</v>
      </c>
      <c r="V833" s="165">
        <f>_xlfn.XLOOKUP($G833,hpBPaanwas!$C:$C,hpBPaanwas!T:T,".")</f>
        <v>3</v>
      </c>
      <c r="W833" s="75">
        <f t="shared" si="91"/>
        <v>-1.92</v>
      </c>
      <c r="X833" s="6">
        <v>-1.72</v>
      </c>
      <c r="Y833" s="6">
        <v>19.499998999999999</v>
      </c>
      <c r="Z833" s="6">
        <v>16.649999999999999</v>
      </c>
      <c r="AA833" s="6">
        <v>0</v>
      </c>
      <c r="AB833" s="6">
        <v>0</v>
      </c>
      <c r="AC833" s="6">
        <v>757.6</v>
      </c>
      <c r="AD833" s="6">
        <v>0</v>
      </c>
      <c r="AE833" s="6">
        <v>0</v>
      </c>
      <c r="AF833" s="6">
        <v>0</v>
      </c>
      <c r="AG833" s="6" t="s">
        <v>876</v>
      </c>
      <c r="AH833" s="6" t="s">
        <v>32</v>
      </c>
      <c r="AI833" s="6" t="s">
        <v>41</v>
      </c>
      <c r="AJ833" s="6" t="s">
        <v>889</v>
      </c>
      <c r="AK833" s="75">
        <f>_xlfn.XLOOKUP(G833,hlpBPout!C:C,hlpBPout!X:X,".")</f>
        <v>760</v>
      </c>
      <c r="AL833" s="75">
        <f>_xlfn.XLOOKUP($G833,hlpBPout!$C:$C,hlpBPout!AA:AA,".")</f>
        <v>0</v>
      </c>
      <c r="AM833" s="75">
        <f>_xlfn.XLOOKUP(G833,hpBPaanwas!C:C,hpBPaanwas!X:X,".")</f>
        <v>787</v>
      </c>
      <c r="AN833" s="75"/>
      <c r="AO833" s="75">
        <f>_xlfn.XLOOKUP($G833,hpBPaanwas!$C:$C,hpBPaanwas!AA:AA,".")</f>
        <v>0</v>
      </c>
      <c r="AP833" s="116"/>
      <c r="AQ833" s="21"/>
      <c r="AR833" s="254"/>
      <c r="AS833" s="127"/>
      <c r="AT833" s="127"/>
      <c r="AU833" s="120"/>
      <c r="BC833" s="2"/>
      <c r="BD833" s="2"/>
      <c r="BE833" s="2"/>
      <c r="BF833" s="2"/>
      <c r="BG833" s="2"/>
      <c r="BH833" s="2"/>
      <c r="BI833" s="2"/>
      <c r="BJ833" s="2"/>
      <c r="BK833" s="2"/>
      <c r="BL833" s="232" t="str">
        <f t="shared" si="87"/>
        <v>413_001</v>
      </c>
    </row>
    <row r="834" spans="1:64" hidden="1" x14ac:dyDescent="0.2">
      <c r="A834" s="6" t="s">
        <v>1230</v>
      </c>
      <c r="C834" s="6"/>
      <c r="D834" s="6" t="s">
        <v>1637</v>
      </c>
      <c r="E834" s="6" t="s">
        <v>888</v>
      </c>
      <c r="F834" s="75">
        <v>0</v>
      </c>
      <c r="G834" s="115" t="str">
        <f t="shared" si="90"/>
        <v>413_002</v>
      </c>
      <c r="H834" s="115"/>
      <c r="I834" s="6">
        <v>2</v>
      </c>
      <c r="J834" s="6" t="s">
        <v>890</v>
      </c>
      <c r="K834" s="23">
        <v>53</v>
      </c>
      <c r="L834" s="25">
        <v>28</v>
      </c>
      <c r="M834" s="6">
        <v>1484</v>
      </c>
      <c r="N834" s="8">
        <v>43656</v>
      </c>
      <c r="O834" s="6" t="s">
        <v>26</v>
      </c>
      <c r="P834" s="66">
        <v>-0.69</v>
      </c>
      <c r="Q834" s="66">
        <v>-0.72</v>
      </c>
      <c r="R834" s="66">
        <f>_xlfn.XLOOKUP(E834,hlp_leggeruitrapport!A:A,hlp_leggeruitrapport!D:D)</f>
        <v>-0.72</v>
      </c>
      <c r="S834" s="66">
        <v>1</v>
      </c>
      <c r="T834" s="66">
        <f>_xlfn.XLOOKUP(E834,hlp_leggeruitrapport!A:A,hlp_leggeruitrapport!E:E)</f>
        <v>1</v>
      </c>
      <c r="U834" s="75">
        <f>_xlfn.XLOOKUP(E834,hlp_leggeruitrapport!A:A,hlp_leggeruitrapport!F:F)</f>
        <v>3</v>
      </c>
      <c r="V834" s="165">
        <f>_xlfn.XLOOKUP($G834,hpBPaanwas!$C:$C,hpBPaanwas!T:T,".")</f>
        <v>3</v>
      </c>
      <c r="W834" s="75">
        <f t="shared" si="91"/>
        <v>-1.92</v>
      </c>
      <c r="X834" s="6">
        <v>-1.72</v>
      </c>
      <c r="Y834" s="6">
        <v>21.999998999999999</v>
      </c>
      <c r="Z834" s="6">
        <v>16.37</v>
      </c>
      <c r="AA834" s="6">
        <v>0.08</v>
      </c>
      <c r="AB834" s="6">
        <v>0.08</v>
      </c>
      <c r="AC834" s="6">
        <v>867.6</v>
      </c>
      <c r="AD834" s="6">
        <v>4.2</v>
      </c>
      <c r="AE834" s="6">
        <v>4.2</v>
      </c>
      <c r="AF834" s="6">
        <v>3.6350000000000002E-3</v>
      </c>
      <c r="AG834" s="6" t="s">
        <v>876</v>
      </c>
      <c r="AH834" s="6" t="s">
        <v>32</v>
      </c>
      <c r="AI834" s="6" t="s">
        <v>41</v>
      </c>
      <c r="AJ834" s="6" t="s">
        <v>890</v>
      </c>
      <c r="AK834" s="75">
        <f>_xlfn.XLOOKUP(G834,hlpBPout!C:C,hlpBPout!X:X,".")</f>
        <v>869</v>
      </c>
      <c r="AL834" s="75">
        <f>_xlfn.XLOOKUP($G834,hlpBPout!$C:$C,hlpBPout!AA:AA,".")</f>
        <v>0</v>
      </c>
      <c r="AM834" s="75">
        <f>_xlfn.XLOOKUP(G834,hpBPaanwas!C:C,hpBPaanwas!X:X,".")</f>
        <v>906</v>
      </c>
      <c r="AN834" s="75"/>
      <c r="AO834" s="75">
        <f>_xlfn.XLOOKUP($G834,hpBPaanwas!$C:$C,hpBPaanwas!AA:AA,".")</f>
        <v>5</v>
      </c>
      <c r="AP834" s="116"/>
      <c r="AQ834" s="21"/>
      <c r="AR834" s="254"/>
      <c r="AS834" s="127"/>
      <c r="AT834" s="127"/>
      <c r="AU834" s="120"/>
      <c r="BC834" s="2"/>
      <c r="BD834" s="2"/>
      <c r="BE834" s="2"/>
      <c r="BF834" s="2"/>
      <c r="BG834" s="2"/>
      <c r="BH834" s="2"/>
      <c r="BI834" s="2"/>
      <c r="BJ834" s="2"/>
      <c r="BK834" s="2"/>
      <c r="BL834" s="232" t="str">
        <f t="shared" si="87"/>
        <v>413_002</v>
      </c>
    </row>
    <row r="835" spans="1:64" hidden="1" x14ac:dyDescent="0.2">
      <c r="A835" s="6" t="s">
        <v>1230</v>
      </c>
      <c r="C835" s="6"/>
      <c r="D835" s="6" t="s">
        <v>1637</v>
      </c>
      <c r="E835" s="6" t="s">
        <v>888</v>
      </c>
      <c r="F835" s="75">
        <v>0</v>
      </c>
      <c r="G835" s="115" t="str">
        <f t="shared" si="90"/>
        <v>413_003</v>
      </c>
      <c r="H835" s="115"/>
      <c r="I835" s="6">
        <v>3</v>
      </c>
      <c r="J835" s="6" t="s">
        <v>891</v>
      </c>
      <c r="K835" s="23">
        <v>51.5</v>
      </c>
      <c r="L835" s="25">
        <v>20.5</v>
      </c>
      <c r="M835" s="6">
        <v>1055.75</v>
      </c>
      <c r="N835" s="8">
        <v>43656</v>
      </c>
      <c r="O835" s="6" t="s">
        <v>26</v>
      </c>
      <c r="P835" s="66">
        <v>-0.69</v>
      </c>
      <c r="Q835" s="66">
        <v>-0.72</v>
      </c>
      <c r="R835" s="66">
        <f>_xlfn.XLOOKUP(E835,hlp_leggeruitrapport!A:A,hlp_leggeruitrapport!D:D)</f>
        <v>-0.72</v>
      </c>
      <c r="S835" s="66">
        <v>1</v>
      </c>
      <c r="T835" s="66">
        <f>_xlfn.XLOOKUP(E835,hlp_leggeruitrapport!A:A,hlp_leggeruitrapport!E:E)</f>
        <v>1</v>
      </c>
      <c r="U835" s="75">
        <f>_xlfn.XLOOKUP(E835,hlp_leggeruitrapport!A:A,hlp_leggeruitrapport!F:F)</f>
        <v>3</v>
      </c>
      <c r="V835" s="165">
        <f>_xlfn.XLOOKUP($G835,hpBPaanwas!$C:$C,hpBPaanwas!T:T,".")</f>
        <v>3</v>
      </c>
      <c r="W835" s="75">
        <f t="shared" si="91"/>
        <v>-1.92</v>
      </c>
      <c r="X835" s="6">
        <v>-1.72</v>
      </c>
      <c r="Y835" s="6">
        <v>14.499999000000001</v>
      </c>
      <c r="Z835" s="6">
        <v>11.89</v>
      </c>
      <c r="AA835" s="6">
        <v>0</v>
      </c>
      <c r="AB835" s="6">
        <v>0</v>
      </c>
      <c r="AC835" s="6">
        <v>612.29999999999995</v>
      </c>
      <c r="AD835" s="6">
        <v>0</v>
      </c>
      <c r="AE835" s="6">
        <v>0</v>
      </c>
      <c r="AF835" s="6">
        <v>0</v>
      </c>
      <c r="AG835" s="6" t="s">
        <v>876</v>
      </c>
      <c r="AH835" s="6" t="s">
        <v>32</v>
      </c>
      <c r="AI835" s="6" t="s">
        <v>41</v>
      </c>
      <c r="AJ835" s="6" t="s">
        <v>891</v>
      </c>
      <c r="AK835" s="75">
        <f>_xlfn.XLOOKUP(G835,hlpBPout!C:C,hlpBPout!X:X,".")</f>
        <v>613</v>
      </c>
      <c r="AL835" s="75">
        <f>_xlfn.XLOOKUP($G835,hlpBPout!$C:$C,hlpBPout!AA:AA,".")</f>
        <v>0</v>
      </c>
      <c r="AM835" s="75">
        <f>_xlfn.XLOOKUP(G835,hpBPaanwas!C:C,hpBPaanwas!X:X,".")</f>
        <v>639</v>
      </c>
      <c r="AN835" s="75"/>
      <c r="AO835" s="75">
        <f>_xlfn.XLOOKUP($G835,hpBPaanwas!$C:$C,hpBPaanwas!AA:AA,".")</f>
        <v>0</v>
      </c>
      <c r="AP835" s="116"/>
      <c r="AQ835" s="21"/>
      <c r="AR835" s="254"/>
      <c r="AS835" s="127"/>
      <c r="AT835" s="127"/>
      <c r="AU835" s="120"/>
      <c r="BC835" s="2"/>
      <c r="BD835" s="2"/>
      <c r="BE835" s="2"/>
      <c r="BF835" s="2"/>
      <c r="BG835" s="2"/>
      <c r="BH835" s="2"/>
      <c r="BI835" s="2"/>
      <c r="BJ835" s="2"/>
      <c r="BK835" s="2"/>
      <c r="BL835" s="232" t="str">
        <f t="shared" si="87"/>
        <v>413_003</v>
      </c>
    </row>
    <row r="836" spans="1:64" hidden="1" x14ac:dyDescent="0.2">
      <c r="A836" s="6" t="s">
        <v>1230</v>
      </c>
      <c r="C836" s="6"/>
      <c r="D836" s="6" t="s">
        <v>1637</v>
      </c>
      <c r="E836" s="6" t="s">
        <v>888</v>
      </c>
      <c r="F836" s="75">
        <v>0</v>
      </c>
      <c r="G836" s="115" t="str">
        <f t="shared" si="90"/>
        <v>413_004</v>
      </c>
      <c r="H836" s="115"/>
      <c r="I836" s="6">
        <v>4</v>
      </c>
      <c r="J836" s="6" t="s">
        <v>892</v>
      </c>
      <c r="K836" s="23">
        <v>49.5</v>
      </c>
      <c r="L836" s="25">
        <v>17.600000000000001</v>
      </c>
      <c r="M836" s="6">
        <v>871.2</v>
      </c>
      <c r="N836" s="8">
        <v>43656</v>
      </c>
      <c r="O836" s="6" t="s">
        <v>26</v>
      </c>
      <c r="P836" s="66">
        <v>-0.69</v>
      </c>
      <c r="Q836" s="66">
        <v>-0.72</v>
      </c>
      <c r="R836" s="66">
        <f>_xlfn.XLOOKUP(E836,hlp_leggeruitrapport!A:A,hlp_leggeruitrapport!D:D)</f>
        <v>-0.72</v>
      </c>
      <c r="S836" s="66">
        <v>1</v>
      </c>
      <c r="T836" s="66">
        <f>_xlfn.XLOOKUP(E836,hlp_leggeruitrapport!A:A,hlp_leggeruitrapport!E:E)</f>
        <v>1</v>
      </c>
      <c r="U836" s="75">
        <f>_xlfn.XLOOKUP(E836,hlp_leggeruitrapport!A:A,hlp_leggeruitrapport!F:F)</f>
        <v>3</v>
      </c>
      <c r="V836" s="165">
        <f>_xlfn.XLOOKUP($G836,hpBPaanwas!$C:$C,hpBPaanwas!T:T,".")</f>
        <v>3</v>
      </c>
      <c r="W836" s="75">
        <f t="shared" si="91"/>
        <v>-1.92</v>
      </c>
      <c r="X836" s="6">
        <v>-1.72</v>
      </c>
      <c r="Y836" s="6">
        <v>11.599999</v>
      </c>
      <c r="Z836" s="6">
        <v>11.19</v>
      </c>
      <c r="AA836" s="6">
        <v>0</v>
      </c>
      <c r="AB836" s="6">
        <v>0</v>
      </c>
      <c r="AC836" s="6">
        <v>553.9</v>
      </c>
      <c r="AD836" s="6">
        <v>0</v>
      </c>
      <c r="AE836" s="6">
        <v>0</v>
      </c>
      <c r="AF836" s="6">
        <v>0</v>
      </c>
      <c r="AG836" s="6" t="s">
        <v>876</v>
      </c>
      <c r="AH836" s="6" t="s">
        <v>32</v>
      </c>
      <c r="AI836" s="6" t="s">
        <v>41</v>
      </c>
      <c r="AJ836" s="6" t="s">
        <v>892</v>
      </c>
      <c r="AK836" s="75">
        <f>_xlfn.XLOOKUP(G836,hlpBPout!C:C,hlpBPout!X:X,".")</f>
        <v>554</v>
      </c>
      <c r="AL836" s="75">
        <f>_xlfn.XLOOKUP($G836,hlpBPout!$C:$C,hlpBPout!AA:AA,".")</f>
        <v>0</v>
      </c>
      <c r="AM836" s="75">
        <f>_xlfn.XLOOKUP(G836,hpBPaanwas!C:C,hpBPaanwas!X:X,".")</f>
        <v>574</v>
      </c>
      <c r="AN836" s="75"/>
      <c r="AO836" s="75">
        <f>_xlfn.XLOOKUP($G836,hpBPaanwas!$C:$C,hpBPaanwas!AA:AA,".")</f>
        <v>0</v>
      </c>
      <c r="AP836" s="116"/>
      <c r="AQ836" s="21"/>
      <c r="AR836" s="254"/>
      <c r="AS836" s="127"/>
      <c r="AT836" s="127"/>
      <c r="AU836" s="120"/>
      <c r="BC836" s="2"/>
      <c r="BD836" s="2"/>
      <c r="BE836" s="2"/>
      <c r="BF836" s="2"/>
      <c r="BG836" s="2"/>
      <c r="BH836" s="2"/>
      <c r="BI836" s="2"/>
      <c r="BJ836" s="2"/>
      <c r="BK836" s="2"/>
      <c r="BL836" s="232" t="str">
        <f t="shared" si="87"/>
        <v>413_004</v>
      </c>
    </row>
    <row r="837" spans="1:64" hidden="1" x14ac:dyDescent="0.2">
      <c r="A837" s="6" t="s">
        <v>1230</v>
      </c>
      <c r="C837" s="6"/>
      <c r="D837" s="6" t="s">
        <v>1637</v>
      </c>
      <c r="E837" s="6" t="s">
        <v>888</v>
      </c>
      <c r="F837" s="75">
        <v>0</v>
      </c>
      <c r="G837" s="115" t="str">
        <f t="shared" si="90"/>
        <v>413_005</v>
      </c>
      <c r="H837" s="115"/>
      <c r="I837" s="6">
        <v>5</v>
      </c>
      <c r="J837" s="6" t="s">
        <v>893</v>
      </c>
      <c r="K837" s="23">
        <v>51.5</v>
      </c>
      <c r="L837" s="25">
        <v>20.8</v>
      </c>
      <c r="M837" s="6">
        <v>1071.2</v>
      </c>
      <c r="N837" s="8">
        <v>43656</v>
      </c>
      <c r="O837" s="6" t="s">
        <v>26</v>
      </c>
      <c r="P837" s="66">
        <v>-0.69</v>
      </c>
      <c r="Q837" s="66">
        <v>-0.72</v>
      </c>
      <c r="R837" s="66">
        <f>_xlfn.XLOOKUP(E837,hlp_leggeruitrapport!A:A,hlp_leggeruitrapport!D:D)</f>
        <v>-0.72</v>
      </c>
      <c r="S837" s="66">
        <v>1</v>
      </c>
      <c r="T837" s="66">
        <f>_xlfn.XLOOKUP(E837,hlp_leggeruitrapport!A:A,hlp_leggeruitrapport!E:E)</f>
        <v>1</v>
      </c>
      <c r="U837" s="75">
        <f>_xlfn.XLOOKUP(E837,hlp_leggeruitrapport!A:A,hlp_leggeruitrapport!F:F)</f>
        <v>3</v>
      </c>
      <c r="V837" s="165">
        <f>_xlfn.XLOOKUP($G837,hpBPaanwas!$C:$C,hpBPaanwas!T:T,".")</f>
        <v>3</v>
      </c>
      <c r="W837" s="75">
        <f t="shared" si="91"/>
        <v>-1.92</v>
      </c>
      <c r="X837" s="6">
        <v>-1.72</v>
      </c>
      <c r="Y837" s="6">
        <v>14.799999</v>
      </c>
      <c r="Z837" s="6">
        <v>8.5399999999999991</v>
      </c>
      <c r="AA837" s="6">
        <v>0</v>
      </c>
      <c r="AB837" s="6">
        <v>0</v>
      </c>
      <c r="AC837" s="6">
        <v>439.8</v>
      </c>
      <c r="AD837" s="6">
        <v>0</v>
      </c>
      <c r="AE837" s="6">
        <v>0</v>
      </c>
      <c r="AF837" s="6">
        <v>0</v>
      </c>
      <c r="AG837" s="6" t="s">
        <v>876</v>
      </c>
      <c r="AH837" s="6" t="s">
        <v>32</v>
      </c>
      <c r="AI837" s="6" t="s">
        <v>41</v>
      </c>
      <c r="AJ837" s="6" t="s">
        <v>893</v>
      </c>
      <c r="AK837" s="75">
        <f>_xlfn.XLOOKUP(G837,hlpBPout!C:C,hlpBPout!X:X,".")</f>
        <v>438</v>
      </c>
      <c r="AL837" s="75">
        <f>_xlfn.XLOOKUP($G837,hlpBPout!$C:$C,hlpBPout!AA:AA,".")</f>
        <v>0</v>
      </c>
      <c r="AM837" s="75">
        <f>_xlfn.XLOOKUP(G837,hpBPaanwas!C:C,hpBPaanwas!X:X,".")</f>
        <v>469</v>
      </c>
      <c r="AN837" s="75"/>
      <c r="AO837" s="75">
        <f>_xlfn.XLOOKUP($G837,hpBPaanwas!$C:$C,hpBPaanwas!AA:AA,".")</f>
        <v>0</v>
      </c>
      <c r="AP837" s="116"/>
      <c r="AQ837" s="21"/>
      <c r="AR837" s="254"/>
      <c r="AS837" s="127"/>
      <c r="AT837" s="127"/>
      <c r="AU837" s="120"/>
      <c r="BC837" s="2"/>
      <c r="BD837" s="2"/>
      <c r="BE837" s="2"/>
      <c r="BF837" s="2"/>
      <c r="BG837" s="2"/>
      <c r="BH837" s="2"/>
      <c r="BI837" s="2"/>
      <c r="BJ837" s="2"/>
      <c r="BK837" s="2"/>
      <c r="BL837" s="232" t="str">
        <f t="shared" si="87"/>
        <v>413_005</v>
      </c>
    </row>
    <row r="838" spans="1:64" hidden="1" x14ac:dyDescent="0.2">
      <c r="A838" s="6" t="s">
        <v>1230</v>
      </c>
      <c r="C838" s="6"/>
      <c r="D838" s="6" t="s">
        <v>1637</v>
      </c>
      <c r="E838" s="6" t="s">
        <v>888</v>
      </c>
      <c r="F838" s="75">
        <v>0</v>
      </c>
      <c r="G838" s="115" t="str">
        <f t="shared" si="90"/>
        <v>413_006</v>
      </c>
      <c r="H838" s="115"/>
      <c r="I838" s="6">
        <v>6</v>
      </c>
      <c r="J838" s="6" t="s">
        <v>894</v>
      </c>
      <c r="K838" s="23">
        <v>75</v>
      </c>
      <c r="L838" s="25">
        <v>17</v>
      </c>
      <c r="M838" s="6">
        <v>1275</v>
      </c>
      <c r="N838" s="8">
        <v>43656</v>
      </c>
      <c r="O838" s="6" t="s">
        <v>26</v>
      </c>
      <c r="P838" s="66">
        <v>-0.69</v>
      </c>
      <c r="Q838" s="66">
        <v>-0.72</v>
      </c>
      <c r="R838" s="66">
        <f>_xlfn.XLOOKUP(E838,hlp_leggeruitrapport!A:A,hlp_leggeruitrapport!D:D)</f>
        <v>-0.72</v>
      </c>
      <c r="S838" s="66">
        <v>1</v>
      </c>
      <c r="T838" s="66">
        <f>_xlfn.XLOOKUP(E838,hlp_leggeruitrapport!A:A,hlp_leggeruitrapport!E:E)</f>
        <v>1</v>
      </c>
      <c r="U838" s="75">
        <f>_xlfn.XLOOKUP(E838,hlp_leggeruitrapport!A:A,hlp_leggeruitrapport!F:F)</f>
        <v>3</v>
      </c>
      <c r="V838" s="165">
        <f>_xlfn.XLOOKUP($G838,hpBPaanwas!$C:$C,hpBPaanwas!T:T,".")</f>
        <v>3</v>
      </c>
      <c r="W838" s="75">
        <f t="shared" si="91"/>
        <v>-1.92</v>
      </c>
      <c r="X838" s="6">
        <v>-1.72</v>
      </c>
      <c r="Y838" s="6">
        <v>10.999999000000001</v>
      </c>
      <c r="Z838" s="6">
        <v>2.85</v>
      </c>
      <c r="AA838" s="6">
        <v>0</v>
      </c>
      <c r="AB838" s="6">
        <v>0</v>
      </c>
      <c r="AC838" s="6">
        <v>213.8</v>
      </c>
      <c r="AD838" s="6">
        <v>0</v>
      </c>
      <c r="AE838" s="6">
        <v>0</v>
      </c>
      <c r="AF838" s="6">
        <v>0</v>
      </c>
      <c r="AG838" s="6" t="s">
        <v>876</v>
      </c>
      <c r="AH838" s="6" t="s">
        <v>32</v>
      </c>
      <c r="AI838" s="6" t="s">
        <v>41</v>
      </c>
      <c r="AJ838" s="6" t="s">
        <v>894</v>
      </c>
      <c r="AK838" s="75">
        <f>_xlfn.XLOOKUP(G838,hlpBPout!C:C,hlpBPout!X:X,".")</f>
        <v>210</v>
      </c>
      <c r="AL838" s="75">
        <f>_xlfn.XLOOKUP($G838,hlpBPout!$C:$C,hlpBPout!AA:AA,".")</f>
        <v>0</v>
      </c>
      <c r="AM838" s="75">
        <f>_xlfn.XLOOKUP(G838,hpBPaanwas!C:C,hpBPaanwas!X:X,".")</f>
        <v>248</v>
      </c>
      <c r="AN838" s="75"/>
      <c r="AO838" s="75">
        <f>_xlfn.XLOOKUP($G838,hpBPaanwas!$C:$C,hpBPaanwas!AA:AA,".")</f>
        <v>0</v>
      </c>
      <c r="AP838" s="116"/>
      <c r="AQ838" s="21"/>
      <c r="AR838" s="254"/>
      <c r="AS838" s="127"/>
      <c r="AT838" s="127"/>
      <c r="AU838" s="120"/>
      <c r="BC838" s="2"/>
      <c r="BD838" s="2"/>
      <c r="BE838" s="2"/>
      <c r="BF838" s="2"/>
      <c r="BG838" s="2"/>
      <c r="BH838" s="2"/>
      <c r="BI838" s="2"/>
      <c r="BJ838" s="2"/>
      <c r="BK838" s="2"/>
      <c r="BL838" s="232" t="str">
        <f t="shared" si="87"/>
        <v>413_006</v>
      </c>
    </row>
    <row r="839" spans="1:64" hidden="1" x14ac:dyDescent="0.2">
      <c r="A839" s="6" t="s">
        <v>1229</v>
      </c>
      <c r="C839" s="6"/>
      <c r="D839" s="6" t="s">
        <v>1637</v>
      </c>
      <c r="E839" s="6" t="s">
        <v>888</v>
      </c>
      <c r="F839" s="75">
        <v>0</v>
      </c>
      <c r="G839" s="75" t="str">
        <f t="shared" si="90"/>
        <v>413_007</v>
      </c>
      <c r="H839" s="75"/>
      <c r="I839" s="6">
        <v>7</v>
      </c>
      <c r="J839" s="6" t="s">
        <v>1216</v>
      </c>
      <c r="K839" s="23">
        <v>1</v>
      </c>
      <c r="L839" s="25">
        <v>0</v>
      </c>
      <c r="M839" s="6">
        <v>0</v>
      </c>
      <c r="N839" s="6" t="s">
        <v>41</v>
      </c>
      <c r="O839" s="6" t="s">
        <v>41</v>
      </c>
      <c r="P839" s="66">
        <v>0</v>
      </c>
      <c r="Q839" s="67">
        <v>0</v>
      </c>
      <c r="R839" s="67">
        <f>_xlfn.XLOOKUP(E839,hlp_leggeruitrapport!A:A,hlp_leggeruitrapport!D:D)</f>
        <v>-0.72</v>
      </c>
      <c r="S839" s="67">
        <v>0</v>
      </c>
      <c r="T839" s="67">
        <f>_xlfn.XLOOKUP(E839,hlp_leggeruitrapport!A:A,hlp_leggeruitrapport!E:E)</f>
        <v>1</v>
      </c>
      <c r="U839" s="63"/>
      <c r="V839" s="165" t="str">
        <f>_xlfn.XLOOKUP($G839,hpBPaanwas!$C:$C,hpBPaanwas!T:T,".")</f>
        <v>.</v>
      </c>
      <c r="W839" s="75">
        <f t="shared" si="91"/>
        <v>-0.2</v>
      </c>
      <c r="X839" s="6">
        <v>0</v>
      </c>
      <c r="Y839" s="6">
        <v>0</v>
      </c>
      <c r="Z839" s="6">
        <v>0</v>
      </c>
      <c r="AA839" s="6">
        <v>0</v>
      </c>
      <c r="AB839" s="6">
        <v>0</v>
      </c>
      <c r="AC839" s="6">
        <v>0</v>
      </c>
      <c r="AD839" s="6">
        <v>0</v>
      </c>
      <c r="AE839" s="6">
        <v>0</v>
      </c>
      <c r="AF839" s="6">
        <v>0</v>
      </c>
      <c r="AG839" s="6" t="s">
        <v>1199</v>
      </c>
      <c r="AH839" s="6" t="s">
        <v>41</v>
      </c>
      <c r="AI839" s="6" t="s">
        <v>41</v>
      </c>
      <c r="AJ839" s="6" t="s">
        <v>1216</v>
      </c>
      <c r="AK839" s="75" t="str">
        <f>_xlfn.XLOOKUP(G839,hlpBPout!C:C,hlpBPout!X:X,".")</f>
        <v>.</v>
      </c>
      <c r="AL839" s="75" t="str">
        <f>_xlfn.XLOOKUP($G839,hlpBPout!$C:$C,hlpBPout!AA:AA,".")</f>
        <v>.</v>
      </c>
      <c r="AM839" s="75" t="str">
        <f>_xlfn.XLOOKUP(G839,hpBPaanwas!C:C,hpBPaanwas!X:X,".")</f>
        <v>.</v>
      </c>
      <c r="AN839" s="75"/>
      <c r="AO839" s="75" t="str">
        <f>_xlfn.XLOOKUP($G839,hpBPaanwas!$C:$C,hpBPaanwas!AA:AA,".")</f>
        <v>.</v>
      </c>
      <c r="AP839" s="116"/>
      <c r="AQ839" s="21"/>
      <c r="AR839" s="254"/>
      <c r="AS839" s="127"/>
      <c r="AT839" s="127"/>
      <c r="AU839" s="120"/>
      <c r="BC839" s="2"/>
      <c r="BD839" s="2"/>
      <c r="BE839" s="2"/>
      <c r="BF839" s="2"/>
      <c r="BG839" s="2"/>
      <c r="BH839" s="2"/>
      <c r="BI839" s="2"/>
      <c r="BJ839" s="2"/>
      <c r="BK839" s="2"/>
      <c r="BL839" s="232" t="str">
        <f t="shared" si="87"/>
        <v>413_007</v>
      </c>
    </row>
    <row r="840" spans="1:64" hidden="1" x14ac:dyDescent="0.2">
      <c r="A840" s="6" t="s">
        <v>1230</v>
      </c>
      <c r="C840" s="6"/>
      <c r="D840" s="6" t="s">
        <v>1637</v>
      </c>
      <c r="E840" s="6" t="s">
        <v>888</v>
      </c>
      <c r="F840" s="75">
        <v>0</v>
      </c>
      <c r="G840" s="115" t="str">
        <f t="shared" si="90"/>
        <v>413_008</v>
      </c>
      <c r="H840" s="115"/>
      <c r="I840" s="6">
        <v>8</v>
      </c>
      <c r="J840" s="6" t="s">
        <v>895</v>
      </c>
      <c r="K840" s="23">
        <v>74.5</v>
      </c>
      <c r="L840" s="25">
        <v>16.3</v>
      </c>
      <c r="M840" s="6">
        <v>1214.3499999999999</v>
      </c>
      <c r="N840" s="8">
        <v>43656</v>
      </c>
      <c r="O840" s="6" t="s">
        <v>26</v>
      </c>
      <c r="P840" s="66">
        <v>-0.69</v>
      </c>
      <c r="Q840" s="66">
        <v>-0.72</v>
      </c>
      <c r="R840" s="66">
        <f>_xlfn.XLOOKUP(E840,hlp_leggeruitrapport!A:A,hlp_leggeruitrapport!D:D)</f>
        <v>-0.72</v>
      </c>
      <c r="S840" s="66">
        <v>1</v>
      </c>
      <c r="T840" s="66">
        <f>_xlfn.XLOOKUP(E840,hlp_leggeruitrapport!A:A,hlp_leggeruitrapport!E:E)</f>
        <v>1</v>
      </c>
      <c r="U840" s="75">
        <f>_xlfn.XLOOKUP(E840,hlp_leggeruitrapport!A:A,hlp_leggeruitrapport!F:F)</f>
        <v>3</v>
      </c>
      <c r="V840" s="165">
        <f>_xlfn.XLOOKUP($G840,hpBPaanwas!$C:$C,hpBPaanwas!T:T,".")</f>
        <v>3</v>
      </c>
      <c r="W840" s="75">
        <f t="shared" si="91"/>
        <v>-1.92</v>
      </c>
      <c r="X840" s="6">
        <v>-1.72</v>
      </c>
      <c r="Y840" s="6">
        <v>10.299999</v>
      </c>
      <c r="Z840" s="6">
        <v>3.42</v>
      </c>
      <c r="AA840" s="6">
        <v>0</v>
      </c>
      <c r="AB840" s="6">
        <v>0</v>
      </c>
      <c r="AC840" s="6">
        <v>254.8</v>
      </c>
      <c r="AD840" s="6">
        <v>0</v>
      </c>
      <c r="AE840" s="6">
        <v>0</v>
      </c>
      <c r="AF840" s="6">
        <v>0</v>
      </c>
      <c r="AG840" s="6" t="s">
        <v>876</v>
      </c>
      <c r="AH840" s="6" t="s">
        <v>32</v>
      </c>
      <c r="AI840" s="6" t="s">
        <v>41</v>
      </c>
      <c r="AJ840" s="6" t="s">
        <v>895</v>
      </c>
      <c r="AK840" s="75">
        <f>_xlfn.XLOOKUP(G840,hlpBPout!C:C,hlpBPout!X:X,".")</f>
        <v>253</v>
      </c>
      <c r="AL840" s="75">
        <f>_xlfn.XLOOKUP($G840,hlpBPout!$C:$C,hlpBPout!AA:AA,".")</f>
        <v>0</v>
      </c>
      <c r="AM840" s="75">
        <f>_xlfn.XLOOKUP(G840,hpBPaanwas!C:C,hpBPaanwas!X:X,".")</f>
        <v>283</v>
      </c>
      <c r="AN840" s="75"/>
      <c r="AO840" s="75">
        <f>_xlfn.XLOOKUP($G840,hpBPaanwas!$C:$C,hpBPaanwas!AA:AA,".")</f>
        <v>0</v>
      </c>
      <c r="AP840" s="116"/>
      <c r="AQ840" s="21"/>
      <c r="AR840" s="254"/>
      <c r="AS840" s="127"/>
      <c r="AT840" s="127"/>
      <c r="AU840" s="120"/>
      <c r="BC840" s="2"/>
      <c r="BD840" s="2"/>
      <c r="BE840" s="2"/>
      <c r="BF840" s="2"/>
      <c r="BG840" s="2"/>
      <c r="BH840" s="2"/>
      <c r="BI840" s="2"/>
      <c r="BJ840" s="2"/>
      <c r="BK840" s="2"/>
      <c r="BL840" s="232" t="str">
        <f t="shared" si="87"/>
        <v>413_008</v>
      </c>
    </row>
    <row r="841" spans="1:64" hidden="1" x14ac:dyDescent="0.2">
      <c r="A841" s="6" t="s">
        <v>1230</v>
      </c>
      <c r="C841" s="6"/>
      <c r="D841" s="6" t="s">
        <v>1637</v>
      </c>
      <c r="E841" s="6" t="s">
        <v>888</v>
      </c>
      <c r="F841" s="75">
        <v>0</v>
      </c>
      <c r="G841" s="115" t="str">
        <f t="shared" si="90"/>
        <v>413_009</v>
      </c>
      <c r="H841" s="115"/>
      <c r="I841" s="6">
        <v>9</v>
      </c>
      <c r="J841" s="6" t="s">
        <v>896</v>
      </c>
      <c r="K841" s="23">
        <v>50</v>
      </c>
      <c r="L841" s="25">
        <v>13.5</v>
      </c>
      <c r="M841" s="6">
        <v>675</v>
      </c>
      <c r="N841" s="8">
        <v>43656</v>
      </c>
      <c r="O841" s="6" t="s">
        <v>26</v>
      </c>
      <c r="P841" s="66">
        <v>-0.69</v>
      </c>
      <c r="Q841" s="66">
        <v>-0.72</v>
      </c>
      <c r="R841" s="66">
        <f>_xlfn.XLOOKUP(E841,hlp_leggeruitrapport!A:A,hlp_leggeruitrapport!D:D)</f>
        <v>-0.72</v>
      </c>
      <c r="S841" s="66">
        <v>1</v>
      </c>
      <c r="T841" s="66">
        <f>_xlfn.XLOOKUP(E841,hlp_leggeruitrapport!A:A,hlp_leggeruitrapport!E:E)</f>
        <v>1</v>
      </c>
      <c r="U841" s="75">
        <f>_xlfn.XLOOKUP(E841,hlp_leggeruitrapport!A:A,hlp_leggeruitrapport!F:F)</f>
        <v>3</v>
      </c>
      <c r="V841" s="165">
        <f>_xlfn.XLOOKUP($G841,hpBPaanwas!$C:$C,hpBPaanwas!T:T,".")</f>
        <v>3</v>
      </c>
      <c r="W841" s="75">
        <f t="shared" si="91"/>
        <v>-1.92</v>
      </c>
      <c r="X841" s="6">
        <v>-1.72</v>
      </c>
      <c r="Y841" s="6">
        <v>7.4999989999999999</v>
      </c>
      <c r="Z841" s="6">
        <v>2.2200000000000002</v>
      </c>
      <c r="AA841" s="6">
        <v>0</v>
      </c>
      <c r="AB841" s="6">
        <v>0</v>
      </c>
      <c r="AC841" s="6">
        <v>111</v>
      </c>
      <c r="AD841" s="6">
        <v>0</v>
      </c>
      <c r="AE841" s="6">
        <v>0</v>
      </c>
      <c r="AF841" s="6">
        <v>0</v>
      </c>
      <c r="AG841" s="6" t="s">
        <v>876</v>
      </c>
      <c r="AH841" s="6" t="s">
        <v>32</v>
      </c>
      <c r="AI841" s="6" t="s">
        <v>41</v>
      </c>
      <c r="AJ841" s="6" t="s">
        <v>896</v>
      </c>
      <c r="AK841" s="75">
        <f>_xlfn.XLOOKUP(G841,hlpBPout!C:C,hlpBPout!X:X,".")</f>
        <v>110</v>
      </c>
      <c r="AL841" s="75">
        <f>_xlfn.XLOOKUP($G841,hlpBPout!$C:$C,hlpBPout!AA:AA,".")</f>
        <v>0</v>
      </c>
      <c r="AM841" s="75">
        <f>_xlfn.XLOOKUP(G841,hpBPaanwas!C:C,hpBPaanwas!X:X,".")</f>
        <v>130</v>
      </c>
      <c r="AN841" s="75"/>
      <c r="AO841" s="75">
        <f>_xlfn.XLOOKUP($G841,hpBPaanwas!$C:$C,hpBPaanwas!AA:AA,".")</f>
        <v>0</v>
      </c>
      <c r="AP841" s="116"/>
      <c r="AQ841" s="21"/>
      <c r="AR841" s="254"/>
      <c r="AS841" s="127"/>
      <c r="AT841" s="127"/>
      <c r="AU841" s="120"/>
      <c r="BC841" s="2"/>
      <c r="BD841" s="2"/>
      <c r="BE841" s="2"/>
      <c r="BF841" s="2"/>
      <c r="BG841" s="2"/>
      <c r="BH841" s="2"/>
      <c r="BI841" s="2"/>
      <c r="BJ841" s="2"/>
      <c r="BK841" s="2"/>
      <c r="BL841" s="232" t="str">
        <f t="shared" si="87"/>
        <v>413_009</v>
      </c>
    </row>
    <row r="842" spans="1:64" hidden="1" x14ac:dyDescent="0.2">
      <c r="A842" s="6" t="s">
        <v>1230</v>
      </c>
      <c r="C842" s="6"/>
      <c r="D842" s="6" t="s">
        <v>1637</v>
      </c>
      <c r="E842" s="6" t="s">
        <v>888</v>
      </c>
      <c r="F842" s="75">
        <v>0</v>
      </c>
      <c r="G842" s="115" t="str">
        <f t="shared" si="90"/>
        <v>413_010</v>
      </c>
      <c r="H842" s="115"/>
      <c r="I842" s="6">
        <v>10</v>
      </c>
      <c r="J842" s="6" t="s">
        <v>897</v>
      </c>
      <c r="K842" s="23">
        <v>57.5</v>
      </c>
      <c r="L842" s="25">
        <v>10</v>
      </c>
      <c r="M842" s="6">
        <v>575</v>
      </c>
      <c r="N842" s="8">
        <v>43656</v>
      </c>
      <c r="O842" s="6" t="s">
        <v>26</v>
      </c>
      <c r="P842" s="66">
        <v>-0.69</v>
      </c>
      <c r="Q842" s="66">
        <v>-0.72</v>
      </c>
      <c r="R842" s="66">
        <f>_xlfn.XLOOKUP(E842,hlp_leggeruitrapport!A:A,hlp_leggeruitrapport!D:D)</f>
        <v>-0.72</v>
      </c>
      <c r="S842" s="66">
        <v>1</v>
      </c>
      <c r="T842" s="66">
        <f>_xlfn.XLOOKUP(E842,hlp_leggeruitrapport!A:A,hlp_leggeruitrapport!E:E)</f>
        <v>1</v>
      </c>
      <c r="U842" s="75">
        <f>_xlfn.XLOOKUP(E842,hlp_leggeruitrapport!A:A,hlp_leggeruitrapport!F:F)</f>
        <v>3</v>
      </c>
      <c r="V842" s="165">
        <f>_xlfn.XLOOKUP($G842,hpBPaanwas!$C:$C,hpBPaanwas!T:T,".")</f>
        <v>3</v>
      </c>
      <c r="W842" s="75">
        <f t="shared" si="91"/>
        <v>-1.92</v>
      </c>
      <c r="X842" s="6">
        <v>-1.72</v>
      </c>
      <c r="Y842" s="6">
        <v>3.9999989999999999</v>
      </c>
      <c r="Z842" s="6">
        <v>1.74</v>
      </c>
      <c r="AA842" s="6">
        <v>0</v>
      </c>
      <c r="AB842" s="6">
        <v>0</v>
      </c>
      <c r="AC842" s="6">
        <v>100.1</v>
      </c>
      <c r="AD842" s="6">
        <v>0</v>
      </c>
      <c r="AE842" s="6">
        <v>0</v>
      </c>
      <c r="AF842" s="6">
        <v>0</v>
      </c>
      <c r="AG842" s="6" t="s">
        <v>876</v>
      </c>
      <c r="AH842" s="6" t="s">
        <v>32</v>
      </c>
      <c r="AI842" s="6" t="s">
        <v>41</v>
      </c>
      <c r="AJ842" s="6" t="s">
        <v>897</v>
      </c>
      <c r="AK842" s="75">
        <f>_xlfn.XLOOKUP(G842,hlpBPout!C:C,hlpBPout!X:X,".")</f>
        <v>98</v>
      </c>
      <c r="AL842" s="75">
        <f>_xlfn.XLOOKUP($G842,hlpBPout!$C:$C,hlpBPout!AA:AA,".")</f>
        <v>0</v>
      </c>
      <c r="AM842" s="75">
        <f>_xlfn.XLOOKUP(G842,hpBPaanwas!C:C,hpBPaanwas!X:X,".")</f>
        <v>115</v>
      </c>
      <c r="AN842" s="75"/>
      <c r="AO842" s="75">
        <f>_xlfn.XLOOKUP($G842,hpBPaanwas!$C:$C,hpBPaanwas!AA:AA,".")</f>
        <v>0</v>
      </c>
      <c r="AP842" s="116"/>
      <c r="AQ842" s="21"/>
      <c r="AR842" s="254"/>
      <c r="AS842" s="127"/>
      <c r="AT842" s="127"/>
      <c r="AU842" s="120"/>
      <c r="BC842" s="2"/>
      <c r="BD842" s="2"/>
      <c r="BE842" s="2"/>
      <c r="BF842" s="2"/>
      <c r="BG842" s="2"/>
      <c r="BH842" s="2"/>
      <c r="BI842" s="2"/>
      <c r="BJ842" s="2"/>
      <c r="BK842" s="2"/>
      <c r="BL842" s="232" t="str">
        <f t="shared" si="87"/>
        <v>413_010</v>
      </c>
    </row>
    <row r="843" spans="1:64" hidden="1" x14ac:dyDescent="0.2">
      <c r="A843" s="6" t="s">
        <v>1230</v>
      </c>
      <c r="C843" s="6"/>
      <c r="D843" s="6" t="s">
        <v>1637</v>
      </c>
      <c r="E843" s="6" t="s">
        <v>888</v>
      </c>
      <c r="F843" s="75">
        <v>0</v>
      </c>
      <c r="G843" s="115" t="str">
        <f t="shared" si="90"/>
        <v>413_011</v>
      </c>
      <c r="H843" s="115"/>
      <c r="I843" s="6">
        <v>11</v>
      </c>
      <c r="J843" s="6" t="s">
        <v>898</v>
      </c>
      <c r="K843" s="23">
        <v>51.5</v>
      </c>
      <c r="L843" s="25">
        <v>14.7</v>
      </c>
      <c r="M843" s="6">
        <v>757.05</v>
      </c>
      <c r="N843" s="8">
        <v>43656</v>
      </c>
      <c r="O843" s="6" t="s">
        <v>26</v>
      </c>
      <c r="P843" s="66">
        <v>-0.69</v>
      </c>
      <c r="Q843" s="66">
        <v>-0.72</v>
      </c>
      <c r="R843" s="66">
        <f>_xlfn.XLOOKUP(E843,hlp_leggeruitrapport!A:A,hlp_leggeruitrapport!D:D)</f>
        <v>-0.72</v>
      </c>
      <c r="S843" s="66">
        <v>1</v>
      </c>
      <c r="T843" s="66">
        <f>_xlfn.XLOOKUP(E843,hlp_leggeruitrapport!A:A,hlp_leggeruitrapport!E:E)</f>
        <v>1</v>
      </c>
      <c r="U843" s="75">
        <f>_xlfn.XLOOKUP(E843,hlp_leggeruitrapport!A:A,hlp_leggeruitrapport!F:F)</f>
        <v>3</v>
      </c>
      <c r="V843" s="165">
        <f>_xlfn.XLOOKUP($G843,hpBPaanwas!$C:$C,hpBPaanwas!T:T,".")</f>
        <v>3</v>
      </c>
      <c r="W843" s="75">
        <f t="shared" si="91"/>
        <v>-1.92</v>
      </c>
      <c r="X843" s="6">
        <v>-1.72</v>
      </c>
      <c r="Y843" s="6">
        <v>8.699999</v>
      </c>
      <c r="Z843" s="6">
        <v>5.9</v>
      </c>
      <c r="AA843" s="6">
        <v>0</v>
      </c>
      <c r="AB843" s="6">
        <v>0</v>
      </c>
      <c r="AC843" s="6">
        <v>303.89999999999998</v>
      </c>
      <c r="AD843" s="6">
        <v>0</v>
      </c>
      <c r="AE843" s="6">
        <v>0</v>
      </c>
      <c r="AF843" s="6">
        <v>0</v>
      </c>
      <c r="AG843" s="6" t="s">
        <v>876</v>
      </c>
      <c r="AH843" s="6" t="s">
        <v>32</v>
      </c>
      <c r="AI843" s="6" t="s">
        <v>41</v>
      </c>
      <c r="AJ843" s="6" t="s">
        <v>898</v>
      </c>
      <c r="AK843" s="75">
        <f>_xlfn.XLOOKUP(G843,hlpBPout!C:C,hlpBPout!X:X,".")</f>
        <v>304</v>
      </c>
      <c r="AL843" s="75">
        <f>_xlfn.XLOOKUP($G843,hlpBPout!$C:$C,hlpBPout!AA:AA,".")</f>
        <v>0</v>
      </c>
      <c r="AM843" s="75">
        <f>_xlfn.XLOOKUP(G843,hpBPaanwas!C:C,hpBPaanwas!X:X,".")</f>
        <v>324</v>
      </c>
      <c r="AN843" s="75"/>
      <c r="AO843" s="75">
        <f>_xlfn.XLOOKUP($G843,hpBPaanwas!$C:$C,hpBPaanwas!AA:AA,".")</f>
        <v>0</v>
      </c>
      <c r="AP843" s="116"/>
      <c r="AQ843" s="21"/>
      <c r="AR843" s="254"/>
      <c r="AS843" s="127"/>
      <c r="AT843" s="127"/>
      <c r="AU843" s="120"/>
      <c r="BC843" s="2"/>
      <c r="BD843" s="2"/>
      <c r="BE843" s="2"/>
      <c r="BF843" s="2"/>
      <c r="BG843" s="2"/>
      <c r="BH843" s="2"/>
      <c r="BI843" s="2"/>
      <c r="BJ843" s="2"/>
      <c r="BK843" s="2"/>
      <c r="BL843" s="232" t="str">
        <f t="shared" si="87"/>
        <v>413_011</v>
      </c>
    </row>
    <row r="844" spans="1:64" hidden="1" x14ac:dyDescent="0.2">
      <c r="A844" s="6" t="s">
        <v>1230</v>
      </c>
      <c r="C844" s="6"/>
      <c r="D844" s="6" t="s">
        <v>1637</v>
      </c>
      <c r="E844" s="6" t="s">
        <v>888</v>
      </c>
      <c r="F844" s="75">
        <v>0</v>
      </c>
      <c r="G844" s="115" t="str">
        <f t="shared" si="90"/>
        <v>413_012</v>
      </c>
      <c r="H844" s="115"/>
      <c r="I844" s="6">
        <v>12</v>
      </c>
      <c r="J844" s="6" t="s">
        <v>899</v>
      </c>
      <c r="K844" s="23">
        <v>43.5</v>
      </c>
      <c r="L844" s="25">
        <v>17.7</v>
      </c>
      <c r="M844" s="6">
        <v>769.95</v>
      </c>
      <c r="N844" s="8">
        <v>43656</v>
      </c>
      <c r="O844" s="6" t="s">
        <v>26</v>
      </c>
      <c r="P844" s="66">
        <v>-0.69</v>
      </c>
      <c r="Q844" s="66">
        <v>-0.72</v>
      </c>
      <c r="R844" s="66">
        <f>_xlfn.XLOOKUP(E844,hlp_leggeruitrapport!A:A,hlp_leggeruitrapport!D:D)</f>
        <v>-0.72</v>
      </c>
      <c r="S844" s="66">
        <v>1</v>
      </c>
      <c r="T844" s="66">
        <f>_xlfn.XLOOKUP(E844,hlp_leggeruitrapport!A:A,hlp_leggeruitrapport!E:E)</f>
        <v>1</v>
      </c>
      <c r="U844" s="75">
        <f>_xlfn.XLOOKUP(E844,hlp_leggeruitrapport!A:A,hlp_leggeruitrapport!F:F)</f>
        <v>3</v>
      </c>
      <c r="V844" s="165">
        <f>_xlfn.XLOOKUP($G844,hpBPaanwas!$C:$C,hpBPaanwas!T:T,".")</f>
        <v>3</v>
      </c>
      <c r="W844" s="75">
        <f t="shared" si="91"/>
        <v>-1.92</v>
      </c>
      <c r="X844" s="6">
        <v>-1.72</v>
      </c>
      <c r="Y844" s="6">
        <v>11.699999</v>
      </c>
      <c r="Z844" s="6">
        <v>4.59</v>
      </c>
      <c r="AA844" s="6">
        <v>0</v>
      </c>
      <c r="AB844" s="6">
        <v>0</v>
      </c>
      <c r="AC844" s="6">
        <v>199.7</v>
      </c>
      <c r="AD844" s="6">
        <v>0</v>
      </c>
      <c r="AE844" s="6">
        <v>0</v>
      </c>
      <c r="AF844" s="6">
        <v>0</v>
      </c>
      <c r="AG844" s="6" t="s">
        <v>876</v>
      </c>
      <c r="AH844" s="6" t="s">
        <v>32</v>
      </c>
      <c r="AI844" s="6" t="s">
        <v>41</v>
      </c>
      <c r="AJ844" s="6" t="s">
        <v>899</v>
      </c>
      <c r="AK844" s="75">
        <f>_xlfn.XLOOKUP(G844,hlpBPout!C:C,hlpBPout!X:X,".")</f>
        <v>200</v>
      </c>
      <c r="AL844" s="75">
        <f>_xlfn.XLOOKUP($G844,hlpBPout!$C:$C,hlpBPout!AA:AA,".")</f>
        <v>0</v>
      </c>
      <c r="AM844" s="75">
        <f>_xlfn.XLOOKUP(G844,hpBPaanwas!C:C,hpBPaanwas!X:X,".")</f>
        <v>218</v>
      </c>
      <c r="AN844" s="75"/>
      <c r="AO844" s="75">
        <f>_xlfn.XLOOKUP($G844,hpBPaanwas!$C:$C,hpBPaanwas!AA:AA,".")</f>
        <v>0</v>
      </c>
      <c r="AP844" s="116"/>
      <c r="AQ844" s="21"/>
      <c r="AR844" s="254"/>
      <c r="AS844" s="127"/>
      <c r="AT844" s="127"/>
      <c r="AU844" s="120"/>
      <c r="BC844" s="2"/>
      <c r="BD844" s="2"/>
      <c r="BE844" s="2"/>
      <c r="BF844" s="2"/>
      <c r="BG844" s="2"/>
      <c r="BH844" s="2"/>
      <c r="BI844" s="2"/>
      <c r="BJ844" s="2"/>
      <c r="BK844" s="2"/>
      <c r="BL844" s="232" t="str">
        <f t="shared" si="87"/>
        <v>413_012</v>
      </c>
    </row>
    <row r="845" spans="1:64" hidden="1" x14ac:dyDescent="0.2">
      <c r="A845" s="6" t="s">
        <v>1230</v>
      </c>
      <c r="C845" s="6"/>
      <c r="D845" s="6" t="s">
        <v>1637</v>
      </c>
      <c r="E845" s="6" t="s">
        <v>888</v>
      </c>
      <c r="F845" s="75">
        <v>0</v>
      </c>
      <c r="G845" s="115" t="str">
        <f t="shared" si="90"/>
        <v>413_013</v>
      </c>
      <c r="H845" s="115"/>
      <c r="I845" s="6">
        <v>13</v>
      </c>
      <c r="J845" s="6" t="s">
        <v>900</v>
      </c>
      <c r="K845" s="23">
        <v>55.5</v>
      </c>
      <c r="L845" s="25">
        <v>17</v>
      </c>
      <c r="M845" s="6">
        <v>943.5</v>
      </c>
      <c r="N845" s="8">
        <v>43656</v>
      </c>
      <c r="O845" s="6" t="s">
        <v>26</v>
      </c>
      <c r="P845" s="66">
        <v>-0.69</v>
      </c>
      <c r="Q845" s="66">
        <v>-0.72</v>
      </c>
      <c r="R845" s="66">
        <f>_xlfn.XLOOKUP(E845,hlp_leggeruitrapport!A:A,hlp_leggeruitrapport!D:D)</f>
        <v>-0.72</v>
      </c>
      <c r="S845" s="66">
        <v>1</v>
      </c>
      <c r="T845" s="66">
        <f>_xlfn.XLOOKUP(E845,hlp_leggeruitrapport!A:A,hlp_leggeruitrapport!E:E)</f>
        <v>1</v>
      </c>
      <c r="U845" s="75">
        <f>_xlfn.XLOOKUP(E845,hlp_leggeruitrapport!A:A,hlp_leggeruitrapport!F:F)</f>
        <v>3</v>
      </c>
      <c r="V845" s="165">
        <f>_xlfn.XLOOKUP($G845,hpBPaanwas!$C:$C,hpBPaanwas!T:T,".")</f>
        <v>3</v>
      </c>
      <c r="W845" s="75">
        <f t="shared" si="91"/>
        <v>-1.92</v>
      </c>
      <c r="X845" s="6">
        <v>-1.72</v>
      </c>
      <c r="Y845" s="6">
        <v>10.999999000000001</v>
      </c>
      <c r="Z845" s="6">
        <v>4.18</v>
      </c>
      <c r="AA845" s="6">
        <v>0</v>
      </c>
      <c r="AB845" s="6">
        <v>0</v>
      </c>
      <c r="AC845" s="6">
        <v>232</v>
      </c>
      <c r="AD845" s="6">
        <v>0</v>
      </c>
      <c r="AE845" s="6">
        <v>0</v>
      </c>
      <c r="AF845" s="6">
        <v>0</v>
      </c>
      <c r="AG845" s="6" t="s">
        <v>876</v>
      </c>
      <c r="AH845" s="6" t="s">
        <v>32</v>
      </c>
      <c r="AI845" s="6" t="s">
        <v>41</v>
      </c>
      <c r="AJ845" s="6" t="s">
        <v>900</v>
      </c>
      <c r="AK845" s="75">
        <f>_xlfn.XLOOKUP(G845,hlpBPout!C:C,hlpBPout!X:X,".")</f>
        <v>233</v>
      </c>
      <c r="AL845" s="75">
        <f>_xlfn.XLOOKUP($G845,hlpBPout!$C:$C,hlpBPout!AA:AA,".")</f>
        <v>0</v>
      </c>
      <c r="AM845" s="75">
        <f>_xlfn.XLOOKUP(G845,hpBPaanwas!C:C,hpBPaanwas!X:X,".")</f>
        <v>255</v>
      </c>
      <c r="AN845" s="75"/>
      <c r="AO845" s="75">
        <f>_xlfn.XLOOKUP($G845,hpBPaanwas!$C:$C,hpBPaanwas!AA:AA,".")</f>
        <v>0</v>
      </c>
      <c r="AP845" s="116"/>
      <c r="AQ845" s="21"/>
      <c r="AR845" s="254"/>
      <c r="AS845" s="127"/>
      <c r="AT845" s="127"/>
      <c r="AU845" s="120"/>
      <c r="BC845" s="2"/>
      <c r="BD845" s="2"/>
      <c r="BE845" s="2"/>
      <c r="BF845" s="2"/>
      <c r="BG845" s="2"/>
      <c r="BH845" s="2"/>
      <c r="BI845" s="2"/>
      <c r="BJ845" s="2"/>
      <c r="BK845" s="2"/>
      <c r="BL845" s="232" t="str">
        <f t="shared" si="87"/>
        <v>413_013</v>
      </c>
    </row>
    <row r="846" spans="1:64" hidden="1" x14ac:dyDescent="0.2">
      <c r="A846" s="6" t="s">
        <v>1229</v>
      </c>
      <c r="C846" s="6"/>
      <c r="D846" s="6" t="s">
        <v>1637</v>
      </c>
      <c r="E846" s="6" t="s">
        <v>888</v>
      </c>
      <c r="F846" s="75">
        <v>0</v>
      </c>
      <c r="G846" s="75" t="str">
        <f t="shared" si="90"/>
        <v>413_014</v>
      </c>
      <c r="H846" s="75"/>
      <c r="I846" s="6">
        <v>14</v>
      </c>
      <c r="J846" s="6" t="s">
        <v>1217</v>
      </c>
      <c r="K846" s="23">
        <v>43</v>
      </c>
      <c r="L846" s="25">
        <v>0</v>
      </c>
      <c r="M846" s="6">
        <v>0</v>
      </c>
      <c r="N846" s="6" t="s">
        <v>41</v>
      </c>
      <c r="O846" s="6" t="s">
        <v>41</v>
      </c>
      <c r="P846" s="66">
        <v>0</v>
      </c>
      <c r="Q846" s="67">
        <v>0</v>
      </c>
      <c r="R846" s="67">
        <f>_xlfn.XLOOKUP(E846,hlp_leggeruitrapport!A:A,hlp_leggeruitrapport!D:D)</f>
        <v>-0.72</v>
      </c>
      <c r="S846" s="67">
        <v>0</v>
      </c>
      <c r="T846" s="67">
        <f>_xlfn.XLOOKUP(E846,hlp_leggeruitrapport!A:A,hlp_leggeruitrapport!E:E)</f>
        <v>1</v>
      </c>
      <c r="U846" s="63"/>
      <c r="V846" s="165" t="str">
        <f>_xlfn.XLOOKUP($G846,hpBPaanwas!$C:$C,hpBPaanwas!T:T,".")</f>
        <v>.</v>
      </c>
      <c r="W846" s="75">
        <f t="shared" si="91"/>
        <v>-0.2</v>
      </c>
      <c r="X846" s="6">
        <v>0</v>
      </c>
      <c r="Y846" s="6">
        <v>0</v>
      </c>
      <c r="Z846" s="6">
        <v>0</v>
      </c>
      <c r="AA846" s="6">
        <v>0</v>
      </c>
      <c r="AB846" s="6">
        <v>0</v>
      </c>
      <c r="AC846" s="6">
        <v>0</v>
      </c>
      <c r="AD846" s="6">
        <v>0</v>
      </c>
      <c r="AE846" s="6">
        <v>0</v>
      </c>
      <c r="AF846" s="6">
        <v>0</v>
      </c>
      <c r="AG846" s="6" t="s">
        <v>1199</v>
      </c>
      <c r="AH846" s="6" t="s">
        <v>41</v>
      </c>
      <c r="AI846" s="6" t="s">
        <v>41</v>
      </c>
      <c r="AJ846" s="6" t="s">
        <v>1217</v>
      </c>
      <c r="AK846" s="75" t="str">
        <f>_xlfn.XLOOKUP(G846,hlpBPout!C:C,hlpBPout!X:X,".")</f>
        <v>.</v>
      </c>
      <c r="AL846" s="75" t="str">
        <f>_xlfn.XLOOKUP($G846,hlpBPout!$C:$C,hlpBPout!AA:AA,".")</f>
        <v>.</v>
      </c>
      <c r="AM846" s="75" t="str">
        <f>_xlfn.XLOOKUP(G846,hpBPaanwas!C:C,hpBPaanwas!X:X,".")</f>
        <v>.</v>
      </c>
      <c r="AN846" s="75"/>
      <c r="AO846" s="75" t="str">
        <f>_xlfn.XLOOKUP($G846,hpBPaanwas!$C:$C,hpBPaanwas!AA:AA,".")</f>
        <v>.</v>
      </c>
      <c r="AP846" s="116"/>
      <c r="AQ846" s="21"/>
      <c r="AR846" s="254"/>
      <c r="AS846" s="127"/>
      <c r="AT846" s="127"/>
      <c r="AU846" s="120"/>
      <c r="BC846" s="2"/>
      <c r="BD846" s="2"/>
      <c r="BE846" s="2"/>
      <c r="BF846" s="2"/>
      <c r="BG846" s="2"/>
      <c r="BH846" s="2"/>
      <c r="BI846" s="2"/>
      <c r="BJ846" s="2"/>
      <c r="BK846" s="2"/>
      <c r="BL846" s="232" t="str">
        <f t="shared" si="87"/>
        <v>413_014</v>
      </c>
    </row>
    <row r="847" spans="1:64" hidden="1" x14ac:dyDescent="0.2">
      <c r="A847" s="6" t="s">
        <v>2814</v>
      </c>
      <c r="C847" s="6"/>
      <c r="D847" s="6" t="s">
        <v>1637</v>
      </c>
      <c r="E847" s="6" t="s">
        <v>901</v>
      </c>
      <c r="F847" s="75">
        <v>0</v>
      </c>
      <c r="G847" s="115" t="str">
        <f t="shared" si="90"/>
        <v>413_015</v>
      </c>
      <c r="H847" s="135"/>
      <c r="I847" s="75">
        <v>15</v>
      </c>
      <c r="J847" s="6" t="s">
        <v>1023</v>
      </c>
      <c r="K847" s="23">
        <v>47.5</v>
      </c>
      <c r="L847" s="25">
        <v>1.25</v>
      </c>
      <c r="M847" s="6">
        <v>59.375</v>
      </c>
      <c r="N847" s="8">
        <v>43656</v>
      </c>
      <c r="O847" s="6" t="s">
        <v>26</v>
      </c>
      <c r="P847" s="66">
        <v>-0.68</v>
      </c>
      <c r="Q847" s="66">
        <v>-0.72</v>
      </c>
      <c r="R847" s="66">
        <f>_xlfn.XLOOKUP(E847,hlp_leggeruitrapport!A:A,hlp_leggeruitrapport!D:D)</f>
        <v>-0.72</v>
      </c>
      <c r="S847" s="66">
        <v>0.5</v>
      </c>
      <c r="T847" s="66">
        <f>_xlfn.XLOOKUP(E847,hlp_leggeruitrapport!A:A,hlp_leggeruitrapport!E:E)</f>
        <v>0.5</v>
      </c>
      <c r="U847" s="75">
        <f>_xlfn.XLOOKUP(E847,hlp_leggeruitrapport!A:A,hlp_leggeruitrapport!F:F)</f>
        <v>2</v>
      </c>
      <c r="V847" s="165">
        <f>_xlfn.XLOOKUP($G847,hpBPaanwas!$C:$C,hpBPaanwas!T:T,".")</f>
        <v>0</v>
      </c>
      <c r="W847" s="75">
        <f t="shared" si="91"/>
        <v>-1.42</v>
      </c>
      <c r="X847" s="6">
        <v>-1.22</v>
      </c>
      <c r="Y847" s="6">
        <v>1.25</v>
      </c>
      <c r="Z847" s="6">
        <v>0.59</v>
      </c>
      <c r="AA847" s="6">
        <v>0.49</v>
      </c>
      <c r="AB847" s="6">
        <v>0.59</v>
      </c>
      <c r="AC847" s="6">
        <v>28</v>
      </c>
      <c r="AD847" s="6">
        <v>23.3</v>
      </c>
      <c r="AE847" s="6">
        <v>28</v>
      </c>
      <c r="AF847" s="6">
        <v>0.78400000000000003</v>
      </c>
      <c r="AG847" s="6" t="s">
        <v>921</v>
      </c>
      <c r="AH847" s="6" t="s">
        <v>32</v>
      </c>
      <c r="AI847" s="6" t="s">
        <v>41</v>
      </c>
      <c r="AJ847" s="6" t="s">
        <v>1023</v>
      </c>
      <c r="AK847" s="75">
        <f>_xlfn.XLOOKUP(G847,hlpBPout!C:C,hlpBPout!X:X,".")</f>
        <v>24</v>
      </c>
      <c r="AL847" s="75" t="str">
        <f>_xlfn.XLOOKUP($G847,hlpBPout!$C:$C,hlpBPout!AA:AA,".")</f>
        <v>!</v>
      </c>
      <c r="AM847" s="75">
        <f>_xlfn.XLOOKUP(G847,hpBPaanwas!C:C,hpBPaanwas!X:X,".")</f>
        <v>29</v>
      </c>
      <c r="AN847" s="75"/>
      <c r="AO847" s="75">
        <f>_xlfn.XLOOKUP($G847,hpBPaanwas!$C:$C,hpBPaanwas!AA:AA,".")</f>
        <v>29</v>
      </c>
      <c r="AP847" s="116"/>
      <c r="AQ847" s="21">
        <f t="shared" ref="AQ847:AQ856" si="95">AK847-AC847</f>
        <v>-4</v>
      </c>
      <c r="AR847" s="254"/>
      <c r="AS847" s="127"/>
      <c r="AT847" s="127"/>
      <c r="AU847" s="120"/>
      <c r="BC847" s="2"/>
      <c r="BD847" s="2"/>
      <c r="BE847" s="2"/>
      <c r="BF847" s="2"/>
      <c r="BG847" s="2"/>
      <c r="BH847" s="2"/>
      <c r="BI847" s="2"/>
      <c r="BJ847" s="2"/>
      <c r="BK847" s="2"/>
      <c r="BL847" s="232" t="str">
        <f t="shared" si="87"/>
        <v>413_015</v>
      </c>
    </row>
    <row r="848" spans="1:64" hidden="1" x14ac:dyDescent="0.2">
      <c r="A848" s="6" t="s">
        <v>2814</v>
      </c>
      <c r="C848" s="6"/>
      <c r="D848" s="6" t="s">
        <v>1637</v>
      </c>
      <c r="E848" s="6" t="s">
        <v>901</v>
      </c>
      <c r="F848" s="75">
        <v>0</v>
      </c>
      <c r="G848" s="115" t="str">
        <f t="shared" si="90"/>
        <v>413_016</v>
      </c>
      <c r="H848" s="135"/>
      <c r="I848" s="75">
        <v>16</v>
      </c>
      <c r="J848" s="6" t="s">
        <v>902</v>
      </c>
      <c r="K848" s="23">
        <v>21</v>
      </c>
      <c r="L848" s="25">
        <v>2.9</v>
      </c>
      <c r="M848" s="6">
        <v>60.9</v>
      </c>
      <c r="N848" s="8">
        <v>43656</v>
      </c>
      <c r="O848" s="6" t="s">
        <v>47</v>
      </c>
      <c r="P848" s="66">
        <v>-0.68</v>
      </c>
      <c r="Q848" s="66">
        <v>-0.72</v>
      </c>
      <c r="R848" s="66">
        <f>_xlfn.XLOOKUP(E848,hlp_leggeruitrapport!A:A,hlp_leggeruitrapport!D:D)</f>
        <v>-0.72</v>
      </c>
      <c r="S848" s="66">
        <v>0.5</v>
      </c>
      <c r="T848" s="66">
        <f>_xlfn.XLOOKUP(E848,hlp_leggeruitrapport!A:A,hlp_leggeruitrapport!E:E)</f>
        <v>0.5</v>
      </c>
      <c r="U848" s="75">
        <f>_xlfn.XLOOKUP(E848,hlp_leggeruitrapport!A:A,hlp_leggeruitrapport!F:F)</f>
        <v>2</v>
      </c>
      <c r="V848" s="165">
        <f>_xlfn.XLOOKUP($G848,hpBPaanwas!$C:$C,hpBPaanwas!T:T,".")</f>
        <v>1.89</v>
      </c>
      <c r="W848" s="75">
        <f t="shared" si="91"/>
        <v>-1.42</v>
      </c>
      <c r="X848" s="6">
        <v>-1.22</v>
      </c>
      <c r="Y848" s="6">
        <v>1</v>
      </c>
      <c r="Z848" s="6">
        <v>1.26</v>
      </c>
      <c r="AA848" s="6">
        <v>0</v>
      </c>
      <c r="AB848" s="6">
        <v>0.02</v>
      </c>
      <c r="AC848" s="6">
        <v>26.5</v>
      </c>
      <c r="AD848" s="6">
        <v>0</v>
      </c>
      <c r="AE848" s="6">
        <v>0.4</v>
      </c>
      <c r="AF848" s="6">
        <v>0</v>
      </c>
      <c r="AG848" s="6" t="s">
        <v>876</v>
      </c>
      <c r="AH848" s="6" t="s">
        <v>32</v>
      </c>
      <c r="AI848" s="6" t="s">
        <v>41</v>
      </c>
      <c r="AJ848" s="6" t="s">
        <v>902</v>
      </c>
      <c r="AK848" s="75">
        <f>_xlfn.XLOOKUP(G848,hlpBPout!C:C,hlpBPout!X:X,".")</f>
        <v>25</v>
      </c>
      <c r="AL848" s="75">
        <f>_xlfn.XLOOKUP($G848,hlpBPout!$C:$C,hlpBPout!AA:AA,".")</f>
        <v>0</v>
      </c>
      <c r="AM848" s="75">
        <f>_xlfn.XLOOKUP(G848,hpBPaanwas!C:C,hpBPaanwas!X:X,".")</f>
        <v>27</v>
      </c>
      <c r="AN848" s="75"/>
      <c r="AO848" s="75">
        <f>_xlfn.XLOOKUP($G848,hpBPaanwas!$C:$C,hpBPaanwas!AA:AA,".")</f>
        <v>0</v>
      </c>
      <c r="AP848" s="116"/>
      <c r="AQ848" s="21">
        <f t="shared" si="95"/>
        <v>-1.5</v>
      </c>
      <c r="AR848" s="254"/>
      <c r="AS848" s="127"/>
      <c r="AT848" s="127"/>
      <c r="AU848" s="120"/>
      <c r="BC848" s="2"/>
      <c r="BD848" s="2"/>
      <c r="BE848" s="2"/>
      <c r="BF848" s="2"/>
      <c r="BG848" s="2"/>
      <c r="BH848" s="2"/>
      <c r="BI848" s="2"/>
      <c r="BJ848" s="2"/>
      <c r="BK848" s="2"/>
      <c r="BL848" s="232" t="str">
        <f t="shared" si="87"/>
        <v>413_016</v>
      </c>
    </row>
    <row r="849" spans="1:64" hidden="1" x14ac:dyDescent="0.2">
      <c r="A849" s="6" t="s">
        <v>2814</v>
      </c>
      <c r="C849" s="6"/>
      <c r="D849" s="6" t="s">
        <v>1637</v>
      </c>
      <c r="E849" s="6" t="s">
        <v>901</v>
      </c>
      <c r="F849" s="75">
        <v>0</v>
      </c>
      <c r="G849" s="115" t="str">
        <f t="shared" si="90"/>
        <v>413_017</v>
      </c>
      <c r="H849" s="135"/>
      <c r="I849" s="75">
        <v>17</v>
      </c>
      <c r="J849" s="6" t="s">
        <v>903</v>
      </c>
      <c r="K849" s="23">
        <v>17</v>
      </c>
      <c r="L849" s="25">
        <v>3</v>
      </c>
      <c r="M849" s="6">
        <v>51</v>
      </c>
      <c r="N849" s="8">
        <v>43656</v>
      </c>
      <c r="O849" s="6" t="s">
        <v>47</v>
      </c>
      <c r="P849" s="66">
        <v>-0.68</v>
      </c>
      <c r="Q849" s="66">
        <v>-0.72</v>
      </c>
      <c r="R849" s="66">
        <f>_xlfn.XLOOKUP(E849,hlp_leggeruitrapport!A:A,hlp_leggeruitrapport!D:D)</f>
        <v>-0.72</v>
      </c>
      <c r="S849" s="66">
        <v>0.5</v>
      </c>
      <c r="T849" s="66">
        <f>_xlfn.XLOOKUP(E849,hlp_leggeruitrapport!A:A,hlp_leggeruitrapport!E:E)</f>
        <v>0.5</v>
      </c>
      <c r="U849" s="75">
        <f>_xlfn.XLOOKUP(E849,hlp_leggeruitrapport!A:A,hlp_leggeruitrapport!F:F)</f>
        <v>2</v>
      </c>
      <c r="V849" s="165">
        <f>_xlfn.XLOOKUP($G849,hpBPaanwas!$C:$C,hpBPaanwas!T:T,".")</f>
        <v>2</v>
      </c>
      <c r="W849" s="75">
        <f t="shared" si="91"/>
        <v>-1.42</v>
      </c>
      <c r="X849" s="6">
        <v>-1.22</v>
      </c>
      <c r="Y849" s="6">
        <v>1</v>
      </c>
      <c r="Z849" s="6">
        <v>0.88</v>
      </c>
      <c r="AA849" s="6">
        <v>0</v>
      </c>
      <c r="AB849" s="6">
        <v>0</v>
      </c>
      <c r="AC849" s="6">
        <v>15</v>
      </c>
      <c r="AD849" s="6">
        <v>0</v>
      </c>
      <c r="AE849" s="6">
        <v>0</v>
      </c>
      <c r="AF849" s="6">
        <v>0</v>
      </c>
      <c r="AG849" s="6" t="s">
        <v>876</v>
      </c>
      <c r="AH849" s="6" t="s">
        <v>32</v>
      </c>
      <c r="AI849" s="6" t="s">
        <v>41</v>
      </c>
      <c r="AJ849" s="6" t="s">
        <v>903</v>
      </c>
      <c r="AK849" s="75">
        <f>_xlfn.XLOOKUP(G849,hlpBPout!C:C,hlpBPout!X:X,".")</f>
        <v>15</v>
      </c>
      <c r="AL849" s="75">
        <f>_xlfn.XLOOKUP($G849,hlpBPout!$C:$C,hlpBPout!AA:AA,".")</f>
        <v>0</v>
      </c>
      <c r="AM849" s="75">
        <f>_xlfn.XLOOKUP(G849,hpBPaanwas!C:C,hpBPaanwas!X:X,".")</f>
        <v>15</v>
      </c>
      <c r="AN849" s="75"/>
      <c r="AO849" s="75">
        <f>_xlfn.XLOOKUP($G849,hpBPaanwas!$C:$C,hpBPaanwas!AA:AA,".")</f>
        <v>0</v>
      </c>
      <c r="AP849" s="116"/>
      <c r="AQ849" s="21">
        <f t="shared" si="95"/>
        <v>0</v>
      </c>
      <c r="AR849" s="254"/>
      <c r="AS849" s="127"/>
      <c r="AT849" s="127"/>
      <c r="AU849" s="120"/>
      <c r="BC849" s="2"/>
      <c r="BD849" s="2"/>
      <c r="BE849" s="2"/>
      <c r="BF849" s="2"/>
      <c r="BG849" s="2"/>
      <c r="BH849" s="2"/>
      <c r="BI849" s="2"/>
      <c r="BJ849" s="2"/>
      <c r="BK849" s="2"/>
      <c r="BL849" s="232" t="str">
        <f t="shared" si="87"/>
        <v>413_017</v>
      </c>
    </row>
    <row r="850" spans="1:64" hidden="1" x14ac:dyDescent="0.2">
      <c r="A850" s="6" t="s">
        <v>2814</v>
      </c>
      <c r="C850" s="6"/>
      <c r="D850" s="6" t="s">
        <v>1637</v>
      </c>
      <c r="E850" s="6" t="s">
        <v>1024</v>
      </c>
      <c r="F850" s="75">
        <v>0</v>
      </c>
      <c r="G850" s="115" t="str">
        <f t="shared" si="90"/>
        <v>413_018</v>
      </c>
      <c r="H850" s="135"/>
      <c r="I850" s="75">
        <v>18</v>
      </c>
      <c r="J850" s="6" t="s">
        <v>1025</v>
      </c>
      <c r="K850" s="23">
        <v>30</v>
      </c>
      <c r="L850" s="25">
        <v>5.5</v>
      </c>
      <c r="M850" s="6">
        <v>165</v>
      </c>
      <c r="N850" s="8">
        <v>43656</v>
      </c>
      <c r="O850" s="6" t="s">
        <v>74</v>
      </c>
      <c r="P850" s="66">
        <v>-0.68</v>
      </c>
      <c r="Q850" s="66">
        <v>-0.72</v>
      </c>
      <c r="R850" s="66">
        <f>_xlfn.XLOOKUP(E850,hlp_leggeruitrapport!A:A,hlp_leggeruitrapport!D:D)</f>
        <v>-0.72</v>
      </c>
      <c r="S850" s="66">
        <v>0.9</v>
      </c>
      <c r="T850" s="66">
        <f>_xlfn.XLOOKUP(E850,hlp_leggeruitrapport!A:A,hlp_leggeruitrapport!E:E)</f>
        <v>0.9</v>
      </c>
      <c r="U850" s="76" t="str">
        <f>_xlfn.XLOOKUP(E850,hlp_leggeruitrapport!A:A,hlp_leggeruitrapport!F:F)</f>
        <v>-</v>
      </c>
      <c r="V850" s="165">
        <f>_xlfn.XLOOKUP($G850,hpBPaanwas!$C:$C,hpBPaanwas!T:T,".")</f>
        <v>2.0299999999999998</v>
      </c>
      <c r="W850" s="75">
        <f t="shared" si="91"/>
        <v>-1.82</v>
      </c>
      <c r="X850" s="6">
        <v>-1.62</v>
      </c>
      <c r="Y850" s="6">
        <v>1.8333330000000001</v>
      </c>
      <c r="Z850" s="6">
        <v>1.98</v>
      </c>
      <c r="AA850" s="6">
        <v>0.5</v>
      </c>
      <c r="AB850" s="6">
        <v>0.78</v>
      </c>
      <c r="AC850" s="6">
        <v>59.4</v>
      </c>
      <c r="AD850" s="6">
        <v>15</v>
      </c>
      <c r="AE850" s="6">
        <v>23.4</v>
      </c>
      <c r="AF850" s="6">
        <v>0.23255799999999999</v>
      </c>
      <c r="AG850" s="6" t="s">
        <v>921</v>
      </c>
      <c r="AH850" s="6" t="s">
        <v>32</v>
      </c>
      <c r="AI850" s="6" t="s">
        <v>41</v>
      </c>
      <c r="AJ850" s="6" t="s">
        <v>1025</v>
      </c>
      <c r="AK850" s="75">
        <f>_xlfn.XLOOKUP(G850,hlpBPout!C:C,hlpBPout!X:X,".")</f>
        <v>60</v>
      </c>
      <c r="AL850" s="75" t="str">
        <f>_xlfn.XLOOKUP($G850,hlpBPout!$C:$C,hlpBPout!AA:AA,".")</f>
        <v>!</v>
      </c>
      <c r="AM850" s="75">
        <f>_xlfn.XLOOKUP(G850,hpBPaanwas!C:C,hpBPaanwas!X:X,".")</f>
        <v>63</v>
      </c>
      <c r="AN850" s="75"/>
      <c r="AO850" s="75">
        <f>_xlfn.XLOOKUP($G850,hpBPaanwas!$C:$C,hpBPaanwas!AA:AA,".")</f>
        <v>24</v>
      </c>
      <c r="AP850" s="116"/>
      <c r="AQ850" s="21">
        <f t="shared" si="95"/>
        <v>0.60000000000000142</v>
      </c>
      <c r="AR850" s="254"/>
      <c r="AS850" s="127"/>
      <c r="AT850" s="127"/>
      <c r="AU850" s="120"/>
      <c r="BC850" s="2"/>
      <c r="BD850" s="2"/>
      <c r="BE850" s="2"/>
      <c r="BF850" s="2"/>
      <c r="BG850" s="2"/>
      <c r="BH850" s="2"/>
      <c r="BI850" s="2"/>
      <c r="BJ850" s="2"/>
      <c r="BK850" s="2"/>
      <c r="BL850" s="232" t="str">
        <f t="shared" si="87"/>
        <v>413_018</v>
      </c>
    </row>
    <row r="851" spans="1:64" hidden="1" x14ac:dyDescent="0.2">
      <c r="A851" s="6" t="s">
        <v>2814</v>
      </c>
      <c r="C851" s="6"/>
      <c r="D851" s="6" t="s">
        <v>1637</v>
      </c>
      <c r="E851" s="6" t="s">
        <v>640</v>
      </c>
      <c r="F851" s="75">
        <v>0</v>
      </c>
      <c r="G851" s="115" t="str">
        <f t="shared" si="90"/>
        <v>413_019</v>
      </c>
      <c r="H851" s="135"/>
      <c r="I851" s="75">
        <v>19</v>
      </c>
      <c r="J851" s="6" t="s">
        <v>1026</v>
      </c>
      <c r="K851" s="23">
        <v>43</v>
      </c>
      <c r="L851" s="25">
        <v>3.75</v>
      </c>
      <c r="M851" s="6">
        <v>161.25</v>
      </c>
      <c r="N851" s="8">
        <v>43656</v>
      </c>
      <c r="O851" s="6" t="s">
        <v>74</v>
      </c>
      <c r="P851" s="66">
        <v>-0.68</v>
      </c>
      <c r="Q851" s="66">
        <v>-0.72</v>
      </c>
      <c r="R851" s="66">
        <f>_xlfn.XLOOKUP(E851,hlp_leggeruitrapport!A:A,hlp_leggeruitrapport!D:D)</f>
        <v>-0.72</v>
      </c>
      <c r="S851" s="66">
        <v>0.9</v>
      </c>
      <c r="T851" s="66">
        <f>_xlfn.XLOOKUP(E851,hlp_leggeruitrapport!A:A,hlp_leggeruitrapport!E:E)</f>
        <v>0.9</v>
      </c>
      <c r="U851" s="75">
        <f>_xlfn.XLOOKUP(E851,hlp_leggeruitrapport!A:A,hlp_leggeruitrapport!F:F)</f>
        <v>3</v>
      </c>
      <c r="V851" s="165">
        <f>_xlfn.XLOOKUP($G851,hpBPaanwas!$C:$C,hpBPaanwas!T:T,".")</f>
        <v>1.52</v>
      </c>
      <c r="W851" s="75">
        <f t="shared" si="91"/>
        <v>-1.82</v>
      </c>
      <c r="X851" s="6">
        <v>-1.62</v>
      </c>
      <c r="Y851" s="6">
        <v>1</v>
      </c>
      <c r="Z851" s="6">
        <v>1.6</v>
      </c>
      <c r="AA851" s="6">
        <v>0.35</v>
      </c>
      <c r="AB851" s="6">
        <v>0.49</v>
      </c>
      <c r="AC851" s="6">
        <v>68.8</v>
      </c>
      <c r="AD851" s="6">
        <v>15.1</v>
      </c>
      <c r="AE851" s="6">
        <v>21.1</v>
      </c>
      <c r="AF851" s="6">
        <v>0.25339400000000001</v>
      </c>
      <c r="AG851" s="6" t="s">
        <v>921</v>
      </c>
      <c r="AH851" s="6" t="s">
        <v>32</v>
      </c>
      <c r="AI851" s="6" t="s">
        <v>41</v>
      </c>
      <c r="AJ851" s="6" t="s">
        <v>1026</v>
      </c>
      <c r="AK851" s="75">
        <f>_xlfn.XLOOKUP(G851,hlpBPout!C:C,hlpBPout!X:X,".")</f>
        <v>69</v>
      </c>
      <c r="AL851" s="75" t="str">
        <f>_xlfn.XLOOKUP($G851,hlpBPout!$C:$C,hlpBPout!AA:AA,".")</f>
        <v>!</v>
      </c>
      <c r="AM851" s="75">
        <f>_xlfn.XLOOKUP(G851,hpBPaanwas!C:C,hpBPaanwas!X:X,".")</f>
        <v>73</v>
      </c>
      <c r="AN851" s="75"/>
      <c r="AO851" s="75">
        <f>_xlfn.XLOOKUP($G851,hpBPaanwas!$C:$C,hpBPaanwas!AA:AA,".")</f>
        <v>22</v>
      </c>
      <c r="AP851" s="116"/>
      <c r="AQ851" s="21">
        <f t="shared" si="95"/>
        <v>0.20000000000000284</v>
      </c>
      <c r="AR851" s="254"/>
      <c r="AS851" s="127"/>
      <c r="AT851" s="127"/>
      <c r="AU851" s="120"/>
      <c r="BC851" s="2"/>
      <c r="BD851" s="2"/>
      <c r="BE851" s="2"/>
      <c r="BF851" s="2"/>
      <c r="BG851" s="2"/>
      <c r="BH851" s="2"/>
      <c r="BI851" s="2"/>
      <c r="BJ851" s="2"/>
      <c r="BK851" s="2"/>
      <c r="BL851" s="232" t="str">
        <f t="shared" si="87"/>
        <v>413_019</v>
      </c>
    </row>
    <row r="852" spans="1:64" hidden="1" x14ac:dyDescent="0.2">
      <c r="A852" s="6" t="s">
        <v>2814</v>
      </c>
      <c r="C852" s="6"/>
      <c r="D852" s="6" t="s">
        <v>1637</v>
      </c>
      <c r="E852" s="6" t="s">
        <v>640</v>
      </c>
      <c r="F852" s="75">
        <v>0</v>
      </c>
      <c r="G852" s="115" t="str">
        <f t="shared" si="90"/>
        <v>413_020</v>
      </c>
      <c r="H852" s="135"/>
      <c r="I852" s="75">
        <v>20</v>
      </c>
      <c r="J852" s="6" t="s">
        <v>641</v>
      </c>
      <c r="K852" s="23">
        <v>33.5</v>
      </c>
      <c r="L852" s="25">
        <v>9.1</v>
      </c>
      <c r="M852" s="6">
        <v>304.85000000000002</v>
      </c>
      <c r="N852" s="8">
        <v>43656</v>
      </c>
      <c r="O852" s="6" t="s">
        <v>26</v>
      </c>
      <c r="P852" s="66">
        <v>-0.68</v>
      </c>
      <c r="Q852" s="66">
        <v>-0.72</v>
      </c>
      <c r="R852" s="66">
        <f>_xlfn.XLOOKUP(E852,hlp_leggeruitrapport!A:A,hlp_leggeruitrapport!D:D)</f>
        <v>-0.72</v>
      </c>
      <c r="S852" s="66">
        <v>0.9</v>
      </c>
      <c r="T852" s="66">
        <f>_xlfn.XLOOKUP(E852,hlp_leggeruitrapport!A:A,hlp_leggeruitrapport!E:E)</f>
        <v>0.9</v>
      </c>
      <c r="U852" s="75">
        <f>_xlfn.XLOOKUP(E852,hlp_leggeruitrapport!A:A,hlp_leggeruitrapport!F:F)</f>
        <v>3</v>
      </c>
      <c r="V852" s="165">
        <f>_xlfn.XLOOKUP($G852,hpBPaanwas!$C:$C,hpBPaanwas!T:T,".")</f>
        <v>3</v>
      </c>
      <c r="W852" s="75">
        <f t="shared" si="91"/>
        <v>-1.82</v>
      </c>
      <c r="X852" s="6">
        <v>-1.62</v>
      </c>
      <c r="Y852" s="6">
        <v>3.699999</v>
      </c>
      <c r="Z852" s="6">
        <v>4.83</v>
      </c>
      <c r="AA852" s="6">
        <v>0.82</v>
      </c>
      <c r="AB852" s="6">
        <v>1.44</v>
      </c>
      <c r="AC852" s="6">
        <v>161.80000000000001</v>
      </c>
      <c r="AD852" s="6">
        <v>27.5</v>
      </c>
      <c r="AE852" s="6">
        <v>48.2</v>
      </c>
      <c r="AF852" s="6">
        <v>0.20873800000000001</v>
      </c>
      <c r="AG852" s="6" t="s">
        <v>479</v>
      </c>
      <c r="AH852" s="6" t="s">
        <v>32</v>
      </c>
      <c r="AI852" s="6" t="s">
        <v>41</v>
      </c>
      <c r="AJ852" s="6" t="s">
        <v>641</v>
      </c>
      <c r="AK852" s="75">
        <f>_xlfn.XLOOKUP(G852,hlpBPout!C:C,hlpBPout!X:X,".")</f>
        <v>161</v>
      </c>
      <c r="AL852" s="75">
        <f>_xlfn.XLOOKUP($G852,hlpBPout!$C:$C,hlpBPout!AA:AA,".")</f>
        <v>27</v>
      </c>
      <c r="AM852" s="75">
        <f>_xlfn.XLOOKUP(G852,hpBPaanwas!C:C,hpBPaanwas!X:X,".")</f>
        <v>168</v>
      </c>
      <c r="AN852" s="75"/>
      <c r="AO852" s="75">
        <f>_xlfn.XLOOKUP($G852,hpBPaanwas!$C:$C,hpBPaanwas!AA:AA,".")</f>
        <v>50</v>
      </c>
      <c r="AP852" s="116"/>
      <c r="AQ852" s="21">
        <f t="shared" si="95"/>
        <v>-0.80000000000001137</v>
      </c>
      <c r="AR852" s="254"/>
      <c r="AS852" s="127"/>
      <c r="AT852" s="127"/>
      <c r="AU852" s="120"/>
      <c r="BC852" s="2"/>
      <c r="BD852" s="2"/>
      <c r="BE852" s="2"/>
      <c r="BF852" s="2"/>
      <c r="BG852" s="2"/>
      <c r="BH852" s="2"/>
      <c r="BI852" s="2"/>
      <c r="BJ852" s="2"/>
      <c r="BK852" s="2"/>
      <c r="BL852" s="232" t="str">
        <f t="shared" si="87"/>
        <v>413_020</v>
      </c>
    </row>
    <row r="853" spans="1:64" hidden="1" x14ac:dyDescent="0.2">
      <c r="A853" s="6" t="s">
        <v>2814</v>
      </c>
      <c r="C853" s="6"/>
      <c r="D853" s="6" t="s">
        <v>1637</v>
      </c>
      <c r="E853" s="6" t="s">
        <v>640</v>
      </c>
      <c r="F853" s="75">
        <v>0</v>
      </c>
      <c r="G853" s="115" t="str">
        <f t="shared" si="90"/>
        <v>413_021</v>
      </c>
      <c r="H853" s="135"/>
      <c r="I853" s="75">
        <v>21</v>
      </c>
      <c r="J853" s="6" t="s">
        <v>642</v>
      </c>
      <c r="K853" s="23">
        <v>33.5</v>
      </c>
      <c r="L853" s="25">
        <v>5</v>
      </c>
      <c r="M853" s="6">
        <v>167.5</v>
      </c>
      <c r="N853" s="8">
        <v>43656</v>
      </c>
      <c r="O853" s="6" t="s">
        <v>47</v>
      </c>
      <c r="P853" s="66">
        <v>-0.68</v>
      </c>
      <c r="Q853" s="66">
        <v>-0.72</v>
      </c>
      <c r="R853" s="66">
        <f>_xlfn.XLOOKUP(E853,hlp_leggeruitrapport!A:A,hlp_leggeruitrapport!D:D)</f>
        <v>-0.72</v>
      </c>
      <c r="S853" s="66">
        <v>0.9</v>
      </c>
      <c r="T853" s="66">
        <f>_xlfn.XLOOKUP(E853,hlp_leggeruitrapport!A:A,hlp_leggeruitrapport!E:E)</f>
        <v>0.9</v>
      </c>
      <c r="U853" s="75">
        <f>_xlfn.XLOOKUP(E853,hlp_leggeruitrapport!A:A,hlp_leggeruitrapport!F:F)</f>
        <v>3</v>
      </c>
      <c r="V853" s="165">
        <f>_xlfn.XLOOKUP($G853,hpBPaanwas!$C:$C,hpBPaanwas!T:T,".")</f>
        <v>1.85</v>
      </c>
      <c r="W853" s="75">
        <f t="shared" si="91"/>
        <v>-1.82</v>
      </c>
      <c r="X853" s="6">
        <v>-1.62</v>
      </c>
      <c r="Y853" s="6">
        <v>1.6666669999999999</v>
      </c>
      <c r="Z853" s="6">
        <v>2.94</v>
      </c>
      <c r="AA853" s="6">
        <v>0.04</v>
      </c>
      <c r="AB853" s="6">
        <v>0.3</v>
      </c>
      <c r="AC853" s="6">
        <v>98.5</v>
      </c>
      <c r="AD853" s="6">
        <v>1.3</v>
      </c>
      <c r="AE853" s="6">
        <v>10.1</v>
      </c>
      <c r="AF853" s="6">
        <v>2.5974000000000001E-2</v>
      </c>
      <c r="AG853" s="6" t="s">
        <v>479</v>
      </c>
      <c r="AH853" s="6" t="s">
        <v>32</v>
      </c>
      <c r="AI853" s="6" t="s">
        <v>41</v>
      </c>
      <c r="AJ853" s="6" t="s">
        <v>642</v>
      </c>
      <c r="AK853" s="75">
        <f>_xlfn.XLOOKUP(G853,hlpBPout!C:C,hlpBPout!X:X,".")</f>
        <v>97</v>
      </c>
      <c r="AL853" s="75" t="str">
        <f>_xlfn.XLOOKUP($G853,hlpBPout!$C:$C,hlpBPout!AA:AA,".")</f>
        <v>!</v>
      </c>
      <c r="AM853" s="75">
        <f>_xlfn.XLOOKUP(G853,hpBPaanwas!C:C,hpBPaanwas!X:X,".")</f>
        <v>101</v>
      </c>
      <c r="AN853" s="75"/>
      <c r="AO853" s="75">
        <f>_xlfn.XLOOKUP($G853,hpBPaanwas!$C:$C,hpBPaanwas!AA:AA,".")</f>
        <v>10</v>
      </c>
      <c r="AP853" s="116"/>
      <c r="AQ853" s="21">
        <f t="shared" si="95"/>
        <v>-1.5</v>
      </c>
      <c r="AR853" s="254"/>
      <c r="AS853" s="127"/>
      <c r="AT853" s="127"/>
      <c r="AU853" s="120"/>
      <c r="BC853" s="2"/>
      <c r="BD853" s="2"/>
      <c r="BE853" s="2"/>
      <c r="BF853" s="2"/>
      <c r="BG853" s="2"/>
      <c r="BH853" s="2"/>
      <c r="BI853" s="2"/>
      <c r="BJ853" s="2"/>
      <c r="BK853" s="2"/>
      <c r="BL853" s="232" t="str">
        <f t="shared" si="87"/>
        <v>413_021</v>
      </c>
    </row>
    <row r="854" spans="1:64" x14ac:dyDescent="0.2">
      <c r="A854" s="6" t="s">
        <v>1647</v>
      </c>
      <c r="C854" s="135">
        <f>_xlfn.XLOOKUP(F854,Monstervakken!C:C,Monstervakken!B:B)</f>
        <v>4046</v>
      </c>
      <c r="D854" s="6" t="s">
        <v>1637</v>
      </c>
      <c r="E854" s="6" t="s">
        <v>166</v>
      </c>
      <c r="F854" s="75">
        <v>107</v>
      </c>
      <c r="G854" s="115" t="str">
        <f t="shared" si="90"/>
        <v>413_022</v>
      </c>
      <c r="H854" s="135"/>
      <c r="I854" s="75">
        <v>22</v>
      </c>
      <c r="J854" s="6" t="s">
        <v>167</v>
      </c>
      <c r="K854" s="23">
        <v>18.5</v>
      </c>
      <c r="L854" s="25">
        <v>13</v>
      </c>
      <c r="M854" s="6">
        <v>240.5</v>
      </c>
      <c r="N854" s="8">
        <v>43656</v>
      </c>
      <c r="O854" s="6" t="s">
        <v>47</v>
      </c>
      <c r="P854" s="66">
        <v>-0.72</v>
      </c>
      <c r="Q854" s="66">
        <v>-0.72</v>
      </c>
      <c r="R854" s="66">
        <f>_xlfn.XLOOKUP(E854,hlp_leggeruitrapport!A:A,hlp_leggeruitrapport!D:D)</f>
        <v>-0.72</v>
      </c>
      <c r="S854" s="66">
        <v>0.75</v>
      </c>
      <c r="T854" s="66">
        <f>_xlfn.XLOOKUP(E854,hlp_leggeruitrapport!A:A,hlp_leggeruitrapport!E:E)</f>
        <v>0.75</v>
      </c>
      <c r="U854" s="75">
        <f>_xlfn.XLOOKUP(E854,hlp_leggeruitrapport!A:A,hlp_leggeruitrapport!F:F)</f>
        <v>3</v>
      </c>
      <c r="V854" s="165">
        <f>_xlfn.XLOOKUP($G854,hpBPaanwas!$C:$C,hpBPaanwas!T:T,".")</f>
        <v>3</v>
      </c>
      <c r="W854" s="75">
        <f t="shared" si="91"/>
        <v>-1.67</v>
      </c>
      <c r="X854" s="6">
        <v>-1.47</v>
      </c>
      <c r="Y854" s="6">
        <v>8.5</v>
      </c>
      <c r="Z854" s="6">
        <v>10.48</v>
      </c>
      <c r="AA854" s="6">
        <v>0.73</v>
      </c>
      <c r="AB854" s="6">
        <v>1.43</v>
      </c>
      <c r="AC854" s="6">
        <v>193.9</v>
      </c>
      <c r="AD854" s="6">
        <v>13.5</v>
      </c>
      <c r="AE854" s="6">
        <v>26.5</v>
      </c>
      <c r="AF854" s="6">
        <v>0.111141</v>
      </c>
      <c r="AG854" s="6" t="s">
        <v>27</v>
      </c>
      <c r="AH854" s="6" t="s">
        <v>32</v>
      </c>
      <c r="AI854" s="6" t="s">
        <v>29</v>
      </c>
      <c r="AJ854" s="6" t="s">
        <v>167</v>
      </c>
      <c r="AK854" s="75">
        <f>_xlfn.XLOOKUP(G854,hlpBPout!C:C,hlpBPout!X:X,".")</f>
        <v>192</v>
      </c>
      <c r="AL854" s="75">
        <f>_xlfn.XLOOKUP($G854,hlpBPout!$C:$C,hlpBPout!AA:AA,".")</f>
        <v>13</v>
      </c>
      <c r="AM854" s="75">
        <f>_xlfn.XLOOKUP(G854,hpBPaanwas!C:C,hpBPaanwas!X:X,".")</f>
        <v>200</v>
      </c>
      <c r="AN854" s="165">
        <f t="shared" ref="AN854:AN855" si="96">AO854/K854</f>
        <v>1.6756756756756757</v>
      </c>
      <c r="AO854" s="75">
        <f>_xlfn.XLOOKUP($G854,hpBPaanwas!$C:$C,hpBPaanwas!AA:AA,".")</f>
        <v>31</v>
      </c>
      <c r="AP854" s="116"/>
      <c r="AQ854" s="21">
        <f t="shared" si="95"/>
        <v>-1.9000000000000057</v>
      </c>
      <c r="AR854" s="254"/>
      <c r="AS854" s="127"/>
      <c r="AT854" s="127" t="s">
        <v>3795</v>
      </c>
      <c r="AU854" s="120"/>
      <c r="AV854" s="232" t="str">
        <f>_xlfn.XLOOKUP($F854,Monstervakken!$C:$C,Monstervakken!L:L,".",0)</f>
        <v>Niet Toepasbaar &gt; Interventiewaarde</v>
      </c>
      <c r="AW854" s="232" t="str">
        <f>_xlfn.XLOOKUP($F854,Monstervakken!$C:$C,Monstervakken!M:M,".",0)</f>
        <v>Klasse B</v>
      </c>
      <c r="AX854" s="232" t="str">
        <f>_xlfn.XLOOKUP($F854,Monstervakken!$C:$C,Monstervakken!N:N,".",0)</f>
        <v>Nooit verspreidbaar</v>
      </c>
      <c r="AY854" s="232" t="str">
        <f>_xlfn.XLOOKUP($F854,Monstervakken!$C:$C,Monstervakken!O:O,".",0)</f>
        <v>Niet Toepasbaar &gt; Interventiewaarde</v>
      </c>
      <c r="AZ854" s="232" t="str">
        <f>_xlfn.XLOOKUP($F854,Monstervakken!$C:$C,Monstervakken!P:P,".",0)</f>
        <v>Overschrijding Emissietoetswaarde</v>
      </c>
      <c r="BA854" s="232" t="str">
        <f>_xlfn.XLOOKUP($F854,Monstervakken!$C:$C,Monstervakken!Q:Q,".",0)</f>
        <v>Geen</v>
      </c>
      <c r="BB854" s="232"/>
      <c r="BC854" s="234" t="str">
        <f>_xlfn.XLOOKUP($F854,Monstervakken!$C:$C,Monstervakken!CM:CM,".",0)</f>
        <v>nee</v>
      </c>
      <c r="BD854" s="234" t="str">
        <f>_xlfn.XLOOKUP($F854,Monstervakken!$C:$C,Monstervakken!CN:CN,".",0)</f>
        <v>ja</v>
      </c>
      <c r="BE854" s="234" t="str">
        <f>_xlfn.XLOOKUP($F854,Monstervakken!$C:$C,Monstervakken!CO:CO,".",0)</f>
        <v>ja</v>
      </c>
      <c r="BF854" s="234" t="str">
        <f>_xlfn.XLOOKUP($F854,Monstervakken!$C:$C,Monstervakken!CP:CP,".",0)</f>
        <v>ja</v>
      </c>
      <c r="BG854" s="234" t="str">
        <f>_xlfn.XLOOKUP($F854,Monstervakken!$C:$C,Monstervakken!CQ:CQ,".",0)</f>
        <v>nee</v>
      </c>
      <c r="BH854" s="234" t="str">
        <f>_xlfn.XLOOKUP($F854,Monstervakken!$C:$C,Monstervakken!CR:CR,".",0)</f>
        <v>nee</v>
      </c>
      <c r="BI854" s="234" t="str">
        <f>_xlfn.XLOOKUP($F854,Monstervakken!$C:$C,Monstervakken!CS:CS,".",0)</f>
        <v>nee</v>
      </c>
      <c r="BJ854" s="234" t="str">
        <f>_xlfn.XLOOKUP($F854,Monstervakken!$C:$C,Monstervakken!CT:CT,".",0)</f>
        <v>nee</v>
      </c>
      <c r="BK854" s="234" t="str">
        <f>_xlfn.XLOOKUP($F854,Monstervakken!$C:$C,Monstervakken!CU:CU,".",0)</f>
        <v>nee</v>
      </c>
      <c r="BL854" s="232" t="str">
        <f t="shared" si="87"/>
        <v>413_022</v>
      </c>
    </row>
    <row r="855" spans="1:64" x14ac:dyDescent="0.2">
      <c r="A855" s="6" t="s">
        <v>1647</v>
      </c>
      <c r="C855" s="135">
        <f>_xlfn.XLOOKUP(F855,Monstervakken!C:C,Monstervakken!B:B)</f>
        <v>4046</v>
      </c>
      <c r="D855" s="6" t="s">
        <v>1637</v>
      </c>
      <c r="E855" s="6" t="s">
        <v>166</v>
      </c>
      <c r="F855" s="75">
        <v>107</v>
      </c>
      <c r="G855" s="115" t="str">
        <f t="shared" si="90"/>
        <v>413_023</v>
      </c>
      <c r="H855" s="135"/>
      <c r="I855" s="75">
        <v>23</v>
      </c>
      <c r="J855" s="6" t="s">
        <v>168</v>
      </c>
      <c r="K855" s="23">
        <v>11</v>
      </c>
      <c r="L855" s="25">
        <v>3.8</v>
      </c>
      <c r="M855" s="6">
        <v>41.8</v>
      </c>
      <c r="N855" s="8">
        <v>43656</v>
      </c>
      <c r="O855" s="6" t="s">
        <v>47</v>
      </c>
      <c r="P855" s="66">
        <v>-0.72</v>
      </c>
      <c r="Q855" s="66">
        <v>-0.72</v>
      </c>
      <c r="R855" s="66">
        <f>_xlfn.XLOOKUP(E855,hlp_leggeruitrapport!A:A,hlp_leggeruitrapport!D:D)</f>
        <v>-0.72</v>
      </c>
      <c r="S855" s="66">
        <v>0.75</v>
      </c>
      <c r="T855" s="66">
        <f>_xlfn.XLOOKUP(E855,hlp_leggeruitrapport!A:A,hlp_leggeruitrapport!E:E)</f>
        <v>0.75</v>
      </c>
      <c r="U855" s="75">
        <f>_xlfn.XLOOKUP(E855,hlp_leggeruitrapport!A:A,hlp_leggeruitrapport!F:F)</f>
        <v>3</v>
      </c>
      <c r="V855" s="165">
        <f>_xlfn.XLOOKUP($G855,hpBPaanwas!$C:$C,hpBPaanwas!T:T,".")</f>
        <v>1.86</v>
      </c>
      <c r="W855" s="75">
        <f t="shared" si="91"/>
        <v>-1.67</v>
      </c>
      <c r="X855" s="6">
        <v>-1.47</v>
      </c>
      <c r="Y855" s="6">
        <v>1</v>
      </c>
      <c r="Z855" s="6">
        <v>0.54</v>
      </c>
      <c r="AA855" s="6">
        <v>0</v>
      </c>
      <c r="AB855" s="6">
        <v>7.0000000000000007E-2</v>
      </c>
      <c r="AC855" s="6">
        <v>5.9</v>
      </c>
      <c r="AD855" s="6">
        <v>0</v>
      </c>
      <c r="AE855" s="6">
        <v>0.8</v>
      </c>
      <c r="AF855" s="6">
        <v>0</v>
      </c>
      <c r="AG855" s="6" t="s">
        <v>27</v>
      </c>
      <c r="AH855" s="6" t="s">
        <v>32</v>
      </c>
      <c r="AI855" s="6" t="s">
        <v>41</v>
      </c>
      <c r="AJ855" s="6" t="s">
        <v>168</v>
      </c>
      <c r="AK855" s="75">
        <f>_xlfn.XLOOKUP(G855,hlpBPout!C:C,hlpBPout!X:X,".")</f>
        <v>6</v>
      </c>
      <c r="AL855" s="75" t="str">
        <f>_xlfn.XLOOKUP($G855,hlpBPout!$C:$C,hlpBPout!AA:AA,".")</f>
        <v>!</v>
      </c>
      <c r="AM855" s="75">
        <f>_xlfn.XLOOKUP(G855,hpBPaanwas!C:C,hpBPaanwas!X:X,".")</f>
        <v>7</v>
      </c>
      <c r="AN855" s="165">
        <f t="shared" si="96"/>
        <v>9.0909090909090912E-2</v>
      </c>
      <c r="AO855" s="75">
        <f>_xlfn.XLOOKUP($G855,hpBPaanwas!$C:$C,hpBPaanwas!AA:AA,".")</f>
        <v>1</v>
      </c>
      <c r="AP855" s="116"/>
      <c r="AQ855" s="21">
        <f t="shared" si="95"/>
        <v>9.9999999999999645E-2</v>
      </c>
      <c r="AR855" s="254"/>
      <c r="AS855" s="127"/>
      <c r="AT855" s="127" t="s">
        <v>3795</v>
      </c>
      <c r="AU855" s="120"/>
      <c r="AV855" s="232" t="str">
        <f>_xlfn.XLOOKUP($F855,Monstervakken!$C:$C,Monstervakken!L:L,".",0)</f>
        <v>Niet Toepasbaar &gt; Interventiewaarde</v>
      </c>
      <c r="AW855" s="232" t="str">
        <f>_xlfn.XLOOKUP($F855,Monstervakken!$C:$C,Monstervakken!M:M,".",0)</f>
        <v>Klasse B</v>
      </c>
      <c r="AX855" s="232" t="str">
        <f>_xlfn.XLOOKUP($F855,Monstervakken!$C:$C,Monstervakken!N:N,".",0)</f>
        <v>Nooit verspreidbaar</v>
      </c>
      <c r="AY855" s="232" t="str">
        <f>_xlfn.XLOOKUP($F855,Monstervakken!$C:$C,Monstervakken!O:O,".",0)</f>
        <v>Niet Toepasbaar &gt; Interventiewaarde</v>
      </c>
      <c r="AZ855" s="232" t="str">
        <f>_xlfn.XLOOKUP($F855,Monstervakken!$C:$C,Monstervakken!P:P,".",0)</f>
        <v>Overschrijding Emissietoetswaarde</v>
      </c>
      <c r="BA855" s="232" t="str">
        <f>_xlfn.XLOOKUP($F855,Monstervakken!$C:$C,Monstervakken!Q:Q,".",0)</f>
        <v>Geen</v>
      </c>
      <c r="BB855" s="232"/>
      <c r="BC855" s="234" t="str">
        <f>_xlfn.XLOOKUP($F855,Monstervakken!$C:$C,Monstervakken!CM:CM,".",0)</f>
        <v>nee</v>
      </c>
      <c r="BD855" s="234" t="str">
        <f>_xlfn.XLOOKUP($F855,Monstervakken!$C:$C,Monstervakken!CN:CN,".",0)</f>
        <v>ja</v>
      </c>
      <c r="BE855" s="234" t="str">
        <f>_xlfn.XLOOKUP($F855,Monstervakken!$C:$C,Monstervakken!CO:CO,".",0)</f>
        <v>ja</v>
      </c>
      <c r="BF855" s="234" t="str">
        <f>_xlfn.XLOOKUP($F855,Monstervakken!$C:$C,Monstervakken!CP:CP,".",0)</f>
        <v>ja</v>
      </c>
      <c r="BG855" s="234" t="str">
        <f>_xlfn.XLOOKUP($F855,Monstervakken!$C:$C,Monstervakken!CQ:CQ,".",0)</f>
        <v>nee</v>
      </c>
      <c r="BH855" s="234" t="str">
        <f>_xlfn.XLOOKUP($F855,Monstervakken!$C:$C,Monstervakken!CR:CR,".",0)</f>
        <v>nee</v>
      </c>
      <c r="BI855" s="234" t="str">
        <f>_xlfn.XLOOKUP($F855,Monstervakken!$C:$C,Monstervakken!CS:CS,".",0)</f>
        <v>nee</v>
      </c>
      <c r="BJ855" s="234" t="str">
        <f>_xlfn.XLOOKUP($F855,Monstervakken!$C:$C,Monstervakken!CT:CT,".",0)</f>
        <v>nee</v>
      </c>
      <c r="BK855" s="234" t="str">
        <f>_xlfn.XLOOKUP($F855,Monstervakken!$C:$C,Monstervakken!CU:CU,".",0)</f>
        <v>nee</v>
      </c>
      <c r="BL855" s="232" t="str">
        <f t="shared" si="87"/>
        <v>413_023</v>
      </c>
    </row>
    <row r="856" spans="1:64" hidden="1" x14ac:dyDescent="0.2">
      <c r="A856" s="6" t="s">
        <v>32</v>
      </c>
      <c r="C856" s="6"/>
      <c r="D856" s="6" t="s">
        <v>1641</v>
      </c>
      <c r="E856" s="6" t="s">
        <v>585</v>
      </c>
      <c r="F856" s="75">
        <v>152</v>
      </c>
      <c r="G856" s="115" t="str">
        <f t="shared" si="90"/>
        <v>433_001</v>
      </c>
      <c r="H856" s="135" t="s">
        <v>3647</v>
      </c>
      <c r="I856" s="75">
        <v>1</v>
      </c>
      <c r="J856" s="6" t="s">
        <v>586</v>
      </c>
      <c r="K856" s="23">
        <v>14</v>
      </c>
      <c r="L856" s="25">
        <v>1.25</v>
      </c>
      <c r="M856" s="6">
        <v>17.5</v>
      </c>
      <c r="N856" s="8">
        <v>43662</v>
      </c>
      <c r="O856" s="6" t="s">
        <v>47</v>
      </c>
      <c r="P856" s="66">
        <v>-0.75</v>
      </c>
      <c r="Q856" s="66">
        <v>-0.64</v>
      </c>
      <c r="R856" s="66">
        <f>_xlfn.XLOOKUP(E856,hlp_leggeruitrapport!A:A,hlp_leggeruitrapport!D:D)</f>
        <v>-0.64</v>
      </c>
      <c r="S856" s="66">
        <v>1</v>
      </c>
      <c r="T856" s="66">
        <f>_xlfn.XLOOKUP(E856,hlp_leggeruitrapport!A:A,hlp_leggeruitrapport!E:E)</f>
        <v>1</v>
      </c>
      <c r="U856" s="75">
        <f>_xlfn.XLOOKUP(E856,hlp_leggeruitrapport!A:A,hlp_leggeruitrapport!F:F)</f>
        <v>3</v>
      </c>
      <c r="V856" s="165">
        <f>_xlfn.XLOOKUP($G856,hpBPaanwas!$C:$C,hpBPaanwas!T:T,".")</f>
        <v>0</v>
      </c>
      <c r="W856" s="75">
        <f t="shared" si="91"/>
        <v>-1.8399999999999999</v>
      </c>
      <c r="X856" s="6">
        <v>-1.64</v>
      </c>
      <c r="Y856" s="6">
        <v>1.25</v>
      </c>
      <c r="Z856" s="6">
        <v>0</v>
      </c>
      <c r="AA856" s="6">
        <v>0</v>
      </c>
      <c r="AB856" s="6">
        <v>0</v>
      </c>
      <c r="AC856" s="6">
        <v>0</v>
      </c>
      <c r="AD856" s="6">
        <v>0</v>
      </c>
      <c r="AE856" s="6">
        <v>0</v>
      </c>
      <c r="AF856" s="6">
        <v>0</v>
      </c>
      <c r="AG856" s="6" t="s">
        <v>479</v>
      </c>
      <c r="AH856" s="6" t="s">
        <v>28</v>
      </c>
      <c r="AI856" s="6" t="s">
        <v>41</v>
      </c>
      <c r="AJ856" s="6" t="s">
        <v>586</v>
      </c>
      <c r="AK856" s="75">
        <f>_xlfn.XLOOKUP(G856,hlpBPout!C:C,hlpBPout!X:X,".")</f>
        <v>0</v>
      </c>
      <c r="AL856" s="75" t="str">
        <f>_xlfn.XLOOKUP($G856,hlpBPout!$C:$C,hlpBPout!AA:AA,".")</f>
        <v>!</v>
      </c>
      <c r="AM856" s="75">
        <f>_xlfn.XLOOKUP(G856,hpBPaanwas!C:C,hpBPaanwas!X:X,".")</f>
        <v>0</v>
      </c>
      <c r="AN856" s="75"/>
      <c r="AO856" s="75">
        <f>_xlfn.XLOOKUP($G856,hpBPaanwas!$C:$C,hpBPaanwas!AA:AA,".")</f>
        <v>0</v>
      </c>
      <c r="AP856" s="116"/>
      <c r="AQ856" s="21">
        <f t="shared" si="95"/>
        <v>0</v>
      </c>
      <c r="AR856" s="254"/>
      <c r="AS856" s="127"/>
      <c r="AT856" s="127"/>
      <c r="AU856" s="120"/>
      <c r="BC856" s="2"/>
      <c r="BD856" s="2"/>
      <c r="BE856" s="2"/>
      <c r="BF856" s="2"/>
      <c r="BG856" s="2"/>
      <c r="BH856" s="2"/>
      <c r="BI856" s="2"/>
      <c r="BJ856" s="2"/>
      <c r="BK856" s="2"/>
      <c r="BL856" s="232" t="str">
        <f t="shared" si="87"/>
        <v>433_001</v>
      </c>
    </row>
    <row r="857" spans="1:64" x14ac:dyDescent="0.2">
      <c r="AK857" s="21"/>
      <c r="AL857" s="21"/>
      <c r="AM857" s="21"/>
      <c r="AN857" s="284"/>
      <c r="AO857" s="21"/>
      <c r="AP857" s="21"/>
      <c r="AQ857" s="21"/>
      <c r="AR857" s="254"/>
      <c r="AS857" s="254"/>
      <c r="AT857" s="254"/>
      <c r="AU857" s="254"/>
    </row>
    <row r="858" spans="1:64" x14ac:dyDescent="0.2">
      <c r="C858" s="130" t="s">
        <v>3650</v>
      </c>
      <c r="AM858" s="116"/>
      <c r="AN858" s="116"/>
      <c r="AO858" s="116"/>
      <c r="AP858" s="116"/>
    </row>
    <row r="859" spans="1:64" x14ac:dyDescent="0.2">
      <c r="C859" s="130" t="s">
        <v>3807</v>
      </c>
    </row>
  </sheetData>
  <autoFilter ref="A8:AW856" xr:uid="{6B0A08E3-B94E-4C2F-A320-AFB416613A14}">
    <filterColumn colId="0">
      <filters>
        <filter val="ja"/>
      </filters>
    </filterColumn>
  </autoFilter>
  <mergeCells count="2">
    <mergeCell ref="AV7:AZ7"/>
    <mergeCell ref="AS7:AT7"/>
  </mergeCells>
  <phoneticPr fontId="30" type="noConversion"/>
  <conditionalFormatting sqref="AL1:AL6 AL859:AL1048576 AL8:AL714 AL735:AL857">
    <cfRule type="cellIs" dxfId="42" priority="21" operator="equal">
      <formula>"!"</formula>
    </cfRule>
    <cfRule type="cellIs" dxfId="41" priority="22" operator="equal">
      <formula>"?"</formula>
    </cfRule>
  </conditionalFormatting>
  <conditionalFormatting sqref="AO8">
    <cfRule type="cellIs" dxfId="40" priority="19" operator="equal">
      <formula>"!"</formula>
    </cfRule>
    <cfRule type="cellIs" dxfId="39" priority="20" operator="equal">
      <formula>"?"</formula>
    </cfRule>
  </conditionalFormatting>
  <conditionalFormatting sqref="AO6">
    <cfRule type="cellIs" dxfId="38" priority="17" operator="equal">
      <formula>"!"</formula>
    </cfRule>
    <cfRule type="cellIs" dxfId="37" priority="18" operator="equal">
      <formula>"?"</formula>
    </cfRule>
  </conditionalFormatting>
  <conditionalFormatting sqref="AO9:AO714 V9:V714 V735:V856 AO735:AO856">
    <cfRule type="cellIs" dxfId="36" priority="16" operator="equal">
      <formula>0</formula>
    </cfRule>
  </conditionalFormatting>
  <conditionalFormatting sqref="BC1:BK714 BC735:BK1048576 BC722:BF723 BC729:BF734 BH722:BK723 BH729:BK734">
    <cfRule type="cellIs" dxfId="35" priority="13" operator="equal">
      <formula>"ja"</formula>
    </cfRule>
    <cfRule type="cellIs" dxfId="34" priority="14" operator="equal">
      <formula>"nee"</formula>
    </cfRule>
  </conditionalFormatting>
  <conditionalFormatting sqref="G9:G714 G735:G856">
    <cfRule type="duplicateValues" dxfId="33" priority="32"/>
  </conditionalFormatting>
  <conditionalFormatting sqref="AL715:AL734">
    <cfRule type="cellIs" dxfId="32" priority="10" operator="equal">
      <formula>"!"</formula>
    </cfRule>
    <cfRule type="cellIs" dxfId="31" priority="11" operator="equal">
      <formula>"?"</formula>
    </cfRule>
  </conditionalFormatting>
  <conditionalFormatting sqref="AO715:AO731 V715:V716 V722:V724 V729">
    <cfRule type="cellIs" dxfId="30" priority="9" operator="equal">
      <formula>0</formula>
    </cfRule>
  </conditionalFormatting>
  <conditionalFormatting sqref="BC715:BK721 BC724:BK728 BG722:BG723 BG729:BG734">
    <cfRule type="cellIs" dxfId="29" priority="7" operator="equal">
      <formula>"ja"</formula>
    </cfRule>
    <cfRule type="cellIs" dxfId="28" priority="8" operator="equal">
      <formula>"nee"</formula>
    </cfRule>
  </conditionalFormatting>
  <conditionalFormatting sqref="G715:G734">
    <cfRule type="duplicateValues" dxfId="27" priority="12"/>
  </conditionalFormatting>
  <conditionalFormatting sqref="V717:V721">
    <cfRule type="cellIs" dxfId="26" priority="6" operator="equal">
      <formula>0</formula>
    </cfRule>
  </conditionalFormatting>
  <conditionalFormatting sqref="V725:V728">
    <cfRule type="cellIs" dxfId="25" priority="5" operator="equal">
      <formula>0</formula>
    </cfRule>
  </conditionalFormatting>
  <conditionalFormatting sqref="V730">
    <cfRule type="cellIs" dxfId="24" priority="4" operator="equal">
      <formula>0</formula>
    </cfRule>
  </conditionalFormatting>
  <conditionalFormatting sqref="V731:V734">
    <cfRule type="cellIs" dxfId="23" priority="3" operator="equal">
      <formula>0</formula>
    </cfRule>
  </conditionalFormatting>
  <conditionalFormatting sqref="AN8">
    <cfRule type="cellIs" dxfId="22" priority="1" operator="equal">
      <formula>"!"</formula>
    </cfRule>
    <cfRule type="cellIs" dxfId="21" priority="2" operator="equal">
      <formula>"?"</formula>
    </cfRule>
  </conditionalFormatting>
  <pageMargins left="0.15748031496062992" right="0.03" top="0.27" bottom="0.19" header="0.16" footer="0.09"/>
  <pageSetup paperSize="8" scale="68" fitToHeight="0" orientation="landscape" r:id="rId1"/>
  <headerFooter>
    <oddHeader>&amp;R&amp;7pag &amp;P van &amp;N</oddHead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FF158-17F8-4E48-BC91-BA100BC0ABD4}">
  <sheetPr codeName="Blad7"/>
  <dimension ref="A1:H396"/>
  <sheetViews>
    <sheetView workbookViewId="0">
      <pane ySplit="4" topLeftCell="A215" activePane="bottomLeft" state="frozenSplit"/>
      <selection pane="bottomLeft" activeCell="C52" sqref="C52"/>
    </sheetView>
  </sheetViews>
  <sheetFormatPr defaultColWidth="9" defaultRowHeight="13.8" x14ac:dyDescent="0.25"/>
  <cols>
    <col min="1" max="1" width="15.8984375" style="26" customWidth="1"/>
    <col min="2" max="2" width="10.3984375" style="26" customWidth="1"/>
    <col min="3" max="3" width="38.3984375" style="26" customWidth="1"/>
    <col min="4" max="4" width="11.09765625" style="26" customWidth="1"/>
    <col min="5" max="5" width="13.3984375" style="26" customWidth="1"/>
    <col min="6" max="6" width="6.3984375" style="26" customWidth="1"/>
    <col min="7" max="16384" width="9" style="26"/>
  </cols>
  <sheetData>
    <row r="1" spans="1:6" x14ac:dyDescent="0.25">
      <c r="A1" s="26" t="s">
        <v>1626</v>
      </c>
    </row>
    <row r="4" spans="1:6" ht="17.25" customHeight="1" x14ac:dyDescent="0.25">
      <c r="A4" s="60" t="s">
        <v>1231</v>
      </c>
      <c r="B4" s="61" t="s">
        <v>1630</v>
      </c>
      <c r="C4" s="61" t="s">
        <v>1629</v>
      </c>
      <c r="D4" s="61" t="s">
        <v>1627</v>
      </c>
      <c r="E4" s="61" t="s">
        <v>1628</v>
      </c>
      <c r="F4" s="62" t="s">
        <v>1623</v>
      </c>
    </row>
    <row r="5" spans="1:6" ht="14.4" customHeight="1" x14ac:dyDescent="0.25">
      <c r="A5" s="27"/>
      <c r="B5" s="28"/>
      <c r="C5" s="28"/>
      <c r="D5" s="28"/>
      <c r="E5" s="28"/>
      <c r="F5" s="28"/>
    </row>
    <row r="6" spans="1:6" ht="22.8" customHeight="1" x14ac:dyDescent="0.25">
      <c r="A6" s="29" t="s">
        <v>1232</v>
      </c>
      <c r="B6" s="30"/>
      <c r="C6" s="31"/>
      <c r="D6" s="31"/>
      <c r="E6" s="31"/>
      <c r="F6" s="31"/>
    </row>
    <row r="7" spans="1:6" ht="15.75" customHeight="1" x14ac:dyDescent="0.25">
      <c r="A7" s="32" t="s">
        <v>1233</v>
      </c>
      <c r="B7" s="33" t="s">
        <v>1234</v>
      </c>
      <c r="C7" s="34" t="s">
        <v>1235</v>
      </c>
      <c r="D7" s="35">
        <v>-2.2200000000000002</v>
      </c>
      <c r="E7" s="36">
        <v>0.75</v>
      </c>
      <c r="F7" s="37">
        <v>3</v>
      </c>
    </row>
    <row r="8" spans="1:6" ht="15.75" customHeight="1" x14ac:dyDescent="0.25">
      <c r="A8" s="38" t="s">
        <v>1236</v>
      </c>
      <c r="B8" s="33" t="s">
        <v>1234</v>
      </c>
      <c r="C8" s="34" t="s">
        <v>1235</v>
      </c>
      <c r="D8" s="35">
        <v>-2.2200000000000002</v>
      </c>
      <c r="E8" s="36">
        <v>0.5</v>
      </c>
      <c r="F8" s="37">
        <v>3</v>
      </c>
    </row>
    <row r="9" spans="1:6" ht="15.75" customHeight="1" x14ac:dyDescent="0.25">
      <c r="A9" s="38" t="s">
        <v>1237</v>
      </c>
      <c r="B9" s="33" t="s">
        <v>1234</v>
      </c>
      <c r="C9" s="34" t="s">
        <v>1235</v>
      </c>
      <c r="D9" s="35">
        <v>-2.2200000000000002</v>
      </c>
      <c r="E9" s="36">
        <v>0.5</v>
      </c>
      <c r="F9" s="37">
        <v>3</v>
      </c>
    </row>
    <row r="10" spans="1:6" ht="15.75" customHeight="1" x14ac:dyDescent="0.25">
      <c r="A10" s="38" t="s">
        <v>1238</v>
      </c>
      <c r="B10" s="33" t="s">
        <v>1234</v>
      </c>
      <c r="C10" s="34" t="s">
        <v>1235</v>
      </c>
      <c r="D10" s="35">
        <v>-2.2200000000000002</v>
      </c>
      <c r="E10" s="36">
        <v>0.75</v>
      </c>
      <c r="F10" s="37">
        <v>3</v>
      </c>
    </row>
    <row r="11" spans="1:6" ht="15.75" customHeight="1" x14ac:dyDescent="0.25">
      <c r="A11" s="38" t="s">
        <v>1239</v>
      </c>
      <c r="B11" s="33" t="s">
        <v>1234</v>
      </c>
      <c r="C11" s="34" t="s">
        <v>1235</v>
      </c>
      <c r="D11" s="35">
        <v>-2.2200000000000002</v>
      </c>
      <c r="E11" s="36">
        <v>0.5</v>
      </c>
      <c r="F11" s="37">
        <v>3</v>
      </c>
    </row>
    <row r="12" spans="1:6" ht="15.75" customHeight="1" x14ac:dyDescent="0.25">
      <c r="A12" s="38" t="s">
        <v>1240</v>
      </c>
      <c r="B12" s="33" t="s">
        <v>1234</v>
      </c>
      <c r="C12" s="34" t="s">
        <v>1235</v>
      </c>
      <c r="D12" s="35">
        <v>-2.2200000000000002</v>
      </c>
      <c r="E12" s="36">
        <v>0.75</v>
      </c>
      <c r="F12" s="37">
        <v>3</v>
      </c>
    </row>
    <row r="13" spans="1:6" ht="15.75" customHeight="1" x14ac:dyDescent="0.25">
      <c r="A13" s="38" t="s">
        <v>1241</v>
      </c>
      <c r="B13" s="33" t="s">
        <v>1234</v>
      </c>
      <c r="C13" s="34" t="s">
        <v>1235</v>
      </c>
      <c r="D13" s="35">
        <v>-2.2200000000000002</v>
      </c>
      <c r="E13" s="36">
        <v>0.75</v>
      </c>
      <c r="F13" s="37">
        <v>3</v>
      </c>
    </row>
    <row r="14" spans="1:6" ht="15.75" customHeight="1" x14ac:dyDescent="0.25">
      <c r="A14" s="38" t="s">
        <v>1242</v>
      </c>
      <c r="B14" s="33" t="s">
        <v>1234</v>
      </c>
      <c r="C14" s="34" t="s">
        <v>1235</v>
      </c>
      <c r="D14" s="35">
        <v>-2.2200000000000002</v>
      </c>
      <c r="E14" s="36">
        <v>0.5</v>
      </c>
      <c r="F14" s="37">
        <v>3</v>
      </c>
    </row>
    <row r="15" spans="1:6" ht="15.75" customHeight="1" x14ac:dyDescent="0.25">
      <c r="A15" s="38" t="s">
        <v>1243</v>
      </c>
      <c r="B15" s="33" t="s">
        <v>1234</v>
      </c>
      <c r="C15" s="34" t="s">
        <v>1235</v>
      </c>
      <c r="D15" s="35">
        <v>-2.2200000000000002</v>
      </c>
      <c r="E15" s="36">
        <v>0.75</v>
      </c>
      <c r="F15" s="37">
        <v>3</v>
      </c>
    </row>
    <row r="16" spans="1:6" ht="15.75" customHeight="1" x14ac:dyDescent="0.25">
      <c r="A16" s="38" t="s">
        <v>1244</v>
      </c>
      <c r="B16" s="33" t="s">
        <v>1234</v>
      </c>
      <c r="C16" s="34" t="s">
        <v>1235</v>
      </c>
      <c r="D16" s="35">
        <v>-2.2200000000000002</v>
      </c>
      <c r="E16" s="36">
        <v>0.75</v>
      </c>
      <c r="F16" s="37">
        <v>3</v>
      </c>
    </row>
    <row r="17" spans="1:6" ht="15.75" customHeight="1" x14ac:dyDescent="0.25">
      <c r="A17" s="38" t="s">
        <v>1245</v>
      </c>
      <c r="B17" s="33" t="s">
        <v>1234</v>
      </c>
      <c r="C17" s="34" t="s">
        <v>1235</v>
      </c>
      <c r="D17" s="35">
        <v>-2.2200000000000002</v>
      </c>
      <c r="E17" s="36">
        <v>0.5</v>
      </c>
      <c r="F17" s="37">
        <v>3</v>
      </c>
    </row>
    <row r="18" spans="1:6" ht="15.75" customHeight="1" x14ac:dyDescent="0.25">
      <c r="A18" s="38" t="s">
        <v>1246</v>
      </c>
      <c r="B18" s="33" t="s">
        <v>1234</v>
      </c>
      <c r="C18" s="34" t="s">
        <v>1235</v>
      </c>
      <c r="D18" s="35">
        <v>-2.2200000000000002</v>
      </c>
      <c r="E18" s="36">
        <v>0.75</v>
      </c>
      <c r="F18" s="37">
        <v>3</v>
      </c>
    </row>
    <row r="19" spans="1:6" ht="15.75" customHeight="1" x14ac:dyDescent="0.25">
      <c r="A19" s="38" t="s">
        <v>1247</v>
      </c>
      <c r="B19" s="33" t="s">
        <v>1234</v>
      </c>
      <c r="C19" s="34" t="s">
        <v>1235</v>
      </c>
      <c r="D19" s="35">
        <v>-2.2200000000000002</v>
      </c>
      <c r="E19" s="36">
        <v>0.5</v>
      </c>
      <c r="F19" s="37">
        <v>3</v>
      </c>
    </row>
    <row r="20" spans="1:6" ht="15.75" customHeight="1" x14ac:dyDescent="0.25">
      <c r="A20" s="38" t="s">
        <v>1248</v>
      </c>
      <c r="B20" s="33" t="s">
        <v>1234</v>
      </c>
      <c r="C20" s="34" t="s">
        <v>1235</v>
      </c>
      <c r="D20" s="35">
        <v>-2.2200000000000002</v>
      </c>
      <c r="E20" s="36">
        <v>0.75</v>
      </c>
      <c r="F20" s="37">
        <v>3</v>
      </c>
    </row>
    <row r="21" spans="1:6" ht="15.75" customHeight="1" x14ac:dyDescent="0.25">
      <c r="A21" s="38" t="s">
        <v>1249</v>
      </c>
      <c r="B21" s="33" t="s">
        <v>1234</v>
      </c>
      <c r="C21" s="34" t="s">
        <v>1235</v>
      </c>
      <c r="D21" s="35">
        <v>-2.2200000000000002</v>
      </c>
      <c r="E21" s="36">
        <v>0.75</v>
      </c>
      <c r="F21" s="37">
        <v>3</v>
      </c>
    </row>
    <row r="22" spans="1:6" ht="15.75" customHeight="1" x14ac:dyDescent="0.25">
      <c r="A22" s="38" t="s">
        <v>1250</v>
      </c>
      <c r="B22" s="33" t="s">
        <v>1234</v>
      </c>
      <c r="C22" s="34" t="s">
        <v>1235</v>
      </c>
      <c r="D22" s="35">
        <v>-2.2200000000000002</v>
      </c>
      <c r="E22" s="36">
        <v>0.5</v>
      </c>
      <c r="F22" s="37">
        <v>3</v>
      </c>
    </row>
    <row r="23" spans="1:6" ht="15.75" customHeight="1" x14ac:dyDescent="0.25">
      <c r="A23" s="38" t="s">
        <v>1251</v>
      </c>
      <c r="B23" s="33" t="s">
        <v>1234</v>
      </c>
      <c r="C23" s="34" t="s">
        <v>1235</v>
      </c>
      <c r="D23" s="35">
        <v>-2.2200000000000002</v>
      </c>
      <c r="E23" s="36">
        <v>0.75</v>
      </c>
      <c r="F23" s="37">
        <v>3</v>
      </c>
    </row>
    <row r="24" spans="1:6" ht="15.75" customHeight="1" x14ac:dyDescent="0.25">
      <c r="A24" s="38" t="s">
        <v>1252</v>
      </c>
      <c r="B24" s="33" t="s">
        <v>1234</v>
      </c>
      <c r="C24" s="34" t="s">
        <v>1235</v>
      </c>
      <c r="D24" s="35">
        <v>-2.2200000000000002</v>
      </c>
      <c r="E24" s="36">
        <v>0.5</v>
      </c>
      <c r="F24" s="37">
        <v>3</v>
      </c>
    </row>
    <row r="25" spans="1:6" ht="15.75" customHeight="1" x14ac:dyDescent="0.25">
      <c r="A25" s="38" t="s">
        <v>1253</v>
      </c>
      <c r="B25" s="33" t="s">
        <v>1234</v>
      </c>
      <c r="C25" s="34" t="s">
        <v>1235</v>
      </c>
      <c r="D25" s="35">
        <v>-2.2200000000000002</v>
      </c>
      <c r="E25" s="36">
        <v>0.75</v>
      </c>
      <c r="F25" s="37">
        <v>3</v>
      </c>
    </row>
    <row r="26" spans="1:6" ht="15.75" customHeight="1" x14ac:dyDescent="0.25">
      <c r="A26" s="38" t="s">
        <v>1254</v>
      </c>
      <c r="B26" s="33" t="s">
        <v>1234</v>
      </c>
      <c r="C26" s="34" t="s">
        <v>1235</v>
      </c>
      <c r="D26" s="35">
        <v>-2.2200000000000002</v>
      </c>
      <c r="E26" s="36">
        <v>0.75</v>
      </c>
      <c r="F26" s="37">
        <v>3</v>
      </c>
    </row>
    <row r="27" spans="1:6" ht="15.75" customHeight="1" x14ac:dyDescent="0.25">
      <c r="A27" s="38" t="s">
        <v>1255</v>
      </c>
      <c r="B27" s="33" t="s">
        <v>1234</v>
      </c>
      <c r="C27" s="34" t="s">
        <v>1235</v>
      </c>
      <c r="D27" s="35">
        <v>-2.2200000000000002</v>
      </c>
      <c r="E27" s="36">
        <v>0.75</v>
      </c>
      <c r="F27" s="37">
        <v>3</v>
      </c>
    </row>
    <row r="28" spans="1:6" ht="15.75" customHeight="1" x14ac:dyDescent="0.25">
      <c r="A28" s="38" t="s">
        <v>1256</v>
      </c>
      <c r="B28" s="33" t="s">
        <v>1234</v>
      </c>
      <c r="C28" s="34" t="s">
        <v>1235</v>
      </c>
      <c r="D28" s="35">
        <v>-2.2200000000000002</v>
      </c>
      <c r="E28" s="36">
        <v>0.75</v>
      </c>
      <c r="F28" s="37">
        <v>3</v>
      </c>
    </row>
    <row r="29" spans="1:6" ht="15.75" customHeight="1" x14ac:dyDescent="0.25">
      <c r="A29" s="38" t="s">
        <v>1257</v>
      </c>
      <c r="B29" s="33" t="s">
        <v>1234</v>
      </c>
      <c r="C29" s="34" t="s">
        <v>1235</v>
      </c>
      <c r="D29" s="35">
        <v>-2.2200000000000002</v>
      </c>
      <c r="E29" s="36">
        <v>0.75</v>
      </c>
      <c r="F29" s="37">
        <v>3</v>
      </c>
    </row>
    <row r="30" spans="1:6" ht="15.75" customHeight="1" x14ac:dyDescent="0.25">
      <c r="A30" s="38" t="s">
        <v>1258</v>
      </c>
      <c r="B30" s="33" t="s">
        <v>1234</v>
      </c>
      <c r="C30" s="34" t="s">
        <v>1235</v>
      </c>
      <c r="D30" s="35">
        <v>-2.2200000000000002</v>
      </c>
      <c r="E30" s="36">
        <v>0.75</v>
      </c>
      <c r="F30" s="37">
        <v>3</v>
      </c>
    </row>
    <row r="31" spans="1:6" ht="15.75" customHeight="1" x14ac:dyDescent="0.25">
      <c r="A31" s="38" t="s">
        <v>1259</v>
      </c>
      <c r="B31" s="33" t="s">
        <v>1234</v>
      </c>
      <c r="C31" s="34" t="s">
        <v>1235</v>
      </c>
      <c r="D31" s="35">
        <v>-2.2200000000000002</v>
      </c>
      <c r="E31" s="36">
        <v>0.75</v>
      </c>
      <c r="F31" s="37">
        <v>3</v>
      </c>
    </row>
    <row r="32" spans="1:6" ht="15.75" customHeight="1" x14ac:dyDescent="0.25">
      <c r="A32" s="38" t="s">
        <v>1260</v>
      </c>
      <c r="B32" s="33" t="s">
        <v>1234</v>
      </c>
      <c r="C32" s="34" t="s">
        <v>1235</v>
      </c>
      <c r="D32" s="35">
        <v>-2.2200000000000002</v>
      </c>
      <c r="E32" s="36">
        <v>0.75</v>
      </c>
      <c r="F32" s="37">
        <v>3</v>
      </c>
    </row>
    <row r="33" spans="1:6" ht="15.75" customHeight="1" x14ac:dyDescent="0.25">
      <c r="A33" s="38" t="s">
        <v>1261</v>
      </c>
      <c r="B33" s="33" t="s">
        <v>1234</v>
      </c>
      <c r="C33" s="34" t="s">
        <v>1235</v>
      </c>
      <c r="D33" s="35">
        <v>-2.2200000000000002</v>
      </c>
      <c r="E33" s="36">
        <v>0.75</v>
      </c>
      <c r="F33" s="37">
        <v>3</v>
      </c>
    </row>
    <row r="34" spans="1:6" ht="15.75" customHeight="1" x14ac:dyDescent="0.25">
      <c r="A34" s="38" t="s">
        <v>1262</v>
      </c>
      <c r="B34" s="33" t="s">
        <v>1234</v>
      </c>
      <c r="C34" s="34" t="s">
        <v>1235</v>
      </c>
      <c r="D34" s="35">
        <v>-2.2200000000000002</v>
      </c>
      <c r="E34" s="36">
        <v>0.75</v>
      </c>
      <c r="F34" s="37">
        <v>3</v>
      </c>
    </row>
    <row r="35" spans="1:6" ht="15.75" customHeight="1" x14ac:dyDescent="0.25">
      <c r="A35" s="38" t="s">
        <v>1263</v>
      </c>
      <c r="B35" s="33" t="s">
        <v>1234</v>
      </c>
      <c r="C35" s="34" t="s">
        <v>1235</v>
      </c>
      <c r="D35" s="35">
        <v>-2.2200000000000002</v>
      </c>
      <c r="E35" s="36">
        <v>0.5</v>
      </c>
      <c r="F35" s="37">
        <v>3</v>
      </c>
    </row>
    <row r="36" spans="1:6" ht="15.75" customHeight="1" x14ac:dyDescent="0.25">
      <c r="A36" s="38" t="s">
        <v>1264</v>
      </c>
      <c r="B36" s="33" t="s">
        <v>1234</v>
      </c>
      <c r="C36" s="34" t="s">
        <v>1235</v>
      </c>
      <c r="D36" s="35">
        <v>-2.2200000000000002</v>
      </c>
      <c r="E36" s="36">
        <v>0.5</v>
      </c>
      <c r="F36" s="37">
        <v>3</v>
      </c>
    </row>
    <row r="37" spans="1:6" ht="15.75" customHeight="1" x14ac:dyDescent="0.25">
      <c r="A37" s="38" t="s">
        <v>1265</v>
      </c>
      <c r="B37" s="33" t="s">
        <v>1234</v>
      </c>
      <c r="C37" s="34" t="s">
        <v>1235</v>
      </c>
      <c r="D37" s="35">
        <v>-2.2200000000000002</v>
      </c>
      <c r="E37" s="36">
        <v>0.75</v>
      </c>
      <c r="F37" s="37">
        <v>3</v>
      </c>
    </row>
    <row r="38" spans="1:6" ht="15.75" customHeight="1" x14ac:dyDescent="0.25">
      <c r="A38" s="38" t="s">
        <v>1266</v>
      </c>
      <c r="B38" s="33" t="s">
        <v>1234</v>
      </c>
      <c r="C38" s="34" t="s">
        <v>1235</v>
      </c>
      <c r="D38" s="35">
        <v>-2.2200000000000002</v>
      </c>
      <c r="E38" s="36">
        <v>0.75</v>
      </c>
      <c r="F38" s="37">
        <v>3</v>
      </c>
    </row>
    <row r="39" spans="1:6" ht="15.75" customHeight="1" x14ac:dyDescent="0.25">
      <c r="A39" s="38" t="s">
        <v>1267</v>
      </c>
      <c r="B39" s="33" t="s">
        <v>1234</v>
      </c>
      <c r="C39" s="34" t="s">
        <v>1235</v>
      </c>
      <c r="D39" s="35">
        <v>-2.2200000000000002</v>
      </c>
      <c r="E39" s="36">
        <v>0.75</v>
      </c>
      <c r="F39" s="37">
        <v>3</v>
      </c>
    </row>
    <row r="40" spans="1:6" ht="15.75" customHeight="1" x14ac:dyDescent="0.25">
      <c r="A40" s="38" t="s">
        <v>1268</v>
      </c>
      <c r="B40" s="33" t="s">
        <v>1234</v>
      </c>
      <c r="C40" s="34" t="s">
        <v>1235</v>
      </c>
      <c r="D40" s="35">
        <v>-2.2200000000000002</v>
      </c>
      <c r="E40" s="36">
        <v>0.75</v>
      </c>
      <c r="F40" s="37">
        <v>3</v>
      </c>
    </row>
    <row r="41" spans="1:6" ht="15.75" customHeight="1" x14ac:dyDescent="0.25">
      <c r="A41" s="38" t="s">
        <v>1269</v>
      </c>
      <c r="B41" s="33" t="s">
        <v>1234</v>
      </c>
      <c r="C41" s="34" t="s">
        <v>1235</v>
      </c>
      <c r="D41" s="35">
        <v>-2.2200000000000002</v>
      </c>
      <c r="E41" s="36">
        <v>0.5</v>
      </c>
      <c r="F41" s="37">
        <v>3</v>
      </c>
    </row>
    <row r="42" spans="1:6" ht="15.75" customHeight="1" x14ac:dyDescent="0.25">
      <c r="A42" s="38" t="s">
        <v>1270</v>
      </c>
      <c r="B42" s="33" t="s">
        <v>1234</v>
      </c>
      <c r="C42" s="34" t="s">
        <v>1235</v>
      </c>
      <c r="D42" s="35">
        <v>-2.2200000000000002</v>
      </c>
      <c r="E42" s="36">
        <v>0.75</v>
      </c>
      <c r="F42" s="37">
        <v>3</v>
      </c>
    </row>
    <row r="43" spans="1:6" ht="15.75" customHeight="1" x14ac:dyDescent="0.25">
      <c r="A43" s="38" t="s">
        <v>1271</v>
      </c>
      <c r="B43" s="33" t="s">
        <v>1234</v>
      </c>
      <c r="C43" s="34" t="s">
        <v>1235</v>
      </c>
      <c r="D43" s="35">
        <v>-2.2200000000000002</v>
      </c>
      <c r="E43" s="36">
        <v>0.5</v>
      </c>
      <c r="F43" s="37">
        <v>3</v>
      </c>
    </row>
    <row r="44" spans="1:6" ht="15.75" customHeight="1" x14ac:dyDescent="0.25">
      <c r="A44" s="38" t="s">
        <v>1272</v>
      </c>
      <c r="B44" s="33" t="s">
        <v>1234</v>
      </c>
      <c r="C44" s="34" t="s">
        <v>1235</v>
      </c>
      <c r="D44" s="35">
        <v>-2.2200000000000002</v>
      </c>
      <c r="E44" s="36">
        <v>0.5</v>
      </c>
      <c r="F44" s="37">
        <v>3</v>
      </c>
    </row>
    <row r="45" spans="1:6" ht="15.75" customHeight="1" x14ac:dyDescent="0.25">
      <c r="A45" s="38" t="s">
        <v>1273</v>
      </c>
      <c r="B45" s="33" t="s">
        <v>1234</v>
      </c>
      <c r="C45" s="34" t="s">
        <v>1235</v>
      </c>
      <c r="D45" s="35">
        <v>-2.2200000000000002</v>
      </c>
      <c r="E45" s="36">
        <v>0.75</v>
      </c>
      <c r="F45" s="37">
        <v>3</v>
      </c>
    </row>
    <row r="46" spans="1:6" ht="15.75" customHeight="1" x14ac:dyDescent="0.25">
      <c r="A46" s="38" t="s">
        <v>1274</v>
      </c>
      <c r="B46" s="33" t="s">
        <v>1234</v>
      </c>
      <c r="C46" s="34" t="s">
        <v>1235</v>
      </c>
      <c r="D46" s="35">
        <v>-2.2200000000000002</v>
      </c>
      <c r="E46" s="36">
        <v>0.5</v>
      </c>
      <c r="F46" s="37">
        <v>3</v>
      </c>
    </row>
    <row r="47" spans="1:6" ht="15.75" customHeight="1" x14ac:dyDescent="0.25">
      <c r="A47" s="38" t="s">
        <v>1275</v>
      </c>
      <c r="B47" s="33" t="s">
        <v>1234</v>
      </c>
      <c r="C47" s="34" t="s">
        <v>1235</v>
      </c>
      <c r="D47" s="35">
        <v>-2.2200000000000002</v>
      </c>
      <c r="E47" s="36">
        <v>0.75</v>
      </c>
      <c r="F47" s="37">
        <v>3</v>
      </c>
    </row>
    <row r="48" spans="1:6" ht="15.75" customHeight="1" x14ac:dyDescent="0.25">
      <c r="A48" s="38" t="s">
        <v>1276</v>
      </c>
      <c r="B48" s="33" t="s">
        <v>1234</v>
      </c>
      <c r="C48" s="34" t="s">
        <v>1235</v>
      </c>
      <c r="D48" s="35">
        <v>-2.2200000000000002</v>
      </c>
      <c r="E48" s="36">
        <v>0.75</v>
      </c>
      <c r="F48" s="37">
        <v>3</v>
      </c>
    </row>
    <row r="49" spans="1:6" ht="15.75" customHeight="1" x14ac:dyDescent="0.25">
      <c r="A49" s="38" t="s">
        <v>1277</v>
      </c>
      <c r="B49" s="33" t="s">
        <v>1234</v>
      </c>
      <c r="C49" s="34" t="s">
        <v>1235</v>
      </c>
      <c r="D49" s="35">
        <v>-2.2200000000000002</v>
      </c>
      <c r="E49" s="36">
        <v>0.5</v>
      </c>
      <c r="F49" s="37">
        <v>3</v>
      </c>
    </row>
    <row r="50" spans="1:6" ht="15.75" customHeight="1" x14ac:dyDescent="0.25">
      <c r="A50" s="38" t="s">
        <v>1278</v>
      </c>
      <c r="B50" s="33" t="s">
        <v>1234</v>
      </c>
      <c r="C50" s="34" t="s">
        <v>1235</v>
      </c>
      <c r="D50" s="35">
        <v>-2.2200000000000002</v>
      </c>
      <c r="E50" s="36">
        <v>0.75</v>
      </c>
      <c r="F50" s="37">
        <v>3</v>
      </c>
    </row>
    <row r="51" spans="1:6" ht="15.75" customHeight="1" x14ac:dyDescent="0.25">
      <c r="A51" s="38" t="s">
        <v>1279</v>
      </c>
      <c r="B51" s="33" t="s">
        <v>1234</v>
      </c>
      <c r="C51" s="34" t="s">
        <v>1235</v>
      </c>
      <c r="D51" s="35">
        <v>-2.2200000000000002</v>
      </c>
      <c r="E51" s="36">
        <v>0.75</v>
      </c>
      <c r="F51" s="37">
        <v>3</v>
      </c>
    </row>
    <row r="52" spans="1:6" ht="15.75" customHeight="1" x14ac:dyDescent="0.25">
      <c r="A52" s="38" t="s">
        <v>1280</v>
      </c>
      <c r="B52" s="33" t="s">
        <v>1234</v>
      </c>
      <c r="C52" s="34" t="s">
        <v>1235</v>
      </c>
      <c r="D52" s="35">
        <v>-2.2200000000000002</v>
      </c>
      <c r="E52" s="36">
        <v>0.5</v>
      </c>
      <c r="F52" s="37">
        <v>3</v>
      </c>
    </row>
    <row r="53" spans="1:6" ht="15.75" customHeight="1" x14ac:dyDescent="0.25">
      <c r="A53" s="38" t="s">
        <v>1281</v>
      </c>
      <c r="B53" s="33" t="s">
        <v>1234</v>
      </c>
      <c r="C53" s="34" t="s">
        <v>1235</v>
      </c>
      <c r="D53" s="35">
        <v>-2.2200000000000002</v>
      </c>
      <c r="E53" s="36">
        <v>0.75</v>
      </c>
      <c r="F53" s="37">
        <v>3</v>
      </c>
    </row>
    <row r="54" spans="1:6" ht="15.75" customHeight="1" x14ac:dyDescent="0.25">
      <c r="A54" s="38" t="s">
        <v>1282</v>
      </c>
      <c r="B54" s="33" t="s">
        <v>1234</v>
      </c>
      <c r="C54" s="34" t="s">
        <v>1235</v>
      </c>
      <c r="D54" s="35">
        <v>-2.2200000000000002</v>
      </c>
      <c r="E54" s="36">
        <v>0.75</v>
      </c>
      <c r="F54" s="37">
        <v>3</v>
      </c>
    </row>
    <row r="55" spans="1:6" ht="15.75" customHeight="1" x14ac:dyDescent="0.25">
      <c r="A55" s="38" t="s">
        <v>1283</v>
      </c>
      <c r="B55" s="33" t="s">
        <v>1234</v>
      </c>
      <c r="C55" s="34" t="s">
        <v>1235</v>
      </c>
      <c r="D55" s="35">
        <v>-2.2200000000000002</v>
      </c>
      <c r="E55" s="36">
        <v>0.75</v>
      </c>
      <c r="F55" s="37">
        <v>3</v>
      </c>
    </row>
    <row r="56" spans="1:6" ht="15.75" customHeight="1" x14ac:dyDescent="0.25">
      <c r="A56" s="38" t="s">
        <v>1284</v>
      </c>
      <c r="B56" s="33" t="s">
        <v>1234</v>
      </c>
      <c r="C56" s="34" t="s">
        <v>1235</v>
      </c>
      <c r="D56" s="35">
        <v>-2.2200000000000002</v>
      </c>
      <c r="E56" s="36">
        <v>0.75</v>
      </c>
      <c r="F56" s="37">
        <v>3</v>
      </c>
    </row>
    <row r="57" spans="1:6" ht="17.25" customHeight="1" x14ac:dyDescent="0.25">
      <c r="A57" s="60" t="s">
        <v>1231</v>
      </c>
      <c r="B57" s="61"/>
      <c r="C57" s="61"/>
      <c r="D57" s="61"/>
      <c r="E57" s="61"/>
      <c r="F57" s="62"/>
    </row>
    <row r="58" spans="1:6" ht="18" customHeight="1" x14ac:dyDescent="0.25">
      <c r="B58" s="28"/>
      <c r="C58" s="28"/>
      <c r="D58" s="28"/>
      <c r="E58" s="28"/>
      <c r="F58" s="28"/>
    </row>
    <row r="59" spans="1:6" ht="15.75" customHeight="1" x14ac:dyDescent="0.25">
      <c r="A59" s="55" t="s">
        <v>1285</v>
      </c>
      <c r="B59" s="33" t="s">
        <v>1234</v>
      </c>
      <c r="C59" s="34" t="s">
        <v>1235</v>
      </c>
      <c r="D59" s="35">
        <v>-2.2200000000000002</v>
      </c>
      <c r="E59" s="39">
        <v>0.5</v>
      </c>
      <c r="F59" s="40">
        <v>3</v>
      </c>
    </row>
    <row r="60" spans="1:6" ht="15.75" customHeight="1" x14ac:dyDescent="0.25">
      <c r="A60" s="41" t="s">
        <v>1286</v>
      </c>
      <c r="B60" s="33" t="s">
        <v>1234</v>
      </c>
      <c r="C60" s="34" t="s">
        <v>1235</v>
      </c>
      <c r="D60" s="35">
        <v>-2.2200000000000002</v>
      </c>
      <c r="E60" s="39">
        <v>0.5</v>
      </c>
      <c r="F60" s="40">
        <v>3</v>
      </c>
    </row>
    <row r="61" spans="1:6" ht="15.75" customHeight="1" x14ac:dyDescent="0.25">
      <c r="A61" s="41" t="s">
        <v>1287</v>
      </c>
      <c r="B61" s="33" t="s">
        <v>1234</v>
      </c>
      <c r="C61" s="34" t="s">
        <v>1235</v>
      </c>
      <c r="D61" s="35">
        <v>-2.2200000000000002</v>
      </c>
      <c r="E61" s="39">
        <v>0.5</v>
      </c>
      <c r="F61" s="40">
        <v>3</v>
      </c>
    </row>
    <row r="62" spans="1:6" ht="15.75" customHeight="1" x14ac:dyDescent="0.25">
      <c r="A62" s="41" t="s">
        <v>1288</v>
      </c>
      <c r="B62" s="33" t="s">
        <v>1234</v>
      </c>
      <c r="C62" s="34" t="s">
        <v>1235</v>
      </c>
      <c r="D62" s="35">
        <v>-2.2200000000000002</v>
      </c>
      <c r="E62" s="39">
        <v>0.75</v>
      </c>
      <c r="F62" s="40">
        <v>3</v>
      </c>
    </row>
    <row r="63" spans="1:6" ht="15.75" customHeight="1" x14ac:dyDescent="0.25">
      <c r="A63" s="41" t="s">
        <v>1289</v>
      </c>
      <c r="B63" s="33" t="s">
        <v>1234</v>
      </c>
      <c r="C63" s="34" t="s">
        <v>1235</v>
      </c>
      <c r="D63" s="35">
        <v>-2.2200000000000002</v>
      </c>
      <c r="E63" s="39">
        <v>0.5</v>
      </c>
      <c r="F63" s="40">
        <v>3</v>
      </c>
    </row>
    <row r="64" spans="1:6" ht="15.75" customHeight="1" x14ac:dyDescent="0.25">
      <c r="A64" s="41" t="s">
        <v>1290</v>
      </c>
      <c r="B64" s="33" t="s">
        <v>1234</v>
      </c>
      <c r="C64" s="34" t="s">
        <v>1235</v>
      </c>
      <c r="D64" s="35">
        <v>-2.2200000000000002</v>
      </c>
      <c r="E64" s="39">
        <v>0.75</v>
      </c>
      <c r="F64" s="40">
        <v>3</v>
      </c>
    </row>
    <row r="65" spans="1:6" ht="15.75" customHeight="1" x14ac:dyDescent="0.25">
      <c r="A65" s="41" t="s">
        <v>1291</v>
      </c>
      <c r="B65" s="33" t="s">
        <v>1234</v>
      </c>
      <c r="C65" s="34" t="s">
        <v>1235</v>
      </c>
      <c r="D65" s="35">
        <v>-2.2200000000000002</v>
      </c>
      <c r="E65" s="39">
        <v>0.75</v>
      </c>
      <c r="F65" s="40">
        <v>3</v>
      </c>
    </row>
    <row r="66" spans="1:6" ht="15.75" customHeight="1" x14ac:dyDescent="0.25">
      <c r="A66" s="41" t="s">
        <v>1292</v>
      </c>
      <c r="B66" s="33" t="s">
        <v>1234</v>
      </c>
      <c r="C66" s="34" t="s">
        <v>1235</v>
      </c>
      <c r="D66" s="35">
        <v>-2.2200000000000002</v>
      </c>
      <c r="E66" s="39">
        <v>0.75</v>
      </c>
      <c r="F66" s="40">
        <v>3</v>
      </c>
    </row>
    <row r="67" spans="1:6" ht="15.75" customHeight="1" x14ac:dyDescent="0.25">
      <c r="A67" s="41" t="s">
        <v>1293</v>
      </c>
      <c r="B67" s="33" t="s">
        <v>1234</v>
      </c>
      <c r="C67" s="34" t="s">
        <v>1235</v>
      </c>
      <c r="D67" s="35">
        <v>-2.2200000000000002</v>
      </c>
      <c r="E67" s="39">
        <v>0.75</v>
      </c>
      <c r="F67" s="40">
        <v>3</v>
      </c>
    </row>
    <row r="68" spans="1:6" ht="15.75" customHeight="1" x14ac:dyDescent="0.25">
      <c r="A68" s="41" t="s">
        <v>1294</v>
      </c>
      <c r="B68" s="33" t="s">
        <v>1234</v>
      </c>
      <c r="C68" s="34" t="s">
        <v>1235</v>
      </c>
      <c r="D68" s="35">
        <v>-2.2200000000000002</v>
      </c>
      <c r="E68" s="41" t="s">
        <v>1295</v>
      </c>
      <c r="F68" s="41" t="s">
        <v>1295</v>
      </c>
    </row>
    <row r="69" spans="1:6" ht="15.75" customHeight="1" x14ac:dyDescent="0.25">
      <c r="A69" s="41" t="s">
        <v>1296</v>
      </c>
      <c r="B69" s="33" t="s">
        <v>1234</v>
      </c>
      <c r="C69" s="34" t="s">
        <v>1235</v>
      </c>
      <c r="D69" s="35">
        <v>-2.2200000000000002</v>
      </c>
      <c r="E69" s="39">
        <v>0.75</v>
      </c>
      <c r="F69" s="40">
        <v>3</v>
      </c>
    </row>
    <row r="70" spans="1:6" ht="15.75" customHeight="1" x14ac:dyDescent="0.25">
      <c r="A70" s="41" t="s">
        <v>1297</v>
      </c>
      <c r="B70" s="33" t="s">
        <v>1234</v>
      </c>
      <c r="C70" s="34" t="s">
        <v>1235</v>
      </c>
      <c r="D70" s="35">
        <v>-2.2200000000000002</v>
      </c>
      <c r="E70" s="39">
        <v>0.75</v>
      </c>
      <c r="F70" s="40">
        <v>3</v>
      </c>
    </row>
    <row r="71" spans="1:6" ht="15.75" customHeight="1" x14ac:dyDescent="0.25">
      <c r="A71" s="41" t="s">
        <v>1298</v>
      </c>
      <c r="B71" s="33" t="s">
        <v>1234</v>
      </c>
      <c r="C71" s="34" t="s">
        <v>1235</v>
      </c>
      <c r="D71" s="35">
        <v>-2.2200000000000002</v>
      </c>
      <c r="E71" s="39">
        <v>0.35</v>
      </c>
      <c r="F71" s="40">
        <v>2</v>
      </c>
    </row>
    <row r="72" spans="1:6" ht="15.75" customHeight="1" x14ac:dyDescent="0.25">
      <c r="A72" s="41" t="s">
        <v>1299</v>
      </c>
      <c r="B72" s="33" t="s">
        <v>1234</v>
      </c>
      <c r="C72" s="34" t="s">
        <v>1235</v>
      </c>
      <c r="D72" s="35">
        <v>-2.2200000000000002</v>
      </c>
      <c r="E72" s="39">
        <v>0.75</v>
      </c>
      <c r="F72" s="40">
        <v>3</v>
      </c>
    </row>
    <row r="73" spans="1:6" ht="15.75" customHeight="1" x14ac:dyDescent="0.25">
      <c r="A73" s="41" t="s">
        <v>1300</v>
      </c>
      <c r="B73" s="33" t="s">
        <v>1234</v>
      </c>
      <c r="C73" s="34" t="s">
        <v>1235</v>
      </c>
      <c r="D73" s="35">
        <v>-2.2200000000000002</v>
      </c>
      <c r="E73" s="39">
        <v>0.75</v>
      </c>
      <c r="F73" s="40">
        <v>3</v>
      </c>
    </row>
    <row r="74" spans="1:6" ht="15.75" customHeight="1" x14ac:dyDescent="0.25">
      <c r="A74" s="41" t="s">
        <v>1301</v>
      </c>
      <c r="B74" s="33" t="s">
        <v>1234</v>
      </c>
      <c r="C74" s="34" t="s">
        <v>1235</v>
      </c>
      <c r="D74" s="35">
        <v>-2.2200000000000002</v>
      </c>
      <c r="E74" s="39">
        <v>0.75</v>
      </c>
      <c r="F74" s="40">
        <v>3</v>
      </c>
    </row>
    <row r="75" spans="1:6" ht="15.75" customHeight="1" x14ac:dyDescent="0.25">
      <c r="A75" s="41" t="s">
        <v>1302</v>
      </c>
      <c r="B75" s="33" t="s">
        <v>1234</v>
      </c>
      <c r="C75" s="34" t="s">
        <v>1235</v>
      </c>
      <c r="D75" s="35">
        <v>-2.2200000000000002</v>
      </c>
      <c r="E75" s="39">
        <v>0.75</v>
      </c>
      <c r="F75" s="40">
        <v>3</v>
      </c>
    </row>
    <row r="76" spans="1:6" ht="15.75" customHeight="1" x14ac:dyDescent="0.25">
      <c r="A76" s="41" t="s">
        <v>1303</v>
      </c>
      <c r="B76" s="33" t="s">
        <v>1234</v>
      </c>
      <c r="C76" s="34" t="s">
        <v>1235</v>
      </c>
      <c r="D76" s="35">
        <v>-2.2200000000000002</v>
      </c>
      <c r="E76" s="39">
        <v>0.75</v>
      </c>
      <c r="F76" s="40">
        <v>3</v>
      </c>
    </row>
    <row r="77" spans="1:6" ht="15.75" customHeight="1" x14ac:dyDescent="0.25">
      <c r="A77" s="41" t="s">
        <v>1304</v>
      </c>
      <c r="B77" s="33" t="s">
        <v>1234</v>
      </c>
      <c r="C77" s="34" t="s">
        <v>1235</v>
      </c>
      <c r="D77" s="35">
        <v>-2.2200000000000002</v>
      </c>
      <c r="E77" s="39">
        <v>0.75</v>
      </c>
      <c r="F77" s="40">
        <v>3</v>
      </c>
    </row>
    <row r="78" spans="1:6" ht="15.75" customHeight="1" x14ac:dyDescent="0.25">
      <c r="A78" s="41" t="s">
        <v>1305</v>
      </c>
      <c r="B78" s="33" t="s">
        <v>1234</v>
      </c>
      <c r="C78" s="34" t="s">
        <v>1235</v>
      </c>
      <c r="D78" s="35">
        <v>-2.2200000000000002</v>
      </c>
      <c r="E78" s="39">
        <v>0.75</v>
      </c>
      <c r="F78" s="40">
        <v>3</v>
      </c>
    </row>
    <row r="79" spans="1:6" ht="15.75" customHeight="1" x14ac:dyDescent="0.25">
      <c r="A79" s="41" t="s">
        <v>1306</v>
      </c>
      <c r="B79" s="33" t="s">
        <v>1234</v>
      </c>
      <c r="C79" s="34" t="s">
        <v>1235</v>
      </c>
      <c r="D79" s="35">
        <v>-2.2200000000000002</v>
      </c>
      <c r="E79" s="39">
        <v>0.5</v>
      </c>
      <c r="F79" s="40">
        <v>3</v>
      </c>
    </row>
    <row r="80" spans="1:6" ht="15.75" customHeight="1" x14ac:dyDescent="0.25">
      <c r="A80" s="41" t="s">
        <v>1307</v>
      </c>
      <c r="B80" s="33" t="s">
        <v>1234</v>
      </c>
      <c r="C80" s="34" t="s">
        <v>1235</v>
      </c>
      <c r="D80" s="35">
        <v>-2.2200000000000002</v>
      </c>
      <c r="E80" s="39">
        <v>0.75</v>
      </c>
      <c r="F80" s="40">
        <v>3</v>
      </c>
    </row>
    <row r="81" spans="1:6" ht="15.75" customHeight="1" x14ac:dyDescent="0.25">
      <c r="A81" s="41" t="s">
        <v>1308</v>
      </c>
      <c r="B81" s="33" t="s">
        <v>1234</v>
      </c>
      <c r="C81" s="34" t="s">
        <v>1235</v>
      </c>
      <c r="D81" s="35">
        <v>-2.2200000000000002</v>
      </c>
      <c r="E81" s="39">
        <v>0.75</v>
      </c>
      <c r="F81" s="40">
        <v>3</v>
      </c>
    </row>
    <row r="82" spans="1:6" ht="15.75" customHeight="1" x14ac:dyDescent="0.25">
      <c r="A82" s="41" t="s">
        <v>1309</v>
      </c>
      <c r="B82" s="33" t="s">
        <v>1234</v>
      </c>
      <c r="C82" s="34" t="s">
        <v>1235</v>
      </c>
      <c r="D82" s="35">
        <v>-2.2200000000000002</v>
      </c>
      <c r="E82" s="39">
        <v>0.75</v>
      </c>
      <c r="F82" s="40">
        <v>3</v>
      </c>
    </row>
    <row r="83" spans="1:6" ht="15.75" customHeight="1" x14ac:dyDescent="0.25">
      <c r="A83" s="41" t="s">
        <v>1310</v>
      </c>
      <c r="B83" s="33" t="s">
        <v>1234</v>
      </c>
      <c r="C83" s="34" t="s">
        <v>1235</v>
      </c>
      <c r="D83" s="35">
        <v>-2.2200000000000002</v>
      </c>
      <c r="E83" s="39">
        <v>0.75</v>
      </c>
      <c r="F83" s="40">
        <v>3</v>
      </c>
    </row>
    <row r="84" spans="1:6" ht="15.75" customHeight="1" x14ac:dyDescent="0.25">
      <c r="A84" s="41" t="s">
        <v>1311</v>
      </c>
      <c r="B84" s="33" t="s">
        <v>1234</v>
      </c>
      <c r="C84" s="34" t="s">
        <v>1235</v>
      </c>
      <c r="D84" s="35">
        <v>-2.2200000000000002</v>
      </c>
      <c r="E84" s="39">
        <v>0.75</v>
      </c>
      <c r="F84" s="40">
        <v>3</v>
      </c>
    </row>
    <row r="85" spans="1:6" ht="15.75" customHeight="1" x14ac:dyDescent="0.25">
      <c r="A85" s="41" t="s">
        <v>1312</v>
      </c>
      <c r="B85" s="33" t="s">
        <v>1234</v>
      </c>
      <c r="C85" s="34" t="s">
        <v>1235</v>
      </c>
      <c r="D85" s="35">
        <v>-2.2200000000000002</v>
      </c>
      <c r="E85" s="39">
        <v>0.75</v>
      </c>
      <c r="F85" s="40">
        <v>3</v>
      </c>
    </row>
    <row r="86" spans="1:6" ht="15.75" customHeight="1" x14ac:dyDescent="0.25">
      <c r="A86" s="41" t="s">
        <v>1313</v>
      </c>
      <c r="B86" s="33" t="s">
        <v>1234</v>
      </c>
      <c r="C86" s="34" t="s">
        <v>1235</v>
      </c>
      <c r="D86" s="35">
        <v>-2.2200000000000002</v>
      </c>
      <c r="E86" s="39">
        <v>0.75</v>
      </c>
      <c r="F86" s="40">
        <v>3</v>
      </c>
    </row>
    <row r="87" spans="1:6" ht="15.75" customHeight="1" x14ac:dyDescent="0.25">
      <c r="A87" s="41" t="s">
        <v>1314</v>
      </c>
      <c r="B87" s="33" t="s">
        <v>1234</v>
      </c>
      <c r="C87" s="34" t="s">
        <v>1235</v>
      </c>
      <c r="D87" s="35">
        <v>-2.2200000000000002</v>
      </c>
      <c r="E87" s="39">
        <v>0.75</v>
      </c>
      <c r="F87" s="40">
        <v>3</v>
      </c>
    </row>
    <row r="88" spans="1:6" ht="15.75" customHeight="1" x14ac:dyDescent="0.25">
      <c r="A88" s="41" t="s">
        <v>1315</v>
      </c>
      <c r="B88" s="33" t="s">
        <v>1234</v>
      </c>
      <c r="C88" s="34" t="s">
        <v>1235</v>
      </c>
      <c r="D88" s="35">
        <v>-2.2200000000000002</v>
      </c>
      <c r="E88" s="39">
        <v>0.75</v>
      </c>
      <c r="F88" s="40">
        <v>3</v>
      </c>
    </row>
    <row r="89" spans="1:6" ht="15.75" customHeight="1" x14ac:dyDescent="0.25">
      <c r="A89" s="41" t="s">
        <v>1316</v>
      </c>
      <c r="B89" s="33" t="s">
        <v>1234</v>
      </c>
      <c r="C89" s="34" t="s">
        <v>1235</v>
      </c>
      <c r="D89" s="35">
        <v>-2.2200000000000002</v>
      </c>
      <c r="E89" s="39">
        <v>0.75</v>
      </c>
      <c r="F89" s="40">
        <v>3</v>
      </c>
    </row>
    <row r="90" spans="1:6" ht="15.75" customHeight="1" x14ac:dyDescent="0.25">
      <c r="A90" s="41" t="s">
        <v>1317</v>
      </c>
      <c r="B90" s="33" t="s">
        <v>1234</v>
      </c>
      <c r="C90" s="34" t="s">
        <v>1235</v>
      </c>
      <c r="D90" s="35">
        <v>-2.2200000000000002</v>
      </c>
      <c r="E90" s="39">
        <v>0.75</v>
      </c>
      <c r="F90" s="40">
        <v>3</v>
      </c>
    </row>
    <row r="91" spans="1:6" ht="15.75" customHeight="1" x14ac:dyDescent="0.25">
      <c r="A91" s="41" t="s">
        <v>1318</v>
      </c>
      <c r="B91" s="33" t="s">
        <v>1234</v>
      </c>
      <c r="C91" s="34" t="s">
        <v>1235</v>
      </c>
      <c r="D91" s="35">
        <v>-2.2200000000000002</v>
      </c>
      <c r="E91" s="39">
        <v>0.5</v>
      </c>
      <c r="F91" s="40">
        <v>3</v>
      </c>
    </row>
    <row r="92" spans="1:6" ht="15.75" customHeight="1" x14ac:dyDescent="0.25">
      <c r="A92" s="41" t="s">
        <v>1319</v>
      </c>
      <c r="B92" s="33" t="s">
        <v>1234</v>
      </c>
      <c r="C92" s="34" t="s">
        <v>1235</v>
      </c>
      <c r="D92" s="35">
        <v>-2.2200000000000002</v>
      </c>
      <c r="E92" s="39">
        <v>0.35</v>
      </c>
      <c r="F92" s="40">
        <v>2</v>
      </c>
    </row>
    <row r="93" spans="1:6" ht="15.75" customHeight="1" x14ac:dyDescent="0.25">
      <c r="A93" s="41" t="s">
        <v>1320</v>
      </c>
      <c r="B93" s="33" t="s">
        <v>1234</v>
      </c>
      <c r="C93" s="34" t="s">
        <v>1235</v>
      </c>
      <c r="D93" s="35">
        <v>-2.2200000000000002</v>
      </c>
      <c r="E93" s="39">
        <v>0.75</v>
      </c>
      <c r="F93" s="40">
        <v>3</v>
      </c>
    </row>
    <row r="94" spans="1:6" ht="15.75" customHeight="1" x14ac:dyDescent="0.25">
      <c r="A94" s="41" t="s">
        <v>1321</v>
      </c>
      <c r="B94" s="33" t="s">
        <v>1234</v>
      </c>
      <c r="C94" s="34" t="s">
        <v>1235</v>
      </c>
      <c r="D94" s="35">
        <v>-2.2200000000000002</v>
      </c>
      <c r="E94" s="39">
        <v>0.5</v>
      </c>
      <c r="F94" s="40">
        <v>3</v>
      </c>
    </row>
    <row r="95" spans="1:6" ht="15.75" customHeight="1" x14ac:dyDescent="0.25">
      <c r="A95" s="41" t="s">
        <v>1322</v>
      </c>
      <c r="B95" s="33" t="s">
        <v>1234</v>
      </c>
      <c r="C95" s="34" t="s">
        <v>1235</v>
      </c>
      <c r="D95" s="35">
        <v>-2.2200000000000002</v>
      </c>
      <c r="E95" s="39">
        <v>0.5</v>
      </c>
      <c r="F95" s="40">
        <v>3</v>
      </c>
    </row>
    <row r="96" spans="1:6" ht="15.75" customHeight="1" x14ac:dyDescent="0.25">
      <c r="A96" s="41" t="s">
        <v>1323</v>
      </c>
      <c r="B96" s="33" t="s">
        <v>1234</v>
      </c>
      <c r="C96" s="34" t="s">
        <v>1235</v>
      </c>
      <c r="D96" s="35">
        <v>-2.2200000000000002</v>
      </c>
      <c r="E96" s="39">
        <v>0.5</v>
      </c>
      <c r="F96" s="40">
        <v>3</v>
      </c>
    </row>
    <row r="97" spans="1:6" ht="15.75" customHeight="1" x14ac:dyDescent="0.25">
      <c r="A97" s="41" t="s">
        <v>1324</v>
      </c>
      <c r="B97" s="33" t="s">
        <v>1234</v>
      </c>
      <c r="C97" s="34" t="s">
        <v>1235</v>
      </c>
      <c r="D97" s="35">
        <v>-2.2200000000000002</v>
      </c>
      <c r="E97" s="39">
        <v>0.75</v>
      </c>
      <c r="F97" s="40">
        <v>3</v>
      </c>
    </row>
    <row r="98" spans="1:6" ht="15.75" customHeight="1" x14ac:dyDescent="0.25">
      <c r="A98" s="41" t="s">
        <v>1325</v>
      </c>
      <c r="B98" s="33" t="s">
        <v>1234</v>
      </c>
      <c r="C98" s="34" t="s">
        <v>1235</v>
      </c>
      <c r="D98" s="35">
        <v>-2.2200000000000002</v>
      </c>
      <c r="E98" s="39">
        <v>0.5</v>
      </c>
      <c r="F98" s="40">
        <v>3</v>
      </c>
    </row>
    <row r="99" spans="1:6" ht="15.75" customHeight="1" x14ac:dyDescent="0.25">
      <c r="A99" s="41" t="s">
        <v>1326</v>
      </c>
      <c r="B99" s="33" t="s">
        <v>1234</v>
      </c>
      <c r="C99" s="34" t="s">
        <v>1235</v>
      </c>
      <c r="D99" s="35">
        <v>-2.2200000000000002</v>
      </c>
      <c r="E99" s="39">
        <v>0.75</v>
      </c>
      <c r="F99" s="40">
        <v>3</v>
      </c>
    </row>
    <row r="100" spans="1:6" ht="15.75" customHeight="1" x14ac:dyDescent="0.25">
      <c r="A100" s="41" t="s">
        <v>1327</v>
      </c>
      <c r="B100" s="33" t="s">
        <v>1234</v>
      </c>
      <c r="C100" s="34" t="s">
        <v>1235</v>
      </c>
      <c r="D100" s="35">
        <v>-2.2200000000000002</v>
      </c>
      <c r="E100" s="39">
        <v>0.75</v>
      </c>
      <c r="F100" s="40">
        <v>3</v>
      </c>
    </row>
    <row r="101" spans="1:6" ht="15.75" customHeight="1" x14ac:dyDescent="0.25">
      <c r="A101" s="41" t="s">
        <v>1328</v>
      </c>
      <c r="B101" s="33" t="s">
        <v>1234</v>
      </c>
      <c r="C101" s="34" t="s">
        <v>1235</v>
      </c>
      <c r="D101" s="35">
        <v>-2.2200000000000002</v>
      </c>
      <c r="E101" s="39">
        <v>0.5</v>
      </c>
      <c r="F101" s="40">
        <v>3</v>
      </c>
    </row>
    <row r="102" spans="1:6" ht="15.75" customHeight="1" x14ac:dyDescent="0.25">
      <c r="A102" s="41" t="s">
        <v>1329</v>
      </c>
      <c r="B102" s="33" t="s">
        <v>1234</v>
      </c>
      <c r="C102" s="34" t="s">
        <v>1235</v>
      </c>
      <c r="D102" s="35">
        <v>-2.2200000000000002</v>
      </c>
      <c r="E102" s="39">
        <v>0.75</v>
      </c>
      <c r="F102" s="40">
        <v>3</v>
      </c>
    </row>
    <row r="103" spans="1:6" ht="15.75" customHeight="1" x14ac:dyDescent="0.25">
      <c r="A103" s="41" t="s">
        <v>1330</v>
      </c>
      <c r="B103" s="33" t="s">
        <v>1234</v>
      </c>
      <c r="C103" s="34" t="s">
        <v>1235</v>
      </c>
      <c r="D103" s="35">
        <v>-2.2200000000000002</v>
      </c>
      <c r="E103" s="39">
        <v>0.75</v>
      </c>
      <c r="F103" s="40">
        <v>3</v>
      </c>
    </row>
    <row r="104" spans="1:6" ht="15.75" customHeight="1" x14ac:dyDescent="0.25">
      <c r="A104" s="41" t="s">
        <v>1331</v>
      </c>
      <c r="B104" s="33" t="s">
        <v>1234</v>
      </c>
      <c r="C104" s="34" t="s">
        <v>1235</v>
      </c>
      <c r="D104" s="35">
        <v>-2.2200000000000002</v>
      </c>
      <c r="E104" s="39">
        <v>0.75</v>
      </c>
      <c r="F104" s="40">
        <v>3</v>
      </c>
    </row>
    <row r="105" spans="1:6" ht="15.75" customHeight="1" x14ac:dyDescent="0.25">
      <c r="A105" s="41" t="s">
        <v>1332</v>
      </c>
      <c r="B105" s="33" t="s">
        <v>1234</v>
      </c>
      <c r="C105" s="34" t="s">
        <v>1235</v>
      </c>
      <c r="D105" s="35">
        <v>-2.2200000000000002</v>
      </c>
      <c r="E105" s="39">
        <v>0.75</v>
      </c>
      <c r="F105" s="40">
        <v>3</v>
      </c>
    </row>
    <row r="106" spans="1:6" ht="15.75" customHeight="1" x14ac:dyDescent="0.25">
      <c r="A106" s="41" t="s">
        <v>1333</v>
      </c>
      <c r="B106" s="33" t="s">
        <v>1234</v>
      </c>
      <c r="C106" s="34" t="s">
        <v>1235</v>
      </c>
      <c r="D106" s="35">
        <v>-2.2200000000000002</v>
      </c>
      <c r="E106" s="39">
        <v>0.75</v>
      </c>
      <c r="F106" s="40">
        <v>3</v>
      </c>
    </row>
    <row r="107" spans="1:6" ht="15.75" customHeight="1" x14ac:dyDescent="0.25">
      <c r="A107" s="41" t="s">
        <v>1334</v>
      </c>
      <c r="B107" s="33" t="s">
        <v>1234</v>
      </c>
      <c r="C107" s="34" t="s">
        <v>1235</v>
      </c>
      <c r="D107" s="35">
        <v>-2.2200000000000002</v>
      </c>
      <c r="E107" s="39">
        <v>0.5</v>
      </c>
      <c r="F107" s="40">
        <v>3</v>
      </c>
    </row>
    <row r="108" spans="1:6" ht="15.75" customHeight="1" x14ac:dyDescent="0.25">
      <c r="A108" s="41" t="s">
        <v>1335</v>
      </c>
      <c r="B108" s="33" t="s">
        <v>1234</v>
      </c>
      <c r="C108" s="34" t="s">
        <v>1235</v>
      </c>
      <c r="D108" s="35">
        <v>-2.2200000000000002</v>
      </c>
      <c r="E108" s="39">
        <v>0.75</v>
      </c>
      <c r="F108" s="40">
        <v>3</v>
      </c>
    </row>
    <row r="109" spans="1:6" ht="15.75" customHeight="1" x14ac:dyDescent="0.25">
      <c r="A109" s="41" t="s">
        <v>1336</v>
      </c>
      <c r="B109" s="33" t="s">
        <v>1234</v>
      </c>
      <c r="C109" s="34" t="s">
        <v>1235</v>
      </c>
      <c r="D109" s="35">
        <v>-2.2200000000000002</v>
      </c>
      <c r="E109" s="39">
        <v>0.5</v>
      </c>
      <c r="F109" s="40">
        <v>3</v>
      </c>
    </row>
    <row r="111" spans="1:6" ht="14.25" customHeight="1" x14ac:dyDescent="0.25">
      <c r="A111" s="60" t="s">
        <v>1231</v>
      </c>
      <c r="B111" s="61"/>
      <c r="C111" s="61"/>
      <c r="D111" s="61"/>
      <c r="E111" s="61"/>
      <c r="F111" s="62"/>
    </row>
    <row r="112" spans="1:6" ht="14.25" customHeight="1" x14ac:dyDescent="0.25">
      <c r="B112" s="28"/>
      <c r="C112" s="28"/>
      <c r="D112" s="28"/>
      <c r="E112" s="28"/>
      <c r="F112" s="28"/>
    </row>
    <row r="113" spans="1:6" x14ac:dyDescent="0.25">
      <c r="A113" s="55" t="s">
        <v>1337</v>
      </c>
      <c r="B113" s="33" t="s">
        <v>1234</v>
      </c>
      <c r="C113" s="34" t="s">
        <v>1235</v>
      </c>
      <c r="D113" s="35">
        <v>-2.2200000000000002</v>
      </c>
      <c r="E113" s="39">
        <v>0.75</v>
      </c>
      <c r="F113" s="40">
        <v>3</v>
      </c>
    </row>
    <row r="114" spans="1:6" x14ac:dyDescent="0.25">
      <c r="A114" s="41" t="s">
        <v>1338</v>
      </c>
      <c r="B114" s="33" t="s">
        <v>1234</v>
      </c>
      <c r="C114" s="34" t="s">
        <v>1235</v>
      </c>
      <c r="D114" s="35">
        <v>-2.2200000000000002</v>
      </c>
      <c r="E114" s="39">
        <v>0.75</v>
      </c>
      <c r="F114" s="40">
        <v>3</v>
      </c>
    </row>
    <row r="115" spans="1:6" x14ac:dyDescent="0.25">
      <c r="A115" s="41" t="s">
        <v>1339</v>
      </c>
      <c r="B115" s="33" t="s">
        <v>1234</v>
      </c>
      <c r="C115" s="34" t="s">
        <v>1235</v>
      </c>
      <c r="D115" s="35">
        <v>-2.2200000000000002</v>
      </c>
      <c r="E115" s="39">
        <v>0.5</v>
      </c>
      <c r="F115" s="40">
        <v>3</v>
      </c>
    </row>
    <row r="116" spans="1:6" x14ac:dyDescent="0.25">
      <c r="A116" s="41" t="s">
        <v>1340</v>
      </c>
      <c r="B116" s="33" t="s">
        <v>1234</v>
      </c>
      <c r="C116" s="34" t="s">
        <v>1235</v>
      </c>
      <c r="D116" s="35">
        <v>-2.2200000000000002</v>
      </c>
      <c r="E116" s="39">
        <v>0.75</v>
      </c>
      <c r="F116" s="40">
        <v>3</v>
      </c>
    </row>
    <row r="117" spans="1:6" x14ac:dyDescent="0.25">
      <c r="A117" s="41" t="s">
        <v>1341</v>
      </c>
      <c r="B117" s="33" t="s">
        <v>1234</v>
      </c>
      <c r="C117" s="34" t="s">
        <v>1235</v>
      </c>
      <c r="D117" s="35">
        <v>-2.2200000000000002</v>
      </c>
      <c r="E117" s="39">
        <v>0.75</v>
      </c>
      <c r="F117" s="40">
        <v>3</v>
      </c>
    </row>
    <row r="118" spans="1:6" x14ac:dyDescent="0.25">
      <c r="A118" s="41" t="s">
        <v>1342</v>
      </c>
      <c r="B118" s="33" t="s">
        <v>1234</v>
      </c>
      <c r="C118" s="34" t="s">
        <v>1235</v>
      </c>
      <c r="D118" s="35">
        <v>-2.2200000000000002</v>
      </c>
      <c r="E118" s="39">
        <v>0.75</v>
      </c>
      <c r="F118" s="40">
        <v>3</v>
      </c>
    </row>
    <row r="119" spans="1:6" x14ac:dyDescent="0.25">
      <c r="A119" s="41" t="s">
        <v>1343</v>
      </c>
      <c r="B119" s="33" t="s">
        <v>1234</v>
      </c>
      <c r="C119" s="34" t="s">
        <v>1235</v>
      </c>
      <c r="D119" s="35">
        <v>-2.2200000000000002</v>
      </c>
      <c r="E119" s="39">
        <v>0.75</v>
      </c>
      <c r="F119" s="40">
        <v>3</v>
      </c>
    </row>
    <row r="120" spans="1:6" x14ac:dyDescent="0.25">
      <c r="A120" s="41" t="s">
        <v>1344</v>
      </c>
      <c r="B120" s="33" t="s">
        <v>1234</v>
      </c>
      <c r="C120" s="34" t="s">
        <v>1235</v>
      </c>
      <c r="D120" s="35">
        <v>-2.2200000000000002</v>
      </c>
      <c r="E120" s="39">
        <v>0.75</v>
      </c>
      <c r="F120" s="40">
        <v>3</v>
      </c>
    </row>
    <row r="121" spans="1:6" x14ac:dyDescent="0.25">
      <c r="A121" s="41" t="s">
        <v>1345</v>
      </c>
      <c r="B121" s="33" t="s">
        <v>1234</v>
      </c>
      <c r="C121" s="34" t="s">
        <v>1235</v>
      </c>
      <c r="D121" s="35">
        <v>-2.2200000000000002</v>
      </c>
      <c r="E121" s="39">
        <v>0.75</v>
      </c>
      <c r="F121" s="40">
        <v>3</v>
      </c>
    </row>
    <row r="122" spans="1:6" x14ac:dyDescent="0.25">
      <c r="A122" s="41" t="s">
        <v>1346</v>
      </c>
      <c r="B122" s="33" t="s">
        <v>1234</v>
      </c>
      <c r="C122" s="34" t="s">
        <v>1235</v>
      </c>
      <c r="D122" s="35">
        <v>-2.2200000000000002</v>
      </c>
      <c r="E122" s="39">
        <v>0.75</v>
      </c>
      <c r="F122" s="40">
        <v>3</v>
      </c>
    </row>
    <row r="123" spans="1:6" x14ac:dyDescent="0.25">
      <c r="A123" s="41" t="s">
        <v>1347</v>
      </c>
      <c r="B123" s="33" t="s">
        <v>1234</v>
      </c>
      <c r="C123" s="34" t="s">
        <v>1235</v>
      </c>
      <c r="D123" s="35">
        <v>-2.2200000000000002</v>
      </c>
      <c r="E123" s="41" t="s">
        <v>1295</v>
      </c>
      <c r="F123" s="41" t="s">
        <v>1295</v>
      </c>
    </row>
    <row r="124" spans="1:6" x14ac:dyDescent="0.25">
      <c r="A124" s="41" t="s">
        <v>1348</v>
      </c>
      <c r="B124" s="33" t="s">
        <v>1234</v>
      </c>
      <c r="C124" s="34" t="s">
        <v>1235</v>
      </c>
      <c r="D124" s="35">
        <v>-2.2200000000000002</v>
      </c>
      <c r="E124" s="39">
        <v>0.5</v>
      </c>
      <c r="F124" s="40">
        <v>3</v>
      </c>
    </row>
    <row r="125" spans="1:6" x14ac:dyDescent="0.25">
      <c r="A125" s="41" t="s">
        <v>1349</v>
      </c>
      <c r="B125" s="33" t="s">
        <v>1234</v>
      </c>
      <c r="C125" s="34" t="s">
        <v>1235</v>
      </c>
      <c r="D125" s="35">
        <v>-2.2200000000000002</v>
      </c>
      <c r="E125" s="39">
        <v>0.75</v>
      </c>
      <c r="F125" s="40">
        <v>3</v>
      </c>
    </row>
    <row r="126" spans="1:6" x14ac:dyDescent="0.25">
      <c r="A126" s="41" t="s">
        <v>1350</v>
      </c>
      <c r="B126" s="33" t="s">
        <v>1234</v>
      </c>
      <c r="C126" s="34" t="s">
        <v>1235</v>
      </c>
      <c r="D126" s="35">
        <v>-2.2200000000000002</v>
      </c>
      <c r="E126" s="39">
        <v>0.75</v>
      </c>
      <c r="F126" s="40">
        <v>3</v>
      </c>
    </row>
    <row r="127" spans="1:6" x14ac:dyDescent="0.25">
      <c r="A127" s="41" t="s">
        <v>1351</v>
      </c>
      <c r="B127" s="33" t="s">
        <v>1234</v>
      </c>
      <c r="C127" s="34" t="s">
        <v>1235</v>
      </c>
      <c r="D127" s="35">
        <v>-2.2200000000000002</v>
      </c>
      <c r="E127" s="39">
        <v>0.75</v>
      </c>
      <c r="F127" s="40">
        <v>3</v>
      </c>
    </row>
    <row r="128" spans="1:6" x14ac:dyDescent="0.25">
      <c r="A128" s="41" t="s">
        <v>1352</v>
      </c>
      <c r="B128" s="33" t="s">
        <v>1234</v>
      </c>
      <c r="C128" s="34" t="s">
        <v>1235</v>
      </c>
      <c r="D128" s="35">
        <v>-2.2200000000000002</v>
      </c>
      <c r="E128" s="39">
        <v>0.75</v>
      </c>
      <c r="F128" s="40">
        <v>3</v>
      </c>
    </row>
    <row r="129" spans="1:6" x14ac:dyDescent="0.25">
      <c r="A129" s="41" t="s">
        <v>1353</v>
      </c>
      <c r="B129" s="33" t="s">
        <v>1234</v>
      </c>
      <c r="C129" s="34" t="s">
        <v>1235</v>
      </c>
      <c r="D129" s="35">
        <v>-2.2200000000000002</v>
      </c>
      <c r="E129" s="39">
        <v>0.75</v>
      </c>
      <c r="F129" s="40">
        <v>3</v>
      </c>
    </row>
    <row r="130" spans="1:6" x14ac:dyDescent="0.25">
      <c r="A130" s="41" t="s">
        <v>1354</v>
      </c>
      <c r="B130" s="33" t="s">
        <v>1234</v>
      </c>
      <c r="C130" s="34" t="s">
        <v>1235</v>
      </c>
      <c r="D130" s="35">
        <v>-2.2200000000000002</v>
      </c>
      <c r="E130" s="39">
        <v>0.75</v>
      </c>
      <c r="F130" s="40">
        <v>3</v>
      </c>
    </row>
    <row r="131" spans="1:6" x14ac:dyDescent="0.25">
      <c r="A131" s="41" t="s">
        <v>1355</v>
      </c>
      <c r="B131" s="33" t="s">
        <v>1234</v>
      </c>
      <c r="C131" s="34" t="s">
        <v>1235</v>
      </c>
      <c r="D131" s="35">
        <v>-2.2200000000000002</v>
      </c>
      <c r="E131" s="39">
        <v>0.75</v>
      </c>
      <c r="F131" s="40">
        <v>3</v>
      </c>
    </row>
    <row r="132" spans="1:6" x14ac:dyDescent="0.25">
      <c r="A132" s="41" t="s">
        <v>1356</v>
      </c>
      <c r="B132" s="33" t="s">
        <v>1234</v>
      </c>
      <c r="C132" s="34" t="s">
        <v>1235</v>
      </c>
      <c r="D132" s="35">
        <v>-2.2200000000000002</v>
      </c>
      <c r="E132" s="39">
        <v>0.5</v>
      </c>
      <c r="F132" s="40">
        <v>3</v>
      </c>
    </row>
    <row r="133" spans="1:6" x14ac:dyDescent="0.25">
      <c r="A133" s="41" t="s">
        <v>1357</v>
      </c>
      <c r="B133" s="33" t="s">
        <v>1234</v>
      </c>
      <c r="C133" s="34" t="s">
        <v>1235</v>
      </c>
      <c r="D133" s="35">
        <v>-2.2200000000000002</v>
      </c>
      <c r="E133" s="39">
        <v>0.5</v>
      </c>
      <c r="F133" s="40">
        <v>3</v>
      </c>
    </row>
    <row r="134" spans="1:6" x14ac:dyDescent="0.25">
      <c r="A134" s="41" t="s">
        <v>1358</v>
      </c>
      <c r="B134" s="33" t="s">
        <v>1234</v>
      </c>
      <c r="C134" s="34" t="s">
        <v>1235</v>
      </c>
      <c r="D134" s="35">
        <v>-2.2200000000000002</v>
      </c>
      <c r="E134" s="39">
        <v>0.5</v>
      </c>
      <c r="F134" s="40">
        <v>3</v>
      </c>
    </row>
    <row r="135" spans="1:6" x14ac:dyDescent="0.25">
      <c r="A135" s="41" t="s">
        <v>1359</v>
      </c>
      <c r="B135" s="33" t="s">
        <v>1234</v>
      </c>
      <c r="C135" s="34" t="s">
        <v>1235</v>
      </c>
      <c r="D135" s="35">
        <v>-2.2200000000000002</v>
      </c>
      <c r="E135" s="39">
        <v>0.75</v>
      </c>
      <c r="F135" s="40">
        <v>3</v>
      </c>
    </row>
    <row r="136" spans="1:6" x14ac:dyDescent="0.25">
      <c r="A136" s="41" t="s">
        <v>1360</v>
      </c>
      <c r="B136" s="33" t="s">
        <v>1234</v>
      </c>
      <c r="C136" s="34" t="s">
        <v>1235</v>
      </c>
      <c r="D136" s="35">
        <v>-2.2200000000000002</v>
      </c>
      <c r="E136" s="39">
        <v>0.5</v>
      </c>
      <c r="F136" s="40">
        <v>3</v>
      </c>
    </row>
    <row r="137" spans="1:6" x14ac:dyDescent="0.25">
      <c r="A137" s="41" t="s">
        <v>1361</v>
      </c>
      <c r="B137" s="33" t="s">
        <v>1234</v>
      </c>
      <c r="C137" s="34" t="s">
        <v>1235</v>
      </c>
      <c r="D137" s="35">
        <v>-2.2200000000000002</v>
      </c>
      <c r="E137" s="39">
        <v>0.75</v>
      </c>
      <c r="F137" s="40">
        <v>3</v>
      </c>
    </row>
    <row r="138" spans="1:6" x14ac:dyDescent="0.25">
      <c r="A138" s="41" t="s">
        <v>1362</v>
      </c>
      <c r="B138" s="33" t="s">
        <v>1234</v>
      </c>
      <c r="C138" s="34" t="s">
        <v>1235</v>
      </c>
      <c r="D138" s="35">
        <v>-2.2200000000000002</v>
      </c>
      <c r="E138" s="39">
        <v>0.75</v>
      </c>
      <c r="F138" s="40">
        <v>3</v>
      </c>
    </row>
    <row r="139" spans="1:6" x14ac:dyDescent="0.25">
      <c r="A139" s="41" t="s">
        <v>1363</v>
      </c>
      <c r="B139" s="33" t="s">
        <v>1234</v>
      </c>
      <c r="C139" s="34" t="s">
        <v>1235</v>
      </c>
      <c r="D139" s="35">
        <v>-2.2200000000000002</v>
      </c>
      <c r="E139" s="39">
        <v>0.5</v>
      </c>
      <c r="F139" s="40">
        <v>3</v>
      </c>
    </row>
    <row r="140" spans="1:6" x14ac:dyDescent="0.25">
      <c r="A140" s="41" t="s">
        <v>1364</v>
      </c>
      <c r="B140" s="33" t="s">
        <v>1234</v>
      </c>
      <c r="C140" s="34" t="s">
        <v>1235</v>
      </c>
      <c r="D140" s="35">
        <v>-2.2200000000000002</v>
      </c>
      <c r="E140" s="39">
        <v>0.75</v>
      </c>
      <c r="F140" s="40">
        <v>3</v>
      </c>
    </row>
    <row r="141" spans="1:6" x14ac:dyDescent="0.25">
      <c r="A141" s="41" t="s">
        <v>1365</v>
      </c>
      <c r="B141" s="33" t="s">
        <v>1234</v>
      </c>
      <c r="C141" s="34" t="s">
        <v>1235</v>
      </c>
      <c r="D141" s="35">
        <v>-2.2200000000000002</v>
      </c>
      <c r="E141" s="39">
        <v>0.35</v>
      </c>
      <c r="F141" s="40">
        <v>2</v>
      </c>
    </row>
    <row r="142" spans="1:6" x14ac:dyDescent="0.25">
      <c r="A142" s="41" t="s">
        <v>1366</v>
      </c>
      <c r="B142" s="33" t="s">
        <v>1234</v>
      </c>
      <c r="C142" s="34" t="s">
        <v>1235</v>
      </c>
      <c r="D142" s="35">
        <v>-2.2200000000000002</v>
      </c>
      <c r="E142" s="39">
        <v>0.75</v>
      </c>
      <c r="F142" s="40">
        <v>3</v>
      </c>
    </row>
    <row r="143" spans="1:6" x14ac:dyDescent="0.25">
      <c r="A143" s="41" t="s">
        <v>1367</v>
      </c>
      <c r="B143" s="33" t="s">
        <v>1234</v>
      </c>
      <c r="C143" s="34" t="s">
        <v>1235</v>
      </c>
      <c r="D143" s="35">
        <v>-2.2200000000000002</v>
      </c>
      <c r="E143" s="39">
        <v>1</v>
      </c>
      <c r="F143" s="40">
        <v>3</v>
      </c>
    </row>
    <row r="144" spans="1:6" x14ac:dyDescent="0.25">
      <c r="A144" s="41" t="s">
        <v>1368</v>
      </c>
      <c r="B144" s="33" t="s">
        <v>1234</v>
      </c>
      <c r="C144" s="34" t="s">
        <v>1235</v>
      </c>
      <c r="D144" s="35">
        <v>-2.2200000000000002</v>
      </c>
      <c r="E144" s="39">
        <v>0.5</v>
      </c>
      <c r="F144" s="40">
        <v>3</v>
      </c>
    </row>
    <row r="145" spans="1:6" x14ac:dyDescent="0.25">
      <c r="A145" s="41" t="s">
        <v>1369</v>
      </c>
      <c r="B145" s="33" t="s">
        <v>1234</v>
      </c>
      <c r="C145" s="34" t="s">
        <v>1235</v>
      </c>
      <c r="D145" s="35">
        <v>-2.2200000000000002</v>
      </c>
      <c r="E145" s="39">
        <v>0.75</v>
      </c>
      <c r="F145" s="40">
        <v>3</v>
      </c>
    </row>
    <row r="146" spans="1:6" x14ac:dyDescent="0.25">
      <c r="A146" s="41" t="s">
        <v>1370</v>
      </c>
      <c r="B146" s="33" t="s">
        <v>1234</v>
      </c>
      <c r="C146" s="34" t="s">
        <v>1235</v>
      </c>
      <c r="D146" s="35">
        <v>-2.2200000000000002</v>
      </c>
      <c r="E146" s="39">
        <v>0.75</v>
      </c>
      <c r="F146" s="40">
        <v>3</v>
      </c>
    </row>
    <row r="147" spans="1:6" x14ac:dyDescent="0.25">
      <c r="A147" s="41" t="s">
        <v>1371</v>
      </c>
      <c r="B147" s="33" t="s">
        <v>1234</v>
      </c>
      <c r="C147" s="34" t="s">
        <v>1235</v>
      </c>
      <c r="D147" s="35">
        <v>-2.2200000000000002</v>
      </c>
      <c r="E147" s="39">
        <v>0.75</v>
      </c>
      <c r="F147" s="40">
        <v>3</v>
      </c>
    </row>
    <row r="148" spans="1:6" x14ac:dyDescent="0.25">
      <c r="A148" s="41" t="s">
        <v>1372</v>
      </c>
      <c r="B148" s="33" t="s">
        <v>1234</v>
      </c>
      <c r="C148" s="34" t="s">
        <v>1235</v>
      </c>
      <c r="D148" s="35">
        <v>-2.2200000000000002</v>
      </c>
      <c r="E148" s="39">
        <v>0.75</v>
      </c>
      <c r="F148" s="40">
        <v>3</v>
      </c>
    </row>
    <row r="149" spans="1:6" x14ac:dyDescent="0.25">
      <c r="A149" s="41" t="s">
        <v>1373</v>
      </c>
      <c r="B149" s="33" t="s">
        <v>1234</v>
      </c>
      <c r="C149" s="34" t="s">
        <v>1235</v>
      </c>
      <c r="D149" s="35">
        <v>-2.2200000000000002</v>
      </c>
      <c r="E149" s="39">
        <v>0.5</v>
      </c>
      <c r="F149" s="40">
        <v>3</v>
      </c>
    </row>
    <row r="150" spans="1:6" x14ac:dyDescent="0.25">
      <c r="A150" s="41" t="s">
        <v>1374</v>
      </c>
      <c r="B150" s="33" t="s">
        <v>1234</v>
      </c>
      <c r="C150" s="34" t="s">
        <v>1235</v>
      </c>
      <c r="D150" s="35">
        <v>-2.2200000000000002</v>
      </c>
      <c r="E150" s="39">
        <v>0.75</v>
      </c>
      <c r="F150" s="40">
        <v>3</v>
      </c>
    </row>
    <row r="151" spans="1:6" x14ac:dyDescent="0.25">
      <c r="A151" s="41" t="s">
        <v>1375</v>
      </c>
      <c r="B151" s="33" t="s">
        <v>1234</v>
      </c>
      <c r="C151" s="34" t="s">
        <v>1235</v>
      </c>
      <c r="D151" s="35">
        <v>-2.2200000000000002</v>
      </c>
      <c r="E151" s="39">
        <v>0.75</v>
      </c>
      <c r="F151" s="40">
        <v>3</v>
      </c>
    </row>
    <row r="152" spans="1:6" x14ac:dyDescent="0.25">
      <c r="A152" s="41" t="s">
        <v>1376</v>
      </c>
      <c r="B152" s="33" t="s">
        <v>1234</v>
      </c>
      <c r="C152" s="34" t="s">
        <v>1235</v>
      </c>
      <c r="D152" s="35">
        <v>-2.2200000000000002</v>
      </c>
      <c r="E152" s="39">
        <v>0.75</v>
      </c>
      <c r="F152" s="40">
        <v>3</v>
      </c>
    </row>
    <row r="153" spans="1:6" x14ac:dyDescent="0.25">
      <c r="A153" s="41" t="s">
        <v>1377</v>
      </c>
      <c r="B153" s="33" t="s">
        <v>1234</v>
      </c>
      <c r="C153" s="34" t="s">
        <v>1235</v>
      </c>
      <c r="D153" s="35">
        <v>-2.2200000000000002</v>
      </c>
      <c r="E153" s="39">
        <v>0.75</v>
      </c>
      <c r="F153" s="40">
        <v>3</v>
      </c>
    </row>
    <row r="154" spans="1:6" x14ac:dyDescent="0.25">
      <c r="A154" s="41" t="s">
        <v>1378</v>
      </c>
      <c r="B154" s="33" t="s">
        <v>1234</v>
      </c>
      <c r="C154" s="34" t="s">
        <v>1235</v>
      </c>
      <c r="D154" s="35">
        <v>-2.2200000000000002</v>
      </c>
      <c r="E154" s="39">
        <v>0.5</v>
      </c>
      <c r="F154" s="40">
        <v>3</v>
      </c>
    </row>
    <row r="155" spans="1:6" x14ac:dyDescent="0.25">
      <c r="A155" s="41" t="s">
        <v>1379</v>
      </c>
      <c r="B155" s="33" t="s">
        <v>1234</v>
      </c>
      <c r="C155" s="34" t="s">
        <v>1235</v>
      </c>
      <c r="D155" s="35">
        <v>-2.2200000000000002</v>
      </c>
      <c r="E155" s="39">
        <v>0.75</v>
      </c>
      <c r="F155" s="40">
        <v>3</v>
      </c>
    </row>
    <row r="156" spans="1:6" x14ac:dyDescent="0.25">
      <c r="A156" s="41" t="s">
        <v>1380</v>
      </c>
      <c r="B156" s="33" t="s">
        <v>1234</v>
      </c>
      <c r="C156" s="34" t="s">
        <v>1235</v>
      </c>
      <c r="D156" s="35">
        <v>-2.2200000000000002</v>
      </c>
      <c r="E156" s="39">
        <v>0.75</v>
      </c>
      <c r="F156" s="40">
        <v>3</v>
      </c>
    </row>
    <row r="157" spans="1:6" x14ac:dyDescent="0.25">
      <c r="A157" s="41" t="s">
        <v>1381</v>
      </c>
      <c r="B157" s="33" t="s">
        <v>1234</v>
      </c>
      <c r="C157" s="34" t="s">
        <v>1235</v>
      </c>
      <c r="D157" s="35">
        <v>-2.2200000000000002</v>
      </c>
      <c r="E157" s="39">
        <v>0.5</v>
      </c>
      <c r="F157" s="40">
        <v>3</v>
      </c>
    </row>
    <row r="158" spans="1:6" x14ac:dyDescent="0.25">
      <c r="A158" s="41" t="s">
        <v>1382</v>
      </c>
      <c r="B158" s="33" t="s">
        <v>1234</v>
      </c>
      <c r="C158" s="34" t="s">
        <v>1235</v>
      </c>
      <c r="D158" s="35">
        <v>-2.2200000000000002</v>
      </c>
      <c r="E158" s="39">
        <v>0.75</v>
      </c>
      <c r="F158" s="40">
        <v>3</v>
      </c>
    </row>
    <row r="159" spans="1:6" x14ac:dyDescent="0.25">
      <c r="A159" s="41" t="s">
        <v>1383</v>
      </c>
      <c r="B159" s="33" t="s">
        <v>1234</v>
      </c>
      <c r="C159" s="34" t="s">
        <v>1235</v>
      </c>
      <c r="D159" s="35">
        <v>-2.2200000000000002</v>
      </c>
      <c r="E159" s="39">
        <v>0.75</v>
      </c>
      <c r="F159" s="40">
        <v>3</v>
      </c>
    </row>
    <row r="160" spans="1:6" x14ac:dyDescent="0.25">
      <c r="A160" s="41" t="s">
        <v>1384</v>
      </c>
      <c r="B160" s="33" t="s">
        <v>1234</v>
      </c>
      <c r="C160" s="34" t="s">
        <v>1235</v>
      </c>
      <c r="D160" s="35">
        <v>-2.2200000000000002</v>
      </c>
      <c r="E160" s="39">
        <v>0.75</v>
      </c>
      <c r="F160" s="40">
        <v>3</v>
      </c>
    </row>
    <row r="161" spans="1:6" x14ac:dyDescent="0.25">
      <c r="A161" s="41" t="s">
        <v>1385</v>
      </c>
      <c r="B161" s="33" t="s">
        <v>1234</v>
      </c>
      <c r="C161" s="34" t="s">
        <v>1235</v>
      </c>
      <c r="D161" s="35">
        <v>-2.2200000000000002</v>
      </c>
      <c r="E161" s="39">
        <v>0.75</v>
      </c>
      <c r="F161" s="40">
        <v>3</v>
      </c>
    </row>
    <row r="162" spans="1:6" x14ac:dyDescent="0.25">
      <c r="A162" s="41" t="s">
        <v>1386</v>
      </c>
      <c r="B162" s="33" t="s">
        <v>1234</v>
      </c>
      <c r="C162" s="34" t="s">
        <v>1235</v>
      </c>
      <c r="D162" s="35">
        <v>-2.2200000000000002</v>
      </c>
      <c r="E162" s="39">
        <v>0.5</v>
      </c>
      <c r="F162" s="40">
        <v>3</v>
      </c>
    </row>
    <row r="163" spans="1:6" x14ac:dyDescent="0.25">
      <c r="A163" s="41" t="s">
        <v>1387</v>
      </c>
      <c r="B163" s="33" t="s">
        <v>1234</v>
      </c>
      <c r="C163" s="34" t="s">
        <v>1235</v>
      </c>
      <c r="D163" s="35">
        <v>-2.2200000000000002</v>
      </c>
      <c r="E163" s="39">
        <v>0.5</v>
      </c>
      <c r="F163" s="40">
        <v>3</v>
      </c>
    </row>
    <row r="165" spans="1:6" ht="14.25" customHeight="1" x14ac:dyDescent="0.25">
      <c r="A165" s="60" t="s">
        <v>1231</v>
      </c>
      <c r="B165" s="61"/>
      <c r="C165" s="61"/>
      <c r="D165" s="61"/>
      <c r="E165" s="61"/>
      <c r="F165" s="62"/>
    </row>
    <row r="166" spans="1:6" ht="14.25" customHeight="1" x14ac:dyDescent="0.25">
      <c r="B166" s="28"/>
      <c r="C166" s="28"/>
      <c r="D166" s="28"/>
      <c r="E166" s="28"/>
      <c r="F166" s="28"/>
    </row>
    <row r="167" spans="1:6" x14ac:dyDescent="0.25">
      <c r="A167" s="55" t="s">
        <v>1388</v>
      </c>
      <c r="B167" s="42" t="s">
        <v>1234</v>
      </c>
      <c r="C167" s="43" t="s">
        <v>1235</v>
      </c>
      <c r="D167" s="35">
        <v>-2.2200000000000002</v>
      </c>
      <c r="E167" s="39">
        <v>0.75</v>
      </c>
      <c r="F167" s="40">
        <v>3</v>
      </c>
    </row>
    <row r="168" spans="1:6" x14ac:dyDescent="0.25">
      <c r="A168" s="38" t="s">
        <v>1389</v>
      </c>
      <c r="B168" s="42" t="s">
        <v>1234</v>
      </c>
      <c r="C168" s="43" t="s">
        <v>1235</v>
      </c>
      <c r="D168" s="35">
        <v>-2.2200000000000002</v>
      </c>
      <c r="E168" s="39">
        <v>0.75</v>
      </c>
      <c r="F168" s="40">
        <v>3</v>
      </c>
    </row>
    <row r="169" spans="1:6" x14ac:dyDescent="0.25">
      <c r="A169" s="38" t="s">
        <v>1390</v>
      </c>
      <c r="B169" s="42" t="s">
        <v>1234</v>
      </c>
      <c r="C169" s="43" t="s">
        <v>1235</v>
      </c>
      <c r="D169" s="35">
        <v>-2.2200000000000002</v>
      </c>
      <c r="E169" s="39">
        <v>0.75</v>
      </c>
      <c r="F169" s="40">
        <v>3</v>
      </c>
    </row>
    <row r="170" spans="1:6" x14ac:dyDescent="0.25">
      <c r="A170" s="38" t="s">
        <v>1391</v>
      </c>
      <c r="B170" s="42" t="s">
        <v>1234</v>
      </c>
      <c r="C170" s="43" t="s">
        <v>1235</v>
      </c>
      <c r="D170" s="35">
        <v>-2.2200000000000002</v>
      </c>
      <c r="E170" s="39">
        <v>0.75</v>
      </c>
      <c r="F170" s="40">
        <v>3</v>
      </c>
    </row>
    <row r="171" spans="1:6" x14ac:dyDescent="0.25">
      <c r="A171" s="38" t="s">
        <v>1392</v>
      </c>
      <c r="B171" s="42" t="s">
        <v>1234</v>
      </c>
      <c r="C171" s="43" t="s">
        <v>1235</v>
      </c>
      <c r="D171" s="35">
        <v>-2.2200000000000002</v>
      </c>
      <c r="E171" s="39">
        <v>0.5</v>
      </c>
      <c r="F171" s="40">
        <v>3</v>
      </c>
    </row>
    <row r="172" spans="1:6" x14ac:dyDescent="0.25">
      <c r="A172" s="38" t="s">
        <v>1393</v>
      </c>
      <c r="B172" s="42" t="s">
        <v>1234</v>
      </c>
      <c r="C172" s="43" t="s">
        <v>1235</v>
      </c>
      <c r="D172" s="35">
        <v>-2.2200000000000002</v>
      </c>
      <c r="E172" s="39">
        <v>0.75</v>
      </c>
      <c r="F172" s="40">
        <v>3</v>
      </c>
    </row>
    <row r="173" spans="1:6" x14ac:dyDescent="0.25">
      <c r="A173" s="38" t="s">
        <v>1394</v>
      </c>
      <c r="B173" s="42" t="s">
        <v>1234</v>
      </c>
      <c r="C173" s="43" t="s">
        <v>1235</v>
      </c>
      <c r="D173" s="35">
        <v>-2.2200000000000002</v>
      </c>
      <c r="E173" s="39">
        <v>0.75</v>
      </c>
      <c r="F173" s="40">
        <v>3</v>
      </c>
    </row>
    <row r="174" spans="1:6" x14ac:dyDescent="0.25">
      <c r="A174" s="38" t="s">
        <v>1395</v>
      </c>
      <c r="B174" s="42" t="s">
        <v>1234</v>
      </c>
      <c r="C174" s="43" t="s">
        <v>1235</v>
      </c>
      <c r="D174" s="35">
        <v>-2.2200000000000002</v>
      </c>
      <c r="E174" s="39">
        <v>0.75</v>
      </c>
      <c r="F174" s="40">
        <v>3</v>
      </c>
    </row>
    <row r="175" spans="1:6" x14ac:dyDescent="0.25">
      <c r="A175" s="38" t="s">
        <v>1396</v>
      </c>
      <c r="B175" s="42" t="s">
        <v>1234</v>
      </c>
      <c r="C175" s="43" t="s">
        <v>1235</v>
      </c>
      <c r="D175" s="35">
        <v>-2.2200000000000002</v>
      </c>
      <c r="E175" s="39">
        <v>0.75</v>
      </c>
      <c r="F175" s="40">
        <v>3</v>
      </c>
    </row>
    <row r="176" spans="1:6" x14ac:dyDescent="0.25">
      <c r="A176" s="38" t="s">
        <v>1397</v>
      </c>
      <c r="B176" s="42" t="s">
        <v>1234</v>
      </c>
      <c r="C176" s="43" t="s">
        <v>1235</v>
      </c>
      <c r="D176" s="35">
        <v>-2.2200000000000002</v>
      </c>
      <c r="E176" s="39">
        <v>0.5</v>
      </c>
      <c r="F176" s="40">
        <v>3</v>
      </c>
    </row>
    <row r="177" spans="1:6" x14ac:dyDescent="0.25">
      <c r="A177" s="38" t="s">
        <v>1398</v>
      </c>
      <c r="B177" s="42" t="s">
        <v>1234</v>
      </c>
      <c r="C177" s="43" t="s">
        <v>1235</v>
      </c>
      <c r="D177" s="35">
        <v>-2.2200000000000002</v>
      </c>
      <c r="E177" s="39">
        <v>0.75</v>
      </c>
      <c r="F177" s="40">
        <v>3</v>
      </c>
    </row>
    <row r="178" spans="1:6" x14ac:dyDescent="0.25">
      <c r="A178" s="38" t="s">
        <v>1399</v>
      </c>
      <c r="B178" s="42" t="s">
        <v>1234</v>
      </c>
      <c r="C178" s="43" t="s">
        <v>1235</v>
      </c>
      <c r="D178" s="35">
        <v>-2.2200000000000002</v>
      </c>
      <c r="E178" s="39">
        <v>0.5</v>
      </c>
      <c r="F178" s="40">
        <v>3</v>
      </c>
    </row>
    <row r="179" spans="1:6" x14ac:dyDescent="0.25">
      <c r="A179" s="38" t="s">
        <v>1400</v>
      </c>
      <c r="B179" s="42" t="s">
        <v>1234</v>
      </c>
      <c r="C179" s="43" t="s">
        <v>1235</v>
      </c>
      <c r="D179" s="35">
        <v>-2.2200000000000002</v>
      </c>
      <c r="E179" s="39">
        <v>0.5</v>
      </c>
      <c r="F179" s="40">
        <v>3</v>
      </c>
    </row>
    <row r="180" spans="1:6" x14ac:dyDescent="0.25">
      <c r="A180" s="38" t="s">
        <v>1401</v>
      </c>
      <c r="B180" s="42" t="s">
        <v>1234</v>
      </c>
      <c r="C180" s="43" t="s">
        <v>1235</v>
      </c>
      <c r="D180" s="35">
        <v>-2.2200000000000002</v>
      </c>
      <c r="E180" s="39">
        <v>0.75</v>
      </c>
      <c r="F180" s="40">
        <v>3</v>
      </c>
    </row>
    <row r="181" spans="1:6" x14ac:dyDescent="0.25">
      <c r="A181" s="38" t="s">
        <v>1402</v>
      </c>
      <c r="B181" s="42" t="s">
        <v>1234</v>
      </c>
      <c r="C181" s="43" t="s">
        <v>1235</v>
      </c>
      <c r="D181" s="35">
        <v>-2.2200000000000002</v>
      </c>
      <c r="E181" s="39">
        <v>0.5</v>
      </c>
      <c r="F181" s="40">
        <v>3</v>
      </c>
    </row>
    <row r="182" spans="1:6" x14ac:dyDescent="0.25">
      <c r="A182" s="38" t="s">
        <v>1403</v>
      </c>
      <c r="B182" s="42" t="s">
        <v>1234</v>
      </c>
      <c r="C182" s="43" t="s">
        <v>1235</v>
      </c>
      <c r="D182" s="35">
        <v>-2.2200000000000002</v>
      </c>
      <c r="E182" s="39">
        <v>0.75</v>
      </c>
      <c r="F182" s="40">
        <v>3</v>
      </c>
    </row>
    <row r="183" spans="1:6" x14ac:dyDescent="0.25">
      <c r="A183" s="38" t="s">
        <v>1404</v>
      </c>
      <c r="B183" s="42" t="s">
        <v>1234</v>
      </c>
      <c r="C183" s="43" t="s">
        <v>1235</v>
      </c>
      <c r="D183" s="35">
        <v>-2.2200000000000002</v>
      </c>
      <c r="E183" s="39">
        <v>0.5</v>
      </c>
      <c r="F183" s="40">
        <v>3</v>
      </c>
    </row>
    <row r="184" spans="1:6" x14ac:dyDescent="0.25">
      <c r="A184" s="38" t="s">
        <v>1405</v>
      </c>
      <c r="B184" s="42" t="s">
        <v>1234</v>
      </c>
      <c r="C184" s="43" t="s">
        <v>1235</v>
      </c>
      <c r="D184" s="35">
        <v>-2.2200000000000002</v>
      </c>
      <c r="E184" s="39">
        <v>0.75</v>
      </c>
      <c r="F184" s="40">
        <v>3</v>
      </c>
    </row>
    <row r="185" spans="1:6" x14ac:dyDescent="0.25">
      <c r="A185" s="38" t="s">
        <v>1406</v>
      </c>
      <c r="B185" s="42" t="s">
        <v>1234</v>
      </c>
      <c r="C185" s="43" t="s">
        <v>1235</v>
      </c>
      <c r="D185" s="35">
        <v>-2.2200000000000002</v>
      </c>
      <c r="E185" s="39">
        <v>0.75</v>
      </c>
      <c r="F185" s="40">
        <v>3</v>
      </c>
    </row>
    <row r="186" spans="1:6" x14ac:dyDescent="0.25">
      <c r="A186" s="38" t="s">
        <v>1407</v>
      </c>
      <c r="B186" s="42" t="s">
        <v>1234</v>
      </c>
      <c r="C186" s="43" t="s">
        <v>1235</v>
      </c>
      <c r="D186" s="35">
        <v>-2.2200000000000002</v>
      </c>
      <c r="E186" s="39">
        <v>0.75</v>
      </c>
      <c r="F186" s="40">
        <v>3</v>
      </c>
    </row>
    <row r="187" spans="1:6" x14ac:dyDescent="0.25">
      <c r="A187" s="38" t="s">
        <v>1408</v>
      </c>
      <c r="B187" s="42" t="s">
        <v>1234</v>
      </c>
      <c r="C187" s="43" t="s">
        <v>1235</v>
      </c>
      <c r="D187" s="35">
        <v>-2.2200000000000002</v>
      </c>
      <c r="E187" s="39">
        <v>0.75</v>
      </c>
      <c r="F187" s="40">
        <v>3</v>
      </c>
    </row>
    <row r="188" spans="1:6" x14ac:dyDescent="0.25">
      <c r="A188" s="38" t="s">
        <v>1409</v>
      </c>
      <c r="B188" s="42" t="s">
        <v>1234</v>
      </c>
      <c r="C188" s="43" t="s">
        <v>1235</v>
      </c>
      <c r="D188" s="35">
        <v>-2.2200000000000002</v>
      </c>
      <c r="E188" s="39">
        <v>0.75</v>
      </c>
      <c r="F188" s="40">
        <v>3</v>
      </c>
    </row>
    <row r="189" spans="1:6" x14ac:dyDescent="0.25">
      <c r="A189" s="38" t="s">
        <v>1410</v>
      </c>
      <c r="B189" s="42" t="s">
        <v>1234</v>
      </c>
      <c r="C189" s="43" t="s">
        <v>1235</v>
      </c>
      <c r="D189" s="35">
        <v>-2.2200000000000002</v>
      </c>
      <c r="E189" s="39">
        <v>0.5</v>
      </c>
      <c r="F189" s="40">
        <v>2</v>
      </c>
    </row>
    <row r="190" spans="1:6" x14ac:dyDescent="0.25">
      <c r="A190" s="38" t="s">
        <v>1411</v>
      </c>
      <c r="B190" s="42" t="s">
        <v>1234</v>
      </c>
      <c r="C190" s="43" t="s">
        <v>1235</v>
      </c>
      <c r="D190" s="35">
        <v>-2.2200000000000002</v>
      </c>
      <c r="E190" s="39">
        <v>0.75</v>
      </c>
      <c r="F190" s="40">
        <v>3</v>
      </c>
    </row>
    <row r="191" spans="1:6" x14ac:dyDescent="0.25">
      <c r="A191" s="38" t="s">
        <v>1412</v>
      </c>
      <c r="B191" s="42" t="s">
        <v>1234</v>
      </c>
      <c r="C191" s="43" t="s">
        <v>1235</v>
      </c>
      <c r="D191" s="35">
        <v>-2.2200000000000002</v>
      </c>
      <c r="E191" s="39">
        <v>0.75</v>
      </c>
      <c r="F191" s="40">
        <v>3</v>
      </c>
    </row>
    <row r="192" spans="1:6" x14ac:dyDescent="0.25">
      <c r="A192" s="38" t="s">
        <v>1413</v>
      </c>
      <c r="B192" s="42" t="s">
        <v>1234</v>
      </c>
      <c r="C192" s="43" t="s">
        <v>1235</v>
      </c>
      <c r="D192" s="35">
        <v>-2.2200000000000002</v>
      </c>
      <c r="E192" s="39">
        <v>0.75</v>
      </c>
      <c r="F192" s="40">
        <v>3</v>
      </c>
    </row>
    <row r="193" spans="1:6" x14ac:dyDescent="0.25">
      <c r="A193" s="38" t="s">
        <v>1414</v>
      </c>
      <c r="B193" s="42" t="s">
        <v>1234</v>
      </c>
      <c r="C193" s="43" t="s">
        <v>1235</v>
      </c>
      <c r="D193" s="35">
        <v>-2.2200000000000002</v>
      </c>
      <c r="E193" s="39">
        <v>0.5</v>
      </c>
      <c r="F193" s="40">
        <v>3</v>
      </c>
    </row>
    <row r="194" spans="1:6" x14ac:dyDescent="0.25">
      <c r="A194" s="38" t="s">
        <v>1415</v>
      </c>
      <c r="B194" s="42" t="s">
        <v>1234</v>
      </c>
      <c r="C194" s="43" t="s">
        <v>1235</v>
      </c>
      <c r="D194" s="35">
        <v>-2.2200000000000002</v>
      </c>
      <c r="E194" s="39">
        <v>0.75</v>
      </c>
      <c r="F194" s="40">
        <v>3</v>
      </c>
    </row>
    <row r="195" spans="1:6" x14ac:dyDescent="0.25">
      <c r="A195" s="38" t="s">
        <v>1416</v>
      </c>
      <c r="B195" s="42" t="s">
        <v>1234</v>
      </c>
      <c r="C195" s="43" t="s">
        <v>1235</v>
      </c>
      <c r="D195" s="35">
        <v>-2.2200000000000002</v>
      </c>
      <c r="E195" s="39">
        <v>0.7</v>
      </c>
      <c r="F195" s="40">
        <v>3</v>
      </c>
    </row>
    <row r="196" spans="1:6" x14ac:dyDescent="0.25">
      <c r="A196" s="38" t="s">
        <v>1417</v>
      </c>
      <c r="B196" s="42" t="s">
        <v>1234</v>
      </c>
      <c r="C196" s="43" t="s">
        <v>1235</v>
      </c>
      <c r="D196" s="35">
        <v>-2.2200000000000002</v>
      </c>
      <c r="E196" s="39">
        <v>0.35</v>
      </c>
      <c r="F196" s="40">
        <v>2</v>
      </c>
    </row>
    <row r="197" spans="1:6" x14ac:dyDescent="0.25">
      <c r="A197" s="38" t="s">
        <v>1418</v>
      </c>
      <c r="B197" s="42" t="s">
        <v>1234</v>
      </c>
      <c r="C197" s="43" t="s">
        <v>1235</v>
      </c>
      <c r="D197" s="35">
        <v>-2.2200000000000002</v>
      </c>
      <c r="E197" s="39">
        <v>0.5</v>
      </c>
      <c r="F197" s="40">
        <v>3</v>
      </c>
    </row>
    <row r="198" spans="1:6" x14ac:dyDescent="0.25">
      <c r="A198" s="38" t="s">
        <v>1419</v>
      </c>
      <c r="B198" s="42" t="s">
        <v>1234</v>
      </c>
      <c r="C198" s="43" t="s">
        <v>1235</v>
      </c>
      <c r="D198" s="35">
        <v>-2.2200000000000002</v>
      </c>
      <c r="E198" s="39">
        <v>0.75</v>
      </c>
      <c r="F198" s="40">
        <v>3</v>
      </c>
    </row>
    <row r="199" spans="1:6" x14ac:dyDescent="0.25">
      <c r="A199" s="38" t="s">
        <v>1420</v>
      </c>
      <c r="B199" s="42" t="s">
        <v>1234</v>
      </c>
      <c r="C199" s="43" t="s">
        <v>1235</v>
      </c>
      <c r="D199" s="35">
        <v>-2.2200000000000002</v>
      </c>
      <c r="E199" s="39">
        <v>0.5</v>
      </c>
      <c r="F199" s="40">
        <v>3</v>
      </c>
    </row>
    <row r="200" spans="1:6" x14ac:dyDescent="0.25">
      <c r="A200" s="38" t="s">
        <v>1421</v>
      </c>
      <c r="B200" s="42" t="s">
        <v>1234</v>
      </c>
      <c r="C200" s="43" t="s">
        <v>1235</v>
      </c>
      <c r="D200" s="35">
        <v>-2.2200000000000002</v>
      </c>
      <c r="E200" s="39">
        <v>0.5</v>
      </c>
      <c r="F200" s="40">
        <v>3</v>
      </c>
    </row>
    <row r="201" spans="1:6" x14ac:dyDescent="0.25">
      <c r="A201" s="38" t="s">
        <v>1422</v>
      </c>
      <c r="B201" s="42" t="s">
        <v>1234</v>
      </c>
      <c r="C201" s="43" t="s">
        <v>1235</v>
      </c>
      <c r="D201" s="35">
        <v>-2.2200000000000002</v>
      </c>
      <c r="E201" s="39">
        <v>0.75</v>
      </c>
      <c r="F201" s="40">
        <v>3</v>
      </c>
    </row>
    <row r="202" spans="1:6" x14ac:dyDescent="0.25">
      <c r="A202" s="38" t="s">
        <v>1423</v>
      </c>
      <c r="B202" s="42" t="s">
        <v>1234</v>
      </c>
      <c r="C202" s="43" t="s">
        <v>1235</v>
      </c>
      <c r="D202" s="35">
        <v>-2.2200000000000002</v>
      </c>
      <c r="E202" s="39">
        <v>0.5</v>
      </c>
      <c r="F202" s="40">
        <v>3</v>
      </c>
    </row>
    <row r="203" spans="1:6" x14ac:dyDescent="0.25">
      <c r="A203" s="38" t="s">
        <v>1424</v>
      </c>
      <c r="B203" s="42" t="s">
        <v>1234</v>
      </c>
      <c r="C203" s="43" t="s">
        <v>1235</v>
      </c>
      <c r="D203" s="35">
        <v>-2.2200000000000002</v>
      </c>
      <c r="E203" s="39">
        <v>0.75</v>
      </c>
      <c r="F203" s="40">
        <v>3</v>
      </c>
    </row>
    <row r="204" spans="1:6" x14ac:dyDescent="0.25">
      <c r="A204" s="38" t="s">
        <v>1425</v>
      </c>
      <c r="B204" s="42" t="s">
        <v>1234</v>
      </c>
      <c r="C204" s="43" t="s">
        <v>1235</v>
      </c>
      <c r="D204" s="35">
        <v>-2.2200000000000002</v>
      </c>
      <c r="E204" s="39">
        <v>0.75</v>
      </c>
      <c r="F204" s="40">
        <v>3</v>
      </c>
    </row>
    <row r="205" spans="1:6" x14ac:dyDescent="0.25">
      <c r="A205" s="38" t="s">
        <v>1426</v>
      </c>
      <c r="B205" s="42" t="s">
        <v>1234</v>
      </c>
      <c r="C205" s="43" t="s">
        <v>1235</v>
      </c>
      <c r="D205" s="35">
        <v>-2.2200000000000002</v>
      </c>
      <c r="E205" s="39">
        <v>0.75</v>
      </c>
      <c r="F205" s="40">
        <v>3</v>
      </c>
    </row>
    <row r="206" spans="1:6" x14ac:dyDescent="0.25">
      <c r="A206" s="38" t="s">
        <v>1427</v>
      </c>
      <c r="B206" s="42" t="s">
        <v>1234</v>
      </c>
      <c r="C206" s="43" t="s">
        <v>1235</v>
      </c>
      <c r="D206" s="35">
        <v>-2.2200000000000002</v>
      </c>
      <c r="E206" s="41" t="s">
        <v>1295</v>
      </c>
      <c r="F206" s="41" t="s">
        <v>1295</v>
      </c>
    </row>
    <row r="207" spans="1:6" x14ac:dyDescent="0.25">
      <c r="A207" s="38" t="s">
        <v>1428</v>
      </c>
      <c r="B207" s="42" t="s">
        <v>1234</v>
      </c>
      <c r="C207" s="43" t="s">
        <v>1235</v>
      </c>
      <c r="D207" s="35">
        <v>-2.2200000000000002</v>
      </c>
      <c r="E207" s="41" t="s">
        <v>1295</v>
      </c>
      <c r="F207" s="41" t="s">
        <v>1295</v>
      </c>
    </row>
    <row r="208" spans="1:6" x14ac:dyDescent="0.25">
      <c r="A208" s="38" t="s">
        <v>1429</v>
      </c>
      <c r="B208" s="42" t="s">
        <v>1234</v>
      </c>
      <c r="C208" s="43" t="s">
        <v>1235</v>
      </c>
      <c r="D208" s="35">
        <v>-2.2200000000000002</v>
      </c>
      <c r="E208" s="41" t="s">
        <v>1295</v>
      </c>
      <c r="F208" s="41" t="s">
        <v>1295</v>
      </c>
    </row>
    <row r="209" spans="1:6" x14ac:dyDescent="0.25">
      <c r="A209" s="38" t="s">
        <v>1430</v>
      </c>
      <c r="B209" s="42" t="s">
        <v>1234</v>
      </c>
      <c r="C209" s="43" t="s">
        <v>1235</v>
      </c>
      <c r="D209" s="35">
        <v>-2.2200000000000002</v>
      </c>
      <c r="E209" s="39">
        <v>0.5</v>
      </c>
      <c r="F209" s="40">
        <v>3</v>
      </c>
    </row>
    <row r="211" spans="1:6" ht="14.25" customHeight="1" x14ac:dyDescent="0.25">
      <c r="A211" s="60" t="s">
        <v>1231</v>
      </c>
      <c r="B211" s="61"/>
      <c r="C211" s="61"/>
      <c r="D211" s="61"/>
      <c r="E211" s="61"/>
      <c r="F211" s="62"/>
    </row>
    <row r="212" spans="1:6" ht="14.25" customHeight="1" x14ac:dyDescent="0.25">
      <c r="B212" s="28"/>
      <c r="C212" s="28"/>
      <c r="D212" s="28"/>
      <c r="E212" s="28"/>
      <c r="F212" s="28"/>
    </row>
    <row r="213" spans="1:6" x14ac:dyDescent="0.25">
      <c r="A213" s="55" t="s">
        <v>1431</v>
      </c>
      <c r="B213" s="42" t="s">
        <v>1432</v>
      </c>
      <c r="C213" s="43" t="s">
        <v>1433</v>
      </c>
      <c r="D213" s="35">
        <v>-1.97</v>
      </c>
      <c r="E213" s="39">
        <v>0.75</v>
      </c>
      <c r="F213" s="40">
        <v>3</v>
      </c>
    </row>
    <row r="214" spans="1:6" x14ac:dyDescent="0.25">
      <c r="A214" s="38" t="s">
        <v>1434</v>
      </c>
      <c r="B214" s="42" t="s">
        <v>1432</v>
      </c>
      <c r="C214" s="43" t="s">
        <v>1433</v>
      </c>
      <c r="D214" s="35">
        <v>-1.97</v>
      </c>
      <c r="E214" s="39">
        <v>0.75</v>
      </c>
      <c r="F214" s="40">
        <v>3</v>
      </c>
    </row>
    <row r="215" spans="1:6" x14ac:dyDescent="0.25">
      <c r="A215" s="38" t="s">
        <v>1435</v>
      </c>
      <c r="B215" s="42" t="s">
        <v>1432</v>
      </c>
      <c r="C215" s="43" t="s">
        <v>1433</v>
      </c>
      <c r="D215" s="35">
        <v>-1.97</v>
      </c>
      <c r="E215" s="39">
        <v>0.75</v>
      </c>
      <c r="F215" s="40">
        <v>3</v>
      </c>
    </row>
    <row r="216" spans="1:6" x14ac:dyDescent="0.25">
      <c r="A216" s="38" t="s">
        <v>1436</v>
      </c>
      <c r="B216" s="42" t="s">
        <v>1432</v>
      </c>
      <c r="C216" s="43" t="s">
        <v>1433</v>
      </c>
      <c r="D216" s="35">
        <v>-1.97</v>
      </c>
      <c r="E216" s="39">
        <v>0.75</v>
      </c>
      <c r="F216" s="40">
        <v>3</v>
      </c>
    </row>
    <row r="217" spans="1:6" x14ac:dyDescent="0.25">
      <c r="A217" s="38" t="s">
        <v>1437</v>
      </c>
      <c r="B217" s="42" t="s">
        <v>1432</v>
      </c>
      <c r="C217" s="43" t="s">
        <v>1433</v>
      </c>
      <c r="D217" s="35">
        <v>-1.97</v>
      </c>
      <c r="E217" s="39">
        <v>0.75</v>
      </c>
      <c r="F217" s="40">
        <v>3</v>
      </c>
    </row>
    <row r="218" spans="1:6" x14ac:dyDescent="0.25">
      <c r="A218" s="38" t="s">
        <v>1438</v>
      </c>
      <c r="B218" s="42" t="s">
        <v>1432</v>
      </c>
      <c r="C218" s="43" t="s">
        <v>1433</v>
      </c>
      <c r="D218" s="35">
        <v>-1.97</v>
      </c>
      <c r="E218" s="39">
        <v>0.75</v>
      </c>
      <c r="F218" s="40">
        <v>3</v>
      </c>
    </row>
    <row r="219" spans="1:6" x14ac:dyDescent="0.25">
      <c r="A219" s="38" t="s">
        <v>1439</v>
      </c>
      <c r="B219" s="42" t="s">
        <v>1432</v>
      </c>
      <c r="C219" s="43" t="s">
        <v>1433</v>
      </c>
      <c r="D219" s="35">
        <v>-1.97</v>
      </c>
      <c r="E219" s="39">
        <v>0.75</v>
      </c>
      <c r="F219" s="40">
        <v>3</v>
      </c>
    </row>
    <row r="220" spans="1:6" x14ac:dyDescent="0.25">
      <c r="A220" s="38" t="s">
        <v>1440</v>
      </c>
      <c r="B220" s="42" t="s">
        <v>1432</v>
      </c>
      <c r="C220" s="43" t="s">
        <v>1433</v>
      </c>
      <c r="D220" s="35">
        <v>-1.97</v>
      </c>
      <c r="E220" s="39">
        <v>0.75</v>
      </c>
      <c r="F220" s="40">
        <v>3</v>
      </c>
    </row>
    <row r="221" spans="1:6" x14ac:dyDescent="0.25">
      <c r="A221" s="38" t="s">
        <v>1441</v>
      </c>
      <c r="B221" s="42" t="s">
        <v>1432</v>
      </c>
      <c r="C221" s="43" t="s">
        <v>1433</v>
      </c>
      <c r="D221" s="35">
        <v>-1.97</v>
      </c>
      <c r="E221" s="39">
        <v>0.75</v>
      </c>
      <c r="F221" s="40">
        <v>3</v>
      </c>
    </row>
    <row r="222" spans="1:6" x14ac:dyDescent="0.25">
      <c r="A222" s="38" t="s">
        <v>1442</v>
      </c>
      <c r="B222" s="42" t="s">
        <v>1432</v>
      </c>
      <c r="C222" s="43" t="s">
        <v>1433</v>
      </c>
      <c r="D222" s="35">
        <v>-1.97</v>
      </c>
      <c r="E222" s="39">
        <v>0.25</v>
      </c>
      <c r="F222" s="40">
        <v>1</v>
      </c>
    </row>
    <row r="223" spans="1:6" x14ac:dyDescent="0.25">
      <c r="A223" s="38" t="s">
        <v>1443</v>
      </c>
      <c r="B223" s="42" t="s">
        <v>1432</v>
      </c>
      <c r="C223" s="43" t="s">
        <v>1433</v>
      </c>
      <c r="D223" s="35">
        <v>-1.97</v>
      </c>
      <c r="E223" s="39">
        <v>0.75</v>
      </c>
      <c r="F223" s="40">
        <v>3</v>
      </c>
    </row>
    <row r="224" spans="1:6" x14ac:dyDescent="0.25">
      <c r="A224" s="38" t="s">
        <v>1444</v>
      </c>
      <c r="B224" s="42" t="s">
        <v>1432</v>
      </c>
      <c r="C224" s="43" t="s">
        <v>1433</v>
      </c>
      <c r="D224" s="35">
        <v>-1.97</v>
      </c>
      <c r="E224" s="39">
        <v>0.75</v>
      </c>
      <c r="F224" s="40">
        <v>3</v>
      </c>
    </row>
    <row r="225" spans="1:6" x14ac:dyDescent="0.25">
      <c r="A225" s="38" t="s">
        <v>1445</v>
      </c>
      <c r="B225" s="42" t="s">
        <v>1432</v>
      </c>
      <c r="C225" s="43" t="s">
        <v>1433</v>
      </c>
      <c r="D225" s="35">
        <v>-1.97</v>
      </c>
      <c r="E225" s="39">
        <v>0.35</v>
      </c>
      <c r="F225" s="40">
        <v>2</v>
      </c>
    </row>
    <row r="226" spans="1:6" x14ac:dyDescent="0.25">
      <c r="A226" s="38" t="s">
        <v>1446</v>
      </c>
      <c r="B226" s="42" t="s">
        <v>1432</v>
      </c>
      <c r="C226" s="43" t="s">
        <v>1433</v>
      </c>
      <c r="D226" s="35">
        <v>-1.97</v>
      </c>
      <c r="E226" s="39">
        <v>0.75</v>
      </c>
      <c r="F226" s="40">
        <v>3</v>
      </c>
    </row>
    <row r="227" spans="1:6" x14ac:dyDescent="0.25">
      <c r="A227" s="38" t="s">
        <v>1447</v>
      </c>
      <c r="B227" s="42" t="s">
        <v>1432</v>
      </c>
      <c r="C227" s="43" t="s">
        <v>1433</v>
      </c>
      <c r="D227" s="35">
        <v>-1.97</v>
      </c>
      <c r="E227" s="39">
        <v>0.75</v>
      </c>
      <c r="F227" s="40">
        <v>3</v>
      </c>
    </row>
    <row r="228" spans="1:6" x14ac:dyDescent="0.25">
      <c r="A228" s="38" t="s">
        <v>1448</v>
      </c>
      <c r="B228" s="42" t="s">
        <v>1432</v>
      </c>
      <c r="C228" s="43" t="s">
        <v>1433</v>
      </c>
      <c r="D228" s="35">
        <v>-1.97</v>
      </c>
      <c r="E228" s="39">
        <v>0.75</v>
      </c>
      <c r="F228" s="40">
        <v>3</v>
      </c>
    </row>
    <row r="229" spans="1:6" x14ac:dyDescent="0.25">
      <c r="A229" s="38" t="s">
        <v>1449</v>
      </c>
      <c r="B229" s="42" t="s">
        <v>1432</v>
      </c>
      <c r="C229" s="43" t="s">
        <v>1433</v>
      </c>
      <c r="D229" s="35">
        <v>-1.97</v>
      </c>
      <c r="E229" s="39">
        <v>0.75</v>
      </c>
      <c r="F229" s="40">
        <v>3</v>
      </c>
    </row>
    <row r="230" spans="1:6" x14ac:dyDescent="0.25">
      <c r="A230" s="38" t="s">
        <v>1450</v>
      </c>
      <c r="B230" s="42" t="s">
        <v>1432</v>
      </c>
      <c r="C230" s="43" t="s">
        <v>1433</v>
      </c>
      <c r="D230" s="35">
        <v>-1.97</v>
      </c>
      <c r="E230" s="39">
        <v>0.75</v>
      </c>
      <c r="F230" s="40">
        <v>3</v>
      </c>
    </row>
    <row r="231" spans="1:6" x14ac:dyDescent="0.25">
      <c r="A231" s="38" t="s">
        <v>1451</v>
      </c>
      <c r="B231" s="42" t="s">
        <v>1432</v>
      </c>
      <c r="C231" s="43" t="s">
        <v>1433</v>
      </c>
      <c r="D231" s="35">
        <v>-1.97</v>
      </c>
      <c r="E231" s="39">
        <v>0.75</v>
      </c>
      <c r="F231" s="40">
        <v>3</v>
      </c>
    </row>
    <row r="232" spans="1:6" x14ac:dyDescent="0.25">
      <c r="A232" s="38" t="s">
        <v>1452</v>
      </c>
      <c r="B232" s="42" t="s">
        <v>1432</v>
      </c>
      <c r="C232" s="43" t="s">
        <v>1433</v>
      </c>
      <c r="D232" s="35">
        <v>-1.97</v>
      </c>
      <c r="E232" s="41" t="s">
        <v>1295</v>
      </c>
      <c r="F232" s="41" t="s">
        <v>1295</v>
      </c>
    </row>
    <row r="233" spans="1:6" x14ac:dyDescent="0.25">
      <c r="A233" s="38" t="s">
        <v>1453</v>
      </c>
      <c r="B233" s="42" t="s">
        <v>1432</v>
      </c>
      <c r="C233" s="43" t="s">
        <v>1433</v>
      </c>
      <c r="D233" s="35">
        <v>-1.97</v>
      </c>
      <c r="E233" s="39">
        <v>0.75</v>
      </c>
      <c r="F233" s="40">
        <v>3</v>
      </c>
    </row>
    <row r="234" spans="1:6" x14ac:dyDescent="0.25">
      <c r="A234" s="38" t="s">
        <v>1454</v>
      </c>
      <c r="B234" s="42" t="s">
        <v>1432</v>
      </c>
      <c r="C234" s="43" t="s">
        <v>1433</v>
      </c>
      <c r="D234" s="35">
        <v>-1.97</v>
      </c>
      <c r="E234" s="39">
        <v>0.75</v>
      </c>
      <c r="F234" s="40">
        <v>3</v>
      </c>
    </row>
    <row r="235" spans="1:6" x14ac:dyDescent="0.25">
      <c r="A235" s="38" t="s">
        <v>1455</v>
      </c>
      <c r="B235" s="42" t="s">
        <v>1432</v>
      </c>
      <c r="C235" s="43" t="s">
        <v>1433</v>
      </c>
      <c r="D235" s="35">
        <v>-1.97</v>
      </c>
      <c r="E235" s="39">
        <v>0.75</v>
      </c>
      <c r="F235" s="40">
        <v>3</v>
      </c>
    </row>
    <row r="236" spans="1:6" x14ac:dyDescent="0.25">
      <c r="A236" s="38" t="s">
        <v>1456</v>
      </c>
      <c r="B236" s="42" t="s">
        <v>1432</v>
      </c>
      <c r="C236" s="43" t="s">
        <v>1433</v>
      </c>
      <c r="D236" s="35">
        <v>-1.97</v>
      </c>
      <c r="E236" s="39">
        <v>0.75</v>
      </c>
      <c r="F236" s="40">
        <v>3</v>
      </c>
    </row>
    <row r="237" spans="1:6" x14ac:dyDescent="0.25">
      <c r="A237" s="38" t="s">
        <v>1457</v>
      </c>
      <c r="B237" s="42" t="s">
        <v>1432</v>
      </c>
      <c r="C237" s="43" t="s">
        <v>1433</v>
      </c>
      <c r="D237" s="35">
        <v>-1.97</v>
      </c>
      <c r="E237" s="39">
        <v>0.75</v>
      </c>
      <c r="F237" s="40">
        <v>3</v>
      </c>
    </row>
    <row r="238" spans="1:6" x14ac:dyDescent="0.25">
      <c r="A238" s="38" t="s">
        <v>1458</v>
      </c>
      <c r="B238" s="42" t="s">
        <v>1459</v>
      </c>
      <c r="C238" s="43" t="s">
        <v>1460</v>
      </c>
      <c r="D238" s="35">
        <v>-0.72</v>
      </c>
      <c r="E238" s="39">
        <v>0.75</v>
      </c>
      <c r="F238" s="40">
        <v>3</v>
      </c>
    </row>
    <row r="239" spans="1:6" x14ac:dyDescent="0.25">
      <c r="A239" s="38" t="s">
        <v>1461</v>
      </c>
      <c r="B239" s="42" t="s">
        <v>1432</v>
      </c>
      <c r="C239" s="43" t="s">
        <v>1433</v>
      </c>
      <c r="D239" s="35">
        <v>-1.97</v>
      </c>
      <c r="E239" s="39">
        <v>0.75</v>
      </c>
      <c r="F239" s="40">
        <v>3</v>
      </c>
    </row>
    <row r="240" spans="1:6" x14ac:dyDescent="0.25">
      <c r="A240" s="38" t="s">
        <v>1462</v>
      </c>
      <c r="B240" s="42" t="s">
        <v>1432</v>
      </c>
      <c r="C240" s="43" t="s">
        <v>1433</v>
      </c>
      <c r="D240" s="35">
        <v>-1.97</v>
      </c>
      <c r="E240" s="39">
        <v>0.75</v>
      </c>
      <c r="F240" s="40">
        <v>3</v>
      </c>
    </row>
    <row r="241" spans="1:6" x14ac:dyDescent="0.25">
      <c r="A241" s="38" t="s">
        <v>1463</v>
      </c>
      <c r="B241" s="42" t="s">
        <v>1432</v>
      </c>
      <c r="C241" s="43" t="s">
        <v>1433</v>
      </c>
      <c r="D241" s="35">
        <v>-1.97</v>
      </c>
      <c r="E241" s="39">
        <v>0.75</v>
      </c>
      <c r="F241" s="40">
        <v>3</v>
      </c>
    </row>
    <row r="242" spans="1:6" x14ac:dyDescent="0.25">
      <c r="A242" s="38" t="s">
        <v>1464</v>
      </c>
      <c r="B242" s="42" t="s">
        <v>1432</v>
      </c>
      <c r="C242" s="43" t="s">
        <v>1433</v>
      </c>
      <c r="D242" s="35">
        <v>-1.97</v>
      </c>
      <c r="E242" s="39">
        <v>0.75</v>
      </c>
      <c r="F242" s="40">
        <v>3</v>
      </c>
    </row>
    <row r="243" spans="1:6" x14ac:dyDescent="0.25">
      <c r="A243" s="38" t="s">
        <v>1465</v>
      </c>
      <c r="B243" s="42" t="s">
        <v>1432</v>
      </c>
      <c r="C243" s="43" t="s">
        <v>1433</v>
      </c>
      <c r="D243" s="35">
        <v>-1.97</v>
      </c>
      <c r="E243" s="39">
        <v>0.75</v>
      </c>
      <c r="F243" s="40">
        <v>3</v>
      </c>
    </row>
    <row r="244" spans="1:6" x14ac:dyDescent="0.25">
      <c r="A244" s="38" t="s">
        <v>1466</v>
      </c>
      <c r="B244" s="42" t="s">
        <v>1432</v>
      </c>
      <c r="C244" s="43" t="s">
        <v>1433</v>
      </c>
      <c r="D244" s="35">
        <v>-1.97</v>
      </c>
      <c r="E244" s="39">
        <v>0.75</v>
      </c>
      <c r="F244" s="40">
        <v>3</v>
      </c>
    </row>
    <row r="245" spans="1:6" x14ac:dyDescent="0.25">
      <c r="A245" s="38" t="s">
        <v>1467</v>
      </c>
      <c r="B245" s="42" t="s">
        <v>1432</v>
      </c>
      <c r="C245" s="43" t="s">
        <v>1433</v>
      </c>
      <c r="D245" s="35">
        <v>-1.97</v>
      </c>
      <c r="E245" s="39">
        <v>0.75</v>
      </c>
      <c r="F245" s="40">
        <v>3</v>
      </c>
    </row>
    <row r="247" spans="1:6" ht="14.25" customHeight="1" x14ac:dyDescent="0.25">
      <c r="A247" s="60" t="s">
        <v>1231</v>
      </c>
      <c r="B247" s="61"/>
      <c r="C247" s="61"/>
      <c r="D247" s="61"/>
      <c r="E247" s="61"/>
      <c r="F247" s="62"/>
    </row>
    <row r="248" spans="1:6" ht="14.25" customHeight="1" x14ac:dyDescent="0.25">
      <c r="B248" s="28"/>
      <c r="C248" s="28"/>
      <c r="D248" s="28"/>
      <c r="E248" s="28"/>
      <c r="F248" s="28"/>
    </row>
    <row r="249" spans="1:6" x14ac:dyDescent="0.25">
      <c r="A249" s="55" t="s">
        <v>1468</v>
      </c>
      <c r="B249" s="42" t="s">
        <v>1469</v>
      </c>
      <c r="C249" s="43" t="s">
        <v>1433</v>
      </c>
      <c r="D249" s="35">
        <v>-2.12</v>
      </c>
      <c r="E249" s="39">
        <v>0.35</v>
      </c>
      <c r="F249" s="40">
        <v>2</v>
      </c>
    </row>
    <row r="250" spans="1:6" ht="27.6" x14ac:dyDescent="0.25">
      <c r="A250" s="44" t="s">
        <v>1470</v>
      </c>
      <c r="B250" s="42" t="s">
        <v>1469</v>
      </c>
      <c r="C250" s="43" t="s">
        <v>1433</v>
      </c>
      <c r="D250" s="35">
        <v>-2.12</v>
      </c>
      <c r="E250" s="41" t="s">
        <v>1295</v>
      </c>
      <c r="F250" s="41" t="s">
        <v>1295</v>
      </c>
    </row>
    <row r="251" spans="1:6" x14ac:dyDescent="0.25">
      <c r="A251" s="44" t="s">
        <v>1471</v>
      </c>
      <c r="B251" s="42" t="s">
        <v>1469</v>
      </c>
      <c r="C251" s="43" t="s">
        <v>1433</v>
      </c>
      <c r="D251" s="35">
        <v>-2.12</v>
      </c>
      <c r="E251" s="39">
        <v>0.35</v>
      </c>
      <c r="F251" s="40">
        <v>2</v>
      </c>
    </row>
    <row r="252" spans="1:6" x14ac:dyDescent="0.25">
      <c r="A252" s="44" t="s">
        <v>1472</v>
      </c>
      <c r="B252" s="42" t="s">
        <v>1469</v>
      </c>
      <c r="C252" s="43" t="s">
        <v>1433</v>
      </c>
      <c r="D252" s="35">
        <v>-2.12</v>
      </c>
      <c r="E252" s="39">
        <v>0.5</v>
      </c>
      <c r="F252" s="40">
        <v>3</v>
      </c>
    </row>
    <row r="253" spans="1:6" x14ac:dyDescent="0.25">
      <c r="A253" s="44" t="s">
        <v>1473</v>
      </c>
      <c r="B253" s="42" t="s">
        <v>1474</v>
      </c>
      <c r="C253" s="43" t="s">
        <v>1475</v>
      </c>
      <c r="D253" s="35">
        <v>-2.2400000000000002</v>
      </c>
      <c r="E253" s="39">
        <v>0.5</v>
      </c>
      <c r="F253" s="40">
        <v>2</v>
      </c>
    </row>
    <row r="254" spans="1:6" x14ac:dyDescent="0.25">
      <c r="A254" s="44" t="s">
        <v>1476</v>
      </c>
      <c r="B254" s="42" t="s">
        <v>1432</v>
      </c>
      <c r="C254" s="43" t="s">
        <v>1433</v>
      </c>
      <c r="D254" s="35">
        <v>-1.97</v>
      </c>
      <c r="E254" s="39">
        <v>0.5</v>
      </c>
      <c r="F254" s="40">
        <v>3</v>
      </c>
    </row>
    <row r="255" spans="1:6" x14ac:dyDescent="0.25">
      <c r="A255" s="44" t="s">
        <v>1477</v>
      </c>
      <c r="B255" s="42" t="s">
        <v>1432</v>
      </c>
      <c r="C255" s="43" t="s">
        <v>1433</v>
      </c>
      <c r="D255" s="35">
        <v>-1.97</v>
      </c>
      <c r="E255" s="39">
        <v>0.5</v>
      </c>
      <c r="F255" s="40">
        <v>3</v>
      </c>
    </row>
    <row r="256" spans="1:6" x14ac:dyDescent="0.25">
      <c r="A256" s="44" t="s">
        <v>1478</v>
      </c>
      <c r="B256" s="42" t="s">
        <v>1469</v>
      </c>
      <c r="C256" s="43" t="s">
        <v>1433</v>
      </c>
      <c r="D256" s="35">
        <v>-2.12</v>
      </c>
      <c r="E256" s="39">
        <v>0.75</v>
      </c>
      <c r="F256" s="40">
        <v>3</v>
      </c>
    </row>
    <row r="257" spans="1:6" x14ac:dyDescent="0.25">
      <c r="A257" s="44" t="s">
        <v>1479</v>
      </c>
      <c r="B257" s="42" t="s">
        <v>1469</v>
      </c>
      <c r="C257" s="43" t="s">
        <v>1433</v>
      </c>
      <c r="D257" s="35">
        <v>-2.12</v>
      </c>
      <c r="E257" s="39">
        <v>0.75</v>
      </c>
      <c r="F257" s="40">
        <v>3</v>
      </c>
    </row>
    <row r="258" spans="1:6" x14ac:dyDescent="0.25">
      <c r="A258" s="44" t="s">
        <v>1480</v>
      </c>
      <c r="B258" s="42" t="s">
        <v>1469</v>
      </c>
      <c r="C258" s="43" t="s">
        <v>1433</v>
      </c>
      <c r="D258" s="35">
        <v>-2.12</v>
      </c>
      <c r="E258" s="39">
        <v>0.75</v>
      </c>
      <c r="F258" s="40">
        <v>3</v>
      </c>
    </row>
    <row r="259" spans="1:6" x14ac:dyDescent="0.25">
      <c r="A259" s="44" t="s">
        <v>1481</v>
      </c>
      <c r="B259" s="42" t="s">
        <v>1474</v>
      </c>
      <c r="C259" s="43" t="s">
        <v>1475</v>
      </c>
      <c r="D259" s="35">
        <v>-2.2400000000000002</v>
      </c>
      <c r="E259" s="39">
        <v>0.5</v>
      </c>
      <c r="F259" s="40">
        <v>3</v>
      </c>
    </row>
    <row r="260" spans="1:6" x14ac:dyDescent="0.25">
      <c r="A260" s="44" t="s">
        <v>1482</v>
      </c>
      <c r="B260" s="42" t="s">
        <v>1469</v>
      </c>
      <c r="C260" s="43" t="s">
        <v>1433</v>
      </c>
      <c r="D260" s="35">
        <v>-2.12</v>
      </c>
      <c r="E260" s="39">
        <v>0.75</v>
      </c>
      <c r="F260" s="40">
        <v>3</v>
      </c>
    </row>
    <row r="261" spans="1:6" x14ac:dyDescent="0.25">
      <c r="A261" s="44" t="s">
        <v>1483</v>
      </c>
      <c r="B261" s="42" t="s">
        <v>1474</v>
      </c>
      <c r="C261" s="43" t="s">
        <v>1475</v>
      </c>
      <c r="D261" s="35">
        <v>-2.2400000000000002</v>
      </c>
      <c r="E261" s="39">
        <v>0.5</v>
      </c>
      <c r="F261" s="40">
        <v>2</v>
      </c>
    </row>
    <row r="262" spans="1:6" x14ac:dyDescent="0.25">
      <c r="A262" s="44" t="s">
        <v>1484</v>
      </c>
      <c r="B262" s="42" t="s">
        <v>1469</v>
      </c>
      <c r="C262" s="43" t="s">
        <v>1433</v>
      </c>
      <c r="D262" s="35">
        <v>-2.12</v>
      </c>
      <c r="E262" s="39">
        <v>0.75</v>
      </c>
      <c r="F262" s="40">
        <v>3</v>
      </c>
    </row>
    <row r="263" spans="1:6" x14ac:dyDescent="0.25">
      <c r="A263" s="44" t="s">
        <v>1485</v>
      </c>
      <c r="B263" s="42" t="s">
        <v>1469</v>
      </c>
      <c r="C263" s="43" t="s">
        <v>1433</v>
      </c>
      <c r="D263" s="35">
        <v>-2.12</v>
      </c>
      <c r="E263" s="39">
        <v>0.5</v>
      </c>
      <c r="F263" s="40">
        <v>3</v>
      </c>
    </row>
    <row r="264" spans="1:6" x14ac:dyDescent="0.25">
      <c r="A264" s="44" t="s">
        <v>1486</v>
      </c>
      <c r="B264" s="42" t="s">
        <v>1469</v>
      </c>
      <c r="C264" s="43" t="s">
        <v>1433</v>
      </c>
      <c r="D264" s="35">
        <v>-2.12</v>
      </c>
      <c r="E264" s="39">
        <v>0.5</v>
      </c>
      <c r="F264" s="40">
        <v>3</v>
      </c>
    </row>
    <row r="265" spans="1:6" x14ac:dyDescent="0.25">
      <c r="A265" s="44" t="s">
        <v>1487</v>
      </c>
      <c r="B265" s="42" t="s">
        <v>1474</v>
      </c>
      <c r="C265" s="43" t="s">
        <v>1475</v>
      </c>
      <c r="D265" s="35">
        <v>-2.2400000000000002</v>
      </c>
      <c r="E265" s="41" t="s">
        <v>1295</v>
      </c>
      <c r="F265" s="41" t="s">
        <v>1295</v>
      </c>
    </row>
    <row r="266" spans="1:6" x14ac:dyDescent="0.25">
      <c r="A266" s="44" t="s">
        <v>1488</v>
      </c>
      <c r="B266" s="42" t="s">
        <v>1469</v>
      </c>
      <c r="C266" s="43" t="s">
        <v>1433</v>
      </c>
      <c r="D266" s="35">
        <v>-2.12</v>
      </c>
      <c r="E266" s="39">
        <v>0.75</v>
      </c>
      <c r="F266" s="40">
        <v>3</v>
      </c>
    </row>
    <row r="267" spans="1:6" x14ac:dyDescent="0.25">
      <c r="A267" s="44" t="s">
        <v>1489</v>
      </c>
      <c r="B267" s="42" t="s">
        <v>1469</v>
      </c>
      <c r="C267" s="43" t="s">
        <v>1433</v>
      </c>
      <c r="D267" s="35">
        <v>-2.12</v>
      </c>
      <c r="E267" s="39">
        <v>0.75</v>
      </c>
      <c r="F267" s="40">
        <v>3</v>
      </c>
    </row>
    <row r="268" spans="1:6" x14ac:dyDescent="0.25">
      <c r="A268" s="44" t="s">
        <v>1490</v>
      </c>
      <c r="B268" s="42" t="s">
        <v>1469</v>
      </c>
      <c r="C268" s="43" t="s">
        <v>1433</v>
      </c>
      <c r="D268" s="35">
        <v>-2.12</v>
      </c>
      <c r="E268" s="39">
        <v>0.5</v>
      </c>
      <c r="F268" s="40">
        <v>3</v>
      </c>
    </row>
    <row r="269" spans="1:6" x14ac:dyDescent="0.25">
      <c r="A269" s="44" t="s">
        <v>1491</v>
      </c>
      <c r="B269" s="42" t="s">
        <v>1432</v>
      </c>
      <c r="C269" s="43" t="s">
        <v>1433</v>
      </c>
      <c r="D269" s="35">
        <v>-1.97</v>
      </c>
      <c r="E269" s="39">
        <v>0.5</v>
      </c>
      <c r="F269" s="40">
        <v>3</v>
      </c>
    </row>
    <row r="270" spans="1:6" x14ac:dyDescent="0.25">
      <c r="A270" s="44" t="s">
        <v>1492</v>
      </c>
      <c r="B270" s="42" t="s">
        <v>1469</v>
      </c>
      <c r="C270" s="43" t="s">
        <v>1433</v>
      </c>
      <c r="D270" s="35">
        <v>-2.12</v>
      </c>
      <c r="E270" s="39">
        <v>0.75</v>
      </c>
      <c r="F270" s="40">
        <v>3</v>
      </c>
    </row>
    <row r="271" spans="1:6" x14ac:dyDescent="0.25">
      <c r="A271" s="44" t="s">
        <v>1493</v>
      </c>
      <c r="B271" s="42" t="s">
        <v>1469</v>
      </c>
      <c r="C271" s="43" t="s">
        <v>1433</v>
      </c>
      <c r="D271" s="35">
        <v>-2.12</v>
      </c>
      <c r="E271" s="39">
        <v>0.5</v>
      </c>
      <c r="F271" s="40">
        <v>2</v>
      </c>
    </row>
    <row r="272" spans="1:6" x14ac:dyDescent="0.25">
      <c r="A272" s="44" t="s">
        <v>1494</v>
      </c>
      <c r="B272" s="42" t="s">
        <v>1474</v>
      </c>
      <c r="C272" s="43" t="s">
        <v>1475</v>
      </c>
      <c r="D272" s="35">
        <v>-2.2400000000000002</v>
      </c>
      <c r="E272" s="39">
        <v>0.5</v>
      </c>
      <c r="F272" s="40">
        <v>2</v>
      </c>
    </row>
    <row r="273" spans="1:6" x14ac:dyDescent="0.25">
      <c r="A273" s="44" t="s">
        <v>1495</v>
      </c>
      <c r="B273" s="42" t="s">
        <v>1469</v>
      </c>
      <c r="C273" s="43" t="s">
        <v>1433</v>
      </c>
      <c r="D273" s="35">
        <v>-2.12</v>
      </c>
      <c r="E273" s="39">
        <v>0.75</v>
      </c>
      <c r="F273" s="40">
        <v>3</v>
      </c>
    </row>
    <row r="274" spans="1:6" x14ac:dyDescent="0.25">
      <c r="A274" s="44" t="s">
        <v>1496</v>
      </c>
      <c r="B274" s="42" t="s">
        <v>1469</v>
      </c>
      <c r="C274" s="43" t="s">
        <v>1433</v>
      </c>
      <c r="D274" s="35">
        <v>-2.12</v>
      </c>
      <c r="E274" s="39">
        <v>0.75</v>
      </c>
      <c r="F274" s="40">
        <v>3</v>
      </c>
    </row>
    <row r="275" spans="1:6" x14ac:dyDescent="0.25">
      <c r="A275" s="44" t="s">
        <v>1497</v>
      </c>
      <c r="B275" s="42" t="s">
        <v>1474</v>
      </c>
      <c r="C275" s="43" t="s">
        <v>1475</v>
      </c>
      <c r="D275" s="35">
        <v>-2.2400000000000002</v>
      </c>
      <c r="E275" s="39">
        <v>0.75</v>
      </c>
      <c r="F275" s="40">
        <v>3</v>
      </c>
    </row>
    <row r="276" spans="1:6" x14ac:dyDescent="0.25">
      <c r="A276" s="44" t="s">
        <v>1498</v>
      </c>
      <c r="B276" s="42" t="s">
        <v>1469</v>
      </c>
      <c r="C276" s="43" t="s">
        <v>1433</v>
      </c>
      <c r="D276" s="35">
        <v>-2.12</v>
      </c>
      <c r="E276" s="39">
        <v>0.9</v>
      </c>
      <c r="F276" s="40">
        <v>3</v>
      </c>
    </row>
    <row r="277" spans="1:6" x14ac:dyDescent="0.25">
      <c r="A277" s="44" t="s">
        <v>1499</v>
      </c>
      <c r="B277" s="42" t="s">
        <v>1469</v>
      </c>
      <c r="C277" s="43" t="s">
        <v>1433</v>
      </c>
      <c r="D277" s="35">
        <v>-2.12</v>
      </c>
      <c r="E277" s="39">
        <v>0.5</v>
      </c>
      <c r="F277" s="40">
        <v>3</v>
      </c>
    </row>
    <row r="278" spans="1:6" x14ac:dyDescent="0.25">
      <c r="A278" s="44" t="s">
        <v>1500</v>
      </c>
      <c r="B278" s="42" t="s">
        <v>1469</v>
      </c>
      <c r="C278" s="43" t="s">
        <v>1433</v>
      </c>
      <c r="D278" s="35">
        <v>-2.12</v>
      </c>
      <c r="E278" s="39">
        <v>0.75</v>
      </c>
      <c r="F278" s="40">
        <v>3</v>
      </c>
    </row>
    <row r="279" spans="1:6" x14ac:dyDescent="0.25">
      <c r="A279" s="44" t="s">
        <v>1501</v>
      </c>
      <c r="B279" s="42" t="s">
        <v>1469</v>
      </c>
      <c r="C279" s="43" t="s">
        <v>1433</v>
      </c>
      <c r="D279" s="35">
        <v>-2.12</v>
      </c>
      <c r="E279" s="41" t="s">
        <v>1295</v>
      </c>
      <c r="F279" s="41" t="s">
        <v>1295</v>
      </c>
    </row>
    <row r="280" spans="1:6" x14ac:dyDescent="0.25">
      <c r="A280" s="44" t="s">
        <v>1502</v>
      </c>
      <c r="B280" s="42" t="s">
        <v>1469</v>
      </c>
      <c r="C280" s="43" t="s">
        <v>1433</v>
      </c>
      <c r="D280" s="35">
        <v>-2.12</v>
      </c>
      <c r="E280" s="39">
        <v>0.75</v>
      </c>
      <c r="F280" s="40">
        <v>3</v>
      </c>
    </row>
    <row r="281" spans="1:6" x14ac:dyDescent="0.25">
      <c r="A281" s="44" t="s">
        <v>1503</v>
      </c>
      <c r="B281" s="42" t="s">
        <v>1474</v>
      </c>
      <c r="C281" s="43" t="s">
        <v>1475</v>
      </c>
      <c r="D281" s="35">
        <v>-2.2400000000000002</v>
      </c>
      <c r="E281" s="39">
        <v>0.75</v>
      </c>
      <c r="F281" s="40">
        <v>3</v>
      </c>
    </row>
    <row r="282" spans="1:6" x14ac:dyDescent="0.25">
      <c r="A282" s="44" t="s">
        <v>1504</v>
      </c>
      <c r="B282" s="42" t="s">
        <v>1469</v>
      </c>
      <c r="C282" s="43" t="s">
        <v>1433</v>
      </c>
      <c r="D282" s="35">
        <v>-2.12</v>
      </c>
      <c r="E282" s="39">
        <v>0.75</v>
      </c>
      <c r="F282" s="40">
        <v>3</v>
      </c>
    </row>
    <row r="283" spans="1:6" x14ac:dyDescent="0.25">
      <c r="A283" s="44" t="s">
        <v>1505</v>
      </c>
      <c r="B283" s="42" t="s">
        <v>1469</v>
      </c>
      <c r="C283" s="43" t="s">
        <v>1433</v>
      </c>
      <c r="D283" s="35">
        <v>-2.12</v>
      </c>
      <c r="E283" s="39">
        <v>0.75</v>
      </c>
      <c r="F283" s="40">
        <v>3</v>
      </c>
    </row>
    <row r="284" spans="1:6" x14ac:dyDescent="0.25">
      <c r="A284" s="44" t="s">
        <v>1506</v>
      </c>
      <c r="B284" s="42" t="s">
        <v>1432</v>
      </c>
      <c r="C284" s="43" t="s">
        <v>1433</v>
      </c>
      <c r="D284" s="35">
        <v>-1.97</v>
      </c>
      <c r="E284" s="41" t="s">
        <v>1295</v>
      </c>
      <c r="F284" s="41" t="s">
        <v>1295</v>
      </c>
    </row>
    <row r="285" spans="1:6" x14ac:dyDescent="0.25">
      <c r="A285" s="44" t="s">
        <v>1507</v>
      </c>
      <c r="B285" s="42" t="s">
        <v>1469</v>
      </c>
      <c r="C285" s="43" t="s">
        <v>1433</v>
      </c>
      <c r="D285" s="35">
        <v>-2.12</v>
      </c>
      <c r="E285" s="39">
        <v>0.5</v>
      </c>
      <c r="F285" s="40">
        <v>3</v>
      </c>
    </row>
    <row r="286" spans="1:6" x14ac:dyDescent="0.25">
      <c r="A286" s="44" t="s">
        <v>1508</v>
      </c>
      <c r="B286" s="42" t="s">
        <v>1469</v>
      </c>
      <c r="C286" s="43" t="s">
        <v>1433</v>
      </c>
      <c r="D286" s="35">
        <v>-2.12</v>
      </c>
      <c r="E286" s="39">
        <v>0.75</v>
      </c>
      <c r="F286" s="40">
        <v>3</v>
      </c>
    </row>
    <row r="287" spans="1:6" x14ac:dyDescent="0.25">
      <c r="A287" s="44" t="s">
        <v>1509</v>
      </c>
      <c r="B287" s="42" t="s">
        <v>1469</v>
      </c>
      <c r="C287" s="43" t="s">
        <v>1433</v>
      </c>
      <c r="D287" s="35">
        <v>-2.12</v>
      </c>
      <c r="E287" s="41" t="s">
        <v>1295</v>
      </c>
      <c r="F287" s="41" t="s">
        <v>1295</v>
      </c>
    </row>
    <row r="288" spans="1:6" x14ac:dyDescent="0.25">
      <c r="A288" s="44" t="s">
        <v>1510</v>
      </c>
      <c r="B288" s="42" t="s">
        <v>1469</v>
      </c>
      <c r="C288" s="43" t="s">
        <v>1433</v>
      </c>
      <c r="D288" s="35">
        <v>-2.12</v>
      </c>
      <c r="E288" s="41" t="s">
        <v>1295</v>
      </c>
      <c r="F288" s="41" t="s">
        <v>1295</v>
      </c>
    </row>
    <row r="289" spans="1:6" x14ac:dyDescent="0.25">
      <c r="A289" s="44" t="s">
        <v>1511</v>
      </c>
      <c r="B289" s="42" t="s">
        <v>1469</v>
      </c>
      <c r="C289" s="43" t="s">
        <v>1433</v>
      </c>
      <c r="D289" s="35">
        <v>-2.12</v>
      </c>
      <c r="E289" s="39">
        <v>0.5</v>
      </c>
      <c r="F289" s="40">
        <v>3</v>
      </c>
    </row>
    <row r="290" spans="1:6" x14ac:dyDescent="0.25">
      <c r="A290" s="44" t="s">
        <v>1512</v>
      </c>
      <c r="B290" s="42" t="s">
        <v>1469</v>
      </c>
      <c r="C290" s="43" t="s">
        <v>1433</v>
      </c>
      <c r="D290" s="35">
        <v>-2.12</v>
      </c>
      <c r="E290" s="39">
        <v>0.35</v>
      </c>
      <c r="F290" s="40">
        <v>3</v>
      </c>
    </row>
    <row r="291" spans="1:6" x14ac:dyDescent="0.25">
      <c r="A291" s="44" t="s">
        <v>1513</v>
      </c>
      <c r="B291" s="42" t="s">
        <v>1469</v>
      </c>
      <c r="C291" s="43" t="s">
        <v>1433</v>
      </c>
      <c r="D291" s="35">
        <v>-2.12</v>
      </c>
      <c r="E291" s="39">
        <v>0.5</v>
      </c>
      <c r="F291" s="40">
        <v>3</v>
      </c>
    </row>
    <row r="292" spans="1:6" x14ac:dyDescent="0.25">
      <c r="A292" s="44" t="s">
        <v>1514</v>
      </c>
      <c r="B292" s="42" t="s">
        <v>1469</v>
      </c>
      <c r="C292" s="43" t="s">
        <v>1433</v>
      </c>
      <c r="D292" s="35">
        <v>-2.12</v>
      </c>
      <c r="E292" s="41" t="s">
        <v>1295</v>
      </c>
      <c r="F292" s="41" t="s">
        <v>1295</v>
      </c>
    </row>
    <row r="293" spans="1:6" x14ac:dyDescent="0.25">
      <c r="A293" s="44" t="s">
        <v>1515</v>
      </c>
      <c r="B293" s="42" t="s">
        <v>1469</v>
      </c>
      <c r="C293" s="43" t="s">
        <v>1433</v>
      </c>
      <c r="D293" s="35">
        <v>-2.12</v>
      </c>
      <c r="E293" s="41" t="s">
        <v>1295</v>
      </c>
      <c r="F293" s="41" t="s">
        <v>1295</v>
      </c>
    </row>
    <row r="294" spans="1:6" x14ac:dyDescent="0.25">
      <c r="A294" s="44" t="s">
        <v>1516</v>
      </c>
      <c r="B294" s="42" t="s">
        <v>1469</v>
      </c>
      <c r="C294" s="43" t="s">
        <v>1433</v>
      </c>
      <c r="D294" s="35">
        <v>-2.12</v>
      </c>
      <c r="E294" s="41" t="s">
        <v>1295</v>
      </c>
      <c r="F294" s="41" t="s">
        <v>1295</v>
      </c>
    </row>
    <row r="296" spans="1:6" ht="14.25" customHeight="1" x14ac:dyDescent="0.25">
      <c r="A296" s="60" t="s">
        <v>1231</v>
      </c>
      <c r="B296" s="61"/>
      <c r="C296" s="61"/>
      <c r="D296" s="61"/>
      <c r="E296" s="61"/>
      <c r="F296" s="62"/>
    </row>
    <row r="297" spans="1:6" ht="14.25" customHeight="1" x14ac:dyDescent="0.25">
      <c r="B297" s="28"/>
      <c r="C297" s="28"/>
      <c r="D297" s="28"/>
      <c r="E297" s="28"/>
      <c r="F297" s="28"/>
    </row>
    <row r="298" spans="1:6" x14ac:dyDescent="0.25">
      <c r="A298" s="55" t="s">
        <v>1517</v>
      </c>
      <c r="B298" s="42" t="s">
        <v>1518</v>
      </c>
      <c r="C298" s="43" t="s">
        <v>1519</v>
      </c>
      <c r="D298" s="35">
        <v>-1.97</v>
      </c>
      <c r="E298" s="39">
        <v>0.5</v>
      </c>
      <c r="F298" s="40">
        <v>3</v>
      </c>
    </row>
    <row r="299" spans="1:6" x14ac:dyDescent="0.25">
      <c r="A299" s="44" t="s">
        <v>1520</v>
      </c>
      <c r="B299" s="42" t="s">
        <v>1518</v>
      </c>
      <c r="C299" s="43" t="s">
        <v>1519</v>
      </c>
      <c r="D299" s="35">
        <v>-1.97</v>
      </c>
      <c r="E299" s="39">
        <v>0.35</v>
      </c>
      <c r="F299" s="40">
        <v>2</v>
      </c>
    </row>
    <row r="300" spans="1:6" x14ac:dyDescent="0.25">
      <c r="A300" s="44" t="s">
        <v>1521</v>
      </c>
      <c r="B300" s="42" t="s">
        <v>1522</v>
      </c>
      <c r="C300" s="43" t="s">
        <v>1523</v>
      </c>
      <c r="D300" s="35">
        <v>-0.52</v>
      </c>
      <c r="E300" s="39">
        <v>0.5</v>
      </c>
      <c r="F300" s="40">
        <v>2</v>
      </c>
    </row>
    <row r="301" spans="1:6" x14ac:dyDescent="0.25">
      <c r="A301" s="44" t="s">
        <v>1524</v>
      </c>
      <c r="B301" s="42" t="s">
        <v>1525</v>
      </c>
      <c r="C301" s="43" t="s">
        <v>1526</v>
      </c>
      <c r="D301" s="35">
        <v>-1.22</v>
      </c>
      <c r="E301" s="39">
        <v>0.5</v>
      </c>
      <c r="F301" s="40">
        <v>3</v>
      </c>
    </row>
    <row r="302" spans="1:6" x14ac:dyDescent="0.25">
      <c r="A302" s="44" t="s">
        <v>1527</v>
      </c>
      <c r="B302" s="42" t="s">
        <v>1528</v>
      </c>
      <c r="C302" s="43" t="s">
        <v>1529</v>
      </c>
      <c r="D302" s="35">
        <v>-1.72</v>
      </c>
      <c r="E302" s="39">
        <v>0.25</v>
      </c>
      <c r="F302" s="40">
        <v>1</v>
      </c>
    </row>
    <row r="303" spans="1:6" x14ac:dyDescent="0.25">
      <c r="A303" s="44" t="s">
        <v>1530</v>
      </c>
      <c r="B303" s="42" t="s">
        <v>1525</v>
      </c>
      <c r="C303" s="43" t="s">
        <v>1526</v>
      </c>
      <c r="D303" s="35">
        <v>-1.22</v>
      </c>
      <c r="E303" s="39">
        <v>0.5</v>
      </c>
      <c r="F303" s="40">
        <v>2</v>
      </c>
    </row>
    <row r="304" spans="1:6" x14ac:dyDescent="0.25">
      <c r="A304" s="44" t="s">
        <v>1531</v>
      </c>
      <c r="B304" s="42" t="s">
        <v>1518</v>
      </c>
      <c r="C304" s="43" t="s">
        <v>1519</v>
      </c>
      <c r="D304" s="35">
        <v>-1.97</v>
      </c>
      <c r="E304" s="39">
        <v>0.25</v>
      </c>
      <c r="F304" s="40">
        <v>2</v>
      </c>
    </row>
    <row r="305" spans="1:6" x14ac:dyDescent="0.25">
      <c r="A305" s="44" t="s">
        <v>1532</v>
      </c>
      <c r="B305" s="42" t="s">
        <v>1518</v>
      </c>
      <c r="C305" s="43" t="s">
        <v>1519</v>
      </c>
      <c r="D305" s="35">
        <v>-1.97</v>
      </c>
      <c r="E305" s="39">
        <v>0.35</v>
      </c>
      <c r="F305" s="40">
        <v>2</v>
      </c>
    </row>
    <row r="306" spans="1:6" x14ac:dyDescent="0.25">
      <c r="A306" s="44" t="s">
        <v>1533</v>
      </c>
      <c r="B306" s="42" t="s">
        <v>1518</v>
      </c>
      <c r="C306" s="43" t="s">
        <v>1519</v>
      </c>
      <c r="D306" s="35">
        <v>-1.97</v>
      </c>
      <c r="E306" s="39">
        <v>0.5</v>
      </c>
      <c r="F306" s="40">
        <v>3</v>
      </c>
    </row>
    <row r="307" spans="1:6" x14ac:dyDescent="0.25">
      <c r="A307" s="44" t="s">
        <v>1534</v>
      </c>
      <c r="B307" s="42" t="s">
        <v>1525</v>
      </c>
      <c r="C307" s="43" t="s">
        <v>1526</v>
      </c>
      <c r="D307" s="35">
        <v>-1.22</v>
      </c>
      <c r="E307" s="39">
        <v>0.35</v>
      </c>
      <c r="F307" s="40">
        <v>2</v>
      </c>
    </row>
    <row r="308" spans="1:6" x14ac:dyDescent="0.25">
      <c r="A308" s="44" t="s">
        <v>1535</v>
      </c>
      <c r="B308" s="42" t="s">
        <v>1525</v>
      </c>
      <c r="C308" s="43" t="s">
        <v>1526</v>
      </c>
      <c r="D308" s="35">
        <v>-1.22</v>
      </c>
      <c r="E308" s="39">
        <v>0.35</v>
      </c>
      <c r="F308" s="40">
        <v>2</v>
      </c>
    </row>
    <row r="309" spans="1:6" x14ac:dyDescent="0.25">
      <c r="A309" s="44" t="s">
        <v>1536</v>
      </c>
      <c r="B309" s="42" t="s">
        <v>1522</v>
      </c>
      <c r="C309" s="43" t="s">
        <v>1523</v>
      </c>
      <c r="D309" s="35">
        <v>-0.52</v>
      </c>
      <c r="E309" s="39">
        <v>0.5</v>
      </c>
      <c r="F309" s="40">
        <v>2</v>
      </c>
    </row>
    <row r="310" spans="1:6" x14ac:dyDescent="0.25">
      <c r="A310" s="44" t="s">
        <v>1537</v>
      </c>
      <c r="B310" s="42" t="s">
        <v>1522</v>
      </c>
      <c r="C310" s="43" t="s">
        <v>1523</v>
      </c>
      <c r="D310" s="35">
        <v>-0.52</v>
      </c>
      <c r="E310" s="39">
        <v>0.5</v>
      </c>
      <c r="F310" s="40">
        <v>2</v>
      </c>
    </row>
    <row r="311" spans="1:6" x14ac:dyDescent="0.25">
      <c r="A311" s="44" t="s">
        <v>1538</v>
      </c>
      <c r="B311" s="42" t="s">
        <v>1518</v>
      </c>
      <c r="C311" s="43" t="s">
        <v>1519</v>
      </c>
      <c r="D311" s="35">
        <v>-1.97</v>
      </c>
      <c r="E311" s="39">
        <v>0.5</v>
      </c>
      <c r="F311" s="40">
        <v>2</v>
      </c>
    </row>
    <row r="312" spans="1:6" x14ac:dyDescent="0.25">
      <c r="A312" s="44" t="s">
        <v>1539</v>
      </c>
      <c r="B312" s="42" t="s">
        <v>1522</v>
      </c>
      <c r="C312" s="43" t="s">
        <v>1523</v>
      </c>
      <c r="D312" s="35">
        <v>-1.22</v>
      </c>
      <c r="E312" s="39">
        <v>0.5</v>
      </c>
      <c r="F312" s="40">
        <v>2</v>
      </c>
    </row>
    <row r="313" spans="1:6" x14ac:dyDescent="0.25">
      <c r="A313" s="44" t="s">
        <v>1540</v>
      </c>
      <c r="B313" s="42" t="s">
        <v>1522</v>
      </c>
      <c r="C313" s="43" t="s">
        <v>1523</v>
      </c>
      <c r="D313" s="35">
        <v>-0.52</v>
      </c>
      <c r="E313" s="41" t="s">
        <v>1295</v>
      </c>
      <c r="F313" s="41" t="s">
        <v>1295</v>
      </c>
    </row>
    <row r="314" spans="1:6" x14ac:dyDescent="0.25">
      <c r="A314" s="44" t="s">
        <v>1541</v>
      </c>
      <c r="B314" s="42" t="s">
        <v>1525</v>
      </c>
      <c r="C314" s="43" t="s">
        <v>1526</v>
      </c>
      <c r="D314" s="35">
        <v>-1.22</v>
      </c>
      <c r="E314" s="39">
        <v>0.5</v>
      </c>
      <c r="F314" s="40">
        <v>3</v>
      </c>
    </row>
    <row r="315" spans="1:6" x14ac:dyDescent="0.25">
      <c r="A315" s="31"/>
      <c r="B315" s="31"/>
      <c r="C315" s="31"/>
      <c r="D315" s="31"/>
      <c r="E315" s="31"/>
      <c r="F315" s="31"/>
    </row>
    <row r="316" spans="1:6" x14ac:dyDescent="0.25">
      <c r="A316" s="45"/>
      <c r="B316" s="31"/>
      <c r="C316" s="31"/>
      <c r="D316" s="31"/>
      <c r="E316" s="31"/>
      <c r="F316" s="31"/>
    </row>
    <row r="317" spans="1:6" ht="42" x14ac:dyDescent="0.25">
      <c r="A317" s="46" t="s">
        <v>1542</v>
      </c>
      <c r="B317" s="30"/>
      <c r="C317" s="31"/>
      <c r="D317" s="31"/>
      <c r="E317" s="31"/>
      <c r="F317" s="31"/>
    </row>
    <row r="318" spans="1:6" x14ac:dyDescent="0.25">
      <c r="A318" s="47" t="s">
        <v>1543</v>
      </c>
      <c r="B318" s="42" t="s">
        <v>1544</v>
      </c>
      <c r="C318" s="43" t="s">
        <v>1545</v>
      </c>
      <c r="D318" s="35">
        <v>-1.97</v>
      </c>
      <c r="E318" s="39">
        <v>0.5</v>
      </c>
      <c r="F318" s="40">
        <v>3</v>
      </c>
    </row>
    <row r="319" spans="1:6" x14ac:dyDescent="0.25">
      <c r="A319" s="44" t="s">
        <v>1546</v>
      </c>
      <c r="B319" s="42" t="s">
        <v>1544</v>
      </c>
      <c r="C319" s="43" t="s">
        <v>1545</v>
      </c>
      <c r="D319" s="35">
        <v>-1.97</v>
      </c>
      <c r="E319" s="39">
        <v>0.75</v>
      </c>
      <c r="F319" s="40">
        <v>3</v>
      </c>
    </row>
    <row r="320" spans="1:6" x14ac:dyDescent="0.25">
      <c r="A320" s="44" t="s">
        <v>1547</v>
      </c>
      <c r="B320" s="42" t="s">
        <v>1544</v>
      </c>
      <c r="C320" s="43" t="s">
        <v>1545</v>
      </c>
      <c r="D320" s="35">
        <v>-1.97</v>
      </c>
      <c r="E320" s="39">
        <v>0.5</v>
      </c>
      <c r="F320" s="40">
        <v>3</v>
      </c>
    </row>
    <row r="321" spans="1:6" x14ac:dyDescent="0.25">
      <c r="A321" s="44" t="s">
        <v>1548</v>
      </c>
      <c r="B321" s="42" t="s">
        <v>1544</v>
      </c>
      <c r="C321" s="43" t="s">
        <v>1545</v>
      </c>
      <c r="D321" s="35">
        <v>-1.97</v>
      </c>
      <c r="E321" s="39">
        <v>0.75</v>
      </c>
      <c r="F321" s="40">
        <v>3</v>
      </c>
    </row>
    <row r="322" spans="1:6" x14ac:dyDescent="0.25">
      <c r="A322" s="44" t="s">
        <v>1549</v>
      </c>
      <c r="B322" s="42" t="s">
        <v>1544</v>
      </c>
      <c r="C322" s="43" t="s">
        <v>1545</v>
      </c>
      <c r="D322" s="35">
        <v>-1.97</v>
      </c>
      <c r="E322" s="39">
        <v>0.75</v>
      </c>
      <c r="F322" s="40">
        <v>3</v>
      </c>
    </row>
    <row r="323" spans="1:6" x14ac:dyDescent="0.25">
      <c r="A323" s="44" t="s">
        <v>1550</v>
      </c>
      <c r="B323" s="42" t="s">
        <v>1544</v>
      </c>
      <c r="C323" s="43" t="s">
        <v>1545</v>
      </c>
      <c r="D323" s="35">
        <v>-1.97</v>
      </c>
      <c r="E323" s="39">
        <v>0.75</v>
      </c>
      <c r="F323" s="40">
        <v>3</v>
      </c>
    </row>
    <row r="324" spans="1:6" x14ac:dyDescent="0.25">
      <c r="A324" s="44" t="s">
        <v>1551</v>
      </c>
      <c r="B324" s="42" t="s">
        <v>1552</v>
      </c>
      <c r="C324" s="43" t="s">
        <v>1553</v>
      </c>
      <c r="D324" s="39">
        <v>0.55000000000000004</v>
      </c>
      <c r="E324" s="39">
        <v>0.5</v>
      </c>
      <c r="F324" s="40">
        <v>3</v>
      </c>
    </row>
    <row r="325" spans="1:6" x14ac:dyDescent="0.25">
      <c r="A325" s="44" t="s">
        <v>1554</v>
      </c>
      <c r="B325" s="42" t="s">
        <v>1544</v>
      </c>
      <c r="C325" s="43" t="s">
        <v>1545</v>
      </c>
      <c r="D325" s="35">
        <v>-1.97</v>
      </c>
      <c r="E325" s="39">
        <v>0.75</v>
      </c>
      <c r="F325" s="40">
        <v>3</v>
      </c>
    </row>
    <row r="326" spans="1:6" x14ac:dyDescent="0.25">
      <c r="A326" s="44" t="s">
        <v>1555</v>
      </c>
      <c r="B326" s="42" t="s">
        <v>1544</v>
      </c>
      <c r="C326" s="43" t="s">
        <v>1545</v>
      </c>
      <c r="D326" s="35">
        <v>-1.97</v>
      </c>
      <c r="E326" s="39">
        <v>0.35</v>
      </c>
      <c r="F326" s="40">
        <v>2</v>
      </c>
    </row>
    <row r="327" spans="1:6" x14ac:dyDescent="0.25">
      <c r="A327" s="44" t="s">
        <v>1556</v>
      </c>
      <c r="B327" s="42" t="s">
        <v>1544</v>
      </c>
      <c r="C327" s="43" t="s">
        <v>1545</v>
      </c>
      <c r="D327" s="35">
        <v>-1.97</v>
      </c>
      <c r="E327" s="39">
        <v>0.5</v>
      </c>
      <c r="F327" s="40">
        <v>2</v>
      </c>
    </row>
    <row r="328" spans="1:6" x14ac:dyDescent="0.25">
      <c r="A328" s="44" t="s">
        <v>1557</v>
      </c>
      <c r="B328" s="42" t="s">
        <v>1544</v>
      </c>
      <c r="C328" s="43" t="s">
        <v>1545</v>
      </c>
      <c r="D328" s="35">
        <v>-1.97</v>
      </c>
      <c r="E328" s="39">
        <v>0.75</v>
      </c>
      <c r="F328" s="40">
        <v>3</v>
      </c>
    </row>
    <row r="329" spans="1:6" x14ac:dyDescent="0.25">
      <c r="A329" s="44" t="s">
        <v>1558</v>
      </c>
      <c r="B329" s="42" t="s">
        <v>1544</v>
      </c>
      <c r="C329" s="43" t="s">
        <v>1545</v>
      </c>
      <c r="D329" s="35">
        <v>-1.97</v>
      </c>
      <c r="E329" s="39">
        <v>0.5</v>
      </c>
      <c r="F329" s="40">
        <v>2</v>
      </c>
    </row>
    <row r="330" spans="1:6" x14ac:dyDescent="0.25">
      <c r="A330" s="44" t="s">
        <v>1559</v>
      </c>
      <c r="B330" s="42" t="s">
        <v>1544</v>
      </c>
      <c r="C330" s="43" t="s">
        <v>1545</v>
      </c>
      <c r="D330" s="35">
        <v>-1.97</v>
      </c>
      <c r="E330" s="39">
        <v>0.75</v>
      </c>
      <c r="F330" s="40">
        <v>3</v>
      </c>
    </row>
    <row r="331" spans="1:6" x14ac:dyDescent="0.25">
      <c r="A331" s="44" t="s">
        <v>1560</v>
      </c>
      <c r="B331" s="42" t="s">
        <v>1544</v>
      </c>
      <c r="C331" s="43" t="s">
        <v>1545</v>
      </c>
      <c r="D331" s="35">
        <v>-1.97</v>
      </c>
      <c r="E331" s="39">
        <v>0.75</v>
      </c>
      <c r="F331" s="40">
        <v>3</v>
      </c>
    </row>
    <row r="332" spans="1:6" x14ac:dyDescent="0.25">
      <c r="A332" s="44" t="s">
        <v>1561</v>
      </c>
      <c r="B332" s="42" t="s">
        <v>1544</v>
      </c>
      <c r="C332" s="43" t="s">
        <v>1545</v>
      </c>
      <c r="D332" s="35">
        <v>-1.97</v>
      </c>
      <c r="E332" s="39">
        <v>0.5</v>
      </c>
      <c r="F332" s="40">
        <v>3</v>
      </c>
    </row>
    <row r="333" spans="1:6" x14ac:dyDescent="0.25">
      <c r="A333" s="44" t="s">
        <v>1562</v>
      </c>
      <c r="B333" s="42" t="s">
        <v>1544</v>
      </c>
      <c r="C333" s="43" t="s">
        <v>1545</v>
      </c>
      <c r="D333" s="35">
        <v>-1.97</v>
      </c>
      <c r="E333" s="39">
        <v>0.5</v>
      </c>
      <c r="F333" s="40">
        <v>3</v>
      </c>
    </row>
    <row r="334" spans="1:6" x14ac:dyDescent="0.25">
      <c r="A334" s="44" t="s">
        <v>1563</v>
      </c>
      <c r="B334" s="42" t="s">
        <v>1544</v>
      </c>
      <c r="C334" s="43" t="s">
        <v>1545</v>
      </c>
      <c r="D334" s="35">
        <v>-1.97</v>
      </c>
      <c r="E334" s="39">
        <v>0.75</v>
      </c>
      <c r="F334" s="40">
        <v>3</v>
      </c>
    </row>
    <row r="335" spans="1:6" x14ac:dyDescent="0.25">
      <c r="A335" s="48" t="s">
        <v>1564</v>
      </c>
      <c r="B335" s="42" t="s">
        <v>1544</v>
      </c>
      <c r="C335" s="43" t="s">
        <v>1545</v>
      </c>
      <c r="D335" s="35">
        <v>-1.97</v>
      </c>
      <c r="E335" s="41" t="s">
        <v>1295</v>
      </c>
      <c r="F335" s="41" t="s">
        <v>1295</v>
      </c>
    </row>
    <row r="336" spans="1:6" x14ac:dyDescent="0.25">
      <c r="A336" s="44" t="s">
        <v>1565</v>
      </c>
      <c r="B336" s="42" t="s">
        <v>1544</v>
      </c>
      <c r="C336" s="43" t="s">
        <v>1545</v>
      </c>
      <c r="D336" s="35">
        <v>-1.97</v>
      </c>
      <c r="E336" s="39">
        <v>0.75</v>
      </c>
      <c r="F336" s="40">
        <v>3</v>
      </c>
    </row>
    <row r="337" spans="1:6" x14ac:dyDescent="0.25">
      <c r="A337" s="44" t="s">
        <v>1566</v>
      </c>
      <c r="B337" s="42" t="s">
        <v>1544</v>
      </c>
      <c r="C337" s="43" t="s">
        <v>1545</v>
      </c>
      <c r="D337" s="35">
        <v>-1.97</v>
      </c>
      <c r="E337" s="39">
        <v>0.75</v>
      </c>
      <c r="F337" s="40">
        <v>3</v>
      </c>
    </row>
    <row r="338" spans="1:6" x14ac:dyDescent="0.25">
      <c r="A338" s="44" t="s">
        <v>1567</v>
      </c>
      <c r="B338" s="42" t="s">
        <v>1568</v>
      </c>
      <c r="C338" s="43" t="s">
        <v>1569</v>
      </c>
      <c r="D338" s="35">
        <v>-2.09</v>
      </c>
      <c r="E338" s="39">
        <v>0.5</v>
      </c>
      <c r="F338" s="41" t="s">
        <v>1295</v>
      </c>
    </row>
    <row r="339" spans="1:6" x14ac:dyDescent="0.25">
      <c r="A339" s="44" t="s">
        <v>1570</v>
      </c>
      <c r="B339" s="42" t="s">
        <v>1544</v>
      </c>
      <c r="C339" s="43" t="s">
        <v>1545</v>
      </c>
      <c r="D339" s="35">
        <v>-1.97</v>
      </c>
      <c r="E339" s="39">
        <v>0.75</v>
      </c>
      <c r="F339" s="40">
        <v>3</v>
      </c>
    </row>
    <row r="340" spans="1:6" x14ac:dyDescent="0.25">
      <c r="A340" s="44" t="s">
        <v>1571</v>
      </c>
      <c r="B340" s="42" t="s">
        <v>1544</v>
      </c>
      <c r="C340" s="43" t="s">
        <v>1545</v>
      </c>
      <c r="D340" s="35">
        <v>-1.97</v>
      </c>
      <c r="E340" s="39">
        <v>0.75</v>
      </c>
      <c r="F340" s="40">
        <v>3</v>
      </c>
    </row>
    <row r="341" spans="1:6" x14ac:dyDescent="0.25">
      <c r="A341" s="44" t="s">
        <v>1572</v>
      </c>
      <c r="B341" s="42" t="s">
        <v>1544</v>
      </c>
      <c r="C341" s="43" t="s">
        <v>1545</v>
      </c>
      <c r="D341" s="35">
        <v>-1.97</v>
      </c>
      <c r="E341" s="39">
        <v>0.5</v>
      </c>
      <c r="F341" s="40">
        <v>2</v>
      </c>
    </row>
    <row r="342" spans="1:6" x14ac:dyDescent="0.25">
      <c r="A342" s="44" t="s">
        <v>1573</v>
      </c>
      <c r="B342" s="42" t="s">
        <v>1544</v>
      </c>
      <c r="C342" s="43" t="s">
        <v>1545</v>
      </c>
      <c r="D342" s="35">
        <v>-1.97</v>
      </c>
      <c r="E342" s="39">
        <v>0.5</v>
      </c>
      <c r="F342" s="40">
        <v>3</v>
      </c>
    </row>
    <row r="343" spans="1:6" x14ac:dyDescent="0.25">
      <c r="A343" s="44" t="s">
        <v>1574</v>
      </c>
      <c r="B343" s="42" t="s">
        <v>1544</v>
      </c>
      <c r="C343" s="43" t="s">
        <v>1545</v>
      </c>
      <c r="D343" s="35">
        <v>-1.97</v>
      </c>
      <c r="E343" s="39">
        <v>0.5</v>
      </c>
      <c r="F343" s="40">
        <v>3</v>
      </c>
    </row>
    <row r="344" spans="1:6" x14ac:dyDescent="0.25">
      <c r="A344" s="44" t="s">
        <v>1575</v>
      </c>
      <c r="B344" s="42" t="s">
        <v>1544</v>
      </c>
      <c r="C344" s="43" t="s">
        <v>1545</v>
      </c>
      <c r="D344" s="35">
        <v>-1.97</v>
      </c>
      <c r="E344" s="39">
        <v>0.75</v>
      </c>
      <c r="F344" s="40">
        <v>3</v>
      </c>
    </row>
    <row r="345" spans="1:6" x14ac:dyDescent="0.25">
      <c r="A345" s="44" t="s">
        <v>1576</v>
      </c>
      <c r="B345" s="42" t="s">
        <v>1544</v>
      </c>
      <c r="C345" s="43" t="s">
        <v>1545</v>
      </c>
      <c r="D345" s="35">
        <v>-1.97</v>
      </c>
      <c r="E345" s="39">
        <v>0.75</v>
      </c>
      <c r="F345" s="40">
        <v>3</v>
      </c>
    </row>
    <row r="346" spans="1:6" x14ac:dyDescent="0.25">
      <c r="A346" s="44" t="s">
        <v>1577</v>
      </c>
      <c r="B346" s="42" t="s">
        <v>1544</v>
      </c>
      <c r="C346" s="43" t="s">
        <v>1545</v>
      </c>
      <c r="D346" s="35">
        <v>-1.97</v>
      </c>
      <c r="E346" s="39">
        <v>0.5</v>
      </c>
      <c r="F346" s="41" t="s">
        <v>1295</v>
      </c>
    </row>
    <row r="347" spans="1:6" x14ac:dyDescent="0.25">
      <c r="A347" s="44" t="s">
        <v>1578</v>
      </c>
      <c r="B347" s="42" t="s">
        <v>1544</v>
      </c>
      <c r="C347" s="43" t="s">
        <v>1545</v>
      </c>
      <c r="D347" s="35">
        <v>-1.97</v>
      </c>
      <c r="E347" s="39">
        <v>0.5</v>
      </c>
      <c r="F347" s="40">
        <v>3</v>
      </c>
    </row>
    <row r="348" spans="1:6" x14ac:dyDescent="0.25">
      <c r="A348" s="44" t="s">
        <v>1579</v>
      </c>
      <c r="B348" s="42" t="s">
        <v>1544</v>
      </c>
      <c r="C348" s="43" t="s">
        <v>1545</v>
      </c>
      <c r="D348" s="35">
        <v>-1.97</v>
      </c>
      <c r="E348" s="41" t="s">
        <v>1295</v>
      </c>
      <c r="F348" s="41" t="s">
        <v>1295</v>
      </c>
    </row>
    <row r="349" spans="1:6" x14ac:dyDescent="0.25">
      <c r="A349" s="56"/>
      <c r="B349" s="28"/>
      <c r="C349" s="28"/>
      <c r="D349" s="28"/>
      <c r="E349" s="28"/>
      <c r="F349" s="28"/>
    </row>
    <row r="350" spans="1:6" x14ac:dyDescent="0.25">
      <c r="A350" s="57"/>
      <c r="B350" s="31"/>
      <c r="C350" s="31"/>
      <c r="D350" s="31"/>
      <c r="E350" s="31"/>
      <c r="F350" s="31"/>
    </row>
    <row r="351" spans="1:6" x14ac:dyDescent="0.25">
      <c r="A351" s="45"/>
      <c r="B351" s="31"/>
      <c r="C351" s="31"/>
      <c r="D351" s="31"/>
      <c r="E351" s="31"/>
      <c r="F351" s="31"/>
    </row>
    <row r="352" spans="1:6" ht="42" x14ac:dyDescent="0.25">
      <c r="A352" s="29" t="s">
        <v>1580</v>
      </c>
      <c r="B352" s="30"/>
      <c r="C352" s="31"/>
      <c r="D352" s="31"/>
      <c r="E352" s="31"/>
      <c r="F352" s="31"/>
    </row>
    <row r="353" spans="1:6" ht="55.2" x14ac:dyDescent="0.25">
      <c r="A353" s="49" t="s">
        <v>1581</v>
      </c>
      <c r="B353" s="50" t="s">
        <v>1582</v>
      </c>
      <c r="C353" s="50" t="s">
        <v>1583</v>
      </c>
      <c r="D353" s="51" t="s">
        <v>1584</v>
      </c>
      <c r="E353" s="52">
        <v>0.75</v>
      </c>
      <c r="F353" s="53">
        <v>3</v>
      </c>
    </row>
    <row r="354" spans="1:6" x14ac:dyDescent="0.25">
      <c r="A354" s="31"/>
      <c r="B354" s="31"/>
      <c r="C354" s="31"/>
      <c r="D354" s="31"/>
      <c r="E354" s="31"/>
      <c r="F354" s="31"/>
    </row>
    <row r="355" spans="1:6" x14ac:dyDescent="0.25">
      <c r="A355" s="45"/>
      <c r="B355" s="31"/>
      <c r="C355" s="31"/>
      <c r="D355" s="31"/>
      <c r="E355" s="31"/>
      <c r="F355" s="31"/>
    </row>
    <row r="356" spans="1:6" ht="42" x14ac:dyDescent="0.25">
      <c r="A356" s="29" t="s">
        <v>1585</v>
      </c>
      <c r="B356" s="30"/>
      <c r="C356" s="31"/>
      <c r="D356" s="31"/>
      <c r="E356" s="31"/>
      <c r="F356" s="31"/>
    </row>
    <row r="357" spans="1:6" x14ac:dyDescent="0.25">
      <c r="A357" s="32" t="s">
        <v>1586</v>
      </c>
      <c r="B357" s="42" t="s">
        <v>1459</v>
      </c>
      <c r="C357" s="43" t="s">
        <v>1460</v>
      </c>
      <c r="D357" s="35">
        <v>-0.72</v>
      </c>
      <c r="E357" s="36">
        <v>0.9</v>
      </c>
      <c r="F357" s="40">
        <v>3</v>
      </c>
    </row>
    <row r="358" spans="1:6" x14ac:dyDescent="0.25">
      <c r="A358" s="38" t="s">
        <v>1587</v>
      </c>
      <c r="B358" s="42" t="s">
        <v>1459</v>
      </c>
      <c r="C358" s="43" t="s">
        <v>1460</v>
      </c>
      <c r="D358" s="35">
        <v>-0.72</v>
      </c>
      <c r="E358" s="36">
        <v>1</v>
      </c>
      <c r="F358" s="40">
        <v>3</v>
      </c>
    </row>
    <row r="359" spans="1:6" x14ac:dyDescent="0.25">
      <c r="A359" s="38" t="s">
        <v>1588</v>
      </c>
      <c r="B359" s="42" t="s">
        <v>1459</v>
      </c>
      <c r="C359" s="43" t="s">
        <v>1460</v>
      </c>
      <c r="D359" s="35">
        <v>-0.72</v>
      </c>
      <c r="E359" s="36">
        <v>0.9</v>
      </c>
      <c r="F359" s="41" t="s">
        <v>1295</v>
      </c>
    </row>
    <row r="360" spans="1:6" x14ac:dyDescent="0.25">
      <c r="A360" s="38" t="s">
        <v>1589</v>
      </c>
      <c r="B360" s="42" t="s">
        <v>1459</v>
      </c>
      <c r="C360" s="43" t="s">
        <v>1460</v>
      </c>
      <c r="D360" s="35">
        <v>-0.72</v>
      </c>
      <c r="E360" s="36">
        <v>0.5</v>
      </c>
      <c r="F360" s="40">
        <v>2</v>
      </c>
    </row>
    <row r="361" spans="1:6" x14ac:dyDescent="0.25">
      <c r="A361" s="38" t="s">
        <v>1590</v>
      </c>
      <c r="B361" s="42" t="s">
        <v>1459</v>
      </c>
      <c r="C361" s="43" t="s">
        <v>1460</v>
      </c>
      <c r="D361" s="35">
        <v>-0.72</v>
      </c>
      <c r="E361" s="36">
        <v>0.75</v>
      </c>
      <c r="F361" s="40">
        <v>3</v>
      </c>
    </row>
    <row r="362" spans="1:6" x14ac:dyDescent="0.25">
      <c r="A362" s="31"/>
      <c r="B362" s="31"/>
      <c r="C362" s="31"/>
      <c r="D362" s="31"/>
      <c r="E362" s="31"/>
      <c r="F362" s="31"/>
    </row>
    <row r="363" spans="1:6" x14ac:dyDescent="0.25">
      <c r="A363" s="45"/>
      <c r="B363" s="45"/>
      <c r="C363" s="31"/>
      <c r="D363" s="31"/>
      <c r="E363" s="31"/>
      <c r="F363" s="31"/>
    </row>
    <row r="364" spans="1:6" ht="14.25" customHeight="1" x14ac:dyDescent="0.25">
      <c r="A364" s="58" t="s">
        <v>1591</v>
      </c>
      <c r="B364" s="59"/>
      <c r="C364" s="30"/>
      <c r="D364" s="31"/>
      <c r="E364" s="31"/>
      <c r="F364" s="31"/>
    </row>
    <row r="365" spans="1:6" x14ac:dyDescent="0.25">
      <c r="A365" s="32" t="s">
        <v>1592</v>
      </c>
      <c r="B365" s="54" t="s">
        <v>1593</v>
      </c>
      <c r="C365" s="43" t="s">
        <v>1594</v>
      </c>
      <c r="D365" s="35">
        <v>-0.64</v>
      </c>
      <c r="E365" s="36">
        <v>1</v>
      </c>
      <c r="F365" s="40">
        <v>3</v>
      </c>
    </row>
    <row r="366" spans="1:6" x14ac:dyDescent="0.25">
      <c r="A366" s="31"/>
      <c r="B366" s="31"/>
      <c r="C366" s="31"/>
      <c r="D366" s="31"/>
      <c r="E366" s="31"/>
      <c r="F366" s="31"/>
    </row>
    <row r="368" spans="1:6" ht="42" x14ac:dyDescent="0.25">
      <c r="A368" s="29" t="s">
        <v>1595</v>
      </c>
      <c r="B368" s="30"/>
      <c r="C368" s="31"/>
      <c r="D368" s="31"/>
      <c r="E368" s="31"/>
      <c r="F368" s="31"/>
    </row>
    <row r="369" spans="1:6" x14ac:dyDescent="0.25">
      <c r="A369" s="32" t="s">
        <v>1596</v>
      </c>
      <c r="B369" s="42" t="s">
        <v>1432</v>
      </c>
      <c r="C369" s="43" t="s">
        <v>1433</v>
      </c>
      <c r="D369" s="35">
        <v>-1.97</v>
      </c>
      <c r="E369" s="39">
        <v>0.5</v>
      </c>
      <c r="F369" s="40">
        <v>3</v>
      </c>
    </row>
    <row r="370" spans="1:6" x14ac:dyDescent="0.25">
      <c r="A370" s="38" t="s">
        <v>1597</v>
      </c>
      <c r="B370" s="42" t="s">
        <v>1432</v>
      </c>
      <c r="C370" s="43" t="s">
        <v>1433</v>
      </c>
      <c r="D370" s="35">
        <v>-1.97</v>
      </c>
      <c r="E370" s="39">
        <v>0.75</v>
      </c>
      <c r="F370" s="40">
        <v>3</v>
      </c>
    </row>
    <row r="371" spans="1:6" x14ac:dyDescent="0.25">
      <c r="A371" s="38" t="s">
        <v>1598</v>
      </c>
      <c r="B371" s="42" t="s">
        <v>1432</v>
      </c>
      <c r="C371" s="43" t="s">
        <v>1433</v>
      </c>
      <c r="D371" s="35">
        <v>-1.97</v>
      </c>
      <c r="E371" s="39">
        <v>0.5</v>
      </c>
      <c r="F371" s="40">
        <v>3</v>
      </c>
    </row>
    <row r="372" spans="1:6" x14ac:dyDescent="0.25">
      <c r="A372" s="38" t="s">
        <v>1599</v>
      </c>
      <c r="B372" s="42" t="s">
        <v>1432</v>
      </c>
      <c r="C372" s="43" t="s">
        <v>1433</v>
      </c>
      <c r="D372" s="35">
        <v>-1.97</v>
      </c>
      <c r="E372" s="39">
        <v>0.75</v>
      </c>
      <c r="F372" s="40">
        <v>3</v>
      </c>
    </row>
    <row r="373" spans="1:6" x14ac:dyDescent="0.25">
      <c r="A373" s="38" t="s">
        <v>1600</v>
      </c>
      <c r="B373" s="42" t="s">
        <v>1432</v>
      </c>
      <c r="C373" s="43" t="s">
        <v>1433</v>
      </c>
      <c r="D373" s="35">
        <v>-1.97</v>
      </c>
      <c r="E373" s="39">
        <v>0.5</v>
      </c>
      <c r="F373" s="40">
        <v>3</v>
      </c>
    </row>
    <row r="375" spans="1:6" ht="42" x14ac:dyDescent="0.25">
      <c r="A375" s="29" t="s">
        <v>1601</v>
      </c>
      <c r="B375" s="30"/>
      <c r="C375" s="31"/>
      <c r="D375" s="31"/>
      <c r="E375" s="31"/>
      <c r="F375" s="31"/>
    </row>
    <row r="376" spans="1:6" x14ac:dyDescent="0.25">
      <c r="A376" s="32" t="s">
        <v>1602</v>
      </c>
      <c r="B376" s="42" t="s">
        <v>1603</v>
      </c>
      <c r="C376" s="43" t="s">
        <v>1604</v>
      </c>
      <c r="D376" s="35">
        <v>-1.92</v>
      </c>
      <c r="E376" s="39">
        <v>0.75</v>
      </c>
      <c r="F376" s="40">
        <v>3</v>
      </c>
    </row>
    <row r="377" spans="1:6" x14ac:dyDescent="0.25">
      <c r="A377" s="31"/>
      <c r="B377" s="31"/>
      <c r="C377" s="31"/>
      <c r="D377" s="31"/>
      <c r="E377" s="31"/>
      <c r="F377" s="31"/>
    </row>
    <row r="378" spans="1:6" x14ac:dyDescent="0.25">
      <c r="A378" s="45"/>
      <c r="B378" s="31"/>
      <c r="C378" s="31"/>
      <c r="D378" s="31"/>
      <c r="E378" s="31"/>
      <c r="F378" s="31"/>
    </row>
    <row r="379" spans="1:6" ht="42" x14ac:dyDescent="0.25">
      <c r="A379" s="29" t="s">
        <v>1605</v>
      </c>
      <c r="B379" s="30"/>
      <c r="C379" s="31"/>
      <c r="D379" s="31"/>
      <c r="E379" s="31"/>
      <c r="F379" s="31"/>
    </row>
    <row r="380" spans="1:6" x14ac:dyDescent="0.25">
      <c r="A380" s="32" t="s">
        <v>1606</v>
      </c>
      <c r="B380" s="42" t="s">
        <v>1607</v>
      </c>
      <c r="C380" s="43" t="s">
        <v>1608</v>
      </c>
      <c r="D380" s="35">
        <v>-2.39</v>
      </c>
      <c r="E380" s="39">
        <v>0.75</v>
      </c>
      <c r="F380" s="40">
        <v>3</v>
      </c>
    </row>
    <row r="381" spans="1:6" x14ac:dyDescent="0.25">
      <c r="A381" s="31"/>
      <c r="B381" s="31"/>
      <c r="C381" s="31"/>
      <c r="D381" s="31"/>
      <c r="E381" s="31"/>
      <c r="F381" s="31"/>
    </row>
    <row r="382" spans="1:6" x14ac:dyDescent="0.25">
      <c r="A382" s="45"/>
      <c r="B382" s="31"/>
      <c r="C382" s="31"/>
      <c r="D382" s="31"/>
      <c r="E382" s="31"/>
      <c r="F382" s="31"/>
    </row>
    <row r="383" spans="1:6" ht="42" x14ac:dyDescent="0.25">
      <c r="A383" s="29" t="s">
        <v>1609</v>
      </c>
      <c r="B383" s="30"/>
      <c r="C383" s="31"/>
      <c r="D383" s="31"/>
      <c r="E383" s="31"/>
      <c r="F383" s="31"/>
    </row>
    <row r="384" spans="1:6" x14ac:dyDescent="0.25">
      <c r="A384" s="32" t="s">
        <v>1610</v>
      </c>
      <c r="B384" s="42" t="s">
        <v>1469</v>
      </c>
      <c r="C384" s="43" t="s">
        <v>1433</v>
      </c>
      <c r="D384" s="35">
        <v>-2.12</v>
      </c>
      <c r="E384" s="39">
        <v>0.75</v>
      </c>
      <c r="F384" s="40">
        <v>3</v>
      </c>
    </row>
    <row r="385" spans="1:8" x14ac:dyDescent="0.25">
      <c r="A385" s="38" t="s">
        <v>1611</v>
      </c>
      <c r="B385" s="42" t="s">
        <v>1469</v>
      </c>
      <c r="C385" s="43" t="s">
        <v>1433</v>
      </c>
      <c r="D385" s="35">
        <v>-2.12</v>
      </c>
      <c r="E385" s="39">
        <v>0.75</v>
      </c>
      <c r="F385" s="40">
        <v>3</v>
      </c>
    </row>
    <row r="386" spans="1:8" x14ac:dyDescent="0.25">
      <c r="A386" s="38" t="s">
        <v>1612</v>
      </c>
      <c r="B386" s="42" t="s">
        <v>1469</v>
      </c>
      <c r="C386" s="43" t="s">
        <v>1433</v>
      </c>
      <c r="D386" s="35">
        <v>-2.12</v>
      </c>
      <c r="E386" s="39">
        <v>0.75</v>
      </c>
      <c r="F386" s="40">
        <v>3</v>
      </c>
    </row>
    <row r="387" spans="1:8" x14ac:dyDescent="0.25">
      <c r="A387" s="38" t="s">
        <v>1613</v>
      </c>
      <c r="B387" s="42" t="s">
        <v>1469</v>
      </c>
      <c r="C387" s="43" t="s">
        <v>1433</v>
      </c>
      <c r="D387" s="35">
        <v>-2.12</v>
      </c>
      <c r="E387" s="39">
        <v>0.75</v>
      </c>
      <c r="F387" s="40">
        <v>3</v>
      </c>
    </row>
    <row r="388" spans="1:8" x14ac:dyDescent="0.25">
      <c r="A388" s="38" t="s">
        <v>1614</v>
      </c>
      <c r="B388" s="42" t="s">
        <v>1469</v>
      </c>
      <c r="C388" s="43" t="s">
        <v>1433</v>
      </c>
      <c r="D388" s="35">
        <v>-2.12</v>
      </c>
      <c r="E388" s="39">
        <v>0.25</v>
      </c>
      <c r="F388" s="40">
        <v>2</v>
      </c>
    </row>
    <row r="389" spans="1:8" x14ac:dyDescent="0.25">
      <c r="A389" s="38" t="s">
        <v>1615</v>
      </c>
      <c r="B389" s="42" t="s">
        <v>1432</v>
      </c>
      <c r="C389" s="43" t="s">
        <v>1433</v>
      </c>
      <c r="D389" s="35">
        <v>-1.97</v>
      </c>
      <c r="E389" s="39">
        <v>0.5</v>
      </c>
      <c r="F389" s="40">
        <v>3</v>
      </c>
    </row>
    <row r="391" spans="1:8" ht="42" x14ac:dyDescent="0.25">
      <c r="A391" s="46" t="s">
        <v>1616</v>
      </c>
      <c r="B391" s="30"/>
      <c r="C391" s="31"/>
      <c r="D391" s="31"/>
      <c r="E391" s="31"/>
      <c r="F391" s="31"/>
    </row>
    <row r="392" spans="1:8" x14ac:dyDescent="0.25">
      <c r="A392" s="47" t="s">
        <v>1617</v>
      </c>
      <c r="B392" s="42" t="s">
        <v>1522</v>
      </c>
      <c r="C392" s="43" t="s">
        <v>1523</v>
      </c>
      <c r="D392" s="35">
        <v>-0.52</v>
      </c>
      <c r="E392" s="39">
        <v>0.5</v>
      </c>
      <c r="F392" s="40">
        <v>2</v>
      </c>
    </row>
    <row r="393" spans="1:8" x14ac:dyDescent="0.25">
      <c r="A393" s="44" t="s">
        <v>1618</v>
      </c>
      <c r="B393" s="42" t="s">
        <v>1522</v>
      </c>
      <c r="C393" s="43" t="s">
        <v>1523</v>
      </c>
      <c r="D393" s="35">
        <v>-0.52</v>
      </c>
      <c r="E393" s="39">
        <v>0.5</v>
      </c>
      <c r="F393" s="40">
        <v>3</v>
      </c>
    </row>
    <row r="396" spans="1:8" x14ac:dyDescent="0.25">
      <c r="A396" s="77" t="s">
        <v>687</v>
      </c>
      <c r="B396" s="77"/>
      <c r="C396" s="77"/>
      <c r="D396" s="77">
        <v>-2.12</v>
      </c>
      <c r="E396" s="77">
        <v>0.75</v>
      </c>
      <c r="F396" s="77">
        <v>3</v>
      </c>
      <c r="G396" s="77"/>
      <c r="H396" s="77" t="s">
        <v>1625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FBC9A-E55F-4371-AA1C-37374D57C0FF}">
  <sheetPr codeName="Blad8"/>
  <dimension ref="B2:AA271"/>
  <sheetViews>
    <sheetView showGridLines="0" workbookViewId="0">
      <pane xSplit="3" ySplit="6" topLeftCell="D7" activePane="bottomRight" state="frozenSplit"/>
      <selection pane="topRight" activeCell="E1" sqref="E1"/>
      <selection pane="bottomLeft" activeCell="A3" sqref="A3"/>
      <selection pane="bottomRight" activeCell="B6" sqref="B6"/>
    </sheetView>
  </sheetViews>
  <sheetFormatPr defaultColWidth="9" defaultRowHeight="10.199999999999999" outlineLevelCol="1" x14ac:dyDescent="0.2"/>
  <cols>
    <col min="1" max="1" width="9" style="2"/>
    <col min="2" max="2" width="11.19921875" style="2" customWidth="1"/>
    <col min="3" max="3" width="6" style="2" customWidth="1"/>
    <col min="4" max="4" width="9.3984375" style="1" customWidth="1"/>
    <col min="5" max="5" width="15.19921875" style="2" customWidth="1" outlineLevel="1"/>
    <col min="6" max="7" width="9" style="2"/>
    <col min="8" max="8" width="0" style="2" hidden="1" customWidth="1" outlineLevel="1"/>
    <col min="9" max="9" width="9" style="2" collapsed="1"/>
    <col min="10" max="10" width="9" style="2"/>
    <col min="11" max="11" width="3.8984375" style="2" customWidth="1"/>
    <col min="12" max="12" width="4.3984375" style="2" customWidth="1"/>
    <col min="13" max="13" width="5.3984375" style="2" customWidth="1"/>
    <col min="14" max="14" width="5.19921875" style="2" customWidth="1"/>
    <col min="15" max="15" width="4.19921875" style="2" customWidth="1"/>
    <col min="16" max="22" width="9" style="2"/>
    <col min="23" max="23" width="9" style="3"/>
    <col min="24" max="26" width="9" style="2"/>
    <col min="27" max="27" width="15" style="2" customWidth="1"/>
    <col min="28" max="16384" width="9" style="2"/>
  </cols>
  <sheetData>
    <row r="2" spans="2:27" x14ac:dyDescent="0.2">
      <c r="B2" s="10" t="s">
        <v>13</v>
      </c>
      <c r="C2" s="10">
        <f>COUNT(C6:C273)</f>
        <v>265</v>
      </c>
      <c r="D2" s="10"/>
      <c r="E2" s="10"/>
      <c r="F2" s="10">
        <f>SUM(F7:F274)</f>
        <v>9365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5">
        <f>SUM(S7:S274)</f>
        <v>22378.899999999998</v>
      </c>
      <c r="T2" s="15">
        <f>SUM(T7:T274)</f>
        <v>943.89999999999975</v>
      </c>
      <c r="U2" s="15">
        <f>SUM(U7:U274)</f>
        <v>3922.8000000000006</v>
      </c>
      <c r="V2" s="15"/>
      <c r="W2" s="15"/>
      <c r="X2" s="10"/>
      <c r="Y2" s="10"/>
      <c r="Z2" s="10"/>
      <c r="AA2" s="10"/>
    </row>
    <row r="4" spans="2:27" x14ac:dyDescent="0.2">
      <c r="E4" s="4"/>
      <c r="P4" s="308" t="s">
        <v>1218</v>
      </c>
      <c r="Q4" s="308"/>
      <c r="R4" s="308"/>
      <c r="S4" s="308"/>
      <c r="T4" s="308"/>
      <c r="U4" s="308"/>
      <c r="V4" s="5"/>
    </row>
    <row r="5" spans="2:27" x14ac:dyDescent="0.2">
      <c r="H5" s="2">
        <f>F7*G7</f>
        <v>477</v>
      </c>
      <c r="P5" s="308" t="s">
        <v>1219</v>
      </c>
      <c r="Q5" s="308"/>
      <c r="R5" s="308"/>
      <c r="S5" s="308" t="s">
        <v>1220</v>
      </c>
      <c r="T5" s="308"/>
      <c r="U5" s="308"/>
      <c r="V5" s="5"/>
    </row>
    <row r="6" spans="2:27" s="13" customFormat="1" ht="30.6" x14ac:dyDescent="0.25">
      <c r="B6" s="14" t="s">
        <v>0</v>
      </c>
      <c r="C6" s="14" t="s">
        <v>1</v>
      </c>
      <c r="D6" s="11" t="s">
        <v>1221</v>
      </c>
      <c r="E6" s="11" t="s">
        <v>2</v>
      </c>
      <c r="F6" s="11" t="s">
        <v>3</v>
      </c>
      <c r="G6" s="11" t="s">
        <v>4</v>
      </c>
      <c r="H6" s="11" t="s">
        <v>5</v>
      </c>
      <c r="I6" s="11" t="s">
        <v>6</v>
      </c>
      <c r="J6" s="11" t="s">
        <v>7</v>
      </c>
      <c r="K6" s="11" t="s">
        <v>8</v>
      </c>
      <c r="L6" s="11" t="s">
        <v>9</v>
      </c>
      <c r="M6" s="11" t="s">
        <v>10</v>
      </c>
      <c r="N6" s="11" t="s">
        <v>11</v>
      </c>
      <c r="O6" s="11" t="s">
        <v>12</v>
      </c>
      <c r="P6" s="11" t="s">
        <v>13</v>
      </c>
      <c r="Q6" s="11" t="s">
        <v>14</v>
      </c>
      <c r="R6" s="11" t="s">
        <v>15</v>
      </c>
      <c r="S6" s="11" t="s">
        <v>16</v>
      </c>
      <c r="T6" s="11" t="s">
        <v>17</v>
      </c>
      <c r="U6" s="11" t="s">
        <v>18</v>
      </c>
      <c r="V6" s="11" t="s">
        <v>1222</v>
      </c>
      <c r="W6" s="12" t="s">
        <v>19</v>
      </c>
      <c r="X6" s="11" t="s">
        <v>20</v>
      </c>
      <c r="Y6" s="11" t="s">
        <v>21</v>
      </c>
      <c r="Z6" s="11" t="s">
        <v>22</v>
      </c>
      <c r="AA6" s="11" t="s">
        <v>23</v>
      </c>
    </row>
    <row r="7" spans="2:27" x14ac:dyDescent="0.2">
      <c r="B7" s="6" t="s">
        <v>24</v>
      </c>
      <c r="C7" s="6">
        <v>1</v>
      </c>
      <c r="D7" s="7" t="str">
        <f t="shared" ref="D7:D70" si="0">RIGHT(AA7,9)</f>
        <v>00350_001</v>
      </c>
      <c r="E7" s="6" t="s">
        <v>25</v>
      </c>
      <c r="F7" s="6">
        <v>45</v>
      </c>
      <c r="G7" s="6">
        <v>10.6</v>
      </c>
      <c r="H7" s="6">
        <v>477</v>
      </c>
      <c r="I7" s="8">
        <v>43703</v>
      </c>
      <c r="J7" s="6" t="s">
        <v>26</v>
      </c>
      <c r="K7" s="6">
        <v>-2.2000000000000002</v>
      </c>
      <c r="L7" s="6">
        <v>-2.2200000000000002</v>
      </c>
      <c r="M7" s="6">
        <v>0.5</v>
      </c>
      <c r="N7" s="6">
        <v>-2.72</v>
      </c>
      <c r="O7" s="6">
        <v>7.6</v>
      </c>
      <c r="P7" s="6">
        <v>5.46</v>
      </c>
      <c r="Q7" s="6">
        <v>0.69</v>
      </c>
      <c r="R7" s="6">
        <v>1.54</v>
      </c>
      <c r="S7" s="6">
        <v>245.7</v>
      </c>
      <c r="T7" s="6">
        <v>31.1</v>
      </c>
      <c r="U7" s="6">
        <v>69.3</v>
      </c>
      <c r="V7" s="9">
        <f>R7/G7</f>
        <v>0.14528301886792452</v>
      </c>
      <c r="W7" s="9">
        <v>0.17529700000000001</v>
      </c>
      <c r="X7" s="6" t="s">
        <v>27</v>
      </c>
      <c r="Y7" s="6" t="s">
        <v>28</v>
      </c>
      <c r="Z7" s="6" t="s">
        <v>29</v>
      </c>
      <c r="AA7" s="6" t="s">
        <v>25</v>
      </c>
    </row>
    <row r="8" spans="2:27" x14ac:dyDescent="0.2">
      <c r="B8" s="6" t="s">
        <v>30</v>
      </c>
      <c r="C8" s="6">
        <v>8</v>
      </c>
      <c r="D8" s="7" t="str">
        <f t="shared" si="0"/>
        <v>00269_008</v>
      </c>
      <c r="E8" s="6" t="s">
        <v>31</v>
      </c>
      <c r="F8" s="6">
        <v>47.5</v>
      </c>
      <c r="G8" s="6">
        <v>7.5</v>
      </c>
      <c r="H8" s="6">
        <v>356.25</v>
      </c>
      <c r="I8" s="8">
        <v>43700</v>
      </c>
      <c r="J8" s="6" t="s">
        <v>26</v>
      </c>
      <c r="K8" s="6">
        <v>-2.2200000000000002</v>
      </c>
      <c r="L8" s="6">
        <v>-2.2200000000000002</v>
      </c>
      <c r="M8" s="6">
        <v>0.5</v>
      </c>
      <c r="N8" s="6">
        <v>-2.72</v>
      </c>
      <c r="O8" s="6">
        <v>4.5</v>
      </c>
      <c r="P8" s="6">
        <v>4.01</v>
      </c>
      <c r="Q8" s="6">
        <v>0.2</v>
      </c>
      <c r="R8" s="6">
        <v>0.85</v>
      </c>
      <c r="S8" s="6">
        <v>190.5</v>
      </c>
      <c r="T8" s="6">
        <v>9.5</v>
      </c>
      <c r="U8" s="6">
        <v>40.4</v>
      </c>
      <c r="V8" s="9">
        <f t="shared" ref="V8:V71" si="1">R8/G8</f>
        <v>0.11333333333333333</v>
      </c>
      <c r="W8" s="9">
        <v>8.6331000000000005E-2</v>
      </c>
      <c r="X8" s="6" t="s">
        <v>27</v>
      </c>
      <c r="Y8" s="6" t="s">
        <v>32</v>
      </c>
      <c r="Z8" s="6" t="s">
        <v>29</v>
      </c>
      <c r="AA8" s="6" t="s">
        <v>31</v>
      </c>
    </row>
    <row r="9" spans="2:27" x14ac:dyDescent="0.2">
      <c r="B9" s="6" t="s">
        <v>30</v>
      </c>
      <c r="C9" s="6">
        <v>10</v>
      </c>
      <c r="D9" s="7" t="str">
        <f t="shared" si="0"/>
        <v>00269_010</v>
      </c>
      <c r="E9" s="6" t="s">
        <v>33</v>
      </c>
      <c r="F9" s="6">
        <v>47.5</v>
      </c>
      <c r="G9" s="6">
        <v>7.4</v>
      </c>
      <c r="H9" s="6">
        <v>351.5</v>
      </c>
      <c r="I9" s="8">
        <v>43700</v>
      </c>
      <c r="J9" s="6" t="s">
        <v>26</v>
      </c>
      <c r="K9" s="6">
        <v>-2.2200000000000002</v>
      </c>
      <c r="L9" s="6">
        <v>-2.2200000000000002</v>
      </c>
      <c r="M9" s="6">
        <v>0.5</v>
      </c>
      <c r="N9" s="6">
        <v>-2.72</v>
      </c>
      <c r="O9" s="6">
        <v>4.4000000000000004</v>
      </c>
      <c r="P9" s="6">
        <v>3.38</v>
      </c>
      <c r="Q9" s="6">
        <v>0.26</v>
      </c>
      <c r="R9" s="6">
        <v>0.82</v>
      </c>
      <c r="S9" s="6">
        <v>160.6</v>
      </c>
      <c r="T9" s="6">
        <v>12.4</v>
      </c>
      <c r="U9" s="6">
        <v>39</v>
      </c>
      <c r="V9" s="9">
        <f t="shared" si="1"/>
        <v>0.1108108108108108</v>
      </c>
      <c r="W9" s="9">
        <v>0.113605</v>
      </c>
      <c r="X9" s="6" t="s">
        <v>27</v>
      </c>
      <c r="Y9" s="6" t="s">
        <v>32</v>
      </c>
      <c r="Z9" s="6" t="s">
        <v>29</v>
      </c>
      <c r="AA9" s="6" t="s">
        <v>33</v>
      </c>
    </row>
    <row r="10" spans="2:27" x14ac:dyDescent="0.2">
      <c r="B10" s="6" t="s">
        <v>34</v>
      </c>
      <c r="C10" s="6">
        <v>13</v>
      </c>
      <c r="D10" s="7" t="str">
        <f t="shared" si="0"/>
        <v>00444_013</v>
      </c>
      <c r="E10" s="6" t="s">
        <v>35</v>
      </c>
      <c r="F10" s="6">
        <v>35.5</v>
      </c>
      <c r="G10" s="6">
        <v>7.4</v>
      </c>
      <c r="H10" s="6">
        <v>262.7</v>
      </c>
      <c r="I10" s="8">
        <v>43700</v>
      </c>
      <c r="J10" s="6" t="s">
        <v>26</v>
      </c>
      <c r="K10" s="6">
        <v>-2.2200000000000002</v>
      </c>
      <c r="L10" s="6">
        <v>-2.2200000000000002</v>
      </c>
      <c r="M10" s="6">
        <v>0.5</v>
      </c>
      <c r="N10" s="6">
        <v>-2.72</v>
      </c>
      <c r="O10" s="6">
        <v>4.4000000000000004</v>
      </c>
      <c r="P10" s="6">
        <v>2.6</v>
      </c>
      <c r="Q10" s="6">
        <v>0.06</v>
      </c>
      <c r="R10" s="6">
        <v>0.19</v>
      </c>
      <c r="S10" s="6">
        <v>92.3</v>
      </c>
      <c r="T10" s="6">
        <v>2.1</v>
      </c>
      <c r="U10" s="6">
        <v>6.7</v>
      </c>
      <c r="V10" s="9">
        <f t="shared" si="1"/>
        <v>2.5675675675675674E-2</v>
      </c>
      <c r="W10" s="9">
        <v>2.7021E-2</v>
      </c>
      <c r="X10" s="6" t="s">
        <v>27</v>
      </c>
      <c r="Y10" s="6" t="s">
        <v>32</v>
      </c>
      <c r="Z10" s="6" t="s">
        <v>29</v>
      </c>
      <c r="AA10" s="6" t="s">
        <v>35</v>
      </c>
    </row>
    <row r="11" spans="2:27" x14ac:dyDescent="0.2">
      <c r="B11" s="6" t="s">
        <v>36</v>
      </c>
      <c r="C11" s="6">
        <v>25</v>
      </c>
      <c r="D11" s="7" t="str">
        <f t="shared" si="0"/>
        <v>01046_025</v>
      </c>
      <c r="E11" s="6" t="s">
        <v>37</v>
      </c>
      <c r="F11" s="6">
        <v>33</v>
      </c>
      <c r="G11" s="6">
        <v>16.5</v>
      </c>
      <c r="H11" s="6">
        <v>544.5</v>
      </c>
      <c r="I11" s="8">
        <v>43700</v>
      </c>
      <c r="J11" s="6" t="s">
        <v>38</v>
      </c>
      <c r="K11" s="6">
        <v>-2.2200000000000002</v>
      </c>
      <c r="L11" s="6">
        <v>-2.2200000000000002</v>
      </c>
      <c r="M11" s="6">
        <v>0.5</v>
      </c>
      <c r="N11" s="6">
        <v>-2.72</v>
      </c>
      <c r="O11" s="6">
        <v>13.5</v>
      </c>
      <c r="P11" s="6">
        <v>14.07</v>
      </c>
      <c r="Q11" s="6">
        <v>0.39</v>
      </c>
      <c r="R11" s="6">
        <v>1.64</v>
      </c>
      <c r="S11" s="6">
        <v>464.3</v>
      </c>
      <c r="T11" s="6">
        <v>12.9</v>
      </c>
      <c r="U11" s="6">
        <v>54.1</v>
      </c>
      <c r="V11" s="9">
        <f t="shared" si="1"/>
        <v>9.9393939393939382E-2</v>
      </c>
      <c r="W11" s="9">
        <v>5.7409000000000002E-2</v>
      </c>
      <c r="X11" s="6" t="s">
        <v>27</v>
      </c>
      <c r="Y11" s="6" t="s">
        <v>28</v>
      </c>
      <c r="Z11" s="6" t="s">
        <v>29</v>
      </c>
      <c r="AA11" s="6" t="s">
        <v>37</v>
      </c>
    </row>
    <row r="12" spans="2:27" x14ac:dyDescent="0.2">
      <c r="B12" s="6" t="s">
        <v>36</v>
      </c>
      <c r="C12" s="6">
        <v>26</v>
      </c>
      <c r="D12" s="7" t="str">
        <f t="shared" si="0"/>
        <v>01046_026</v>
      </c>
      <c r="E12" s="6" t="s">
        <v>39</v>
      </c>
      <c r="F12" s="6">
        <v>47.5</v>
      </c>
      <c r="G12" s="6">
        <v>5.4</v>
      </c>
      <c r="H12" s="6">
        <v>256.5</v>
      </c>
      <c r="I12" s="8">
        <v>43700</v>
      </c>
      <c r="J12" s="6" t="s">
        <v>38</v>
      </c>
      <c r="K12" s="6">
        <v>-2.2200000000000002</v>
      </c>
      <c r="L12" s="6">
        <v>-2.2200000000000002</v>
      </c>
      <c r="M12" s="6">
        <v>0.5</v>
      </c>
      <c r="N12" s="6">
        <v>-2.72</v>
      </c>
      <c r="O12" s="6">
        <v>2.4</v>
      </c>
      <c r="P12" s="6">
        <v>1.29</v>
      </c>
      <c r="Q12" s="6">
        <v>0.08</v>
      </c>
      <c r="R12" s="6">
        <v>0.27</v>
      </c>
      <c r="S12" s="6">
        <v>61.3</v>
      </c>
      <c r="T12" s="6">
        <v>3.8</v>
      </c>
      <c r="U12" s="6">
        <v>12.8</v>
      </c>
      <c r="V12" s="9">
        <f t="shared" si="1"/>
        <v>0.05</v>
      </c>
      <c r="W12" s="9">
        <v>6.4000000000000001E-2</v>
      </c>
      <c r="X12" s="6" t="s">
        <v>27</v>
      </c>
      <c r="Y12" s="6" t="s">
        <v>32</v>
      </c>
      <c r="Z12" s="6" t="s">
        <v>29</v>
      </c>
      <c r="AA12" s="6" t="s">
        <v>39</v>
      </c>
    </row>
    <row r="13" spans="2:27" x14ac:dyDescent="0.2">
      <c r="B13" s="6" t="s">
        <v>36</v>
      </c>
      <c r="C13" s="6">
        <v>27</v>
      </c>
      <c r="D13" s="7" t="str">
        <f t="shared" si="0"/>
        <v>01046_027</v>
      </c>
      <c r="E13" s="6" t="s">
        <v>40</v>
      </c>
      <c r="F13" s="6">
        <v>45</v>
      </c>
      <c r="G13" s="6">
        <v>4.3</v>
      </c>
      <c r="H13" s="6">
        <v>193.5</v>
      </c>
      <c r="I13" s="8">
        <v>43700</v>
      </c>
      <c r="J13" s="6" t="s">
        <v>38</v>
      </c>
      <c r="K13" s="6">
        <v>-2.2200000000000002</v>
      </c>
      <c r="L13" s="6">
        <v>-2.2200000000000002</v>
      </c>
      <c r="M13" s="6">
        <v>0.5</v>
      </c>
      <c r="N13" s="6">
        <v>-2.72</v>
      </c>
      <c r="O13" s="6">
        <v>1.433333</v>
      </c>
      <c r="P13" s="6">
        <v>1.1200000000000001</v>
      </c>
      <c r="Q13" s="6">
        <v>0</v>
      </c>
      <c r="R13" s="6">
        <v>0.08</v>
      </c>
      <c r="S13" s="6">
        <v>50.4</v>
      </c>
      <c r="T13" s="6">
        <v>0</v>
      </c>
      <c r="U13" s="6">
        <v>3.6</v>
      </c>
      <c r="V13" s="9">
        <f t="shared" si="1"/>
        <v>1.8604651162790697E-2</v>
      </c>
      <c r="W13" s="9">
        <v>0</v>
      </c>
      <c r="X13" s="6" t="s">
        <v>27</v>
      </c>
      <c r="Y13" s="6" t="s">
        <v>32</v>
      </c>
      <c r="Z13" s="6" t="s">
        <v>41</v>
      </c>
      <c r="AA13" s="6" t="s">
        <v>40</v>
      </c>
    </row>
    <row r="14" spans="2:27" x14ac:dyDescent="0.2">
      <c r="B14" s="6" t="s">
        <v>36</v>
      </c>
      <c r="C14" s="6">
        <v>28</v>
      </c>
      <c r="D14" s="7" t="str">
        <f t="shared" si="0"/>
        <v>01046_028</v>
      </c>
      <c r="E14" s="6" t="s">
        <v>42</v>
      </c>
      <c r="F14" s="6">
        <v>59</v>
      </c>
      <c r="G14" s="6">
        <v>4.45</v>
      </c>
      <c r="H14" s="6">
        <v>262.55</v>
      </c>
      <c r="I14" s="8">
        <v>43700</v>
      </c>
      <c r="J14" s="6" t="s">
        <v>38</v>
      </c>
      <c r="K14" s="6">
        <v>-2.2200000000000002</v>
      </c>
      <c r="L14" s="6">
        <v>-2.2200000000000002</v>
      </c>
      <c r="M14" s="6">
        <v>0.5</v>
      </c>
      <c r="N14" s="6">
        <v>-2.72</v>
      </c>
      <c r="O14" s="6">
        <v>1.4833339999999999</v>
      </c>
      <c r="P14" s="6">
        <v>1.17</v>
      </c>
      <c r="Q14" s="6">
        <v>0</v>
      </c>
      <c r="R14" s="6">
        <v>0.03</v>
      </c>
      <c r="S14" s="6">
        <v>69</v>
      </c>
      <c r="T14" s="6">
        <v>0</v>
      </c>
      <c r="U14" s="6">
        <v>1.8</v>
      </c>
      <c r="V14" s="9">
        <f t="shared" si="1"/>
        <v>6.7415730337078645E-3</v>
      </c>
      <c r="W14" s="9">
        <v>0</v>
      </c>
      <c r="X14" s="6" t="s">
        <v>27</v>
      </c>
      <c r="Y14" s="6" t="s">
        <v>32</v>
      </c>
      <c r="Z14" s="6" t="s">
        <v>41</v>
      </c>
      <c r="AA14" s="6" t="s">
        <v>42</v>
      </c>
    </row>
    <row r="15" spans="2:27" x14ac:dyDescent="0.2">
      <c r="B15" s="6" t="s">
        <v>43</v>
      </c>
      <c r="C15" s="6">
        <v>33</v>
      </c>
      <c r="D15" s="7" t="str">
        <f t="shared" si="0"/>
        <v>00541_033</v>
      </c>
      <c r="E15" s="6" t="s">
        <v>44</v>
      </c>
      <c r="F15" s="6">
        <v>8.5</v>
      </c>
      <c r="G15" s="6">
        <v>7.5</v>
      </c>
      <c r="H15" s="6">
        <v>63.75</v>
      </c>
      <c r="I15" s="8">
        <v>43700</v>
      </c>
      <c r="J15" s="6" t="s">
        <v>38</v>
      </c>
      <c r="K15" s="6">
        <v>-2.2200000000000002</v>
      </c>
      <c r="L15" s="6">
        <v>-2.2200000000000002</v>
      </c>
      <c r="M15" s="6">
        <v>0.5</v>
      </c>
      <c r="N15" s="6">
        <v>-2.72</v>
      </c>
      <c r="O15" s="6">
        <v>4.5</v>
      </c>
      <c r="P15" s="6">
        <v>3.16</v>
      </c>
      <c r="Q15" s="6">
        <v>0.3</v>
      </c>
      <c r="R15" s="6">
        <v>0.91</v>
      </c>
      <c r="S15" s="6">
        <v>26.9</v>
      </c>
      <c r="T15" s="6">
        <v>2.6</v>
      </c>
      <c r="U15" s="6">
        <v>7.7</v>
      </c>
      <c r="V15" s="9">
        <f t="shared" si="1"/>
        <v>0.12133333333333333</v>
      </c>
      <c r="W15" s="9">
        <v>0.12766</v>
      </c>
      <c r="X15" s="6" t="s">
        <v>27</v>
      </c>
      <c r="Y15" s="6" t="s">
        <v>32</v>
      </c>
      <c r="Z15" s="6" t="s">
        <v>29</v>
      </c>
      <c r="AA15" s="6" t="s">
        <v>44</v>
      </c>
    </row>
    <row r="16" spans="2:27" x14ac:dyDescent="0.2">
      <c r="B16" s="6" t="s">
        <v>45</v>
      </c>
      <c r="C16" s="6">
        <v>34</v>
      </c>
      <c r="D16" s="7" t="str">
        <f t="shared" si="0"/>
        <v>00031_034</v>
      </c>
      <c r="E16" s="6" t="s">
        <v>46</v>
      </c>
      <c r="F16" s="6">
        <v>8</v>
      </c>
      <c r="G16" s="6">
        <v>6.05</v>
      </c>
      <c r="H16" s="6">
        <v>48.4</v>
      </c>
      <c r="I16" s="8">
        <v>43700</v>
      </c>
      <c r="J16" s="6" t="s">
        <v>47</v>
      </c>
      <c r="K16" s="6">
        <v>-2.2200000000000002</v>
      </c>
      <c r="L16" s="6">
        <v>-2.2200000000000002</v>
      </c>
      <c r="M16" s="6">
        <v>0.5</v>
      </c>
      <c r="N16" s="6">
        <v>-2.72</v>
      </c>
      <c r="O16" s="6">
        <v>3.05</v>
      </c>
      <c r="P16" s="6">
        <v>2.2999999999999998</v>
      </c>
      <c r="Q16" s="6">
        <v>0.24</v>
      </c>
      <c r="R16" s="6">
        <v>0.56999999999999995</v>
      </c>
      <c r="S16" s="6">
        <v>18.399999999999999</v>
      </c>
      <c r="T16" s="6">
        <v>1.9</v>
      </c>
      <c r="U16" s="6">
        <v>4.5999999999999996</v>
      </c>
      <c r="V16" s="9">
        <f t="shared" si="1"/>
        <v>9.4214876033057851E-2</v>
      </c>
      <c r="W16" s="9">
        <v>0.14607100000000001</v>
      </c>
      <c r="X16" s="6" t="s">
        <v>27</v>
      </c>
      <c r="Y16" s="6" t="s">
        <v>32</v>
      </c>
      <c r="Z16" s="6" t="s">
        <v>29</v>
      </c>
      <c r="AA16" s="6" t="s">
        <v>46</v>
      </c>
    </row>
    <row r="17" spans="2:27" x14ac:dyDescent="0.2">
      <c r="B17" s="6" t="s">
        <v>48</v>
      </c>
      <c r="C17" s="6">
        <v>35</v>
      </c>
      <c r="D17" s="7" t="str">
        <f t="shared" si="0"/>
        <v>00267_035</v>
      </c>
      <c r="E17" s="6" t="s">
        <v>49</v>
      </c>
      <c r="F17" s="6">
        <v>35</v>
      </c>
      <c r="G17" s="6">
        <v>8.35</v>
      </c>
      <c r="H17" s="6">
        <v>292.25</v>
      </c>
      <c r="I17" s="8">
        <v>43700</v>
      </c>
      <c r="J17" s="6" t="s">
        <v>38</v>
      </c>
      <c r="K17" s="6">
        <v>-2.2200000000000002</v>
      </c>
      <c r="L17" s="6">
        <v>-2.2200000000000002</v>
      </c>
      <c r="M17" s="6">
        <v>0.5</v>
      </c>
      <c r="N17" s="6">
        <v>-2.72</v>
      </c>
      <c r="O17" s="6">
        <v>5.35</v>
      </c>
      <c r="P17" s="6">
        <v>3.03</v>
      </c>
      <c r="Q17" s="6">
        <v>0.01</v>
      </c>
      <c r="R17" s="6">
        <v>0.44</v>
      </c>
      <c r="S17" s="6">
        <v>106.1</v>
      </c>
      <c r="T17" s="6">
        <v>0.4</v>
      </c>
      <c r="U17" s="6">
        <v>15.4</v>
      </c>
      <c r="V17" s="9">
        <f t="shared" si="1"/>
        <v>5.2694610778443118E-2</v>
      </c>
      <c r="W17" s="9">
        <v>3.7339999999999999E-3</v>
      </c>
      <c r="X17" s="6" t="s">
        <v>27</v>
      </c>
      <c r="Y17" s="6" t="s">
        <v>32</v>
      </c>
      <c r="Z17" s="6" t="s">
        <v>29</v>
      </c>
      <c r="AA17" s="6" t="s">
        <v>49</v>
      </c>
    </row>
    <row r="18" spans="2:27" x14ac:dyDescent="0.2">
      <c r="B18" s="6" t="s">
        <v>50</v>
      </c>
      <c r="C18" s="6">
        <v>37</v>
      </c>
      <c r="D18" s="7" t="str">
        <f t="shared" si="0"/>
        <v>00359_037</v>
      </c>
      <c r="E18" s="6" t="s">
        <v>51</v>
      </c>
      <c r="F18" s="6">
        <v>8.5</v>
      </c>
      <c r="G18" s="6">
        <v>9</v>
      </c>
      <c r="H18" s="6">
        <v>76.5</v>
      </c>
      <c r="I18" s="8">
        <v>43700</v>
      </c>
      <c r="J18" s="6" t="s">
        <v>38</v>
      </c>
      <c r="K18" s="6">
        <v>-2.2200000000000002</v>
      </c>
      <c r="L18" s="6">
        <v>-2.2200000000000002</v>
      </c>
      <c r="M18" s="6">
        <v>0.5</v>
      </c>
      <c r="N18" s="6">
        <v>-2.72</v>
      </c>
      <c r="O18" s="6">
        <v>6</v>
      </c>
      <c r="P18" s="6">
        <v>3.64</v>
      </c>
      <c r="Q18" s="6">
        <v>0.26</v>
      </c>
      <c r="R18" s="6">
        <v>0.74</v>
      </c>
      <c r="S18" s="6">
        <v>30.9</v>
      </c>
      <c r="T18" s="6">
        <v>2.2000000000000002</v>
      </c>
      <c r="U18" s="6">
        <v>6.3</v>
      </c>
      <c r="V18" s="9">
        <f t="shared" si="1"/>
        <v>8.2222222222222224E-2</v>
      </c>
      <c r="W18" s="9">
        <v>8.4829000000000002E-2</v>
      </c>
      <c r="X18" s="6" t="s">
        <v>27</v>
      </c>
      <c r="Y18" s="6" t="s">
        <v>28</v>
      </c>
      <c r="Z18" s="6" t="s">
        <v>29</v>
      </c>
      <c r="AA18" s="6" t="s">
        <v>51</v>
      </c>
    </row>
    <row r="19" spans="2:27" x14ac:dyDescent="0.2">
      <c r="B19" s="6" t="s">
        <v>50</v>
      </c>
      <c r="C19" s="6">
        <v>38</v>
      </c>
      <c r="D19" s="7" t="str">
        <f t="shared" si="0"/>
        <v>00359_038</v>
      </c>
      <c r="E19" s="6" t="s">
        <v>52</v>
      </c>
      <c r="F19" s="6">
        <v>12.5</v>
      </c>
      <c r="G19" s="6">
        <v>15</v>
      </c>
      <c r="H19" s="6">
        <v>187.5</v>
      </c>
      <c r="I19" s="8">
        <v>43700</v>
      </c>
      <c r="J19" s="6" t="s">
        <v>38</v>
      </c>
      <c r="K19" s="6">
        <v>-2.2200000000000002</v>
      </c>
      <c r="L19" s="6">
        <v>-2.2200000000000002</v>
      </c>
      <c r="M19" s="6">
        <v>0.5</v>
      </c>
      <c r="N19" s="6">
        <v>-2.72</v>
      </c>
      <c r="O19" s="6">
        <v>12</v>
      </c>
      <c r="P19" s="6">
        <v>6.33</v>
      </c>
      <c r="Q19" s="6">
        <v>0.31</v>
      </c>
      <c r="R19" s="6">
        <v>1.1599999999999999</v>
      </c>
      <c r="S19" s="6">
        <v>79.099999999999994</v>
      </c>
      <c r="T19" s="6">
        <v>3.9</v>
      </c>
      <c r="U19" s="6">
        <v>14.5</v>
      </c>
      <c r="V19" s="9">
        <f t="shared" si="1"/>
        <v>7.7333333333333323E-2</v>
      </c>
      <c r="W19" s="9">
        <v>5.1334999999999999E-2</v>
      </c>
      <c r="X19" s="6" t="s">
        <v>27</v>
      </c>
      <c r="Y19" s="6" t="s">
        <v>28</v>
      </c>
      <c r="Z19" s="6" t="s">
        <v>29</v>
      </c>
      <c r="AA19" s="6" t="s">
        <v>52</v>
      </c>
    </row>
    <row r="20" spans="2:27" x14ac:dyDescent="0.2">
      <c r="B20" s="6" t="s">
        <v>53</v>
      </c>
      <c r="C20" s="6">
        <v>40</v>
      </c>
      <c r="D20" s="7" t="str">
        <f t="shared" si="0"/>
        <v>00679_040</v>
      </c>
      <c r="E20" s="6" t="s">
        <v>54</v>
      </c>
      <c r="F20" s="6">
        <v>12.5</v>
      </c>
      <c r="G20" s="6">
        <v>12.45</v>
      </c>
      <c r="H20" s="6">
        <v>155.625</v>
      </c>
      <c r="I20" s="8">
        <v>43700</v>
      </c>
      <c r="J20" s="6" t="s">
        <v>55</v>
      </c>
      <c r="K20" s="6">
        <v>-2.2200000000000002</v>
      </c>
      <c r="L20" s="6">
        <v>-2.2200000000000002</v>
      </c>
      <c r="M20" s="6">
        <v>0.5</v>
      </c>
      <c r="N20" s="6">
        <v>-2.72</v>
      </c>
      <c r="O20" s="6">
        <v>9.4499999999999993</v>
      </c>
      <c r="P20" s="6">
        <v>7.16</v>
      </c>
      <c r="Q20" s="6">
        <v>0.33</v>
      </c>
      <c r="R20" s="6">
        <v>1.34</v>
      </c>
      <c r="S20" s="6">
        <v>89.5</v>
      </c>
      <c r="T20" s="6">
        <v>4.0999999999999996</v>
      </c>
      <c r="U20" s="6">
        <v>16.8</v>
      </c>
      <c r="V20" s="9">
        <f t="shared" si="1"/>
        <v>0.10763052208835343</v>
      </c>
      <c r="W20" s="9">
        <v>6.9075999999999999E-2</v>
      </c>
      <c r="X20" s="6" t="s">
        <v>27</v>
      </c>
      <c r="Y20" s="6" t="s">
        <v>32</v>
      </c>
      <c r="Z20" s="6" t="s">
        <v>29</v>
      </c>
      <c r="AA20" s="6" t="s">
        <v>54</v>
      </c>
    </row>
    <row r="21" spans="2:27" x14ac:dyDescent="0.2">
      <c r="B21" s="6" t="s">
        <v>56</v>
      </c>
      <c r="C21" s="6">
        <v>42</v>
      </c>
      <c r="D21" s="7" t="str">
        <f t="shared" si="0"/>
        <v>00976_042</v>
      </c>
      <c r="E21" s="6" t="s">
        <v>57</v>
      </c>
      <c r="F21" s="6">
        <v>34.5</v>
      </c>
      <c r="G21" s="6">
        <v>9.15</v>
      </c>
      <c r="H21" s="6">
        <v>315.67500000000001</v>
      </c>
      <c r="I21" s="8">
        <v>43728</v>
      </c>
      <c r="J21" s="6" t="s">
        <v>26</v>
      </c>
      <c r="K21" s="6">
        <v>-2.21</v>
      </c>
      <c r="L21" s="6">
        <v>-2.2200000000000002</v>
      </c>
      <c r="M21" s="6">
        <v>0.5</v>
      </c>
      <c r="N21" s="6">
        <v>-2.72</v>
      </c>
      <c r="O21" s="6">
        <v>6.15</v>
      </c>
      <c r="P21" s="6">
        <v>5.32</v>
      </c>
      <c r="Q21" s="6">
        <v>0.04</v>
      </c>
      <c r="R21" s="6">
        <v>0.79</v>
      </c>
      <c r="S21" s="6">
        <v>183.5</v>
      </c>
      <c r="T21" s="6">
        <v>1.4</v>
      </c>
      <c r="U21" s="6">
        <v>27.3</v>
      </c>
      <c r="V21" s="9">
        <f t="shared" si="1"/>
        <v>8.6338797814207655E-2</v>
      </c>
      <c r="W21" s="9">
        <v>1.2966999999999999E-2</v>
      </c>
      <c r="X21" s="6" t="s">
        <v>27</v>
      </c>
      <c r="Y21" s="6" t="s">
        <v>32</v>
      </c>
      <c r="Z21" s="6" t="s">
        <v>29</v>
      </c>
      <c r="AA21" s="6" t="s">
        <v>57</v>
      </c>
    </row>
    <row r="22" spans="2:27" x14ac:dyDescent="0.2">
      <c r="B22" s="6" t="s">
        <v>56</v>
      </c>
      <c r="C22" s="6">
        <v>43</v>
      </c>
      <c r="D22" s="7" t="str">
        <f t="shared" si="0"/>
        <v>00976_043</v>
      </c>
      <c r="E22" s="6" t="s">
        <v>58</v>
      </c>
      <c r="F22" s="6">
        <v>45</v>
      </c>
      <c r="G22" s="6">
        <v>9.65</v>
      </c>
      <c r="H22" s="6">
        <v>434.25</v>
      </c>
      <c r="I22" s="8">
        <v>43728</v>
      </c>
      <c r="J22" s="6" t="s">
        <v>26</v>
      </c>
      <c r="K22" s="6">
        <v>-2.21</v>
      </c>
      <c r="L22" s="6">
        <v>-2.2200000000000002</v>
      </c>
      <c r="M22" s="6">
        <v>0.5</v>
      </c>
      <c r="N22" s="6">
        <v>-2.72</v>
      </c>
      <c r="O22" s="6">
        <v>6.65</v>
      </c>
      <c r="P22" s="6">
        <v>5.8</v>
      </c>
      <c r="Q22" s="6">
        <v>0.03</v>
      </c>
      <c r="R22" s="6">
        <v>0.73</v>
      </c>
      <c r="S22" s="6">
        <v>261</v>
      </c>
      <c r="T22" s="6">
        <v>1.4</v>
      </c>
      <c r="U22" s="6">
        <v>32.9</v>
      </c>
      <c r="V22" s="9">
        <f t="shared" si="1"/>
        <v>7.5647668393782383E-2</v>
      </c>
      <c r="W22" s="9">
        <v>9.0039999999999999E-3</v>
      </c>
      <c r="X22" s="6" t="s">
        <v>27</v>
      </c>
      <c r="Y22" s="6" t="s">
        <v>32</v>
      </c>
      <c r="Z22" s="6" t="s">
        <v>29</v>
      </c>
      <c r="AA22" s="6" t="s">
        <v>58</v>
      </c>
    </row>
    <row r="23" spans="2:27" x14ac:dyDescent="0.2">
      <c r="B23" s="6" t="s">
        <v>56</v>
      </c>
      <c r="C23" s="6">
        <v>44</v>
      </c>
      <c r="D23" s="7" t="str">
        <f t="shared" si="0"/>
        <v>00976_044</v>
      </c>
      <c r="E23" s="6" t="s">
        <v>59</v>
      </c>
      <c r="F23" s="6">
        <v>31</v>
      </c>
      <c r="G23" s="6">
        <v>9.9</v>
      </c>
      <c r="H23" s="6">
        <v>306.89999999999998</v>
      </c>
      <c r="I23" s="8">
        <v>43728</v>
      </c>
      <c r="J23" s="6" t="s">
        <v>26</v>
      </c>
      <c r="K23" s="6">
        <v>-2.21</v>
      </c>
      <c r="L23" s="6">
        <v>-2.2200000000000002</v>
      </c>
      <c r="M23" s="6">
        <v>0.5</v>
      </c>
      <c r="N23" s="6">
        <v>-2.72</v>
      </c>
      <c r="O23" s="6">
        <v>6.9</v>
      </c>
      <c r="P23" s="6">
        <v>5.52</v>
      </c>
      <c r="Q23" s="6">
        <v>0.04</v>
      </c>
      <c r="R23" s="6">
        <v>1.02</v>
      </c>
      <c r="S23" s="6">
        <v>171.1</v>
      </c>
      <c r="T23" s="6">
        <v>1.2</v>
      </c>
      <c r="U23" s="6">
        <v>31.6</v>
      </c>
      <c r="V23" s="9">
        <f t="shared" si="1"/>
        <v>0.10303030303030303</v>
      </c>
      <c r="W23" s="9">
        <v>1.1565000000000001E-2</v>
      </c>
      <c r="X23" s="6" t="s">
        <v>27</v>
      </c>
      <c r="Y23" s="6" t="s">
        <v>32</v>
      </c>
      <c r="Z23" s="6" t="s">
        <v>29</v>
      </c>
      <c r="AA23" s="6" t="s">
        <v>59</v>
      </c>
    </row>
    <row r="24" spans="2:27" x14ac:dyDescent="0.2">
      <c r="B24" s="6" t="s">
        <v>60</v>
      </c>
      <c r="C24" s="6">
        <v>46</v>
      </c>
      <c r="D24" s="7" t="str">
        <f t="shared" si="0"/>
        <v>00589_046</v>
      </c>
      <c r="E24" s="6" t="s">
        <v>61</v>
      </c>
      <c r="F24" s="6">
        <v>45</v>
      </c>
      <c r="G24" s="6">
        <v>8.6</v>
      </c>
      <c r="H24" s="6">
        <v>387</v>
      </c>
      <c r="I24" s="8">
        <v>43728</v>
      </c>
      <c r="J24" s="6" t="s">
        <v>38</v>
      </c>
      <c r="K24" s="6">
        <v>-2.21</v>
      </c>
      <c r="L24" s="6">
        <v>-2.2200000000000002</v>
      </c>
      <c r="M24" s="6">
        <v>0.5</v>
      </c>
      <c r="N24" s="6">
        <v>-2.72</v>
      </c>
      <c r="O24" s="6">
        <v>5.6</v>
      </c>
      <c r="P24" s="6">
        <v>6.07</v>
      </c>
      <c r="Q24" s="6">
        <v>0.42</v>
      </c>
      <c r="R24" s="6">
        <v>0.84</v>
      </c>
      <c r="S24" s="6">
        <v>273.2</v>
      </c>
      <c r="T24" s="6">
        <v>18.899999999999999</v>
      </c>
      <c r="U24" s="6">
        <v>37.799999999999997</v>
      </c>
      <c r="V24" s="9">
        <f t="shared" si="1"/>
        <v>9.7674418604651161E-2</v>
      </c>
      <c r="W24" s="9">
        <v>0.144206</v>
      </c>
      <c r="X24" s="6" t="s">
        <v>27</v>
      </c>
      <c r="Y24" s="6" t="s">
        <v>32</v>
      </c>
      <c r="Z24" s="6" t="s">
        <v>29</v>
      </c>
      <c r="AA24" s="6" t="s">
        <v>61</v>
      </c>
    </row>
    <row r="25" spans="2:27" x14ac:dyDescent="0.2">
      <c r="B25" s="6" t="s">
        <v>62</v>
      </c>
      <c r="C25" s="6">
        <v>48</v>
      </c>
      <c r="D25" s="7" t="str">
        <f t="shared" si="0"/>
        <v>00022_048</v>
      </c>
      <c r="E25" s="6" t="s">
        <v>63</v>
      </c>
      <c r="F25" s="6">
        <v>33.5</v>
      </c>
      <c r="G25" s="6">
        <v>8.5</v>
      </c>
      <c r="H25" s="6">
        <v>284.75</v>
      </c>
      <c r="I25" s="8">
        <v>43728</v>
      </c>
      <c r="J25" s="6" t="s">
        <v>38</v>
      </c>
      <c r="K25" s="6">
        <v>-2.21</v>
      </c>
      <c r="L25" s="6">
        <v>-2.2200000000000002</v>
      </c>
      <c r="M25" s="6">
        <v>0.5</v>
      </c>
      <c r="N25" s="6">
        <v>-2.72</v>
      </c>
      <c r="O25" s="6">
        <v>5.5</v>
      </c>
      <c r="P25" s="6">
        <v>5.1100000000000003</v>
      </c>
      <c r="Q25" s="6">
        <v>0.22</v>
      </c>
      <c r="R25" s="6">
        <v>0.83</v>
      </c>
      <c r="S25" s="6">
        <v>171.2</v>
      </c>
      <c r="T25" s="6">
        <v>7.4</v>
      </c>
      <c r="U25" s="6">
        <v>27.8</v>
      </c>
      <c r="V25" s="9">
        <f t="shared" si="1"/>
        <v>9.7647058823529406E-2</v>
      </c>
      <c r="W25" s="9">
        <v>7.8292E-2</v>
      </c>
      <c r="X25" s="6" t="s">
        <v>27</v>
      </c>
      <c r="Y25" s="6" t="s">
        <v>32</v>
      </c>
      <c r="Z25" s="6" t="s">
        <v>29</v>
      </c>
      <c r="AA25" s="6" t="s">
        <v>63</v>
      </c>
    </row>
    <row r="26" spans="2:27" x14ac:dyDescent="0.2">
      <c r="B26" s="6" t="s">
        <v>64</v>
      </c>
      <c r="C26" s="6">
        <v>51</v>
      </c>
      <c r="D26" s="7" t="str">
        <f t="shared" si="0"/>
        <v>00834_051</v>
      </c>
      <c r="E26" s="6" t="s">
        <v>65</v>
      </c>
      <c r="F26" s="6">
        <v>36</v>
      </c>
      <c r="G26" s="6">
        <v>11.85</v>
      </c>
      <c r="H26" s="6">
        <v>426.6</v>
      </c>
      <c r="I26" s="8">
        <v>43728</v>
      </c>
      <c r="J26" s="6" t="s">
        <v>66</v>
      </c>
      <c r="K26" s="6">
        <v>-2.21</v>
      </c>
      <c r="L26" s="6">
        <v>-2.2200000000000002</v>
      </c>
      <c r="M26" s="6">
        <v>0.5</v>
      </c>
      <c r="N26" s="6">
        <v>-2.72</v>
      </c>
      <c r="O26" s="6">
        <v>8.85</v>
      </c>
      <c r="P26" s="6">
        <v>6.92</v>
      </c>
      <c r="Q26" s="6">
        <v>0.36</v>
      </c>
      <c r="R26" s="6">
        <v>0.83</v>
      </c>
      <c r="S26" s="6">
        <v>249.1</v>
      </c>
      <c r="T26" s="6">
        <v>13</v>
      </c>
      <c r="U26" s="6">
        <v>29.9</v>
      </c>
      <c r="V26" s="9">
        <f t="shared" si="1"/>
        <v>7.0042194092826998E-2</v>
      </c>
      <c r="W26" s="9">
        <v>8.0249000000000001E-2</v>
      </c>
      <c r="X26" s="6" t="s">
        <v>27</v>
      </c>
      <c r="Y26" s="6" t="s">
        <v>32</v>
      </c>
      <c r="Z26" s="6" t="s">
        <v>29</v>
      </c>
      <c r="AA26" s="6" t="s">
        <v>65</v>
      </c>
    </row>
    <row r="27" spans="2:27" x14ac:dyDescent="0.2">
      <c r="B27" s="6" t="s">
        <v>67</v>
      </c>
      <c r="C27" s="6">
        <v>53</v>
      </c>
      <c r="D27" s="7" t="str">
        <f t="shared" si="0"/>
        <v>00038_053</v>
      </c>
      <c r="E27" s="6" t="s">
        <v>68</v>
      </c>
      <c r="F27" s="6">
        <v>51.5</v>
      </c>
      <c r="G27" s="6">
        <v>9.4</v>
      </c>
      <c r="H27" s="6">
        <v>484.1</v>
      </c>
      <c r="I27" s="8">
        <v>43728</v>
      </c>
      <c r="J27" s="6" t="s">
        <v>26</v>
      </c>
      <c r="K27" s="6">
        <v>-2.21</v>
      </c>
      <c r="L27" s="6">
        <v>-2.2200000000000002</v>
      </c>
      <c r="M27" s="6">
        <v>0.5</v>
      </c>
      <c r="N27" s="6">
        <v>-2.72</v>
      </c>
      <c r="O27" s="6">
        <v>6.4</v>
      </c>
      <c r="P27" s="6">
        <v>4.87</v>
      </c>
      <c r="Q27" s="6">
        <v>0.25</v>
      </c>
      <c r="R27" s="6">
        <v>1.1299999999999999</v>
      </c>
      <c r="S27" s="6">
        <v>250.8</v>
      </c>
      <c r="T27" s="6">
        <v>12.9</v>
      </c>
      <c r="U27" s="6">
        <v>58.2</v>
      </c>
      <c r="V27" s="9">
        <f t="shared" si="1"/>
        <v>0.12021276595744679</v>
      </c>
      <c r="W27" s="9">
        <v>7.6719999999999997E-2</v>
      </c>
      <c r="X27" s="6" t="s">
        <v>27</v>
      </c>
      <c r="Y27" s="6" t="s">
        <v>32</v>
      </c>
      <c r="Z27" s="6" t="s">
        <v>29</v>
      </c>
      <c r="AA27" s="6" t="s">
        <v>68</v>
      </c>
    </row>
    <row r="28" spans="2:27" x14ac:dyDescent="0.2">
      <c r="B28" s="6" t="s">
        <v>67</v>
      </c>
      <c r="C28" s="6">
        <v>54</v>
      </c>
      <c r="D28" s="7" t="str">
        <f t="shared" si="0"/>
        <v>00038_054</v>
      </c>
      <c r="E28" s="6" t="s">
        <v>69</v>
      </c>
      <c r="F28" s="6">
        <v>52.5</v>
      </c>
      <c r="G28" s="6">
        <v>8.4499999999999993</v>
      </c>
      <c r="H28" s="6">
        <v>443.625</v>
      </c>
      <c r="I28" s="8">
        <v>43728</v>
      </c>
      <c r="J28" s="6" t="s">
        <v>26</v>
      </c>
      <c r="K28" s="6">
        <v>-2.21</v>
      </c>
      <c r="L28" s="6">
        <v>-2.2200000000000002</v>
      </c>
      <c r="M28" s="6">
        <v>0.5</v>
      </c>
      <c r="N28" s="6">
        <v>-2.72</v>
      </c>
      <c r="O28" s="6">
        <v>5.45</v>
      </c>
      <c r="P28" s="6">
        <v>2.72</v>
      </c>
      <c r="Q28" s="6">
        <v>7.0000000000000007E-2</v>
      </c>
      <c r="R28" s="6">
        <v>0.44</v>
      </c>
      <c r="S28" s="6">
        <v>142.80000000000001</v>
      </c>
      <c r="T28" s="6">
        <v>3.7</v>
      </c>
      <c r="U28" s="6">
        <v>23.1</v>
      </c>
      <c r="V28" s="9">
        <f t="shared" si="1"/>
        <v>5.2071005917159768E-2</v>
      </c>
      <c r="W28" s="9">
        <v>2.5507999999999999E-2</v>
      </c>
      <c r="X28" s="6" t="s">
        <v>27</v>
      </c>
      <c r="Y28" s="6" t="s">
        <v>32</v>
      </c>
      <c r="Z28" s="6" t="s">
        <v>29</v>
      </c>
      <c r="AA28" s="6" t="s">
        <v>69</v>
      </c>
    </row>
    <row r="29" spans="2:27" x14ac:dyDescent="0.2">
      <c r="B29" s="6" t="s">
        <v>70</v>
      </c>
      <c r="C29" s="6">
        <v>55</v>
      </c>
      <c r="D29" s="7" t="str">
        <f t="shared" si="0"/>
        <v>00990_055</v>
      </c>
      <c r="E29" s="6" t="s">
        <v>71</v>
      </c>
      <c r="F29" s="6">
        <v>45</v>
      </c>
      <c r="G29" s="6">
        <v>5.0999999999999996</v>
      </c>
      <c r="H29" s="6">
        <v>229.5</v>
      </c>
      <c r="I29" s="8">
        <v>43728</v>
      </c>
      <c r="J29" s="6" t="s">
        <v>26</v>
      </c>
      <c r="K29" s="6">
        <v>-2.21</v>
      </c>
      <c r="L29" s="6">
        <v>-2.2200000000000002</v>
      </c>
      <c r="M29" s="6">
        <v>0.5</v>
      </c>
      <c r="N29" s="6">
        <v>-2.72</v>
      </c>
      <c r="O29" s="6">
        <v>2.1</v>
      </c>
      <c r="P29" s="6">
        <v>1.83</v>
      </c>
      <c r="Q29" s="6">
        <v>0.05</v>
      </c>
      <c r="R29" s="6">
        <v>0.26</v>
      </c>
      <c r="S29" s="6">
        <v>82.4</v>
      </c>
      <c r="T29" s="6">
        <v>2.2999999999999998</v>
      </c>
      <c r="U29" s="6">
        <v>11.7</v>
      </c>
      <c r="V29" s="9">
        <f t="shared" si="1"/>
        <v>5.0980392156862751E-2</v>
      </c>
      <c r="W29" s="9">
        <v>4.6052999999999997E-2</v>
      </c>
      <c r="X29" s="6" t="s">
        <v>27</v>
      </c>
      <c r="Y29" s="6" t="s">
        <v>32</v>
      </c>
      <c r="Z29" s="6" t="s">
        <v>29</v>
      </c>
      <c r="AA29" s="6" t="s">
        <v>71</v>
      </c>
    </row>
    <row r="30" spans="2:27" x14ac:dyDescent="0.2">
      <c r="B30" s="6" t="s">
        <v>72</v>
      </c>
      <c r="C30" s="6">
        <v>63</v>
      </c>
      <c r="D30" s="7" t="str">
        <f t="shared" si="0"/>
        <v>00244_063</v>
      </c>
      <c r="E30" s="6" t="s">
        <v>73</v>
      </c>
      <c r="F30" s="6">
        <v>35</v>
      </c>
      <c r="G30" s="6">
        <v>4.5</v>
      </c>
      <c r="H30" s="6">
        <v>157.5</v>
      </c>
      <c r="I30" s="8">
        <v>43721</v>
      </c>
      <c r="J30" s="6" t="s">
        <v>74</v>
      </c>
      <c r="K30" s="6">
        <v>-2.21</v>
      </c>
      <c r="L30" s="6">
        <v>-2.2200000000000002</v>
      </c>
      <c r="M30" s="6">
        <v>0.5</v>
      </c>
      <c r="N30" s="6">
        <v>-2.72</v>
      </c>
      <c r="O30" s="6">
        <v>1.5</v>
      </c>
      <c r="P30" s="6">
        <v>1.18</v>
      </c>
      <c r="Q30" s="6">
        <v>0.01</v>
      </c>
      <c r="R30" s="6">
        <v>0.04</v>
      </c>
      <c r="S30" s="6">
        <v>41.3</v>
      </c>
      <c r="T30" s="6">
        <v>0.4</v>
      </c>
      <c r="U30" s="6">
        <v>1.4</v>
      </c>
      <c r="V30" s="9">
        <f t="shared" si="1"/>
        <v>8.8888888888888889E-3</v>
      </c>
      <c r="W30" s="9">
        <v>1.3158E-2</v>
      </c>
      <c r="X30" s="6" t="s">
        <v>27</v>
      </c>
      <c r="Y30" s="6" t="s">
        <v>32</v>
      </c>
      <c r="Z30" s="6" t="s">
        <v>29</v>
      </c>
      <c r="AA30" s="6" t="s">
        <v>73</v>
      </c>
    </row>
    <row r="31" spans="2:27" x14ac:dyDescent="0.2">
      <c r="B31" s="6" t="s">
        <v>72</v>
      </c>
      <c r="C31" s="6">
        <v>64</v>
      </c>
      <c r="D31" s="7" t="str">
        <f t="shared" si="0"/>
        <v>00244_064</v>
      </c>
      <c r="E31" s="6" t="s">
        <v>75</v>
      </c>
      <c r="F31" s="6">
        <v>45</v>
      </c>
      <c r="G31" s="6">
        <v>4.55</v>
      </c>
      <c r="H31" s="6">
        <v>204.75</v>
      </c>
      <c r="I31" s="8">
        <v>43721</v>
      </c>
      <c r="J31" s="6" t="s">
        <v>74</v>
      </c>
      <c r="K31" s="6">
        <v>-2.21</v>
      </c>
      <c r="L31" s="6">
        <v>-2.2200000000000002</v>
      </c>
      <c r="M31" s="6">
        <v>0.5</v>
      </c>
      <c r="N31" s="6">
        <v>-2.72</v>
      </c>
      <c r="O31" s="6">
        <v>1.55</v>
      </c>
      <c r="P31" s="6">
        <v>1.24</v>
      </c>
      <c r="Q31" s="6">
        <v>0</v>
      </c>
      <c r="R31" s="6">
        <v>0.06</v>
      </c>
      <c r="S31" s="6">
        <v>55.8</v>
      </c>
      <c r="T31" s="6">
        <v>0</v>
      </c>
      <c r="U31" s="6">
        <v>2.7</v>
      </c>
      <c r="V31" s="9">
        <f t="shared" si="1"/>
        <v>1.3186813186813187E-2</v>
      </c>
      <c r="W31" s="9">
        <v>0</v>
      </c>
      <c r="X31" s="6" t="s">
        <v>27</v>
      </c>
      <c r="Y31" s="6" t="s">
        <v>32</v>
      </c>
      <c r="Z31" s="6" t="s">
        <v>41</v>
      </c>
      <c r="AA31" s="6" t="s">
        <v>75</v>
      </c>
    </row>
    <row r="32" spans="2:27" x14ac:dyDescent="0.2">
      <c r="B32" s="6" t="s">
        <v>76</v>
      </c>
      <c r="C32" s="6">
        <v>77</v>
      </c>
      <c r="D32" s="7" t="str">
        <f t="shared" si="0"/>
        <v>01702_077</v>
      </c>
      <c r="E32" s="6" t="s">
        <v>77</v>
      </c>
      <c r="F32" s="6">
        <v>35.5</v>
      </c>
      <c r="G32" s="6">
        <v>10.7</v>
      </c>
      <c r="H32" s="6">
        <v>379.85</v>
      </c>
      <c r="I32" s="8">
        <v>43721</v>
      </c>
      <c r="J32" s="6" t="s">
        <v>47</v>
      </c>
      <c r="K32" s="6">
        <v>-2.21</v>
      </c>
      <c r="L32" s="6">
        <v>-2.2200000000000002</v>
      </c>
      <c r="M32" s="6">
        <v>0.75</v>
      </c>
      <c r="N32" s="6">
        <v>-2.97</v>
      </c>
      <c r="O32" s="6">
        <v>6.2</v>
      </c>
      <c r="P32" s="6">
        <v>3.34</v>
      </c>
      <c r="Q32" s="6">
        <v>0.12</v>
      </c>
      <c r="R32" s="6">
        <v>0.61</v>
      </c>
      <c r="S32" s="6">
        <v>118.6</v>
      </c>
      <c r="T32" s="6">
        <v>4.3</v>
      </c>
      <c r="U32" s="6">
        <v>21.7</v>
      </c>
      <c r="V32" s="9">
        <f t="shared" si="1"/>
        <v>5.7009345794392527E-2</v>
      </c>
      <c r="W32" s="9">
        <v>2.5566999999999999E-2</v>
      </c>
      <c r="X32" s="6" t="s">
        <v>27</v>
      </c>
      <c r="Y32" s="6" t="s">
        <v>32</v>
      </c>
      <c r="Z32" s="6" t="s">
        <v>29</v>
      </c>
      <c r="AA32" s="6" t="s">
        <v>77</v>
      </c>
    </row>
    <row r="33" spans="2:27" x14ac:dyDescent="0.2">
      <c r="B33" s="6" t="s">
        <v>78</v>
      </c>
      <c r="C33" s="6">
        <v>80</v>
      </c>
      <c r="D33" s="7" t="str">
        <f t="shared" si="0"/>
        <v>00388_080</v>
      </c>
      <c r="E33" s="6" t="s">
        <v>79</v>
      </c>
      <c r="F33" s="6">
        <v>21</v>
      </c>
      <c r="G33" s="6">
        <v>9</v>
      </c>
      <c r="H33" s="6">
        <v>189</v>
      </c>
      <c r="I33" s="8">
        <v>43721</v>
      </c>
      <c r="J33" s="6" t="s">
        <v>38</v>
      </c>
      <c r="K33" s="6">
        <v>-2.21</v>
      </c>
      <c r="L33" s="6">
        <v>-2.2200000000000002</v>
      </c>
      <c r="M33" s="6">
        <v>0.75</v>
      </c>
      <c r="N33" s="6">
        <v>-2.97</v>
      </c>
      <c r="O33" s="6">
        <v>4.5</v>
      </c>
      <c r="P33" s="6">
        <v>3.17</v>
      </c>
      <c r="Q33" s="6">
        <v>0.09</v>
      </c>
      <c r="R33" s="6">
        <v>0.69</v>
      </c>
      <c r="S33" s="6">
        <v>66.599999999999994</v>
      </c>
      <c r="T33" s="6">
        <v>1.9</v>
      </c>
      <c r="U33" s="6">
        <v>14.5</v>
      </c>
      <c r="V33" s="9">
        <f t="shared" si="1"/>
        <v>7.6666666666666661E-2</v>
      </c>
      <c r="W33" s="9">
        <v>2.6315999999999999E-2</v>
      </c>
      <c r="X33" s="6" t="s">
        <v>27</v>
      </c>
      <c r="Y33" s="6" t="s">
        <v>32</v>
      </c>
      <c r="Z33" s="6" t="s">
        <v>29</v>
      </c>
      <c r="AA33" s="6" t="s">
        <v>79</v>
      </c>
    </row>
    <row r="34" spans="2:27" x14ac:dyDescent="0.2">
      <c r="B34" s="6" t="s">
        <v>80</v>
      </c>
      <c r="C34" s="6">
        <v>87</v>
      </c>
      <c r="D34" s="7" t="str">
        <f t="shared" si="0"/>
        <v>00686_087</v>
      </c>
      <c r="E34" s="6" t="s">
        <v>81</v>
      </c>
      <c r="F34" s="6">
        <v>15</v>
      </c>
      <c r="G34" s="6">
        <v>20</v>
      </c>
      <c r="H34" s="6">
        <v>300</v>
      </c>
      <c r="I34" s="8">
        <v>43721</v>
      </c>
      <c r="J34" s="6" t="s">
        <v>47</v>
      </c>
      <c r="K34" s="6">
        <v>-2.21</v>
      </c>
      <c r="L34" s="6">
        <v>-2.2200000000000002</v>
      </c>
      <c r="M34" s="6">
        <v>0.75</v>
      </c>
      <c r="N34" s="6">
        <v>-2.97</v>
      </c>
      <c r="O34" s="6">
        <v>15.5</v>
      </c>
      <c r="P34" s="6">
        <v>2.79</v>
      </c>
      <c r="Q34" s="6">
        <v>0.36</v>
      </c>
      <c r="R34" s="6">
        <v>1.66</v>
      </c>
      <c r="S34" s="6">
        <v>41.9</v>
      </c>
      <c r="T34" s="6">
        <v>5.4</v>
      </c>
      <c r="U34" s="6">
        <v>24.9</v>
      </c>
      <c r="V34" s="9">
        <f t="shared" si="1"/>
        <v>8.299999999999999E-2</v>
      </c>
      <c r="W34" s="9">
        <v>3.0828999999999999E-2</v>
      </c>
      <c r="X34" s="6" t="s">
        <v>27</v>
      </c>
      <c r="Y34" s="6" t="s">
        <v>32</v>
      </c>
      <c r="Z34" s="6" t="s">
        <v>29</v>
      </c>
      <c r="AA34" s="6" t="s">
        <v>81</v>
      </c>
    </row>
    <row r="35" spans="2:27" x14ac:dyDescent="0.2">
      <c r="B35" s="6" t="s">
        <v>80</v>
      </c>
      <c r="C35" s="6">
        <v>88</v>
      </c>
      <c r="D35" s="7" t="str">
        <f t="shared" si="0"/>
        <v>00686_088</v>
      </c>
      <c r="E35" s="6" t="s">
        <v>82</v>
      </c>
      <c r="F35" s="6">
        <v>34</v>
      </c>
      <c r="G35" s="6">
        <v>6.8</v>
      </c>
      <c r="H35" s="6">
        <v>231.2</v>
      </c>
      <c r="I35" s="8">
        <v>43721</v>
      </c>
      <c r="J35" s="6" t="s">
        <v>38</v>
      </c>
      <c r="K35" s="6">
        <v>-2.21</v>
      </c>
      <c r="L35" s="6">
        <v>-2.2200000000000002</v>
      </c>
      <c r="M35" s="6">
        <v>0.75</v>
      </c>
      <c r="N35" s="6">
        <v>-2.97</v>
      </c>
      <c r="O35" s="6">
        <v>2.2999999999999998</v>
      </c>
      <c r="P35" s="6">
        <v>1.01</v>
      </c>
      <c r="Q35" s="6">
        <v>0</v>
      </c>
      <c r="R35" s="6">
        <v>0.09</v>
      </c>
      <c r="S35" s="6">
        <v>34.299999999999997</v>
      </c>
      <c r="T35" s="6">
        <v>0</v>
      </c>
      <c r="U35" s="6">
        <v>3.1</v>
      </c>
      <c r="V35" s="9">
        <f t="shared" si="1"/>
        <v>1.3235294117647059E-2</v>
      </c>
      <c r="W35" s="9">
        <v>0</v>
      </c>
      <c r="X35" s="6" t="s">
        <v>27</v>
      </c>
      <c r="Y35" s="6" t="s">
        <v>32</v>
      </c>
      <c r="Z35" s="6" t="s">
        <v>41</v>
      </c>
      <c r="AA35" s="6" t="s">
        <v>82</v>
      </c>
    </row>
    <row r="36" spans="2:27" x14ac:dyDescent="0.2">
      <c r="B36" s="6" t="s">
        <v>80</v>
      </c>
      <c r="C36" s="6">
        <v>90</v>
      </c>
      <c r="D36" s="7" t="str">
        <f t="shared" si="0"/>
        <v>00686_090</v>
      </c>
      <c r="E36" s="6" t="s">
        <v>83</v>
      </c>
      <c r="F36" s="6">
        <v>30</v>
      </c>
      <c r="G36" s="6">
        <v>9.5500000000000007</v>
      </c>
      <c r="H36" s="6">
        <v>286.5</v>
      </c>
      <c r="I36" s="8">
        <v>43721</v>
      </c>
      <c r="J36" s="6" t="s">
        <v>47</v>
      </c>
      <c r="K36" s="6">
        <v>-2.21</v>
      </c>
      <c r="L36" s="6">
        <v>-2.2200000000000002</v>
      </c>
      <c r="M36" s="6">
        <v>0.75</v>
      </c>
      <c r="N36" s="6">
        <v>-2.97</v>
      </c>
      <c r="O36" s="6">
        <v>5.05</v>
      </c>
      <c r="P36" s="6">
        <v>1.28</v>
      </c>
      <c r="Q36" s="6">
        <v>0.05</v>
      </c>
      <c r="R36" s="6">
        <v>0.49</v>
      </c>
      <c r="S36" s="6">
        <v>38.4</v>
      </c>
      <c r="T36" s="6">
        <v>1.5</v>
      </c>
      <c r="U36" s="6">
        <v>14.7</v>
      </c>
      <c r="V36" s="9">
        <f t="shared" si="1"/>
        <v>5.1308900523560207E-2</v>
      </c>
      <c r="W36" s="9">
        <v>1.3124E-2</v>
      </c>
      <c r="X36" s="6" t="s">
        <v>27</v>
      </c>
      <c r="Y36" s="6" t="s">
        <v>32</v>
      </c>
      <c r="Z36" s="6" t="s">
        <v>29</v>
      </c>
      <c r="AA36" s="6" t="s">
        <v>83</v>
      </c>
    </row>
    <row r="37" spans="2:27" x14ac:dyDescent="0.2">
      <c r="B37" s="6" t="s">
        <v>80</v>
      </c>
      <c r="C37" s="6">
        <v>91</v>
      </c>
      <c r="D37" s="7" t="str">
        <f t="shared" si="0"/>
        <v>00686_091</v>
      </c>
      <c r="E37" s="6" t="s">
        <v>84</v>
      </c>
      <c r="F37" s="6">
        <v>30</v>
      </c>
      <c r="G37" s="6">
        <v>9.3000000000000007</v>
      </c>
      <c r="H37" s="6">
        <v>279</v>
      </c>
      <c r="I37" s="8">
        <v>43721</v>
      </c>
      <c r="J37" s="6" t="s">
        <v>47</v>
      </c>
      <c r="K37" s="6">
        <v>-2.21</v>
      </c>
      <c r="L37" s="6">
        <v>-2.2200000000000002</v>
      </c>
      <c r="M37" s="6">
        <v>0.75</v>
      </c>
      <c r="N37" s="6">
        <v>-2.97</v>
      </c>
      <c r="O37" s="6">
        <v>4.8</v>
      </c>
      <c r="P37" s="6">
        <v>2.6</v>
      </c>
      <c r="Q37" s="6">
        <v>0.1</v>
      </c>
      <c r="R37" s="6">
        <v>0.52</v>
      </c>
      <c r="S37" s="6">
        <v>78</v>
      </c>
      <c r="T37" s="6">
        <v>3</v>
      </c>
      <c r="U37" s="6">
        <v>15.6</v>
      </c>
      <c r="V37" s="9">
        <f t="shared" si="1"/>
        <v>5.5913978494623651E-2</v>
      </c>
      <c r="W37" s="9">
        <v>2.7421000000000001E-2</v>
      </c>
      <c r="X37" s="6" t="s">
        <v>27</v>
      </c>
      <c r="Y37" s="6" t="s">
        <v>32</v>
      </c>
      <c r="Z37" s="6" t="s">
        <v>29</v>
      </c>
      <c r="AA37" s="6" t="s">
        <v>84</v>
      </c>
    </row>
    <row r="38" spans="2:27" x14ac:dyDescent="0.2">
      <c r="B38" s="6" t="s">
        <v>85</v>
      </c>
      <c r="C38" s="6">
        <v>92</v>
      </c>
      <c r="D38" s="7" t="str">
        <f t="shared" si="0"/>
        <v>00767_092</v>
      </c>
      <c r="E38" s="6" t="s">
        <v>86</v>
      </c>
      <c r="F38" s="6">
        <v>37.5</v>
      </c>
      <c r="G38" s="6">
        <v>8.65</v>
      </c>
      <c r="H38" s="6">
        <v>324.375</v>
      </c>
      <c r="I38" s="8">
        <v>43721</v>
      </c>
      <c r="J38" s="6" t="s">
        <v>47</v>
      </c>
      <c r="K38" s="6">
        <v>-2.21</v>
      </c>
      <c r="L38" s="6">
        <v>-2.2200000000000002</v>
      </c>
      <c r="M38" s="6">
        <v>0.75</v>
      </c>
      <c r="N38" s="6">
        <v>-2.97</v>
      </c>
      <c r="O38" s="6">
        <v>4.1500000000000004</v>
      </c>
      <c r="P38" s="6">
        <v>2.68</v>
      </c>
      <c r="Q38" s="6">
        <v>0.04</v>
      </c>
      <c r="R38" s="6">
        <v>0.43</v>
      </c>
      <c r="S38" s="6">
        <v>100.5</v>
      </c>
      <c r="T38" s="6">
        <v>1.5</v>
      </c>
      <c r="U38" s="6">
        <v>16.100000000000001</v>
      </c>
      <c r="V38" s="9">
        <f t="shared" si="1"/>
        <v>4.9710982658959534E-2</v>
      </c>
      <c r="W38" s="9">
        <v>1.2762000000000001E-2</v>
      </c>
      <c r="X38" s="6" t="s">
        <v>27</v>
      </c>
      <c r="Y38" s="6" t="s">
        <v>32</v>
      </c>
      <c r="Z38" s="6" t="s">
        <v>29</v>
      </c>
      <c r="AA38" s="6" t="s">
        <v>86</v>
      </c>
    </row>
    <row r="39" spans="2:27" x14ac:dyDescent="0.2">
      <c r="B39" s="6" t="s">
        <v>87</v>
      </c>
      <c r="C39" s="6">
        <v>129</v>
      </c>
      <c r="D39" s="7" t="str">
        <f t="shared" si="0"/>
        <v>00271_129</v>
      </c>
      <c r="E39" s="6" t="s">
        <v>88</v>
      </c>
      <c r="F39" s="6">
        <v>28.5</v>
      </c>
      <c r="G39" s="6">
        <v>9.8000000000000007</v>
      </c>
      <c r="H39" s="6">
        <v>279.3</v>
      </c>
      <c r="I39" s="8">
        <v>43703</v>
      </c>
      <c r="J39" s="6" t="s">
        <v>74</v>
      </c>
      <c r="K39" s="6">
        <v>-2.19</v>
      </c>
      <c r="L39" s="6">
        <v>-2.2200000000000002</v>
      </c>
      <c r="M39" s="6">
        <v>0.75</v>
      </c>
      <c r="N39" s="6">
        <v>-2.97</v>
      </c>
      <c r="O39" s="6">
        <v>5.3</v>
      </c>
      <c r="P39" s="6">
        <v>2.48</v>
      </c>
      <c r="Q39" s="6">
        <v>0.05</v>
      </c>
      <c r="R39" s="6">
        <v>0.76</v>
      </c>
      <c r="S39" s="6">
        <v>70.7</v>
      </c>
      <c r="T39" s="6">
        <v>1.4</v>
      </c>
      <c r="U39" s="6">
        <v>21.7</v>
      </c>
      <c r="V39" s="9">
        <f t="shared" si="1"/>
        <v>7.7551020408163265E-2</v>
      </c>
      <c r="W39" s="9">
        <v>1.2512000000000001E-2</v>
      </c>
      <c r="X39" s="6" t="s">
        <v>27</v>
      </c>
      <c r="Y39" s="6" t="s">
        <v>32</v>
      </c>
      <c r="Z39" s="6" t="s">
        <v>29</v>
      </c>
      <c r="AA39" s="6" t="s">
        <v>88</v>
      </c>
    </row>
    <row r="40" spans="2:27" x14ac:dyDescent="0.2">
      <c r="B40" s="6" t="s">
        <v>87</v>
      </c>
      <c r="C40" s="6">
        <v>130</v>
      </c>
      <c r="D40" s="7" t="str">
        <f t="shared" si="0"/>
        <v>00271_130</v>
      </c>
      <c r="E40" s="6" t="s">
        <v>89</v>
      </c>
      <c r="F40" s="6">
        <v>28.5</v>
      </c>
      <c r="G40" s="6">
        <v>10.5</v>
      </c>
      <c r="H40" s="6">
        <v>299.25</v>
      </c>
      <c r="I40" s="8">
        <v>43703</v>
      </c>
      <c r="J40" s="6" t="s">
        <v>74</v>
      </c>
      <c r="K40" s="6">
        <v>-2.19</v>
      </c>
      <c r="L40" s="6">
        <v>-2.2200000000000002</v>
      </c>
      <c r="M40" s="6">
        <v>0.75</v>
      </c>
      <c r="N40" s="6">
        <v>-2.97</v>
      </c>
      <c r="O40" s="6">
        <v>6</v>
      </c>
      <c r="P40" s="6">
        <v>2.46</v>
      </c>
      <c r="Q40" s="6">
        <v>0.19</v>
      </c>
      <c r="R40" s="6">
        <v>1.08</v>
      </c>
      <c r="S40" s="6">
        <v>70.099999999999994</v>
      </c>
      <c r="T40" s="6">
        <v>5.4</v>
      </c>
      <c r="U40" s="6">
        <v>30.8</v>
      </c>
      <c r="V40" s="9">
        <f t="shared" si="1"/>
        <v>0.10285714285714287</v>
      </c>
      <c r="W40" s="9">
        <v>4.1563999999999997E-2</v>
      </c>
      <c r="X40" s="6" t="s">
        <v>27</v>
      </c>
      <c r="Y40" s="6" t="s">
        <v>32</v>
      </c>
      <c r="Z40" s="6" t="s">
        <v>29</v>
      </c>
      <c r="AA40" s="6" t="s">
        <v>89</v>
      </c>
    </row>
    <row r="41" spans="2:27" x14ac:dyDescent="0.2">
      <c r="B41" s="6" t="s">
        <v>87</v>
      </c>
      <c r="C41" s="6">
        <v>133</v>
      </c>
      <c r="D41" s="7" t="str">
        <f t="shared" si="0"/>
        <v>00271_133</v>
      </c>
      <c r="E41" s="6" t="s">
        <v>90</v>
      </c>
      <c r="F41" s="6">
        <v>26</v>
      </c>
      <c r="G41" s="6">
        <v>5.7</v>
      </c>
      <c r="H41" s="6">
        <v>148.19999999999999</v>
      </c>
      <c r="I41" s="8">
        <v>43703</v>
      </c>
      <c r="J41" s="6" t="s">
        <v>74</v>
      </c>
      <c r="K41" s="6">
        <v>-2.19</v>
      </c>
      <c r="L41" s="6">
        <v>-2.2200000000000002</v>
      </c>
      <c r="M41" s="6">
        <v>0.75</v>
      </c>
      <c r="N41" s="6">
        <v>-2.97</v>
      </c>
      <c r="O41" s="6">
        <v>1.9000010000000001</v>
      </c>
      <c r="P41" s="6">
        <v>1.42</v>
      </c>
      <c r="Q41" s="6">
        <v>0.02</v>
      </c>
      <c r="R41" s="6">
        <v>0.28999999999999998</v>
      </c>
      <c r="S41" s="6">
        <v>36.9</v>
      </c>
      <c r="T41" s="6">
        <v>0.5</v>
      </c>
      <c r="U41" s="6">
        <v>7.5</v>
      </c>
      <c r="V41" s="9">
        <f t="shared" si="1"/>
        <v>5.0877192982456132E-2</v>
      </c>
      <c r="W41" s="9">
        <v>1.3840999999999999E-2</v>
      </c>
      <c r="X41" s="6" t="s">
        <v>27</v>
      </c>
      <c r="Y41" s="6" t="s">
        <v>32</v>
      </c>
      <c r="Z41" s="6" t="s">
        <v>29</v>
      </c>
      <c r="AA41" s="6" t="s">
        <v>90</v>
      </c>
    </row>
    <row r="42" spans="2:27" x14ac:dyDescent="0.2">
      <c r="B42" s="6" t="s">
        <v>87</v>
      </c>
      <c r="C42" s="6">
        <v>135</v>
      </c>
      <c r="D42" s="7" t="str">
        <f t="shared" si="0"/>
        <v>00271_135</v>
      </c>
      <c r="E42" s="6" t="s">
        <v>91</v>
      </c>
      <c r="F42" s="6">
        <v>26.5</v>
      </c>
      <c r="G42" s="6">
        <v>6.2</v>
      </c>
      <c r="H42" s="6">
        <v>164.3</v>
      </c>
      <c r="I42" s="8">
        <v>43703</v>
      </c>
      <c r="J42" s="6" t="s">
        <v>74</v>
      </c>
      <c r="K42" s="6">
        <v>-2.19</v>
      </c>
      <c r="L42" s="6">
        <v>-2.2200000000000002</v>
      </c>
      <c r="M42" s="6">
        <v>0.75</v>
      </c>
      <c r="N42" s="6">
        <v>-2.97</v>
      </c>
      <c r="O42" s="6">
        <v>1.7</v>
      </c>
      <c r="P42" s="6">
        <v>1.59</v>
      </c>
      <c r="Q42" s="6">
        <v>0</v>
      </c>
      <c r="R42" s="6">
        <v>0.14000000000000001</v>
      </c>
      <c r="S42" s="6">
        <v>42.1</v>
      </c>
      <c r="T42" s="6">
        <v>0</v>
      </c>
      <c r="U42" s="6">
        <v>3.7</v>
      </c>
      <c r="V42" s="9">
        <f t="shared" si="1"/>
        <v>2.2580645161290325E-2</v>
      </c>
      <c r="W42" s="9">
        <v>0</v>
      </c>
      <c r="X42" s="6" t="s">
        <v>27</v>
      </c>
      <c r="Y42" s="6" t="s">
        <v>32</v>
      </c>
      <c r="Z42" s="6" t="s">
        <v>41</v>
      </c>
      <c r="AA42" s="6" t="s">
        <v>91</v>
      </c>
    </row>
    <row r="43" spans="2:27" x14ac:dyDescent="0.2">
      <c r="B43" s="6" t="s">
        <v>87</v>
      </c>
      <c r="C43" s="6">
        <v>139</v>
      </c>
      <c r="D43" s="7" t="str">
        <f t="shared" si="0"/>
        <v>00271_139</v>
      </c>
      <c r="E43" s="6" t="s">
        <v>92</v>
      </c>
      <c r="F43" s="6">
        <v>28</v>
      </c>
      <c r="G43" s="6">
        <v>11</v>
      </c>
      <c r="H43" s="6">
        <v>308</v>
      </c>
      <c r="I43" s="8">
        <v>43714</v>
      </c>
      <c r="J43" s="6" t="s">
        <v>47</v>
      </c>
      <c r="K43" s="6">
        <v>-2.2000000000000002</v>
      </c>
      <c r="L43" s="6">
        <v>-2.2200000000000002</v>
      </c>
      <c r="M43" s="6">
        <v>0.75</v>
      </c>
      <c r="N43" s="6">
        <v>-2.97</v>
      </c>
      <c r="O43" s="6">
        <v>6.5</v>
      </c>
      <c r="P43" s="6">
        <v>2.61</v>
      </c>
      <c r="Q43" s="6">
        <v>0.48</v>
      </c>
      <c r="R43" s="6">
        <v>1.1100000000000001</v>
      </c>
      <c r="S43" s="6">
        <v>73.099999999999994</v>
      </c>
      <c r="T43" s="6">
        <v>13.4</v>
      </c>
      <c r="U43" s="6">
        <v>31.1</v>
      </c>
      <c r="V43" s="9">
        <f t="shared" si="1"/>
        <v>0.10090909090909092</v>
      </c>
      <c r="W43" s="9">
        <v>9.5215999999999995E-2</v>
      </c>
      <c r="X43" s="6" t="s">
        <v>27</v>
      </c>
      <c r="Y43" s="6" t="s">
        <v>32</v>
      </c>
      <c r="Z43" s="6" t="s">
        <v>29</v>
      </c>
      <c r="AA43" s="6" t="s">
        <v>92</v>
      </c>
    </row>
    <row r="44" spans="2:27" x14ac:dyDescent="0.2">
      <c r="B44" s="6" t="s">
        <v>87</v>
      </c>
      <c r="C44" s="6">
        <v>140</v>
      </c>
      <c r="D44" s="7" t="str">
        <f t="shared" si="0"/>
        <v>00271_140</v>
      </c>
      <c r="E44" s="6" t="s">
        <v>93</v>
      </c>
      <c r="F44" s="6">
        <v>28</v>
      </c>
      <c r="G44" s="6">
        <v>5.85</v>
      </c>
      <c r="H44" s="6">
        <v>163.80000000000001</v>
      </c>
      <c r="I44" s="8">
        <v>43714</v>
      </c>
      <c r="J44" s="6" t="s">
        <v>47</v>
      </c>
      <c r="K44" s="6">
        <v>-2.2000000000000002</v>
      </c>
      <c r="L44" s="6">
        <v>-2.2200000000000002</v>
      </c>
      <c r="M44" s="6">
        <v>0.75</v>
      </c>
      <c r="N44" s="6">
        <v>-2.97</v>
      </c>
      <c r="O44" s="6">
        <v>1.95</v>
      </c>
      <c r="P44" s="6">
        <v>0.69</v>
      </c>
      <c r="Q44" s="6">
        <v>0</v>
      </c>
      <c r="R44" s="6">
        <v>7.0000000000000007E-2</v>
      </c>
      <c r="S44" s="6">
        <v>19.3</v>
      </c>
      <c r="T44" s="6">
        <v>0</v>
      </c>
      <c r="U44" s="6">
        <v>2</v>
      </c>
      <c r="V44" s="9">
        <f t="shared" si="1"/>
        <v>1.1965811965811968E-2</v>
      </c>
      <c r="W44" s="9">
        <v>0</v>
      </c>
      <c r="X44" s="6" t="s">
        <v>27</v>
      </c>
      <c r="Y44" s="6" t="s">
        <v>32</v>
      </c>
      <c r="Z44" s="6" t="s">
        <v>41</v>
      </c>
      <c r="AA44" s="6" t="s">
        <v>93</v>
      </c>
    </row>
    <row r="45" spans="2:27" x14ac:dyDescent="0.2">
      <c r="B45" s="6" t="s">
        <v>87</v>
      </c>
      <c r="C45" s="6">
        <v>141</v>
      </c>
      <c r="D45" s="7" t="str">
        <f t="shared" si="0"/>
        <v>00271_141</v>
      </c>
      <c r="E45" s="6" t="s">
        <v>94</v>
      </c>
      <c r="F45" s="6">
        <v>25</v>
      </c>
      <c r="G45" s="6">
        <v>5.9</v>
      </c>
      <c r="H45" s="6">
        <v>147.5</v>
      </c>
      <c r="I45" s="8">
        <v>43714</v>
      </c>
      <c r="J45" s="6" t="s">
        <v>47</v>
      </c>
      <c r="K45" s="6">
        <v>-2.2000000000000002</v>
      </c>
      <c r="L45" s="6">
        <v>-2.2200000000000002</v>
      </c>
      <c r="M45" s="6">
        <v>0.75</v>
      </c>
      <c r="N45" s="6">
        <v>-2.97</v>
      </c>
      <c r="O45" s="6">
        <v>1.966666</v>
      </c>
      <c r="P45" s="6">
        <v>1.02</v>
      </c>
      <c r="Q45" s="6">
        <v>0</v>
      </c>
      <c r="R45" s="6">
        <v>0.15</v>
      </c>
      <c r="S45" s="6">
        <v>25.5</v>
      </c>
      <c r="T45" s="6">
        <v>0</v>
      </c>
      <c r="U45" s="6">
        <v>3.8</v>
      </c>
      <c r="V45" s="9">
        <f t="shared" si="1"/>
        <v>2.542372881355932E-2</v>
      </c>
      <c r="W45" s="9">
        <v>0</v>
      </c>
      <c r="X45" s="6" t="s">
        <v>27</v>
      </c>
      <c r="Y45" s="6" t="s">
        <v>32</v>
      </c>
      <c r="Z45" s="6" t="s">
        <v>41</v>
      </c>
      <c r="AA45" s="6" t="s">
        <v>94</v>
      </c>
    </row>
    <row r="46" spans="2:27" x14ac:dyDescent="0.2">
      <c r="B46" s="6" t="s">
        <v>95</v>
      </c>
      <c r="C46" s="6">
        <v>144</v>
      </c>
      <c r="D46" s="7" t="str">
        <f t="shared" si="0"/>
        <v>00204_144</v>
      </c>
      <c r="E46" s="6" t="s">
        <v>96</v>
      </c>
      <c r="F46" s="6">
        <v>24</v>
      </c>
      <c r="G46" s="6">
        <v>6.75</v>
      </c>
      <c r="H46" s="6">
        <v>162</v>
      </c>
      <c r="I46" s="8">
        <v>43710</v>
      </c>
      <c r="J46" s="6" t="s">
        <v>66</v>
      </c>
      <c r="K46" s="6">
        <v>-2.27</v>
      </c>
      <c r="L46" s="6">
        <v>-2.2200000000000002</v>
      </c>
      <c r="M46" s="6">
        <v>0.75</v>
      </c>
      <c r="N46" s="6">
        <v>-2.97</v>
      </c>
      <c r="O46" s="6">
        <v>2.25</v>
      </c>
      <c r="P46" s="6">
        <v>1.57</v>
      </c>
      <c r="Q46" s="6">
        <v>0</v>
      </c>
      <c r="R46" s="6">
        <v>0.16</v>
      </c>
      <c r="S46" s="6">
        <v>37.700000000000003</v>
      </c>
      <c r="T46" s="6">
        <v>0</v>
      </c>
      <c r="U46" s="6">
        <v>3.8</v>
      </c>
      <c r="V46" s="9">
        <f t="shared" si="1"/>
        <v>2.3703703703703703E-2</v>
      </c>
      <c r="W46" s="9">
        <v>0</v>
      </c>
      <c r="X46" s="6" t="s">
        <v>27</v>
      </c>
      <c r="Y46" s="6" t="s">
        <v>32</v>
      </c>
      <c r="Z46" s="6" t="s">
        <v>41</v>
      </c>
      <c r="AA46" s="6" t="s">
        <v>96</v>
      </c>
    </row>
    <row r="47" spans="2:27" x14ac:dyDescent="0.2">
      <c r="B47" s="6" t="s">
        <v>95</v>
      </c>
      <c r="C47" s="6">
        <v>145</v>
      </c>
      <c r="D47" s="7" t="str">
        <f t="shared" si="0"/>
        <v>00204_145</v>
      </c>
      <c r="E47" s="6" t="s">
        <v>97</v>
      </c>
      <c r="F47" s="6">
        <v>25</v>
      </c>
      <c r="G47" s="6">
        <v>6.1</v>
      </c>
      <c r="H47" s="6">
        <v>152.5</v>
      </c>
      <c r="I47" s="8">
        <v>43710</v>
      </c>
      <c r="J47" s="6" t="s">
        <v>66</v>
      </c>
      <c r="K47" s="6">
        <v>-2.27</v>
      </c>
      <c r="L47" s="6">
        <v>-2.2200000000000002</v>
      </c>
      <c r="M47" s="6">
        <v>0.75</v>
      </c>
      <c r="N47" s="6">
        <v>-2.97</v>
      </c>
      <c r="O47" s="6">
        <v>1.6</v>
      </c>
      <c r="P47" s="6">
        <v>1.97</v>
      </c>
      <c r="Q47" s="6">
        <v>0.01</v>
      </c>
      <c r="R47" s="6">
        <v>0.18</v>
      </c>
      <c r="S47" s="6">
        <v>49.3</v>
      </c>
      <c r="T47" s="6">
        <v>0.3</v>
      </c>
      <c r="U47" s="6">
        <v>4.5</v>
      </c>
      <c r="V47" s="9">
        <f t="shared" si="1"/>
        <v>2.9508196721311476E-2</v>
      </c>
      <c r="W47" s="9">
        <v>8.2369999999999995E-3</v>
      </c>
      <c r="X47" s="6" t="s">
        <v>27</v>
      </c>
      <c r="Y47" s="6" t="s">
        <v>32</v>
      </c>
      <c r="Z47" s="6" t="s">
        <v>29</v>
      </c>
      <c r="AA47" s="6" t="s">
        <v>97</v>
      </c>
    </row>
    <row r="48" spans="2:27" x14ac:dyDescent="0.2">
      <c r="B48" s="6" t="s">
        <v>95</v>
      </c>
      <c r="C48" s="6">
        <v>146</v>
      </c>
      <c r="D48" s="7" t="str">
        <f t="shared" si="0"/>
        <v>00204_146</v>
      </c>
      <c r="E48" s="6" t="s">
        <v>98</v>
      </c>
      <c r="F48" s="6">
        <v>25</v>
      </c>
      <c r="G48" s="6">
        <v>6.2</v>
      </c>
      <c r="H48" s="6">
        <v>155</v>
      </c>
      <c r="I48" s="8">
        <v>43710</v>
      </c>
      <c r="J48" s="6" t="s">
        <v>66</v>
      </c>
      <c r="K48" s="6">
        <v>-2.27</v>
      </c>
      <c r="L48" s="6">
        <v>-2.2200000000000002</v>
      </c>
      <c r="M48" s="6">
        <v>0.75</v>
      </c>
      <c r="N48" s="6">
        <v>-2.97</v>
      </c>
      <c r="O48" s="6">
        <v>1.7</v>
      </c>
      <c r="P48" s="6">
        <v>1.71</v>
      </c>
      <c r="Q48" s="6">
        <v>0</v>
      </c>
      <c r="R48" s="6">
        <v>0.05</v>
      </c>
      <c r="S48" s="6">
        <v>42.8</v>
      </c>
      <c r="T48" s="6">
        <v>0</v>
      </c>
      <c r="U48" s="6">
        <v>1.3</v>
      </c>
      <c r="V48" s="9">
        <f t="shared" si="1"/>
        <v>8.0645161290322578E-3</v>
      </c>
      <c r="W48" s="9">
        <v>0</v>
      </c>
      <c r="X48" s="6" t="s">
        <v>27</v>
      </c>
      <c r="Y48" s="6" t="s">
        <v>32</v>
      </c>
      <c r="Z48" s="6" t="s">
        <v>41</v>
      </c>
      <c r="AA48" s="6" t="s">
        <v>98</v>
      </c>
    </row>
    <row r="49" spans="2:27" x14ac:dyDescent="0.2">
      <c r="B49" s="6" t="s">
        <v>95</v>
      </c>
      <c r="C49" s="6">
        <v>147</v>
      </c>
      <c r="D49" s="7" t="str">
        <f t="shared" si="0"/>
        <v>00204_147</v>
      </c>
      <c r="E49" s="6" t="s">
        <v>99</v>
      </c>
      <c r="F49" s="6">
        <v>30</v>
      </c>
      <c r="G49" s="6">
        <v>6.25</v>
      </c>
      <c r="H49" s="6">
        <v>187.5</v>
      </c>
      <c r="I49" s="8">
        <v>43710</v>
      </c>
      <c r="J49" s="6" t="s">
        <v>66</v>
      </c>
      <c r="K49" s="6">
        <v>-2.27</v>
      </c>
      <c r="L49" s="6">
        <v>-2.2200000000000002</v>
      </c>
      <c r="M49" s="6">
        <v>0.75</v>
      </c>
      <c r="N49" s="6">
        <v>-2.97</v>
      </c>
      <c r="O49" s="6">
        <v>1.75</v>
      </c>
      <c r="P49" s="6">
        <v>1.52</v>
      </c>
      <c r="Q49" s="6">
        <v>0.08</v>
      </c>
      <c r="R49" s="6">
        <v>0.25</v>
      </c>
      <c r="S49" s="6">
        <v>45.6</v>
      </c>
      <c r="T49" s="6">
        <v>2.4</v>
      </c>
      <c r="U49" s="6">
        <v>7.5</v>
      </c>
      <c r="V49" s="9">
        <f t="shared" si="1"/>
        <v>0.04</v>
      </c>
      <c r="W49" s="9">
        <v>5.6522999999999997E-2</v>
      </c>
      <c r="X49" s="6" t="s">
        <v>27</v>
      </c>
      <c r="Y49" s="6" t="s">
        <v>32</v>
      </c>
      <c r="Z49" s="6" t="s">
        <v>29</v>
      </c>
      <c r="AA49" s="6" t="s">
        <v>99</v>
      </c>
    </row>
    <row r="50" spans="2:27" x14ac:dyDescent="0.2">
      <c r="B50" s="6" t="s">
        <v>95</v>
      </c>
      <c r="C50" s="6">
        <v>148</v>
      </c>
      <c r="D50" s="7" t="str">
        <f t="shared" si="0"/>
        <v>00204_148</v>
      </c>
      <c r="E50" s="6" t="s">
        <v>100</v>
      </c>
      <c r="F50" s="6">
        <v>13</v>
      </c>
      <c r="G50" s="6">
        <v>13.75</v>
      </c>
      <c r="H50" s="6">
        <v>178.75</v>
      </c>
      <c r="I50" s="8">
        <v>43710</v>
      </c>
      <c r="J50" s="6" t="s">
        <v>101</v>
      </c>
      <c r="K50" s="6">
        <v>-2.27</v>
      </c>
      <c r="L50" s="6">
        <v>-2.2200000000000002</v>
      </c>
      <c r="M50" s="6">
        <v>0.75</v>
      </c>
      <c r="N50" s="6">
        <v>-2.97</v>
      </c>
      <c r="O50" s="6">
        <v>9.25</v>
      </c>
      <c r="P50" s="6">
        <v>3.25</v>
      </c>
      <c r="Q50" s="6">
        <v>0.21</v>
      </c>
      <c r="R50" s="6">
        <v>0.91</v>
      </c>
      <c r="S50" s="6">
        <v>42.3</v>
      </c>
      <c r="T50" s="6">
        <v>2.7</v>
      </c>
      <c r="U50" s="6">
        <v>11.8</v>
      </c>
      <c r="V50" s="9">
        <f t="shared" si="1"/>
        <v>6.6181818181818189E-2</v>
      </c>
      <c r="W50" s="9">
        <v>3.0048999999999999E-2</v>
      </c>
      <c r="X50" s="6" t="s">
        <v>27</v>
      </c>
      <c r="Y50" s="6" t="s">
        <v>28</v>
      </c>
      <c r="Z50" s="6" t="s">
        <v>29</v>
      </c>
      <c r="AA50" s="6" t="s">
        <v>100</v>
      </c>
    </row>
    <row r="51" spans="2:27" x14ac:dyDescent="0.2">
      <c r="B51" s="6" t="s">
        <v>102</v>
      </c>
      <c r="C51" s="6">
        <v>150</v>
      </c>
      <c r="D51" s="7" t="str">
        <f t="shared" si="0"/>
        <v>00643_150</v>
      </c>
      <c r="E51" s="6" t="s">
        <v>103</v>
      </c>
      <c r="F51" s="6">
        <v>33.5</v>
      </c>
      <c r="G51" s="6">
        <v>6.8</v>
      </c>
      <c r="H51" s="6">
        <v>227.8</v>
      </c>
      <c r="I51" s="8">
        <v>43710</v>
      </c>
      <c r="J51" s="6" t="s">
        <v>66</v>
      </c>
      <c r="K51" s="6">
        <v>-2.27</v>
      </c>
      <c r="L51" s="6">
        <v>-2.2200000000000002</v>
      </c>
      <c r="M51" s="6">
        <v>0.75</v>
      </c>
      <c r="N51" s="6">
        <v>-2.97</v>
      </c>
      <c r="O51" s="6">
        <v>2.2999999999999998</v>
      </c>
      <c r="P51" s="6">
        <v>1.42</v>
      </c>
      <c r="Q51" s="6">
        <v>0.03</v>
      </c>
      <c r="R51" s="6">
        <v>0.33</v>
      </c>
      <c r="S51" s="6">
        <v>47.6</v>
      </c>
      <c r="T51" s="6">
        <v>1</v>
      </c>
      <c r="U51" s="6">
        <v>11.1</v>
      </c>
      <c r="V51" s="9">
        <f t="shared" si="1"/>
        <v>4.8529411764705883E-2</v>
      </c>
      <c r="W51" s="9">
        <v>1.7100000000000001E-2</v>
      </c>
      <c r="X51" s="6" t="s">
        <v>27</v>
      </c>
      <c r="Y51" s="6" t="s">
        <v>32</v>
      </c>
      <c r="Z51" s="6" t="s">
        <v>29</v>
      </c>
      <c r="AA51" s="6" t="s">
        <v>103</v>
      </c>
    </row>
    <row r="52" spans="2:27" x14ac:dyDescent="0.2">
      <c r="B52" s="6" t="s">
        <v>104</v>
      </c>
      <c r="C52" s="6">
        <v>154</v>
      </c>
      <c r="D52" s="7" t="str">
        <f t="shared" si="0"/>
        <v>01173_154</v>
      </c>
      <c r="E52" s="6" t="s">
        <v>105</v>
      </c>
      <c r="F52" s="6">
        <v>36</v>
      </c>
      <c r="G52" s="6">
        <v>9.15</v>
      </c>
      <c r="H52" s="6">
        <v>329.4</v>
      </c>
      <c r="I52" s="8">
        <v>43728</v>
      </c>
      <c r="J52" s="6" t="s">
        <v>26</v>
      </c>
      <c r="K52" s="6">
        <v>-2.2000000000000002</v>
      </c>
      <c r="L52" s="6">
        <v>-2.2200000000000002</v>
      </c>
      <c r="M52" s="6">
        <v>0.5</v>
      </c>
      <c r="N52" s="6">
        <v>-2.72</v>
      </c>
      <c r="O52" s="6">
        <v>6.15</v>
      </c>
      <c r="P52" s="6">
        <v>7.22</v>
      </c>
      <c r="Q52" s="6">
        <v>0.41</v>
      </c>
      <c r="R52" s="6">
        <v>1.1000000000000001</v>
      </c>
      <c r="S52" s="6">
        <v>259.89999999999998</v>
      </c>
      <c r="T52" s="6">
        <v>14.8</v>
      </c>
      <c r="U52" s="6">
        <v>39.6</v>
      </c>
      <c r="V52" s="9">
        <f t="shared" si="1"/>
        <v>0.12021857923497269</v>
      </c>
      <c r="W52" s="9">
        <v>0.129134</v>
      </c>
      <c r="X52" s="6" t="s">
        <v>27</v>
      </c>
      <c r="Y52" s="6" t="s">
        <v>32</v>
      </c>
      <c r="Z52" s="6" t="s">
        <v>29</v>
      </c>
      <c r="AA52" s="6" t="s">
        <v>105</v>
      </c>
    </row>
    <row r="53" spans="2:27" x14ac:dyDescent="0.2">
      <c r="B53" s="6" t="s">
        <v>104</v>
      </c>
      <c r="C53" s="6">
        <v>158</v>
      </c>
      <c r="D53" s="7" t="str">
        <f t="shared" si="0"/>
        <v>01173_158</v>
      </c>
      <c r="E53" s="6" t="s">
        <v>106</v>
      </c>
      <c r="F53" s="6">
        <v>50</v>
      </c>
      <c r="G53" s="6">
        <v>8</v>
      </c>
      <c r="H53" s="6">
        <v>400</v>
      </c>
      <c r="I53" s="8">
        <v>43728</v>
      </c>
      <c r="J53" s="6" t="s">
        <v>26</v>
      </c>
      <c r="K53" s="6">
        <v>-2.2000000000000002</v>
      </c>
      <c r="L53" s="6">
        <v>-2.2200000000000002</v>
      </c>
      <c r="M53" s="6">
        <v>0.5</v>
      </c>
      <c r="N53" s="6">
        <v>-2.72</v>
      </c>
      <c r="O53" s="6">
        <v>5</v>
      </c>
      <c r="P53" s="6">
        <v>3.21</v>
      </c>
      <c r="Q53" s="6">
        <v>0.45</v>
      </c>
      <c r="R53" s="6">
        <v>0.83</v>
      </c>
      <c r="S53" s="6">
        <v>160.5</v>
      </c>
      <c r="T53" s="6">
        <v>22.5</v>
      </c>
      <c r="U53" s="6">
        <v>41.5</v>
      </c>
      <c r="V53" s="9">
        <f t="shared" si="1"/>
        <v>0.10375</v>
      </c>
      <c r="W53" s="9">
        <v>0.17077800000000001</v>
      </c>
      <c r="X53" s="6" t="s">
        <v>27</v>
      </c>
      <c r="Y53" s="6" t="s">
        <v>28</v>
      </c>
      <c r="Z53" s="6" t="s">
        <v>29</v>
      </c>
      <c r="AA53" s="6" t="s">
        <v>106</v>
      </c>
    </row>
    <row r="54" spans="2:27" x14ac:dyDescent="0.2">
      <c r="B54" s="6" t="s">
        <v>104</v>
      </c>
      <c r="C54" s="6">
        <v>159</v>
      </c>
      <c r="D54" s="7" t="str">
        <f t="shared" si="0"/>
        <v>01173_159</v>
      </c>
      <c r="E54" s="6" t="s">
        <v>107</v>
      </c>
      <c r="F54" s="6">
        <v>50</v>
      </c>
      <c r="G54" s="6">
        <v>6</v>
      </c>
      <c r="H54" s="6">
        <v>300</v>
      </c>
      <c r="I54" s="8">
        <v>43728</v>
      </c>
      <c r="J54" s="6" t="s">
        <v>26</v>
      </c>
      <c r="K54" s="6">
        <v>-2.2000000000000002</v>
      </c>
      <c r="L54" s="6">
        <v>-2.2200000000000002</v>
      </c>
      <c r="M54" s="6">
        <v>0.5</v>
      </c>
      <c r="N54" s="6">
        <v>-2.72</v>
      </c>
      <c r="O54" s="6">
        <v>3</v>
      </c>
      <c r="P54" s="6">
        <v>3.08</v>
      </c>
      <c r="Q54" s="6">
        <v>0.28000000000000003</v>
      </c>
      <c r="R54" s="6">
        <v>0.42</v>
      </c>
      <c r="S54" s="6">
        <v>154</v>
      </c>
      <c r="T54" s="6">
        <v>14</v>
      </c>
      <c r="U54" s="6">
        <v>21</v>
      </c>
      <c r="V54" s="9">
        <f t="shared" si="1"/>
        <v>6.9999999999999993E-2</v>
      </c>
      <c r="W54" s="9">
        <v>0.17073199999999999</v>
      </c>
      <c r="X54" s="6" t="s">
        <v>27</v>
      </c>
      <c r="Y54" s="6" t="s">
        <v>32</v>
      </c>
      <c r="Z54" s="6" t="s">
        <v>29</v>
      </c>
      <c r="AA54" s="6" t="s">
        <v>107</v>
      </c>
    </row>
    <row r="55" spans="2:27" x14ac:dyDescent="0.2">
      <c r="B55" s="6" t="s">
        <v>104</v>
      </c>
      <c r="C55" s="6">
        <v>160</v>
      </c>
      <c r="D55" s="7" t="str">
        <f t="shared" si="0"/>
        <v>01173_160</v>
      </c>
      <c r="E55" s="6" t="s">
        <v>108</v>
      </c>
      <c r="F55" s="6">
        <v>48</v>
      </c>
      <c r="G55" s="6">
        <v>6.75</v>
      </c>
      <c r="H55" s="6">
        <v>324</v>
      </c>
      <c r="I55" s="8">
        <v>43728</v>
      </c>
      <c r="J55" s="6" t="s">
        <v>26</v>
      </c>
      <c r="K55" s="6">
        <v>-2.2000000000000002</v>
      </c>
      <c r="L55" s="6">
        <v>-2.2200000000000002</v>
      </c>
      <c r="M55" s="6">
        <v>0.5</v>
      </c>
      <c r="N55" s="6">
        <v>-2.72</v>
      </c>
      <c r="O55" s="6">
        <v>3.75</v>
      </c>
      <c r="P55" s="6">
        <v>3.23</v>
      </c>
      <c r="Q55" s="6">
        <v>0.13</v>
      </c>
      <c r="R55" s="6">
        <v>0.23</v>
      </c>
      <c r="S55" s="6">
        <v>155</v>
      </c>
      <c r="T55" s="6">
        <v>6.2</v>
      </c>
      <c r="U55" s="6">
        <v>11</v>
      </c>
      <c r="V55" s="9">
        <f t="shared" si="1"/>
        <v>3.4074074074074076E-2</v>
      </c>
      <c r="W55" s="9">
        <v>6.7461999999999994E-2</v>
      </c>
      <c r="X55" s="6" t="s">
        <v>27</v>
      </c>
      <c r="Y55" s="6" t="s">
        <v>32</v>
      </c>
      <c r="Z55" s="6" t="s">
        <v>29</v>
      </c>
      <c r="AA55" s="6" t="s">
        <v>108</v>
      </c>
    </row>
    <row r="56" spans="2:27" x14ac:dyDescent="0.2">
      <c r="B56" s="6" t="s">
        <v>104</v>
      </c>
      <c r="C56" s="6">
        <v>161</v>
      </c>
      <c r="D56" s="7" t="str">
        <f t="shared" si="0"/>
        <v>01173_161</v>
      </c>
      <c r="E56" s="6" t="s">
        <v>109</v>
      </c>
      <c r="F56" s="6">
        <v>50</v>
      </c>
      <c r="G56" s="6">
        <v>6.7</v>
      </c>
      <c r="H56" s="6">
        <v>335</v>
      </c>
      <c r="I56" s="8">
        <v>43728</v>
      </c>
      <c r="J56" s="6" t="s">
        <v>26</v>
      </c>
      <c r="K56" s="6">
        <v>-2.2000000000000002</v>
      </c>
      <c r="L56" s="6">
        <v>-2.2200000000000002</v>
      </c>
      <c r="M56" s="6">
        <v>0.5</v>
      </c>
      <c r="N56" s="6">
        <v>-2.72</v>
      </c>
      <c r="O56" s="6">
        <v>3.7</v>
      </c>
      <c r="P56" s="6">
        <v>3.43</v>
      </c>
      <c r="Q56" s="6">
        <v>0.3</v>
      </c>
      <c r="R56" s="6">
        <v>0.53</v>
      </c>
      <c r="S56" s="6">
        <v>171.5</v>
      </c>
      <c r="T56" s="6">
        <v>15</v>
      </c>
      <c r="U56" s="6">
        <v>26.5</v>
      </c>
      <c r="V56" s="9">
        <f t="shared" si="1"/>
        <v>7.9104477611940296E-2</v>
      </c>
      <c r="W56" s="9">
        <v>0.15215899999999999</v>
      </c>
      <c r="X56" s="6" t="s">
        <v>27</v>
      </c>
      <c r="Y56" s="6" t="s">
        <v>32</v>
      </c>
      <c r="Z56" s="6" t="s">
        <v>29</v>
      </c>
      <c r="AA56" s="6" t="s">
        <v>109</v>
      </c>
    </row>
    <row r="57" spans="2:27" x14ac:dyDescent="0.2">
      <c r="B57" s="6" t="s">
        <v>104</v>
      </c>
      <c r="C57" s="6">
        <v>162</v>
      </c>
      <c r="D57" s="7" t="str">
        <f t="shared" si="0"/>
        <v>01173_162</v>
      </c>
      <c r="E57" s="6" t="s">
        <v>110</v>
      </c>
      <c r="F57" s="6">
        <v>52</v>
      </c>
      <c r="G57" s="6">
        <v>6.7</v>
      </c>
      <c r="H57" s="6">
        <v>348.4</v>
      </c>
      <c r="I57" s="8">
        <v>43728</v>
      </c>
      <c r="J57" s="6" t="s">
        <v>26</v>
      </c>
      <c r="K57" s="6">
        <v>-2.2000000000000002</v>
      </c>
      <c r="L57" s="6">
        <v>-2.2200000000000002</v>
      </c>
      <c r="M57" s="6">
        <v>0.5</v>
      </c>
      <c r="N57" s="6">
        <v>-2.72</v>
      </c>
      <c r="O57" s="6">
        <v>3.7</v>
      </c>
      <c r="P57" s="6">
        <v>3.26</v>
      </c>
      <c r="Q57" s="6">
        <v>0.26</v>
      </c>
      <c r="R57" s="6">
        <v>0.56000000000000005</v>
      </c>
      <c r="S57" s="6">
        <v>169.5</v>
      </c>
      <c r="T57" s="6">
        <v>13.5</v>
      </c>
      <c r="U57" s="6">
        <v>29.1</v>
      </c>
      <c r="V57" s="9">
        <f t="shared" si="1"/>
        <v>8.3582089552238809E-2</v>
      </c>
      <c r="W57" s="9">
        <v>0.132965</v>
      </c>
      <c r="X57" s="6" t="s">
        <v>27</v>
      </c>
      <c r="Y57" s="6" t="s">
        <v>32</v>
      </c>
      <c r="Z57" s="6" t="s">
        <v>29</v>
      </c>
      <c r="AA57" s="6" t="s">
        <v>110</v>
      </c>
    </row>
    <row r="58" spans="2:27" x14ac:dyDescent="0.2">
      <c r="B58" s="6" t="s">
        <v>104</v>
      </c>
      <c r="C58" s="6">
        <v>163</v>
      </c>
      <c r="D58" s="7" t="str">
        <f t="shared" si="0"/>
        <v>01173_163</v>
      </c>
      <c r="E58" s="6" t="s">
        <v>111</v>
      </c>
      <c r="F58" s="6">
        <v>50</v>
      </c>
      <c r="G58" s="6">
        <v>6.45</v>
      </c>
      <c r="H58" s="6">
        <v>322.5</v>
      </c>
      <c r="I58" s="8">
        <v>43728</v>
      </c>
      <c r="J58" s="6" t="s">
        <v>26</v>
      </c>
      <c r="K58" s="6">
        <v>-2.2000000000000002</v>
      </c>
      <c r="L58" s="6">
        <v>-2.2200000000000002</v>
      </c>
      <c r="M58" s="6">
        <v>0.5</v>
      </c>
      <c r="N58" s="6">
        <v>-2.72</v>
      </c>
      <c r="O58" s="6">
        <v>3.45</v>
      </c>
      <c r="P58" s="6">
        <v>2.66</v>
      </c>
      <c r="Q58" s="6">
        <v>0.12</v>
      </c>
      <c r="R58" s="6">
        <v>0.34</v>
      </c>
      <c r="S58" s="6">
        <v>133</v>
      </c>
      <c r="T58" s="6">
        <v>6</v>
      </c>
      <c r="U58" s="6">
        <v>17</v>
      </c>
      <c r="V58" s="9">
        <f t="shared" si="1"/>
        <v>5.2713178294573643E-2</v>
      </c>
      <c r="W58" s="9">
        <v>6.7523E-2</v>
      </c>
      <c r="X58" s="6" t="s">
        <v>27</v>
      </c>
      <c r="Y58" s="6" t="s">
        <v>32</v>
      </c>
      <c r="Z58" s="6" t="s">
        <v>29</v>
      </c>
      <c r="AA58" s="6" t="s">
        <v>111</v>
      </c>
    </row>
    <row r="59" spans="2:27" x14ac:dyDescent="0.2">
      <c r="B59" s="6" t="s">
        <v>104</v>
      </c>
      <c r="C59" s="6">
        <v>164</v>
      </c>
      <c r="D59" s="7" t="str">
        <f t="shared" si="0"/>
        <v>01173_164</v>
      </c>
      <c r="E59" s="6" t="s">
        <v>112</v>
      </c>
      <c r="F59" s="6">
        <v>38</v>
      </c>
      <c r="G59" s="6">
        <v>7.5</v>
      </c>
      <c r="H59" s="6">
        <v>285</v>
      </c>
      <c r="I59" s="8">
        <v>43728</v>
      </c>
      <c r="J59" s="6" t="s">
        <v>26</v>
      </c>
      <c r="K59" s="6">
        <v>-2.2000000000000002</v>
      </c>
      <c r="L59" s="6">
        <v>-2.2200000000000002</v>
      </c>
      <c r="M59" s="6">
        <v>0.5</v>
      </c>
      <c r="N59" s="6">
        <v>-2.72</v>
      </c>
      <c r="O59" s="6">
        <v>4.5</v>
      </c>
      <c r="P59" s="6">
        <v>3.53</v>
      </c>
      <c r="Q59" s="6">
        <v>0.37</v>
      </c>
      <c r="R59" s="6">
        <v>0.75</v>
      </c>
      <c r="S59" s="6">
        <v>134.1</v>
      </c>
      <c r="T59" s="6">
        <v>14.1</v>
      </c>
      <c r="U59" s="6">
        <v>28.5</v>
      </c>
      <c r="V59" s="9">
        <f t="shared" si="1"/>
        <v>0.1</v>
      </c>
      <c r="W59" s="9">
        <v>0.15589900000000001</v>
      </c>
      <c r="X59" s="6" t="s">
        <v>27</v>
      </c>
      <c r="Y59" s="6" t="s">
        <v>28</v>
      </c>
      <c r="Z59" s="6" t="s">
        <v>29</v>
      </c>
      <c r="AA59" s="6" t="s">
        <v>112</v>
      </c>
    </row>
    <row r="60" spans="2:27" x14ac:dyDescent="0.2">
      <c r="B60" s="6" t="s">
        <v>113</v>
      </c>
      <c r="C60" s="6">
        <v>170</v>
      </c>
      <c r="D60" s="7" t="str">
        <f t="shared" si="0"/>
        <v>00547_170</v>
      </c>
      <c r="E60" s="6" t="s">
        <v>114</v>
      </c>
      <c r="F60" s="6">
        <v>31.5</v>
      </c>
      <c r="G60" s="6">
        <v>8.75</v>
      </c>
      <c r="H60" s="6">
        <v>275.625</v>
      </c>
      <c r="I60" s="8">
        <v>43742</v>
      </c>
      <c r="J60" s="6" t="s">
        <v>101</v>
      </c>
      <c r="K60" s="6">
        <v>-2.2200000000000002</v>
      </c>
      <c r="L60" s="6">
        <v>-2.2200000000000002</v>
      </c>
      <c r="M60" s="6">
        <v>0.75</v>
      </c>
      <c r="N60" s="6">
        <v>-2.97</v>
      </c>
      <c r="O60" s="6">
        <v>4.25</v>
      </c>
      <c r="P60" s="6">
        <v>5.13</v>
      </c>
      <c r="Q60" s="6">
        <v>0.21</v>
      </c>
      <c r="R60" s="6">
        <v>0.7</v>
      </c>
      <c r="S60" s="6">
        <v>161.6</v>
      </c>
      <c r="T60" s="6">
        <v>6.6</v>
      </c>
      <c r="U60" s="6">
        <v>22.1</v>
      </c>
      <c r="V60" s="9">
        <f t="shared" si="1"/>
        <v>0.08</v>
      </c>
      <c r="W60" s="9">
        <v>6.3661999999999996E-2</v>
      </c>
      <c r="X60" s="6" t="s">
        <v>27</v>
      </c>
      <c r="Y60" s="6" t="s">
        <v>32</v>
      </c>
      <c r="Z60" s="6" t="s">
        <v>29</v>
      </c>
      <c r="AA60" s="6" t="s">
        <v>114</v>
      </c>
    </row>
    <row r="61" spans="2:27" x14ac:dyDescent="0.2">
      <c r="B61" s="6" t="s">
        <v>115</v>
      </c>
      <c r="C61" s="6">
        <v>172</v>
      </c>
      <c r="D61" s="7" t="str">
        <f t="shared" si="0"/>
        <v>01121_172</v>
      </c>
      <c r="E61" s="6" t="s">
        <v>116</v>
      </c>
      <c r="F61" s="6">
        <v>26</v>
      </c>
      <c r="G61" s="6">
        <v>5.0999999999999996</v>
      </c>
      <c r="H61" s="6">
        <v>132.6</v>
      </c>
      <c r="I61" s="8">
        <v>43742</v>
      </c>
      <c r="J61" s="6" t="s">
        <v>101</v>
      </c>
      <c r="K61" s="6">
        <v>-2.2200000000000002</v>
      </c>
      <c r="L61" s="6">
        <v>-2.2200000000000002</v>
      </c>
      <c r="M61" s="6">
        <v>0.5</v>
      </c>
      <c r="N61" s="6">
        <v>-2.72</v>
      </c>
      <c r="O61" s="6">
        <v>2.1</v>
      </c>
      <c r="P61" s="6">
        <v>1.54</v>
      </c>
      <c r="Q61" s="6">
        <v>0.02</v>
      </c>
      <c r="R61" s="6">
        <v>0.03</v>
      </c>
      <c r="S61" s="6">
        <v>40</v>
      </c>
      <c r="T61" s="6">
        <v>0.5</v>
      </c>
      <c r="U61" s="6">
        <v>0.8</v>
      </c>
      <c r="V61" s="9">
        <f t="shared" si="1"/>
        <v>5.8823529411764705E-3</v>
      </c>
      <c r="W61" s="9">
        <v>1.8792E-2</v>
      </c>
      <c r="X61" s="6" t="s">
        <v>27</v>
      </c>
      <c r="Y61" s="6" t="s">
        <v>32</v>
      </c>
      <c r="Z61" s="6" t="s">
        <v>29</v>
      </c>
      <c r="AA61" s="6" t="s">
        <v>116</v>
      </c>
    </row>
    <row r="62" spans="2:27" x14ac:dyDescent="0.2">
      <c r="B62" s="6" t="s">
        <v>117</v>
      </c>
      <c r="C62" s="6">
        <v>173</v>
      </c>
      <c r="D62" s="7" t="str">
        <f t="shared" si="0"/>
        <v>01094_173</v>
      </c>
      <c r="E62" s="6" t="s">
        <v>118</v>
      </c>
      <c r="F62" s="6">
        <v>50.5</v>
      </c>
      <c r="G62" s="6">
        <v>4.75</v>
      </c>
      <c r="H62" s="6">
        <v>239.875</v>
      </c>
      <c r="I62" s="8">
        <v>43742</v>
      </c>
      <c r="J62" s="6" t="s">
        <v>74</v>
      </c>
      <c r="K62" s="6">
        <v>-2.2200000000000002</v>
      </c>
      <c r="L62" s="6">
        <v>-2.2200000000000002</v>
      </c>
      <c r="M62" s="6">
        <v>0.5</v>
      </c>
      <c r="N62" s="6">
        <v>-2.72</v>
      </c>
      <c r="O62" s="6">
        <v>1.75</v>
      </c>
      <c r="P62" s="6">
        <v>1.42</v>
      </c>
      <c r="Q62" s="6">
        <v>0.05</v>
      </c>
      <c r="R62" s="6">
        <v>0.1</v>
      </c>
      <c r="S62" s="6">
        <v>71.7</v>
      </c>
      <c r="T62" s="6">
        <v>2.5</v>
      </c>
      <c r="U62" s="6">
        <v>5.0999999999999996</v>
      </c>
      <c r="V62" s="9">
        <f t="shared" si="1"/>
        <v>2.1052631578947368E-2</v>
      </c>
      <c r="W62" s="9">
        <v>5.4475000000000003E-2</v>
      </c>
      <c r="X62" s="6" t="s">
        <v>27</v>
      </c>
      <c r="Y62" s="6" t="s">
        <v>32</v>
      </c>
      <c r="Z62" s="6" t="s">
        <v>29</v>
      </c>
      <c r="AA62" s="6" t="s">
        <v>118</v>
      </c>
    </row>
    <row r="63" spans="2:27" x14ac:dyDescent="0.2">
      <c r="B63" s="6" t="s">
        <v>119</v>
      </c>
      <c r="C63" s="6">
        <v>174</v>
      </c>
      <c r="D63" s="7" t="str">
        <f t="shared" si="0"/>
        <v>00704_174</v>
      </c>
      <c r="E63" s="6" t="s">
        <v>120</v>
      </c>
      <c r="F63" s="6">
        <v>4</v>
      </c>
      <c r="G63" s="6">
        <v>16.600000000000001</v>
      </c>
      <c r="H63" s="6">
        <v>66.400000000000006</v>
      </c>
      <c r="I63" s="8">
        <v>43742</v>
      </c>
      <c r="J63" s="6" t="s">
        <v>47</v>
      </c>
      <c r="K63" s="6">
        <v>-2.2200000000000002</v>
      </c>
      <c r="L63" s="6">
        <v>-2.2200000000000002</v>
      </c>
      <c r="M63" s="6">
        <v>0.75</v>
      </c>
      <c r="N63" s="6">
        <v>-2.97</v>
      </c>
      <c r="O63" s="6">
        <v>12.1</v>
      </c>
      <c r="P63" s="6">
        <v>8.74</v>
      </c>
      <c r="Q63" s="6">
        <v>0.34</v>
      </c>
      <c r="R63" s="6">
        <v>0.92</v>
      </c>
      <c r="S63" s="6">
        <v>35</v>
      </c>
      <c r="T63" s="6">
        <v>1.4</v>
      </c>
      <c r="U63" s="6">
        <v>3.7</v>
      </c>
      <c r="V63" s="9">
        <f t="shared" si="1"/>
        <v>5.5421686746987948E-2</v>
      </c>
      <c r="W63" s="9">
        <v>3.7206000000000003E-2</v>
      </c>
      <c r="X63" s="6" t="s">
        <v>27</v>
      </c>
      <c r="Y63" s="6" t="s">
        <v>28</v>
      </c>
      <c r="Z63" s="6" t="s">
        <v>29</v>
      </c>
      <c r="AA63" s="6" t="s">
        <v>120</v>
      </c>
    </row>
    <row r="64" spans="2:27" x14ac:dyDescent="0.2">
      <c r="B64" s="6" t="s">
        <v>121</v>
      </c>
      <c r="C64" s="6">
        <v>175</v>
      </c>
      <c r="D64" s="7" t="str">
        <f t="shared" si="0"/>
        <v>00476_175</v>
      </c>
      <c r="E64" s="6" t="s">
        <v>122</v>
      </c>
      <c r="F64" s="6">
        <v>18</v>
      </c>
      <c r="G64" s="6">
        <v>13.4</v>
      </c>
      <c r="H64" s="6">
        <v>241.2</v>
      </c>
      <c r="I64" s="8">
        <v>43742</v>
      </c>
      <c r="J64" s="6" t="s">
        <v>47</v>
      </c>
      <c r="K64" s="6">
        <v>-2.2200000000000002</v>
      </c>
      <c r="L64" s="6">
        <v>-2.2200000000000002</v>
      </c>
      <c r="M64" s="6">
        <v>0.75</v>
      </c>
      <c r="N64" s="6">
        <v>-2.97</v>
      </c>
      <c r="O64" s="6">
        <v>8.9</v>
      </c>
      <c r="P64" s="6">
        <v>7.96</v>
      </c>
      <c r="Q64" s="6">
        <v>0.38</v>
      </c>
      <c r="R64" s="6">
        <v>0.74</v>
      </c>
      <c r="S64" s="6">
        <v>143.30000000000001</v>
      </c>
      <c r="T64" s="6">
        <v>6.8</v>
      </c>
      <c r="U64" s="6">
        <v>13.3</v>
      </c>
      <c r="V64" s="9">
        <f t="shared" si="1"/>
        <v>5.5223880597014927E-2</v>
      </c>
      <c r="W64" s="9">
        <v>5.6120999999999997E-2</v>
      </c>
      <c r="X64" s="6" t="s">
        <v>27</v>
      </c>
      <c r="Y64" s="6" t="s">
        <v>28</v>
      </c>
      <c r="Z64" s="6" t="s">
        <v>29</v>
      </c>
      <c r="AA64" s="6" t="s">
        <v>122</v>
      </c>
    </row>
    <row r="65" spans="2:27" x14ac:dyDescent="0.2">
      <c r="B65" s="6" t="s">
        <v>123</v>
      </c>
      <c r="C65" s="6">
        <v>176</v>
      </c>
      <c r="D65" s="7" t="str">
        <f t="shared" si="0"/>
        <v>00681_176</v>
      </c>
      <c r="E65" s="6" t="s">
        <v>124</v>
      </c>
      <c r="F65" s="6">
        <v>34</v>
      </c>
      <c r="G65" s="6">
        <v>12.55</v>
      </c>
      <c r="H65" s="6">
        <v>426.7</v>
      </c>
      <c r="I65" s="8">
        <v>43742</v>
      </c>
      <c r="J65" s="6" t="s">
        <v>47</v>
      </c>
      <c r="K65" s="6">
        <v>-2.2200000000000002</v>
      </c>
      <c r="L65" s="6">
        <v>-2.2200000000000002</v>
      </c>
      <c r="M65" s="6">
        <v>0.75</v>
      </c>
      <c r="N65" s="6">
        <v>-2.97</v>
      </c>
      <c r="O65" s="6">
        <v>8.0500000000000007</v>
      </c>
      <c r="P65" s="6">
        <v>5.92</v>
      </c>
      <c r="Q65" s="6">
        <v>0.34</v>
      </c>
      <c r="R65" s="6">
        <v>0.91</v>
      </c>
      <c r="S65" s="6">
        <v>201.3</v>
      </c>
      <c r="T65" s="6">
        <v>11.6</v>
      </c>
      <c r="U65" s="6">
        <v>30.9</v>
      </c>
      <c r="V65" s="9">
        <f t="shared" si="1"/>
        <v>7.2509960159362549E-2</v>
      </c>
      <c r="W65" s="9">
        <v>5.5441999999999998E-2</v>
      </c>
      <c r="X65" s="6" t="s">
        <v>27</v>
      </c>
      <c r="Y65" s="6" t="s">
        <v>32</v>
      </c>
      <c r="Z65" s="6" t="s">
        <v>29</v>
      </c>
      <c r="AA65" s="6" t="s">
        <v>124</v>
      </c>
    </row>
    <row r="66" spans="2:27" x14ac:dyDescent="0.2">
      <c r="B66" s="6" t="s">
        <v>125</v>
      </c>
      <c r="C66" s="6">
        <v>180</v>
      </c>
      <c r="D66" s="7" t="str">
        <f t="shared" si="0"/>
        <v>00264_180</v>
      </c>
      <c r="E66" s="6" t="s">
        <v>126</v>
      </c>
      <c r="F66" s="6">
        <v>31</v>
      </c>
      <c r="G66" s="6">
        <v>18.7</v>
      </c>
      <c r="H66" s="6">
        <v>579.70000000000005</v>
      </c>
      <c r="I66" s="8">
        <v>43742</v>
      </c>
      <c r="J66" s="6" t="s">
        <v>74</v>
      </c>
      <c r="K66" s="6">
        <v>-2.2200000000000002</v>
      </c>
      <c r="L66" s="6">
        <v>-2.2200000000000002</v>
      </c>
      <c r="M66" s="6">
        <v>0.75</v>
      </c>
      <c r="N66" s="6">
        <v>-2.97</v>
      </c>
      <c r="O66" s="6">
        <v>14.2</v>
      </c>
      <c r="P66" s="6">
        <v>7.02</v>
      </c>
      <c r="Q66" s="6">
        <v>0.33</v>
      </c>
      <c r="R66" s="6">
        <v>2.39</v>
      </c>
      <c r="S66" s="6">
        <v>217.6</v>
      </c>
      <c r="T66" s="6">
        <v>10.199999999999999</v>
      </c>
      <c r="U66" s="6">
        <v>74.099999999999994</v>
      </c>
      <c r="V66" s="9">
        <f t="shared" si="1"/>
        <v>0.12780748663101604</v>
      </c>
      <c r="W66" s="9">
        <v>3.0835000000000001E-2</v>
      </c>
      <c r="X66" s="6" t="s">
        <v>27</v>
      </c>
      <c r="Y66" s="6" t="s">
        <v>32</v>
      </c>
      <c r="Z66" s="6" t="s">
        <v>29</v>
      </c>
      <c r="AA66" s="6" t="s">
        <v>126</v>
      </c>
    </row>
    <row r="67" spans="2:27" x14ac:dyDescent="0.2">
      <c r="B67" s="6" t="s">
        <v>125</v>
      </c>
      <c r="C67" s="6">
        <v>181</v>
      </c>
      <c r="D67" s="7" t="str">
        <f t="shared" si="0"/>
        <v>00264_181</v>
      </c>
      <c r="E67" s="6" t="s">
        <v>127</v>
      </c>
      <c r="F67" s="6">
        <v>34</v>
      </c>
      <c r="G67" s="6">
        <v>11</v>
      </c>
      <c r="H67" s="6">
        <v>374</v>
      </c>
      <c r="I67" s="8">
        <v>43742</v>
      </c>
      <c r="J67" s="6" t="s">
        <v>74</v>
      </c>
      <c r="K67" s="6">
        <v>-2.2200000000000002</v>
      </c>
      <c r="L67" s="6">
        <v>-2.2200000000000002</v>
      </c>
      <c r="M67" s="6">
        <v>0.75</v>
      </c>
      <c r="N67" s="6">
        <v>-2.97</v>
      </c>
      <c r="O67" s="6">
        <v>6.5</v>
      </c>
      <c r="P67" s="6">
        <v>2.94</v>
      </c>
      <c r="Q67" s="6">
        <v>0.03</v>
      </c>
      <c r="R67" s="6">
        <v>0.8</v>
      </c>
      <c r="S67" s="6">
        <v>100</v>
      </c>
      <c r="T67" s="6">
        <v>1</v>
      </c>
      <c r="U67" s="6">
        <v>27.2</v>
      </c>
      <c r="V67" s="9">
        <f t="shared" si="1"/>
        <v>7.2727272727272738E-2</v>
      </c>
      <c r="W67" s="9">
        <v>6.1409999999999998E-3</v>
      </c>
      <c r="X67" s="6" t="s">
        <v>27</v>
      </c>
      <c r="Y67" s="6" t="s">
        <v>32</v>
      </c>
      <c r="Z67" s="6" t="s">
        <v>29</v>
      </c>
      <c r="AA67" s="6" t="s">
        <v>127</v>
      </c>
    </row>
    <row r="68" spans="2:27" x14ac:dyDescent="0.2">
      <c r="B68" s="6" t="s">
        <v>128</v>
      </c>
      <c r="C68" s="6">
        <v>6</v>
      </c>
      <c r="D68" s="7" t="str">
        <f t="shared" si="0"/>
        <v>00579_006</v>
      </c>
      <c r="E68" s="6" t="s">
        <v>129</v>
      </c>
      <c r="F68" s="6">
        <v>34</v>
      </c>
      <c r="G68" s="6">
        <v>9.25</v>
      </c>
      <c r="H68" s="6">
        <v>314.5</v>
      </c>
      <c r="I68" s="8">
        <v>43663</v>
      </c>
      <c r="J68" s="6" t="s">
        <v>38</v>
      </c>
      <c r="K68" s="6">
        <v>-1.94</v>
      </c>
      <c r="L68" s="6">
        <v>-1.97</v>
      </c>
      <c r="M68" s="6">
        <v>0.75</v>
      </c>
      <c r="N68" s="6">
        <v>-2.72</v>
      </c>
      <c r="O68" s="6">
        <v>4.75</v>
      </c>
      <c r="P68" s="6">
        <v>2.4300000000000002</v>
      </c>
      <c r="Q68" s="6">
        <v>0.35</v>
      </c>
      <c r="R68" s="6">
        <v>0.73</v>
      </c>
      <c r="S68" s="6">
        <v>82.6</v>
      </c>
      <c r="T68" s="6">
        <v>11.9</v>
      </c>
      <c r="U68" s="6">
        <v>24.8</v>
      </c>
      <c r="V68" s="9">
        <f t="shared" si="1"/>
        <v>7.8918918918918918E-2</v>
      </c>
      <c r="W68" s="9">
        <v>9.3877000000000002E-2</v>
      </c>
      <c r="X68" s="6" t="s">
        <v>27</v>
      </c>
      <c r="Y68" s="6" t="s">
        <v>28</v>
      </c>
      <c r="Z68" s="6" t="s">
        <v>29</v>
      </c>
      <c r="AA68" s="6" t="s">
        <v>129</v>
      </c>
    </row>
    <row r="69" spans="2:27" x14ac:dyDescent="0.2">
      <c r="B69" s="6" t="s">
        <v>128</v>
      </c>
      <c r="C69" s="6">
        <v>8</v>
      </c>
      <c r="D69" s="7" t="str">
        <f t="shared" si="0"/>
        <v>00579_008</v>
      </c>
      <c r="E69" s="6" t="s">
        <v>130</v>
      </c>
      <c r="F69" s="6">
        <v>17</v>
      </c>
      <c r="G69" s="6">
        <v>22</v>
      </c>
      <c r="H69" s="6">
        <v>374</v>
      </c>
      <c r="I69" s="8">
        <v>43663</v>
      </c>
      <c r="J69" s="6" t="s">
        <v>38</v>
      </c>
      <c r="K69" s="6">
        <v>-1.94</v>
      </c>
      <c r="L69" s="6">
        <v>-1.97</v>
      </c>
      <c r="M69" s="6">
        <v>0.75</v>
      </c>
      <c r="N69" s="6">
        <v>-2.72</v>
      </c>
      <c r="O69" s="6">
        <v>17.5</v>
      </c>
      <c r="P69" s="6">
        <v>8.1300000000000008</v>
      </c>
      <c r="Q69" s="6">
        <v>0.33</v>
      </c>
      <c r="R69" s="6">
        <v>1.86</v>
      </c>
      <c r="S69" s="6">
        <v>138.19999999999999</v>
      </c>
      <c r="T69" s="6">
        <v>5.6</v>
      </c>
      <c r="U69" s="6">
        <v>31.6</v>
      </c>
      <c r="V69" s="9">
        <f t="shared" si="1"/>
        <v>8.4545454545454549E-2</v>
      </c>
      <c r="W69" s="9">
        <v>2.5062000000000001E-2</v>
      </c>
      <c r="X69" s="6" t="s">
        <v>27</v>
      </c>
      <c r="Y69" s="6" t="s">
        <v>32</v>
      </c>
      <c r="Z69" s="6" t="s">
        <v>29</v>
      </c>
      <c r="AA69" s="6" t="s">
        <v>130</v>
      </c>
    </row>
    <row r="70" spans="2:27" x14ac:dyDescent="0.2">
      <c r="B70" s="6" t="s">
        <v>128</v>
      </c>
      <c r="C70" s="6">
        <v>9</v>
      </c>
      <c r="D70" s="7" t="str">
        <f t="shared" si="0"/>
        <v>00579_009</v>
      </c>
      <c r="E70" s="6" t="s">
        <v>131</v>
      </c>
      <c r="F70" s="6">
        <v>24.5</v>
      </c>
      <c r="G70" s="6">
        <v>5.85</v>
      </c>
      <c r="H70" s="6">
        <v>143.32499999999999</v>
      </c>
      <c r="I70" s="8">
        <v>43663</v>
      </c>
      <c r="J70" s="6" t="s">
        <v>38</v>
      </c>
      <c r="K70" s="6">
        <v>-1.94</v>
      </c>
      <c r="L70" s="6">
        <v>-1.97</v>
      </c>
      <c r="M70" s="6">
        <v>0.75</v>
      </c>
      <c r="N70" s="6">
        <v>-2.72</v>
      </c>
      <c r="O70" s="6">
        <v>1.95</v>
      </c>
      <c r="P70" s="6">
        <v>1.05</v>
      </c>
      <c r="Q70" s="6">
        <v>0</v>
      </c>
      <c r="R70" s="6">
        <v>0.22</v>
      </c>
      <c r="S70" s="6">
        <v>25.7</v>
      </c>
      <c r="T70" s="6">
        <v>0</v>
      </c>
      <c r="U70" s="6">
        <v>5.4</v>
      </c>
      <c r="V70" s="9">
        <f t="shared" si="1"/>
        <v>3.7606837606837612E-2</v>
      </c>
      <c r="W70" s="9">
        <v>0</v>
      </c>
      <c r="X70" s="6" t="s">
        <v>27</v>
      </c>
      <c r="Y70" s="6" t="s">
        <v>32</v>
      </c>
      <c r="Z70" s="6" t="s">
        <v>41</v>
      </c>
      <c r="AA70" s="6" t="s">
        <v>131</v>
      </c>
    </row>
    <row r="71" spans="2:27" x14ac:dyDescent="0.2">
      <c r="B71" s="6" t="s">
        <v>132</v>
      </c>
      <c r="C71" s="6">
        <v>14</v>
      </c>
      <c r="D71" s="7" t="str">
        <f t="shared" ref="D71:D134" si="2">RIGHT(AA71,9)</f>
        <v>01577_014</v>
      </c>
      <c r="E71" s="6" t="s">
        <v>133</v>
      </c>
      <c r="F71" s="6">
        <v>45.5</v>
      </c>
      <c r="G71" s="6">
        <v>5</v>
      </c>
      <c r="H71" s="6">
        <v>227.5</v>
      </c>
      <c r="I71" s="8">
        <v>43663</v>
      </c>
      <c r="J71" s="6" t="s">
        <v>26</v>
      </c>
      <c r="K71" s="6">
        <v>-1.95</v>
      </c>
      <c r="L71" s="6">
        <v>-1.97</v>
      </c>
      <c r="M71" s="6">
        <v>0.75</v>
      </c>
      <c r="N71" s="6">
        <v>-2.72</v>
      </c>
      <c r="O71" s="6">
        <v>1.6666669999999999</v>
      </c>
      <c r="P71" s="6">
        <v>0.82</v>
      </c>
      <c r="Q71" s="6">
        <v>0.02</v>
      </c>
      <c r="R71" s="6">
        <v>0.19</v>
      </c>
      <c r="S71" s="6">
        <v>37.299999999999997</v>
      </c>
      <c r="T71" s="6">
        <v>0.9</v>
      </c>
      <c r="U71" s="6">
        <v>8.6</v>
      </c>
      <c r="V71" s="9">
        <f t="shared" si="1"/>
        <v>3.7999999999999999E-2</v>
      </c>
      <c r="W71" s="9">
        <v>1.5748000000000002E-2</v>
      </c>
      <c r="X71" s="6" t="s">
        <v>27</v>
      </c>
      <c r="Y71" s="6" t="s">
        <v>32</v>
      </c>
      <c r="Z71" s="6" t="s">
        <v>29</v>
      </c>
      <c r="AA71" s="6" t="s">
        <v>133</v>
      </c>
    </row>
    <row r="72" spans="2:27" x14ac:dyDescent="0.2">
      <c r="B72" s="6" t="s">
        <v>134</v>
      </c>
      <c r="C72" s="6">
        <v>34</v>
      </c>
      <c r="D72" s="7" t="str">
        <f t="shared" si="2"/>
        <v>00174_034</v>
      </c>
      <c r="E72" s="6" t="s">
        <v>135</v>
      </c>
      <c r="F72" s="6">
        <v>47</v>
      </c>
      <c r="G72" s="6">
        <v>5.5</v>
      </c>
      <c r="H72" s="6">
        <v>258.5</v>
      </c>
      <c r="I72" s="8">
        <v>43662</v>
      </c>
      <c r="J72" s="6" t="s">
        <v>74</v>
      </c>
      <c r="K72" s="6">
        <v>-1.95</v>
      </c>
      <c r="L72" s="6">
        <v>-1.97</v>
      </c>
      <c r="M72" s="6">
        <v>0.75</v>
      </c>
      <c r="N72" s="6">
        <v>-2.72</v>
      </c>
      <c r="O72" s="6">
        <v>1.8333330000000001</v>
      </c>
      <c r="P72" s="6">
        <v>1.53</v>
      </c>
      <c r="Q72" s="6">
        <v>0.03</v>
      </c>
      <c r="R72" s="6">
        <v>0.24</v>
      </c>
      <c r="S72" s="6">
        <v>71.900000000000006</v>
      </c>
      <c r="T72" s="6">
        <v>1.4</v>
      </c>
      <c r="U72" s="6">
        <v>11.3</v>
      </c>
      <c r="V72" s="9">
        <f t="shared" ref="V72:V135" si="3">R72/G72</f>
        <v>4.3636363636363633E-2</v>
      </c>
      <c r="W72" s="9">
        <v>2.1351999999999999E-2</v>
      </c>
      <c r="X72" s="6" t="s">
        <v>27</v>
      </c>
      <c r="Y72" s="6" t="s">
        <v>32</v>
      </c>
      <c r="Z72" s="6" t="s">
        <v>29</v>
      </c>
      <c r="AA72" s="6" t="s">
        <v>135</v>
      </c>
    </row>
    <row r="73" spans="2:27" x14ac:dyDescent="0.2">
      <c r="B73" s="6" t="s">
        <v>136</v>
      </c>
      <c r="C73" s="6">
        <v>43</v>
      </c>
      <c r="D73" s="7" t="str">
        <f t="shared" si="2"/>
        <v>83-01_043</v>
      </c>
      <c r="E73" s="6" t="s">
        <v>137</v>
      </c>
      <c r="F73" s="6">
        <v>16</v>
      </c>
      <c r="G73" s="6">
        <v>9.75</v>
      </c>
      <c r="H73" s="6">
        <v>156</v>
      </c>
      <c r="I73" s="8">
        <v>43662</v>
      </c>
      <c r="J73" s="6" t="s">
        <v>74</v>
      </c>
      <c r="K73" s="6">
        <v>-1.97</v>
      </c>
      <c r="L73" s="6">
        <v>-1.97</v>
      </c>
      <c r="M73" s="6">
        <v>0.75</v>
      </c>
      <c r="N73" s="6">
        <v>-2.72</v>
      </c>
      <c r="O73" s="6">
        <v>5.25</v>
      </c>
      <c r="P73" s="6">
        <v>3.26</v>
      </c>
      <c r="Q73" s="6">
        <v>0</v>
      </c>
      <c r="R73" s="6">
        <v>0.13</v>
      </c>
      <c r="S73" s="6">
        <v>52.2</v>
      </c>
      <c r="T73" s="6">
        <v>0</v>
      </c>
      <c r="U73" s="6">
        <v>2.1</v>
      </c>
      <c r="V73" s="9">
        <f t="shared" si="3"/>
        <v>1.3333333333333334E-2</v>
      </c>
      <c r="W73" s="9">
        <v>0</v>
      </c>
      <c r="X73" s="6" t="s">
        <v>27</v>
      </c>
      <c r="Y73" s="6" t="s">
        <v>32</v>
      </c>
      <c r="Z73" s="6" t="s">
        <v>41</v>
      </c>
      <c r="AA73" s="6" t="s">
        <v>137</v>
      </c>
    </row>
    <row r="74" spans="2:27" x14ac:dyDescent="0.2">
      <c r="B74" s="6" t="s">
        <v>138</v>
      </c>
      <c r="C74" s="6">
        <v>44</v>
      </c>
      <c r="D74" s="7" t="str">
        <f t="shared" si="2"/>
        <v>01584_044</v>
      </c>
      <c r="E74" s="6" t="s">
        <v>139</v>
      </c>
      <c r="F74" s="6">
        <v>32.5</v>
      </c>
      <c r="G74" s="6">
        <v>6.3</v>
      </c>
      <c r="H74" s="6">
        <v>204.75</v>
      </c>
      <c r="I74" s="8">
        <v>43662</v>
      </c>
      <c r="J74" s="6" t="s">
        <v>74</v>
      </c>
      <c r="K74" s="6">
        <v>-1.97</v>
      </c>
      <c r="L74" s="6">
        <v>-1.97</v>
      </c>
      <c r="M74" s="6">
        <v>0.75</v>
      </c>
      <c r="N74" s="6">
        <v>-2.72</v>
      </c>
      <c r="O74" s="6">
        <v>1.8</v>
      </c>
      <c r="P74" s="6">
        <v>1.79</v>
      </c>
      <c r="Q74" s="6">
        <v>0</v>
      </c>
      <c r="R74" s="6">
        <v>0.13</v>
      </c>
      <c r="S74" s="6">
        <v>58.2</v>
      </c>
      <c r="T74" s="6">
        <v>0</v>
      </c>
      <c r="U74" s="6">
        <v>4.2</v>
      </c>
      <c r="V74" s="9">
        <f t="shared" si="3"/>
        <v>2.0634920634920638E-2</v>
      </c>
      <c r="W74" s="9">
        <v>0</v>
      </c>
      <c r="X74" s="6" t="s">
        <v>27</v>
      </c>
      <c r="Y74" s="6" t="s">
        <v>32</v>
      </c>
      <c r="Z74" s="6" t="s">
        <v>41</v>
      </c>
      <c r="AA74" s="6" t="s">
        <v>139</v>
      </c>
    </row>
    <row r="75" spans="2:27" x14ac:dyDescent="0.2">
      <c r="B75" s="6" t="s">
        <v>138</v>
      </c>
      <c r="C75" s="6">
        <v>46</v>
      </c>
      <c r="D75" s="7" t="str">
        <f t="shared" si="2"/>
        <v>01584_046</v>
      </c>
      <c r="E75" s="6" t="s">
        <v>140</v>
      </c>
      <c r="F75" s="6">
        <v>45</v>
      </c>
      <c r="G75" s="6">
        <v>6</v>
      </c>
      <c r="H75" s="6">
        <v>270</v>
      </c>
      <c r="I75" s="8">
        <v>43662</v>
      </c>
      <c r="J75" s="6" t="s">
        <v>74</v>
      </c>
      <c r="K75" s="6">
        <v>-1.97</v>
      </c>
      <c r="L75" s="6">
        <v>-1.97</v>
      </c>
      <c r="M75" s="6">
        <v>0.75</v>
      </c>
      <c r="N75" s="6">
        <v>-2.72</v>
      </c>
      <c r="O75" s="6">
        <v>1.5</v>
      </c>
      <c r="P75" s="6">
        <v>2.2799999999999998</v>
      </c>
      <c r="Q75" s="6">
        <v>0.02</v>
      </c>
      <c r="R75" s="6">
        <v>0.15</v>
      </c>
      <c r="S75" s="6">
        <v>102.6</v>
      </c>
      <c r="T75" s="6">
        <v>0.9</v>
      </c>
      <c r="U75" s="6">
        <v>6.8</v>
      </c>
      <c r="V75" s="9">
        <f t="shared" si="3"/>
        <v>2.4999999999999998E-2</v>
      </c>
      <c r="W75" s="9">
        <v>1.7316000000000002E-2</v>
      </c>
      <c r="X75" s="6" t="s">
        <v>27</v>
      </c>
      <c r="Y75" s="6" t="s">
        <v>32</v>
      </c>
      <c r="Z75" s="6" t="s">
        <v>29</v>
      </c>
      <c r="AA75" s="6" t="s">
        <v>140</v>
      </c>
    </row>
    <row r="76" spans="2:27" x14ac:dyDescent="0.2">
      <c r="B76" s="6" t="s">
        <v>141</v>
      </c>
      <c r="C76" s="6">
        <v>52</v>
      </c>
      <c r="D76" s="7" t="str">
        <f t="shared" si="2"/>
        <v>00148_052</v>
      </c>
      <c r="E76" s="6" t="s">
        <v>142</v>
      </c>
      <c r="F76" s="6">
        <v>47.5</v>
      </c>
      <c r="G76" s="6">
        <v>6.2</v>
      </c>
      <c r="H76" s="6">
        <v>294.5</v>
      </c>
      <c r="I76" s="8">
        <v>43662</v>
      </c>
      <c r="J76" s="6" t="s">
        <v>47</v>
      </c>
      <c r="K76" s="6">
        <v>-2</v>
      </c>
      <c r="L76" s="6">
        <v>-1.97</v>
      </c>
      <c r="M76" s="6">
        <v>0.75</v>
      </c>
      <c r="N76" s="6">
        <v>-2.72</v>
      </c>
      <c r="O76" s="6">
        <v>1.7</v>
      </c>
      <c r="P76" s="6">
        <v>1.47</v>
      </c>
      <c r="Q76" s="6">
        <v>0</v>
      </c>
      <c r="R76" s="6">
        <v>0.12</v>
      </c>
      <c r="S76" s="6">
        <v>69.8</v>
      </c>
      <c r="T76" s="6">
        <v>0</v>
      </c>
      <c r="U76" s="6">
        <v>5.7</v>
      </c>
      <c r="V76" s="9">
        <f t="shared" si="3"/>
        <v>1.9354838709677417E-2</v>
      </c>
      <c r="W76" s="9">
        <v>0</v>
      </c>
      <c r="X76" s="6" t="s">
        <v>27</v>
      </c>
      <c r="Y76" s="6" t="s">
        <v>32</v>
      </c>
      <c r="Z76" s="6" t="s">
        <v>41</v>
      </c>
      <c r="AA76" s="6" t="s">
        <v>142</v>
      </c>
    </row>
    <row r="77" spans="2:27" x14ac:dyDescent="0.2">
      <c r="B77" s="6" t="s">
        <v>141</v>
      </c>
      <c r="C77" s="6">
        <v>53</v>
      </c>
      <c r="D77" s="7" t="str">
        <f t="shared" si="2"/>
        <v>00148_053</v>
      </c>
      <c r="E77" s="6" t="s">
        <v>143</v>
      </c>
      <c r="F77" s="6">
        <v>42.5</v>
      </c>
      <c r="G77" s="6">
        <v>6.6</v>
      </c>
      <c r="H77" s="6">
        <v>280.5</v>
      </c>
      <c r="I77" s="8">
        <v>43662</v>
      </c>
      <c r="J77" s="6" t="s">
        <v>47</v>
      </c>
      <c r="K77" s="6">
        <v>-2</v>
      </c>
      <c r="L77" s="6">
        <v>-1.97</v>
      </c>
      <c r="M77" s="6">
        <v>0.75</v>
      </c>
      <c r="N77" s="6">
        <v>-2.72</v>
      </c>
      <c r="O77" s="6">
        <v>2.1</v>
      </c>
      <c r="P77" s="6">
        <v>2.42</v>
      </c>
      <c r="Q77" s="6">
        <v>0.02</v>
      </c>
      <c r="R77" s="6">
        <v>0.25</v>
      </c>
      <c r="S77" s="6">
        <v>102.9</v>
      </c>
      <c r="T77" s="6">
        <v>0.9</v>
      </c>
      <c r="U77" s="6">
        <v>10.6</v>
      </c>
      <c r="V77" s="9">
        <f t="shared" si="3"/>
        <v>3.787878787878788E-2</v>
      </c>
      <c r="W77" s="9">
        <v>1.2527999999999999E-2</v>
      </c>
      <c r="X77" s="6" t="s">
        <v>27</v>
      </c>
      <c r="Y77" s="6" t="s">
        <v>32</v>
      </c>
      <c r="Z77" s="6" t="s">
        <v>29</v>
      </c>
      <c r="AA77" s="6" t="s">
        <v>143</v>
      </c>
    </row>
    <row r="78" spans="2:27" x14ac:dyDescent="0.2">
      <c r="B78" s="6" t="s">
        <v>144</v>
      </c>
      <c r="C78" s="6">
        <v>55</v>
      </c>
      <c r="D78" s="7" t="str">
        <f t="shared" si="2"/>
        <v>00169_055</v>
      </c>
      <c r="E78" s="6" t="s">
        <v>145</v>
      </c>
      <c r="F78" s="6">
        <v>47.5</v>
      </c>
      <c r="G78" s="6">
        <v>3.7</v>
      </c>
      <c r="H78" s="6">
        <v>175.75</v>
      </c>
      <c r="I78" s="8">
        <v>43662</v>
      </c>
      <c r="J78" s="6" t="s">
        <v>74</v>
      </c>
      <c r="K78" s="6">
        <v>-2</v>
      </c>
      <c r="L78" s="6">
        <v>-1.97</v>
      </c>
      <c r="M78" s="6">
        <v>0.5</v>
      </c>
      <c r="N78" s="6">
        <v>-2.4700000000000002</v>
      </c>
      <c r="O78" s="6">
        <v>1</v>
      </c>
      <c r="P78" s="6">
        <v>1.26</v>
      </c>
      <c r="Q78" s="6">
        <v>0</v>
      </c>
      <c r="R78" s="6">
        <v>0</v>
      </c>
      <c r="S78" s="6">
        <v>59.9</v>
      </c>
      <c r="T78" s="6">
        <v>0</v>
      </c>
      <c r="U78" s="6">
        <v>0</v>
      </c>
      <c r="V78" s="9">
        <f t="shared" si="3"/>
        <v>0</v>
      </c>
      <c r="W78" s="9">
        <v>0</v>
      </c>
      <c r="X78" s="6" t="s">
        <v>27</v>
      </c>
      <c r="Y78" s="6" t="s">
        <v>32</v>
      </c>
      <c r="Z78" s="6" t="s">
        <v>41</v>
      </c>
      <c r="AA78" s="6" t="s">
        <v>145</v>
      </c>
    </row>
    <row r="79" spans="2:27" x14ac:dyDescent="0.2">
      <c r="B79" s="6" t="s">
        <v>146</v>
      </c>
      <c r="C79" s="6">
        <v>58</v>
      </c>
      <c r="D79" s="7" t="str">
        <f t="shared" si="2"/>
        <v>01440_058</v>
      </c>
      <c r="E79" s="6" t="s">
        <v>147</v>
      </c>
      <c r="F79" s="6">
        <v>48</v>
      </c>
      <c r="G79" s="6">
        <v>3.4</v>
      </c>
      <c r="H79" s="6">
        <v>163.19999999999999</v>
      </c>
      <c r="I79" s="8">
        <v>43662</v>
      </c>
      <c r="J79" s="6" t="s">
        <v>74</v>
      </c>
      <c r="K79" s="6">
        <v>-2</v>
      </c>
      <c r="L79" s="6">
        <v>-1.97</v>
      </c>
      <c r="M79" s="6">
        <v>0.5</v>
      </c>
      <c r="N79" s="6">
        <v>-2.4700000000000002</v>
      </c>
      <c r="O79" s="6">
        <v>1</v>
      </c>
      <c r="P79" s="6">
        <v>1.47</v>
      </c>
      <c r="Q79" s="6">
        <v>0</v>
      </c>
      <c r="R79" s="6">
        <v>0</v>
      </c>
      <c r="S79" s="6">
        <v>70.599999999999994</v>
      </c>
      <c r="T79" s="6">
        <v>0</v>
      </c>
      <c r="U79" s="6">
        <v>0</v>
      </c>
      <c r="V79" s="9">
        <f t="shared" si="3"/>
        <v>0</v>
      </c>
      <c r="W79" s="9">
        <v>0</v>
      </c>
      <c r="X79" s="6" t="s">
        <v>27</v>
      </c>
      <c r="Y79" s="6" t="s">
        <v>32</v>
      </c>
      <c r="Z79" s="6" t="s">
        <v>41</v>
      </c>
      <c r="AA79" s="6" t="s">
        <v>147</v>
      </c>
    </row>
    <row r="80" spans="2:27" x14ac:dyDescent="0.2">
      <c r="B80" s="6" t="s">
        <v>148</v>
      </c>
      <c r="C80" s="6">
        <v>71</v>
      </c>
      <c r="D80" s="7" t="str">
        <f t="shared" si="2"/>
        <v>00610_071</v>
      </c>
      <c r="E80" s="6" t="s">
        <v>149</v>
      </c>
      <c r="F80" s="6">
        <v>30</v>
      </c>
      <c r="G80" s="6">
        <v>3</v>
      </c>
      <c r="H80" s="6">
        <v>90</v>
      </c>
      <c r="I80" s="8">
        <v>43661</v>
      </c>
      <c r="J80" s="6" t="s">
        <v>150</v>
      </c>
      <c r="K80" s="6">
        <v>-1.98</v>
      </c>
      <c r="L80" s="6">
        <v>-1.97</v>
      </c>
      <c r="M80" s="6">
        <v>0.35</v>
      </c>
      <c r="N80" s="6">
        <v>-2.3199999999999998</v>
      </c>
      <c r="O80" s="6">
        <v>1.6</v>
      </c>
      <c r="P80" s="6">
        <v>1.19</v>
      </c>
      <c r="Q80" s="6">
        <v>0.01</v>
      </c>
      <c r="R80" s="6">
        <v>0.16</v>
      </c>
      <c r="S80" s="6">
        <v>35.700000000000003</v>
      </c>
      <c r="T80" s="6">
        <v>0.3</v>
      </c>
      <c r="U80" s="6">
        <v>4.8</v>
      </c>
      <c r="V80" s="9">
        <f t="shared" si="3"/>
        <v>5.3333333333333337E-2</v>
      </c>
      <c r="W80" s="9">
        <v>1.7718999999999999E-2</v>
      </c>
      <c r="X80" s="6" t="s">
        <v>27</v>
      </c>
      <c r="Y80" s="6" t="s">
        <v>32</v>
      </c>
      <c r="Z80" s="6" t="s">
        <v>29</v>
      </c>
      <c r="AA80" s="6" t="s">
        <v>149</v>
      </c>
    </row>
    <row r="81" spans="2:27" x14ac:dyDescent="0.2">
      <c r="B81" s="6" t="s">
        <v>148</v>
      </c>
      <c r="C81" s="6">
        <v>73</v>
      </c>
      <c r="D81" s="7" t="str">
        <f t="shared" si="2"/>
        <v>00610_073</v>
      </c>
      <c r="E81" s="6" t="s">
        <v>151</v>
      </c>
      <c r="F81" s="6">
        <v>38.5</v>
      </c>
      <c r="G81" s="6">
        <v>3.5</v>
      </c>
      <c r="H81" s="6">
        <v>134.75</v>
      </c>
      <c r="I81" s="8">
        <v>43661</v>
      </c>
      <c r="J81" s="6" t="s">
        <v>150</v>
      </c>
      <c r="K81" s="6">
        <v>-1.97</v>
      </c>
      <c r="L81" s="6">
        <v>-1.97</v>
      </c>
      <c r="M81" s="6">
        <v>0.35</v>
      </c>
      <c r="N81" s="6">
        <v>-2.3199999999999998</v>
      </c>
      <c r="O81" s="6">
        <v>2.1</v>
      </c>
      <c r="P81" s="6">
        <v>0.88</v>
      </c>
      <c r="Q81" s="6">
        <v>0.04</v>
      </c>
      <c r="R81" s="6">
        <v>0.13</v>
      </c>
      <c r="S81" s="6">
        <v>33.9</v>
      </c>
      <c r="T81" s="6">
        <v>1.5</v>
      </c>
      <c r="U81" s="6">
        <v>5</v>
      </c>
      <c r="V81" s="9">
        <f t="shared" si="3"/>
        <v>3.7142857142857144E-2</v>
      </c>
      <c r="W81" s="9">
        <v>5.3452E-2</v>
      </c>
      <c r="X81" s="6" t="s">
        <v>27</v>
      </c>
      <c r="Y81" s="6" t="s">
        <v>32</v>
      </c>
      <c r="Z81" s="6" t="s">
        <v>29</v>
      </c>
      <c r="AA81" s="6" t="s">
        <v>151</v>
      </c>
    </row>
    <row r="82" spans="2:27" x14ac:dyDescent="0.2">
      <c r="B82" s="6" t="s">
        <v>152</v>
      </c>
      <c r="C82" s="6">
        <v>74</v>
      </c>
      <c r="D82" s="7" t="str">
        <f t="shared" si="2"/>
        <v>00680_074</v>
      </c>
      <c r="E82" s="6" t="s">
        <v>153</v>
      </c>
      <c r="F82" s="6">
        <v>55.5</v>
      </c>
      <c r="G82" s="6">
        <v>3.15</v>
      </c>
      <c r="H82" s="6">
        <v>174.82499999999999</v>
      </c>
      <c r="I82" s="8">
        <v>43661</v>
      </c>
      <c r="J82" s="6" t="s">
        <v>38</v>
      </c>
      <c r="K82" s="6">
        <v>-1.97</v>
      </c>
      <c r="L82" s="6">
        <v>-1.97</v>
      </c>
      <c r="M82" s="6">
        <v>0.5</v>
      </c>
      <c r="N82" s="6">
        <v>-2.4700000000000002</v>
      </c>
      <c r="O82" s="6">
        <v>1.1499999999999999</v>
      </c>
      <c r="P82" s="6">
        <v>0.45</v>
      </c>
      <c r="Q82" s="6">
        <v>0.02</v>
      </c>
      <c r="R82" s="6">
        <v>0.05</v>
      </c>
      <c r="S82" s="6">
        <v>25</v>
      </c>
      <c r="T82" s="6">
        <v>1.1000000000000001</v>
      </c>
      <c r="U82" s="6">
        <v>2.8</v>
      </c>
      <c r="V82" s="9">
        <f t="shared" si="3"/>
        <v>1.5873015873015876E-2</v>
      </c>
      <c r="W82" s="9">
        <v>3.3760999999999999E-2</v>
      </c>
      <c r="X82" s="6" t="s">
        <v>27</v>
      </c>
      <c r="Y82" s="6" t="s">
        <v>32</v>
      </c>
      <c r="Z82" s="6" t="s">
        <v>29</v>
      </c>
      <c r="AA82" s="6" t="s">
        <v>153</v>
      </c>
    </row>
    <row r="83" spans="2:27" x14ac:dyDescent="0.2">
      <c r="B83" s="6" t="s">
        <v>154</v>
      </c>
      <c r="C83" s="6">
        <v>84</v>
      </c>
      <c r="D83" s="7" t="str">
        <f t="shared" si="2"/>
        <v>01335_084</v>
      </c>
      <c r="E83" s="6" t="s">
        <v>155</v>
      </c>
      <c r="F83" s="6">
        <v>49</v>
      </c>
      <c r="G83" s="6">
        <v>6.4</v>
      </c>
      <c r="H83" s="6">
        <v>313.60000000000002</v>
      </c>
      <c r="I83" s="8">
        <v>43661</v>
      </c>
      <c r="J83" s="6" t="s">
        <v>150</v>
      </c>
      <c r="K83" s="6">
        <v>-1.97</v>
      </c>
      <c r="L83" s="6">
        <v>-1.97</v>
      </c>
      <c r="M83" s="6">
        <v>0.5</v>
      </c>
      <c r="N83" s="6">
        <v>-2.4700000000000002</v>
      </c>
      <c r="O83" s="6">
        <v>3.4</v>
      </c>
      <c r="P83" s="6">
        <v>1.44</v>
      </c>
      <c r="Q83" s="6">
        <v>0.16</v>
      </c>
      <c r="R83" s="6">
        <v>0.63</v>
      </c>
      <c r="S83" s="6">
        <v>70.599999999999994</v>
      </c>
      <c r="T83" s="6">
        <v>7.8</v>
      </c>
      <c r="U83" s="6">
        <v>30.9</v>
      </c>
      <c r="V83" s="9">
        <f t="shared" si="3"/>
        <v>9.8437499999999997E-2</v>
      </c>
      <c r="W83" s="9">
        <v>9.0365000000000001E-2</v>
      </c>
      <c r="X83" s="6" t="s">
        <v>27</v>
      </c>
      <c r="Y83" s="6" t="s">
        <v>32</v>
      </c>
      <c r="Z83" s="6" t="s">
        <v>29</v>
      </c>
      <c r="AA83" s="6" t="s">
        <v>155</v>
      </c>
    </row>
    <row r="84" spans="2:27" x14ac:dyDescent="0.2">
      <c r="B84" s="6" t="s">
        <v>154</v>
      </c>
      <c r="C84" s="6">
        <v>85</v>
      </c>
      <c r="D84" s="7" t="str">
        <f t="shared" si="2"/>
        <v>01335_085</v>
      </c>
      <c r="E84" s="6" t="s">
        <v>156</v>
      </c>
      <c r="F84" s="6">
        <v>28.5</v>
      </c>
      <c r="G84" s="6">
        <v>5.0999999999999996</v>
      </c>
      <c r="H84" s="6">
        <v>145.35</v>
      </c>
      <c r="I84" s="8">
        <v>43661</v>
      </c>
      <c r="J84" s="6" t="s">
        <v>74</v>
      </c>
      <c r="K84" s="6">
        <v>-1.97</v>
      </c>
      <c r="L84" s="6">
        <v>-1.97</v>
      </c>
      <c r="M84" s="6">
        <v>0.5</v>
      </c>
      <c r="N84" s="6">
        <v>-2.4700000000000002</v>
      </c>
      <c r="O84" s="6">
        <v>2.1</v>
      </c>
      <c r="P84" s="6">
        <v>0.99</v>
      </c>
      <c r="Q84" s="6">
        <v>0.02</v>
      </c>
      <c r="R84" s="6">
        <v>0.23</v>
      </c>
      <c r="S84" s="6">
        <v>28.2</v>
      </c>
      <c r="T84" s="6">
        <v>0.6</v>
      </c>
      <c r="U84" s="6">
        <v>6.6</v>
      </c>
      <c r="V84" s="9">
        <f t="shared" si="3"/>
        <v>4.5098039215686281E-2</v>
      </c>
      <c r="W84" s="9">
        <v>1.8792E-2</v>
      </c>
      <c r="X84" s="6" t="s">
        <v>27</v>
      </c>
      <c r="Y84" s="6" t="s">
        <v>32</v>
      </c>
      <c r="Z84" s="6" t="s">
        <v>29</v>
      </c>
      <c r="AA84" s="6" t="s">
        <v>156</v>
      </c>
    </row>
    <row r="85" spans="2:27" x14ac:dyDescent="0.2">
      <c r="B85" s="6" t="s">
        <v>157</v>
      </c>
      <c r="C85" s="6">
        <v>86</v>
      </c>
      <c r="D85" s="7" t="str">
        <f t="shared" si="2"/>
        <v>01131_086</v>
      </c>
      <c r="E85" s="6" t="s">
        <v>158</v>
      </c>
      <c r="F85" s="6">
        <v>37</v>
      </c>
      <c r="G85" s="6">
        <v>10.9</v>
      </c>
      <c r="H85" s="6">
        <v>403.3</v>
      </c>
      <c r="I85" s="8">
        <v>43661</v>
      </c>
      <c r="J85" s="6" t="s">
        <v>55</v>
      </c>
      <c r="K85" s="6">
        <v>-2.0699999999999998</v>
      </c>
      <c r="L85" s="6">
        <v>-2.09</v>
      </c>
      <c r="M85" s="6">
        <v>0.5</v>
      </c>
      <c r="N85" s="6">
        <v>-2.59</v>
      </c>
      <c r="O85" s="6">
        <v>7.9</v>
      </c>
      <c r="P85" s="6">
        <v>4.3499999999999996</v>
      </c>
      <c r="Q85" s="6">
        <v>0.46</v>
      </c>
      <c r="R85" s="6">
        <v>1.29</v>
      </c>
      <c r="S85" s="6">
        <v>161</v>
      </c>
      <c r="T85" s="6">
        <v>17</v>
      </c>
      <c r="U85" s="6">
        <v>47.7</v>
      </c>
      <c r="V85" s="9">
        <f t="shared" si="3"/>
        <v>0.118348623853211</v>
      </c>
      <c r="W85" s="9">
        <v>0.113936</v>
      </c>
      <c r="X85" s="6" t="s">
        <v>27</v>
      </c>
      <c r="Y85" s="6" t="s">
        <v>28</v>
      </c>
      <c r="Z85" s="6" t="s">
        <v>29</v>
      </c>
      <c r="AA85" s="6" t="s">
        <v>158</v>
      </c>
    </row>
    <row r="86" spans="2:27" x14ac:dyDescent="0.2">
      <c r="B86" s="6" t="s">
        <v>157</v>
      </c>
      <c r="C86" s="6">
        <v>87</v>
      </c>
      <c r="D86" s="7" t="str">
        <f t="shared" si="2"/>
        <v>01131_087</v>
      </c>
      <c r="E86" s="6" t="s">
        <v>159</v>
      </c>
      <c r="F86" s="6">
        <v>50</v>
      </c>
      <c r="G86" s="6">
        <v>10.45</v>
      </c>
      <c r="H86" s="6">
        <v>522.5</v>
      </c>
      <c r="I86" s="8">
        <v>43661</v>
      </c>
      <c r="J86" s="6" t="s">
        <v>74</v>
      </c>
      <c r="K86" s="6">
        <v>-2.0699999999999998</v>
      </c>
      <c r="L86" s="6">
        <v>-2.09</v>
      </c>
      <c r="M86" s="6">
        <v>0.5</v>
      </c>
      <c r="N86" s="6">
        <v>-2.59</v>
      </c>
      <c r="O86" s="6">
        <v>7.45</v>
      </c>
      <c r="P86" s="6">
        <v>4.57</v>
      </c>
      <c r="Q86" s="6">
        <v>0.17</v>
      </c>
      <c r="R86" s="6">
        <v>0.63</v>
      </c>
      <c r="S86" s="6">
        <v>228.5</v>
      </c>
      <c r="T86" s="6">
        <v>8.5</v>
      </c>
      <c r="U86" s="6">
        <v>31.5</v>
      </c>
      <c r="V86" s="9">
        <f t="shared" si="3"/>
        <v>6.0287081339712924E-2</v>
      </c>
      <c r="W86" s="9">
        <v>4.5221999999999998E-2</v>
      </c>
      <c r="X86" s="6" t="s">
        <v>27</v>
      </c>
      <c r="Y86" s="6" t="s">
        <v>32</v>
      </c>
      <c r="Z86" s="6" t="s">
        <v>29</v>
      </c>
      <c r="AA86" s="6" t="s">
        <v>159</v>
      </c>
    </row>
    <row r="87" spans="2:27" x14ac:dyDescent="0.2">
      <c r="B87" s="6" t="s">
        <v>157</v>
      </c>
      <c r="C87" s="6">
        <v>88</v>
      </c>
      <c r="D87" s="7" t="str">
        <f t="shared" si="2"/>
        <v>01131_088</v>
      </c>
      <c r="E87" s="6" t="s">
        <v>160</v>
      </c>
      <c r="F87" s="6">
        <v>55</v>
      </c>
      <c r="G87" s="6">
        <v>10.199999999999999</v>
      </c>
      <c r="H87" s="6">
        <v>561</v>
      </c>
      <c r="I87" s="8">
        <v>43661</v>
      </c>
      <c r="J87" s="6" t="s">
        <v>74</v>
      </c>
      <c r="K87" s="6">
        <v>-2.0699999999999998</v>
      </c>
      <c r="L87" s="6">
        <v>-2.09</v>
      </c>
      <c r="M87" s="6">
        <v>0.5</v>
      </c>
      <c r="N87" s="6">
        <v>-2.59</v>
      </c>
      <c r="O87" s="6">
        <v>7.2</v>
      </c>
      <c r="P87" s="6">
        <v>4.4800000000000004</v>
      </c>
      <c r="Q87" s="6">
        <v>0.38</v>
      </c>
      <c r="R87" s="6">
        <v>0.8</v>
      </c>
      <c r="S87" s="6">
        <v>246.4</v>
      </c>
      <c r="T87" s="6">
        <v>20.9</v>
      </c>
      <c r="U87" s="6">
        <v>44</v>
      </c>
      <c r="V87" s="9">
        <f t="shared" si="3"/>
        <v>7.8431372549019621E-2</v>
      </c>
      <c r="W87" s="9">
        <v>0.103284</v>
      </c>
      <c r="X87" s="6" t="s">
        <v>27</v>
      </c>
      <c r="Y87" s="6" t="s">
        <v>32</v>
      </c>
      <c r="Z87" s="6" t="s">
        <v>29</v>
      </c>
      <c r="AA87" s="6" t="s">
        <v>160</v>
      </c>
    </row>
    <row r="88" spans="2:27" x14ac:dyDescent="0.2">
      <c r="B88" s="6" t="s">
        <v>157</v>
      </c>
      <c r="C88" s="6">
        <v>89</v>
      </c>
      <c r="D88" s="7" t="str">
        <f t="shared" si="2"/>
        <v>01131_089</v>
      </c>
      <c r="E88" s="6" t="s">
        <v>161</v>
      </c>
      <c r="F88" s="6">
        <v>50</v>
      </c>
      <c r="G88" s="6">
        <v>10.5</v>
      </c>
      <c r="H88" s="6">
        <v>525</v>
      </c>
      <c r="I88" s="8">
        <v>43661</v>
      </c>
      <c r="J88" s="6" t="s">
        <v>74</v>
      </c>
      <c r="K88" s="6">
        <v>-2.0699999999999998</v>
      </c>
      <c r="L88" s="6">
        <v>-2.09</v>
      </c>
      <c r="M88" s="6">
        <v>0.5</v>
      </c>
      <c r="N88" s="6">
        <v>-2.59</v>
      </c>
      <c r="O88" s="6">
        <v>7.5</v>
      </c>
      <c r="P88" s="6">
        <v>4.66</v>
      </c>
      <c r="Q88" s="6">
        <v>0.34</v>
      </c>
      <c r="R88" s="6">
        <v>0.94</v>
      </c>
      <c r="S88" s="6">
        <v>233</v>
      </c>
      <c r="T88" s="6">
        <v>17</v>
      </c>
      <c r="U88" s="6">
        <v>47</v>
      </c>
      <c r="V88" s="9">
        <f t="shared" si="3"/>
        <v>8.9523809523809519E-2</v>
      </c>
      <c r="W88" s="9">
        <v>8.9052000000000006E-2</v>
      </c>
      <c r="X88" s="6" t="s">
        <v>27</v>
      </c>
      <c r="Y88" s="6" t="s">
        <v>32</v>
      </c>
      <c r="Z88" s="6" t="s">
        <v>29</v>
      </c>
      <c r="AA88" s="6" t="s">
        <v>161</v>
      </c>
    </row>
    <row r="89" spans="2:27" x14ac:dyDescent="0.2">
      <c r="B89" s="6" t="s">
        <v>157</v>
      </c>
      <c r="C89" s="6">
        <v>90</v>
      </c>
      <c r="D89" s="7" t="str">
        <f t="shared" si="2"/>
        <v>01131_090</v>
      </c>
      <c r="E89" s="6" t="s">
        <v>162</v>
      </c>
      <c r="F89" s="6">
        <v>45</v>
      </c>
      <c r="G89" s="6">
        <v>11</v>
      </c>
      <c r="H89" s="6">
        <v>495</v>
      </c>
      <c r="I89" s="8">
        <v>43661</v>
      </c>
      <c r="J89" s="6" t="s">
        <v>55</v>
      </c>
      <c r="K89" s="6">
        <v>-2.0699999999999998</v>
      </c>
      <c r="L89" s="6">
        <v>-2.09</v>
      </c>
      <c r="M89" s="6">
        <v>0.5</v>
      </c>
      <c r="N89" s="6">
        <v>-2.59</v>
      </c>
      <c r="O89" s="6">
        <v>8</v>
      </c>
      <c r="P89" s="6">
        <v>5.15</v>
      </c>
      <c r="Q89" s="6">
        <v>0.28000000000000003</v>
      </c>
      <c r="R89" s="6">
        <v>1.22</v>
      </c>
      <c r="S89" s="6">
        <v>231.8</v>
      </c>
      <c r="T89" s="6">
        <v>12.6</v>
      </c>
      <c r="U89" s="6">
        <v>54.9</v>
      </c>
      <c r="V89" s="9">
        <f t="shared" si="3"/>
        <v>0.1109090909090909</v>
      </c>
      <c r="W89" s="9">
        <v>6.9093000000000002E-2</v>
      </c>
      <c r="X89" s="6" t="s">
        <v>27</v>
      </c>
      <c r="Y89" s="6" t="s">
        <v>32</v>
      </c>
      <c r="Z89" s="6" t="s">
        <v>29</v>
      </c>
      <c r="AA89" s="6" t="s">
        <v>162</v>
      </c>
    </row>
    <row r="90" spans="2:27" x14ac:dyDescent="0.2">
      <c r="B90" s="6" t="s">
        <v>157</v>
      </c>
      <c r="C90" s="6">
        <v>91</v>
      </c>
      <c r="D90" s="7" t="str">
        <f t="shared" si="2"/>
        <v>01131_091</v>
      </c>
      <c r="E90" s="6" t="s">
        <v>163</v>
      </c>
      <c r="F90" s="6">
        <v>52</v>
      </c>
      <c r="G90" s="6">
        <v>11.15</v>
      </c>
      <c r="H90" s="6">
        <v>579.79999999999995</v>
      </c>
      <c r="I90" s="8">
        <v>43661</v>
      </c>
      <c r="J90" s="6" t="s">
        <v>74</v>
      </c>
      <c r="K90" s="6">
        <v>-2.0699999999999998</v>
      </c>
      <c r="L90" s="6">
        <v>-2.09</v>
      </c>
      <c r="M90" s="6">
        <v>0.5</v>
      </c>
      <c r="N90" s="6">
        <v>-2.59</v>
      </c>
      <c r="O90" s="6">
        <v>8.15</v>
      </c>
      <c r="P90" s="6">
        <v>5.5</v>
      </c>
      <c r="Q90" s="6">
        <v>0.27</v>
      </c>
      <c r="R90" s="6">
        <v>0.8</v>
      </c>
      <c r="S90" s="6">
        <v>286</v>
      </c>
      <c r="T90" s="6">
        <v>14</v>
      </c>
      <c r="U90" s="6">
        <v>41.6</v>
      </c>
      <c r="V90" s="9">
        <f t="shared" si="3"/>
        <v>7.1748878923766815E-2</v>
      </c>
      <c r="W90" s="9">
        <v>6.5459000000000003E-2</v>
      </c>
      <c r="X90" s="6" t="s">
        <v>27</v>
      </c>
      <c r="Y90" s="6" t="s">
        <v>32</v>
      </c>
      <c r="Z90" s="6" t="s">
        <v>29</v>
      </c>
      <c r="AA90" s="6" t="s">
        <v>163</v>
      </c>
    </row>
    <row r="91" spans="2:27" x14ac:dyDescent="0.2">
      <c r="B91" s="6" t="s">
        <v>157</v>
      </c>
      <c r="C91" s="6">
        <v>93</v>
      </c>
      <c r="D91" s="7" t="str">
        <f t="shared" si="2"/>
        <v>01131_093</v>
      </c>
      <c r="E91" s="6" t="s">
        <v>164</v>
      </c>
      <c r="F91" s="6">
        <v>48</v>
      </c>
      <c r="G91" s="6">
        <v>10.85</v>
      </c>
      <c r="H91" s="6">
        <v>520.79999999999995</v>
      </c>
      <c r="I91" s="8">
        <v>43661</v>
      </c>
      <c r="J91" s="6" t="s">
        <v>74</v>
      </c>
      <c r="K91" s="6">
        <v>-2.0699999999999998</v>
      </c>
      <c r="L91" s="6">
        <v>-2.09</v>
      </c>
      <c r="M91" s="6">
        <v>0.5</v>
      </c>
      <c r="N91" s="6">
        <v>-2.59</v>
      </c>
      <c r="O91" s="6">
        <v>7.85</v>
      </c>
      <c r="P91" s="6">
        <v>5.24</v>
      </c>
      <c r="Q91" s="6">
        <v>0.06</v>
      </c>
      <c r="R91" s="6">
        <v>0.93</v>
      </c>
      <c r="S91" s="6">
        <v>251.5</v>
      </c>
      <c r="T91" s="6">
        <v>2.9</v>
      </c>
      <c r="U91" s="6">
        <v>44.6</v>
      </c>
      <c r="V91" s="9">
        <f t="shared" si="3"/>
        <v>8.5714285714285715E-2</v>
      </c>
      <c r="W91" s="9">
        <v>1.5242E-2</v>
      </c>
      <c r="X91" s="6" t="s">
        <v>27</v>
      </c>
      <c r="Y91" s="6" t="s">
        <v>32</v>
      </c>
      <c r="Z91" s="6" t="s">
        <v>29</v>
      </c>
      <c r="AA91" s="6" t="s">
        <v>164</v>
      </c>
    </row>
    <row r="92" spans="2:27" x14ac:dyDescent="0.2">
      <c r="B92" s="6" t="s">
        <v>157</v>
      </c>
      <c r="C92" s="6">
        <v>94</v>
      </c>
      <c r="D92" s="7" t="str">
        <f t="shared" si="2"/>
        <v>01131_094</v>
      </c>
      <c r="E92" s="6" t="s">
        <v>165</v>
      </c>
      <c r="F92" s="6">
        <v>50</v>
      </c>
      <c r="G92" s="6">
        <v>10.75</v>
      </c>
      <c r="H92" s="6">
        <v>537.5</v>
      </c>
      <c r="I92" s="8">
        <v>43661</v>
      </c>
      <c r="J92" s="6" t="s">
        <v>74</v>
      </c>
      <c r="K92" s="6">
        <v>-2.0699999999999998</v>
      </c>
      <c r="L92" s="6">
        <v>-2.09</v>
      </c>
      <c r="M92" s="6">
        <v>0.5</v>
      </c>
      <c r="N92" s="6">
        <v>-2.59</v>
      </c>
      <c r="O92" s="6">
        <v>7.75</v>
      </c>
      <c r="P92" s="6">
        <v>5.91</v>
      </c>
      <c r="Q92" s="6">
        <v>0.01</v>
      </c>
      <c r="R92" s="6">
        <v>0.5</v>
      </c>
      <c r="S92" s="6">
        <v>295.5</v>
      </c>
      <c r="T92" s="6">
        <v>0.5</v>
      </c>
      <c r="U92" s="6">
        <v>25</v>
      </c>
      <c r="V92" s="9">
        <f t="shared" si="3"/>
        <v>4.6511627906976744E-2</v>
      </c>
      <c r="W92" s="9">
        <v>2.5790000000000001E-3</v>
      </c>
      <c r="X92" s="6" t="s">
        <v>27</v>
      </c>
      <c r="Y92" s="6" t="s">
        <v>32</v>
      </c>
      <c r="Z92" s="6" t="s">
        <v>29</v>
      </c>
      <c r="AA92" s="6" t="s">
        <v>165</v>
      </c>
    </row>
    <row r="93" spans="2:27" x14ac:dyDescent="0.2">
      <c r="B93" s="6" t="s">
        <v>166</v>
      </c>
      <c r="C93" s="6">
        <v>22</v>
      </c>
      <c r="D93" s="7" t="str">
        <f t="shared" si="2"/>
        <v>00031_022</v>
      </c>
      <c r="E93" s="6" t="s">
        <v>167</v>
      </c>
      <c r="F93" s="6">
        <v>18.5</v>
      </c>
      <c r="G93" s="6">
        <v>13</v>
      </c>
      <c r="H93" s="6">
        <v>240.5</v>
      </c>
      <c r="I93" s="8">
        <v>43656</v>
      </c>
      <c r="J93" s="6" t="s">
        <v>47</v>
      </c>
      <c r="K93" s="6">
        <v>-0.72</v>
      </c>
      <c r="L93" s="6">
        <v>-0.72</v>
      </c>
      <c r="M93" s="6">
        <v>0.75</v>
      </c>
      <c r="N93" s="6">
        <v>-1.47</v>
      </c>
      <c r="O93" s="6">
        <v>8.5</v>
      </c>
      <c r="P93" s="6">
        <v>10.48</v>
      </c>
      <c r="Q93" s="6">
        <v>0.73</v>
      </c>
      <c r="R93" s="6">
        <v>1.43</v>
      </c>
      <c r="S93" s="6">
        <v>193.9</v>
      </c>
      <c r="T93" s="6">
        <v>13.5</v>
      </c>
      <c r="U93" s="6">
        <v>26.5</v>
      </c>
      <c r="V93" s="9">
        <f t="shared" si="3"/>
        <v>0.11</v>
      </c>
      <c r="W93" s="9">
        <v>0.111141</v>
      </c>
      <c r="X93" s="6" t="s">
        <v>27</v>
      </c>
      <c r="Y93" s="6" t="s">
        <v>32</v>
      </c>
      <c r="Z93" s="6" t="s">
        <v>29</v>
      </c>
      <c r="AA93" s="6" t="s">
        <v>167</v>
      </c>
    </row>
    <row r="94" spans="2:27" x14ac:dyDescent="0.2">
      <c r="B94" s="6" t="s">
        <v>166</v>
      </c>
      <c r="C94" s="6">
        <v>23</v>
      </c>
      <c r="D94" s="7" t="str">
        <f t="shared" si="2"/>
        <v>00031_023</v>
      </c>
      <c r="E94" s="6" t="s">
        <v>168</v>
      </c>
      <c r="F94" s="6">
        <v>11</v>
      </c>
      <c r="G94" s="6">
        <v>3.8</v>
      </c>
      <c r="H94" s="6">
        <v>41.8</v>
      </c>
      <c r="I94" s="8">
        <v>43656</v>
      </c>
      <c r="J94" s="6" t="s">
        <v>47</v>
      </c>
      <c r="K94" s="6">
        <v>-0.72</v>
      </c>
      <c r="L94" s="6">
        <v>-0.72</v>
      </c>
      <c r="M94" s="6">
        <v>0.75</v>
      </c>
      <c r="N94" s="6">
        <v>-1.47</v>
      </c>
      <c r="O94" s="6">
        <v>1</v>
      </c>
      <c r="P94" s="6">
        <v>0.54</v>
      </c>
      <c r="Q94" s="6">
        <v>0</v>
      </c>
      <c r="R94" s="6">
        <v>7.0000000000000007E-2</v>
      </c>
      <c r="S94" s="6">
        <v>5.9</v>
      </c>
      <c r="T94" s="6">
        <v>0</v>
      </c>
      <c r="U94" s="6">
        <v>0.8</v>
      </c>
      <c r="V94" s="9">
        <f t="shared" si="3"/>
        <v>1.8421052631578949E-2</v>
      </c>
      <c r="W94" s="9">
        <v>0</v>
      </c>
      <c r="X94" s="6" t="s">
        <v>27</v>
      </c>
      <c r="Y94" s="6" t="s">
        <v>32</v>
      </c>
      <c r="Z94" s="6" t="s">
        <v>41</v>
      </c>
      <c r="AA94" s="6" t="s">
        <v>168</v>
      </c>
    </row>
    <row r="95" spans="2:27" x14ac:dyDescent="0.2">
      <c r="B95" s="6" t="s">
        <v>169</v>
      </c>
      <c r="C95" s="6">
        <v>4</v>
      </c>
      <c r="D95" s="7" t="str">
        <f t="shared" si="2"/>
        <v>00009_004</v>
      </c>
      <c r="E95" s="6" t="s">
        <v>170</v>
      </c>
      <c r="F95" s="6">
        <v>50</v>
      </c>
      <c r="G95" s="6">
        <v>2.0499999999999998</v>
      </c>
      <c r="H95" s="6">
        <v>102.5</v>
      </c>
      <c r="I95" s="8">
        <v>43655</v>
      </c>
      <c r="J95" s="6" t="s">
        <v>38</v>
      </c>
      <c r="K95" s="6">
        <v>-1.72</v>
      </c>
      <c r="L95" s="6">
        <v>-1.72</v>
      </c>
      <c r="M95" s="6">
        <v>0.25</v>
      </c>
      <c r="N95" s="6">
        <v>-1.97</v>
      </c>
      <c r="O95" s="6">
        <v>1.55</v>
      </c>
      <c r="P95" s="6">
        <v>0.54</v>
      </c>
      <c r="Q95" s="6">
        <v>0.03</v>
      </c>
      <c r="R95" s="6">
        <v>0.15</v>
      </c>
      <c r="S95" s="6">
        <v>27</v>
      </c>
      <c r="T95" s="6">
        <v>1.5</v>
      </c>
      <c r="U95" s="6">
        <v>7.5</v>
      </c>
      <c r="V95" s="9">
        <f t="shared" si="3"/>
        <v>7.3170731707317083E-2</v>
      </c>
      <c r="W95" s="9">
        <v>7.6465000000000005E-2</v>
      </c>
      <c r="X95" s="6" t="s">
        <v>27</v>
      </c>
      <c r="Y95" s="6" t="s">
        <v>32</v>
      </c>
      <c r="Z95" s="6" t="s">
        <v>29</v>
      </c>
      <c r="AA95" s="6" t="s">
        <v>170</v>
      </c>
    </row>
    <row r="96" spans="2:27" x14ac:dyDescent="0.2">
      <c r="B96" s="6" t="s">
        <v>171</v>
      </c>
      <c r="C96" s="6">
        <v>11</v>
      </c>
      <c r="D96" s="7" t="str">
        <f t="shared" si="2"/>
        <v>00019_011</v>
      </c>
      <c r="E96" s="6" t="s">
        <v>172</v>
      </c>
      <c r="F96" s="6">
        <v>25</v>
      </c>
      <c r="G96" s="6">
        <v>2.2999999999999998</v>
      </c>
      <c r="H96" s="6">
        <v>57.5</v>
      </c>
      <c r="I96" s="8">
        <v>43668</v>
      </c>
      <c r="J96" s="6" t="s">
        <v>38</v>
      </c>
      <c r="K96" s="6">
        <v>-0.56999999999999995</v>
      </c>
      <c r="L96" s="6">
        <v>-0.52</v>
      </c>
      <c r="M96" s="6">
        <v>0.5</v>
      </c>
      <c r="N96" s="6">
        <v>-1.02</v>
      </c>
      <c r="O96" s="6">
        <v>1</v>
      </c>
      <c r="P96" s="6">
        <v>0.4</v>
      </c>
      <c r="Q96" s="6">
        <v>0.01</v>
      </c>
      <c r="R96" s="6">
        <v>0.14000000000000001</v>
      </c>
      <c r="S96" s="6">
        <v>10</v>
      </c>
      <c r="T96" s="6">
        <v>0.3</v>
      </c>
      <c r="U96" s="6">
        <v>3.5</v>
      </c>
      <c r="V96" s="9">
        <f t="shared" si="3"/>
        <v>6.0869565217391314E-2</v>
      </c>
      <c r="W96" s="9">
        <v>1.9743E-2</v>
      </c>
      <c r="X96" s="6" t="s">
        <v>27</v>
      </c>
      <c r="Y96" s="6" t="s">
        <v>32</v>
      </c>
      <c r="Z96" s="6" t="s">
        <v>29</v>
      </c>
      <c r="AA96" s="6" t="s">
        <v>172</v>
      </c>
    </row>
    <row r="97" spans="2:27" x14ac:dyDescent="0.2">
      <c r="B97" s="6" t="s">
        <v>173</v>
      </c>
      <c r="C97" s="6">
        <v>18</v>
      </c>
      <c r="D97" s="7" t="str">
        <f t="shared" si="2"/>
        <v>00003_018</v>
      </c>
      <c r="E97" s="6" t="s">
        <v>174</v>
      </c>
      <c r="F97" s="6">
        <v>15.5</v>
      </c>
      <c r="G97" s="6">
        <v>8.15</v>
      </c>
      <c r="H97" s="6">
        <v>126.325</v>
      </c>
      <c r="I97" s="8">
        <v>43668</v>
      </c>
      <c r="J97" s="6" t="s">
        <v>26</v>
      </c>
      <c r="K97" s="6">
        <v>-1.87</v>
      </c>
      <c r="L97" s="6">
        <v>-1.97</v>
      </c>
      <c r="M97" s="6">
        <v>0.5</v>
      </c>
      <c r="N97" s="6">
        <v>-2.4700000000000002</v>
      </c>
      <c r="O97" s="6">
        <v>5.15</v>
      </c>
      <c r="P97" s="6">
        <v>0.69</v>
      </c>
      <c r="Q97" s="6">
        <v>0.19</v>
      </c>
      <c r="R97" s="6">
        <v>0.31</v>
      </c>
      <c r="S97" s="6">
        <v>10.7</v>
      </c>
      <c r="T97" s="6">
        <v>2.9</v>
      </c>
      <c r="U97" s="6">
        <v>4.8</v>
      </c>
      <c r="V97" s="9">
        <f t="shared" si="3"/>
        <v>3.8036809815950916E-2</v>
      </c>
      <c r="W97" s="9">
        <v>7.2234000000000007E-2</v>
      </c>
      <c r="X97" s="6" t="s">
        <v>27</v>
      </c>
      <c r="Y97" s="6" t="s">
        <v>28</v>
      </c>
      <c r="Z97" s="6" t="s">
        <v>29</v>
      </c>
      <c r="AA97" s="6" t="s">
        <v>174</v>
      </c>
    </row>
    <row r="98" spans="2:27" x14ac:dyDescent="0.2">
      <c r="B98" s="6" t="s">
        <v>175</v>
      </c>
      <c r="C98" s="6">
        <v>26</v>
      </c>
      <c r="D98" s="7" t="str">
        <f t="shared" si="2"/>
        <v>00026_026</v>
      </c>
      <c r="E98" s="6" t="s">
        <v>176</v>
      </c>
      <c r="F98" s="6">
        <v>23</v>
      </c>
      <c r="G98" s="6">
        <v>3.75</v>
      </c>
      <c r="H98" s="6">
        <v>86.25</v>
      </c>
      <c r="I98" s="8">
        <v>43668</v>
      </c>
      <c r="J98" s="6" t="s">
        <v>26</v>
      </c>
      <c r="K98" s="6">
        <v>-1.3</v>
      </c>
      <c r="L98" s="6">
        <v>-1.22</v>
      </c>
      <c r="M98" s="6">
        <v>0.5</v>
      </c>
      <c r="N98" s="6">
        <v>-1.72</v>
      </c>
      <c r="O98" s="6">
        <v>1</v>
      </c>
      <c r="P98" s="6">
        <v>0.57999999999999996</v>
      </c>
      <c r="Q98" s="6">
        <v>0</v>
      </c>
      <c r="R98" s="6">
        <v>0.03</v>
      </c>
      <c r="S98" s="6">
        <v>13.3</v>
      </c>
      <c r="T98" s="6">
        <v>0</v>
      </c>
      <c r="U98" s="6">
        <v>0.7</v>
      </c>
      <c r="V98" s="9">
        <f t="shared" si="3"/>
        <v>8.0000000000000002E-3</v>
      </c>
      <c r="W98" s="9">
        <v>0</v>
      </c>
      <c r="X98" s="6" t="s">
        <v>27</v>
      </c>
      <c r="Y98" s="6" t="s">
        <v>32</v>
      </c>
      <c r="Z98" s="6" t="s">
        <v>41</v>
      </c>
      <c r="AA98" s="6" t="s">
        <v>176</v>
      </c>
    </row>
    <row r="99" spans="2:27" x14ac:dyDescent="0.2">
      <c r="B99" s="6" t="s">
        <v>175</v>
      </c>
      <c r="C99" s="6">
        <v>27</v>
      </c>
      <c r="D99" s="7" t="str">
        <f t="shared" si="2"/>
        <v>00026_027</v>
      </c>
      <c r="E99" s="6" t="s">
        <v>177</v>
      </c>
      <c r="F99" s="6">
        <v>21</v>
      </c>
      <c r="G99" s="6">
        <v>4.3</v>
      </c>
      <c r="H99" s="6">
        <v>90.3</v>
      </c>
      <c r="I99" s="8">
        <v>43668</v>
      </c>
      <c r="J99" s="6" t="s">
        <v>26</v>
      </c>
      <c r="K99" s="6">
        <v>-1.3</v>
      </c>
      <c r="L99" s="6">
        <v>-1.22</v>
      </c>
      <c r="M99" s="6">
        <v>0.5</v>
      </c>
      <c r="N99" s="6">
        <v>-1.72</v>
      </c>
      <c r="O99" s="6">
        <v>1.433333</v>
      </c>
      <c r="P99" s="6">
        <v>0.7</v>
      </c>
      <c r="Q99" s="6">
        <v>0</v>
      </c>
      <c r="R99" s="6">
        <v>0.03</v>
      </c>
      <c r="S99" s="6">
        <v>14.7</v>
      </c>
      <c r="T99" s="6">
        <v>0</v>
      </c>
      <c r="U99" s="6">
        <v>0.6</v>
      </c>
      <c r="V99" s="9">
        <f t="shared" si="3"/>
        <v>6.9767441860465115E-3</v>
      </c>
      <c r="W99" s="9">
        <v>0</v>
      </c>
      <c r="X99" s="6" t="s">
        <v>27</v>
      </c>
      <c r="Y99" s="6" t="s">
        <v>32</v>
      </c>
      <c r="Z99" s="6" t="s">
        <v>41</v>
      </c>
      <c r="AA99" s="6" t="s">
        <v>177</v>
      </c>
    </row>
    <row r="100" spans="2:27" x14ac:dyDescent="0.2">
      <c r="B100" s="6" t="s">
        <v>178</v>
      </c>
      <c r="C100" s="6">
        <v>40</v>
      </c>
      <c r="D100" s="7" t="str">
        <f t="shared" si="2"/>
        <v>00025_040</v>
      </c>
      <c r="E100" s="6" t="s">
        <v>179</v>
      </c>
      <c r="F100" s="6">
        <v>2.5</v>
      </c>
      <c r="G100" s="6">
        <v>5.55</v>
      </c>
      <c r="H100" s="6">
        <v>13.875</v>
      </c>
      <c r="I100" s="8">
        <v>43668</v>
      </c>
      <c r="J100" s="6" t="s">
        <v>26</v>
      </c>
      <c r="K100" s="6">
        <v>-0.56999999999999995</v>
      </c>
      <c r="L100" s="6">
        <v>-0.52</v>
      </c>
      <c r="M100" s="6">
        <v>0.5</v>
      </c>
      <c r="N100" s="6">
        <v>-1.02</v>
      </c>
      <c r="O100" s="6">
        <v>3.55</v>
      </c>
      <c r="P100" s="6">
        <v>1.86</v>
      </c>
      <c r="Q100" s="6">
        <v>0.26</v>
      </c>
      <c r="R100" s="6">
        <v>0.7</v>
      </c>
      <c r="S100" s="6">
        <v>4.7</v>
      </c>
      <c r="T100" s="6">
        <v>0.7</v>
      </c>
      <c r="U100" s="6">
        <v>1.8</v>
      </c>
      <c r="V100" s="9">
        <f t="shared" si="3"/>
        <v>0.12612612612612611</v>
      </c>
      <c r="W100" s="9">
        <v>0.14067399999999999</v>
      </c>
      <c r="X100" s="6" t="s">
        <v>27</v>
      </c>
      <c r="Y100" s="6" t="s">
        <v>32</v>
      </c>
      <c r="Z100" s="6" t="s">
        <v>29</v>
      </c>
      <c r="AA100" s="6" t="s">
        <v>179</v>
      </c>
    </row>
    <row r="101" spans="2:27" x14ac:dyDescent="0.2">
      <c r="B101" s="6" t="s">
        <v>180</v>
      </c>
      <c r="C101" s="6">
        <v>41</v>
      </c>
      <c r="D101" s="7" t="str">
        <f t="shared" si="2"/>
        <v>00002_041</v>
      </c>
      <c r="E101" s="6" t="s">
        <v>181</v>
      </c>
      <c r="F101" s="6">
        <v>39</v>
      </c>
      <c r="G101" s="6">
        <v>9.1</v>
      </c>
      <c r="H101" s="6">
        <v>354.9</v>
      </c>
      <c r="I101" s="8">
        <v>43668</v>
      </c>
      <c r="J101" s="6" t="s">
        <v>26</v>
      </c>
      <c r="K101" s="6">
        <v>-0.56999999999999995</v>
      </c>
      <c r="L101" s="6">
        <v>-0.52</v>
      </c>
      <c r="M101" s="6">
        <v>0.5</v>
      </c>
      <c r="N101" s="6">
        <v>-1.02</v>
      </c>
      <c r="O101" s="6">
        <v>6.1</v>
      </c>
      <c r="P101" s="6">
        <v>3.27</v>
      </c>
      <c r="Q101" s="6">
        <v>7.0000000000000007E-2</v>
      </c>
      <c r="R101" s="6">
        <v>0.75</v>
      </c>
      <c r="S101" s="6">
        <v>127.5</v>
      </c>
      <c r="T101" s="6">
        <v>2.7</v>
      </c>
      <c r="U101" s="6">
        <v>29.3</v>
      </c>
      <c r="V101" s="9">
        <f t="shared" si="3"/>
        <v>8.2417582417582416E-2</v>
      </c>
      <c r="W101" s="9">
        <v>2.2821999999999999E-2</v>
      </c>
      <c r="X101" s="6" t="s">
        <v>27</v>
      </c>
      <c r="Y101" s="6" t="s">
        <v>32</v>
      </c>
      <c r="Z101" s="6" t="s">
        <v>29</v>
      </c>
      <c r="AA101" s="6" t="s">
        <v>181</v>
      </c>
    </row>
    <row r="102" spans="2:27" x14ac:dyDescent="0.2">
      <c r="B102" s="6" t="s">
        <v>180</v>
      </c>
      <c r="C102" s="6">
        <v>43</v>
      </c>
      <c r="D102" s="7" t="str">
        <f t="shared" si="2"/>
        <v>00002_043</v>
      </c>
      <c r="E102" s="6" t="s">
        <v>182</v>
      </c>
      <c r="F102" s="6">
        <v>41.5</v>
      </c>
      <c r="G102" s="6">
        <v>3.8</v>
      </c>
      <c r="H102" s="6">
        <v>157.69999999999999</v>
      </c>
      <c r="I102" s="8">
        <v>43668</v>
      </c>
      <c r="J102" s="6" t="s">
        <v>26</v>
      </c>
      <c r="K102" s="6">
        <v>-0.56999999999999995</v>
      </c>
      <c r="L102" s="6">
        <v>-0.52</v>
      </c>
      <c r="M102" s="6">
        <v>0.5</v>
      </c>
      <c r="N102" s="6">
        <v>-1.02</v>
      </c>
      <c r="O102" s="6">
        <v>1</v>
      </c>
      <c r="P102" s="6">
        <v>1.03</v>
      </c>
      <c r="Q102" s="6">
        <v>0</v>
      </c>
      <c r="R102" s="6">
        <v>0.01</v>
      </c>
      <c r="S102" s="6">
        <v>42.7</v>
      </c>
      <c r="T102" s="6">
        <v>0</v>
      </c>
      <c r="U102" s="6">
        <v>0.4</v>
      </c>
      <c r="V102" s="9">
        <f t="shared" si="3"/>
        <v>2.6315789473684214E-3</v>
      </c>
      <c r="W102" s="9">
        <v>0</v>
      </c>
      <c r="X102" s="6" t="s">
        <v>27</v>
      </c>
      <c r="Y102" s="6" t="s">
        <v>32</v>
      </c>
      <c r="Z102" s="6" t="s">
        <v>41</v>
      </c>
      <c r="AA102" s="6" t="s">
        <v>182</v>
      </c>
    </row>
    <row r="103" spans="2:27" x14ac:dyDescent="0.2">
      <c r="B103" s="6" t="s">
        <v>180</v>
      </c>
      <c r="C103" s="6">
        <v>44</v>
      </c>
      <c r="D103" s="7" t="str">
        <f t="shared" si="2"/>
        <v>00002_044</v>
      </c>
      <c r="E103" s="6" t="s">
        <v>183</v>
      </c>
      <c r="F103" s="6">
        <v>46.5</v>
      </c>
      <c r="G103" s="6">
        <v>3.5</v>
      </c>
      <c r="H103" s="6">
        <v>162.75</v>
      </c>
      <c r="I103" s="8">
        <v>43668</v>
      </c>
      <c r="J103" s="6" t="s">
        <v>26</v>
      </c>
      <c r="K103" s="6">
        <v>-0.56999999999999995</v>
      </c>
      <c r="L103" s="6">
        <v>-0.52</v>
      </c>
      <c r="M103" s="6">
        <v>0.5</v>
      </c>
      <c r="N103" s="6">
        <v>-1.02</v>
      </c>
      <c r="O103" s="6">
        <v>1</v>
      </c>
      <c r="P103" s="6">
        <v>0.89</v>
      </c>
      <c r="Q103" s="6">
        <v>0</v>
      </c>
      <c r="R103" s="6">
        <v>0.03</v>
      </c>
      <c r="S103" s="6">
        <v>41.4</v>
      </c>
      <c r="T103" s="6">
        <v>0</v>
      </c>
      <c r="U103" s="6">
        <v>1.4</v>
      </c>
      <c r="V103" s="9">
        <f t="shared" si="3"/>
        <v>8.5714285714285719E-3</v>
      </c>
      <c r="W103" s="9">
        <v>0</v>
      </c>
      <c r="X103" s="6" t="s">
        <v>27</v>
      </c>
      <c r="Y103" s="6" t="s">
        <v>32</v>
      </c>
      <c r="Z103" s="6" t="s">
        <v>41</v>
      </c>
      <c r="AA103" s="6" t="s">
        <v>183</v>
      </c>
    </row>
    <row r="104" spans="2:27" x14ac:dyDescent="0.2">
      <c r="B104" s="6" t="s">
        <v>184</v>
      </c>
      <c r="C104" s="6">
        <v>51</v>
      </c>
      <c r="D104" s="7" t="str">
        <f t="shared" si="2"/>
        <v>00001_051</v>
      </c>
      <c r="E104" s="6" t="s">
        <v>185</v>
      </c>
      <c r="F104" s="6">
        <v>48.5</v>
      </c>
      <c r="G104" s="6">
        <v>3.35</v>
      </c>
      <c r="H104" s="6">
        <v>162.47499999999999</v>
      </c>
      <c r="I104" s="8">
        <v>43668</v>
      </c>
      <c r="J104" s="6" t="s">
        <v>47</v>
      </c>
      <c r="K104" s="6">
        <v>-0.56999999999999995</v>
      </c>
      <c r="L104" s="6">
        <v>-0.52</v>
      </c>
      <c r="M104" s="6">
        <v>0.5</v>
      </c>
      <c r="N104" s="6">
        <v>-1.02</v>
      </c>
      <c r="O104" s="6">
        <v>1.35</v>
      </c>
      <c r="P104" s="6">
        <v>0.5</v>
      </c>
      <c r="Q104" s="6">
        <v>0.04</v>
      </c>
      <c r="R104" s="6">
        <v>0.17</v>
      </c>
      <c r="S104" s="6">
        <v>24.3</v>
      </c>
      <c r="T104" s="6">
        <v>1.9</v>
      </c>
      <c r="U104" s="6">
        <v>8.1999999999999993</v>
      </c>
      <c r="V104" s="9">
        <f t="shared" si="3"/>
        <v>5.0746268656716421E-2</v>
      </c>
      <c r="W104" s="9">
        <v>5.6766999999999998E-2</v>
      </c>
      <c r="X104" s="6" t="s">
        <v>27</v>
      </c>
      <c r="Y104" s="6" t="s">
        <v>32</v>
      </c>
      <c r="Z104" s="6" t="s">
        <v>29</v>
      </c>
      <c r="AA104" s="6" t="s">
        <v>185</v>
      </c>
    </row>
    <row r="105" spans="2:27" x14ac:dyDescent="0.2">
      <c r="B105" s="6" t="s">
        <v>186</v>
      </c>
      <c r="C105" s="6">
        <v>14</v>
      </c>
      <c r="D105" s="7" t="str">
        <f t="shared" si="2"/>
        <v>01488_014</v>
      </c>
      <c r="E105" s="6" t="s">
        <v>187</v>
      </c>
      <c r="F105" s="6">
        <v>48.5</v>
      </c>
      <c r="G105" s="6">
        <v>6.15</v>
      </c>
      <c r="H105" s="6">
        <v>298.27499999999998</v>
      </c>
      <c r="I105" s="8">
        <v>43669</v>
      </c>
      <c r="J105" s="6" t="s">
        <v>47</v>
      </c>
      <c r="K105" s="6">
        <v>-2.2000000000000002</v>
      </c>
      <c r="L105" s="6">
        <v>-2.2400000000000002</v>
      </c>
      <c r="M105" s="6">
        <v>0.5</v>
      </c>
      <c r="N105" s="6">
        <v>-2.74</v>
      </c>
      <c r="O105" s="6">
        <v>3.15</v>
      </c>
      <c r="P105" s="6">
        <v>3.59</v>
      </c>
      <c r="Q105" s="6">
        <v>0.01</v>
      </c>
      <c r="R105" s="6">
        <v>0.21</v>
      </c>
      <c r="S105" s="6">
        <v>174.1</v>
      </c>
      <c r="T105" s="6">
        <v>0.5</v>
      </c>
      <c r="U105" s="6">
        <v>10.199999999999999</v>
      </c>
      <c r="V105" s="9">
        <f t="shared" si="3"/>
        <v>3.414634146341463E-2</v>
      </c>
      <c r="W105" s="9">
        <v>6.3299999999999997E-3</v>
      </c>
      <c r="X105" s="6" t="s">
        <v>27</v>
      </c>
      <c r="Y105" s="6" t="s">
        <v>32</v>
      </c>
      <c r="Z105" s="6" t="s">
        <v>29</v>
      </c>
      <c r="AA105" s="6" t="s">
        <v>187</v>
      </c>
    </row>
    <row r="106" spans="2:27" x14ac:dyDescent="0.2">
      <c r="B106" s="6" t="s">
        <v>186</v>
      </c>
      <c r="C106" s="6">
        <v>15</v>
      </c>
      <c r="D106" s="7" t="str">
        <f t="shared" si="2"/>
        <v>01488_015</v>
      </c>
      <c r="E106" s="6" t="s">
        <v>188</v>
      </c>
      <c r="F106" s="6">
        <v>49.5</v>
      </c>
      <c r="G106" s="6">
        <v>5.45</v>
      </c>
      <c r="H106" s="6">
        <v>269.77499999999998</v>
      </c>
      <c r="I106" s="8">
        <v>43669</v>
      </c>
      <c r="J106" s="6" t="s">
        <v>47</v>
      </c>
      <c r="K106" s="6">
        <v>-2.2000000000000002</v>
      </c>
      <c r="L106" s="6">
        <v>-2.2400000000000002</v>
      </c>
      <c r="M106" s="6">
        <v>0.5</v>
      </c>
      <c r="N106" s="6">
        <v>-2.74</v>
      </c>
      <c r="O106" s="6">
        <v>2.4500000000000002</v>
      </c>
      <c r="P106" s="6">
        <v>1.98</v>
      </c>
      <c r="Q106" s="6">
        <v>0.05</v>
      </c>
      <c r="R106" s="6">
        <v>0.05</v>
      </c>
      <c r="S106" s="6">
        <v>98</v>
      </c>
      <c r="T106" s="6">
        <v>2.5</v>
      </c>
      <c r="U106" s="6">
        <v>2.5</v>
      </c>
      <c r="V106" s="9">
        <f t="shared" si="3"/>
        <v>9.1743119266055051E-3</v>
      </c>
      <c r="W106" s="9">
        <v>3.9821000000000002E-2</v>
      </c>
      <c r="X106" s="6" t="s">
        <v>27</v>
      </c>
      <c r="Y106" s="6" t="s">
        <v>32</v>
      </c>
      <c r="Z106" s="6" t="s">
        <v>29</v>
      </c>
      <c r="AA106" s="6" t="s">
        <v>188</v>
      </c>
    </row>
    <row r="107" spans="2:27" x14ac:dyDescent="0.2">
      <c r="B107" s="6" t="s">
        <v>186</v>
      </c>
      <c r="C107" s="6">
        <v>16</v>
      </c>
      <c r="D107" s="7" t="str">
        <f t="shared" si="2"/>
        <v>01488_016</v>
      </c>
      <c r="E107" s="6" t="s">
        <v>189</v>
      </c>
      <c r="F107" s="6">
        <v>50</v>
      </c>
      <c r="G107" s="6">
        <v>5.5</v>
      </c>
      <c r="H107" s="6">
        <v>275</v>
      </c>
      <c r="I107" s="8">
        <v>43669</v>
      </c>
      <c r="J107" s="6" t="s">
        <v>47</v>
      </c>
      <c r="K107" s="6">
        <v>-2.2000000000000002</v>
      </c>
      <c r="L107" s="6">
        <v>-2.2400000000000002</v>
      </c>
      <c r="M107" s="6">
        <v>0.5</v>
      </c>
      <c r="N107" s="6">
        <v>-2.74</v>
      </c>
      <c r="O107" s="6">
        <v>2.5</v>
      </c>
      <c r="P107" s="6">
        <v>2.39</v>
      </c>
      <c r="Q107" s="6">
        <v>0</v>
      </c>
      <c r="R107" s="6">
        <v>0</v>
      </c>
      <c r="S107" s="6">
        <v>119.5</v>
      </c>
      <c r="T107" s="6">
        <v>0</v>
      </c>
      <c r="U107" s="6">
        <v>0</v>
      </c>
      <c r="V107" s="9">
        <f t="shared" si="3"/>
        <v>0</v>
      </c>
      <c r="W107" s="9">
        <v>0</v>
      </c>
      <c r="X107" s="6" t="s">
        <v>27</v>
      </c>
      <c r="Y107" s="6" t="s">
        <v>32</v>
      </c>
      <c r="Z107" s="6" t="s">
        <v>41</v>
      </c>
      <c r="AA107" s="6" t="s">
        <v>189</v>
      </c>
    </row>
    <row r="108" spans="2:27" x14ac:dyDescent="0.2">
      <c r="B108" s="6" t="s">
        <v>186</v>
      </c>
      <c r="C108" s="6">
        <v>18</v>
      </c>
      <c r="D108" s="7" t="str">
        <f t="shared" si="2"/>
        <v>01488_018</v>
      </c>
      <c r="E108" s="6" t="s">
        <v>190</v>
      </c>
      <c r="F108" s="6">
        <v>50</v>
      </c>
      <c r="G108" s="6">
        <v>7.3</v>
      </c>
      <c r="H108" s="6">
        <v>365</v>
      </c>
      <c r="I108" s="8">
        <v>43669</v>
      </c>
      <c r="J108" s="6" t="s">
        <v>47</v>
      </c>
      <c r="K108" s="6">
        <v>-2.2000000000000002</v>
      </c>
      <c r="L108" s="6">
        <v>-2.2400000000000002</v>
      </c>
      <c r="M108" s="6">
        <v>0.5</v>
      </c>
      <c r="N108" s="6">
        <v>-2.74</v>
      </c>
      <c r="O108" s="6">
        <v>4.3</v>
      </c>
      <c r="P108" s="6">
        <v>3.14</v>
      </c>
      <c r="Q108" s="6">
        <v>0.17</v>
      </c>
      <c r="R108" s="6">
        <v>0.44</v>
      </c>
      <c r="S108" s="6">
        <v>157</v>
      </c>
      <c r="T108" s="6">
        <v>8.5</v>
      </c>
      <c r="U108" s="6">
        <v>22</v>
      </c>
      <c r="V108" s="9">
        <f t="shared" si="3"/>
        <v>6.0273972602739728E-2</v>
      </c>
      <c r="W108" s="9">
        <v>7.6947000000000002E-2</v>
      </c>
      <c r="X108" s="6" t="s">
        <v>27</v>
      </c>
      <c r="Y108" s="6" t="s">
        <v>28</v>
      </c>
      <c r="Z108" s="6" t="s">
        <v>29</v>
      </c>
      <c r="AA108" s="6" t="s">
        <v>190</v>
      </c>
    </row>
    <row r="109" spans="2:27" x14ac:dyDescent="0.2">
      <c r="B109" s="6" t="s">
        <v>186</v>
      </c>
      <c r="C109" s="6">
        <v>19</v>
      </c>
      <c r="D109" s="7" t="str">
        <f t="shared" si="2"/>
        <v>01488_019</v>
      </c>
      <c r="E109" s="6" t="s">
        <v>191</v>
      </c>
      <c r="F109" s="6">
        <v>50</v>
      </c>
      <c r="G109" s="6">
        <v>7.15</v>
      </c>
      <c r="H109" s="6">
        <v>357.5</v>
      </c>
      <c r="I109" s="8">
        <v>43669</v>
      </c>
      <c r="J109" s="6" t="s">
        <v>47</v>
      </c>
      <c r="K109" s="6">
        <v>-2.2000000000000002</v>
      </c>
      <c r="L109" s="6">
        <v>-2.2400000000000002</v>
      </c>
      <c r="M109" s="6">
        <v>0.5</v>
      </c>
      <c r="N109" s="6">
        <v>-2.74</v>
      </c>
      <c r="O109" s="6">
        <v>4.1500000000000004</v>
      </c>
      <c r="P109" s="6">
        <v>2.87</v>
      </c>
      <c r="Q109" s="6">
        <v>0.18</v>
      </c>
      <c r="R109" s="6">
        <v>0.37</v>
      </c>
      <c r="S109" s="6">
        <v>143.5</v>
      </c>
      <c r="T109" s="6">
        <v>9</v>
      </c>
      <c r="U109" s="6">
        <v>18.5</v>
      </c>
      <c r="V109" s="9">
        <f t="shared" si="3"/>
        <v>5.1748251748251747E-2</v>
      </c>
      <c r="W109" s="9">
        <v>8.4110000000000004E-2</v>
      </c>
      <c r="X109" s="6" t="s">
        <v>27</v>
      </c>
      <c r="Y109" s="6" t="s">
        <v>32</v>
      </c>
      <c r="Z109" s="6" t="s">
        <v>29</v>
      </c>
      <c r="AA109" s="6" t="s">
        <v>191</v>
      </c>
    </row>
    <row r="110" spans="2:27" x14ac:dyDescent="0.2">
      <c r="B110" s="6" t="s">
        <v>186</v>
      </c>
      <c r="C110" s="6">
        <v>20</v>
      </c>
      <c r="D110" s="7" t="str">
        <f t="shared" si="2"/>
        <v>01488_020</v>
      </c>
      <c r="E110" s="6" t="s">
        <v>192</v>
      </c>
      <c r="F110" s="6">
        <v>53.5</v>
      </c>
      <c r="G110" s="6">
        <v>6.9</v>
      </c>
      <c r="H110" s="6">
        <v>369.15</v>
      </c>
      <c r="I110" s="8">
        <v>43669</v>
      </c>
      <c r="J110" s="6" t="s">
        <v>47</v>
      </c>
      <c r="K110" s="6">
        <v>-2.2000000000000002</v>
      </c>
      <c r="L110" s="6">
        <v>-2.2400000000000002</v>
      </c>
      <c r="M110" s="6">
        <v>0.5</v>
      </c>
      <c r="N110" s="6">
        <v>-2.74</v>
      </c>
      <c r="O110" s="6">
        <v>3.9</v>
      </c>
      <c r="P110" s="6">
        <v>1.78</v>
      </c>
      <c r="Q110" s="6">
        <v>0.17</v>
      </c>
      <c r="R110" s="6">
        <v>0.22</v>
      </c>
      <c r="S110" s="6">
        <v>95.2</v>
      </c>
      <c r="T110" s="6">
        <v>9.1</v>
      </c>
      <c r="U110" s="6">
        <v>11.8</v>
      </c>
      <c r="V110" s="9">
        <f t="shared" si="3"/>
        <v>3.1884057971014491E-2</v>
      </c>
      <c r="W110" s="9">
        <v>8.4350999999999995E-2</v>
      </c>
      <c r="X110" s="6" t="s">
        <v>27</v>
      </c>
      <c r="Y110" s="6" t="s">
        <v>28</v>
      </c>
      <c r="Z110" s="6" t="s">
        <v>29</v>
      </c>
      <c r="AA110" s="6" t="s">
        <v>192</v>
      </c>
    </row>
    <row r="111" spans="2:27" x14ac:dyDescent="0.2">
      <c r="B111" s="6" t="s">
        <v>186</v>
      </c>
      <c r="C111" s="6">
        <v>21</v>
      </c>
      <c r="D111" s="7" t="str">
        <f t="shared" si="2"/>
        <v>01488_021</v>
      </c>
      <c r="E111" s="6" t="s">
        <v>193</v>
      </c>
      <c r="F111" s="6">
        <v>39.5</v>
      </c>
      <c r="G111" s="6">
        <v>6.05</v>
      </c>
      <c r="H111" s="6">
        <v>238.97499999999999</v>
      </c>
      <c r="I111" s="8">
        <v>43669</v>
      </c>
      <c r="J111" s="6" t="s">
        <v>47</v>
      </c>
      <c r="K111" s="6">
        <v>-2.2000000000000002</v>
      </c>
      <c r="L111" s="6">
        <v>-2.2400000000000002</v>
      </c>
      <c r="M111" s="6">
        <v>0.5</v>
      </c>
      <c r="N111" s="6">
        <v>-2.74</v>
      </c>
      <c r="O111" s="6">
        <v>3.05</v>
      </c>
      <c r="P111" s="6">
        <v>1.85</v>
      </c>
      <c r="Q111" s="6">
        <v>0.1</v>
      </c>
      <c r="R111" s="6">
        <v>0.1</v>
      </c>
      <c r="S111" s="6">
        <v>73.099999999999994</v>
      </c>
      <c r="T111" s="6">
        <v>4</v>
      </c>
      <c r="U111" s="6">
        <v>4</v>
      </c>
      <c r="V111" s="9">
        <f t="shared" si="3"/>
        <v>1.6528925619834711E-2</v>
      </c>
      <c r="W111" s="9">
        <v>6.3524999999999998E-2</v>
      </c>
      <c r="X111" s="6" t="s">
        <v>27</v>
      </c>
      <c r="Y111" s="6" t="s">
        <v>32</v>
      </c>
      <c r="Z111" s="6" t="s">
        <v>29</v>
      </c>
      <c r="AA111" s="6" t="s">
        <v>193</v>
      </c>
    </row>
    <row r="112" spans="2:27" x14ac:dyDescent="0.2">
      <c r="B112" s="6" t="s">
        <v>186</v>
      </c>
      <c r="C112" s="6">
        <v>22</v>
      </c>
      <c r="D112" s="7" t="str">
        <f t="shared" si="2"/>
        <v>01488_022</v>
      </c>
      <c r="E112" s="6" t="s">
        <v>194</v>
      </c>
      <c r="F112" s="6">
        <v>36</v>
      </c>
      <c r="G112" s="6">
        <v>5.85</v>
      </c>
      <c r="H112" s="6">
        <v>210.6</v>
      </c>
      <c r="I112" s="8">
        <v>43669</v>
      </c>
      <c r="J112" s="6" t="s">
        <v>47</v>
      </c>
      <c r="K112" s="6">
        <v>-2.2000000000000002</v>
      </c>
      <c r="L112" s="6">
        <v>-2.2400000000000002</v>
      </c>
      <c r="M112" s="6">
        <v>0.5</v>
      </c>
      <c r="N112" s="6">
        <v>-2.74</v>
      </c>
      <c r="O112" s="6">
        <v>2.85</v>
      </c>
      <c r="P112" s="6">
        <v>1.66</v>
      </c>
      <c r="Q112" s="6">
        <v>0.02</v>
      </c>
      <c r="R112" s="6">
        <v>0.02</v>
      </c>
      <c r="S112" s="6">
        <v>59.8</v>
      </c>
      <c r="T112" s="6">
        <v>0.7</v>
      </c>
      <c r="U112" s="6">
        <v>0.7</v>
      </c>
      <c r="V112" s="9">
        <f t="shared" si="3"/>
        <v>3.4188034188034192E-3</v>
      </c>
      <c r="W112" s="9">
        <v>1.3932E-2</v>
      </c>
      <c r="X112" s="6" t="s">
        <v>27</v>
      </c>
      <c r="Y112" s="6" t="s">
        <v>32</v>
      </c>
      <c r="Z112" s="6" t="s">
        <v>29</v>
      </c>
      <c r="AA112" s="6" t="s">
        <v>194</v>
      </c>
    </row>
    <row r="113" spans="2:27" x14ac:dyDescent="0.2">
      <c r="B113" s="6" t="s">
        <v>195</v>
      </c>
      <c r="C113" s="6">
        <v>23</v>
      </c>
      <c r="D113" s="7" t="str">
        <f t="shared" si="2"/>
        <v>02279_023</v>
      </c>
      <c r="E113" s="6" t="s">
        <v>196</v>
      </c>
      <c r="F113" s="6">
        <v>52.5</v>
      </c>
      <c r="G113" s="6">
        <v>5.35</v>
      </c>
      <c r="H113" s="6">
        <v>280.875</v>
      </c>
      <c r="I113" s="8">
        <v>43669</v>
      </c>
      <c r="J113" s="6" t="s">
        <v>47</v>
      </c>
      <c r="K113" s="6">
        <v>-2.2000000000000002</v>
      </c>
      <c r="L113" s="6">
        <v>-2.2400000000000002</v>
      </c>
      <c r="M113" s="6">
        <v>0.5</v>
      </c>
      <c r="N113" s="6">
        <v>-2.74</v>
      </c>
      <c r="O113" s="6">
        <v>3.35</v>
      </c>
      <c r="P113" s="6">
        <v>1.39</v>
      </c>
      <c r="Q113" s="6">
        <v>0.05</v>
      </c>
      <c r="R113" s="6">
        <v>0.12</v>
      </c>
      <c r="S113" s="6">
        <v>73</v>
      </c>
      <c r="T113" s="6">
        <v>2.6</v>
      </c>
      <c r="U113" s="6">
        <v>6.3</v>
      </c>
      <c r="V113" s="9">
        <f t="shared" si="3"/>
        <v>2.2429906542056077E-2</v>
      </c>
      <c r="W113" s="9">
        <v>2.9586999999999999E-2</v>
      </c>
      <c r="X113" s="6" t="s">
        <v>27</v>
      </c>
      <c r="Y113" s="6" t="s">
        <v>28</v>
      </c>
      <c r="Z113" s="6" t="s">
        <v>29</v>
      </c>
      <c r="AA113" s="6" t="s">
        <v>196</v>
      </c>
    </row>
    <row r="114" spans="2:27" x14ac:dyDescent="0.2">
      <c r="B114" s="6" t="s">
        <v>195</v>
      </c>
      <c r="C114" s="6">
        <v>24</v>
      </c>
      <c r="D114" s="7" t="str">
        <f t="shared" si="2"/>
        <v>02279_024</v>
      </c>
      <c r="E114" s="6" t="s">
        <v>197</v>
      </c>
      <c r="F114" s="6">
        <v>29</v>
      </c>
      <c r="G114" s="6">
        <v>6.65</v>
      </c>
      <c r="H114" s="6">
        <v>192.85</v>
      </c>
      <c r="I114" s="8">
        <v>43669</v>
      </c>
      <c r="J114" s="6" t="s">
        <v>47</v>
      </c>
      <c r="K114" s="6">
        <v>-2.2000000000000002</v>
      </c>
      <c r="L114" s="6">
        <v>-2.2400000000000002</v>
      </c>
      <c r="M114" s="6">
        <v>0.5</v>
      </c>
      <c r="N114" s="6">
        <v>-2.74</v>
      </c>
      <c r="O114" s="6">
        <v>4.6500000000000004</v>
      </c>
      <c r="P114" s="6">
        <v>1.1299999999999999</v>
      </c>
      <c r="Q114" s="6">
        <v>0.15</v>
      </c>
      <c r="R114" s="6">
        <v>0.28999999999999998</v>
      </c>
      <c r="S114" s="6">
        <v>32.799999999999997</v>
      </c>
      <c r="T114" s="6">
        <v>4.4000000000000004</v>
      </c>
      <c r="U114" s="6">
        <v>8.4</v>
      </c>
      <c r="V114" s="9">
        <f t="shared" si="3"/>
        <v>4.3609022556390972E-2</v>
      </c>
      <c r="W114" s="9">
        <v>6.3632999999999995E-2</v>
      </c>
      <c r="X114" s="6" t="s">
        <v>27</v>
      </c>
      <c r="Y114" s="6" t="s">
        <v>28</v>
      </c>
      <c r="Z114" s="6" t="s">
        <v>29</v>
      </c>
      <c r="AA114" s="6" t="s">
        <v>197</v>
      </c>
    </row>
    <row r="115" spans="2:27" x14ac:dyDescent="0.2">
      <c r="B115" s="6" t="s">
        <v>198</v>
      </c>
      <c r="C115" s="6">
        <v>26</v>
      </c>
      <c r="D115" s="7" t="str">
        <f t="shared" si="2"/>
        <v>02106_026</v>
      </c>
      <c r="E115" s="6" t="s">
        <v>199</v>
      </c>
      <c r="F115" s="6">
        <v>41</v>
      </c>
      <c r="G115" s="6">
        <v>5.05</v>
      </c>
      <c r="H115" s="6">
        <v>207.05</v>
      </c>
      <c r="I115" s="8">
        <v>43669</v>
      </c>
      <c r="J115" s="6" t="s">
        <v>38</v>
      </c>
      <c r="K115" s="6">
        <v>-1.97</v>
      </c>
      <c r="L115" s="6">
        <v>-1.97</v>
      </c>
      <c r="M115" s="6">
        <v>0.5</v>
      </c>
      <c r="N115" s="6">
        <v>-2.4700000000000002</v>
      </c>
      <c r="O115" s="6">
        <v>2.0499999999999998</v>
      </c>
      <c r="P115" s="6">
        <v>1.1399999999999999</v>
      </c>
      <c r="Q115" s="6">
        <v>0.02</v>
      </c>
      <c r="R115" s="6">
        <v>0.24</v>
      </c>
      <c r="S115" s="6">
        <v>46.7</v>
      </c>
      <c r="T115" s="6">
        <v>0.8</v>
      </c>
      <c r="U115" s="6">
        <v>9.8000000000000007</v>
      </c>
      <c r="V115" s="9">
        <f t="shared" si="3"/>
        <v>4.7524752475247525E-2</v>
      </c>
      <c r="W115" s="9">
        <v>1.9238000000000002E-2</v>
      </c>
      <c r="X115" s="6" t="s">
        <v>27</v>
      </c>
      <c r="Y115" s="6" t="s">
        <v>32</v>
      </c>
      <c r="Z115" s="6" t="s">
        <v>29</v>
      </c>
      <c r="AA115" s="6" t="s">
        <v>199</v>
      </c>
    </row>
    <row r="116" spans="2:27" x14ac:dyDescent="0.2">
      <c r="B116" s="6" t="s">
        <v>200</v>
      </c>
      <c r="C116" s="6">
        <v>29</v>
      </c>
      <c r="D116" s="7" t="str">
        <f t="shared" si="2"/>
        <v>01138_029</v>
      </c>
      <c r="E116" s="6" t="s">
        <v>201</v>
      </c>
      <c r="F116" s="6">
        <v>32.5</v>
      </c>
      <c r="G116" s="6">
        <v>3.9</v>
      </c>
      <c r="H116" s="6">
        <v>126.75</v>
      </c>
      <c r="I116" s="8">
        <v>43669</v>
      </c>
      <c r="J116" s="6" t="s">
        <v>38</v>
      </c>
      <c r="K116" s="6">
        <v>-1.97</v>
      </c>
      <c r="L116" s="6">
        <v>-1.97</v>
      </c>
      <c r="M116" s="6">
        <v>0.5</v>
      </c>
      <c r="N116" s="6">
        <v>-2.4700000000000002</v>
      </c>
      <c r="O116" s="6">
        <v>1</v>
      </c>
      <c r="P116" s="6">
        <v>1.34</v>
      </c>
      <c r="Q116" s="6">
        <v>0</v>
      </c>
      <c r="R116" s="6">
        <v>0.05</v>
      </c>
      <c r="S116" s="6">
        <v>43.6</v>
      </c>
      <c r="T116" s="6">
        <v>0</v>
      </c>
      <c r="U116" s="6">
        <v>1.6</v>
      </c>
      <c r="V116" s="9">
        <f t="shared" si="3"/>
        <v>1.2820512820512822E-2</v>
      </c>
      <c r="W116" s="9">
        <v>0</v>
      </c>
      <c r="X116" s="6" t="s">
        <v>27</v>
      </c>
      <c r="Y116" s="6" t="s">
        <v>32</v>
      </c>
      <c r="Z116" s="6" t="s">
        <v>41</v>
      </c>
      <c r="AA116" s="6" t="s">
        <v>201</v>
      </c>
    </row>
    <row r="117" spans="2:27" x14ac:dyDescent="0.2">
      <c r="B117" s="6" t="s">
        <v>202</v>
      </c>
      <c r="C117" s="6">
        <v>31</v>
      </c>
      <c r="D117" s="7" t="str">
        <f t="shared" si="2"/>
        <v>00706_031</v>
      </c>
      <c r="E117" s="6" t="s">
        <v>203</v>
      </c>
      <c r="F117" s="6">
        <v>22.5</v>
      </c>
      <c r="G117" s="6">
        <v>3.8</v>
      </c>
      <c r="H117" s="6">
        <v>85.5</v>
      </c>
      <c r="I117" s="8">
        <v>43669</v>
      </c>
      <c r="J117" s="6" t="s">
        <v>38</v>
      </c>
      <c r="K117" s="6">
        <v>-1.97</v>
      </c>
      <c r="L117" s="6">
        <v>-1.97</v>
      </c>
      <c r="M117" s="6">
        <v>0.5</v>
      </c>
      <c r="N117" s="6">
        <v>-2.4700000000000002</v>
      </c>
      <c r="O117" s="6">
        <v>1</v>
      </c>
      <c r="P117" s="6">
        <v>0.94</v>
      </c>
      <c r="Q117" s="6">
        <v>0</v>
      </c>
      <c r="R117" s="6">
        <v>0</v>
      </c>
      <c r="S117" s="6">
        <v>21.2</v>
      </c>
      <c r="T117" s="6">
        <v>0</v>
      </c>
      <c r="U117" s="6">
        <v>0</v>
      </c>
      <c r="V117" s="9">
        <f t="shared" si="3"/>
        <v>0</v>
      </c>
      <c r="W117" s="9">
        <v>0</v>
      </c>
      <c r="X117" s="6" t="s">
        <v>27</v>
      </c>
      <c r="Y117" s="6" t="s">
        <v>32</v>
      </c>
      <c r="Z117" s="6" t="s">
        <v>41</v>
      </c>
      <c r="AA117" s="6" t="s">
        <v>203</v>
      </c>
    </row>
    <row r="118" spans="2:27" x14ac:dyDescent="0.2">
      <c r="B118" s="6" t="s">
        <v>204</v>
      </c>
      <c r="C118" s="6">
        <v>32</v>
      </c>
      <c r="D118" s="7" t="str">
        <f t="shared" si="2"/>
        <v>01179_032</v>
      </c>
      <c r="E118" s="6" t="s">
        <v>205</v>
      </c>
      <c r="F118" s="6">
        <v>47</v>
      </c>
      <c r="G118" s="6">
        <v>4.2</v>
      </c>
      <c r="H118" s="6">
        <v>197.4</v>
      </c>
      <c r="I118" s="8">
        <v>43669</v>
      </c>
      <c r="J118" s="6" t="s">
        <v>38</v>
      </c>
      <c r="K118" s="6">
        <v>-1.97</v>
      </c>
      <c r="L118" s="6">
        <v>-1.97</v>
      </c>
      <c r="M118" s="6">
        <v>0.5</v>
      </c>
      <c r="N118" s="6">
        <v>-2.4700000000000002</v>
      </c>
      <c r="O118" s="6">
        <v>1.4</v>
      </c>
      <c r="P118" s="6">
        <v>1.1499999999999999</v>
      </c>
      <c r="Q118" s="6">
        <v>0</v>
      </c>
      <c r="R118" s="6">
        <v>0.09</v>
      </c>
      <c r="S118" s="6">
        <v>54.1</v>
      </c>
      <c r="T118" s="6">
        <v>0</v>
      </c>
      <c r="U118" s="6">
        <v>4.2</v>
      </c>
      <c r="V118" s="9">
        <f t="shared" si="3"/>
        <v>2.1428571428571425E-2</v>
      </c>
      <c r="W118" s="9">
        <v>0</v>
      </c>
      <c r="X118" s="6" t="s">
        <v>27</v>
      </c>
      <c r="Y118" s="6" t="s">
        <v>32</v>
      </c>
      <c r="Z118" s="6" t="s">
        <v>41</v>
      </c>
      <c r="AA118" s="6" t="s">
        <v>205</v>
      </c>
    </row>
    <row r="119" spans="2:27" x14ac:dyDescent="0.2">
      <c r="B119" s="6" t="s">
        <v>206</v>
      </c>
      <c r="C119" s="6">
        <v>37</v>
      </c>
      <c r="D119" s="7" t="str">
        <f t="shared" si="2"/>
        <v>01078_037</v>
      </c>
      <c r="E119" s="6" t="s">
        <v>207</v>
      </c>
      <c r="F119" s="6">
        <v>42.5</v>
      </c>
      <c r="G119" s="6">
        <v>3</v>
      </c>
      <c r="H119" s="6">
        <v>127.5</v>
      </c>
      <c r="I119" s="8">
        <v>43669</v>
      </c>
      <c r="J119" s="6" t="s">
        <v>47</v>
      </c>
      <c r="K119" s="6">
        <v>-2.54</v>
      </c>
      <c r="L119" s="6">
        <v>-2.54</v>
      </c>
      <c r="M119" s="6">
        <v>0.5</v>
      </c>
      <c r="N119" s="6">
        <v>-3.04</v>
      </c>
      <c r="O119" s="6">
        <v>1</v>
      </c>
      <c r="P119" s="6">
        <v>1.01</v>
      </c>
      <c r="Q119" s="6">
        <v>0.02</v>
      </c>
      <c r="R119" s="6">
        <v>0.1</v>
      </c>
      <c r="S119" s="6">
        <v>42.9</v>
      </c>
      <c r="T119" s="6">
        <v>0.9</v>
      </c>
      <c r="U119" s="6">
        <v>4.3</v>
      </c>
      <c r="V119" s="9">
        <f t="shared" si="3"/>
        <v>3.3333333333333333E-2</v>
      </c>
      <c r="W119" s="9">
        <v>3.8462000000000003E-2</v>
      </c>
      <c r="X119" s="6" t="s">
        <v>27</v>
      </c>
      <c r="Y119" s="6" t="s">
        <v>32</v>
      </c>
      <c r="Z119" s="6" t="s">
        <v>29</v>
      </c>
      <c r="AA119" s="6" t="s">
        <v>207</v>
      </c>
    </row>
    <row r="120" spans="2:27" x14ac:dyDescent="0.2">
      <c r="B120" s="6" t="s">
        <v>206</v>
      </c>
      <c r="C120" s="6">
        <v>40</v>
      </c>
      <c r="D120" s="7" t="str">
        <f t="shared" si="2"/>
        <v>01078_040</v>
      </c>
      <c r="E120" s="6" t="s">
        <v>208</v>
      </c>
      <c r="F120" s="6">
        <v>47.5</v>
      </c>
      <c r="G120" s="6">
        <v>3.35</v>
      </c>
      <c r="H120" s="6">
        <v>159.125</v>
      </c>
      <c r="I120" s="8">
        <v>43669</v>
      </c>
      <c r="J120" s="6" t="s">
        <v>47</v>
      </c>
      <c r="K120" s="6">
        <v>-2.54</v>
      </c>
      <c r="L120" s="6">
        <v>-2.54</v>
      </c>
      <c r="M120" s="6">
        <v>0.5</v>
      </c>
      <c r="N120" s="6">
        <v>-3.04</v>
      </c>
      <c r="O120" s="6">
        <v>1.35</v>
      </c>
      <c r="P120" s="6">
        <v>1.18</v>
      </c>
      <c r="Q120" s="6">
        <v>0.01</v>
      </c>
      <c r="R120" s="6">
        <v>0.16</v>
      </c>
      <c r="S120" s="6">
        <v>56.1</v>
      </c>
      <c r="T120" s="6">
        <v>0.5</v>
      </c>
      <c r="U120" s="6">
        <v>7.6</v>
      </c>
      <c r="V120" s="9">
        <f t="shared" si="3"/>
        <v>4.7761194029850747E-2</v>
      </c>
      <c r="W120" s="9">
        <v>1.4654E-2</v>
      </c>
      <c r="X120" s="6" t="s">
        <v>27</v>
      </c>
      <c r="Y120" s="6" t="s">
        <v>32</v>
      </c>
      <c r="Z120" s="6" t="s">
        <v>29</v>
      </c>
      <c r="AA120" s="6" t="s">
        <v>208</v>
      </c>
    </row>
    <row r="121" spans="2:27" x14ac:dyDescent="0.2">
      <c r="B121" s="6" t="s">
        <v>209</v>
      </c>
      <c r="C121" s="6">
        <v>55</v>
      </c>
      <c r="D121" s="7" t="str">
        <f t="shared" si="2"/>
        <v>01377_055</v>
      </c>
      <c r="E121" s="6" t="s">
        <v>210</v>
      </c>
      <c r="F121" s="6">
        <v>26</v>
      </c>
      <c r="G121" s="6">
        <v>18</v>
      </c>
      <c r="H121" s="6">
        <v>468</v>
      </c>
      <c r="I121" s="8">
        <v>43675</v>
      </c>
      <c r="J121" s="6" t="s">
        <v>38</v>
      </c>
      <c r="K121" s="6">
        <v>-2.09</v>
      </c>
      <c r="L121" s="6">
        <v>-2.12</v>
      </c>
      <c r="M121" s="6">
        <v>0.75</v>
      </c>
      <c r="N121" s="6">
        <v>-2.87</v>
      </c>
      <c r="O121" s="6">
        <v>13.5</v>
      </c>
      <c r="P121" s="6">
        <v>3.01</v>
      </c>
      <c r="Q121" s="6">
        <v>0.85</v>
      </c>
      <c r="R121" s="6">
        <v>1.29</v>
      </c>
      <c r="S121" s="6">
        <v>78.3</v>
      </c>
      <c r="T121" s="6">
        <v>22.1</v>
      </c>
      <c r="U121" s="6">
        <v>33.5</v>
      </c>
      <c r="V121" s="9">
        <f t="shared" si="3"/>
        <v>7.166666666666667E-2</v>
      </c>
      <c r="W121" s="9">
        <v>8.2792000000000004E-2</v>
      </c>
      <c r="X121" s="6" t="s">
        <v>27</v>
      </c>
      <c r="Y121" s="6" t="s">
        <v>32</v>
      </c>
      <c r="Z121" s="6" t="s">
        <v>29</v>
      </c>
      <c r="AA121" s="6" t="s">
        <v>210</v>
      </c>
    </row>
    <row r="122" spans="2:27" x14ac:dyDescent="0.2">
      <c r="B122" s="6" t="s">
        <v>211</v>
      </c>
      <c r="C122" s="6">
        <v>62</v>
      </c>
      <c r="D122" s="7" t="str">
        <f t="shared" si="2"/>
        <v>01527_062</v>
      </c>
      <c r="E122" s="6" t="s">
        <v>212</v>
      </c>
      <c r="F122" s="6">
        <v>40</v>
      </c>
      <c r="G122" s="6">
        <v>18.649999999999999</v>
      </c>
      <c r="H122" s="6">
        <v>746</v>
      </c>
      <c r="I122" s="8">
        <v>43672</v>
      </c>
      <c r="J122" s="6" t="s">
        <v>66</v>
      </c>
      <c r="K122" s="6">
        <v>-2.1</v>
      </c>
      <c r="L122" s="6">
        <v>-2.12</v>
      </c>
      <c r="M122" s="6">
        <v>0.75</v>
      </c>
      <c r="N122" s="6">
        <v>-2.87</v>
      </c>
      <c r="O122" s="6">
        <v>14.15</v>
      </c>
      <c r="P122" s="6">
        <v>3.4</v>
      </c>
      <c r="Q122" s="6">
        <v>0.63</v>
      </c>
      <c r="R122" s="6">
        <v>2.65</v>
      </c>
      <c r="S122" s="6">
        <v>136</v>
      </c>
      <c r="T122" s="6">
        <v>25.2</v>
      </c>
      <c r="U122" s="6">
        <v>106</v>
      </c>
      <c r="V122" s="9">
        <f t="shared" si="3"/>
        <v>0.14209115281501342</v>
      </c>
      <c r="W122" s="9">
        <v>5.8809E-2</v>
      </c>
      <c r="X122" s="6" t="s">
        <v>27</v>
      </c>
      <c r="Y122" s="6" t="s">
        <v>28</v>
      </c>
      <c r="Z122" s="6" t="s">
        <v>29</v>
      </c>
      <c r="AA122" s="6" t="s">
        <v>212</v>
      </c>
    </row>
    <row r="123" spans="2:27" x14ac:dyDescent="0.2">
      <c r="B123" s="6" t="s">
        <v>211</v>
      </c>
      <c r="C123" s="6">
        <v>64</v>
      </c>
      <c r="D123" s="7" t="str">
        <f t="shared" si="2"/>
        <v>01527_064</v>
      </c>
      <c r="E123" s="6" t="s">
        <v>213</v>
      </c>
      <c r="F123" s="6">
        <v>36</v>
      </c>
      <c r="G123" s="6">
        <v>5.7</v>
      </c>
      <c r="H123" s="6">
        <v>205.2</v>
      </c>
      <c r="I123" s="8">
        <v>43672</v>
      </c>
      <c r="J123" s="6" t="s">
        <v>74</v>
      </c>
      <c r="K123" s="6">
        <v>-2.1</v>
      </c>
      <c r="L123" s="6">
        <v>-2.12</v>
      </c>
      <c r="M123" s="6">
        <v>0.75</v>
      </c>
      <c r="N123" s="6">
        <v>-2.87</v>
      </c>
      <c r="O123" s="6">
        <v>1.9000010000000001</v>
      </c>
      <c r="P123" s="6">
        <v>1.65</v>
      </c>
      <c r="Q123" s="6">
        <v>0</v>
      </c>
      <c r="R123" s="6">
        <v>0.12</v>
      </c>
      <c r="S123" s="6">
        <v>59.4</v>
      </c>
      <c r="T123" s="6">
        <v>0</v>
      </c>
      <c r="U123" s="6">
        <v>4.3</v>
      </c>
      <c r="V123" s="9">
        <f t="shared" si="3"/>
        <v>2.1052631578947368E-2</v>
      </c>
      <c r="W123" s="9">
        <v>0</v>
      </c>
      <c r="X123" s="6" t="s">
        <v>27</v>
      </c>
      <c r="Y123" s="6" t="s">
        <v>32</v>
      </c>
      <c r="Z123" s="6" t="s">
        <v>41</v>
      </c>
      <c r="AA123" s="6" t="s">
        <v>213</v>
      </c>
    </row>
    <row r="124" spans="2:27" x14ac:dyDescent="0.2">
      <c r="B124" s="6" t="s">
        <v>214</v>
      </c>
      <c r="C124" s="6">
        <v>65</v>
      </c>
      <c r="D124" s="7" t="str">
        <f t="shared" si="2"/>
        <v>04436_065</v>
      </c>
      <c r="E124" s="6" t="s">
        <v>215</v>
      </c>
      <c r="F124" s="6">
        <v>31.5</v>
      </c>
      <c r="G124" s="6">
        <v>5.85</v>
      </c>
      <c r="H124" s="6">
        <v>184.27500000000001</v>
      </c>
      <c r="I124" s="8">
        <v>43672</v>
      </c>
      <c r="J124" s="6" t="s">
        <v>74</v>
      </c>
      <c r="K124" s="6">
        <v>-2.1</v>
      </c>
      <c r="L124" s="6">
        <v>-2.12</v>
      </c>
      <c r="M124" s="6">
        <v>0.5</v>
      </c>
      <c r="N124" s="6">
        <v>-2.62</v>
      </c>
      <c r="O124" s="6">
        <v>2.85</v>
      </c>
      <c r="P124" s="6">
        <v>1.17</v>
      </c>
      <c r="Q124" s="6">
        <v>0.08</v>
      </c>
      <c r="R124" s="6">
        <v>0.25</v>
      </c>
      <c r="S124" s="6">
        <v>36.9</v>
      </c>
      <c r="T124" s="6">
        <v>2.5</v>
      </c>
      <c r="U124" s="6">
        <v>7.9</v>
      </c>
      <c r="V124" s="9">
        <f t="shared" si="3"/>
        <v>4.2735042735042736E-2</v>
      </c>
      <c r="W124" s="9">
        <v>5.4529000000000001E-2</v>
      </c>
      <c r="X124" s="6" t="s">
        <v>27</v>
      </c>
      <c r="Y124" s="6" t="s">
        <v>28</v>
      </c>
      <c r="Z124" s="6" t="s">
        <v>29</v>
      </c>
      <c r="AA124" s="6" t="s">
        <v>215</v>
      </c>
    </row>
    <row r="125" spans="2:27" x14ac:dyDescent="0.2">
      <c r="B125" s="6" t="s">
        <v>214</v>
      </c>
      <c r="C125" s="6">
        <v>66</v>
      </c>
      <c r="D125" s="7" t="str">
        <f t="shared" si="2"/>
        <v>04436_066</v>
      </c>
      <c r="E125" s="6" t="s">
        <v>216</v>
      </c>
      <c r="F125" s="6">
        <v>27.5</v>
      </c>
      <c r="G125" s="6">
        <v>6.35</v>
      </c>
      <c r="H125" s="6">
        <v>174.625</v>
      </c>
      <c r="I125" s="8">
        <v>43672</v>
      </c>
      <c r="J125" s="6" t="s">
        <v>74</v>
      </c>
      <c r="K125" s="6">
        <v>-2.1</v>
      </c>
      <c r="L125" s="6">
        <v>-2.12</v>
      </c>
      <c r="M125" s="6">
        <v>0.5</v>
      </c>
      <c r="N125" s="6">
        <v>-2.62</v>
      </c>
      <c r="O125" s="6">
        <v>3.35</v>
      </c>
      <c r="P125" s="6">
        <v>0.42</v>
      </c>
      <c r="Q125" s="6">
        <v>0.04</v>
      </c>
      <c r="R125" s="6">
        <v>7.0000000000000007E-2</v>
      </c>
      <c r="S125" s="6">
        <v>11.6</v>
      </c>
      <c r="T125" s="6">
        <v>1.1000000000000001</v>
      </c>
      <c r="U125" s="6">
        <v>1.9</v>
      </c>
      <c r="V125" s="9">
        <f t="shared" si="3"/>
        <v>1.1023622047244096E-2</v>
      </c>
      <c r="W125" s="9">
        <v>2.3628E-2</v>
      </c>
      <c r="X125" s="6" t="s">
        <v>27</v>
      </c>
      <c r="Y125" s="6" t="s">
        <v>28</v>
      </c>
      <c r="Z125" s="6" t="s">
        <v>29</v>
      </c>
      <c r="AA125" s="6" t="s">
        <v>216</v>
      </c>
    </row>
    <row r="126" spans="2:27" x14ac:dyDescent="0.2">
      <c r="B126" s="6" t="s">
        <v>217</v>
      </c>
      <c r="C126" s="6">
        <v>67</v>
      </c>
      <c r="D126" s="7" t="str">
        <f t="shared" si="2"/>
        <v>04374_067</v>
      </c>
      <c r="E126" s="6" t="s">
        <v>218</v>
      </c>
      <c r="F126" s="6">
        <v>51</v>
      </c>
      <c r="G126" s="6">
        <v>6.85</v>
      </c>
      <c r="H126" s="6">
        <v>349.35</v>
      </c>
      <c r="I126" s="8">
        <v>43672</v>
      </c>
      <c r="J126" s="6" t="s">
        <v>26</v>
      </c>
      <c r="K126" s="6">
        <v>-2.1</v>
      </c>
      <c r="L126" s="6">
        <v>-2.12</v>
      </c>
      <c r="M126" s="6">
        <v>0.5</v>
      </c>
      <c r="N126" s="6">
        <v>-2.62</v>
      </c>
      <c r="O126" s="6">
        <v>3.85</v>
      </c>
      <c r="P126" s="6">
        <v>0.71</v>
      </c>
      <c r="Q126" s="6">
        <v>0.01</v>
      </c>
      <c r="R126" s="6">
        <v>0.06</v>
      </c>
      <c r="S126" s="6">
        <v>36.200000000000003</v>
      </c>
      <c r="T126" s="6">
        <v>0.5</v>
      </c>
      <c r="U126" s="6">
        <v>3.1</v>
      </c>
      <c r="V126" s="9">
        <f t="shared" si="3"/>
        <v>8.7591240875912416E-3</v>
      </c>
      <c r="W126" s="9">
        <v>5.1840000000000002E-3</v>
      </c>
      <c r="X126" s="6" t="s">
        <v>27</v>
      </c>
      <c r="Y126" s="6" t="s">
        <v>32</v>
      </c>
      <c r="Z126" s="6" t="s">
        <v>29</v>
      </c>
      <c r="AA126" s="6" t="s">
        <v>218</v>
      </c>
    </row>
    <row r="127" spans="2:27" x14ac:dyDescent="0.2">
      <c r="B127" s="6" t="s">
        <v>217</v>
      </c>
      <c r="C127" s="6">
        <v>68</v>
      </c>
      <c r="D127" s="7" t="str">
        <f t="shared" si="2"/>
        <v>04374_068</v>
      </c>
      <c r="E127" s="6" t="s">
        <v>219</v>
      </c>
      <c r="F127" s="6">
        <v>50</v>
      </c>
      <c r="G127" s="6">
        <v>7.25</v>
      </c>
      <c r="H127" s="6">
        <v>362.5</v>
      </c>
      <c r="I127" s="8">
        <v>43672</v>
      </c>
      <c r="J127" s="6" t="s">
        <v>26</v>
      </c>
      <c r="K127" s="6">
        <v>-2.1</v>
      </c>
      <c r="L127" s="6">
        <v>-2.12</v>
      </c>
      <c r="M127" s="6">
        <v>0.5</v>
      </c>
      <c r="N127" s="6">
        <v>-2.62</v>
      </c>
      <c r="O127" s="6">
        <v>4.25</v>
      </c>
      <c r="P127" s="6">
        <v>0.83</v>
      </c>
      <c r="Q127" s="6">
        <v>0.06</v>
      </c>
      <c r="R127" s="6">
        <v>0.11</v>
      </c>
      <c r="S127" s="6">
        <v>41.5</v>
      </c>
      <c r="T127" s="6">
        <v>3</v>
      </c>
      <c r="U127" s="6">
        <v>5.5</v>
      </c>
      <c r="V127" s="9">
        <f t="shared" si="3"/>
        <v>1.5172413793103448E-2</v>
      </c>
      <c r="W127" s="9">
        <v>2.7956999999999999E-2</v>
      </c>
      <c r="X127" s="6" t="s">
        <v>27</v>
      </c>
      <c r="Y127" s="6" t="s">
        <v>28</v>
      </c>
      <c r="Z127" s="6" t="s">
        <v>29</v>
      </c>
      <c r="AA127" s="6" t="s">
        <v>219</v>
      </c>
    </row>
    <row r="128" spans="2:27" x14ac:dyDescent="0.2">
      <c r="B128" s="6" t="s">
        <v>220</v>
      </c>
      <c r="C128" s="6">
        <v>70</v>
      </c>
      <c r="D128" s="7" t="str">
        <f t="shared" si="2"/>
        <v>00526_070</v>
      </c>
      <c r="E128" s="6" t="s">
        <v>221</v>
      </c>
      <c r="F128" s="6">
        <v>22</v>
      </c>
      <c r="G128" s="6">
        <v>10</v>
      </c>
      <c r="H128" s="6">
        <v>220</v>
      </c>
      <c r="I128" s="8">
        <v>43672</v>
      </c>
      <c r="J128" s="6" t="s">
        <v>66</v>
      </c>
      <c r="K128" s="6">
        <v>-2.1</v>
      </c>
      <c r="L128" s="6">
        <v>-2.12</v>
      </c>
      <c r="M128" s="6">
        <v>0.75</v>
      </c>
      <c r="N128" s="6">
        <v>-2.87</v>
      </c>
      <c r="O128" s="6">
        <v>5.5</v>
      </c>
      <c r="P128" s="6">
        <v>3.16</v>
      </c>
      <c r="Q128" s="6">
        <v>0.28000000000000003</v>
      </c>
      <c r="R128" s="6">
        <v>0.67</v>
      </c>
      <c r="S128" s="6">
        <v>69.5</v>
      </c>
      <c r="T128" s="6">
        <v>6.2</v>
      </c>
      <c r="U128" s="6">
        <v>14.7</v>
      </c>
      <c r="V128" s="9">
        <f t="shared" si="3"/>
        <v>6.7000000000000004E-2</v>
      </c>
      <c r="W128" s="9">
        <v>6.6045000000000006E-2</v>
      </c>
      <c r="X128" s="6" t="s">
        <v>27</v>
      </c>
      <c r="Y128" s="6" t="s">
        <v>28</v>
      </c>
      <c r="Z128" s="6" t="s">
        <v>29</v>
      </c>
      <c r="AA128" s="6" t="s">
        <v>221</v>
      </c>
    </row>
    <row r="129" spans="2:27" x14ac:dyDescent="0.2">
      <c r="B129" s="6" t="s">
        <v>220</v>
      </c>
      <c r="C129" s="6">
        <v>71</v>
      </c>
      <c r="D129" s="7" t="str">
        <f t="shared" si="2"/>
        <v>00526_071</v>
      </c>
      <c r="E129" s="6" t="s">
        <v>222</v>
      </c>
      <c r="F129" s="6">
        <v>24</v>
      </c>
      <c r="G129" s="6">
        <v>7.45</v>
      </c>
      <c r="H129" s="6">
        <v>178.8</v>
      </c>
      <c r="I129" s="8">
        <v>43672</v>
      </c>
      <c r="J129" s="6" t="s">
        <v>66</v>
      </c>
      <c r="K129" s="6">
        <v>-2.1</v>
      </c>
      <c r="L129" s="6">
        <v>-2.12</v>
      </c>
      <c r="M129" s="6">
        <v>0.75</v>
      </c>
      <c r="N129" s="6">
        <v>-2.87</v>
      </c>
      <c r="O129" s="6">
        <v>2.95</v>
      </c>
      <c r="P129" s="6">
        <v>1.58</v>
      </c>
      <c r="Q129" s="6">
        <v>0.24</v>
      </c>
      <c r="R129" s="6">
        <v>0.28999999999999998</v>
      </c>
      <c r="S129" s="6">
        <v>37.9</v>
      </c>
      <c r="T129" s="6">
        <v>5.8</v>
      </c>
      <c r="U129" s="6">
        <v>7</v>
      </c>
      <c r="V129" s="9">
        <f t="shared" si="3"/>
        <v>3.8926174496644289E-2</v>
      </c>
      <c r="W129" s="9">
        <v>0.100186</v>
      </c>
      <c r="X129" s="6" t="s">
        <v>27</v>
      </c>
      <c r="Y129" s="6" t="s">
        <v>32</v>
      </c>
      <c r="Z129" s="6" t="s">
        <v>29</v>
      </c>
      <c r="AA129" s="6" t="s">
        <v>222</v>
      </c>
    </row>
    <row r="130" spans="2:27" x14ac:dyDescent="0.2">
      <c r="B130" s="6" t="s">
        <v>220</v>
      </c>
      <c r="C130" s="6">
        <v>72</v>
      </c>
      <c r="D130" s="7" t="str">
        <f t="shared" si="2"/>
        <v>00526_072</v>
      </c>
      <c r="E130" s="6" t="s">
        <v>223</v>
      </c>
      <c r="F130" s="6">
        <v>24</v>
      </c>
      <c r="G130" s="6">
        <v>7.5</v>
      </c>
      <c r="H130" s="6">
        <v>180</v>
      </c>
      <c r="I130" s="8">
        <v>43672</v>
      </c>
      <c r="J130" s="6" t="s">
        <v>66</v>
      </c>
      <c r="K130" s="6">
        <v>-2.1</v>
      </c>
      <c r="L130" s="6">
        <v>-2.12</v>
      </c>
      <c r="M130" s="6">
        <v>0.75</v>
      </c>
      <c r="N130" s="6">
        <v>-2.87</v>
      </c>
      <c r="O130" s="6">
        <v>3</v>
      </c>
      <c r="P130" s="6">
        <v>1.63</v>
      </c>
      <c r="Q130" s="6">
        <v>0.22</v>
      </c>
      <c r="R130" s="6">
        <v>0.34</v>
      </c>
      <c r="S130" s="6">
        <v>39.1</v>
      </c>
      <c r="T130" s="6">
        <v>5.3</v>
      </c>
      <c r="U130" s="6">
        <v>8.1999999999999993</v>
      </c>
      <c r="V130" s="9">
        <f t="shared" si="3"/>
        <v>4.5333333333333337E-2</v>
      </c>
      <c r="W130" s="9">
        <v>9.1096999999999997E-2</v>
      </c>
      <c r="X130" s="6" t="s">
        <v>27</v>
      </c>
      <c r="Y130" s="6" t="s">
        <v>32</v>
      </c>
      <c r="Z130" s="6" t="s">
        <v>29</v>
      </c>
      <c r="AA130" s="6" t="s">
        <v>223</v>
      </c>
    </row>
    <row r="131" spans="2:27" x14ac:dyDescent="0.2">
      <c r="B131" s="6" t="s">
        <v>220</v>
      </c>
      <c r="C131" s="6">
        <v>73</v>
      </c>
      <c r="D131" s="7" t="str">
        <f t="shared" si="2"/>
        <v>00526_073</v>
      </c>
      <c r="E131" s="6" t="s">
        <v>224</v>
      </c>
      <c r="F131" s="6">
        <v>24</v>
      </c>
      <c r="G131" s="6">
        <v>5.3</v>
      </c>
      <c r="H131" s="6">
        <v>127.2</v>
      </c>
      <c r="I131" s="8">
        <v>43672</v>
      </c>
      <c r="J131" s="6" t="s">
        <v>66</v>
      </c>
      <c r="K131" s="6">
        <v>-2.1</v>
      </c>
      <c r="L131" s="6">
        <v>-2.12</v>
      </c>
      <c r="M131" s="6">
        <v>0.75</v>
      </c>
      <c r="N131" s="6">
        <v>-2.87</v>
      </c>
      <c r="O131" s="6">
        <v>1.766667</v>
      </c>
      <c r="P131" s="6">
        <v>0.8</v>
      </c>
      <c r="Q131" s="6">
        <v>7.0000000000000007E-2</v>
      </c>
      <c r="R131" s="6">
        <v>0.16</v>
      </c>
      <c r="S131" s="6">
        <v>19.2</v>
      </c>
      <c r="T131" s="6">
        <v>1.7</v>
      </c>
      <c r="U131" s="6">
        <v>3.8</v>
      </c>
      <c r="V131" s="9">
        <f t="shared" si="3"/>
        <v>3.0188679245283019E-2</v>
      </c>
      <c r="W131" s="9">
        <v>5.0179000000000001E-2</v>
      </c>
      <c r="X131" s="6" t="s">
        <v>27</v>
      </c>
      <c r="Y131" s="6" t="s">
        <v>32</v>
      </c>
      <c r="Z131" s="6" t="s">
        <v>29</v>
      </c>
      <c r="AA131" s="6" t="s">
        <v>224</v>
      </c>
    </row>
    <row r="132" spans="2:27" x14ac:dyDescent="0.2">
      <c r="B132" s="6" t="s">
        <v>220</v>
      </c>
      <c r="C132" s="6">
        <v>74</v>
      </c>
      <c r="D132" s="7" t="str">
        <f t="shared" si="2"/>
        <v>00526_074</v>
      </c>
      <c r="E132" s="6" t="s">
        <v>225</v>
      </c>
      <c r="F132" s="6">
        <v>22.5</v>
      </c>
      <c r="G132" s="6">
        <v>8.5500000000000007</v>
      </c>
      <c r="H132" s="6">
        <v>192.375</v>
      </c>
      <c r="I132" s="8">
        <v>43672</v>
      </c>
      <c r="J132" s="6" t="s">
        <v>66</v>
      </c>
      <c r="K132" s="6">
        <v>-2.1</v>
      </c>
      <c r="L132" s="6">
        <v>-2.12</v>
      </c>
      <c r="M132" s="6">
        <v>0.75</v>
      </c>
      <c r="N132" s="6">
        <v>-2.87</v>
      </c>
      <c r="O132" s="6">
        <v>4.05</v>
      </c>
      <c r="P132" s="6">
        <v>3.02</v>
      </c>
      <c r="Q132" s="6">
        <v>0.27</v>
      </c>
      <c r="R132" s="6">
        <v>0.38</v>
      </c>
      <c r="S132" s="6">
        <v>68</v>
      </c>
      <c r="T132" s="6">
        <v>6.1</v>
      </c>
      <c r="U132" s="6">
        <v>8.6</v>
      </c>
      <c r="V132" s="9">
        <f t="shared" si="3"/>
        <v>4.4444444444444439E-2</v>
      </c>
      <c r="W132" s="9">
        <v>8.4706000000000004E-2</v>
      </c>
      <c r="X132" s="6" t="s">
        <v>27</v>
      </c>
      <c r="Y132" s="6" t="s">
        <v>32</v>
      </c>
      <c r="Z132" s="6" t="s">
        <v>29</v>
      </c>
      <c r="AA132" s="6" t="s">
        <v>225</v>
      </c>
    </row>
    <row r="133" spans="2:27" x14ac:dyDescent="0.2">
      <c r="B133" s="6" t="s">
        <v>226</v>
      </c>
      <c r="C133" s="6">
        <v>79</v>
      </c>
      <c r="D133" s="7" t="str">
        <f t="shared" si="2"/>
        <v>04066_079</v>
      </c>
      <c r="E133" s="6" t="s">
        <v>227</v>
      </c>
      <c r="F133" s="6">
        <v>28</v>
      </c>
      <c r="G133" s="6">
        <v>27.15</v>
      </c>
      <c r="H133" s="6">
        <v>760.2</v>
      </c>
      <c r="I133" s="8">
        <v>43672</v>
      </c>
      <c r="J133" s="6" t="s">
        <v>66</v>
      </c>
      <c r="K133" s="6">
        <v>-2.09</v>
      </c>
      <c r="L133" s="6">
        <v>-2.12</v>
      </c>
      <c r="M133" s="6">
        <v>0.75</v>
      </c>
      <c r="N133" s="6">
        <v>-2.87</v>
      </c>
      <c r="O133" s="6">
        <v>22.65</v>
      </c>
      <c r="P133" s="6">
        <v>6.02</v>
      </c>
      <c r="Q133" s="6">
        <v>0.26</v>
      </c>
      <c r="R133" s="6">
        <v>0.83</v>
      </c>
      <c r="S133" s="6">
        <v>168.6</v>
      </c>
      <c r="T133" s="6">
        <v>7.3</v>
      </c>
      <c r="U133" s="6">
        <v>23.2</v>
      </c>
      <c r="V133" s="9">
        <f t="shared" si="3"/>
        <v>3.0570902394106814E-2</v>
      </c>
      <c r="W133" s="9">
        <v>1.5282E-2</v>
      </c>
      <c r="X133" s="6" t="s">
        <v>27</v>
      </c>
      <c r="Y133" s="6" t="s">
        <v>28</v>
      </c>
      <c r="Z133" s="6" t="s">
        <v>29</v>
      </c>
      <c r="AA133" s="6" t="s">
        <v>227</v>
      </c>
    </row>
    <row r="134" spans="2:27" x14ac:dyDescent="0.2">
      <c r="B134" s="6" t="s">
        <v>228</v>
      </c>
      <c r="C134" s="6">
        <v>82</v>
      </c>
      <c r="D134" s="7" t="str">
        <f t="shared" si="2"/>
        <v>0xxx1_082</v>
      </c>
      <c r="E134" s="6" t="s">
        <v>229</v>
      </c>
      <c r="F134" s="6">
        <v>45</v>
      </c>
      <c r="G134" s="6">
        <v>6.7</v>
      </c>
      <c r="H134" s="6">
        <v>301.5</v>
      </c>
      <c r="I134" s="8">
        <v>43672</v>
      </c>
      <c r="J134" s="6" t="s">
        <v>101</v>
      </c>
      <c r="K134" s="6">
        <v>-2.09</v>
      </c>
      <c r="L134" s="6">
        <v>-2.12</v>
      </c>
      <c r="M134" s="6">
        <v>0.75</v>
      </c>
      <c r="N134" s="6">
        <v>-2.87</v>
      </c>
      <c r="O134" s="6">
        <v>2.2000000000000002</v>
      </c>
      <c r="P134" s="6">
        <v>0.14000000000000001</v>
      </c>
      <c r="Q134" s="6">
        <v>0.02</v>
      </c>
      <c r="R134" s="6">
        <v>0.12</v>
      </c>
      <c r="S134" s="6">
        <v>6.3</v>
      </c>
      <c r="T134" s="6">
        <v>0.9</v>
      </c>
      <c r="U134" s="6">
        <v>5.4</v>
      </c>
      <c r="V134" s="9">
        <f t="shared" si="3"/>
        <v>1.7910447761194027E-2</v>
      </c>
      <c r="W134" s="9">
        <v>1.1972999999999999E-2</v>
      </c>
      <c r="X134" s="6" t="s">
        <v>27</v>
      </c>
      <c r="Y134" s="6" t="s">
        <v>28</v>
      </c>
      <c r="Z134" s="6" t="s">
        <v>29</v>
      </c>
      <c r="AA134" s="6" t="s">
        <v>229</v>
      </c>
    </row>
    <row r="135" spans="2:27" x14ac:dyDescent="0.2">
      <c r="B135" s="6" t="s">
        <v>230</v>
      </c>
      <c r="C135" s="6">
        <v>84</v>
      </c>
      <c r="D135" s="7" t="str">
        <f t="shared" ref="D135:D198" si="4">RIGHT(AA135,9)</f>
        <v>0xxx2_084</v>
      </c>
      <c r="E135" s="6" t="s">
        <v>231</v>
      </c>
      <c r="F135" s="6">
        <v>45</v>
      </c>
      <c r="G135" s="6">
        <v>7.25</v>
      </c>
      <c r="H135" s="6">
        <v>326.25</v>
      </c>
      <c r="I135" s="8">
        <v>43672</v>
      </c>
      <c r="J135" s="6" t="s">
        <v>38</v>
      </c>
      <c r="K135" s="6">
        <v>-2.09</v>
      </c>
      <c r="L135" s="6">
        <v>-2.12</v>
      </c>
      <c r="M135" s="6">
        <v>0.75</v>
      </c>
      <c r="N135" s="6">
        <v>-2.87</v>
      </c>
      <c r="O135" s="6">
        <v>2.75</v>
      </c>
      <c r="P135" s="6">
        <v>0.67</v>
      </c>
      <c r="Q135" s="6">
        <v>7.0000000000000007E-2</v>
      </c>
      <c r="R135" s="6">
        <v>0.25</v>
      </c>
      <c r="S135" s="6">
        <v>30.2</v>
      </c>
      <c r="T135" s="6">
        <v>3.2</v>
      </c>
      <c r="U135" s="6">
        <v>11.3</v>
      </c>
      <c r="V135" s="9">
        <f t="shared" si="3"/>
        <v>3.4482758620689655E-2</v>
      </c>
      <c r="W135" s="9">
        <v>3.3022000000000003E-2</v>
      </c>
      <c r="X135" s="6" t="s">
        <v>27</v>
      </c>
      <c r="Y135" s="6" t="s">
        <v>28</v>
      </c>
      <c r="Z135" s="6" t="s">
        <v>29</v>
      </c>
      <c r="AA135" s="6" t="s">
        <v>231</v>
      </c>
    </row>
    <row r="136" spans="2:27" x14ac:dyDescent="0.2">
      <c r="B136" s="6" t="s">
        <v>232</v>
      </c>
      <c r="C136" s="6">
        <v>88</v>
      </c>
      <c r="D136" s="7" t="str">
        <f t="shared" si="4"/>
        <v>02502_088</v>
      </c>
      <c r="E136" s="6" t="s">
        <v>233</v>
      </c>
      <c r="F136" s="6">
        <v>65.5</v>
      </c>
      <c r="G136" s="6">
        <v>6.15</v>
      </c>
      <c r="H136" s="6">
        <v>402.82499999999999</v>
      </c>
      <c r="I136" s="8">
        <v>43672</v>
      </c>
      <c r="J136" s="6" t="s">
        <v>66</v>
      </c>
      <c r="K136" s="6">
        <v>-2.09</v>
      </c>
      <c r="L136" s="6">
        <v>-2.12</v>
      </c>
      <c r="M136" s="6">
        <v>0.75</v>
      </c>
      <c r="N136" s="6">
        <v>-2.87</v>
      </c>
      <c r="O136" s="6">
        <v>1.65</v>
      </c>
      <c r="P136" s="6">
        <v>1.65</v>
      </c>
      <c r="Q136" s="6">
        <v>0</v>
      </c>
      <c r="R136" s="6">
        <v>0.04</v>
      </c>
      <c r="S136" s="6">
        <v>108.1</v>
      </c>
      <c r="T136" s="6">
        <v>0</v>
      </c>
      <c r="U136" s="6">
        <v>2.6</v>
      </c>
      <c r="V136" s="9">
        <f t="shared" ref="V136:V199" si="5">R136/G136</f>
        <v>6.5040650406504065E-3</v>
      </c>
      <c r="W136" s="9">
        <v>0</v>
      </c>
      <c r="X136" s="6" t="s">
        <v>27</v>
      </c>
      <c r="Y136" s="6" t="s">
        <v>32</v>
      </c>
      <c r="Z136" s="6" t="s">
        <v>41</v>
      </c>
      <c r="AA136" s="6" t="s">
        <v>233</v>
      </c>
    </row>
    <row r="137" spans="2:27" x14ac:dyDescent="0.2">
      <c r="B137" s="6" t="s">
        <v>234</v>
      </c>
      <c r="C137" s="6">
        <v>95</v>
      </c>
      <c r="D137" s="7" t="str">
        <f t="shared" si="4"/>
        <v>00081_095</v>
      </c>
      <c r="E137" s="6" t="s">
        <v>235</v>
      </c>
      <c r="F137" s="6">
        <v>39</v>
      </c>
      <c r="G137" s="6">
        <v>5.45</v>
      </c>
      <c r="H137" s="6">
        <v>212.55</v>
      </c>
      <c r="I137" s="8">
        <v>43670</v>
      </c>
      <c r="J137" s="6" t="s">
        <v>66</v>
      </c>
      <c r="K137" s="6">
        <v>-2.09</v>
      </c>
      <c r="L137" s="6">
        <v>-2.12</v>
      </c>
      <c r="M137" s="6">
        <v>0.75</v>
      </c>
      <c r="N137" s="6">
        <v>-2.87</v>
      </c>
      <c r="O137" s="6">
        <v>1.8166659999999999</v>
      </c>
      <c r="P137" s="6">
        <v>0.85</v>
      </c>
      <c r="Q137" s="6">
        <v>0.03</v>
      </c>
      <c r="R137" s="6">
        <v>0.22</v>
      </c>
      <c r="S137" s="6">
        <v>33.200000000000003</v>
      </c>
      <c r="T137" s="6">
        <v>1.2</v>
      </c>
      <c r="U137" s="6">
        <v>8.6</v>
      </c>
      <c r="V137" s="9">
        <f t="shared" si="5"/>
        <v>4.0366972477064222E-2</v>
      </c>
      <c r="W137" s="9">
        <v>2.1544000000000001E-2</v>
      </c>
      <c r="X137" s="6" t="s">
        <v>27</v>
      </c>
      <c r="Y137" s="6" t="s">
        <v>32</v>
      </c>
      <c r="Z137" s="6" t="s">
        <v>29</v>
      </c>
      <c r="AA137" s="6" t="s">
        <v>235</v>
      </c>
    </row>
    <row r="138" spans="2:27" x14ac:dyDescent="0.2">
      <c r="B138" s="6" t="s">
        <v>236</v>
      </c>
      <c r="C138" s="6">
        <v>96</v>
      </c>
      <c r="D138" s="7" t="str">
        <f t="shared" si="4"/>
        <v>04433_096</v>
      </c>
      <c r="E138" s="6" t="s">
        <v>237</v>
      </c>
      <c r="F138" s="6">
        <v>31.5</v>
      </c>
      <c r="G138" s="6">
        <v>6.15</v>
      </c>
      <c r="H138" s="6">
        <v>193.72499999999999</v>
      </c>
      <c r="I138" s="8">
        <v>43670</v>
      </c>
      <c r="J138" s="6" t="s">
        <v>55</v>
      </c>
      <c r="K138" s="6">
        <v>-2.09</v>
      </c>
      <c r="L138" s="6">
        <v>-2.12</v>
      </c>
      <c r="M138" s="6">
        <v>0.5</v>
      </c>
      <c r="N138" s="6">
        <v>-2.62</v>
      </c>
      <c r="O138" s="6">
        <v>3.15</v>
      </c>
      <c r="P138" s="6">
        <v>0.69</v>
      </c>
      <c r="Q138" s="6">
        <v>0.04</v>
      </c>
      <c r="R138" s="6">
        <v>0.04</v>
      </c>
      <c r="S138" s="6">
        <v>21.7</v>
      </c>
      <c r="T138" s="6">
        <v>1.3</v>
      </c>
      <c r="U138" s="6">
        <v>1.3</v>
      </c>
      <c r="V138" s="9">
        <f t="shared" si="5"/>
        <v>6.5040650406504065E-3</v>
      </c>
      <c r="W138" s="9">
        <v>2.5093000000000001E-2</v>
      </c>
      <c r="X138" s="6" t="s">
        <v>27</v>
      </c>
      <c r="Y138" s="6" t="s">
        <v>32</v>
      </c>
      <c r="Z138" s="6" t="s">
        <v>29</v>
      </c>
      <c r="AA138" s="6" t="s">
        <v>237</v>
      </c>
    </row>
    <row r="139" spans="2:27" x14ac:dyDescent="0.2">
      <c r="B139" s="6" t="s">
        <v>236</v>
      </c>
      <c r="C139" s="6">
        <v>97</v>
      </c>
      <c r="D139" s="7" t="str">
        <f t="shared" si="4"/>
        <v>04433_097</v>
      </c>
      <c r="E139" s="6" t="s">
        <v>238</v>
      </c>
      <c r="F139" s="6">
        <v>29</v>
      </c>
      <c r="G139" s="6">
        <v>6.15</v>
      </c>
      <c r="H139" s="6">
        <v>178.35</v>
      </c>
      <c r="I139" s="8">
        <v>43670</v>
      </c>
      <c r="J139" s="6" t="s">
        <v>55</v>
      </c>
      <c r="K139" s="6">
        <v>-2.09</v>
      </c>
      <c r="L139" s="6">
        <v>-2.12</v>
      </c>
      <c r="M139" s="6">
        <v>0.5</v>
      </c>
      <c r="N139" s="6">
        <v>-2.62</v>
      </c>
      <c r="O139" s="6">
        <v>3.15</v>
      </c>
      <c r="P139" s="6">
        <v>0.53</v>
      </c>
      <c r="Q139" s="6">
        <v>0.13</v>
      </c>
      <c r="R139" s="6">
        <v>0.15</v>
      </c>
      <c r="S139" s="6">
        <v>15.4</v>
      </c>
      <c r="T139" s="6">
        <v>3.8</v>
      </c>
      <c r="U139" s="6">
        <v>4.4000000000000004</v>
      </c>
      <c r="V139" s="9">
        <f t="shared" si="5"/>
        <v>2.4390243902439022E-2</v>
      </c>
      <c r="W139" s="9">
        <v>7.9418000000000002E-2</v>
      </c>
      <c r="X139" s="6" t="s">
        <v>27</v>
      </c>
      <c r="Y139" s="6" t="s">
        <v>28</v>
      </c>
      <c r="Z139" s="6" t="s">
        <v>29</v>
      </c>
      <c r="AA139" s="6" t="s">
        <v>238</v>
      </c>
    </row>
    <row r="140" spans="2:27" x14ac:dyDescent="0.2">
      <c r="B140" s="6" t="s">
        <v>239</v>
      </c>
      <c r="C140" s="6">
        <v>118</v>
      </c>
      <c r="D140" s="7" t="str">
        <f t="shared" si="4"/>
        <v>03085_118</v>
      </c>
      <c r="E140" s="6" t="s">
        <v>240</v>
      </c>
      <c r="F140" s="6">
        <v>25.5</v>
      </c>
      <c r="G140" s="6">
        <v>6.45</v>
      </c>
      <c r="H140" s="6">
        <v>164.47499999999999</v>
      </c>
      <c r="I140" s="8">
        <v>43670</v>
      </c>
      <c r="J140" s="6" t="s">
        <v>66</v>
      </c>
      <c r="K140" s="6">
        <v>-2.09</v>
      </c>
      <c r="L140" s="6">
        <v>-2.12</v>
      </c>
      <c r="M140" s="6">
        <v>0.75</v>
      </c>
      <c r="N140" s="6">
        <v>-2.87</v>
      </c>
      <c r="O140" s="6">
        <v>1.95</v>
      </c>
      <c r="P140" s="6">
        <v>2.1</v>
      </c>
      <c r="Q140" s="6">
        <v>0.03</v>
      </c>
      <c r="R140" s="6">
        <v>0.03</v>
      </c>
      <c r="S140" s="6">
        <v>53.6</v>
      </c>
      <c r="T140" s="6">
        <v>0.8</v>
      </c>
      <c r="U140" s="6">
        <v>0.8</v>
      </c>
      <c r="V140" s="9">
        <f t="shared" si="5"/>
        <v>4.6511627906976744E-3</v>
      </c>
      <c r="W140" s="9">
        <v>2.0039000000000001E-2</v>
      </c>
      <c r="X140" s="6" t="s">
        <v>27</v>
      </c>
      <c r="Y140" s="6" t="s">
        <v>32</v>
      </c>
      <c r="Z140" s="6" t="s">
        <v>29</v>
      </c>
      <c r="AA140" s="6" t="s">
        <v>240</v>
      </c>
    </row>
    <row r="141" spans="2:27" x14ac:dyDescent="0.2">
      <c r="B141" s="6" t="s">
        <v>239</v>
      </c>
      <c r="C141" s="6">
        <v>119</v>
      </c>
      <c r="D141" s="7" t="str">
        <f t="shared" si="4"/>
        <v>03085_119</v>
      </c>
      <c r="E141" s="6" t="s">
        <v>241</v>
      </c>
      <c r="F141" s="6">
        <v>18.5</v>
      </c>
      <c r="G141" s="6">
        <v>5.55</v>
      </c>
      <c r="H141" s="6">
        <v>102.675</v>
      </c>
      <c r="I141" s="8">
        <v>43670</v>
      </c>
      <c r="J141" s="6" t="s">
        <v>66</v>
      </c>
      <c r="K141" s="6">
        <v>-2.09</v>
      </c>
      <c r="L141" s="6">
        <v>-2.12</v>
      </c>
      <c r="M141" s="6">
        <v>0.75</v>
      </c>
      <c r="N141" s="6">
        <v>-2.87</v>
      </c>
      <c r="O141" s="6">
        <v>1.85</v>
      </c>
      <c r="P141" s="6">
        <v>0.85</v>
      </c>
      <c r="Q141" s="6">
        <v>0</v>
      </c>
      <c r="R141" s="6">
        <v>0.02</v>
      </c>
      <c r="S141" s="6">
        <v>15.7</v>
      </c>
      <c r="T141" s="6">
        <v>0</v>
      </c>
      <c r="U141" s="6">
        <v>0.4</v>
      </c>
      <c r="V141" s="9">
        <f t="shared" si="5"/>
        <v>3.6036036036036037E-3</v>
      </c>
      <c r="W141" s="9">
        <v>0</v>
      </c>
      <c r="X141" s="6" t="s">
        <v>27</v>
      </c>
      <c r="Y141" s="6" t="s">
        <v>32</v>
      </c>
      <c r="Z141" s="6" t="s">
        <v>41</v>
      </c>
      <c r="AA141" s="6" t="s">
        <v>241</v>
      </c>
    </row>
    <row r="142" spans="2:27" x14ac:dyDescent="0.2">
      <c r="B142" s="6" t="s">
        <v>239</v>
      </c>
      <c r="C142" s="6">
        <v>120</v>
      </c>
      <c r="D142" s="7" t="str">
        <f t="shared" si="4"/>
        <v>03085_120</v>
      </c>
      <c r="E142" s="6" t="s">
        <v>242</v>
      </c>
      <c r="F142" s="6">
        <v>27.5</v>
      </c>
      <c r="G142" s="6">
        <v>8.15</v>
      </c>
      <c r="H142" s="6">
        <v>224.125</v>
      </c>
      <c r="I142" s="8">
        <v>43670</v>
      </c>
      <c r="J142" s="6" t="s">
        <v>66</v>
      </c>
      <c r="K142" s="6">
        <v>-2.09</v>
      </c>
      <c r="L142" s="6">
        <v>-2.12</v>
      </c>
      <c r="M142" s="6">
        <v>0.75</v>
      </c>
      <c r="N142" s="6">
        <v>-2.87</v>
      </c>
      <c r="O142" s="6">
        <v>3.65</v>
      </c>
      <c r="P142" s="6">
        <v>3.16</v>
      </c>
      <c r="Q142" s="6">
        <v>0.32</v>
      </c>
      <c r="R142" s="6">
        <v>0.57999999999999996</v>
      </c>
      <c r="S142" s="6">
        <v>86.9</v>
      </c>
      <c r="T142" s="6">
        <v>8.8000000000000007</v>
      </c>
      <c r="U142" s="6">
        <v>16</v>
      </c>
      <c r="V142" s="9">
        <f t="shared" si="5"/>
        <v>7.1165644171779133E-2</v>
      </c>
      <c r="W142" s="9">
        <v>0.109038</v>
      </c>
      <c r="X142" s="6" t="s">
        <v>27</v>
      </c>
      <c r="Y142" s="6" t="s">
        <v>28</v>
      </c>
      <c r="Z142" s="6" t="s">
        <v>29</v>
      </c>
      <c r="AA142" s="6" t="s">
        <v>242</v>
      </c>
    </row>
    <row r="143" spans="2:27" x14ac:dyDescent="0.2">
      <c r="B143" s="6" t="s">
        <v>209</v>
      </c>
      <c r="C143" s="6">
        <v>50</v>
      </c>
      <c r="D143" s="7" t="str">
        <f t="shared" si="4"/>
        <v>01377_050</v>
      </c>
      <c r="E143" s="6" t="s">
        <v>243</v>
      </c>
      <c r="F143" s="6">
        <v>28</v>
      </c>
      <c r="G143" s="6">
        <v>5.15</v>
      </c>
      <c r="H143" s="6">
        <v>144.19999999999999</v>
      </c>
      <c r="I143" s="8">
        <v>43675</v>
      </c>
      <c r="J143" s="6" t="s">
        <v>26</v>
      </c>
      <c r="K143" s="6">
        <v>-2.09</v>
      </c>
      <c r="L143" s="6">
        <v>-2.12</v>
      </c>
      <c r="M143" s="6">
        <v>0.75</v>
      </c>
      <c r="N143" s="6">
        <v>-2.87</v>
      </c>
      <c r="O143" s="6">
        <v>1.7166669999999999</v>
      </c>
      <c r="P143" s="6">
        <v>1</v>
      </c>
      <c r="Q143" s="6">
        <v>0.02</v>
      </c>
      <c r="R143" s="6">
        <v>0.14000000000000001</v>
      </c>
      <c r="S143" s="6">
        <v>28</v>
      </c>
      <c r="T143" s="6">
        <v>0.6</v>
      </c>
      <c r="U143" s="6">
        <v>3.9</v>
      </c>
      <c r="V143" s="9">
        <f t="shared" si="5"/>
        <v>2.7184466019417475E-2</v>
      </c>
      <c r="W143" s="9">
        <v>1.5296000000000001E-2</v>
      </c>
      <c r="X143" s="6" t="s">
        <v>27</v>
      </c>
      <c r="Y143" s="6" t="s">
        <v>32</v>
      </c>
      <c r="Z143" s="6" t="s">
        <v>29</v>
      </c>
      <c r="AA143" s="6" t="s">
        <v>243</v>
      </c>
    </row>
    <row r="144" spans="2:27" x14ac:dyDescent="0.2">
      <c r="B144" s="6" t="s">
        <v>244</v>
      </c>
      <c r="C144" s="6">
        <v>3</v>
      </c>
      <c r="D144" s="7" t="str">
        <f t="shared" si="4"/>
        <v>00138_003</v>
      </c>
      <c r="E144" s="6" t="s">
        <v>245</v>
      </c>
      <c r="F144" s="6">
        <v>48</v>
      </c>
      <c r="G144" s="6">
        <v>6.5</v>
      </c>
      <c r="H144" s="6">
        <v>312</v>
      </c>
      <c r="I144" s="8">
        <v>43691</v>
      </c>
      <c r="J144" s="6" t="s">
        <v>38</v>
      </c>
      <c r="K144" s="6">
        <v>-1.97</v>
      </c>
      <c r="L144" s="6">
        <v>-1.97</v>
      </c>
      <c r="M144" s="6">
        <v>0.75</v>
      </c>
      <c r="N144" s="6">
        <v>-2.72</v>
      </c>
      <c r="O144" s="6">
        <v>2</v>
      </c>
      <c r="P144" s="6">
        <v>2.13</v>
      </c>
      <c r="Q144" s="6">
        <v>0.03</v>
      </c>
      <c r="R144" s="6">
        <v>0.27</v>
      </c>
      <c r="S144" s="6">
        <v>102.2</v>
      </c>
      <c r="T144" s="6">
        <v>1.4</v>
      </c>
      <c r="U144" s="6">
        <v>13</v>
      </c>
      <c r="V144" s="9">
        <f t="shared" si="5"/>
        <v>4.1538461538461538E-2</v>
      </c>
      <c r="W144" s="9">
        <v>1.9560000000000001E-2</v>
      </c>
      <c r="X144" s="6" t="s">
        <v>27</v>
      </c>
      <c r="Y144" s="6" t="s">
        <v>32</v>
      </c>
      <c r="Z144" s="6" t="s">
        <v>29</v>
      </c>
      <c r="AA144" s="6" t="s">
        <v>245</v>
      </c>
    </row>
    <row r="145" spans="2:27" x14ac:dyDescent="0.2">
      <c r="B145" s="6" t="s">
        <v>246</v>
      </c>
      <c r="C145" s="6">
        <v>13</v>
      </c>
      <c r="D145" s="7" t="str">
        <f t="shared" si="4"/>
        <v>00170_013</v>
      </c>
      <c r="E145" s="6" t="s">
        <v>247</v>
      </c>
      <c r="F145" s="6">
        <v>51.5</v>
      </c>
      <c r="G145" s="6">
        <v>5.9</v>
      </c>
      <c r="H145" s="6">
        <v>303.85000000000002</v>
      </c>
      <c r="I145" s="8">
        <v>43690</v>
      </c>
      <c r="J145" s="6" t="s">
        <v>47</v>
      </c>
      <c r="K145" s="6">
        <v>-1.97</v>
      </c>
      <c r="L145" s="6">
        <v>-1.97</v>
      </c>
      <c r="M145" s="6">
        <v>0.75</v>
      </c>
      <c r="N145" s="6">
        <v>-2.72</v>
      </c>
      <c r="O145" s="6">
        <v>1.966666</v>
      </c>
      <c r="P145" s="6">
        <v>2.0299999999999998</v>
      </c>
      <c r="Q145" s="6">
        <v>0</v>
      </c>
      <c r="R145" s="6">
        <v>0.09</v>
      </c>
      <c r="S145" s="6">
        <v>104.5</v>
      </c>
      <c r="T145" s="6">
        <v>0</v>
      </c>
      <c r="U145" s="6">
        <v>4.5999999999999996</v>
      </c>
      <c r="V145" s="9">
        <f t="shared" si="5"/>
        <v>1.5254237288135592E-2</v>
      </c>
      <c r="W145" s="9">
        <v>0</v>
      </c>
      <c r="X145" s="6" t="s">
        <v>27</v>
      </c>
      <c r="Y145" s="6" t="s">
        <v>32</v>
      </c>
      <c r="Z145" s="6" t="s">
        <v>41</v>
      </c>
      <c r="AA145" s="6" t="s">
        <v>247</v>
      </c>
    </row>
    <row r="146" spans="2:27" x14ac:dyDescent="0.2">
      <c r="B146" s="6" t="s">
        <v>246</v>
      </c>
      <c r="C146" s="6">
        <v>46</v>
      </c>
      <c r="D146" s="7" t="str">
        <f t="shared" si="4"/>
        <v>00170_046</v>
      </c>
      <c r="E146" s="6" t="s">
        <v>248</v>
      </c>
      <c r="F146" s="6">
        <v>33.5</v>
      </c>
      <c r="G146" s="6">
        <v>6.9</v>
      </c>
      <c r="H146" s="6">
        <v>231.15</v>
      </c>
      <c r="I146" s="8">
        <v>43690</v>
      </c>
      <c r="J146" s="6" t="s">
        <v>26</v>
      </c>
      <c r="K146" s="6">
        <v>-1.96</v>
      </c>
      <c r="L146" s="6">
        <v>-1.97</v>
      </c>
      <c r="M146" s="6">
        <v>0.75</v>
      </c>
      <c r="N146" s="6">
        <v>-2.72</v>
      </c>
      <c r="O146" s="6">
        <v>2.4</v>
      </c>
      <c r="P146" s="6">
        <v>2.81</v>
      </c>
      <c r="Q146" s="6">
        <v>0</v>
      </c>
      <c r="R146" s="6">
        <v>0.22</v>
      </c>
      <c r="S146" s="6">
        <v>94.1</v>
      </c>
      <c r="T146" s="6">
        <v>0</v>
      </c>
      <c r="U146" s="6">
        <v>7.4</v>
      </c>
      <c r="V146" s="9">
        <f t="shared" si="5"/>
        <v>3.1884057971014491E-2</v>
      </c>
      <c r="W146" s="9">
        <v>0</v>
      </c>
      <c r="X146" s="6" t="s">
        <v>27</v>
      </c>
      <c r="Y146" s="6" t="s">
        <v>32</v>
      </c>
      <c r="Z146" s="6" t="s">
        <v>41</v>
      </c>
      <c r="AA146" s="6" t="s">
        <v>248</v>
      </c>
    </row>
    <row r="147" spans="2:27" x14ac:dyDescent="0.2">
      <c r="B147" s="6" t="s">
        <v>249</v>
      </c>
      <c r="C147" s="6">
        <v>21</v>
      </c>
      <c r="D147" s="7" t="str">
        <f t="shared" si="4"/>
        <v>00115_021</v>
      </c>
      <c r="E147" s="6" t="s">
        <v>250</v>
      </c>
      <c r="F147" s="6">
        <v>27</v>
      </c>
      <c r="G147" s="6">
        <v>5.5</v>
      </c>
      <c r="H147" s="6">
        <v>148.5</v>
      </c>
      <c r="I147" s="8">
        <v>43690</v>
      </c>
      <c r="J147" s="6" t="s">
        <v>101</v>
      </c>
      <c r="K147" s="6">
        <v>-1.96</v>
      </c>
      <c r="L147" s="6">
        <v>-1.97</v>
      </c>
      <c r="M147" s="6">
        <v>0.75</v>
      </c>
      <c r="N147" s="6">
        <v>-2.72</v>
      </c>
      <c r="O147" s="6">
        <v>1.8333330000000001</v>
      </c>
      <c r="P147" s="6">
        <v>2.19</v>
      </c>
      <c r="Q147" s="6">
        <v>0.02</v>
      </c>
      <c r="R147" s="6">
        <v>0.14000000000000001</v>
      </c>
      <c r="S147" s="6">
        <v>59.1</v>
      </c>
      <c r="T147" s="6">
        <v>0.5</v>
      </c>
      <c r="U147" s="6">
        <v>3.8</v>
      </c>
      <c r="V147" s="9">
        <f t="shared" si="5"/>
        <v>2.5454545454545455E-2</v>
      </c>
      <c r="W147" s="9">
        <v>1.4337000000000001E-2</v>
      </c>
      <c r="X147" s="6" t="s">
        <v>27</v>
      </c>
      <c r="Y147" s="6" t="s">
        <v>32</v>
      </c>
      <c r="Z147" s="6" t="s">
        <v>29</v>
      </c>
      <c r="AA147" s="6" t="s">
        <v>250</v>
      </c>
    </row>
    <row r="148" spans="2:27" x14ac:dyDescent="0.2">
      <c r="B148" s="6" t="s">
        <v>249</v>
      </c>
      <c r="C148" s="6">
        <v>22</v>
      </c>
      <c r="D148" s="7" t="str">
        <f t="shared" si="4"/>
        <v>00115_022</v>
      </c>
      <c r="E148" s="6" t="s">
        <v>251</v>
      </c>
      <c r="F148" s="6">
        <v>24.5</v>
      </c>
      <c r="G148" s="6">
        <v>5.6</v>
      </c>
      <c r="H148" s="6">
        <v>137.19999999999999</v>
      </c>
      <c r="I148" s="8">
        <v>43690</v>
      </c>
      <c r="J148" s="6" t="s">
        <v>101</v>
      </c>
      <c r="K148" s="6">
        <v>-1.96</v>
      </c>
      <c r="L148" s="6">
        <v>-1.97</v>
      </c>
      <c r="M148" s="6">
        <v>0.75</v>
      </c>
      <c r="N148" s="6">
        <v>-2.72</v>
      </c>
      <c r="O148" s="6">
        <v>1.8666670000000001</v>
      </c>
      <c r="P148" s="6">
        <v>2.37</v>
      </c>
      <c r="Q148" s="6">
        <v>0</v>
      </c>
      <c r="R148" s="6">
        <v>0.14000000000000001</v>
      </c>
      <c r="S148" s="6">
        <v>58.1</v>
      </c>
      <c r="T148" s="6">
        <v>0</v>
      </c>
      <c r="U148" s="6">
        <v>3.4</v>
      </c>
      <c r="V148" s="9">
        <f t="shared" si="5"/>
        <v>2.5000000000000005E-2</v>
      </c>
      <c r="W148" s="9">
        <v>0</v>
      </c>
      <c r="X148" s="6" t="s">
        <v>27</v>
      </c>
      <c r="Y148" s="6" t="s">
        <v>32</v>
      </c>
      <c r="Z148" s="6" t="s">
        <v>41</v>
      </c>
      <c r="AA148" s="6" t="s">
        <v>251</v>
      </c>
    </row>
    <row r="149" spans="2:27" x14ac:dyDescent="0.2">
      <c r="B149" s="6" t="s">
        <v>249</v>
      </c>
      <c r="C149" s="6">
        <v>23</v>
      </c>
      <c r="D149" s="7" t="str">
        <f t="shared" si="4"/>
        <v>00115_023</v>
      </c>
      <c r="E149" s="6" t="s">
        <v>252</v>
      </c>
      <c r="F149" s="6">
        <v>22</v>
      </c>
      <c r="G149" s="6">
        <v>4.75</v>
      </c>
      <c r="H149" s="6">
        <v>104.5</v>
      </c>
      <c r="I149" s="8">
        <v>43690</v>
      </c>
      <c r="J149" s="6" t="s">
        <v>101</v>
      </c>
      <c r="K149" s="6">
        <v>-1.96</v>
      </c>
      <c r="L149" s="6">
        <v>-1.97</v>
      </c>
      <c r="M149" s="6">
        <v>0.75</v>
      </c>
      <c r="N149" s="6">
        <v>-2.72</v>
      </c>
      <c r="O149" s="6">
        <v>1.5833330000000001</v>
      </c>
      <c r="P149" s="6">
        <v>1.75</v>
      </c>
      <c r="Q149" s="6">
        <v>0.01</v>
      </c>
      <c r="R149" s="6">
        <v>0.13</v>
      </c>
      <c r="S149" s="6">
        <v>38.5</v>
      </c>
      <c r="T149" s="6">
        <v>0.2</v>
      </c>
      <c r="U149" s="6">
        <v>2.9</v>
      </c>
      <c r="V149" s="9">
        <f t="shared" si="5"/>
        <v>2.736842105263158E-2</v>
      </c>
      <c r="W149" s="9">
        <v>8.3510000000000008E-3</v>
      </c>
      <c r="X149" s="6" t="s">
        <v>27</v>
      </c>
      <c r="Y149" s="6" t="s">
        <v>32</v>
      </c>
      <c r="Z149" s="6" t="s">
        <v>29</v>
      </c>
      <c r="AA149" s="6" t="s">
        <v>252</v>
      </c>
    </row>
    <row r="150" spans="2:27" x14ac:dyDescent="0.2">
      <c r="B150" s="6" t="s">
        <v>249</v>
      </c>
      <c r="C150" s="6">
        <v>24</v>
      </c>
      <c r="D150" s="7" t="str">
        <f t="shared" si="4"/>
        <v>00115_024</v>
      </c>
      <c r="E150" s="6" t="s">
        <v>253</v>
      </c>
      <c r="F150" s="6">
        <v>26.5</v>
      </c>
      <c r="G150" s="6">
        <v>4.7</v>
      </c>
      <c r="H150" s="6">
        <v>124.55</v>
      </c>
      <c r="I150" s="8">
        <v>43690</v>
      </c>
      <c r="J150" s="6" t="s">
        <v>101</v>
      </c>
      <c r="K150" s="6">
        <v>-1.96</v>
      </c>
      <c r="L150" s="6">
        <v>-1.97</v>
      </c>
      <c r="M150" s="6">
        <v>0.75</v>
      </c>
      <c r="N150" s="6">
        <v>-2.72</v>
      </c>
      <c r="O150" s="6">
        <v>1.566667</v>
      </c>
      <c r="P150" s="6">
        <v>2.06</v>
      </c>
      <c r="Q150" s="6">
        <v>0</v>
      </c>
      <c r="R150" s="6">
        <v>0.11</v>
      </c>
      <c r="S150" s="6">
        <v>54.6</v>
      </c>
      <c r="T150" s="6">
        <v>0</v>
      </c>
      <c r="U150" s="6">
        <v>2.9</v>
      </c>
      <c r="V150" s="9">
        <f t="shared" si="5"/>
        <v>2.3404255319148935E-2</v>
      </c>
      <c r="W150" s="9">
        <v>0</v>
      </c>
      <c r="X150" s="6" t="s">
        <v>27</v>
      </c>
      <c r="Y150" s="6" t="s">
        <v>32</v>
      </c>
      <c r="Z150" s="6" t="s">
        <v>41</v>
      </c>
      <c r="AA150" s="6" t="s">
        <v>253</v>
      </c>
    </row>
    <row r="151" spans="2:27" x14ac:dyDescent="0.2">
      <c r="B151" s="6" t="s">
        <v>249</v>
      </c>
      <c r="C151" s="6">
        <v>25</v>
      </c>
      <c r="D151" s="7" t="str">
        <f t="shared" si="4"/>
        <v>00115_025</v>
      </c>
      <c r="E151" s="6" t="s">
        <v>254</v>
      </c>
      <c r="F151" s="6">
        <v>25</v>
      </c>
      <c r="G151" s="6">
        <v>4.05</v>
      </c>
      <c r="H151" s="6">
        <v>101.25</v>
      </c>
      <c r="I151" s="8">
        <v>43690</v>
      </c>
      <c r="J151" s="6" t="s">
        <v>101</v>
      </c>
      <c r="K151" s="6">
        <v>-1.96</v>
      </c>
      <c r="L151" s="6">
        <v>-1.97</v>
      </c>
      <c r="M151" s="6">
        <v>0.75</v>
      </c>
      <c r="N151" s="6">
        <v>-2.72</v>
      </c>
      <c r="O151" s="6">
        <v>1.35</v>
      </c>
      <c r="P151" s="6">
        <v>1.28</v>
      </c>
      <c r="Q151" s="6">
        <v>0</v>
      </c>
      <c r="R151" s="6">
        <v>0</v>
      </c>
      <c r="S151" s="6">
        <v>32</v>
      </c>
      <c r="T151" s="6">
        <v>0</v>
      </c>
      <c r="U151" s="6">
        <v>0</v>
      </c>
      <c r="V151" s="9">
        <f t="shared" si="5"/>
        <v>0</v>
      </c>
      <c r="W151" s="9">
        <v>0</v>
      </c>
      <c r="X151" s="6" t="s">
        <v>27</v>
      </c>
      <c r="Y151" s="6" t="s">
        <v>32</v>
      </c>
      <c r="Z151" s="6" t="s">
        <v>41</v>
      </c>
      <c r="AA151" s="6" t="s">
        <v>254</v>
      </c>
    </row>
    <row r="152" spans="2:27" x14ac:dyDescent="0.2">
      <c r="B152" s="6" t="s">
        <v>249</v>
      </c>
      <c r="C152" s="6">
        <v>26</v>
      </c>
      <c r="D152" s="7" t="str">
        <f t="shared" si="4"/>
        <v>00115_026</v>
      </c>
      <c r="E152" s="6" t="s">
        <v>255</v>
      </c>
      <c r="F152" s="6">
        <v>25</v>
      </c>
      <c r="G152" s="6">
        <v>4.3</v>
      </c>
      <c r="H152" s="6">
        <v>107.5</v>
      </c>
      <c r="I152" s="8">
        <v>43690</v>
      </c>
      <c r="J152" s="6" t="s">
        <v>101</v>
      </c>
      <c r="K152" s="6">
        <v>-1.96</v>
      </c>
      <c r="L152" s="6">
        <v>-1.97</v>
      </c>
      <c r="M152" s="6">
        <v>0.75</v>
      </c>
      <c r="N152" s="6">
        <v>-2.72</v>
      </c>
      <c r="O152" s="6">
        <v>1.433333</v>
      </c>
      <c r="P152" s="6">
        <v>1.45</v>
      </c>
      <c r="Q152" s="6">
        <v>0</v>
      </c>
      <c r="R152" s="6">
        <v>0.01</v>
      </c>
      <c r="S152" s="6">
        <v>36.299999999999997</v>
      </c>
      <c r="T152" s="6">
        <v>0</v>
      </c>
      <c r="U152" s="6">
        <v>0.3</v>
      </c>
      <c r="V152" s="9">
        <f t="shared" si="5"/>
        <v>2.3255813953488372E-3</v>
      </c>
      <c r="W152" s="9">
        <v>0</v>
      </c>
      <c r="X152" s="6" t="s">
        <v>27</v>
      </c>
      <c r="Y152" s="6" t="s">
        <v>32</v>
      </c>
      <c r="Z152" s="6" t="s">
        <v>41</v>
      </c>
      <c r="AA152" s="6" t="s">
        <v>255</v>
      </c>
    </row>
    <row r="153" spans="2:27" x14ac:dyDescent="0.2">
      <c r="B153" s="6" t="s">
        <v>249</v>
      </c>
      <c r="C153" s="6">
        <v>28</v>
      </c>
      <c r="D153" s="7" t="str">
        <f t="shared" si="4"/>
        <v>00115_028</v>
      </c>
      <c r="E153" s="6" t="s">
        <v>256</v>
      </c>
      <c r="F153" s="6">
        <v>25</v>
      </c>
      <c r="G153" s="6">
        <v>4.7</v>
      </c>
      <c r="H153" s="6">
        <v>117.5</v>
      </c>
      <c r="I153" s="8">
        <v>43690</v>
      </c>
      <c r="J153" s="6" t="s">
        <v>101</v>
      </c>
      <c r="K153" s="6">
        <v>-1.96</v>
      </c>
      <c r="L153" s="6">
        <v>-1.97</v>
      </c>
      <c r="M153" s="6">
        <v>0.75</v>
      </c>
      <c r="N153" s="6">
        <v>-2.72</v>
      </c>
      <c r="O153" s="6">
        <v>1.566667</v>
      </c>
      <c r="P153" s="6">
        <v>2.08</v>
      </c>
      <c r="Q153" s="6">
        <v>0</v>
      </c>
      <c r="R153" s="6">
        <v>0.06</v>
      </c>
      <c r="S153" s="6">
        <v>52</v>
      </c>
      <c r="T153" s="6">
        <v>0</v>
      </c>
      <c r="U153" s="6">
        <v>1.5</v>
      </c>
      <c r="V153" s="9">
        <f t="shared" si="5"/>
        <v>1.276595744680851E-2</v>
      </c>
      <c r="W153" s="9">
        <v>0</v>
      </c>
      <c r="X153" s="6" t="s">
        <v>27</v>
      </c>
      <c r="Y153" s="6" t="s">
        <v>32</v>
      </c>
      <c r="Z153" s="6" t="s">
        <v>41</v>
      </c>
      <c r="AA153" s="6" t="s">
        <v>256</v>
      </c>
    </row>
    <row r="154" spans="2:27" x14ac:dyDescent="0.2">
      <c r="B154" s="6" t="s">
        <v>249</v>
      </c>
      <c r="C154" s="6">
        <v>29</v>
      </c>
      <c r="D154" s="7" t="str">
        <f t="shared" si="4"/>
        <v>00115_029</v>
      </c>
      <c r="E154" s="6" t="s">
        <v>257</v>
      </c>
      <c r="F154" s="6">
        <v>25</v>
      </c>
      <c r="G154" s="6">
        <v>4.5999999999999996</v>
      </c>
      <c r="H154" s="6">
        <v>115</v>
      </c>
      <c r="I154" s="8">
        <v>43690</v>
      </c>
      <c r="J154" s="6" t="s">
        <v>101</v>
      </c>
      <c r="K154" s="6">
        <v>-1.96</v>
      </c>
      <c r="L154" s="6">
        <v>-1.97</v>
      </c>
      <c r="M154" s="6">
        <v>0.75</v>
      </c>
      <c r="N154" s="6">
        <v>-2.72</v>
      </c>
      <c r="O154" s="6">
        <v>1.5333330000000001</v>
      </c>
      <c r="P154" s="6">
        <v>1.68</v>
      </c>
      <c r="Q154" s="6">
        <v>0</v>
      </c>
      <c r="R154" s="6">
        <v>0.04</v>
      </c>
      <c r="S154" s="6">
        <v>42</v>
      </c>
      <c r="T154" s="6">
        <v>0</v>
      </c>
      <c r="U154" s="6">
        <v>1</v>
      </c>
      <c r="V154" s="9">
        <f t="shared" si="5"/>
        <v>8.6956521739130436E-3</v>
      </c>
      <c r="W154" s="9">
        <v>0</v>
      </c>
      <c r="X154" s="6" t="s">
        <v>27</v>
      </c>
      <c r="Y154" s="6" t="s">
        <v>32</v>
      </c>
      <c r="Z154" s="6" t="s">
        <v>41</v>
      </c>
      <c r="AA154" s="6" t="s">
        <v>257</v>
      </c>
    </row>
    <row r="155" spans="2:27" x14ac:dyDescent="0.2">
      <c r="B155" s="6" t="s">
        <v>258</v>
      </c>
      <c r="C155" s="6">
        <v>36</v>
      </c>
      <c r="D155" s="7" t="str">
        <f t="shared" si="4"/>
        <v>00091_036</v>
      </c>
      <c r="E155" s="6" t="s">
        <v>259</v>
      </c>
      <c r="F155" s="6">
        <v>50</v>
      </c>
      <c r="G155" s="6">
        <v>1.55</v>
      </c>
      <c r="H155" s="6">
        <v>77.5</v>
      </c>
      <c r="I155" s="8">
        <v>43690</v>
      </c>
      <c r="J155" s="6" t="s">
        <v>74</v>
      </c>
      <c r="K155" s="6">
        <v>-1.96</v>
      </c>
      <c r="L155" s="6">
        <v>-1.97</v>
      </c>
      <c r="M155" s="6">
        <v>0.25</v>
      </c>
      <c r="N155" s="6">
        <v>-2.2200000000000002</v>
      </c>
      <c r="O155" s="6">
        <v>1.55</v>
      </c>
      <c r="P155" s="6">
        <v>0.47</v>
      </c>
      <c r="Q155" s="6">
        <v>0</v>
      </c>
      <c r="R155" s="6">
        <v>0.28999999999999998</v>
      </c>
      <c r="S155" s="6">
        <v>23.5</v>
      </c>
      <c r="T155" s="6">
        <v>0</v>
      </c>
      <c r="U155" s="6">
        <v>14.5</v>
      </c>
      <c r="V155" s="9">
        <f t="shared" si="5"/>
        <v>0.18709677419354837</v>
      </c>
      <c r="W155" s="9">
        <v>0</v>
      </c>
      <c r="X155" s="6" t="s">
        <v>27</v>
      </c>
      <c r="Y155" s="6" t="s">
        <v>32</v>
      </c>
      <c r="Z155" s="6" t="s">
        <v>41</v>
      </c>
      <c r="AA155" s="6" t="s">
        <v>259</v>
      </c>
    </row>
    <row r="156" spans="2:27" x14ac:dyDescent="0.2">
      <c r="B156" s="6" t="s">
        <v>260</v>
      </c>
      <c r="C156" s="6">
        <v>49</v>
      </c>
      <c r="D156" s="7" t="str">
        <f t="shared" si="4"/>
        <v>00169_049</v>
      </c>
      <c r="E156" s="6" t="s">
        <v>261</v>
      </c>
      <c r="F156" s="6">
        <v>51</v>
      </c>
      <c r="G156" s="6">
        <v>6.35</v>
      </c>
      <c r="H156" s="6">
        <v>323.85000000000002</v>
      </c>
      <c r="I156" s="8">
        <v>43690</v>
      </c>
      <c r="J156" s="6" t="s">
        <v>26</v>
      </c>
      <c r="K156" s="6">
        <v>-1.96</v>
      </c>
      <c r="L156" s="6">
        <v>-1.97</v>
      </c>
      <c r="M156" s="6">
        <v>0.75</v>
      </c>
      <c r="N156" s="6">
        <v>-2.72</v>
      </c>
      <c r="O156" s="6">
        <v>1.85</v>
      </c>
      <c r="P156" s="6">
        <v>1.86</v>
      </c>
      <c r="Q156" s="6">
        <v>0</v>
      </c>
      <c r="R156" s="6">
        <v>0.18</v>
      </c>
      <c r="S156" s="6">
        <v>94.9</v>
      </c>
      <c r="T156" s="6">
        <v>0</v>
      </c>
      <c r="U156" s="6">
        <v>9.1999999999999993</v>
      </c>
      <c r="V156" s="9">
        <f t="shared" si="5"/>
        <v>2.8346456692913385E-2</v>
      </c>
      <c r="W156" s="9">
        <v>0</v>
      </c>
      <c r="X156" s="6" t="s">
        <v>27</v>
      </c>
      <c r="Y156" s="6" t="s">
        <v>32</v>
      </c>
      <c r="Z156" s="6" t="s">
        <v>41</v>
      </c>
      <c r="AA156" s="6" t="s">
        <v>261</v>
      </c>
    </row>
    <row r="157" spans="2:27" x14ac:dyDescent="0.2">
      <c r="B157" s="6" t="s">
        <v>262</v>
      </c>
      <c r="C157" s="6">
        <v>50</v>
      </c>
      <c r="D157" s="7" t="str">
        <f t="shared" si="4"/>
        <v>00005_050</v>
      </c>
      <c r="E157" s="6" t="s">
        <v>263</v>
      </c>
      <c r="F157" s="6">
        <v>55.5</v>
      </c>
      <c r="G157" s="6">
        <v>6.8</v>
      </c>
      <c r="H157" s="6">
        <v>377.4</v>
      </c>
      <c r="I157" s="8">
        <v>43690</v>
      </c>
      <c r="J157" s="6" t="s">
        <v>26</v>
      </c>
      <c r="K157" s="6">
        <v>-1.96</v>
      </c>
      <c r="L157" s="6">
        <v>-1.97</v>
      </c>
      <c r="M157" s="6">
        <v>0.75</v>
      </c>
      <c r="N157" s="6">
        <v>-2.72</v>
      </c>
      <c r="O157" s="6">
        <v>2.2999999999999998</v>
      </c>
      <c r="P157" s="6">
        <v>1.37</v>
      </c>
      <c r="Q157" s="6">
        <v>0.01</v>
      </c>
      <c r="R157" s="6">
        <v>0.24</v>
      </c>
      <c r="S157" s="6">
        <v>76</v>
      </c>
      <c r="T157" s="6">
        <v>0.6</v>
      </c>
      <c r="U157" s="6">
        <v>13.3</v>
      </c>
      <c r="V157" s="9">
        <f t="shared" si="5"/>
        <v>3.5294117647058823E-2</v>
      </c>
      <c r="W157" s="9">
        <v>5.764E-3</v>
      </c>
      <c r="X157" s="6" t="s">
        <v>27</v>
      </c>
      <c r="Y157" s="6" t="s">
        <v>32</v>
      </c>
      <c r="Z157" s="6" t="s">
        <v>29</v>
      </c>
      <c r="AA157" s="6" t="s">
        <v>263</v>
      </c>
    </row>
    <row r="158" spans="2:27" x14ac:dyDescent="0.2">
      <c r="B158" s="6" t="s">
        <v>264</v>
      </c>
      <c r="C158" s="6">
        <v>54</v>
      </c>
      <c r="D158" s="7" t="str">
        <f t="shared" si="4"/>
        <v>00178_054</v>
      </c>
      <c r="E158" s="6" t="s">
        <v>265</v>
      </c>
      <c r="F158" s="6">
        <v>34</v>
      </c>
      <c r="G158" s="6">
        <v>6.45</v>
      </c>
      <c r="H158" s="6">
        <v>219.3</v>
      </c>
      <c r="I158" s="8">
        <v>43690</v>
      </c>
      <c r="J158" s="6" t="s">
        <v>47</v>
      </c>
      <c r="K158" s="6">
        <v>-1.96</v>
      </c>
      <c r="L158" s="6">
        <v>-1.97</v>
      </c>
      <c r="M158" s="6">
        <v>0.75</v>
      </c>
      <c r="N158" s="6">
        <v>-2.72</v>
      </c>
      <c r="O158" s="6">
        <v>1.95</v>
      </c>
      <c r="P158" s="6">
        <v>2.42</v>
      </c>
      <c r="Q158" s="6">
        <v>0</v>
      </c>
      <c r="R158" s="6">
        <v>0.19</v>
      </c>
      <c r="S158" s="6">
        <v>82.3</v>
      </c>
      <c r="T158" s="6">
        <v>0</v>
      </c>
      <c r="U158" s="6">
        <v>6.5</v>
      </c>
      <c r="V158" s="9">
        <f t="shared" si="5"/>
        <v>2.9457364341085271E-2</v>
      </c>
      <c r="W158" s="9">
        <v>0</v>
      </c>
      <c r="X158" s="6" t="s">
        <v>27</v>
      </c>
      <c r="Y158" s="6" t="s">
        <v>32</v>
      </c>
      <c r="Z158" s="6" t="s">
        <v>41</v>
      </c>
      <c r="AA158" s="6" t="s">
        <v>265</v>
      </c>
    </row>
    <row r="159" spans="2:27" x14ac:dyDescent="0.2">
      <c r="B159" s="6" t="s">
        <v>266</v>
      </c>
      <c r="C159" s="6">
        <v>62</v>
      </c>
      <c r="D159" s="7" t="str">
        <f t="shared" si="4"/>
        <v>00097_062</v>
      </c>
      <c r="E159" s="6" t="s">
        <v>267</v>
      </c>
      <c r="F159" s="6">
        <v>47</v>
      </c>
      <c r="G159" s="6">
        <v>8.5</v>
      </c>
      <c r="H159" s="6">
        <v>399.5</v>
      </c>
      <c r="I159" s="8">
        <v>43691</v>
      </c>
      <c r="J159" s="6" t="s">
        <v>47</v>
      </c>
      <c r="K159" s="6">
        <v>-1.93</v>
      </c>
      <c r="L159" s="6">
        <v>-1.97</v>
      </c>
      <c r="M159" s="6">
        <v>0.75</v>
      </c>
      <c r="N159" s="6">
        <v>-2.72</v>
      </c>
      <c r="O159" s="6">
        <v>4</v>
      </c>
      <c r="P159" s="6">
        <v>3.51</v>
      </c>
      <c r="Q159" s="6">
        <v>0.14000000000000001</v>
      </c>
      <c r="R159" s="6">
        <v>0.42</v>
      </c>
      <c r="S159" s="6">
        <v>165</v>
      </c>
      <c r="T159" s="6">
        <v>6.6</v>
      </c>
      <c r="U159" s="6">
        <v>19.7</v>
      </c>
      <c r="V159" s="9">
        <f t="shared" si="5"/>
        <v>4.9411764705882349E-2</v>
      </c>
      <c r="W159" s="9">
        <v>4.5473E-2</v>
      </c>
      <c r="X159" s="6" t="s">
        <v>27</v>
      </c>
      <c r="Y159" s="6" t="s">
        <v>32</v>
      </c>
      <c r="Z159" s="6" t="s">
        <v>29</v>
      </c>
      <c r="AA159" s="6" t="s">
        <v>267</v>
      </c>
    </row>
    <row r="160" spans="2:27" x14ac:dyDescent="0.2">
      <c r="B160" s="6" t="s">
        <v>268</v>
      </c>
      <c r="C160" s="6">
        <v>63</v>
      </c>
      <c r="D160" s="7" t="str">
        <f t="shared" si="4"/>
        <v>00132_063</v>
      </c>
      <c r="E160" s="6" t="s">
        <v>269</v>
      </c>
      <c r="F160" s="6">
        <v>38</v>
      </c>
      <c r="G160" s="6">
        <v>6.8</v>
      </c>
      <c r="H160" s="6">
        <v>258.39999999999998</v>
      </c>
      <c r="I160" s="8">
        <v>43696</v>
      </c>
      <c r="J160" s="6" t="s">
        <v>47</v>
      </c>
      <c r="K160" s="6">
        <v>-1.94</v>
      </c>
      <c r="L160" s="6">
        <v>-1.97</v>
      </c>
      <c r="M160" s="6">
        <v>0.75</v>
      </c>
      <c r="N160" s="6">
        <v>-2.72</v>
      </c>
      <c r="O160" s="6">
        <v>2.2999999999999998</v>
      </c>
      <c r="P160" s="6">
        <v>2.3199999999999998</v>
      </c>
      <c r="Q160" s="6">
        <v>0.08</v>
      </c>
      <c r="R160" s="6">
        <v>0.08</v>
      </c>
      <c r="S160" s="6">
        <v>88.2</v>
      </c>
      <c r="T160" s="6">
        <v>3</v>
      </c>
      <c r="U160" s="6">
        <v>3</v>
      </c>
      <c r="V160" s="9">
        <f t="shared" si="5"/>
        <v>1.1764705882352941E-2</v>
      </c>
      <c r="W160" s="9">
        <v>4.4364000000000001E-2</v>
      </c>
      <c r="X160" s="6" t="s">
        <v>27</v>
      </c>
      <c r="Y160" s="6" t="s">
        <v>32</v>
      </c>
      <c r="Z160" s="6" t="s">
        <v>29</v>
      </c>
      <c r="AA160" s="6" t="s">
        <v>269</v>
      </c>
    </row>
    <row r="161" spans="2:27" x14ac:dyDescent="0.2">
      <c r="B161" s="6" t="s">
        <v>270</v>
      </c>
      <c r="C161" s="6">
        <v>64</v>
      </c>
      <c r="D161" s="7" t="str">
        <f t="shared" si="4"/>
        <v>00009_064</v>
      </c>
      <c r="E161" s="6" t="s">
        <v>271</v>
      </c>
      <c r="F161" s="6">
        <v>9</v>
      </c>
      <c r="G161" s="6">
        <v>4</v>
      </c>
      <c r="H161" s="6">
        <v>36</v>
      </c>
      <c r="I161" s="8">
        <v>43696</v>
      </c>
      <c r="J161" s="6" t="s">
        <v>47</v>
      </c>
      <c r="K161" s="6">
        <v>-1.94</v>
      </c>
      <c r="L161" s="6">
        <v>-1.97</v>
      </c>
      <c r="M161" s="6">
        <v>0.5</v>
      </c>
      <c r="N161" s="6">
        <v>-2.4700000000000002</v>
      </c>
      <c r="O161" s="6">
        <v>1.3333330000000001</v>
      </c>
      <c r="P161" s="6">
        <v>1.4</v>
      </c>
      <c r="Q161" s="6">
        <v>0</v>
      </c>
      <c r="R161" s="6">
        <v>0.13</v>
      </c>
      <c r="S161" s="6">
        <v>12.6</v>
      </c>
      <c r="T161" s="6">
        <v>0</v>
      </c>
      <c r="U161" s="6">
        <v>1.2</v>
      </c>
      <c r="V161" s="9">
        <f t="shared" si="5"/>
        <v>3.2500000000000001E-2</v>
      </c>
      <c r="W161" s="9">
        <v>0</v>
      </c>
      <c r="X161" s="6" t="s">
        <v>27</v>
      </c>
      <c r="Y161" s="6" t="s">
        <v>32</v>
      </c>
      <c r="Z161" s="6" t="s">
        <v>41</v>
      </c>
      <c r="AA161" s="6" t="s">
        <v>271</v>
      </c>
    </row>
    <row r="162" spans="2:27" x14ac:dyDescent="0.2">
      <c r="B162" s="6" t="s">
        <v>272</v>
      </c>
      <c r="C162" s="6">
        <v>65</v>
      </c>
      <c r="D162" s="7" t="str">
        <f t="shared" si="4"/>
        <v>00024_065</v>
      </c>
      <c r="E162" s="6" t="s">
        <v>273</v>
      </c>
      <c r="F162" s="6">
        <v>18</v>
      </c>
      <c r="G162" s="6">
        <v>7.95</v>
      </c>
      <c r="H162" s="6">
        <v>143.1</v>
      </c>
      <c r="I162" s="8">
        <v>43696</v>
      </c>
      <c r="J162" s="6" t="s">
        <v>47</v>
      </c>
      <c r="K162" s="6">
        <v>-1.94</v>
      </c>
      <c r="L162" s="6">
        <v>-1.97</v>
      </c>
      <c r="M162" s="6">
        <v>0.75</v>
      </c>
      <c r="N162" s="6">
        <v>-2.72</v>
      </c>
      <c r="O162" s="6">
        <v>3.45</v>
      </c>
      <c r="P162" s="6">
        <v>3.08</v>
      </c>
      <c r="Q162" s="6">
        <v>0.05</v>
      </c>
      <c r="R162" s="6">
        <v>0.44</v>
      </c>
      <c r="S162" s="6">
        <v>55.4</v>
      </c>
      <c r="T162" s="6">
        <v>0.9</v>
      </c>
      <c r="U162" s="6">
        <v>7.9</v>
      </c>
      <c r="V162" s="9">
        <f t="shared" si="5"/>
        <v>5.5345911949685536E-2</v>
      </c>
      <c r="W162" s="9">
        <v>1.9082999999999999E-2</v>
      </c>
      <c r="X162" s="6" t="s">
        <v>27</v>
      </c>
      <c r="Y162" s="6" t="s">
        <v>32</v>
      </c>
      <c r="Z162" s="6" t="s">
        <v>29</v>
      </c>
      <c r="AA162" s="6" t="s">
        <v>273</v>
      </c>
    </row>
    <row r="163" spans="2:27" x14ac:dyDescent="0.2">
      <c r="B163" s="6" t="s">
        <v>274</v>
      </c>
      <c r="C163" s="6">
        <v>66</v>
      </c>
      <c r="D163" s="7" t="str">
        <f t="shared" si="4"/>
        <v>00162_066</v>
      </c>
      <c r="E163" s="6" t="s">
        <v>275</v>
      </c>
      <c r="F163" s="6">
        <v>41.5</v>
      </c>
      <c r="G163" s="6">
        <v>5.55</v>
      </c>
      <c r="H163" s="6">
        <v>230.32499999999999</v>
      </c>
      <c r="I163" s="8">
        <v>43696</v>
      </c>
      <c r="J163" s="6" t="s">
        <v>47</v>
      </c>
      <c r="K163" s="6">
        <v>-1.94</v>
      </c>
      <c r="L163" s="6">
        <v>-1.97</v>
      </c>
      <c r="M163" s="6">
        <v>0.75</v>
      </c>
      <c r="N163" s="6">
        <v>-2.72</v>
      </c>
      <c r="O163" s="6">
        <v>1.85</v>
      </c>
      <c r="P163" s="6">
        <v>1.2</v>
      </c>
      <c r="Q163" s="6">
        <v>0</v>
      </c>
      <c r="R163" s="6">
        <v>0.1</v>
      </c>
      <c r="S163" s="6">
        <v>49.8</v>
      </c>
      <c r="T163" s="6">
        <v>0</v>
      </c>
      <c r="U163" s="6">
        <v>4.2</v>
      </c>
      <c r="V163" s="9">
        <f t="shared" si="5"/>
        <v>1.8018018018018018E-2</v>
      </c>
      <c r="W163" s="9">
        <v>0</v>
      </c>
      <c r="X163" s="6" t="s">
        <v>27</v>
      </c>
      <c r="Y163" s="6" t="s">
        <v>32</v>
      </c>
      <c r="Z163" s="6" t="s">
        <v>41</v>
      </c>
      <c r="AA163" s="6" t="s">
        <v>275</v>
      </c>
    </row>
    <row r="164" spans="2:27" x14ac:dyDescent="0.2">
      <c r="B164" s="6" t="s">
        <v>276</v>
      </c>
      <c r="C164" s="6">
        <v>67</v>
      </c>
      <c r="D164" s="7" t="str">
        <f t="shared" si="4"/>
        <v>00052_067</v>
      </c>
      <c r="E164" s="6" t="s">
        <v>277</v>
      </c>
      <c r="F164" s="6">
        <v>32</v>
      </c>
      <c r="G164" s="6">
        <v>5.75</v>
      </c>
      <c r="H164" s="6">
        <v>184</v>
      </c>
      <c r="I164" s="8">
        <v>43696</v>
      </c>
      <c r="J164" s="6" t="s">
        <v>38</v>
      </c>
      <c r="K164" s="6">
        <v>-1.94</v>
      </c>
      <c r="L164" s="6">
        <v>-1.97</v>
      </c>
      <c r="M164" s="6">
        <v>0.75</v>
      </c>
      <c r="N164" s="6">
        <v>-2.72</v>
      </c>
      <c r="O164" s="6">
        <v>1.916666</v>
      </c>
      <c r="P164" s="6">
        <v>1.44</v>
      </c>
      <c r="Q164" s="6">
        <v>0</v>
      </c>
      <c r="R164" s="6">
        <v>0.11</v>
      </c>
      <c r="S164" s="6">
        <v>46.1</v>
      </c>
      <c r="T164" s="6">
        <v>0</v>
      </c>
      <c r="U164" s="6">
        <v>3.5</v>
      </c>
      <c r="V164" s="9">
        <f t="shared" si="5"/>
        <v>1.9130434782608695E-2</v>
      </c>
      <c r="W164" s="9">
        <v>0</v>
      </c>
      <c r="X164" s="6" t="s">
        <v>27</v>
      </c>
      <c r="Y164" s="6" t="s">
        <v>32</v>
      </c>
      <c r="Z164" s="6" t="s">
        <v>41</v>
      </c>
      <c r="AA164" s="6" t="s">
        <v>277</v>
      </c>
    </row>
    <row r="165" spans="2:27" x14ac:dyDescent="0.2">
      <c r="B165" s="6" t="s">
        <v>278</v>
      </c>
      <c r="C165" s="6">
        <v>71</v>
      </c>
      <c r="D165" s="7" t="str">
        <f t="shared" si="4"/>
        <v>00126_071</v>
      </c>
      <c r="E165" s="6" t="s">
        <v>279</v>
      </c>
      <c r="F165" s="6">
        <v>5</v>
      </c>
      <c r="G165" s="6">
        <v>13</v>
      </c>
      <c r="H165" s="6">
        <v>65</v>
      </c>
      <c r="I165" s="8">
        <v>43696</v>
      </c>
      <c r="J165" s="6" t="s">
        <v>74</v>
      </c>
      <c r="K165" s="6">
        <v>-1.94</v>
      </c>
      <c r="L165" s="6">
        <v>-1.97</v>
      </c>
      <c r="M165" s="6">
        <v>0.75</v>
      </c>
      <c r="N165" s="6">
        <v>-2.72</v>
      </c>
      <c r="O165" s="6">
        <v>8.5</v>
      </c>
      <c r="P165" s="6">
        <v>2.25</v>
      </c>
      <c r="Q165" s="6">
        <v>0.63</v>
      </c>
      <c r="R165" s="6">
        <v>1.5</v>
      </c>
      <c r="S165" s="6">
        <v>11.3</v>
      </c>
      <c r="T165" s="6">
        <v>3.2</v>
      </c>
      <c r="U165" s="6">
        <v>7.5</v>
      </c>
      <c r="V165" s="9">
        <f t="shared" si="5"/>
        <v>0.11538461538461539</v>
      </c>
      <c r="W165" s="9">
        <v>9.6304000000000001E-2</v>
      </c>
      <c r="X165" s="6" t="s">
        <v>27</v>
      </c>
      <c r="Y165" s="6" t="s">
        <v>28</v>
      </c>
      <c r="Z165" s="6" t="s">
        <v>29</v>
      </c>
      <c r="AA165" s="6" t="s">
        <v>279</v>
      </c>
    </row>
    <row r="166" spans="2:27" x14ac:dyDescent="0.2">
      <c r="B166" s="6" t="s">
        <v>280</v>
      </c>
      <c r="C166" s="6">
        <v>73</v>
      </c>
      <c r="D166" s="7" t="str">
        <f t="shared" si="4"/>
        <v>00040_073</v>
      </c>
      <c r="E166" s="6" t="s">
        <v>281</v>
      </c>
      <c r="F166" s="6">
        <v>50</v>
      </c>
      <c r="G166" s="6">
        <v>5.7</v>
      </c>
      <c r="H166" s="6">
        <v>285</v>
      </c>
      <c r="I166" s="8">
        <v>43696</v>
      </c>
      <c r="J166" s="6" t="s">
        <v>66</v>
      </c>
      <c r="K166" s="6">
        <v>-1.94</v>
      </c>
      <c r="L166" s="6">
        <v>-1.97</v>
      </c>
      <c r="M166" s="6">
        <v>0.75</v>
      </c>
      <c r="N166" s="6">
        <v>-2.72</v>
      </c>
      <c r="O166" s="6">
        <v>1.9000010000000001</v>
      </c>
      <c r="P166" s="6">
        <v>2.62</v>
      </c>
      <c r="Q166" s="6">
        <v>0.02</v>
      </c>
      <c r="R166" s="6">
        <v>0.16</v>
      </c>
      <c r="S166" s="6">
        <v>131</v>
      </c>
      <c r="T166" s="6">
        <v>1</v>
      </c>
      <c r="U166" s="6">
        <v>8</v>
      </c>
      <c r="V166" s="9">
        <f t="shared" si="5"/>
        <v>2.8070175438596492E-2</v>
      </c>
      <c r="W166" s="9">
        <v>1.3840999999999999E-2</v>
      </c>
      <c r="X166" s="6" t="s">
        <v>27</v>
      </c>
      <c r="Y166" s="6" t="s">
        <v>32</v>
      </c>
      <c r="Z166" s="6" t="s">
        <v>29</v>
      </c>
      <c r="AA166" s="6" t="s">
        <v>281</v>
      </c>
    </row>
    <row r="167" spans="2:27" x14ac:dyDescent="0.2">
      <c r="B167" s="6" t="s">
        <v>280</v>
      </c>
      <c r="C167" s="6">
        <v>74</v>
      </c>
      <c r="D167" s="7" t="str">
        <f t="shared" si="4"/>
        <v>00040_074</v>
      </c>
      <c r="E167" s="6" t="s">
        <v>282</v>
      </c>
      <c r="F167" s="6">
        <v>17</v>
      </c>
      <c r="G167" s="6">
        <v>7.4</v>
      </c>
      <c r="H167" s="6">
        <v>125.8</v>
      </c>
      <c r="I167" s="8">
        <v>43696</v>
      </c>
      <c r="J167" s="6" t="s">
        <v>55</v>
      </c>
      <c r="K167" s="6">
        <v>-1.94</v>
      </c>
      <c r="L167" s="6">
        <v>-1.97</v>
      </c>
      <c r="M167" s="6">
        <v>0.75</v>
      </c>
      <c r="N167" s="6">
        <v>-2.72</v>
      </c>
      <c r="O167" s="6">
        <v>2.9</v>
      </c>
      <c r="P167" s="6">
        <v>2.5</v>
      </c>
      <c r="Q167" s="6">
        <v>0</v>
      </c>
      <c r="R167" s="6">
        <v>0.22</v>
      </c>
      <c r="S167" s="6">
        <v>42.5</v>
      </c>
      <c r="T167" s="6">
        <v>0</v>
      </c>
      <c r="U167" s="6">
        <v>3.7</v>
      </c>
      <c r="V167" s="9">
        <f t="shared" si="5"/>
        <v>2.9729729729729728E-2</v>
      </c>
      <c r="W167" s="9">
        <v>0</v>
      </c>
      <c r="X167" s="6" t="s">
        <v>27</v>
      </c>
      <c r="Y167" s="6" t="s">
        <v>32</v>
      </c>
      <c r="Z167" s="6" t="s">
        <v>41</v>
      </c>
      <c r="AA167" s="6" t="s">
        <v>282</v>
      </c>
    </row>
    <row r="168" spans="2:27" x14ac:dyDescent="0.2">
      <c r="B168" s="6" t="s">
        <v>280</v>
      </c>
      <c r="C168" s="6">
        <v>75</v>
      </c>
      <c r="D168" s="7" t="str">
        <f t="shared" si="4"/>
        <v>00040_075</v>
      </c>
      <c r="E168" s="6" t="s">
        <v>283</v>
      </c>
      <c r="F168" s="6">
        <v>45.5</v>
      </c>
      <c r="G168" s="6">
        <v>5.6</v>
      </c>
      <c r="H168" s="6">
        <v>254.8</v>
      </c>
      <c r="I168" s="8">
        <v>43696</v>
      </c>
      <c r="J168" s="6" t="s">
        <v>47</v>
      </c>
      <c r="K168" s="6">
        <v>-1.94</v>
      </c>
      <c r="L168" s="6">
        <v>-1.97</v>
      </c>
      <c r="M168" s="6">
        <v>0.75</v>
      </c>
      <c r="N168" s="6">
        <v>-2.72</v>
      </c>
      <c r="O168" s="6">
        <v>1.8666670000000001</v>
      </c>
      <c r="P168" s="6">
        <v>1.93</v>
      </c>
      <c r="Q168" s="6">
        <v>0</v>
      </c>
      <c r="R168" s="6">
        <v>0.25</v>
      </c>
      <c r="S168" s="6">
        <v>87.8</v>
      </c>
      <c r="T168" s="6">
        <v>0</v>
      </c>
      <c r="U168" s="6">
        <v>11.4</v>
      </c>
      <c r="V168" s="9">
        <f t="shared" si="5"/>
        <v>4.4642857142857144E-2</v>
      </c>
      <c r="W168" s="9">
        <v>0</v>
      </c>
      <c r="X168" s="6" t="s">
        <v>27</v>
      </c>
      <c r="Y168" s="6" t="s">
        <v>32</v>
      </c>
      <c r="Z168" s="6" t="s">
        <v>41</v>
      </c>
      <c r="AA168" s="6" t="s">
        <v>283</v>
      </c>
    </row>
    <row r="169" spans="2:27" x14ac:dyDescent="0.2">
      <c r="B169" s="6" t="s">
        <v>284</v>
      </c>
      <c r="C169" s="6">
        <v>76</v>
      </c>
      <c r="D169" s="7" t="str">
        <f t="shared" si="4"/>
        <v>00084_076</v>
      </c>
      <c r="E169" s="6" t="s">
        <v>285</v>
      </c>
      <c r="F169" s="6">
        <v>31.5</v>
      </c>
      <c r="G169" s="6">
        <v>5.35</v>
      </c>
      <c r="H169" s="6">
        <v>168.52500000000001</v>
      </c>
      <c r="I169" s="8">
        <v>43696</v>
      </c>
      <c r="J169" s="6" t="s">
        <v>47</v>
      </c>
      <c r="K169" s="6">
        <v>-1.94</v>
      </c>
      <c r="L169" s="6">
        <v>-1.97</v>
      </c>
      <c r="M169" s="6">
        <v>0.75</v>
      </c>
      <c r="N169" s="6">
        <v>-2.72</v>
      </c>
      <c r="O169" s="6">
        <v>1.7833330000000001</v>
      </c>
      <c r="P169" s="6">
        <v>2.0499999999999998</v>
      </c>
      <c r="Q169" s="6">
        <v>0</v>
      </c>
      <c r="R169" s="6">
        <v>0.13</v>
      </c>
      <c r="S169" s="6">
        <v>64.599999999999994</v>
      </c>
      <c r="T169" s="6">
        <v>0</v>
      </c>
      <c r="U169" s="6">
        <v>4.0999999999999996</v>
      </c>
      <c r="V169" s="9">
        <f t="shared" si="5"/>
        <v>2.4299065420560751E-2</v>
      </c>
      <c r="W169" s="9">
        <v>0</v>
      </c>
      <c r="X169" s="6" t="s">
        <v>27</v>
      </c>
      <c r="Y169" s="6" t="s">
        <v>32</v>
      </c>
      <c r="Z169" s="6" t="s">
        <v>41</v>
      </c>
      <c r="AA169" s="6" t="s">
        <v>285</v>
      </c>
    </row>
    <row r="170" spans="2:27" x14ac:dyDescent="0.2">
      <c r="B170" s="6" t="s">
        <v>284</v>
      </c>
      <c r="C170" s="6">
        <v>77</v>
      </c>
      <c r="D170" s="7" t="str">
        <f t="shared" si="4"/>
        <v>00084_077</v>
      </c>
      <c r="E170" s="6" t="s">
        <v>286</v>
      </c>
      <c r="F170" s="6">
        <v>22</v>
      </c>
      <c r="G170" s="6">
        <v>7.5</v>
      </c>
      <c r="H170" s="6">
        <v>165</v>
      </c>
      <c r="I170" s="8">
        <v>43696</v>
      </c>
      <c r="J170" s="6" t="s">
        <v>47</v>
      </c>
      <c r="K170" s="6">
        <v>-1.94</v>
      </c>
      <c r="L170" s="6">
        <v>-1.97</v>
      </c>
      <c r="M170" s="6">
        <v>0.75</v>
      </c>
      <c r="N170" s="6">
        <v>-2.72</v>
      </c>
      <c r="O170" s="6">
        <v>3</v>
      </c>
      <c r="P170" s="6">
        <v>1.31</v>
      </c>
      <c r="Q170" s="6">
        <v>0.19</v>
      </c>
      <c r="R170" s="6">
        <v>0.44</v>
      </c>
      <c r="S170" s="6">
        <v>28.8</v>
      </c>
      <c r="T170" s="6">
        <v>4.2</v>
      </c>
      <c r="U170" s="6">
        <v>9.6999999999999993</v>
      </c>
      <c r="V170" s="9">
        <f t="shared" si="5"/>
        <v>5.8666666666666666E-2</v>
      </c>
      <c r="W170" s="9">
        <v>7.9414999999999999E-2</v>
      </c>
      <c r="X170" s="6" t="s">
        <v>27</v>
      </c>
      <c r="Y170" s="6" t="s">
        <v>28</v>
      </c>
      <c r="Z170" s="6" t="s">
        <v>29</v>
      </c>
      <c r="AA170" s="6" t="s">
        <v>286</v>
      </c>
    </row>
    <row r="171" spans="2:27" x14ac:dyDescent="0.2">
      <c r="B171" s="6" t="s">
        <v>287</v>
      </c>
      <c r="C171" s="6">
        <v>80</v>
      </c>
      <c r="D171" s="7" t="str">
        <f t="shared" si="4"/>
        <v>00067_080</v>
      </c>
      <c r="E171" s="6" t="s">
        <v>288</v>
      </c>
      <c r="F171" s="6">
        <v>50</v>
      </c>
      <c r="G171" s="6">
        <v>11.8</v>
      </c>
      <c r="H171" s="6">
        <v>590</v>
      </c>
      <c r="I171" s="8">
        <v>43696</v>
      </c>
      <c r="J171" s="6" t="s">
        <v>26</v>
      </c>
      <c r="K171" s="6">
        <v>-1.94</v>
      </c>
      <c r="L171" s="6">
        <v>-1.97</v>
      </c>
      <c r="M171" s="6">
        <v>0.75</v>
      </c>
      <c r="N171" s="6">
        <v>-2.72</v>
      </c>
      <c r="O171" s="6">
        <v>7.3</v>
      </c>
      <c r="P171" s="6">
        <v>2.92</v>
      </c>
      <c r="Q171" s="6">
        <v>0</v>
      </c>
      <c r="R171" s="6">
        <v>0.34</v>
      </c>
      <c r="S171" s="6">
        <v>146</v>
      </c>
      <c r="T171" s="6">
        <v>0</v>
      </c>
      <c r="U171" s="6">
        <v>17</v>
      </c>
      <c r="V171" s="9">
        <f t="shared" si="5"/>
        <v>2.8813559322033899E-2</v>
      </c>
      <c r="W171" s="9">
        <v>0</v>
      </c>
      <c r="X171" s="6" t="s">
        <v>27</v>
      </c>
      <c r="Y171" s="6" t="s">
        <v>32</v>
      </c>
      <c r="Z171" s="6" t="s">
        <v>41</v>
      </c>
      <c r="AA171" s="6" t="s">
        <v>288</v>
      </c>
    </row>
    <row r="172" spans="2:27" x14ac:dyDescent="0.2">
      <c r="B172" s="6" t="s">
        <v>287</v>
      </c>
      <c r="C172" s="6">
        <v>81</v>
      </c>
      <c r="D172" s="7" t="str">
        <f t="shared" si="4"/>
        <v>00067_081</v>
      </c>
      <c r="E172" s="6" t="s">
        <v>289</v>
      </c>
      <c r="F172" s="6">
        <v>47</v>
      </c>
      <c r="G172" s="6">
        <v>8.25</v>
      </c>
      <c r="H172" s="6">
        <v>387.75</v>
      </c>
      <c r="I172" s="8">
        <v>43696</v>
      </c>
      <c r="J172" s="6" t="s">
        <v>26</v>
      </c>
      <c r="K172" s="6">
        <v>-1.94</v>
      </c>
      <c r="L172" s="6">
        <v>-1.97</v>
      </c>
      <c r="M172" s="6">
        <v>0.75</v>
      </c>
      <c r="N172" s="6">
        <v>-2.72</v>
      </c>
      <c r="O172" s="6">
        <v>3.75</v>
      </c>
      <c r="P172" s="6">
        <v>3.39</v>
      </c>
      <c r="Q172" s="6">
        <v>0</v>
      </c>
      <c r="R172" s="6">
        <v>0.18</v>
      </c>
      <c r="S172" s="6">
        <v>159.30000000000001</v>
      </c>
      <c r="T172" s="6">
        <v>0</v>
      </c>
      <c r="U172" s="6">
        <v>8.5</v>
      </c>
      <c r="V172" s="9">
        <f t="shared" si="5"/>
        <v>2.1818181818181816E-2</v>
      </c>
      <c r="W172" s="9">
        <v>0</v>
      </c>
      <c r="X172" s="6" t="s">
        <v>27</v>
      </c>
      <c r="Y172" s="6" t="s">
        <v>32</v>
      </c>
      <c r="Z172" s="6" t="s">
        <v>41</v>
      </c>
      <c r="AA172" s="6" t="s">
        <v>289</v>
      </c>
    </row>
    <row r="173" spans="2:27" x14ac:dyDescent="0.2">
      <c r="B173" s="6" t="s">
        <v>287</v>
      </c>
      <c r="C173" s="6">
        <v>82</v>
      </c>
      <c r="D173" s="7" t="str">
        <f t="shared" si="4"/>
        <v>00067_082</v>
      </c>
      <c r="E173" s="6" t="s">
        <v>290</v>
      </c>
      <c r="F173" s="6">
        <v>28</v>
      </c>
      <c r="G173" s="6">
        <v>6.85</v>
      </c>
      <c r="H173" s="6">
        <v>191.8</v>
      </c>
      <c r="I173" s="8">
        <v>43696</v>
      </c>
      <c r="J173" s="6" t="s">
        <v>26</v>
      </c>
      <c r="K173" s="6">
        <v>-1.94</v>
      </c>
      <c r="L173" s="6">
        <v>-1.97</v>
      </c>
      <c r="M173" s="6">
        <v>0.75</v>
      </c>
      <c r="N173" s="6">
        <v>-2.72</v>
      </c>
      <c r="O173" s="6">
        <v>2.35</v>
      </c>
      <c r="P173" s="6">
        <v>2.37</v>
      </c>
      <c r="Q173" s="6">
        <v>0</v>
      </c>
      <c r="R173" s="6">
        <v>0.23</v>
      </c>
      <c r="S173" s="6">
        <v>66.400000000000006</v>
      </c>
      <c r="T173" s="6">
        <v>0</v>
      </c>
      <c r="U173" s="6">
        <v>6.4</v>
      </c>
      <c r="V173" s="9">
        <f t="shared" si="5"/>
        <v>3.3576642335766425E-2</v>
      </c>
      <c r="W173" s="9">
        <v>0</v>
      </c>
      <c r="X173" s="6" t="s">
        <v>27</v>
      </c>
      <c r="Y173" s="6" t="s">
        <v>32</v>
      </c>
      <c r="Z173" s="6" t="s">
        <v>41</v>
      </c>
      <c r="AA173" s="6" t="s">
        <v>290</v>
      </c>
    </row>
    <row r="174" spans="2:27" x14ac:dyDescent="0.2">
      <c r="B174" s="6" t="s">
        <v>287</v>
      </c>
      <c r="C174" s="6">
        <v>83</v>
      </c>
      <c r="D174" s="7" t="str">
        <f t="shared" si="4"/>
        <v>00067_083</v>
      </c>
      <c r="E174" s="6" t="s">
        <v>291</v>
      </c>
      <c r="F174" s="6">
        <v>36</v>
      </c>
      <c r="G174" s="6">
        <v>10</v>
      </c>
      <c r="H174" s="6">
        <v>360</v>
      </c>
      <c r="I174" s="8">
        <v>43696</v>
      </c>
      <c r="J174" s="6" t="s">
        <v>26</v>
      </c>
      <c r="K174" s="6">
        <v>-1.94</v>
      </c>
      <c r="L174" s="6">
        <v>-1.97</v>
      </c>
      <c r="M174" s="6">
        <v>0.75</v>
      </c>
      <c r="N174" s="6">
        <v>-2.72</v>
      </c>
      <c r="O174" s="6">
        <v>5.5</v>
      </c>
      <c r="P174" s="6">
        <v>4.67</v>
      </c>
      <c r="Q174" s="6">
        <v>0.41</v>
      </c>
      <c r="R174" s="6">
        <v>0.8</v>
      </c>
      <c r="S174" s="6">
        <v>168.1</v>
      </c>
      <c r="T174" s="6">
        <v>14.8</v>
      </c>
      <c r="U174" s="6">
        <v>28.8</v>
      </c>
      <c r="V174" s="9">
        <f t="shared" si="5"/>
        <v>0.08</v>
      </c>
      <c r="W174" s="9">
        <v>9.5509999999999998E-2</v>
      </c>
      <c r="X174" s="6" t="s">
        <v>27</v>
      </c>
      <c r="Y174" s="6" t="s">
        <v>28</v>
      </c>
      <c r="Z174" s="6" t="s">
        <v>29</v>
      </c>
      <c r="AA174" s="6" t="s">
        <v>291</v>
      </c>
    </row>
    <row r="175" spans="2:27" x14ac:dyDescent="0.2">
      <c r="B175" s="6" t="s">
        <v>292</v>
      </c>
      <c r="C175" s="6">
        <v>84</v>
      </c>
      <c r="D175" s="7" t="str">
        <f t="shared" si="4"/>
        <v>00021_084</v>
      </c>
      <c r="E175" s="6" t="s">
        <v>293</v>
      </c>
      <c r="F175" s="6">
        <v>47.5</v>
      </c>
      <c r="G175" s="6">
        <v>9</v>
      </c>
      <c r="H175" s="6">
        <v>427.5</v>
      </c>
      <c r="I175" s="8">
        <v>43696</v>
      </c>
      <c r="J175" s="6" t="s">
        <v>26</v>
      </c>
      <c r="K175" s="6">
        <v>-1.94</v>
      </c>
      <c r="L175" s="6">
        <v>-1.97</v>
      </c>
      <c r="M175" s="6">
        <v>0.75</v>
      </c>
      <c r="N175" s="6">
        <v>-2.72</v>
      </c>
      <c r="O175" s="6">
        <v>4.5</v>
      </c>
      <c r="P175" s="6">
        <v>2.58</v>
      </c>
      <c r="Q175" s="6">
        <v>0.23</v>
      </c>
      <c r="R175" s="6">
        <v>0.71</v>
      </c>
      <c r="S175" s="6">
        <v>122.6</v>
      </c>
      <c r="T175" s="6">
        <v>10.9</v>
      </c>
      <c r="U175" s="6">
        <v>33.700000000000003</v>
      </c>
      <c r="V175" s="9">
        <f t="shared" si="5"/>
        <v>7.8888888888888883E-2</v>
      </c>
      <c r="W175" s="9">
        <v>6.5903000000000003E-2</v>
      </c>
      <c r="X175" s="6" t="s">
        <v>27</v>
      </c>
      <c r="Y175" s="6" t="s">
        <v>32</v>
      </c>
      <c r="Z175" s="6" t="s">
        <v>29</v>
      </c>
      <c r="AA175" s="6" t="s">
        <v>293</v>
      </c>
    </row>
    <row r="176" spans="2:27" x14ac:dyDescent="0.2">
      <c r="B176" s="6" t="s">
        <v>292</v>
      </c>
      <c r="C176" s="6">
        <v>85</v>
      </c>
      <c r="D176" s="7" t="str">
        <f t="shared" si="4"/>
        <v>00021_085</v>
      </c>
      <c r="E176" s="6" t="s">
        <v>294</v>
      </c>
      <c r="F176" s="6">
        <v>50</v>
      </c>
      <c r="G176" s="6">
        <v>9.6999999999999993</v>
      </c>
      <c r="H176" s="6">
        <v>485</v>
      </c>
      <c r="I176" s="8">
        <v>43696</v>
      </c>
      <c r="J176" s="6" t="s">
        <v>26</v>
      </c>
      <c r="K176" s="6">
        <v>-1.94</v>
      </c>
      <c r="L176" s="6">
        <v>-1.97</v>
      </c>
      <c r="M176" s="6">
        <v>0.75</v>
      </c>
      <c r="N176" s="6">
        <v>-2.72</v>
      </c>
      <c r="O176" s="6">
        <v>5.2</v>
      </c>
      <c r="P176" s="6">
        <v>2.25</v>
      </c>
      <c r="Q176" s="6">
        <v>0.16</v>
      </c>
      <c r="R176" s="6">
        <v>0.73</v>
      </c>
      <c r="S176" s="6">
        <v>112.5</v>
      </c>
      <c r="T176" s="6">
        <v>8</v>
      </c>
      <c r="U176" s="6">
        <v>36.5</v>
      </c>
      <c r="V176" s="9">
        <f t="shared" si="5"/>
        <v>7.5257731958762897E-2</v>
      </c>
      <c r="W176" s="9">
        <v>4.0309999999999999E-2</v>
      </c>
      <c r="X176" s="6" t="s">
        <v>27</v>
      </c>
      <c r="Y176" s="6" t="s">
        <v>28</v>
      </c>
      <c r="Z176" s="6" t="s">
        <v>29</v>
      </c>
      <c r="AA176" s="6" t="s">
        <v>294</v>
      </c>
    </row>
    <row r="177" spans="2:27" x14ac:dyDescent="0.2">
      <c r="B177" s="6" t="s">
        <v>292</v>
      </c>
      <c r="C177" s="6">
        <v>87</v>
      </c>
      <c r="D177" s="7" t="str">
        <f t="shared" si="4"/>
        <v>00021_087</v>
      </c>
      <c r="E177" s="6" t="s">
        <v>295</v>
      </c>
      <c r="F177" s="6">
        <v>32</v>
      </c>
      <c r="G177" s="6">
        <v>8.85</v>
      </c>
      <c r="H177" s="6">
        <v>283.2</v>
      </c>
      <c r="I177" s="8">
        <v>43696</v>
      </c>
      <c r="J177" s="6" t="s">
        <v>26</v>
      </c>
      <c r="K177" s="6">
        <v>-1.94</v>
      </c>
      <c r="L177" s="6">
        <v>-1.97</v>
      </c>
      <c r="M177" s="6">
        <v>0.75</v>
      </c>
      <c r="N177" s="6">
        <v>-2.72</v>
      </c>
      <c r="O177" s="6">
        <v>4.3499999999999996</v>
      </c>
      <c r="P177" s="6">
        <v>2.71</v>
      </c>
      <c r="Q177" s="6">
        <v>0.01</v>
      </c>
      <c r="R177" s="6">
        <v>0.52</v>
      </c>
      <c r="S177" s="6">
        <v>86.7</v>
      </c>
      <c r="T177" s="6">
        <v>0.3</v>
      </c>
      <c r="U177" s="6">
        <v>16.600000000000001</v>
      </c>
      <c r="V177" s="9">
        <f t="shared" si="5"/>
        <v>5.8757062146892657E-2</v>
      </c>
      <c r="W177" s="9">
        <v>3.0599999999999998E-3</v>
      </c>
      <c r="X177" s="6" t="s">
        <v>27</v>
      </c>
      <c r="Y177" s="6" t="s">
        <v>32</v>
      </c>
      <c r="Z177" s="6" t="s">
        <v>29</v>
      </c>
      <c r="AA177" s="6" t="s">
        <v>295</v>
      </c>
    </row>
    <row r="178" spans="2:27" x14ac:dyDescent="0.2">
      <c r="B178" s="6" t="s">
        <v>292</v>
      </c>
      <c r="C178" s="6">
        <v>88</v>
      </c>
      <c r="D178" s="7" t="str">
        <f t="shared" si="4"/>
        <v>00021_088</v>
      </c>
      <c r="E178" s="6" t="s">
        <v>296</v>
      </c>
      <c r="F178" s="6">
        <v>31</v>
      </c>
      <c r="G178" s="6">
        <v>11.2</v>
      </c>
      <c r="H178" s="6">
        <v>347.2</v>
      </c>
      <c r="I178" s="8">
        <v>43696</v>
      </c>
      <c r="J178" s="6" t="s">
        <v>26</v>
      </c>
      <c r="K178" s="6">
        <v>-1.94</v>
      </c>
      <c r="L178" s="6">
        <v>-1.97</v>
      </c>
      <c r="M178" s="6">
        <v>0.75</v>
      </c>
      <c r="N178" s="6">
        <v>-2.72</v>
      </c>
      <c r="O178" s="6">
        <v>6.7</v>
      </c>
      <c r="P178" s="6">
        <v>3.07</v>
      </c>
      <c r="Q178" s="6">
        <v>0.04</v>
      </c>
      <c r="R178" s="6">
        <v>0.79</v>
      </c>
      <c r="S178" s="6">
        <v>95.2</v>
      </c>
      <c r="T178" s="6">
        <v>1.2</v>
      </c>
      <c r="U178" s="6">
        <v>24.5</v>
      </c>
      <c r="V178" s="9">
        <f t="shared" si="5"/>
        <v>7.0535714285714299E-2</v>
      </c>
      <c r="W178" s="9">
        <v>7.9389999999999999E-3</v>
      </c>
      <c r="X178" s="6" t="s">
        <v>27</v>
      </c>
      <c r="Y178" s="6" t="s">
        <v>32</v>
      </c>
      <c r="Z178" s="6" t="s">
        <v>29</v>
      </c>
      <c r="AA178" s="6" t="s">
        <v>296</v>
      </c>
    </row>
    <row r="179" spans="2:27" x14ac:dyDescent="0.2">
      <c r="B179" s="6" t="s">
        <v>297</v>
      </c>
      <c r="C179" s="6">
        <v>91</v>
      </c>
      <c r="D179" s="7" t="str">
        <f t="shared" si="4"/>
        <v>00105_091</v>
      </c>
      <c r="E179" s="6" t="s">
        <v>298</v>
      </c>
      <c r="F179" s="6">
        <v>41.5</v>
      </c>
      <c r="G179" s="6">
        <v>8.15</v>
      </c>
      <c r="H179" s="6">
        <v>338.22500000000002</v>
      </c>
      <c r="I179" s="8">
        <v>43691</v>
      </c>
      <c r="J179" s="6" t="s">
        <v>101</v>
      </c>
      <c r="K179" s="6">
        <v>-1.97</v>
      </c>
      <c r="L179" s="6">
        <v>-1.97</v>
      </c>
      <c r="M179" s="6">
        <v>0.75</v>
      </c>
      <c r="N179" s="6">
        <v>-2.72</v>
      </c>
      <c r="O179" s="6">
        <v>3.65</v>
      </c>
      <c r="P179" s="6">
        <v>2.5499999999999998</v>
      </c>
      <c r="Q179" s="6">
        <v>0.14000000000000001</v>
      </c>
      <c r="R179" s="6">
        <v>0.62</v>
      </c>
      <c r="S179" s="6">
        <v>105.8</v>
      </c>
      <c r="T179" s="6">
        <v>5.8</v>
      </c>
      <c r="U179" s="6">
        <v>25.7</v>
      </c>
      <c r="V179" s="9">
        <f t="shared" si="5"/>
        <v>7.6073619631901832E-2</v>
      </c>
      <c r="W179" s="9">
        <v>4.9578999999999998E-2</v>
      </c>
      <c r="X179" s="6" t="s">
        <v>27</v>
      </c>
      <c r="Y179" s="6" t="s">
        <v>32</v>
      </c>
      <c r="Z179" s="6" t="s">
        <v>29</v>
      </c>
      <c r="AA179" s="6" t="s">
        <v>298</v>
      </c>
    </row>
    <row r="180" spans="2:27" x14ac:dyDescent="0.2">
      <c r="B180" s="6" t="s">
        <v>297</v>
      </c>
      <c r="C180" s="6">
        <v>92</v>
      </c>
      <c r="D180" s="7" t="str">
        <f t="shared" si="4"/>
        <v>00105_092</v>
      </c>
      <c r="E180" s="6" t="s">
        <v>299</v>
      </c>
      <c r="F180" s="6">
        <v>54</v>
      </c>
      <c r="G180" s="6">
        <v>8.1999999999999993</v>
      </c>
      <c r="H180" s="6">
        <v>442.8</v>
      </c>
      <c r="I180" s="8">
        <v>43691</v>
      </c>
      <c r="J180" s="6" t="s">
        <v>47</v>
      </c>
      <c r="K180" s="6">
        <v>-1.97</v>
      </c>
      <c r="L180" s="6">
        <v>-1.97</v>
      </c>
      <c r="M180" s="6">
        <v>0.75</v>
      </c>
      <c r="N180" s="6">
        <v>-2.72</v>
      </c>
      <c r="O180" s="6">
        <v>3.7</v>
      </c>
      <c r="P180" s="6">
        <v>3.14</v>
      </c>
      <c r="Q180" s="6">
        <v>0.11</v>
      </c>
      <c r="R180" s="6">
        <v>0.61</v>
      </c>
      <c r="S180" s="6">
        <v>169.6</v>
      </c>
      <c r="T180" s="6">
        <v>5.9</v>
      </c>
      <c r="U180" s="6">
        <v>32.9</v>
      </c>
      <c r="V180" s="9">
        <f t="shared" si="5"/>
        <v>7.4390243902439035E-2</v>
      </c>
      <c r="W180" s="9">
        <v>3.8706999999999998E-2</v>
      </c>
      <c r="X180" s="6" t="s">
        <v>27</v>
      </c>
      <c r="Y180" s="6" t="s">
        <v>32</v>
      </c>
      <c r="Z180" s="6" t="s">
        <v>29</v>
      </c>
      <c r="AA180" s="6" t="s">
        <v>299</v>
      </c>
    </row>
    <row r="181" spans="2:27" x14ac:dyDescent="0.2">
      <c r="B181" s="6" t="s">
        <v>297</v>
      </c>
      <c r="C181" s="6">
        <v>94</v>
      </c>
      <c r="D181" s="7" t="str">
        <f t="shared" si="4"/>
        <v>00105_094</v>
      </c>
      <c r="E181" s="6" t="s">
        <v>300</v>
      </c>
      <c r="F181" s="6">
        <v>50</v>
      </c>
      <c r="G181" s="6">
        <v>8.4499999999999993</v>
      </c>
      <c r="H181" s="6">
        <v>422.5</v>
      </c>
      <c r="I181" s="8">
        <v>43691</v>
      </c>
      <c r="J181" s="6" t="s">
        <v>47</v>
      </c>
      <c r="K181" s="6">
        <v>-1.97</v>
      </c>
      <c r="L181" s="6">
        <v>-1.97</v>
      </c>
      <c r="M181" s="6">
        <v>0.75</v>
      </c>
      <c r="N181" s="6">
        <v>-2.72</v>
      </c>
      <c r="O181" s="6">
        <v>3.95</v>
      </c>
      <c r="P181" s="6">
        <v>2.52</v>
      </c>
      <c r="Q181" s="6">
        <v>0.15</v>
      </c>
      <c r="R181" s="6">
        <v>0.56000000000000005</v>
      </c>
      <c r="S181" s="6">
        <v>126</v>
      </c>
      <c r="T181" s="6">
        <v>7.5</v>
      </c>
      <c r="U181" s="6">
        <v>28</v>
      </c>
      <c r="V181" s="9">
        <f t="shared" si="5"/>
        <v>6.6272189349112443E-2</v>
      </c>
      <c r="W181" s="9">
        <v>4.9214000000000001E-2</v>
      </c>
      <c r="X181" s="6" t="s">
        <v>27</v>
      </c>
      <c r="Y181" s="6" t="s">
        <v>28</v>
      </c>
      <c r="Z181" s="6" t="s">
        <v>29</v>
      </c>
      <c r="AA181" s="6" t="s">
        <v>300</v>
      </c>
    </row>
    <row r="182" spans="2:27" x14ac:dyDescent="0.2">
      <c r="B182" s="6" t="s">
        <v>301</v>
      </c>
      <c r="C182" s="6">
        <v>105</v>
      </c>
      <c r="D182" s="7" t="str">
        <f t="shared" si="4"/>
        <v>00122_105</v>
      </c>
      <c r="E182" s="6" t="s">
        <v>302</v>
      </c>
      <c r="F182" s="6">
        <v>40</v>
      </c>
      <c r="G182" s="6">
        <v>5.65</v>
      </c>
      <c r="H182" s="6">
        <v>226</v>
      </c>
      <c r="I182" s="8">
        <v>43654</v>
      </c>
      <c r="J182" s="6" t="s">
        <v>74</v>
      </c>
      <c r="K182" s="6">
        <v>-1.95</v>
      </c>
      <c r="L182" s="6">
        <v>-1.97</v>
      </c>
      <c r="M182" s="6">
        <v>0.75</v>
      </c>
      <c r="N182" s="6">
        <v>-2.72</v>
      </c>
      <c r="O182" s="6">
        <v>1.8833329999999999</v>
      </c>
      <c r="P182" s="6">
        <v>1.06</v>
      </c>
      <c r="Q182" s="6">
        <v>0</v>
      </c>
      <c r="R182" s="6">
        <v>0.25</v>
      </c>
      <c r="S182" s="6">
        <v>42.4</v>
      </c>
      <c r="T182" s="6">
        <v>0</v>
      </c>
      <c r="U182" s="6">
        <v>10</v>
      </c>
      <c r="V182" s="9">
        <f t="shared" si="5"/>
        <v>4.4247787610619468E-2</v>
      </c>
      <c r="W182" s="9">
        <v>0</v>
      </c>
      <c r="X182" s="6" t="s">
        <v>27</v>
      </c>
      <c r="Y182" s="6" t="s">
        <v>32</v>
      </c>
      <c r="Z182" s="6" t="s">
        <v>41</v>
      </c>
      <c r="AA182" s="6" t="s">
        <v>302</v>
      </c>
    </row>
    <row r="183" spans="2:27" x14ac:dyDescent="0.2">
      <c r="B183" s="6" t="s">
        <v>301</v>
      </c>
      <c r="C183" s="6">
        <v>106</v>
      </c>
      <c r="D183" s="7" t="str">
        <f t="shared" si="4"/>
        <v>00122_106</v>
      </c>
      <c r="E183" s="6" t="s">
        <v>303</v>
      </c>
      <c r="F183" s="6">
        <v>50</v>
      </c>
      <c r="G183" s="6">
        <v>5.7</v>
      </c>
      <c r="H183" s="6">
        <v>285</v>
      </c>
      <c r="I183" s="8">
        <v>43654</v>
      </c>
      <c r="J183" s="6" t="s">
        <v>74</v>
      </c>
      <c r="K183" s="6">
        <v>-1.95</v>
      </c>
      <c r="L183" s="6">
        <v>-1.97</v>
      </c>
      <c r="M183" s="6">
        <v>0.75</v>
      </c>
      <c r="N183" s="6">
        <v>-2.72</v>
      </c>
      <c r="O183" s="6">
        <v>1.9000010000000001</v>
      </c>
      <c r="P183" s="6">
        <v>1.38</v>
      </c>
      <c r="Q183" s="6">
        <v>0.03</v>
      </c>
      <c r="R183" s="6">
        <v>0.27</v>
      </c>
      <c r="S183" s="6">
        <v>69</v>
      </c>
      <c r="T183" s="6">
        <v>1.5</v>
      </c>
      <c r="U183" s="6">
        <v>13.5</v>
      </c>
      <c r="V183" s="9">
        <f t="shared" si="5"/>
        <v>4.736842105263158E-2</v>
      </c>
      <c r="W183" s="9">
        <v>2.0618999999999998E-2</v>
      </c>
      <c r="X183" s="6" t="s">
        <v>27</v>
      </c>
      <c r="Y183" s="6" t="s">
        <v>32</v>
      </c>
      <c r="Z183" s="6" t="s">
        <v>29</v>
      </c>
      <c r="AA183" s="6" t="s">
        <v>303</v>
      </c>
    </row>
    <row r="184" spans="2:27" x14ac:dyDescent="0.2">
      <c r="B184" s="6" t="s">
        <v>301</v>
      </c>
      <c r="C184" s="6">
        <v>107</v>
      </c>
      <c r="D184" s="7" t="str">
        <f t="shared" si="4"/>
        <v>00122_107</v>
      </c>
      <c r="E184" s="6" t="s">
        <v>304</v>
      </c>
      <c r="F184" s="6">
        <v>50</v>
      </c>
      <c r="G184" s="6">
        <v>6</v>
      </c>
      <c r="H184" s="6">
        <v>300</v>
      </c>
      <c r="I184" s="8">
        <v>43654</v>
      </c>
      <c r="J184" s="6" t="s">
        <v>74</v>
      </c>
      <c r="K184" s="6">
        <v>-1.95</v>
      </c>
      <c r="L184" s="6">
        <v>-1.97</v>
      </c>
      <c r="M184" s="6">
        <v>0.75</v>
      </c>
      <c r="N184" s="6">
        <v>-2.72</v>
      </c>
      <c r="O184" s="6">
        <v>1.5</v>
      </c>
      <c r="P184" s="6">
        <v>1.47</v>
      </c>
      <c r="Q184" s="6">
        <v>0</v>
      </c>
      <c r="R184" s="6">
        <v>0.1</v>
      </c>
      <c r="S184" s="6">
        <v>73.5</v>
      </c>
      <c r="T184" s="6">
        <v>0</v>
      </c>
      <c r="U184" s="6">
        <v>5</v>
      </c>
      <c r="V184" s="9">
        <f t="shared" si="5"/>
        <v>1.6666666666666666E-2</v>
      </c>
      <c r="W184" s="9">
        <v>0</v>
      </c>
      <c r="X184" s="6" t="s">
        <v>27</v>
      </c>
      <c r="Y184" s="6" t="s">
        <v>32</v>
      </c>
      <c r="Z184" s="6" t="s">
        <v>41</v>
      </c>
      <c r="AA184" s="6" t="s">
        <v>304</v>
      </c>
    </row>
    <row r="185" spans="2:27" x14ac:dyDescent="0.2">
      <c r="B185" s="6" t="s">
        <v>301</v>
      </c>
      <c r="C185" s="6">
        <v>108</v>
      </c>
      <c r="D185" s="7" t="str">
        <f t="shared" si="4"/>
        <v>00122_108</v>
      </c>
      <c r="E185" s="6" t="s">
        <v>305</v>
      </c>
      <c r="F185" s="6">
        <v>50</v>
      </c>
      <c r="G185" s="6">
        <v>6</v>
      </c>
      <c r="H185" s="6">
        <v>300</v>
      </c>
      <c r="I185" s="8">
        <v>43654</v>
      </c>
      <c r="J185" s="6" t="s">
        <v>74</v>
      </c>
      <c r="K185" s="6">
        <v>-1.95</v>
      </c>
      <c r="L185" s="6">
        <v>-1.97</v>
      </c>
      <c r="M185" s="6">
        <v>0.75</v>
      </c>
      <c r="N185" s="6">
        <v>-2.72</v>
      </c>
      <c r="O185" s="6">
        <v>1.5</v>
      </c>
      <c r="P185" s="6">
        <v>1.39</v>
      </c>
      <c r="Q185" s="6">
        <v>0</v>
      </c>
      <c r="R185" s="6">
        <v>0.15</v>
      </c>
      <c r="S185" s="6">
        <v>69.5</v>
      </c>
      <c r="T185" s="6">
        <v>0</v>
      </c>
      <c r="U185" s="6">
        <v>7.5</v>
      </c>
      <c r="V185" s="9">
        <f t="shared" si="5"/>
        <v>2.4999999999999998E-2</v>
      </c>
      <c r="W185" s="9">
        <v>0</v>
      </c>
      <c r="X185" s="6" t="s">
        <v>27</v>
      </c>
      <c r="Y185" s="6" t="s">
        <v>32</v>
      </c>
      <c r="Z185" s="6" t="s">
        <v>41</v>
      </c>
      <c r="AA185" s="6" t="s">
        <v>305</v>
      </c>
    </row>
    <row r="186" spans="2:27" x14ac:dyDescent="0.2">
      <c r="B186" s="6" t="s">
        <v>301</v>
      </c>
      <c r="C186" s="6">
        <v>109</v>
      </c>
      <c r="D186" s="7" t="str">
        <f t="shared" si="4"/>
        <v>00122_109</v>
      </c>
      <c r="E186" s="6" t="s">
        <v>306</v>
      </c>
      <c r="F186" s="6">
        <v>47</v>
      </c>
      <c r="G186" s="6">
        <v>6.3</v>
      </c>
      <c r="H186" s="6">
        <v>296.10000000000002</v>
      </c>
      <c r="I186" s="8">
        <v>43654</v>
      </c>
      <c r="J186" s="6" t="s">
        <v>74</v>
      </c>
      <c r="K186" s="6">
        <v>-1.95</v>
      </c>
      <c r="L186" s="6">
        <v>-1.97</v>
      </c>
      <c r="M186" s="6">
        <v>0.75</v>
      </c>
      <c r="N186" s="6">
        <v>-2.72</v>
      </c>
      <c r="O186" s="6">
        <v>1.8</v>
      </c>
      <c r="P186" s="6">
        <v>1.2</v>
      </c>
      <c r="Q186" s="6">
        <v>0</v>
      </c>
      <c r="R186" s="6">
        <v>0.12</v>
      </c>
      <c r="S186" s="6">
        <v>56.4</v>
      </c>
      <c r="T186" s="6">
        <v>0</v>
      </c>
      <c r="U186" s="6">
        <v>5.6</v>
      </c>
      <c r="V186" s="9">
        <f t="shared" si="5"/>
        <v>1.9047619047619046E-2</v>
      </c>
      <c r="W186" s="9">
        <v>0</v>
      </c>
      <c r="X186" s="6" t="s">
        <v>27</v>
      </c>
      <c r="Y186" s="6" t="s">
        <v>32</v>
      </c>
      <c r="Z186" s="6" t="s">
        <v>41</v>
      </c>
      <c r="AA186" s="6" t="s">
        <v>306</v>
      </c>
    </row>
    <row r="187" spans="2:27" x14ac:dyDescent="0.2">
      <c r="B187" s="6" t="s">
        <v>307</v>
      </c>
      <c r="C187" s="6">
        <v>110</v>
      </c>
      <c r="D187" s="7" t="str">
        <f t="shared" si="4"/>
        <v>00174_110</v>
      </c>
      <c r="E187" s="6" t="s">
        <v>308</v>
      </c>
      <c r="F187" s="6">
        <v>49.5</v>
      </c>
      <c r="G187" s="6">
        <v>6.55</v>
      </c>
      <c r="H187" s="6">
        <v>324.22500000000002</v>
      </c>
      <c r="I187" s="8">
        <v>43691</v>
      </c>
      <c r="J187" s="6" t="s">
        <v>74</v>
      </c>
      <c r="K187" s="6">
        <v>-1.97</v>
      </c>
      <c r="L187" s="6">
        <v>-1.97</v>
      </c>
      <c r="M187" s="6">
        <v>0.75</v>
      </c>
      <c r="N187" s="6">
        <v>-2.72</v>
      </c>
      <c r="O187" s="6">
        <v>2.0499999999999998</v>
      </c>
      <c r="P187" s="6">
        <v>1.61</v>
      </c>
      <c r="Q187" s="6">
        <v>0</v>
      </c>
      <c r="R187" s="6">
        <v>0.16</v>
      </c>
      <c r="S187" s="6">
        <v>79.7</v>
      </c>
      <c r="T187" s="6">
        <v>0</v>
      </c>
      <c r="U187" s="6">
        <v>7.9</v>
      </c>
      <c r="V187" s="9">
        <f t="shared" si="5"/>
        <v>2.4427480916030534E-2</v>
      </c>
      <c r="W187" s="9">
        <v>0</v>
      </c>
      <c r="X187" s="6" t="s">
        <v>27</v>
      </c>
      <c r="Y187" s="6" t="s">
        <v>32</v>
      </c>
      <c r="Z187" s="6" t="s">
        <v>41</v>
      </c>
      <c r="AA187" s="6" t="s">
        <v>308</v>
      </c>
    </row>
    <row r="188" spans="2:27" x14ac:dyDescent="0.2">
      <c r="B188" s="6" t="s">
        <v>309</v>
      </c>
      <c r="C188" s="6">
        <v>112</v>
      </c>
      <c r="D188" s="7" t="str">
        <f t="shared" si="4"/>
        <v>00090_112</v>
      </c>
      <c r="E188" s="6" t="s">
        <v>310</v>
      </c>
      <c r="F188" s="6">
        <v>18</v>
      </c>
      <c r="G188" s="6">
        <v>17</v>
      </c>
      <c r="H188" s="6">
        <v>306</v>
      </c>
      <c r="I188" s="8">
        <v>43655</v>
      </c>
      <c r="J188" s="6" t="s">
        <v>38</v>
      </c>
      <c r="K188" s="6">
        <v>-1.94</v>
      </c>
      <c r="L188" s="6">
        <v>-1.97</v>
      </c>
      <c r="M188" s="6">
        <v>0.75</v>
      </c>
      <c r="N188" s="6">
        <v>-2.72</v>
      </c>
      <c r="O188" s="6">
        <v>12.5</v>
      </c>
      <c r="P188" s="6">
        <v>2.2400000000000002</v>
      </c>
      <c r="Q188" s="6">
        <v>0.25</v>
      </c>
      <c r="R188" s="6">
        <v>1.33</v>
      </c>
      <c r="S188" s="6">
        <v>40.299999999999997</v>
      </c>
      <c r="T188" s="6">
        <v>4.5</v>
      </c>
      <c r="U188" s="6">
        <v>23.9</v>
      </c>
      <c r="V188" s="9">
        <f t="shared" si="5"/>
        <v>7.823529411764707E-2</v>
      </c>
      <c r="W188" s="9">
        <v>2.6539E-2</v>
      </c>
      <c r="X188" s="6" t="s">
        <v>27</v>
      </c>
      <c r="Y188" s="6" t="s">
        <v>32</v>
      </c>
      <c r="Z188" s="6" t="s">
        <v>29</v>
      </c>
      <c r="AA188" s="6" t="s">
        <v>310</v>
      </c>
    </row>
    <row r="189" spans="2:27" x14ac:dyDescent="0.2">
      <c r="B189" s="6" t="s">
        <v>309</v>
      </c>
      <c r="C189" s="6">
        <v>115</v>
      </c>
      <c r="D189" s="7" t="str">
        <f t="shared" si="4"/>
        <v>00090_115</v>
      </c>
      <c r="E189" s="6" t="s">
        <v>311</v>
      </c>
      <c r="F189" s="6">
        <v>32.5</v>
      </c>
      <c r="G189" s="6">
        <v>5.8</v>
      </c>
      <c r="H189" s="6">
        <v>188.5</v>
      </c>
      <c r="I189" s="8">
        <v>43655</v>
      </c>
      <c r="J189" s="6" t="s">
        <v>47</v>
      </c>
      <c r="K189" s="6">
        <v>-1.94</v>
      </c>
      <c r="L189" s="6">
        <v>-1.97</v>
      </c>
      <c r="M189" s="6">
        <v>0.75</v>
      </c>
      <c r="N189" s="6">
        <v>-2.72</v>
      </c>
      <c r="O189" s="6">
        <v>1.933333</v>
      </c>
      <c r="P189" s="6">
        <v>0.83</v>
      </c>
      <c r="Q189" s="6">
        <v>0</v>
      </c>
      <c r="R189" s="6">
        <v>0.2</v>
      </c>
      <c r="S189" s="6">
        <v>27</v>
      </c>
      <c r="T189" s="6">
        <v>0</v>
      </c>
      <c r="U189" s="6">
        <v>6.5</v>
      </c>
      <c r="V189" s="9">
        <f t="shared" si="5"/>
        <v>3.4482758620689655E-2</v>
      </c>
      <c r="W189" s="9">
        <v>0</v>
      </c>
      <c r="X189" s="6" t="s">
        <v>27</v>
      </c>
      <c r="Y189" s="6" t="s">
        <v>32</v>
      </c>
      <c r="Z189" s="6" t="s">
        <v>41</v>
      </c>
      <c r="AA189" s="6" t="s">
        <v>311</v>
      </c>
    </row>
    <row r="190" spans="2:27" x14ac:dyDescent="0.2">
      <c r="B190" s="6" t="s">
        <v>312</v>
      </c>
      <c r="C190" s="6">
        <v>197</v>
      </c>
      <c r="D190" s="7" t="str">
        <f t="shared" si="4"/>
        <v>00209_197</v>
      </c>
      <c r="E190" s="6" t="s">
        <v>313</v>
      </c>
      <c r="F190" s="6">
        <v>31.5</v>
      </c>
      <c r="G190" s="6">
        <v>10</v>
      </c>
      <c r="H190" s="6">
        <v>315</v>
      </c>
      <c r="I190" s="8">
        <v>43741</v>
      </c>
      <c r="J190" s="6" t="s">
        <v>47</v>
      </c>
      <c r="K190" s="6">
        <v>-2.23</v>
      </c>
      <c r="L190" s="6">
        <v>-2.2200000000000002</v>
      </c>
      <c r="M190" s="6">
        <v>0.75</v>
      </c>
      <c r="N190" s="6">
        <v>-2.97</v>
      </c>
      <c r="O190" s="6">
        <v>5.5</v>
      </c>
      <c r="P190" s="6">
        <v>1.51</v>
      </c>
      <c r="Q190" s="6">
        <v>0.08</v>
      </c>
      <c r="R190" s="6">
        <v>0.3</v>
      </c>
      <c r="S190" s="6">
        <v>47.6</v>
      </c>
      <c r="T190" s="6">
        <v>2.5</v>
      </c>
      <c r="U190" s="6">
        <v>9.5</v>
      </c>
      <c r="V190" s="9">
        <f t="shared" si="5"/>
        <v>0.03</v>
      </c>
      <c r="W190" s="9">
        <v>1.9241000000000001E-2</v>
      </c>
      <c r="X190" s="6" t="s">
        <v>27</v>
      </c>
      <c r="Y190" s="6" t="s">
        <v>28</v>
      </c>
      <c r="Z190" s="6" t="s">
        <v>29</v>
      </c>
      <c r="AA190" s="6" t="s">
        <v>313</v>
      </c>
    </row>
    <row r="191" spans="2:27" x14ac:dyDescent="0.2">
      <c r="B191" s="6" t="s">
        <v>312</v>
      </c>
      <c r="C191" s="6">
        <v>198</v>
      </c>
      <c r="D191" s="7" t="str">
        <f t="shared" si="4"/>
        <v>00209_198</v>
      </c>
      <c r="E191" s="6" t="s">
        <v>314</v>
      </c>
      <c r="F191" s="6">
        <v>28.5</v>
      </c>
      <c r="G191" s="6">
        <v>10</v>
      </c>
      <c r="H191" s="6">
        <v>285</v>
      </c>
      <c r="I191" s="8">
        <v>43741</v>
      </c>
      <c r="J191" s="6" t="s">
        <v>47</v>
      </c>
      <c r="K191" s="6">
        <v>-2.23</v>
      </c>
      <c r="L191" s="6">
        <v>-2.2200000000000002</v>
      </c>
      <c r="M191" s="6">
        <v>0.75</v>
      </c>
      <c r="N191" s="6">
        <v>-2.97</v>
      </c>
      <c r="O191" s="6">
        <v>5.5</v>
      </c>
      <c r="P191" s="6">
        <v>2.58</v>
      </c>
      <c r="Q191" s="6">
        <v>0.04</v>
      </c>
      <c r="R191" s="6">
        <v>0.35</v>
      </c>
      <c r="S191" s="6">
        <v>73.5</v>
      </c>
      <c r="T191" s="6">
        <v>1.1000000000000001</v>
      </c>
      <c r="U191" s="6">
        <v>10</v>
      </c>
      <c r="V191" s="9">
        <f t="shared" si="5"/>
        <v>3.4999999999999996E-2</v>
      </c>
      <c r="W191" s="9">
        <v>9.6589999999999992E-3</v>
      </c>
      <c r="X191" s="6" t="s">
        <v>27</v>
      </c>
      <c r="Y191" s="6" t="s">
        <v>28</v>
      </c>
      <c r="Z191" s="6" t="s">
        <v>29</v>
      </c>
      <c r="AA191" s="6" t="s">
        <v>314</v>
      </c>
    </row>
    <row r="192" spans="2:27" x14ac:dyDescent="0.2">
      <c r="B192" s="6" t="s">
        <v>315</v>
      </c>
      <c r="C192" s="6">
        <v>199</v>
      </c>
      <c r="D192" s="7" t="str">
        <f t="shared" si="4"/>
        <v>00328_199</v>
      </c>
      <c r="E192" s="6" t="s">
        <v>316</v>
      </c>
      <c r="F192" s="6">
        <v>42.5</v>
      </c>
      <c r="G192" s="6">
        <v>20</v>
      </c>
      <c r="H192" s="6">
        <v>850</v>
      </c>
      <c r="I192" s="8">
        <v>43741</v>
      </c>
      <c r="J192" s="6" t="s">
        <v>47</v>
      </c>
      <c r="K192" s="6">
        <v>-2.23</v>
      </c>
      <c r="L192" s="6">
        <v>-2.2200000000000002</v>
      </c>
      <c r="M192" s="6">
        <v>0.75</v>
      </c>
      <c r="N192" s="6">
        <v>-2.97</v>
      </c>
      <c r="O192" s="6">
        <v>15.5</v>
      </c>
      <c r="P192" s="6">
        <v>4.38</v>
      </c>
      <c r="Q192" s="6">
        <v>0.2</v>
      </c>
      <c r="R192" s="6">
        <v>0.88</v>
      </c>
      <c r="S192" s="6">
        <v>186.2</v>
      </c>
      <c r="T192" s="6">
        <v>8.5</v>
      </c>
      <c r="U192" s="6">
        <v>37.4</v>
      </c>
      <c r="V192" s="9">
        <f t="shared" si="5"/>
        <v>4.3999999999999997E-2</v>
      </c>
      <c r="W192" s="9">
        <v>1.7160999999999999E-2</v>
      </c>
      <c r="X192" s="6" t="s">
        <v>27</v>
      </c>
      <c r="Y192" s="6" t="s">
        <v>28</v>
      </c>
      <c r="Z192" s="6" t="s">
        <v>29</v>
      </c>
      <c r="AA192" s="6" t="s">
        <v>316</v>
      </c>
    </row>
    <row r="193" spans="2:27" x14ac:dyDescent="0.2">
      <c r="B193" s="6" t="s">
        <v>317</v>
      </c>
      <c r="C193" s="6">
        <v>202</v>
      </c>
      <c r="D193" s="7" t="str">
        <f t="shared" si="4"/>
        <v>00431_202</v>
      </c>
      <c r="E193" s="6" t="s">
        <v>318</v>
      </c>
      <c r="F193" s="6">
        <v>12.5</v>
      </c>
      <c r="G193" s="6">
        <v>13.25</v>
      </c>
      <c r="H193" s="6">
        <v>165.625</v>
      </c>
      <c r="I193" s="8">
        <v>43741</v>
      </c>
      <c r="J193" s="6" t="s">
        <v>66</v>
      </c>
      <c r="K193" s="6">
        <v>-2.23</v>
      </c>
      <c r="L193" s="6">
        <v>-2.2200000000000002</v>
      </c>
      <c r="M193" s="6">
        <v>0.75</v>
      </c>
      <c r="N193" s="6">
        <v>-2.97</v>
      </c>
      <c r="O193" s="6">
        <v>8.75</v>
      </c>
      <c r="P193" s="6">
        <v>4.58</v>
      </c>
      <c r="Q193" s="6">
        <v>0.04</v>
      </c>
      <c r="R193" s="6">
        <v>0.33</v>
      </c>
      <c r="S193" s="6">
        <v>57.3</v>
      </c>
      <c r="T193" s="6">
        <v>0.5</v>
      </c>
      <c r="U193" s="6">
        <v>4.0999999999999996</v>
      </c>
      <c r="V193" s="9">
        <f t="shared" si="5"/>
        <v>2.4905660377358491E-2</v>
      </c>
      <c r="W193" s="9">
        <v>6.0860000000000003E-3</v>
      </c>
      <c r="X193" s="6" t="s">
        <v>27</v>
      </c>
      <c r="Y193" s="6" t="s">
        <v>32</v>
      </c>
      <c r="Z193" s="6" t="s">
        <v>29</v>
      </c>
      <c r="AA193" s="6" t="s">
        <v>318</v>
      </c>
    </row>
    <row r="194" spans="2:27" x14ac:dyDescent="0.2">
      <c r="B194" s="6" t="s">
        <v>319</v>
      </c>
      <c r="C194" s="6">
        <v>203</v>
      </c>
      <c r="D194" s="7" t="str">
        <f t="shared" si="4"/>
        <v>00455_203</v>
      </c>
      <c r="E194" s="6" t="s">
        <v>320</v>
      </c>
      <c r="F194" s="6">
        <v>33.5</v>
      </c>
      <c r="G194" s="6">
        <v>10.6</v>
      </c>
      <c r="H194" s="6">
        <v>355.1</v>
      </c>
      <c r="I194" s="8">
        <v>43741</v>
      </c>
      <c r="J194" s="6" t="s">
        <v>66</v>
      </c>
      <c r="K194" s="6">
        <v>-2.23</v>
      </c>
      <c r="L194" s="6">
        <v>-2.2200000000000002</v>
      </c>
      <c r="M194" s="6">
        <v>0.75</v>
      </c>
      <c r="N194" s="6">
        <v>-2.97</v>
      </c>
      <c r="O194" s="6">
        <v>6.1</v>
      </c>
      <c r="P194" s="6">
        <v>3.35</v>
      </c>
      <c r="Q194" s="6">
        <v>0.03</v>
      </c>
      <c r="R194" s="6">
        <v>0.28999999999999998</v>
      </c>
      <c r="S194" s="6">
        <v>112.2</v>
      </c>
      <c r="T194" s="6">
        <v>1</v>
      </c>
      <c r="U194" s="6">
        <v>9.6999999999999993</v>
      </c>
      <c r="V194" s="9">
        <f t="shared" si="5"/>
        <v>2.7358490566037733E-2</v>
      </c>
      <c r="W194" s="9">
        <v>6.5420000000000001E-3</v>
      </c>
      <c r="X194" s="6" t="s">
        <v>27</v>
      </c>
      <c r="Y194" s="6" t="s">
        <v>32</v>
      </c>
      <c r="Z194" s="6" t="s">
        <v>29</v>
      </c>
      <c r="AA194" s="6" t="s">
        <v>320</v>
      </c>
    </row>
    <row r="195" spans="2:27" x14ac:dyDescent="0.2">
      <c r="B195" s="6" t="s">
        <v>319</v>
      </c>
      <c r="C195" s="6">
        <v>204</v>
      </c>
      <c r="D195" s="7" t="str">
        <f t="shared" si="4"/>
        <v>00455_204</v>
      </c>
      <c r="E195" s="6" t="s">
        <v>321</v>
      </c>
      <c r="F195" s="6">
        <v>30.5</v>
      </c>
      <c r="G195" s="6">
        <v>10.7</v>
      </c>
      <c r="H195" s="6">
        <v>326.35000000000002</v>
      </c>
      <c r="I195" s="8">
        <v>43741</v>
      </c>
      <c r="J195" s="6" t="s">
        <v>66</v>
      </c>
      <c r="K195" s="6">
        <v>-2.23</v>
      </c>
      <c r="L195" s="6">
        <v>-2.2200000000000002</v>
      </c>
      <c r="M195" s="6">
        <v>0.75</v>
      </c>
      <c r="N195" s="6">
        <v>-2.97</v>
      </c>
      <c r="O195" s="6">
        <v>6.2</v>
      </c>
      <c r="P195" s="6">
        <v>2.38</v>
      </c>
      <c r="Q195" s="6">
        <v>0.02</v>
      </c>
      <c r="R195" s="6">
        <v>0.22</v>
      </c>
      <c r="S195" s="6">
        <v>72.599999999999994</v>
      </c>
      <c r="T195" s="6">
        <v>0.6</v>
      </c>
      <c r="U195" s="6">
        <v>6.7</v>
      </c>
      <c r="V195" s="9">
        <f t="shared" si="5"/>
        <v>2.0560747663551402E-2</v>
      </c>
      <c r="W195" s="9">
        <v>4.2940000000000001E-3</v>
      </c>
      <c r="X195" s="6" t="s">
        <v>27</v>
      </c>
      <c r="Y195" s="6" t="s">
        <v>32</v>
      </c>
      <c r="Z195" s="6" t="s">
        <v>29</v>
      </c>
      <c r="AA195" s="6" t="s">
        <v>321</v>
      </c>
    </row>
    <row r="196" spans="2:27" x14ac:dyDescent="0.2">
      <c r="B196" s="6" t="s">
        <v>322</v>
      </c>
      <c r="C196" s="6">
        <v>205</v>
      </c>
      <c r="D196" s="7" t="str">
        <f t="shared" si="4"/>
        <v>00440_205</v>
      </c>
      <c r="E196" s="6" t="s">
        <v>323</v>
      </c>
      <c r="F196" s="6">
        <v>34</v>
      </c>
      <c r="G196" s="6">
        <v>9.4</v>
      </c>
      <c r="H196" s="6">
        <v>319.60000000000002</v>
      </c>
      <c r="I196" s="8">
        <v>43741</v>
      </c>
      <c r="J196" s="6" t="s">
        <v>66</v>
      </c>
      <c r="K196" s="6">
        <v>-2.23</v>
      </c>
      <c r="L196" s="6">
        <v>-2.2200000000000002</v>
      </c>
      <c r="M196" s="6">
        <v>0.75</v>
      </c>
      <c r="N196" s="6">
        <v>-2.97</v>
      </c>
      <c r="O196" s="6">
        <v>4.9000000000000004</v>
      </c>
      <c r="P196" s="6">
        <v>2.34</v>
      </c>
      <c r="Q196" s="6">
        <v>0.04</v>
      </c>
      <c r="R196" s="6">
        <v>0.18</v>
      </c>
      <c r="S196" s="6">
        <v>79.599999999999994</v>
      </c>
      <c r="T196" s="6">
        <v>1.4</v>
      </c>
      <c r="U196" s="6">
        <v>6.1</v>
      </c>
      <c r="V196" s="9">
        <f t="shared" si="5"/>
        <v>1.9148936170212766E-2</v>
      </c>
      <c r="W196" s="9">
        <v>1.0829999999999999E-2</v>
      </c>
      <c r="X196" s="6" t="s">
        <v>27</v>
      </c>
      <c r="Y196" s="6" t="s">
        <v>32</v>
      </c>
      <c r="Z196" s="6" t="s">
        <v>29</v>
      </c>
      <c r="AA196" s="6" t="s">
        <v>323</v>
      </c>
    </row>
    <row r="197" spans="2:27" x14ac:dyDescent="0.2">
      <c r="B197" s="6" t="s">
        <v>324</v>
      </c>
      <c r="C197" s="6">
        <v>206</v>
      </c>
      <c r="D197" s="7" t="str">
        <f t="shared" si="4"/>
        <v>00360_206</v>
      </c>
      <c r="E197" s="6" t="s">
        <v>325</v>
      </c>
      <c r="F197" s="6">
        <v>55</v>
      </c>
      <c r="G197" s="6">
        <v>10.35</v>
      </c>
      <c r="H197" s="6">
        <v>569.25</v>
      </c>
      <c r="I197" s="8">
        <v>43741</v>
      </c>
      <c r="J197" s="6" t="s">
        <v>66</v>
      </c>
      <c r="K197" s="6">
        <v>-2.23</v>
      </c>
      <c r="L197" s="6">
        <v>-2.2200000000000002</v>
      </c>
      <c r="M197" s="6">
        <v>0.75</v>
      </c>
      <c r="N197" s="6">
        <v>-2.97</v>
      </c>
      <c r="O197" s="6">
        <v>5.85</v>
      </c>
      <c r="P197" s="6">
        <v>2.41</v>
      </c>
      <c r="Q197" s="6">
        <v>0</v>
      </c>
      <c r="R197" s="6">
        <v>0.31</v>
      </c>
      <c r="S197" s="6">
        <v>132.6</v>
      </c>
      <c r="T197" s="6">
        <v>0</v>
      </c>
      <c r="U197" s="6">
        <v>17.100000000000001</v>
      </c>
      <c r="V197" s="9">
        <f t="shared" si="5"/>
        <v>2.9951690821256038E-2</v>
      </c>
      <c r="W197" s="9">
        <v>0</v>
      </c>
      <c r="X197" s="6" t="s">
        <v>27</v>
      </c>
      <c r="Y197" s="6" t="s">
        <v>32</v>
      </c>
      <c r="Z197" s="6" t="s">
        <v>41</v>
      </c>
      <c r="AA197" s="6" t="s">
        <v>325</v>
      </c>
    </row>
    <row r="198" spans="2:27" x14ac:dyDescent="0.2">
      <c r="B198" s="6" t="s">
        <v>326</v>
      </c>
      <c r="C198" s="6">
        <v>207</v>
      </c>
      <c r="D198" s="7" t="str">
        <f t="shared" si="4"/>
        <v>00840_207</v>
      </c>
      <c r="E198" s="6" t="s">
        <v>327</v>
      </c>
      <c r="F198" s="6">
        <v>35</v>
      </c>
      <c r="G198" s="6">
        <v>10.8</v>
      </c>
      <c r="H198" s="6">
        <v>378</v>
      </c>
      <c r="I198" s="8">
        <v>43741</v>
      </c>
      <c r="J198" s="6" t="s">
        <v>66</v>
      </c>
      <c r="K198" s="6">
        <v>-2.23</v>
      </c>
      <c r="L198" s="6">
        <v>-2.2200000000000002</v>
      </c>
      <c r="M198" s="6">
        <v>0.75</v>
      </c>
      <c r="N198" s="6">
        <v>-2.97</v>
      </c>
      <c r="O198" s="6">
        <v>6.3</v>
      </c>
      <c r="P198" s="6">
        <v>2.37</v>
      </c>
      <c r="Q198" s="6">
        <v>0.37</v>
      </c>
      <c r="R198" s="6">
        <v>1.1399999999999999</v>
      </c>
      <c r="S198" s="6">
        <v>83</v>
      </c>
      <c r="T198" s="6">
        <v>13</v>
      </c>
      <c r="U198" s="6">
        <v>39.9</v>
      </c>
      <c r="V198" s="9">
        <f t="shared" si="5"/>
        <v>0.10555555555555554</v>
      </c>
      <c r="W198" s="9">
        <v>7.6175999999999994E-2</v>
      </c>
      <c r="X198" s="6" t="s">
        <v>27</v>
      </c>
      <c r="Y198" s="6" t="s">
        <v>32</v>
      </c>
      <c r="Z198" s="6" t="s">
        <v>29</v>
      </c>
      <c r="AA198" s="6" t="s">
        <v>327</v>
      </c>
    </row>
    <row r="199" spans="2:27" x14ac:dyDescent="0.2">
      <c r="B199" s="6" t="s">
        <v>326</v>
      </c>
      <c r="C199" s="6">
        <v>208</v>
      </c>
      <c r="D199" s="7" t="str">
        <f t="shared" ref="D199:D262" si="6">RIGHT(AA199,9)</f>
        <v>00840_208</v>
      </c>
      <c r="E199" s="6" t="s">
        <v>328</v>
      </c>
      <c r="F199" s="6">
        <v>30.5</v>
      </c>
      <c r="G199" s="6">
        <v>10.5</v>
      </c>
      <c r="H199" s="6">
        <v>320.25</v>
      </c>
      <c r="I199" s="8">
        <v>43741</v>
      </c>
      <c r="J199" s="6" t="s">
        <v>66</v>
      </c>
      <c r="K199" s="6">
        <v>-2.23</v>
      </c>
      <c r="L199" s="6">
        <v>-2.2200000000000002</v>
      </c>
      <c r="M199" s="6">
        <v>0.75</v>
      </c>
      <c r="N199" s="6">
        <v>-2.97</v>
      </c>
      <c r="O199" s="6">
        <v>6</v>
      </c>
      <c r="P199" s="6">
        <v>2.5299999999999998</v>
      </c>
      <c r="Q199" s="6">
        <v>0.04</v>
      </c>
      <c r="R199" s="6">
        <v>0.56999999999999995</v>
      </c>
      <c r="S199" s="6">
        <v>77.2</v>
      </c>
      <c r="T199" s="6">
        <v>1.2</v>
      </c>
      <c r="U199" s="6">
        <v>17.399999999999999</v>
      </c>
      <c r="V199" s="9">
        <f t="shared" si="5"/>
        <v>5.4285714285714284E-2</v>
      </c>
      <c r="W199" s="9">
        <v>8.8590000000000006E-3</v>
      </c>
      <c r="X199" s="6" t="s">
        <v>27</v>
      </c>
      <c r="Y199" s="6" t="s">
        <v>32</v>
      </c>
      <c r="Z199" s="6" t="s">
        <v>29</v>
      </c>
      <c r="AA199" s="6" t="s">
        <v>328</v>
      </c>
    </row>
    <row r="200" spans="2:27" x14ac:dyDescent="0.2">
      <c r="B200" s="6" t="s">
        <v>329</v>
      </c>
      <c r="C200" s="6">
        <v>209</v>
      </c>
      <c r="D200" s="7" t="str">
        <f t="shared" si="6"/>
        <v>01010_209</v>
      </c>
      <c r="E200" s="6" t="s">
        <v>330</v>
      </c>
      <c r="F200" s="6">
        <v>55</v>
      </c>
      <c r="G200" s="6">
        <v>10.25</v>
      </c>
      <c r="H200" s="6">
        <v>563.75</v>
      </c>
      <c r="I200" s="8">
        <v>43741</v>
      </c>
      <c r="J200" s="6" t="s">
        <v>66</v>
      </c>
      <c r="K200" s="6">
        <v>-2.23</v>
      </c>
      <c r="L200" s="6">
        <v>-2.2200000000000002</v>
      </c>
      <c r="M200" s="6">
        <v>0.75</v>
      </c>
      <c r="N200" s="6">
        <v>-2.97</v>
      </c>
      <c r="O200" s="6">
        <v>5.75</v>
      </c>
      <c r="P200" s="6">
        <v>3.04</v>
      </c>
      <c r="Q200" s="6">
        <v>0.17</v>
      </c>
      <c r="R200" s="6">
        <v>0.89</v>
      </c>
      <c r="S200" s="6">
        <v>167.2</v>
      </c>
      <c r="T200" s="6">
        <v>9.4</v>
      </c>
      <c r="U200" s="6">
        <v>49</v>
      </c>
      <c r="V200" s="9">
        <f t="shared" ref="V200:V263" si="7">R200/G200</f>
        <v>8.6829268292682935E-2</v>
      </c>
      <c r="W200" s="9">
        <v>3.8821000000000001E-2</v>
      </c>
      <c r="X200" s="6" t="s">
        <v>27</v>
      </c>
      <c r="Y200" s="6" t="s">
        <v>32</v>
      </c>
      <c r="Z200" s="6" t="s">
        <v>29</v>
      </c>
      <c r="AA200" s="6" t="s">
        <v>330</v>
      </c>
    </row>
    <row r="201" spans="2:27" x14ac:dyDescent="0.2">
      <c r="B201" s="6" t="s">
        <v>329</v>
      </c>
      <c r="C201" s="6">
        <v>211</v>
      </c>
      <c r="D201" s="7" t="str">
        <f t="shared" si="6"/>
        <v>01010_211</v>
      </c>
      <c r="E201" s="6" t="s">
        <v>331</v>
      </c>
      <c r="F201" s="6">
        <v>50</v>
      </c>
      <c r="G201" s="6">
        <v>15.1</v>
      </c>
      <c r="H201" s="6">
        <v>755</v>
      </c>
      <c r="I201" s="8">
        <v>43741</v>
      </c>
      <c r="J201" s="6" t="s">
        <v>101</v>
      </c>
      <c r="K201" s="6">
        <v>-2.23</v>
      </c>
      <c r="L201" s="6">
        <v>-2.2200000000000002</v>
      </c>
      <c r="M201" s="6">
        <v>0.75</v>
      </c>
      <c r="N201" s="6">
        <v>-2.97</v>
      </c>
      <c r="O201" s="6">
        <v>10.6</v>
      </c>
      <c r="P201" s="6">
        <v>3.21</v>
      </c>
      <c r="Q201" s="6">
        <v>0.13</v>
      </c>
      <c r="R201" s="6">
        <v>1.17</v>
      </c>
      <c r="S201" s="6">
        <v>160.5</v>
      </c>
      <c r="T201" s="6">
        <v>6.5</v>
      </c>
      <c r="U201" s="6">
        <v>58.5</v>
      </c>
      <c r="V201" s="9">
        <f t="shared" si="7"/>
        <v>7.7483443708609268E-2</v>
      </c>
      <c r="W201" s="9">
        <v>1.6296000000000001E-2</v>
      </c>
      <c r="X201" s="6" t="s">
        <v>27</v>
      </c>
      <c r="Y201" s="6" t="s">
        <v>28</v>
      </c>
      <c r="Z201" s="6" t="s">
        <v>29</v>
      </c>
      <c r="AA201" s="6" t="s">
        <v>331</v>
      </c>
    </row>
    <row r="202" spans="2:27" x14ac:dyDescent="0.2">
      <c r="B202" s="6" t="s">
        <v>329</v>
      </c>
      <c r="C202" s="6">
        <v>212</v>
      </c>
      <c r="D202" s="7" t="str">
        <f t="shared" si="6"/>
        <v>01010_212</v>
      </c>
      <c r="E202" s="6" t="s">
        <v>332</v>
      </c>
      <c r="F202" s="6">
        <v>42.5</v>
      </c>
      <c r="G202" s="6">
        <v>14.55</v>
      </c>
      <c r="H202" s="6">
        <v>618.375</v>
      </c>
      <c r="I202" s="8">
        <v>43741</v>
      </c>
      <c r="J202" s="6" t="s">
        <v>101</v>
      </c>
      <c r="K202" s="6">
        <v>-2.23</v>
      </c>
      <c r="L202" s="6">
        <v>-2.2200000000000002</v>
      </c>
      <c r="M202" s="6">
        <v>0.75</v>
      </c>
      <c r="N202" s="6">
        <v>-2.97</v>
      </c>
      <c r="O202" s="6">
        <v>10.050000000000001</v>
      </c>
      <c r="P202" s="6">
        <v>4.95</v>
      </c>
      <c r="Q202" s="6">
        <v>0.32</v>
      </c>
      <c r="R202" s="6">
        <v>1.62</v>
      </c>
      <c r="S202" s="6">
        <v>210.4</v>
      </c>
      <c r="T202" s="6">
        <v>13.6</v>
      </c>
      <c r="U202" s="6">
        <v>68.900000000000006</v>
      </c>
      <c r="V202" s="9">
        <f t="shared" si="7"/>
        <v>0.11134020618556702</v>
      </c>
      <c r="W202" s="9">
        <v>4.2055000000000002E-2</v>
      </c>
      <c r="X202" s="6" t="s">
        <v>27</v>
      </c>
      <c r="Y202" s="6" t="s">
        <v>32</v>
      </c>
      <c r="Z202" s="6" t="s">
        <v>29</v>
      </c>
      <c r="AA202" s="6" t="s">
        <v>332</v>
      </c>
    </row>
    <row r="203" spans="2:27" x14ac:dyDescent="0.2">
      <c r="B203" s="6" t="s">
        <v>333</v>
      </c>
      <c r="C203" s="6">
        <v>213</v>
      </c>
      <c r="D203" s="7" t="str">
        <f t="shared" si="6"/>
        <v>00422_213</v>
      </c>
      <c r="E203" s="6" t="s">
        <v>334</v>
      </c>
      <c r="F203" s="6">
        <v>15</v>
      </c>
      <c r="G203" s="6">
        <v>7.2</v>
      </c>
      <c r="H203" s="6">
        <v>108</v>
      </c>
      <c r="I203" s="8">
        <v>43714</v>
      </c>
      <c r="J203" s="6" t="s">
        <v>47</v>
      </c>
      <c r="K203" s="6">
        <v>-2.2000000000000002</v>
      </c>
      <c r="L203" s="6">
        <v>-2.2200000000000002</v>
      </c>
      <c r="M203" s="6">
        <v>0.75</v>
      </c>
      <c r="N203" s="6">
        <v>-2.97</v>
      </c>
      <c r="O203" s="6">
        <v>2.7</v>
      </c>
      <c r="P203" s="6">
        <v>0.7</v>
      </c>
      <c r="Q203" s="6">
        <v>0</v>
      </c>
      <c r="R203" s="6">
        <v>0.26</v>
      </c>
      <c r="S203" s="6">
        <v>10.5</v>
      </c>
      <c r="T203" s="6">
        <v>0</v>
      </c>
      <c r="U203" s="6">
        <v>3.9</v>
      </c>
      <c r="V203" s="9">
        <f t="shared" si="7"/>
        <v>3.6111111111111115E-2</v>
      </c>
      <c r="W203" s="9">
        <v>0</v>
      </c>
      <c r="X203" s="6" t="s">
        <v>27</v>
      </c>
      <c r="Y203" s="6" t="s">
        <v>32</v>
      </c>
      <c r="Z203" s="6" t="s">
        <v>41</v>
      </c>
      <c r="AA203" s="6" t="s">
        <v>334</v>
      </c>
    </row>
    <row r="204" spans="2:27" x14ac:dyDescent="0.2">
      <c r="B204" s="6" t="s">
        <v>333</v>
      </c>
      <c r="C204" s="6">
        <v>214</v>
      </c>
      <c r="D204" s="7" t="str">
        <f t="shared" si="6"/>
        <v>00422_214</v>
      </c>
      <c r="E204" s="6" t="s">
        <v>335</v>
      </c>
      <c r="F204" s="6">
        <v>31</v>
      </c>
      <c r="G204" s="6">
        <v>7.1</v>
      </c>
      <c r="H204" s="6">
        <v>220.1</v>
      </c>
      <c r="I204" s="8">
        <v>43714</v>
      </c>
      <c r="J204" s="6" t="s">
        <v>38</v>
      </c>
      <c r="K204" s="6">
        <v>-2.2000000000000002</v>
      </c>
      <c r="L204" s="6">
        <v>-2.2200000000000002</v>
      </c>
      <c r="M204" s="6">
        <v>0.75</v>
      </c>
      <c r="N204" s="6">
        <v>-2.97</v>
      </c>
      <c r="O204" s="6">
        <v>2.6</v>
      </c>
      <c r="P204" s="6">
        <v>0.9</v>
      </c>
      <c r="Q204" s="6">
        <v>0.02</v>
      </c>
      <c r="R204" s="6">
        <v>0.37</v>
      </c>
      <c r="S204" s="6">
        <v>27.9</v>
      </c>
      <c r="T204" s="6">
        <v>0.6</v>
      </c>
      <c r="U204" s="6">
        <v>11.5</v>
      </c>
      <c r="V204" s="9">
        <f t="shared" si="7"/>
        <v>5.2112676056338028E-2</v>
      </c>
      <c r="W204" s="9">
        <v>1.0166E-2</v>
      </c>
      <c r="X204" s="6" t="s">
        <v>27</v>
      </c>
      <c r="Y204" s="6" t="s">
        <v>32</v>
      </c>
      <c r="Z204" s="6" t="s">
        <v>29</v>
      </c>
      <c r="AA204" s="6" t="s">
        <v>335</v>
      </c>
    </row>
    <row r="205" spans="2:27" x14ac:dyDescent="0.2">
      <c r="B205" s="6" t="s">
        <v>336</v>
      </c>
      <c r="C205" s="6">
        <v>220</v>
      </c>
      <c r="D205" s="7" t="str">
        <f t="shared" si="6"/>
        <v>00832_220</v>
      </c>
      <c r="E205" s="6" t="s">
        <v>337</v>
      </c>
      <c r="F205" s="6">
        <v>41</v>
      </c>
      <c r="G205" s="6">
        <v>5.85</v>
      </c>
      <c r="H205" s="6">
        <v>239.85</v>
      </c>
      <c r="I205" s="8">
        <v>43714</v>
      </c>
      <c r="J205" s="6" t="s">
        <v>38</v>
      </c>
      <c r="K205" s="6">
        <v>-2.2000000000000002</v>
      </c>
      <c r="L205" s="6">
        <v>-2.2200000000000002</v>
      </c>
      <c r="M205" s="6">
        <v>0.75</v>
      </c>
      <c r="N205" s="6">
        <v>-2.97</v>
      </c>
      <c r="O205" s="6">
        <v>1.95</v>
      </c>
      <c r="P205" s="6">
        <v>0.86</v>
      </c>
      <c r="Q205" s="6">
        <v>0.01</v>
      </c>
      <c r="R205" s="6">
        <v>0.27</v>
      </c>
      <c r="S205" s="6">
        <v>35.299999999999997</v>
      </c>
      <c r="T205" s="6">
        <v>0.4</v>
      </c>
      <c r="U205" s="6">
        <v>11.1</v>
      </c>
      <c r="V205" s="9">
        <f t="shared" si="7"/>
        <v>4.6153846153846156E-2</v>
      </c>
      <c r="W205" s="9">
        <v>6.7910000000000002E-3</v>
      </c>
      <c r="X205" s="6" t="s">
        <v>27</v>
      </c>
      <c r="Y205" s="6" t="s">
        <v>32</v>
      </c>
      <c r="Z205" s="6" t="s">
        <v>29</v>
      </c>
      <c r="AA205" s="6" t="s">
        <v>337</v>
      </c>
    </row>
    <row r="206" spans="2:27" x14ac:dyDescent="0.2">
      <c r="B206" s="6" t="s">
        <v>336</v>
      </c>
      <c r="C206" s="6">
        <v>221</v>
      </c>
      <c r="D206" s="7" t="str">
        <f t="shared" si="6"/>
        <v>00832_221</v>
      </c>
      <c r="E206" s="6" t="s">
        <v>338</v>
      </c>
      <c r="F206" s="6">
        <v>41.5</v>
      </c>
      <c r="G206" s="6">
        <v>5.9</v>
      </c>
      <c r="H206" s="6">
        <v>244.85</v>
      </c>
      <c r="I206" s="8">
        <v>43714</v>
      </c>
      <c r="J206" s="6" t="s">
        <v>38</v>
      </c>
      <c r="K206" s="6">
        <v>-2.2000000000000002</v>
      </c>
      <c r="L206" s="6">
        <v>-2.2200000000000002</v>
      </c>
      <c r="M206" s="6">
        <v>0.75</v>
      </c>
      <c r="N206" s="6">
        <v>-2.97</v>
      </c>
      <c r="O206" s="6">
        <v>1.966666</v>
      </c>
      <c r="P206" s="6">
        <v>1.1200000000000001</v>
      </c>
      <c r="Q206" s="6">
        <v>0.01</v>
      </c>
      <c r="R206" s="6">
        <v>0.12</v>
      </c>
      <c r="S206" s="6">
        <v>46.5</v>
      </c>
      <c r="T206" s="6">
        <v>0.4</v>
      </c>
      <c r="U206" s="6">
        <v>5</v>
      </c>
      <c r="V206" s="9">
        <f t="shared" si="7"/>
        <v>2.0338983050847456E-2</v>
      </c>
      <c r="W206" s="9">
        <v>6.7340000000000004E-3</v>
      </c>
      <c r="X206" s="6" t="s">
        <v>27</v>
      </c>
      <c r="Y206" s="6" t="s">
        <v>32</v>
      </c>
      <c r="Z206" s="6" t="s">
        <v>29</v>
      </c>
      <c r="AA206" s="6" t="s">
        <v>338</v>
      </c>
    </row>
    <row r="207" spans="2:27" x14ac:dyDescent="0.2">
      <c r="B207" s="6" t="s">
        <v>339</v>
      </c>
      <c r="C207" s="6">
        <v>222</v>
      </c>
      <c r="D207" s="7" t="str">
        <f t="shared" si="6"/>
        <v>00627_222</v>
      </c>
      <c r="E207" s="6" t="s">
        <v>340</v>
      </c>
      <c r="F207" s="6">
        <v>35.5</v>
      </c>
      <c r="G207" s="6">
        <v>7.1</v>
      </c>
      <c r="H207" s="6">
        <v>252.05</v>
      </c>
      <c r="I207" s="8">
        <v>43714</v>
      </c>
      <c r="J207" s="6" t="s">
        <v>26</v>
      </c>
      <c r="K207" s="6">
        <v>-2.2000000000000002</v>
      </c>
      <c r="L207" s="6">
        <v>-2.2200000000000002</v>
      </c>
      <c r="M207" s="6">
        <v>0.75</v>
      </c>
      <c r="N207" s="6">
        <v>-2.97</v>
      </c>
      <c r="O207" s="6">
        <v>2.6</v>
      </c>
      <c r="P207" s="6">
        <v>1.49</v>
      </c>
      <c r="Q207" s="6">
        <v>0.22</v>
      </c>
      <c r="R207" s="6">
        <v>0.43</v>
      </c>
      <c r="S207" s="6">
        <v>52.9</v>
      </c>
      <c r="T207" s="6">
        <v>7.8</v>
      </c>
      <c r="U207" s="6">
        <v>15.3</v>
      </c>
      <c r="V207" s="9">
        <f t="shared" si="7"/>
        <v>6.0563380281690143E-2</v>
      </c>
      <c r="W207" s="9">
        <v>0.102785</v>
      </c>
      <c r="X207" s="6" t="s">
        <v>27</v>
      </c>
      <c r="Y207" s="6" t="s">
        <v>32</v>
      </c>
      <c r="Z207" s="6" t="s">
        <v>29</v>
      </c>
      <c r="AA207" s="6" t="s">
        <v>340</v>
      </c>
    </row>
    <row r="208" spans="2:27" x14ac:dyDescent="0.2">
      <c r="B208" s="6" t="s">
        <v>339</v>
      </c>
      <c r="C208" s="6">
        <v>223</v>
      </c>
      <c r="D208" s="7" t="str">
        <f t="shared" si="6"/>
        <v>00627_223</v>
      </c>
      <c r="E208" s="6" t="s">
        <v>341</v>
      </c>
      <c r="F208" s="6">
        <v>36</v>
      </c>
      <c r="G208" s="6">
        <v>7.9</v>
      </c>
      <c r="H208" s="6">
        <v>284.39999999999998</v>
      </c>
      <c r="I208" s="8">
        <v>43714</v>
      </c>
      <c r="J208" s="6" t="s">
        <v>26</v>
      </c>
      <c r="K208" s="6">
        <v>-2.2000000000000002</v>
      </c>
      <c r="L208" s="6">
        <v>-2.2200000000000002</v>
      </c>
      <c r="M208" s="6">
        <v>0.75</v>
      </c>
      <c r="N208" s="6">
        <v>-2.97</v>
      </c>
      <c r="O208" s="6">
        <v>3.4</v>
      </c>
      <c r="P208" s="6">
        <v>1.1499999999999999</v>
      </c>
      <c r="Q208" s="6">
        <v>0.01</v>
      </c>
      <c r="R208" s="6">
        <v>0.35</v>
      </c>
      <c r="S208" s="6">
        <v>41.4</v>
      </c>
      <c r="T208" s="6">
        <v>0.4</v>
      </c>
      <c r="U208" s="6">
        <v>12.6</v>
      </c>
      <c r="V208" s="9">
        <f t="shared" si="7"/>
        <v>4.4303797468354424E-2</v>
      </c>
      <c r="W208" s="9">
        <v>3.9110000000000004E-3</v>
      </c>
      <c r="X208" s="6" t="s">
        <v>27</v>
      </c>
      <c r="Y208" s="6" t="s">
        <v>32</v>
      </c>
      <c r="Z208" s="6" t="s">
        <v>29</v>
      </c>
      <c r="AA208" s="6" t="s">
        <v>341</v>
      </c>
    </row>
    <row r="209" spans="2:27" x14ac:dyDescent="0.2">
      <c r="B209" s="6" t="s">
        <v>342</v>
      </c>
      <c r="C209" s="6">
        <v>227</v>
      </c>
      <c r="D209" s="7" t="str">
        <f t="shared" si="6"/>
        <v>00861_227</v>
      </c>
      <c r="E209" s="6" t="s">
        <v>343</v>
      </c>
      <c r="F209" s="6">
        <v>25</v>
      </c>
      <c r="G209" s="6">
        <v>8.4</v>
      </c>
      <c r="H209" s="6">
        <v>210</v>
      </c>
      <c r="I209" s="8">
        <v>43714</v>
      </c>
      <c r="J209" s="6" t="s">
        <v>74</v>
      </c>
      <c r="K209" s="6">
        <v>-2.2000000000000002</v>
      </c>
      <c r="L209" s="6">
        <v>-2.2200000000000002</v>
      </c>
      <c r="M209" s="6">
        <v>0.75</v>
      </c>
      <c r="N209" s="6">
        <v>-2.97</v>
      </c>
      <c r="O209" s="6">
        <v>3.9</v>
      </c>
      <c r="P209" s="6">
        <v>1.37</v>
      </c>
      <c r="Q209" s="6">
        <v>0.09</v>
      </c>
      <c r="R209" s="6">
        <v>0.33</v>
      </c>
      <c r="S209" s="6">
        <v>34.299999999999997</v>
      </c>
      <c r="T209" s="6">
        <v>2.2999999999999998</v>
      </c>
      <c r="U209" s="6">
        <v>8.3000000000000007</v>
      </c>
      <c r="V209" s="9">
        <f t="shared" si="7"/>
        <v>3.9285714285714285E-2</v>
      </c>
      <c r="W209" s="9">
        <v>3.0232999999999999E-2</v>
      </c>
      <c r="X209" s="6" t="s">
        <v>27</v>
      </c>
      <c r="Y209" s="6" t="s">
        <v>32</v>
      </c>
      <c r="Z209" s="6" t="s">
        <v>29</v>
      </c>
      <c r="AA209" s="6" t="s">
        <v>343</v>
      </c>
    </row>
    <row r="210" spans="2:27" x14ac:dyDescent="0.2">
      <c r="B210" s="6" t="s">
        <v>344</v>
      </c>
      <c r="C210" s="6">
        <v>228</v>
      </c>
      <c r="D210" s="7" t="str">
        <f t="shared" si="6"/>
        <v>00622_228</v>
      </c>
      <c r="E210" s="6" t="s">
        <v>345</v>
      </c>
      <c r="F210" s="6">
        <v>25</v>
      </c>
      <c r="G210" s="6">
        <v>5.4</v>
      </c>
      <c r="H210" s="6">
        <v>135</v>
      </c>
      <c r="I210" s="8">
        <v>43714</v>
      </c>
      <c r="J210" s="6" t="s">
        <v>101</v>
      </c>
      <c r="K210" s="6">
        <v>-2.2000000000000002</v>
      </c>
      <c r="L210" s="6">
        <v>-2.2200000000000002</v>
      </c>
      <c r="M210" s="6">
        <v>0.5</v>
      </c>
      <c r="N210" s="6">
        <v>-2.72</v>
      </c>
      <c r="O210" s="6">
        <v>2.4</v>
      </c>
      <c r="P210" s="6">
        <v>0.96</v>
      </c>
      <c r="Q210" s="6">
        <v>0.09</v>
      </c>
      <c r="R210" s="6">
        <v>0.26</v>
      </c>
      <c r="S210" s="6">
        <v>24</v>
      </c>
      <c r="T210" s="6">
        <v>2.2999999999999998</v>
      </c>
      <c r="U210" s="6">
        <v>6.5</v>
      </c>
      <c r="V210" s="9">
        <f t="shared" si="7"/>
        <v>4.8148148148148148E-2</v>
      </c>
      <c r="W210" s="9">
        <v>7.1641999999999997E-2</v>
      </c>
      <c r="X210" s="6" t="s">
        <v>27</v>
      </c>
      <c r="Y210" s="6" t="s">
        <v>32</v>
      </c>
      <c r="Z210" s="6" t="s">
        <v>29</v>
      </c>
      <c r="AA210" s="6" t="s">
        <v>345</v>
      </c>
    </row>
    <row r="211" spans="2:27" x14ac:dyDescent="0.2">
      <c r="B211" s="6" t="s">
        <v>346</v>
      </c>
      <c r="C211" s="6">
        <v>229</v>
      </c>
      <c r="D211" s="7" t="str">
        <f t="shared" si="6"/>
        <v>00687_229</v>
      </c>
      <c r="E211" s="6" t="s">
        <v>347</v>
      </c>
      <c r="F211" s="6">
        <v>17</v>
      </c>
      <c r="G211" s="6">
        <v>7</v>
      </c>
      <c r="H211" s="6">
        <v>119</v>
      </c>
      <c r="I211" s="8">
        <v>43714</v>
      </c>
      <c r="J211" s="6" t="s">
        <v>74</v>
      </c>
      <c r="K211" s="6">
        <v>-2.2000000000000002</v>
      </c>
      <c r="L211" s="6">
        <v>-2.2200000000000002</v>
      </c>
      <c r="M211" s="6">
        <v>0.75</v>
      </c>
      <c r="N211" s="6">
        <v>-2.97</v>
      </c>
      <c r="O211" s="6">
        <v>2.5</v>
      </c>
      <c r="P211" s="6">
        <v>1.1499999999999999</v>
      </c>
      <c r="Q211" s="6">
        <v>0</v>
      </c>
      <c r="R211" s="6">
        <v>0</v>
      </c>
      <c r="S211" s="6">
        <v>19.600000000000001</v>
      </c>
      <c r="T211" s="6">
        <v>0</v>
      </c>
      <c r="U211" s="6">
        <v>0</v>
      </c>
      <c r="V211" s="9">
        <f t="shared" si="7"/>
        <v>0</v>
      </c>
      <c r="W211" s="9">
        <v>0</v>
      </c>
      <c r="X211" s="6" t="s">
        <v>27</v>
      </c>
      <c r="Y211" s="6" t="s">
        <v>32</v>
      </c>
      <c r="Z211" s="6" t="s">
        <v>41</v>
      </c>
      <c r="AA211" s="6" t="s">
        <v>347</v>
      </c>
    </row>
    <row r="212" spans="2:27" x14ac:dyDescent="0.2">
      <c r="B212" s="6" t="s">
        <v>348</v>
      </c>
      <c r="C212" s="6">
        <v>230</v>
      </c>
      <c r="D212" s="7" t="str">
        <f t="shared" si="6"/>
        <v>00432_230</v>
      </c>
      <c r="E212" s="6" t="s">
        <v>349</v>
      </c>
      <c r="F212" s="6">
        <v>24</v>
      </c>
      <c r="G212" s="6">
        <v>7.5</v>
      </c>
      <c r="H212" s="6">
        <v>180</v>
      </c>
      <c r="I212" s="8">
        <v>43714</v>
      </c>
      <c r="J212" s="6" t="s">
        <v>74</v>
      </c>
      <c r="K212" s="6">
        <v>-2.2000000000000002</v>
      </c>
      <c r="L212" s="6">
        <v>-2.2200000000000002</v>
      </c>
      <c r="M212" s="6">
        <v>0.75</v>
      </c>
      <c r="N212" s="6">
        <v>-2.97</v>
      </c>
      <c r="O212" s="6">
        <v>3</v>
      </c>
      <c r="P212" s="6">
        <v>1.27</v>
      </c>
      <c r="Q212" s="6">
        <v>0</v>
      </c>
      <c r="R212" s="6">
        <v>0</v>
      </c>
      <c r="S212" s="6">
        <v>30.5</v>
      </c>
      <c r="T212" s="6">
        <v>0</v>
      </c>
      <c r="U212" s="6">
        <v>0</v>
      </c>
      <c r="V212" s="9">
        <f t="shared" si="7"/>
        <v>0</v>
      </c>
      <c r="W212" s="9">
        <v>0</v>
      </c>
      <c r="X212" s="6" t="s">
        <v>27</v>
      </c>
      <c r="Y212" s="6" t="s">
        <v>32</v>
      </c>
      <c r="Z212" s="6" t="s">
        <v>41</v>
      </c>
      <c r="AA212" s="6" t="s">
        <v>349</v>
      </c>
    </row>
    <row r="213" spans="2:27" x14ac:dyDescent="0.2">
      <c r="B213" s="6" t="s">
        <v>348</v>
      </c>
      <c r="C213" s="6">
        <v>231</v>
      </c>
      <c r="D213" s="7" t="str">
        <f t="shared" si="6"/>
        <v>00432_231</v>
      </c>
      <c r="E213" s="6" t="s">
        <v>350</v>
      </c>
      <c r="F213" s="6">
        <v>60.5</v>
      </c>
      <c r="G213" s="6">
        <v>6.5</v>
      </c>
      <c r="H213" s="6">
        <v>393.25</v>
      </c>
      <c r="I213" s="8">
        <v>43714</v>
      </c>
      <c r="J213" s="6" t="s">
        <v>26</v>
      </c>
      <c r="K213" s="6">
        <v>-2.2000000000000002</v>
      </c>
      <c r="L213" s="6">
        <v>-2.2200000000000002</v>
      </c>
      <c r="M213" s="6">
        <v>0.75</v>
      </c>
      <c r="N213" s="6">
        <v>-2.97</v>
      </c>
      <c r="O213" s="6">
        <v>2</v>
      </c>
      <c r="P213" s="6">
        <v>1.51</v>
      </c>
      <c r="Q213" s="6">
        <v>0.08</v>
      </c>
      <c r="R213" s="6">
        <v>0.27</v>
      </c>
      <c r="S213" s="6">
        <v>91.4</v>
      </c>
      <c r="T213" s="6">
        <v>4.8</v>
      </c>
      <c r="U213" s="6">
        <v>16.3</v>
      </c>
      <c r="V213" s="9">
        <f t="shared" si="7"/>
        <v>4.1538461538461538E-2</v>
      </c>
      <c r="W213" s="9">
        <v>5.0313999999999998E-2</v>
      </c>
      <c r="X213" s="6" t="s">
        <v>27</v>
      </c>
      <c r="Y213" s="6" t="s">
        <v>32</v>
      </c>
      <c r="Z213" s="6" t="s">
        <v>29</v>
      </c>
      <c r="AA213" s="6" t="s">
        <v>350</v>
      </c>
    </row>
    <row r="214" spans="2:27" x14ac:dyDescent="0.2">
      <c r="B214" s="6" t="s">
        <v>351</v>
      </c>
      <c r="C214" s="6">
        <v>233</v>
      </c>
      <c r="D214" s="7" t="str">
        <f t="shared" si="6"/>
        <v>01141_233</v>
      </c>
      <c r="E214" s="6" t="s">
        <v>352</v>
      </c>
      <c r="F214" s="6">
        <v>28</v>
      </c>
      <c r="G214" s="6">
        <v>5.0999999999999996</v>
      </c>
      <c r="H214" s="6">
        <v>142.80000000000001</v>
      </c>
      <c r="I214" s="8">
        <v>43714</v>
      </c>
      <c r="J214" s="6" t="s">
        <v>38</v>
      </c>
      <c r="K214" s="6">
        <v>-2.2000000000000002</v>
      </c>
      <c r="L214" s="6">
        <v>-2.2200000000000002</v>
      </c>
      <c r="M214" s="6">
        <v>0.75</v>
      </c>
      <c r="N214" s="6">
        <v>-2.97</v>
      </c>
      <c r="O214" s="6">
        <v>1.7</v>
      </c>
      <c r="P214" s="6">
        <v>0.42</v>
      </c>
      <c r="Q214" s="6">
        <v>0.02</v>
      </c>
      <c r="R214" s="6">
        <v>0.15</v>
      </c>
      <c r="S214" s="6">
        <v>11.8</v>
      </c>
      <c r="T214" s="6">
        <v>0.6</v>
      </c>
      <c r="U214" s="6">
        <v>4.2</v>
      </c>
      <c r="V214" s="9">
        <f t="shared" si="7"/>
        <v>2.9411764705882353E-2</v>
      </c>
      <c r="W214" s="9">
        <v>1.5443999999999999E-2</v>
      </c>
      <c r="X214" s="6" t="s">
        <v>27</v>
      </c>
      <c r="Y214" s="6" t="s">
        <v>32</v>
      </c>
      <c r="Z214" s="6" t="s">
        <v>29</v>
      </c>
      <c r="AA214" s="6" t="s">
        <v>352</v>
      </c>
    </row>
    <row r="215" spans="2:27" x14ac:dyDescent="0.2">
      <c r="B215" s="6" t="s">
        <v>353</v>
      </c>
      <c r="C215" s="6">
        <v>236</v>
      </c>
      <c r="D215" s="7" t="str">
        <f t="shared" si="6"/>
        <v>00584_236</v>
      </c>
      <c r="E215" s="6" t="s">
        <v>354</v>
      </c>
      <c r="F215" s="6">
        <v>22.5</v>
      </c>
      <c r="G215" s="6">
        <v>7.8</v>
      </c>
      <c r="H215" s="6">
        <v>175.5</v>
      </c>
      <c r="I215" s="8">
        <v>43714</v>
      </c>
      <c r="J215" s="6" t="s">
        <v>47</v>
      </c>
      <c r="K215" s="6">
        <v>-2.2000000000000002</v>
      </c>
      <c r="L215" s="6">
        <v>-2.2200000000000002</v>
      </c>
      <c r="M215" s="6">
        <v>0.75</v>
      </c>
      <c r="N215" s="6">
        <v>-2.97</v>
      </c>
      <c r="O215" s="6">
        <v>3.3</v>
      </c>
      <c r="P215" s="6">
        <v>1.18</v>
      </c>
      <c r="Q215" s="6">
        <v>0</v>
      </c>
      <c r="R215" s="6">
        <v>0</v>
      </c>
      <c r="S215" s="6">
        <v>26.6</v>
      </c>
      <c r="T215" s="6">
        <v>0</v>
      </c>
      <c r="U215" s="6">
        <v>0</v>
      </c>
      <c r="V215" s="9">
        <f t="shared" si="7"/>
        <v>0</v>
      </c>
      <c r="W215" s="9">
        <v>0</v>
      </c>
      <c r="X215" s="6" t="s">
        <v>27</v>
      </c>
      <c r="Y215" s="6" t="s">
        <v>32</v>
      </c>
      <c r="Z215" s="6" t="s">
        <v>41</v>
      </c>
      <c r="AA215" s="6" t="s">
        <v>354</v>
      </c>
    </row>
    <row r="216" spans="2:27" x14ac:dyDescent="0.2">
      <c r="B216" s="6" t="s">
        <v>353</v>
      </c>
      <c r="C216" s="6">
        <v>237</v>
      </c>
      <c r="D216" s="7" t="str">
        <f t="shared" si="6"/>
        <v>00584_237</v>
      </c>
      <c r="E216" s="6" t="s">
        <v>355</v>
      </c>
      <c r="F216" s="6">
        <v>53</v>
      </c>
      <c r="G216" s="6">
        <v>7.75</v>
      </c>
      <c r="H216" s="6">
        <v>410.75</v>
      </c>
      <c r="I216" s="8">
        <v>43714</v>
      </c>
      <c r="J216" s="6" t="s">
        <v>47</v>
      </c>
      <c r="K216" s="6">
        <v>-2.2000000000000002</v>
      </c>
      <c r="L216" s="6">
        <v>-2.2200000000000002</v>
      </c>
      <c r="M216" s="6">
        <v>0.75</v>
      </c>
      <c r="N216" s="6">
        <v>-2.97</v>
      </c>
      <c r="O216" s="6">
        <v>3.25</v>
      </c>
      <c r="P216" s="6">
        <v>2.5499999999999998</v>
      </c>
      <c r="Q216" s="6">
        <v>0</v>
      </c>
      <c r="R216" s="6">
        <v>0</v>
      </c>
      <c r="S216" s="6">
        <v>135.19999999999999</v>
      </c>
      <c r="T216" s="6">
        <v>0</v>
      </c>
      <c r="U216" s="6">
        <v>0</v>
      </c>
      <c r="V216" s="9">
        <f t="shared" si="7"/>
        <v>0</v>
      </c>
      <c r="W216" s="9">
        <v>0</v>
      </c>
      <c r="X216" s="6" t="s">
        <v>27</v>
      </c>
      <c r="Y216" s="6" t="s">
        <v>32</v>
      </c>
      <c r="Z216" s="6" t="s">
        <v>41</v>
      </c>
      <c r="AA216" s="6" t="s">
        <v>355</v>
      </c>
    </row>
    <row r="217" spans="2:27" x14ac:dyDescent="0.2">
      <c r="B217" s="6" t="s">
        <v>353</v>
      </c>
      <c r="C217" s="6">
        <v>238</v>
      </c>
      <c r="D217" s="7" t="str">
        <f t="shared" si="6"/>
        <v>00584_238</v>
      </c>
      <c r="E217" s="6" t="s">
        <v>356</v>
      </c>
      <c r="F217" s="6">
        <v>52.5</v>
      </c>
      <c r="G217" s="6">
        <v>8.1999999999999993</v>
      </c>
      <c r="H217" s="6">
        <v>430.5</v>
      </c>
      <c r="I217" s="8">
        <v>43714</v>
      </c>
      <c r="J217" s="6" t="s">
        <v>47</v>
      </c>
      <c r="K217" s="6">
        <v>-2.2000000000000002</v>
      </c>
      <c r="L217" s="6">
        <v>-2.2200000000000002</v>
      </c>
      <c r="M217" s="6">
        <v>0.75</v>
      </c>
      <c r="N217" s="6">
        <v>-2.97</v>
      </c>
      <c r="O217" s="6">
        <v>3.7</v>
      </c>
      <c r="P217" s="6">
        <v>1.32</v>
      </c>
      <c r="Q217" s="6">
        <v>0.09</v>
      </c>
      <c r="R217" s="6">
        <v>0.11</v>
      </c>
      <c r="S217" s="6">
        <v>69.3</v>
      </c>
      <c r="T217" s="6">
        <v>4.7</v>
      </c>
      <c r="U217" s="6">
        <v>5.8</v>
      </c>
      <c r="V217" s="9">
        <f t="shared" si="7"/>
        <v>1.3414634146341465E-2</v>
      </c>
      <c r="W217" s="9">
        <v>3.1805E-2</v>
      </c>
      <c r="X217" s="6" t="s">
        <v>27</v>
      </c>
      <c r="Y217" s="6" t="s">
        <v>32</v>
      </c>
      <c r="Z217" s="6" t="s">
        <v>29</v>
      </c>
      <c r="AA217" s="6" t="s">
        <v>356</v>
      </c>
    </row>
    <row r="218" spans="2:27" x14ac:dyDescent="0.2">
      <c r="B218" s="6" t="s">
        <v>357</v>
      </c>
      <c r="C218" s="6">
        <v>240</v>
      </c>
      <c r="D218" s="7" t="str">
        <f t="shared" si="6"/>
        <v>00461_240</v>
      </c>
      <c r="E218" s="6" t="s">
        <v>358</v>
      </c>
      <c r="F218" s="6">
        <v>30</v>
      </c>
      <c r="G218" s="6">
        <v>6.8</v>
      </c>
      <c r="H218" s="6">
        <v>204</v>
      </c>
      <c r="I218" s="8">
        <v>43714</v>
      </c>
      <c r="J218" s="6" t="s">
        <v>74</v>
      </c>
      <c r="K218" s="6">
        <v>-2.2000000000000002</v>
      </c>
      <c r="L218" s="6">
        <v>-2.2200000000000002</v>
      </c>
      <c r="M218" s="6">
        <v>0.75</v>
      </c>
      <c r="N218" s="6">
        <v>-2.97</v>
      </c>
      <c r="O218" s="6">
        <v>2.2999999999999998</v>
      </c>
      <c r="P218" s="6">
        <v>1.0900000000000001</v>
      </c>
      <c r="Q218" s="6">
        <v>0.01</v>
      </c>
      <c r="R218" s="6">
        <v>0.21</v>
      </c>
      <c r="S218" s="6">
        <v>32.700000000000003</v>
      </c>
      <c r="T218" s="6">
        <v>0.3</v>
      </c>
      <c r="U218" s="6">
        <v>6.3</v>
      </c>
      <c r="V218" s="9">
        <f t="shared" si="7"/>
        <v>3.0882352941176472E-2</v>
      </c>
      <c r="W218" s="9">
        <v>5.764E-3</v>
      </c>
      <c r="X218" s="6" t="s">
        <v>27</v>
      </c>
      <c r="Y218" s="6" t="s">
        <v>32</v>
      </c>
      <c r="Z218" s="6" t="s">
        <v>29</v>
      </c>
      <c r="AA218" s="6" t="s">
        <v>358</v>
      </c>
    </row>
    <row r="219" spans="2:27" x14ac:dyDescent="0.2">
      <c r="B219" s="6" t="s">
        <v>359</v>
      </c>
      <c r="C219" s="6">
        <v>245</v>
      </c>
      <c r="D219" s="7" t="str">
        <f t="shared" si="6"/>
        <v>01707_245</v>
      </c>
      <c r="E219" s="6" t="s">
        <v>360</v>
      </c>
      <c r="F219" s="6">
        <v>20</v>
      </c>
      <c r="G219" s="6">
        <v>6.75</v>
      </c>
      <c r="H219" s="6">
        <v>135</v>
      </c>
      <c r="I219" s="8">
        <v>43720</v>
      </c>
      <c r="J219" s="6" t="s">
        <v>74</v>
      </c>
      <c r="K219" s="6">
        <v>-2.19</v>
      </c>
      <c r="L219" s="6">
        <v>-2.2200000000000002</v>
      </c>
      <c r="M219" s="6">
        <v>0.75</v>
      </c>
      <c r="N219" s="6">
        <v>-2.97</v>
      </c>
      <c r="O219" s="6">
        <v>2.25</v>
      </c>
      <c r="P219" s="6">
        <v>1.28</v>
      </c>
      <c r="Q219" s="6">
        <v>0</v>
      </c>
      <c r="R219" s="6">
        <v>0.22</v>
      </c>
      <c r="S219" s="6">
        <v>25.6</v>
      </c>
      <c r="T219" s="6">
        <v>0</v>
      </c>
      <c r="U219" s="6">
        <v>4.4000000000000004</v>
      </c>
      <c r="V219" s="9">
        <f t="shared" si="7"/>
        <v>3.259259259259259E-2</v>
      </c>
      <c r="W219" s="9">
        <v>0</v>
      </c>
      <c r="X219" s="6" t="s">
        <v>27</v>
      </c>
      <c r="Y219" s="6" t="s">
        <v>32</v>
      </c>
      <c r="Z219" s="6" t="s">
        <v>41</v>
      </c>
      <c r="AA219" s="6" t="s">
        <v>360</v>
      </c>
    </row>
    <row r="220" spans="2:27" x14ac:dyDescent="0.2">
      <c r="B220" s="6" t="s">
        <v>359</v>
      </c>
      <c r="C220" s="6">
        <v>247</v>
      </c>
      <c r="D220" s="7" t="str">
        <f t="shared" si="6"/>
        <v>01707_247</v>
      </c>
      <c r="E220" s="6" t="s">
        <v>361</v>
      </c>
      <c r="F220" s="6">
        <v>12</v>
      </c>
      <c r="G220" s="6">
        <v>7.05</v>
      </c>
      <c r="H220" s="6">
        <v>84.6</v>
      </c>
      <c r="I220" s="8">
        <v>43720</v>
      </c>
      <c r="J220" s="6" t="s">
        <v>47</v>
      </c>
      <c r="K220" s="6">
        <v>-2.19</v>
      </c>
      <c r="L220" s="6">
        <v>-2.2200000000000002</v>
      </c>
      <c r="M220" s="6">
        <v>0.75</v>
      </c>
      <c r="N220" s="6">
        <v>-2.97</v>
      </c>
      <c r="O220" s="6">
        <v>2.5499999999999998</v>
      </c>
      <c r="P220" s="6">
        <v>1.58</v>
      </c>
      <c r="Q220" s="6">
        <v>0.06</v>
      </c>
      <c r="R220" s="6">
        <v>0.24</v>
      </c>
      <c r="S220" s="6">
        <v>19</v>
      </c>
      <c r="T220" s="6">
        <v>0.7</v>
      </c>
      <c r="U220" s="6">
        <v>2.9</v>
      </c>
      <c r="V220" s="9">
        <f t="shared" si="7"/>
        <v>3.4042553191489362E-2</v>
      </c>
      <c r="W220" s="9">
        <v>3.0528E-2</v>
      </c>
      <c r="X220" s="6" t="s">
        <v>27</v>
      </c>
      <c r="Y220" s="6" t="s">
        <v>32</v>
      </c>
      <c r="Z220" s="6" t="s">
        <v>29</v>
      </c>
      <c r="AA220" s="6" t="s">
        <v>361</v>
      </c>
    </row>
    <row r="221" spans="2:27" x14ac:dyDescent="0.2">
      <c r="B221" s="6" t="s">
        <v>359</v>
      </c>
      <c r="C221" s="6">
        <v>250</v>
      </c>
      <c r="D221" s="7" t="str">
        <f t="shared" si="6"/>
        <v>01707_250</v>
      </c>
      <c r="E221" s="6" t="s">
        <v>362</v>
      </c>
      <c r="F221" s="6">
        <v>30</v>
      </c>
      <c r="G221" s="6">
        <v>7.05</v>
      </c>
      <c r="H221" s="6">
        <v>211.5</v>
      </c>
      <c r="I221" s="8">
        <v>43720</v>
      </c>
      <c r="J221" s="6" t="s">
        <v>38</v>
      </c>
      <c r="K221" s="6">
        <v>-2.19</v>
      </c>
      <c r="L221" s="6">
        <v>-2.2200000000000002</v>
      </c>
      <c r="M221" s="6">
        <v>0.75</v>
      </c>
      <c r="N221" s="6">
        <v>-2.97</v>
      </c>
      <c r="O221" s="6">
        <v>2.5499999999999998</v>
      </c>
      <c r="P221" s="6">
        <v>1.47</v>
      </c>
      <c r="Q221" s="6">
        <v>0.05</v>
      </c>
      <c r="R221" s="6">
        <v>0.27</v>
      </c>
      <c r="S221" s="6">
        <v>44.1</v>
      </c>
      <c r="T221" s="6">
        <v>1.5</v>
      </c>
      <c r="U221" s="6">
        <v>8.1</v>
      </c>
      <c r="V221" s="9">
        <f t="shared" si="7"/>
        <v>3.8297872340425539E-2</v>
      </c>
      <c r="W221" s="9">
        <v>2.5554E-2</v>
      </c>
      <c r="X221" s="6" t="s">
        <v>27</v>
      </c>
      <c r="Y221" s="6" t="s">
        <v>32</v>
      </c>
      <c r="Z221" s="6" t="s">
        <v>29</v>
      </c>
      <c r="AA221" s="6" t="s">
        <v>362</v>
      </c>
    </row>
    <row r="222" spans="2:27" x14ac:dyDescent="0.2">
      <c r="B222" s="6" t="s">
        <v>359</v>
      </c>
      <c r="C222" s="6">
        <v>251</v>
      </c>
      <c r="D222" s="7" t="str">
        <f t="shared" si="6"/>
        <v>01707_251</v>
      </c>
      <c r="E222" s="6" t="s">
        <v>363</v>
      </c>
      <c r="F222" s="6">
        <v>28</v>
      </c>
      <c r="G222" s="6">
        <v>6.95</v>
      </c>
      <c r="H222" s="6">
        <v>194.6</v>
      </c>
      <c r="I222" s="8">
        <v>43720</v>
      </c>
      <c r="J222" s="6" t="s">
        <v>38</v>
      </c>
      <c r="K222" s="6">
        <v>-2.19</v>
      </c>
      <c r="L222" s="6">
        <v>-2.2200000000000002</v>
      </c>
      <c r="M222" s="6">
        <v>0.75</v>
      </c>
      <c r="N222" s="6">
        <v>-2.97</v>
      </c>
      <c r="O222" s="6">
        <v>2.4500000000000002</v>
      </c>
      <c r="P222" s="6">
        <v>1.31</v>
      </c>
      <c r="Q222" s="6">
        <v>0.13</v>
      </c>
      <c r="R222" s="6">
        <v>0.35</v>
      </c>
      <c r="S222" s="6">
        <v>36.700000000000003</v>
      </c>
      <c r="T222" s="6">
        <v>3.6</v>
      </c>
      <c r="U222" s="6">
        <v>9.8000000000000007</v>
      </c>
      <c r="V222" s="9">
        <f t="shared" si="7"/>
        <v>5.035971223021582E-2</v>
      </c>
      <c r="W222" s="9">
        <v>6.6432000000000005E-2</v>
      </c>
      <c r="X222" s="6" t="s">
        <v>27</v>
      </c>
      <c r="Y222" s="6" t="s">
        <v>32</v>
      </c>
      <c r="Z222" s="6" t="s">
        <v>29</v>
      </c>
      <c r="AA222" s="6" t="s">
        <v>363</v>
      </c>
    </row>
    <row r="223" spans="2:27" x14ac:dyDescent="0.2">
      <c r="B223" s="6" t="s">
        <v>364</v>
      </c>
      <c r="C223" s="6">
        <v>265</v>
      </c>
      <c r="D223" s="7" t="str">
        <f t="shared" si="6"/>
        <v>01154_265</v>
      </c>
      <c r="E223" s="6" t="s">
        <v>365</v>
      </c>
      <c r="F223" s="6">
        <v>55</v>
      </c>
      <c r="G223" s="6">
        <v>10.15</v>
      </c>
      <c r="H223" s="6">
        <v>558.25</v>
      </c>
      <c r="I223" s="8">
        <v>43720</v>
      </c>
      <c r="J223" s="6" t="s">
        <v>38</v>
      </c>
      <c r="K223" s="6">
        <v>-2.19</v>
      </c>
      <c r="L223" s="6">
        <v>-2.2200000000000002</v>
      </c>
      <c r="M223" s="6">
        <v>0.75</v>
      </c>
      <c r="N223" s="6">
        <v>-2.97</v>
      </c>
      <c r="O223" s="6">
        <v>5.65</v>
      </c>
      <c r="P223" s="6">
        <v>1.32</v>
      </c>
      <c r="Q223" s="6">
        <v>0.15</v>
      </c>
      <c r="R223" s="6">
        <v>0.8</v>
      </c>
      <c r="S223" s="6">
        <v>72.599999999999994</v>
      </c>
      <c r="T223" s="6">
        <v>8.3000000000000007</v>
      </c>
      <c r="U223" s="6">
        <v>44</v>
      </c>
      <c r="V223" s="9">
        <f t="shared" si="7"/>
        <v>7.8817733990147784E-2</v>
      </c>
      <c r="W223" s="9">
        <v>3.4906E-2</v>
      </c>
      <c r="X223" s="6" t="s">
        <v>27</v>
      </c>
      <c r="Y223" s="6" t="s">
        <v>32</v>
      </c>
      <c r="Z223" s="6" t="s">
        <v>29</v>
      </c>
      <c r="AA223" s="6" t="s">
        <v>365</v>
      </c>
    </row>
    <row r="224" spans="2:27" x14ac:dyDescent="0.2">
      <c r="B224" s="6" t="s">
        <v>364</v>
      </c>
      <c r="C224" s="6">
        <v>267</v>
      </c>
      <c r="D224" s="7" t="str">
        <f t="shared" si="6"/>
        <v>01154_267</v>
      </c>
      <c r="E224" s="6" t="s">
        <v>366</v>
      </c>
      <c r="F224" s="6">
        <v>40</v>
      </c>
      <c r="G224" s="6">
        <v>10.1</v>
      </c>
      <c r="H224" s="6">
        <v>404</v>
      </c>
      <c r="I224" s="8">
        <v>43720</v>
      </c>
      <c r="J224" s="6" t="s">
        <v>47</v>
      </c>
      <c r="K224" s="6">
        <v>-2.19</v>
      </c>
      <c r="L224" s="6">
        <v>-2.2200000000000002</v>
      </c>
      <c r="M224" s="6">
        <v>0.75</v>
      </c>
      <c r="N224" s="6">
        <v>-2.97</v>
      </c>
      <c r="O224" s="6">
        <v>5.6</v>
      </c>
      <c r="P224" s="6">
        <v>2.42</v>
      </c>
      <c r="Q224" s="6">
        <v>0.3</v>
      </c>
      <c r="R224" s="6">
        <v>1.02</v>
      </c>
      <c r="S224" s="6">
        <v>96.8</v>
      </c>
      <c r="T224" s="6">
        <v>12</v>
      </c>
      <c r="U224" s="6">
        <v>40.799999999999997</v>
      </c>
      <c r="V224" s="9">
        <f t="shared" si="7"/>
        <v>0.100990099009901</v>
      </c>
      <c r="W224" s="9">
        <v>6.9435999999999998E-2</v>
      </c>
      <c r="X224" s="6" t="s">
        <v>27</v>
      </c>
      <c r="Y224" s="6" t="s">
        <v>28</v>
      </c>
      <c r="Z224" s="6" t="s">
        <v>29</v>
      </c>
      <c r="AA224" s="6" t="s">
        <v>366</v>
      </c>
    </row>
    <row r="225" spans="2:27" x14ac:dyDescent="0.2">
      <c r="B225" s="6" t="s">
        <v>367</v>
      </c>
      <c r="C225" s="6">
        <v>270</v>
      </c>
      <c r="D225" s="7" t="str">
        <f t="shared" si="6"/>
        <v>00409_270</v>
      </c>
      <c r="E225" s="6" t="s">
        <v>368</v>
      </c>
      <c r="F225" s="6">
        <v>44</v>
      </c>
      <c r="G225" s="6">
        <v>8.35</v>
      </c>
      <c r="H225" s="6">
        <v>367.4</v>
      </c>
      <c r="I225" s="8">
        <v>43720</v>
      </c>
      <c r="J225" s="6" t="s">
        <v>38</v>
      </c>
      <c r="K225" s="6">
        <v>-2.19</v>
      </c>
      <c r="L225" s="6">
        <v>-2.2200000000000002</v>
      </c>
      <c r="M225" s="6">
        <v>0.75</v>
      </c>
      <c r="N225" s="6">
        <v>-2.97</v>
      </c>
      <c r="O225" s="6">
        <v>3.85</v>
      </c>
      <c r="P225" s="6">
        <v>1.67</v>
      </c>
      <c r="Q225" s="6">
        <v>0.02</v>
      </c>
      <c r="R225" s="6">
        <v>0.42</v>
      </c>
      <c r="S225" s="6">
        <v>73.5</v>
      </c>
      <c r="T225" s="6">
        <v>0.9</v>
      </c>
      <c r="U225" s="6">
        <v>18.5</v>
      </c>
      <c r="V225" s="9">
        <f t="shared" si="7"/>
        <v>5.0299401197604787E-2</v>
      </c>
      <c r="W225" s="9">
        <v>6.8979999999999996E-3</v>
      </c>
      <c r="X225" s="6" t="s">
        <v>27</v>
      </c>
      <c r="Y225" s="6" t="s">
        <v>32</v>
      </c>
      <c r="Z225" s="6" t="s">
        <v>29</v>
      </c>
      <c r="AA225" s="6" t="s">
        <v>368</v>
      </c>
    </row>
    <row r="226" spans="2:27" x14ac:dyDescent="0.2">
      <c r="B226" s="6" t="s">
        <v>367</v>
      </c>
      <c r="C226" s="6">
        <v>271</v>
      </c>
      <c r="D226" s="7" t="str">
        <f t="shared" si="6"/>
        <v>00409_271</v>
      </c>
      <c r="E226" s="6" t="s">
        <v>369</v>
      </c>
      <c r="F226" s="6">
        <v>43</v>
      </c>
      <c r="G226" s="6">
        <v>7.2</v>
      </c>
      <c r="H226" s="6">
        <v>309.60000000000002</v>
      </c>
      <c r="I226" s="8">
        <v>43720</v>
      </c>
      <c r="J226" s="6" t="s">
        <v>38</v>
      </c>
      <c r="K226" s="6">
        <v>-2.19</v>
      </c>
      <c r="L226" s="6">
        <v>-2.2200000000000002</v>
      </c>
      <c r="M226" s="6">
        <v>0.75</v>
      </c>
      <c r="N226" s="6">
        <v>-2.97</v>
      </c>
      <c r="O226" s="6">
        <v>2.7</v>
      </c>
      <c r="P226" s="6">
        <v>1.24</v>
      </c>
      <c r="Q226" s="6">
        <v>0.09</v>
      </c>
      <c r="R226" s="6">
        <v>0.4</v>
      </c>
      <c r="S226" s="6">
        <v>53.3</v>
      </c>
      <c r="T226" s="6">
        <v>3.9</v>
      </c>
      <c r="U226" s="6">
        <v>17.2</v>
      </c>
      <c r="V226" s="9">
        <f t="shared" si="7"/>
        <v>5.5555555555555559E-2</v>
      </c>
      <c r="W226" s="9">
        <v>4.2856999999999999E-2</v>
      </c>
      <c r="X226" s="6" t="s">
        <v>27</v>
      </c>
      <c r="Y226" s="6" t="s">
        <v>32</v>
      </c>
      <c r="Z226" s="6" t="s">
        <v>29</v>
      </c>
      <c r="AA226" s="6" t="s">
        <v>369</v>
      </c>
    </row>
    <row r="227" spans="2:27" x14ac:dyDescent="0.2">
      <c r="B227" s="6" t="s">
        <v>367</v>
      </c>
      <c r="C227" s="6">
        <v>272</v>
      </c>
      <c r="D227" s="7" t="str">
        <f t="shared" si="6"/>
        <v>00409_272</v>
      </c>
      <c r="E227" s="6" t="s">
        <v>370</v>
      </c>
      <c r="F227" s="6">
        <v>38</v>
      </c>
      <c r="G227" s="6">
        <v>7.7</v>
      </c>
      <c r="H227" s="6">
        <v>292.60000000000002</v>
      </c>
      <c r="I227" s="8">
        <v>43720</v>
      </c>
      <c r="J227" s="6" t="s">
        <v>38</v>
      </c>
      <c r="K227" s="6">
        <v>-2.19</v>
      </c>
      <c r="L227" s="6">
        <v>-2.2200000000000002</v>
      </c>
      <c r="M227" s="6">
        <v>0.75</v>
      </c>
      <c r="N227" s="6">
        <v>-2.97</v>
      </c>
      <c r="O227" s="6">
        <v>3.2</v>
      </c>
      <c r="P227" s="6">
        <v>2.85</v>
      </c>
      <c r="Q227" s="6">
        <v>0.18</v>
      </c>
      <c r="R227" s="6">
        <v>0.48</v>
      </c>
      <c r="S227" s="6">
        <v>108.3</v>
      </c>
      <c r="T227" s="6">
        <v>6.8</v>
      </c>
      <c r="U227" s="6">
        <v>18.2</v>
      </c>
      <c r="V227" s="9">
        <f t="shared" si="7"/>
        <v>6.2337662337662331E-2</v>
      </c>
      <c r="W227" s="9">
        <v>7.1243000000000001E-2</v>
      </c>
      <c r="X227" s="6" t="s">
        <v>27</v>
      </c>
      <c r="Y227" s="6" t="s">
        <v>32</v>
      </c>
      <c r="Z227" s="6" t="s">
        <v>29</v>
      </c>
      <c r="AA227" s="6" t="s">
        <v>370</v>
      </c>
    </row>
    <row r="228" spans="2:27" x14ac:dyDescent="0.2">
      <c r="B228" s="6" t="s">
        <v>371</v>
      </c>
      <c r="C228" s="6">
        <v>273</v>
      </c>
      <c r="D228" s="7" t="str">
        <f t="shared" si="6"/>
        <v>00217_273</v>
      </c>
      <c r="E228" s="6" t="s">
        <v>372</v>
      </c>
      <c r="F228" s="6">
        <v>14</v>
      </c>
      <c r="G228" s="6">
        <v>4.4000000000000004</v>
      </c>
      <c r="H228" s="6">
        <v>61.6</v>
      </c>
      <c r="I228" s="8">
        <v>43720</v>
      </c>
      <c r="J228" s="6" t="s">
        <v>38</v>
      </c>
      <c r="K228" s="6">
        <v>-2.19</v>
      </c>
      <c r="L228" s="6">
        <v>-2.2200000000000002</v>
      </c>
      <c r="M228" s="6">
        <v>0.5</v>
      </c>
      <c r="N228" s="6">
        <v>-2.72</v>
      </c>
      <c r="O228" s="6">
        <v>1.4666669999999999</v>
      </c>
      <c r="P228" s="6">
        <v>1.93</v>
      </c>
      <c r="Q228" s="6">
        <v>0</v>
      </c>
      <c r="R228" s="6">
        <v>0.06</v>
      </c>
      <c r="S228" s="6">
        <v>27</v>
      </c>
      <c r="T228" s="6">
        <v>0</v>
      </c>
      <c r="U228" s="6">
        <v>0.8</v>
      </c>
      <c r="V228" s="9">
        <f t="shared" si="7"/>
        <v>1.3636363636363634E-2</v>
      </c>
      <c r="W228" s="9">
        <v>0</v>
      </c>
      <c r="X228" s="6" t="s">
        <v>27</v>
      </c>
      <c r="Y228" s="6" t="s">
        <v>32</v>
      </c>
      <c r="Z228" s="6" t="s">
        <v>41</v>
      </c>
      <c r="AA228" s="6" t="s">
        <v>372</v>
      </c>
    </row>
    <row r="229" spans="2:27" x14ac:dyDescent="0.2">
      <c r="B229" s="6" t="s">
        <v>373</v>
      </c>
      <c r="C229" s="6">
        <v>276</v>
      </c>
      <c r="D229" s="7" t="str">
        <f t="shared" si="6"/>
        <v>00159_276</v>
      </c>
      <c r="E229" s="6" t="s">
        <v>374</v>
      </c>
      <c r="F229" s="6">
        <v>55</v>
      </c>
      <c r="G229" s="6">
        <v>6</v>
      </c>
      <c r="H229" s="6">
        <v>330</v>
      </c>
      <c r="I229" s="8">
        <v>43766</v>
      </c>
      <c r="J229" s="6" t="s">
        <v>47</v>
      </c>
      <c r="K229" s="6">
        <v>-2.2200000000000002</v>
      </c>
      <c r="L229" s="6">
        <v>-2.2200000000000002</v>
      </c>
      <c r="M229" s="6">
        <v>0.75</v>
      </c>
      <c r="N229" s="6">
        <v>-2.97</v>
      </c>
      <c r="O229" s="6">
        <v>2</v>
      </c>
      <c r="P229" s="6">
        <v>1.5</v>
      </c>
      <c r="Q229" s="6">
        <v>0</v>
      </c>
      <c r="R229" s="6">
        <v>0.04</v>
      </c>
      <c r="S229" s="6">
        <v>82.5</v>
      </c>
      <c r="T229" s="6">
        <v>0</v>
      </c>
      <c r="U229" s="6">
        <v>2.2000000000000002</v>
      </c>
      <c r="V229" s="9">
        <f t="shared" si="7"/>
        <v>6.6666666666666671E-3</v>
      </c>
      <c r="W229" s="9">
        <v>0</v>
      </c>
      <c r="X229" s="6" t="s">
        <v>27</v>
      </c>
      <c r="Y229" s="6" t="s">
        <v>32</v>
      </c>
      <c r="Z229" s="6" t="s">
        <v>41</v>
      </c>
      <c r="AA229" s="6" t="s">
        <v>374</v>
      </c>
    </row>
    <row r="230" spans="2:27" x14ac:dyDescent="0.2">
      <c r="B230" s="6" t="s">
        <v>373</v>
      </c>
      <c r="C230" s="6">
        <v>277</v>
      </c>
      <c r="D230" s="7" t="str">
        <f t="shared" si="6"/>
        <v>00159_277</v>
      </c>
      <c r="E230" s="6" t="s">
        <v>375</v>
      </c>
      <c r="F230" s="6">
        <v>46.5</v>
      </c>
      <c r="G230" s="6">
        <v>5.5</v>
      </c>
      <c r="H230" s="6">
        <v>255.75</v>
      </c>
      <c r="I230" s="8">
        <v>43766</v>
      </c>
      <c r="J230" s="6" t="s">
        <v>38</v>
      </c>
      <c r="K230" s="6">
        <v>-2.2200000000000002</v>
      </c>
      <c r="L230" s="6">
        <v>-2.2200000000000002</v>
      </c>
      <c r="M230" s="6">
        <v>0.75</v>
      </c>
      <c r="N230" s="6">
        <v>-2.97</v>
      </c>
      <c r="O230" s="6">
        <v>1.8333330000000001</v>
      </c>
      <c r="P230" s="6">
        <v>1.83</v>
      </c>
      <c r="Q230" s="6">
        <v>0</v>
      </c>
      <c r="R230" s="6">
        <v>0.13</v>
      </c>
      <c r="S230" s="6">
        <v>85.1</v>
      </c>
      <c r="T230" s="6">
        <v>0</v>
      </c>
      <c r="U230" s="6">
        <v>6</v>
      </c>
      <c r="V230" s="9">
        <f t="shared" si="7"/>
        <v>2.3636363636363636E-2</v>
      </c>
      <c r="W230" s="9">
        <v>0</v>
      </c>
      <c r="X230" s="6" t="s">
        <v>27</v>
      </c>
      <c r="Y230" s="6" t="s">
        <v>32</v>
      </c>
      <c r="Z230" s="6" t="s">
        <v>41</v>
      </c>
      <c r="AA230" s="6" t="s">
        <v>375</v>
      </c>
    </row>
    <row r="231" spans="2:27" x14ac:dyDescent="0.2">
      <c r="B231" s="6" t="s">
        <v>376</v>
      </c>
      <c r="C231" s="6">
        <v>278</v>
      </c>
      <c r="D231" s="7" t="str">
        <f t="shared" si="6"/>
        <v>00666_278</v>
      </c>
      <c r="E231" s="6" t="s">
        <v>377</v>
      </c>
      <c r="F231" s="6">
        <v>36</v>
      </c>
      <c r="G231" s="6">
        <v>6.7</v>
      </c>
      <c r="H231" s="6">
        <v>241.2</v>
      </c>
      <c r="I231" s="8">
        <v>43766</v>
      </c>
      <c r="J231" s="6" t="s">
        <v>38</v>
      </c>
      <c r="K231" s="6">
        <v>-2.2200000000000002</v>
      </c>
      <c r="L231" s="6">
        <v>-2.2200000000000002</v>
      </c>
      <c r="M231" s="6">
        <v>0.75</v>
      </c>
      <c r="N231" s="6">
        <v>-2.97</v>
      </c>
      <c r="O231" s="6">
        <v>2.2000000000000002</v>
      </c>
      <c r="P231" s="6">
        <v>1.64</v>
      </c>
      <c r="Q231" s="6">
        <v>0.08</v>
      </c>
      <c r="R231" s="6">
        <v>0.19</v>
      </c>
      <c r="S231" s="6">
        <v>59</v>
      </c>
      <c r="T231" s="6">
        <v>2.9</v>
      </c>
      <c r="U231" s="6">
        <v>6.8</v>
      </c>
      <c r="V231" s="9">
        <f t="shared" si="7"/>
        <v>2.8358208955223878E-2</v>
      </c>
      <c r="W231" s="9">
        <v>4.6193999999999999E-2</v>
      </c>
      <c r="X231" s="6" t="s">
        <v>27</v>
      </c>
      <c r="Y231" s="6" t="s">
        <v>28</v>
      </c>
      <c r="Z231" s="6" t="s">
        <v>29</v>
      </c>
      <c r="AA231" s="6" t="s">
        <v>377</v>
      </c>
    </row>
    <row r="232" spans="2:27" x14ac:dyDescent="0.2">
      <c r="B232" s="6" t="s">
        <v>378</v>
      </c>
      <c r="C232" s="6">
        <v>279</v>
      </c>
      <c r="D232" s="7" t="str">
        <f t="shared" si="6"/>
        <v>00064_279</v>
      </c>
      <c r="E232" s="6" t="s">
        <v>379</v>
      </c>
      <c r="F232" s="6">
        <v>17</v>
      </c>
      <c r="G232" s="6">
        <v>7</v>
      </c>
      <c r="H232" s="6">
        <v>119</v>
      </c>
      <c r="I232" s="8">
        <v>43766</v>
      </c>
      <c r="J232" s="6" t="s">
        <v>74</v>
      </c>
      <c r="K232" s="6">
        <v>-2.2200000000000002</v>
      </c>
      <c r="L232" s="6">
        <v>-2.2200000000000002</v>
      </c>
      <c r="M232" s="6">
        <v>0.75</v>
      </c>
      <c r="N232" s="6">
        <v>-2.97</v>
      </c>
      <c r="O232" s="6">
        <v>2.5</v>
      </c>
      <c r="P232" s="6">
        <v>1.23</v>
      </c>
      <c r="Q232" s="6">
        <v>0</v>
      </c>
      <c r="R232" s="6">
        <v>0.12</v>
      </c>
      <c r="S232" s="6">
        <v>20.9</v>
      </c>
      <c r="T232" s="6">
        <v>0</v>
      </c>
      <c r="U232" s="6">
        <v>2</v>
      </c>
      <c r="V232" s="9">
        <f t="shared" si="7"/>
        <v>1.7142857142857144E-2</v>
      </c>
      <c r="W232" s="9">
        <v>0</v>
      </c>
      <c r="X232" s="6" t="s">
        <v>27</v>
      </c>
      <c r="Y232" s="6" t="s">
        <v>32</v>
      </c>
      <c r="Z232" s="6" t="s">
        <v>41</v>
      </c>
      <c r="AA232" s="6" t="s">
        <v>379</v>
      </c>
    </row>
    <row r="233" spans="2:27" x14ac:dyDescent="0.2">
      <c r="B233" s="6" t="s">
        <v>380</v>
      </c>
      <c r="C233" s="6">
        <v>283</v>
      </c>
      <c r="D233" s="7" t="str">
        <f t="shared" si="6"/>
        <v>00438_283</v>
      </c>
      <c r="E233" s="6" t="s">
        <v>381</v>
      </c>
      <c r="F233" s="6">
        <v>26.5</v>
      </c>
      <c r="G233" s="6">
        <v>8</v>
      </c>
      <c r="H233" s="6">
        <v>212</v>
      </c>
      <c r="I233" s="8">
        <v>43766</v>
      </c>
      <c r="J233" s="6" t="s">
        <v>26</v>
      </c>
      <c r="K233" s="6">
        <v>-2.2200000000000002</v>
      </c>
      <c r="L233" s="6">
        <v>-2.2200000000000002</v>
      </c>
      <c r="M233" s="6">
        <v>0.75</v>
      </c>
      <c r="N233" s="6">
        <v>-2.97</v>
      </c>
      <c r="O233" s="6">
        <v>3.5</v>
      </c>
      <c r="P233" s="6">
        <v>2.12</v>
      </c>
      <c r="Q233" s="6">
        <v>0</v>
      </c>
      <c r="R233" s="6">
        <v>0.03</v>
      </c>
      <c r="S233" s="6">
        <v>56.2</v>
      </c>
      <c r="T233" s="6">
        <v>0</v>
      </c>
      <c r="U233" s="6">
        <v>0.8</v>
      </c>
      <c r="V233" s="9">
        <f t="shared" si="7"/>
        <v>3.7499999999999999E-3</v>
      </c>
      <c r="W233" s="9">
        <v>0</v>
      </c>
      <c r="X233" s="6" t="s">
        <v>27</v>
      </c>
      <c r="Y233" s="6" t="s">
        <v>32</v>
      </c>
      <c r="Z233" s="6" t="s">
        <v>41</v>
      </c>
      <c r="AA233" s="6" t="s">
        <v>381</v>
      </c>
    </row>
    <row r="234" spans="2:27" x14ac:dyDescent="0.2">
      <c r="B234" s="6" t="s">
        <v>380</v>
      </c>
      <c r="C234" s="6">
        <v>284</v>
      </c>
      <c r="D234" s="7" t="str">
        <f t="shared" si="6"/>
        <v>00438_284</v>
      </c>
      <c r="E234" s="6" t="s">
        <v>382</v>
      </c>
      <c r="F234" s="6">
        <v>50</v>
      </c>
      <c r="G234" s="6">
        <v>5</v>
      </c>
      <c r="H234" s="6">
        <v>250</v>
      </c>
      <c r="I234" s="8">
        <v>43766</v>
      </c>
      <c r="J234" s="6" t="s">
        <v>26</v>
      </c>
      <c r="K234" s="6">
        <v>-2.2200000000000002</v>
      </c>
      <c r="L234" s="6">
        <v>-2.2200000000000002</v>
      </c>
      <c r="M234" s="6">
        <v>0.75</v>
      </c>
      <c r="N234" s="6">
        <v>-2.97</v>
      </c>
      <c r="O234" s="6">
        <v>1.6666669999999999</v>
      </c>
      <c r="P234" s="6">
        <v>1.68</v>
      </c>
      <c r="Q234" s="6">
        <v>0</v>
      </c>
      <c r="R234" s="6">
        <v>0.11</v>
      </c>
      <c r="S234" s="6">
        <v>84</v>
      </c>
      <c r="T234" s="6">
        <v>0</v>
      </c>
      <c r="U234" s="6">
        <v>5.5</v>
      </c>
      <c r="V234" s="9">
        <f t="shared" si="7"/>
        <v>2.1999999999999999E-2</v>
      </c>
      <c r="W234" s="9">
        <v>0</v>
      </c>
      <c r="X234" s="6" t="s">
        <v>27</v>
      </c>
      <c r="Y234" s="6" t="s">
        <v>32</v>
      </c>
      <c r="Z234" s="6" t="s">
        <v>41</v>
      </c>
      <c r="AA234" s="6" t="s">
        <v>382</v>
      </c>
    </row>
    <row r="235" spans="2:27" x14ac:dyDescent="0.2">
      <c r="B235" s="6" t="s">
        <v>383</v>
      </c>
      <c r="C235" s="6">
        <v>286</v>
      </c>
      <c r="D235" s="7" t="str">
        <f t="shared" si="6"/>
        <v>00331_286</v>
      </c>
      <c r="E235" s="6" t="s">
        <v>384</v>
      </c>
      <c r="F235" s="6">
        <v>14</v>
      </c>
      <c r="G235" s="6">
        <v>10.5</v>
      </c>
      <c r="H235" s="6">
        <v>147</v>
      </c>
      <c r="I235" s="8">
        <v>43766</v>
      </c>
      <c r="J235" s="6" t="s">
        <v>101</v>
      </c>
      <c r="K235" s="6">
        <v>-2.2200000000000002</v>
      </c>
      <c r="L235" s="6">
        <v>-2.2200000000000002</v>
      </c>
      <c r="M235" s="6">
        <v>0.75</v>
      </c>
      <c r="N235" s="6">
        <v>-2.97</v>
      </c>
      <c r="O235" s="6">
        <v>6</v>
      </c>
      <c r="P235" s="6">
        <v>2.4500000000000002</v>
      </c>
      <c r="Q235" s="6">
        <v>0.12</v>
      </c>
      <c r="R235" s="6">
        <v>0.53</v>
      </c>
      <c r="S235" s="6">
        <v>34.299999999999997</v>
      </c>
      <c r="T235" s="6">
        <v>1.7</v>
      </c>
      <c r="U235" s="6">
        <v>7.4</v>
      </c>
      <c r="V235" s="9">
        <f t="shared" si="7"/>
        <v>5.047619047619048E-2</v>
      </c>
      <c r="W235" s="9">
        <v>2.6402999999999999E-2</v>
      </c>
      <c r="X235" s="6" t="s">
        <v>27</v>
      </c>
      <c r="Y235" s="6" t="s">
        <v>28</v>
      </c>
      <c r="Z235" s="6" t="s">
        <v>29</v>
      </c>
      <c r="AA235" s="6" t="s">
        <v>384</v>
      </c>
    </row>
    <row r="236" spans="2:27" x14ac:dyDescent="0.2">
      <c r="B236" s="6" t="s">
        <v>385</v>
      </c>
      <c r="C236" s="6">
        <v>290</v>
      </c>
      <c r="D236" s="7" t="str">
        <f t="shared" si="6"/>
        <v>00873_290</v>
      </c>
      <c r="E236" s="6" t="s">
        <v>386</v>
      </c>
      <c r="F236" s="6">
        <v>23</v>
      </c>
      <c r="G236" s="6">
        <v>12</v>
      </c>
      <c r="H236" s="6">
        <v>276</v>
      </c>
      <c r="I236" s="8">
        <v>43770</v>
      </c>
      <c r="J236" s="6" t="s">
        <v>26</v>
      </c>
      <c r="K236" s="6">
        <v>-2.2400000000000002</v>
      </c>
      <c r="L236" s="6">
        <v>-2.2200000000000002</v>
      </c>
      <c r="M236" s="6">
        <v>0.75</v>
      </c>
      <c r="N236" s="6">
        <v>-2.97</v>
      </c>
      <c r="O236" s="6">
        <v>7.5</v>
      </c>
      <c r="P236" s="6">
        <v>3.11</v>
      </c>
      <c r="Q236" s="6">
        <v>0.17</v>
      </c>
      <c r="R236" s="6">
        <v>0.46</v>
      </c>
      <c r="S236" s="6">
        <v>71.5</v>
      </c>
      <c r="T236" s="6">
        <v>3.9</v>
      </c>
      <c r="U236" s="6">
        <v>10.6</v>
      </c>
      <c r="V236" s="9">
        <f t="shared" si="7"/>
        <v>3.8333333333333337E-2</v>
      </c>
      <c r="W236" s="9">
        <v>2.9950999999999998E-2</v>
      </c>
      <c r="X236" s="6" t="s">
        <v>27</v>
      </c>
      <c r="Y236" s="6" t="s">
        <v>32</v>
      </c>
      <c r="Z236" s="6" t="s">
        <v>29</v>
      </c>
      <c r="AA236" s="6" t="s">
        <v>386</v>
      </c>
    </row>
    <row r="237" spans="2:27" x14ac:dyDescent="0.2">
      <c r="B237" s="6" t="s">
        <v>387</v>
      </c>
      <c r="C237" s="6">
        <v>304</v>
      </c>
      <c r="D237" s="7" t="str">
        <f t="shared" si="6"/>
        <v>01037_304</v>
      </c>
      <c r="E237" s="6" t="s">
        <v>388</v>
      </c>
      <c r="F237" s="6">
        <v>16</v>
      </c>
      <c r="G237" s="6">
        <v>10.45</v>
      </c>
      <c r="H237" s="6">
        <v>167.2</v>
      </c>
      <c r="I237" s="8">
        <v>43756</v>
      </c>
      <c r="J237" s="6" t="s">
        <v>47</v>
      </c>
      <c r="K237" s="6">
        <v>-2.23</v>
      </c>
      <c r="L237" s="6">
        <v>-2.2200000000000002</v>
      </c>
      <c r="M237" s="6">
        <v>0.75</v>
      </c>
      <c r="N237" s="6">
        <v>-2.97</v>
      </c>
      <c r="O237" s="6">
        <v>5.95</v>
      </c>
      <c r="P237" s="6">
        <v>2.58</v>
      </c>
      <c r="Q237" s="6">
        <v>0.31</v>
      </c>
      <c r="R237" s="6">
        <v>0.64</v>
      </c>
      <c r="S237" s="6">
        <v>41.3</v>
      </c>
      <c r="T237" s="6">
        <v>5</v>
      </c>
      <c r="U237" s="6">
        <v>10.199999999999999</v>
      </c>
      <c r="V237" s="9">
        <f t="shared" si="7"/>
        <v>6.124401913875599E-2</v>
      </c>
      <c r="W237" s="9">
        <v>6.769E-2</v>
      </c>
      <c r="X237" s="6" t="s">
        <v>27</v>
      </c>
      <c r="Y237" s="6" t="s">
        <v>28</v>
      </c>
      <c r="Z237" s="6" t="s">
        <v>29</v>
      </c>
      <c r="AA237" s="6" t="s">
        <v>388</v>
      </c>
    </row>
    <row r="238" spans="2:27" x14ac:dyDescent="0.2">
      <c r="B238" s="6" t="s">
        <v>389</v>
      </c>
      <c r="C238" s="6">
        <v>307</v>
      </c>
      <c r="D238" s="7" t="str">
        <f t="shared" si="6"/>
        <v>00099_307</v>
      </c>
      <c r="E238" s="6" t="s">
        <v>390</v>
      </c>
      <c r="F238" s="6">
        <v>29</v>
      </c>
      <c r="G238" s="6">
        <v>6</v>
      </c>
      <c r="H238" s="6">
        <v>174</v>
      </c>
      <c r="I238" s="8">
        <v>43756</v>
      </c>
      <c r="J238" s="6" t="s">
        <v>38</v>
      </c>
      <c r="K238" s="6">
        <v>-2.23</v>
      </c>
      <c r="L238" s="6">
        <v>-2.2200000000000002</v>
      </c>
      <c r="M238" s="6">
        <v>0.75</v>
      </c>
      <c r="N238" s="6">
        <v>-2.97</v>
      </c>
      <c r="O238" s="6">
        <v>2</v>
      </c>
      <c r="P238" s="6">
        <v>0.91</v>
      </c>
      <c r="Q238" s="6">
        <v>0.02</v>
      </c>
      <c r="R238" s="6">
        <v>0.21</v>
      </c>
      <c r="S238" s="6">
        <v>26.4</v>
      </c>
      <c r="T238" s="6">
        <v>0.6</v>
      </c>
      <c r="U238" s="6">
        <v>6.1</v>
      </c>
      <c r="V238" s="9">
        <f t="shared" si="7"/>
        <v>3.4999999999999996E-2</v>
      </c>
      <c r="W238" s="9">
        <v>1.3158E-2</v>
      </c>
      <c r="X238" s="6" t="s">
        <v>27</v>
      </c>
      <c r="Y238" s="6" t="s">
        <v>32</v>
      </c>
      <c r="Z238" s="6" t="s">
        <v>29</v>
      </c>
      <c r="AA238" s="6" t="s">
        <v>390</v>
      </c>
    </row>
    <row r="239" spans="2:27" x14ac:dyDescent="0.2">
      <c r="B239" s="6" t="s">
        <v>391</v>
      </c>
      <c r="C239" s="6">
        <v>310</v>
      </c>
      <c r="D239" s="7" t="str">
        <f t="shared" si="6"/>
        <v>01136_310</v>
      </c>
      <c r="E239" s="6" t="s">
        <v>392</v>
      </c>
      <c r="F239" s="6">
        <v>22</v>
      </c>
      <c r="G239" s="6">
        <v>11.75</v>
      </c>
      <c r="H239" s="6">
        <v>258.5</v>
      </c>
      <c r="I239" s="8">
        <v>43756</v>
      </c>
      <c r="J239" s="6" t="s">
        <v>74</v>
      </c>
      <c r="K239" s="6">
        <v>-2.23</v>
      </c>
      <c r="L239" s="6">
        <v>-2.2200000000000002</v>
      </c>
      <c r="M239" s="6">
        <v>0.75</v>
      </c>
      <c r="N239" s="6">
        <v>-2.97</v>
      </c>
      <c r="O239" s="6">
        <v>7.25</v>
      </c>
      <c r="P239" s="6">
        <v>2.89</v>
      </c>
      <c r="Q239" s="6">
        <v>0.4</v>
      </c>
      <c r="R239" s="6">
        <v>0.84</v>
      </c>
      <c r="S239" s="6">
        <v>63.6</v>
      </c>
      <c r="T239" s="6">
        <v>8.8000000000000007</v>
      </c>
      <c r="U239" s="6">
        <v>18.5</v>
      </c>
      <c r="V239" s="9">
        <f t="shared" si="7"/>
        <v>7.1489361702127663E-2</v>
      </c>
      <c r="W239" s="9">
        <v>7.1920999999999999E-2</v>
      </c>
      <c r="X239" s="6" t="s">
        <v>27</v>
      </c>
      <c r="Y239" s="6" t="s">
        <v>32</v>
      </c>
      <c r="Z239" s="6" t="s">
        <v>29</v>
      </c>
      <c r="AA239" s="6" t="s">
        <v>392</v>
      </c>
    </row>
    <row r="240" spans="2:27" x14ac:dyDescent="0.2">
      <c r="B240" s="6" t="s">
        <v>393</v>
      </c>
      <c r="C240" s="6">
        <v>320</v>
      </c>
      <c r="D240" s="7" t="str">
        <f t="shared" si="6"/>
        <v>01652_320</v>
      </c>
      <c r="E240" s="6" t="s">
        <v>394</v>
      </c>
      <c r="F240" s="6">
        <v>36.5</v>
      </c>
      <c r="G240" s="6">
        <v>2.7</v>
      </c>
      <c r="H240" s="6">
        <v>98.55</v>
      </c>
      <c r="I240" s="8">
        <v>43766</v>
      </c>
      <c r="J240" s="6" t="s">
        <v>74</v>
      </c>
      <c r="K240" s="6">
        <v>-2.2799999999999998</v>
      </c>
      <c r="L240" s="6">
        <v>-2.2200000000000002</v>
      </c>
      <c r="M240" s="6">
        <v>0.35</v>
      </c>
      <c r="N240" s="6">
        <v>-2.57</v>
      </c>
      <c r="O240" s="6">
        <v>1.3</v>
      </c>
      <c r="P240" s="6">
        <v>0.82</v>
      </c>
      <c r="Q240" s="6">
        <v>0.01</v>
      </c>
      <c r="R240" s="6">
        <v>0.14000000000000001</v>
      </c>
      <c r="S240" s="6">
        <v>29.9</v>
      </c>
      <c r="T240" s="6">
        <v>0.4</v>
      </c>
      <c r="U240" s="6">
        <v>5.0999999999999996</v>
      </c>
      <c r="V240" s="9">
        <f t="shared" si="7"/>
        <v>5.185185185185185E-2</v>
      </c>
      <c r="W240" s="9">
        <v>2.1721000000000001E-2</v>
      </c>
      <c r="X240" s="6" t="s">
        <v>27</v>
      </c>
      <c r="Y240" s="6" t="s">
        <v>32</v>
      </c>
      <c r="Z240" s="6" t="s">
        <v>29</v>
      </c>
      <c r="AA240" s="6" t="s">
        <v>394</v>
      </c>
    </row>
    <row r="241" spans="2:27" x14ac:dyDescent="0.2">
      <c r="B241" s="6" t="s">
        <v>395</v>
      </c>
      <c r="C241" s="6">
        <v>322</v>
      </c>
      <c r="D241" s="7" t="str">
        <f t="shared" si="6"/>
        <v>00714_322</v>
      </c>
      <c r="E241" s="6" t="s">
        <v>396</v>
      </c>
      <c r="F241" s="6">
        <v>37</v>
      </c>
      <c r="G241" s="6">
        <v>4.0999999999999996</v>
      </c>
      <c r="H241" s="6">
        <v>151.69999999999999</v>
      </c>
      <c r="I241" s="8">
        <v>43766</v>
      </c>
      <c r="J241" s="6" t="s">
        <v>74</v>
      </c>
      <c r="K241" s="6">
        <v>-2.23</v>
      </c>
      <c r="L241" s="6">
        <v>-2.2200000000000002</v>
      </c>
      <c r="M241" s="6">
        <v>0.5</v>
      </c>
      <c r="N241" s="6">
        <v>-2.72</v>
      </c>
      <c r="O241" s="6">
        <v>1.3666670000000001</v>
      </c>
      <c r="P241" s="6">
        <v>0.53</v>
      </c>
      <c r="Q241" s="6">
        <v>0</v>
      </c>
      <c r="R241" s="6">
        <v>0.06</v>
      </c>
      <c r="S241" s="6">
        <v>19.600000000000001</v>
      </c>
      <c r="T241" s="6">
        <v>0</v>
      </c>
      <c r="U241" s="6">
        <v>2.2000000000000002</v>
      </c>
      <c r="V241" s="9">
        <f t="shared" si="7"/>
        <v>1.4634146341463415E-2</v>
      </c>
      <c r="W241" s="9">
        <v>0</v>
      </c>
      <c r="X241" s="6" t="s">
        <v>27</v>
      </c>
      <c r="Y241" s="6" t="s">
        <v>32</v>
      </c>
      <c r="Z241" s="6" t="s">
        <v>41</v>
      </c>
      <c r="AA241" s="6" t="s">
        <v>396</v>
      </c>
    </row>
    <row r="242" spans="2:27" x14ac:dyDescent="0.2">
      <c r="B242" s="6" t="s">
        <v>397</v>
      </c>
      <c r="C242" s="6">
        <v>329</v>
      </c>
      <c r="D242" s="7" t="str">
        <f t="shared" si="6"/>
        <v>00308_329</v>
      </c>
      <c r="E242" s="6" t="s">
        <v>398</v>
      </c>
      <c r="F242" s="6">
        <v>13.5</v>
      </c>
      <c r="G242" s="6">
        <v>4.0999999999999996</v>
      </c>
      <c r="H242" s="6">
        <v>55.35</v>
      </c>
      <c r="I242" s="8">
        <v>43766</v>
      </c>
      <c r="J242" s="6" t="s">
        <v>150</v>
      </c>
      <c r="K242" s="6">
        <v>-2.23</v>
      </c>
      <c r="L242" s="6">
        <v>-2.2200000000000002</v>
      </c>
      <c r="M242" s="6">
        <v>0.5</v>
      </c>
      <c r="N242" s="6">
        <v>-2.72</v>
      </c>
      <c r="O242" s="6">
        <v>1.3666670000000001</v>
      </c>
      <c r="P242" s="6">
        <v>0.85</v>
      </c>
      <c r="Q242" s="6">
        <v>0</v>
      </c>
      <c r="R242" s="6">
        <v>0.13</v>
      </c>
      <c r="S242" s="6">
        <v>11.5</v>
      </c>
      <c r="T242" s="6">
        <v>0</v>
      </c>
      <c r="U242" s="6">
        <v>1.8</v>
      </c>
      <c r="V242" s="9">
        <f t="shared" si="7"/>
        <v>3.1707317073170732E-2</v>
      </c>
      <c r="W242" s="9">
        <v>0</v>
      </c>
      <c r="X242" s="6" t="s">
        <v>27</v>
      </c>
      <c r="Y242" s="6" t="s">
        <v>32</v>
      </c>
      <c r="Z242" s="6" t="s">
        <v>41</v>
      </c>
      <c r="AA242" s="6" t="s">
        <v>398</v>
      </c>
    </row>
    <row r="243" spans="2:27" x14ac:dyDescent="0.2">
      <c r="B243" s="6" t="s">
        <v>399</v>
      </c>
      <c r="C243" s="6">
        <v>332</v>
      </c>
      <c r="D243" s="7" t="str">
        <f t="shared" si="6"/>
        <v>00033_332</v>
      </c>
      <c r="E243" s="6" t="s">
        <v>400</v>
      </c>
      <c r="F243" s="6">
        <v>52.5</v>
      </c>
      <c r="G243" s="6">
        <v>5.65</v>
      </c>
      <c r="H243" s="6">
        <v>296.625</v>
      </c>
      <c r="I243" s="8">
        <v>43756</v>
      </c>
      <c r="J243" s="6" t="s">
        <v>74</v>
      </c>
      <c r="K243" s="6">
        <v>-2.2400000000000002</v>
      </c>
      <c r="L243" s="6">
        <v>-2.2200000000000002</v>
      </c>
      <c r="M243" s="6">
        <v>0.75</v>
      </c>
      <c r="N243" s="6">
        <v>-2.97</v>
      </c>
      <c r="O243" s="6">
        <v>1.8833329999999999</v>
      </c>
      <c r="P243" s="6">
        <v>1.1000000000000001</v>
      </c>
      <c r="Q243" s="6">
        <v>0</v>
      </c>
      <c r="R243" s="6">
        <v>0.03</v>
      </c>
      <c r="S243" s="6">
        <v>57.8</v>
      </c>
      <c r="T243" s="6">
        <v>0</v>
      </c>
      <c r="U243" s="6">
        <v>1.6</v>
      </c>
      <c r="V243" s="9">
        <f t="shared" si="7"/>
        <v>5.3097345132743353E-3</v>
      </c>
      <c r="W243" s="9">
        <v>0</v>
      </c>
      <c r="X243" s="6" t="s">
        <v>27</v>
      </c>
      <c r="Y243" s="6" t="s">
        <v>32</v>
      </c>
      <c r="Z243" s="6" t="s">
        <v>41</v>
      </c>
      <c r="AA243" s="6" t="s">
        <v>400</v>
      </c>
    </row>
    <row r="244" spans="2:27" x14ac:dyDescent="0.2">
      <c r="B244" s="6" t="s">
        <v>399</v>
      </c>
      <c r="C244" s="6">
        <v>333</v>
      </c>
      <c r="D244" s="7" t="str">
        <f t="shared" si="6"/>
        <v>00033_333</v>
      </c>
      <c r="E244" s="6" t="s">
        <v>401</v>
      </c>
      <c r="F244" s="6">
        <v>52.5</v>
      </c>
      <c r="G244" s="6">
        <v>5.5</v>
      </c>
      <c r="H244" s="6">
        <v>288.75</v>
      </c>
      <c r="I244" s="8">
        <v>43756</v>
      </c>
      <c r="J244" s="6" t="s">
        <v>74</v>
      </c>
      <c r="K244" s="6">
        <v>-2.2400000000000002</v>
      </c>
      <c r="L244" s="6">
        <v>-2.2200000000000002</v>
      </c>
      <c r="M244" s="6">
        <v>0.75</v>
      </c>
      <c r="N244" s="6">
        <v>-2.97</v>
      </c>
      <c r="O244" s="6">
        <v>1.8333330000000001</v>
      </c>
      <c r="P244" s="6">
        <v>1.07</v>
      </c>
      <c r="Q244" s="6">
        <v>0</v>
      </c>
      <c r="R244" s="6">
        <v>0.11</v>
      </c>
      <c r="S244" s="6">
        <v>56.2</v>
      </c>
      <c r="T244" s="6">
        <v>0</v>
      </c>
      <c r="U244" s="6">
        <v>5.8</v>
      </c>
      <c r="V244" s="9">
        <f t="shared" si="7"/>
        <v>0.02</v>
      </c>
      <c r="W244" s="9">
        <v>0</v>
      </c>
      <c r="X244" s="6" t="s">
        <v>27</v>
      </c>
      <c r="Y244" s="6" t="s">
        <v>32</v>
      </c>
      <c r="Z244" s="6" t="s">
        <v>41</v>
      </c>
      <c r="AA244" s="6" t="s">
        <v>401</v>
      </c>
    </row>
    <row r="245" spans="2:27" x14ac:dyDescent="0.2">
      <c r="B245" s="6" t="s">
        <v>402</v>
      </c>
      <c r="C245" s="6">
        <v>335</v>
      </c>
      <c r="D245" s="7" t="str">
        <f t="shared" si="6"/>
        <v>00285_335</v>
      </c>
      <c r="E245" s="6" t="s">
        <v>403</v>
      </c>
      <c r="F245" s="6">
        <v>29</v>
      </c>
      <c r="G245" s="6">
        <v>12.65</v>
      </c>
      <c r="H245" s="6">
        <v>366.85</v>
      </c>
      <c r="I245" s="8">
        <v>43756</v>
      </c>
      <c r="J245" s="6" t="s">
        <v>74</v>
      </c>
      <c r="K245" s="6">
        <v>-2.2400000000000002</v>
      </c>
      <c r="L245" s="6">
        <v>-2.2200000000000002</v>
      </c>
      <c r="M245" s="6">
        <v>0.75</v>
      </c>
      <c r="N245" s="6">
        <v>-2.97</v>
      </c>
      <c r="O245" s="6">
        <v>8.15</v>
      </c>
      <c r="P245" s="6">
        <v>6.55</v>
      </c>
      <c r="Q245" s="6">
        <v>0.15</v>
      </c>
      <c r="R245" s="6">
        <v>0.81</v>
      </c>
      <c r="S245" s="6">
        <v>190</v>
      </c>
      <c r="T245" s="6">
        <v>4.4000000000000004</v>
      </c>
      <c r="U245" s="6">
        <v>23.5</v>
      </c>
      <c r="V245" s="9">
        <f t="shared" si="7"/>
        <v>6.4031620553359689E-2</v>
      </c>
      <c r="W245" s="9">
        <v>2.4375000000000001E-2</v>
      </c>
      <c r="X245" s="6" t="s">
        <v>27</v>
      </c>
      <c r="Y245" s="6" t="s">
        <v>32</v>
      </c>
      <c r="Z245" s="6" t="s">
        <v>29</v>
      </c>
      <c r="AA245" s="6" t="s">
        <v>403</v>
      </c>
    </row>
    <row r="246" spans="2:27" x14ac:dyDescent="0.2">
      <c r="B246" s="6" t="s">
        <v>404</v>
      </c>
      <c r="C246" s="6">
        <v>341</v>
      </c>
      <c r="D246" s="7" t="str">
        <f t="shared" si="6"/>
        <v>00774_341</v>
      </c>
      <c r="E246" s="6" t="s">
        <v>405</v>
      </c>
      <c r="F246" s="6">
        <v>29.5</v>
      </c>
      <c r="G246" s="6">
        <v>5.5</v>
      </c>
      <c r="H246" s="6">
        <v>162.25</v>
      </c>
      <c r="I246" s="8">
        <v>43748</v>
      </c>
      <c r="J246" s="6" t="s">
        <v>47</v>
      </c>
      <c r="K246" s="6">
        <v>-2.2000000000000002</v>
      </c>
      <c r="L246" s="6">
        <v>-2.2200000000000002</v>
      </c>
      <c r="M246" s="6">
        <v>0.75</v>
      </c>
      <c r="N246" s="6">
        <v>-2.97</v>
      </c>
      <c r="O246" s="6">
        <v>1.8333330000000001</v>
      </c>
      <c r="P246" s="6">
        <v>1.64</v>
      </c>
      <c r="Q246" s="6">
        <v>0</v>
      </c>
      <c r="R246" s="6">
        <v>0.14000000000000001</v>
      </c>
      <c r="S246" s="6">
        <v>48.4</v>
      </c>
      <c r="T246" s="6">
        <v>0</v>
      </c>
      <c r="U246" s="6">
        <v>4.0999999999999996</v>
      </c>
      <c r="V246" s="9">
        <f t="shared" si="7"/>
        <v>2.5454545454545455E-2</v>
      </c>
      <c r="W246" s="9">
        <v>0</v>
      </c>
      <c r="X246" s="6" t="s">
        <v>27</v>
      </c>
      <c r="Y246" s="6" t="s">
        <v>32</v>
      </c>
      <c r="Z246" s="6" t="s">
        <v>41</v>
      </c>
      <c r="AA246" s="6" t="s">
        <v>405</v>
      </c>
    </row>
    <row r="247" spans="2:27" x14ac:dyDescent="0.2">
      <c r="B247" s="6" t="s">
        <v>404</v>
      </c>
      <c r="C247" s="6">
        <v>342</v>
      </c>
      <c r="D247" s="7" t="str">
        <f t="shared" si="6"/>
        <v>00774_342</v>
      </c>
      <c r="E247" s="6" t="s">
        <v>406</v>
      </c>
      <c r="F247" s="6">
        <v>13</v>
      </c>
      <c r="G247" s="6">
        <v>12.65</v>
      </c>
      <c r="H247" s="6">
        <v>164.45</v>
      </c>
      <c r="I247" s="8">
        <v>43748</v>
      </c>
      <c r="J247" s="6" t="s">
        <v>47</v>
      </c>
      <c r="K247" s="6">
        <v>-2.2000000000000002</v>
      </c>
      <c r="L247" s="6">
        <v>-2.2200000000000002</v>
      </c>
      <c r="M247" s="6">
        <v>0.75</v>
      </c>
      <c r="N247" s="6">
        <v>-2.97</v>
      </c>
      <c r="O247" s="6">
        <v>8.15</v>
      </c>
      <c r="P247" s="6">
        <v>3.82</v>
      </c>
      <c r="Q247" s="6">
        <v>0.21</v>
      </c>
      <c r="R247" s="6">
        <v>1.2</v>
      </c>
      <c r="S247" s="6">
        <v>49.7</v>
      </c>
      <c r="T247" s="6">
        <v>2.7</v>
      </c>
      <c r="U247" s="6">
        <v>15.6</v>
      </c>
      <c r="V247" s="9">
        <f t="shared" si="7"/>
        <v>9.4861660079051377E-2</v>
      </c>
      <c r="W247" s="9">
        <v>3.4033000000000001E-2</v>
      </c>
      <c r="X247" s="6" t="s">
        <v>27</v>
      </c>
      <c r="Y247" s="6" t="s">
        <v>32</v>
      </c>
      <c r="Z247" s="6" t="s">
        <v>29</v>
      </c>
      <c r="AA247" s="6" t="s">
        <v>406</v>
      </c>
    </row>
    <row r="248" spans="2:27" x14ac:dyDescent="0.2">
      <c r="B248" s="6" t="s">
        <v>404</v>
      </c>
      <c r="C248" s="6">
        <v>347</v>
      </c>
      <c r="D248" s="7" t="str">
        <f t="shared" si="6"/>
        <v>00774_347</v>
      </c>
      <c r="E248" s="6" t="s">
        <v>407</v>
      </c>
      <c r="F248" s="6">
        <v>11</v>
      </c>
      <c r="G248" s="6">
        <v>3.75</v>
      </c>
      <c r="H248" s="6">
        <v>41.25</v>
      </c>
      <c r="I248" s="8">
        <v>43748</v>
      </c>
      <c r="J248" s="6" t="s">
        <v>47</v>
      </c>
      <c r="K248" s="6">
        <v>-2.2000000000000002</v>
      </c>
      <c r="L248" s="6">
        <v>-2.2200000000000002</v>
      </c>
      <c r="M248" s="6">
        <v>0.75</v>
      </c>
      <c r="N248" s="6">
        <v>-2.97</v>
      </c>
      <c r="O248" s="6">
        <v>1</v>
      </c>
      <c r="P248" s="6">
        <v>1.1499999999999999</v>
      </c>
      <c r="Q248" s="6">
        <v>0.01</v>
      </c>
      <c r="R248" s="6">
        <v>0.08</v>
      </c>
      <c r="S248" s="6">
        <v>12.7</v>
      </c>
      <c r="T248" s="6">
        <v>0.1</v>
      </c>
      <c r="U248" s="6">
        <v>0.9</v>
      </c>
      <c r="V248" s="9">
        <f t="shared" si="7"/>
        <v>2.1333333333333333E-2</v>
      </c>
      <c r="W248" s="9">
        <v>1.3093E-2</v>
      </c>
      <c r="X248" s="6" t="s">
        <v>27</v>
      </c>
      <c r="Y248" s="6" t="s">
        <v>32</v>
      </c>
      <c r="Z248" s="6" t="s">
        <v>29</v>
      </c>
      <c r="AA248" s="6" t="s">
        <v>407</v>
      </c>
    </row>
    <row r="249" spans="2:27" x14ac:dyDescent="0.2">
      <c r="B249" s="6" t="s">
        <v>408</v>
      </c>
      <c r="C249" s="6">
        <v>351</v>
      </c>
      <c r="D249" s="7" t="str">
        <f t="shared" si="6"/>
        <v>00484_351</v>
      </c>
      <c r="E249" s="6" t="s">
        <v>409</v>
      </c>
      <c r="F249" s="6">
        <v>26.5</v>
      </c>
      <c r="G249" s="6">
        <v>5.5</v>
      </c>
      <c r="H249" s="6">
        <v>145.75</v>
      </c>
      <c r="I249" s="8">
        <v>43756</v>
      </c>
      <c r="J249" s="6" t="s">
        <v>74</v>
      </c>
      <c r="K249" s="6">
        <v>-2.2400000000000002</v>
      </c>
      <c r="L249" s="6">
        <v>-2.2200000000000002</v>
      </c>
      <c r="M249" s="6">
        <v>0.75</v>
      </c>
      <c r="N249" s="6">
        <v>-2.97</v>
      </c>
      <c r="O249" s="6">
        <v>1.8333330000000001</v>
      </c>
      <c r="P249" s="6">
        <v>0.75</v>
      </c>
      <c r="Q249" s="6">
        <v>0</v>
      </c>
      <c r="R249" s="6">
        <v>0.15</v>
      </c>
      <c r="S249" s="6">
        <v>19.899999999999999</v>
      </c>
      <c r="T249" s="6">
        <v>0</v>
      </c>
      <c r="U249" s="6">
        <v>4</v>
      </c>
      <c r="V249" s="9">
        <f t="shared" si="7"/>
        <v>2.7272727272727271E-2</v>
      </c>
      <c r="W249" s="9">
        <v>0</v>
      </c>
      <c r="X249" s="6" t="s">
        <v>27</v>
      </c>
      <c r="Y249" s="6" t="s">
        <v>32</v>
      </c>
      <c r="Z249" s="6" t="s">
        <v>41</v>
      </c>
      <c r="AA249" s="6" t="s">
        <v>409</v>
      </c>
    </row>
    <row r="250" spans="2:27" x14ac:dyDescent="0.2">
      <c r="B250" s="6" t="s">
        <v>408</v>
      </c>
      <c r="C250" s="6">
        <v>352</v>
      </c>
      <c r="D250" s="7" t="str">
        <f t="shared" si="6"/>
        <v>00484_352</v>
      </c>
      <c r="E250" s="6" t="s">
        <v>410</v>
      </c>
      <c r="F250" s="6">
        <v>23</v>
      </c>
      <c r="G250" s="6">
        <v>7.2</v>
      </c>
      <c r="H250" s="6">
        <v>165.6</v>
      </c>
      <c r="I250" s="8">
        <v>43756</v>
      </c>
      <c r="J250" s="6" t="s">
        <v>74</v>
      </c>
      <c r="K250" s="6">
        <v>-2.2400000000000002</v>
      </c>
      <c r="L250" s="6">
        <v>-2.2200000000000002</v>
      </c>
      <c r="M250" s="6">
        <v>0.75</v>
      </c>
      <c r="N250" s="6">
        <v>-2.97</v>
      </c>
      <c r="O250" s="6">
        <v>2.7</v>
      </c>
      <c r="P250" s="6">
        <v>1.03</v>
      </c>
      <c r="Q250" s="6">
        <v>0.02</v>
      </c>
      <c r="R250" s="6">
        <v>0.41</v>
      </c>
      <c r="S250" s="6">
        <v>23.7</v>
      </c>
      <c r="T250" s="6">
        <v>0.5</v>
      </c>
      <c r="U250" s="6">
        <v>9.4</v>
      </c>
      <c r="V250" s="9">
        <f t="shared" si="7"/>
        <v>5.6944444444444436E-2</v>
      </c>
      <c r="W250" s="9">
        <v>9.7959999999999992E-3</v>
      </c>
      <c r="X250" s="6" t="s">
        <v>27</v>
      </c>
      <c r="Y250" s="6" t="s">
        <v>32</v>
      </c>
      <c r="Z250" s="6" t="s">
        <v>29</v>
      </c>
      <c r="AA250" s="6" t="s">
        <v>410</v>
      </c>
    </row>
    <row r="251" spans="2:27" x14ac:dyDescent="0.2">
      <c r="B251" s="6" t="s">
        <v>411</v>
      </c>
      <c r="C251" s="6">
        <v>356</v>
      </c>
      <c r="D251" s="7" t="str">
        <f t="shared" si="6"/>
        <v>01655_356</v>
      </c>
      <c r="E251" s="6" t="s">
        <v>412</v>
      </c>
      <c r="F251" s="6">
        <v>41</v>
      </c>
      <c r="G251" s="6">
        <v>7</v>
      </c>
      <c r="H251" s="6">
        <v>287</v>
      </c>
      <c r="I251" s="8">
        <v>43756</v>
      </c>
      <c r="J251" s="6" t="s">
        <v>38</v>
      </c>
      <c r="K251" s="6">
        <v>-2.2400000000000002</v>
      </c>
      <c r="L251" s="6">
        <v>-2.2200000000000002</v>
      </c>
      <c r="M251" s="6">
        <v>0.75</v>
      </c>
      <c r="N251" s="6">
        <v>-2.97</v>
      </c>
      <c r="O251" s="6">
        <v>2.5</v>
      </c>
      <c r="P251" s="6">
        <v>1.78</v>
      </c>
      <c r="Q251" s="6">
        <v>0.11</v>
      </c>
      <c r="R251" s="6">
        <v>0.22</v>
      </c>
      <c r="S251" s="6">
        <v>73</v>
      </c>
      <c r="T251" s="6">
        <v>4.5</v>
      </c>
      <c r="U251" s="6">
        <v>9</v>
      </c>
      <c r="V251" s="9">
        <f t="shared" si="7"/>
        <v>3.1428571428571431E-2</v>
      </c>
      <c r="W251" s="9">
        <v>5.5724000000000003E-2</v>
      </c>
      <c r="X251" s="6" t="s">
        <v>27</v>
      </c>
      <c r="Y251" s="6" t="s">
        <v>32</v>
      </c>
      <c r="Z251" s="6" t="s">
        <v>29</v>
      </c>
      <c r="AA251" s="6" t="s">
        <v>412</v>
      </c>
    </row>
    <row r="252" spans="2:27" x14ac:dyDescent="0.2">
      <c r="B252" s="6" t="s">
        <v>411</v>
      </c>
      <c r="C252" s="6">
        <v>357</v>
      </c>
      <c r="D252" s="7" t="str">
        <f t="shared" si="6"/>
        <v>01655_357</v>
      </c>
      <c r="E252" s="6" t="s">
        <v>413</v>
      </c>
      <c r="F252" s="6">
        <v>50</v>
      </c>
      <c r="G252" s="6">
        <v>6.3</v>
      </c>
      <c r="H252" s="6">
        <v>315</v>
      </c>
      <c r="I252" s="8">
        <v>43756</v>
      </c>
      <c r="J252" s="6" t="s">
        <v>38</v>
      </c>
      <c r="K252" s="6">
        <v>-2.2400000000000002</v>
      </c>
      <c r="L252" s="6">
        <v>-2.2200000000000002</v>
      </c>
      <c r="M252" s="6">
        <v>0.75</v>
      </c>
      <c r="N252" s="6">
        <v>-2.97</v>
      </c>
      <c r="O252" s="6">
        <v>1.8</v>
      </c>
      <c r="P252" s="6">
        <v>2.15</v>
      </c>
      <c r="Q252" s="6">
        <v>0</v>
      </c>
      <c r="R252" s="6">
        <v>0.06</v>
      </c>
      <c r="S252" s="6">
        <v>107.5</v>
      </c>
      <c r="T252" s="6">
        <v>0</v>
      </c>
      <c r="U252" s="6">
        <v>3</v>
      </c>
      <c r="V252" s="9">
        <f t="shared" si="7"/>
        <v>9.5238095238095229E-3</v>
      </c>
      <c r="W252" s="9">
        <v>0</v>
      </c>
      <c r="X252" s="6" t="s">
        <v>27</v>
      </c>
      <c r="Y252" s="6" t="s">
        <v>32</v>
      </c>
      <c r="Z252" s="6" t="s">
        <v>41</v>
      </c>
      <c r="AA252" s="6" t="s">
        <v>413</v>
      </c>
    </row>
    <row r="253" spans="2:27" x14ac:dyDescent="0.2">
      <c r="B253" s="6" t="s">
        <v>411</v>
      </c>
      <c r="C253" s="6">
        <v>358</v>
      </c>
      <c r="D253" s="7" t="str">
        <f t="shared" si="6"/>
        <v>01655_358</v>
      </c>
      <c r="E253" s="6" t="s">
        <v>414</v>
      </c>
      <c r="F253" s="6">
        <v>51</v>
      </c>
      <c r="G253" s="6">
        <v>6.1</v>
      </c>
      <c r="H253" s="6">
        <v>311.10000000000002</v>
      </c>
      <c r="I253" s="8">
        <v>43756</v>
      </c>
      <c r="J253" s="6" t="s">
        <v>38</v>
      </c>
      <c r="K253" s="6">
        <v>-2.2400000000000002</v>
      </c>
      <c r="L253" s="6">
        <v>-2.2200000000000002</v>
      </c>
      <c r="M253" s="6">
        <v>0.75</v>
      </c>
      <c r="N253" s="6">
        <v>-2.97</v>
      </c>
      <c r="O253" s="6">
        <v>1.6</v>
      </c>
      <c r="P253" s="6">
        <v>1.97</v>
      </c>
      <c r="Q253" s="6">
        <v>0</v>
      </c>
      <c r="R253" s="6">
        <v>0.13</v>
      </c>
      <c r="S253" s="6">
        <v>100.5</v>
      </c>
      <c r="T253" s="6">
        <v>0</v>
      </c>
      <c r="U253" s="6">
        <v>6.6</v>
      </c>
      <c r="V253" s="9">
        <f t="shared" si="7"/>
        <v>2.1311475409836068E-2</v>
      </c>
      <c r="W253" s="9">
        <v>0</v>
      </c>
      <c r="X253" s="6" t="s">
        <v>27</v>
      </c>
      <c r="Y253" s="6" t="s">
        <v>32</v>
      </c>
      <c r="Z253" s="6" t="s">
        <v>41</v>
      </c>
      <c r="AA253" s="6" t="s">
        <v>414</v>
      </c>
    </row>
    <row r="254" spans="2:27" x14ac:dyDescent="0.2">
      <c r="B254" s="6" t="s">
        <v>415</v>
      </c>
      <c r="C254" s="6">
        <v>363</v>
      </c>
      <c r="D254" s="7" t="str">
        <f t="shared" si="6"/>
        <v>00240_363</v>
      </c>
      <c r="E254" s="6" t="s">
        <v>416</v>
      </c>
      <c r="F254" s="6">
        <v>37</v>
      </c>
      <c r="G254" s="6">
        <v>6.2</v>
      </c>
      <c r="H254" s="6">
        <v>229.4</v>
      </c>
      <c r="I254" s="8">
        <v>43756</v>
      </c>
      <c r="J254" s="6" t="s">
        <v>74</v>
      </c>
      <c r="K254" s="6">
        <v>-2.2400000000000002</v>
      </c>
      <c r="L254" s="6">
        <v>-2.2200000000000002</v>
      </c>
      <c r="M254" s="6">
        <v>0.75</v>
      </c>
      <c r="N254" s="6">
        <v>-2.97</v>
      </c>
      <c r="O254" s="6">
        <v>1.7</v>
      </c>
      <c r="P254" s="6">
        <v>1</v>
      </c>
      <c r="Q254" s="6">
        <v>0</v>
      </c>
      <c r="R254" s="6">
        <v>0</v>
      </c>
      <c r="S254" s="6">
        <v>37</v>
      </c>
      <c r="T254" s="6">
        <v>0</v>
      </c>
      <c r="U254" s="6">
        <v>0</v>
      </c>
      <c r="V254" s="9">
        <f t="shared" si="7"/>
        <v>0</v>
      </c>
      <c r="W254" s="9">
        <v>0</v>
      </c>
      <c r="X254" s="6" t="s">
        <v>27</v>
      </c>
      <c r="Y254" s="6" t="s">
        <v>32</v>
      </c>
      <c r="Z254" s="6" t="s">
        <v>41</v>
      </c>
      <c r="AA254" s="6" t="s">
        <v>416</v>
      </c>
    </row>
    <row r="255" spans="2:27" x14ac:dyDescent="0.2">
      <c r="B255" s="6" t="s">
        <v>417</v>
      </c>
      <c r="C255" s="6">
        <v>366</v>
      </c>
      <c r="D255" s="7" t="str">
        <f t="shared" si="6"/>
        <v>00313_366</v>
      </c>
      <c r="E255" s="6" t="s">
        <v>418</v>
      </c>
      <c r="F255" s="6">
        <v>30</v>
      </c>
      <c r="G255" s="6">
        <v>7</v>
      </c>
      <c r="H255" s="6">
        <v>210</v>
      </c>
      <c r="I255" s="8">
        <v>43756</v>
      </c>
      <c r="J255" s="6" t="s">
        <v>74</v>
      </c>
      <c r="K255" s="6">
        <v>-2.2400000000000002</v>
      </c>
      <c r="L255" s="6">
        <v>-2.2200000000000002</v>
      </c>
      <c r="M255" s="6">
        <v>0.75</v>
      </c>
      <c r="N255" s="6">
        <v>-2.97</v>
      </c>
      <c r="O255" s="6">
        <v>2.5</v>
      </c>
      <c r="P255" s="6">
        <v>2.37</v>
      </c>
      <c r="Q255" s="6">
        <v>0.09</v>
      </c>
      <c r="R255" s="6">
        <v>0.24</v>
      </c>
      <c r="S255" s="6">
        <v>71.099999999999994</v>
      </c>
      <c r="T255" s="6">
        <v>2.7</v>
      </c>
      <c r="U255" s="6">
        <v>7.2</v>
      </c>
      <c r="V255" s="9">
        <f t="shared" si="7"/>
        <v>3.4285714285714287E-2</v>
      </c>
      <c r="W255" s="9">
        <v>4.6011999999999997E-2</v>
      </c>
      <c r="X255" s="6" t="s">
        <v>27</v>
      </c>
      <c r="Y255" s="6" t="s">
        <v>32</v>
      </c>
      <c r="Z255" s="6" t="s">
        <v>29</v>
      </c>
      <c r="AA255" s="6" t="s">
        <v>418</v>
      </c>
    </row>
    <row r="256" spans="2:27" x14ac:dyDescent="0.2">
      <c r="B256" s="6" t="s">
        <v>419</v>
      </c>
      <c r="C256" s="6">
        <v>367</v>
      </c>
      <c r="D256" s="7" t="str">
        <f t="shared" si="6"/>
        <v>00124_367</v>
      </c>
      <c r="E256" s="6" t="s">
        <v>420</v>
      </c>
      <c r="F256" s="6">
        <v>37.5</v>
      </c>
      <c r="G256" s="6">
        <v>19.600000000000001</v>
      </c>
      <c r="H256" s="6">
        <v>735</v>
      </c>
      <c r="I256" s="8">
        <v>43763</v>
      </c>
      <c r="J256" s="6" t="s">
        <v>74</v>
      </c>
      <c r="K256" s="6">
        <v>-2.2200000000000002</v>
      </c>
      <c r="L256" s="6">
        <v>-2.2200000000000002</v>
      </c>
      <c r="M256" s="6">
        <v>0.75</v>
      </c>
      <c r="N256" s="6">
        <v>-2.97</v>
      </c>
      <c r="O256" s="6">
        <v>15.1</v>
      </c>
      <c r="P256" s="6">
        <v>3.67</v>
      </c>
      <c r="Q256" s="6">
        <v>0.23</v>
      </c>
      <c r="R256" s="6">
        <v>2.33</v>
      </c>
      <c r="S256" s="6">
        <v>137.6</v>
      </c>
      <c r="T256" s="6">
        <v>8.6</v>
      </c>
      <c r="U256" s="6">
        <v>87.4</v>
      </c>
      <c r="V256" s="9">
        <f t="shared" si="7"/>
        <v>0.11887755102040816</v>
      </c>
      <c r="W256" s="9">
        <v>2.0247999999999999E-2</v>
      </c>
      <c r="X256" s="6" t="s">
        <v>27</v>
      </c>
      <c r="Y256" s="6" t="s">
        <v>32</v>
      </c>
      <c r="Z256" s="6" t="s">
        <v>29</v>
      </c>
      <c r="AA256" s="6" t="s">
        <v>420</v>
      </c>
    </row>
    <row r="257" spans="2:27" x14ac:dyDescent="0.2">
      <c r="B257" s="6" t="s">
        <v>419</v>
      </c>
      <c r="C257" s="6">
        <v>368</v>
      </c>
      <c r="D257" s="7" t="str">
        <f t="shared" si="6"/>
        <v>00124_368</v>
      </c>
      <c r="E257" s="6" t="s">
        <v>421</v>
      </c>
      <c r="F257" s="6">
        <v>32.5</v>
      </c>
      <c r="G257" s="6">
        <v>14.6</v>
      </c>
      <c r="H257" s="6">
        <v>474.5</v>
      </c>
      <c r="I257" s="8">
        <v>43763</v>
      </c>
      <c r="J257" s="6" t="s">
        <v>26</v>
      </c>
      <c r="K257" s="6">
        <v>-2.2200000000000002</v>
      </c>
      <c r="L257" s="6">
        <v>-2.2200000000000002</v>
      </c>
      <c r="M257" s="6">
        <v>0.75</v>
      </c>
      <c r="N257" s="6">
        <v>-2.97</v>
      </c>
      <c r="O257" s="6">
        <v>10.1</v>
      </c>
      <c r="P257" s="6">
        <v>4.1100000000000003</v>
      </c>
      <c r="Q257" s="6">
        <v>0.44</v>
      </c>
      <c r="R257" s="6">
        <v>1.52</v>
      </c>
      <c r="S257" s="6">
        <v>133.6</v>
      </c>
      <c r="T257" s="6">
        <v>14.3</v>
      </c>
      <c r="U257" s="6">
        <v>49.4</v>
      </c>
      <c r="V257" s="9">
        <f t="shared" si="7"/>
        <v>0.10410958904109589</v>
      </c>
      <c r="W257" s="9">
        <v>5.7343999999999999E-2</v>
      </c>
      <c r="X257" s="6" t="s">
        <v>27</v>
      </c>
      <c r="Y257" s="6" t="s">
        <v>32</v>
      </c>
      <c r="Z257" s="6" t="s">
        <v>29</v>
      </c>
      <c r="AA257" s="6" t="s">
        <v>421</v>
      </c>
    </row>
    <row r="258" spans="2:27" x14ac:dyDescent="0.2">
      <c r="B258" s="6" t="s">
        <v>422</v>
      </c>
      <c r="C258" s="6">
        <v>369</v>
      </c>
      <c r="D258" s="7" t="str">
        <f t="shared" si="6"/>
        <v>01093_369</v>
      </c>
      <c r="E258" s="6" t="s">
        <v>423</v>
      </c>
      <c r="F258" s="6">
        <v>27</v>
      </c>
      <c r="G258" s="6">
        <v>17</v>
      </c>
      <c r="H258" s="6">
        <v>459</v>
      </c>
      <c r="I258" s="8">
        <v>43763</v>
      </c>
      <c r="J258" s="6" t="s">
        <v>74</v>
      </c>
      <c r="K258" s="6">
        <v>-2.2200000000000002</v>
      </c>
      <c r="L258" s="6">
        <v>-2.2200000000000002</v>
      </c>
      <c r="M258" s="6">
        <v>0.75</v>
      </c>
      <c r="N258" s="6">
        <v>-2.97</v>
      </c>
      <c r="O258" s="6">
        <v>12.5</v>
      </c>
      <c r="P258" s="6">
        <v>8.74</v>
      </c>
      <c r="Q258" s="6">
        <v>0.17</v>
      </c>
      <c r="R258" s="6">
        <v>2.36</v>
      </c>
      <c r="S258" s="6">
        <v>236</v>
      </c>
      <c r="T258" s="6">
        <v>4.5999999999999996</v>
      </c>
      <c r="U258" s="6">
        <v>63.7</v>
      </c>
      <c r="V258" s="9">
        <f t="shared" si="7"/>
        <v>0.13882352941176471</v>
      </c>
      <c r="W258" s="9">
        <v>1.8074E-2</v>
      </c>
      <c r="X258" s="6" t="s">
        <v>27</v>
      </c>
      <c r="Y258" s="6" t="s">
        <v>32</v>
      </c>
      <c r="Z258" s="6" t="s">
        <v>29</v>
      </c>
      <c r="AA258" s="6" t="s">
        <v>423</v>
      </c>
    </row>
    <row r="259" spans="2:27" x14ac:dyDescent="0.2">
      <c r="B259" s="6" t="s">
        <v>424</v>
      </c>
      <c r="C259" s="6">
        <v>371</v>
      </c>
      <c r="D259" s="7" t="str">
        <f t="shared" si="6"/>
        <v>00239_371</v>
      </c>
      <c r="E259" s="6" t="s">
        <v>425</v>
      </c>
      <c r="F259" s="6">
        <v>19</v>
      </c>
      <c r="G259" s="6">
        <v>9.1</v>
      </c>
      <c r="H259" s="6">
        <v>172.9</v>
      </c>
      <c r="I259" s="8">
        <v>43763</v>
      </c>
      <c r="J259" s="6" t="s">
        <v>74</v>
      </c>
      <c r="K259" s="6">
        <v>-2.21</v>
      </c>
      <c r="L259" s="6">
        <v>-2.2200000000000002</v>
      </c>
      <c r="M259" s="6">
        <v>0.75</v>
      </c>
      <c r="N259" s="6">
        <v>-2.97</v>
      </c>
      <c r="O259" s="6">
        <v>4.5999999999999996</v>
      </c>
      <c r="P259" s="6">
        <v>1.48</v>
      </c>
      <c r="Q259" s="6">
        <v>0</v>
      </c>
      <c r="R259" s="6">
        <v>0.2</v>
      </c>
      <c r="S259" s="6">
        <v>28.1</v>
      </c>
      <c r="T259" s="6">
        <v>0</v>
      </c>
      <c r="U259" s="6">
        <v>3.8</v>
      </c>
      <c r="V259" s="9">
        <f t="shared" si="7"/>
        <v>2.197802197802198E-2</v>
      </c>
      <c r="W259" s="9">
        <v>0</v>
      </c>
      <c r="X259" s="6" t="s">
        <v>27</v>
      </c>
      <c r="Y259" s="6" t="s">
        <v>32</v>
      </c>
      <c r="Z259" s="6" t="s">
        <v>41</v>
      </c>
      <c r="AA259" s="6" t="s">
        <v>425</v>
      </c>
    </row>
    <row r="260" spans="2:27" x14ac:dyDescent="0.2">
      <c r="B260" s="6" t="s">
        <v>424</v>
      </c>
      <c r="C260" s="6">
        <v>372</v>
      </c>
      <c r="D260" s="7" t="str">
        <f t="shared" si="6"/>
        <v>00239_372</v>
      </c>
      <c r="E260" s="6" t="s">
        <v>426</v>
      </c>
      <c r="F260" s="6">
        <v>23</v>
      </c>
      <c r="G260" s="6">
        <v>15</v>
      </c>
      <c r="H260" s="6">
        <v>345</v>
      </c>
      <c r="I260" s="8">
        <v>43763</v>
      </c>
      <c r="J260" s="6" t="s">
        <v>74</v>
      </c>
      <c r="K260" s="6">
        <v>-2.21</v>
      </c>
      <c r="L260" s="6">
        <v>-2.2200000000000002</v>
      </c>
      <c r="M260" s="6">
        <v>0.75</v>
      </c>
      <c r="N260" s="6">
        <v>-2.97</v>
      </c>
      <c r="O260" s="6">
        <v>10.5</v>
      </c>
      <c r="P260" s="6">
        <v>4.26</v>
      </c>
      <c r="Q260" s="6">
        <v>0.4</v>
      </c>
      <c r="R260" s="6">
        <v>1.78</v>
      </c>
      <c r="S260" s="6">
        <v>98</v>
      </c>
      <c r="T260" s="6">
        <v>9.1999999999999993</v>
      </c>
      <c r="U260" s="6">
        <v>40.9</v>
      </c>
      <c r="V260" s="9">
        <f t="shared" si="7"/>
        <v>0.11866666666666667</v>
      </c>
      <c r="W260" s="9">
        <v>5.0247E-2</v>
      </c>
      <c r="X260" s="6" t="s">
        <v>27</v>
      </c>
      <c r="Y260" s="6" t="s">
        <v>28</v>
      </c>
      <c r="Z260" s="6" t="s">
        <v>29</v>
      </c>
      <c r="AA260" s="6" t="s">
        <v>426</v>
      </c>
    </row>
    <row r="261" spans="2:27" x14ac:dyDescent="0.2">
      <c r="B261" s="6" t="s">
        <v>427</v>
      </c>
      <c r="C261" s="6">
        <v>374</v>
      </c>
      <c r="D261" s="7" t="str">
        <f t="shared" si="6"/>
        <v>00426_374</v>
      </c>
      <c r="E261" s="6" t="s">
        <v>428</v>
      </c>
      <c r="F261" s="6">
        <v>30.5</v>
      </c>
      <c r="G261" s="6">
        <v>4.25</v>
      </c>
      <c r="H261" s="6">
        <v>129.625</v>
      </c>
      <c r="I261" s="8">
        <v>43763</v>
      </c>
      <c r="J261" s="6" t="s">
        <v>26</v>
      </c>
      <c r="K261" s="6">
        <v>-2.2200000000000002</v>
      </c>
      <c r="L261" s="6">
        <v>-2.2200000000000002</v>
      </c>
      <c r="M261" s="6">
        <v>0.75</v>
      </c>
      <c r="N261" s="6">
        <v>-2.97</v>
      </c>
      <c r="O261" s="6">
        <v>1.4166669999999999</v>
      </c>
      <c r="P261" s="6">
        <v>1.21</v>
      </c>
      <c r="Q261" s="6">
        <v>0</v>
      </c>
      <c r="R261" s="6">
        <v>0.12</v>
      </c>
      <c r="S261" s="6">
        <v>36.9</v>
      </c>
      <c r="T261" s="6">
        <v>0</v>
      </c>
      <c r="U261" s="6">
        <v>3.7</v>
      </c>
      <c r="V261" s="9">
        <f t="shared" si="7"/>
        <v>2.8235294117647056E-2</v>
      </c>
      <c r="W261" s="9">
        <v>0</v>
      </c>
      <c r="X261" s="6" t="s">
        <v>27</v>
      </c>
      <c r="Y261" s="6" t="s">
        <v>32</v>
      </c>
      <c r="Z261" s="6" t="s">
        <v>41</v>
      </c>
      <c r="AA261" s="6" t="s">
        <v>428</v>
      </c>
    </row>
    <row r="262" spans="2:27" x14ac:dyDescent="0.2">
      <c r="B262" s="6" t="s">
        <v>429</v>
      </c>
      <c r="C262" s="6">
        <v>381</v>
      </c>
      <c r="D262" s="7" t="str">
        <f t="shared" si="6"/>
        <v>00717_381</v>
      </c>
      <c r="E262" s="6" t="s">
        <v>430</v>
      </c>
      <c r="F262" s="6">
        <v>50.5</v>
      </c>
      <c r="G262" s="6">
        <v>9.6999999999999993</v>
      </c>
      <c r="H262" s="6">
        <v>489.85</v>
      </c>
      <c r="I262" s="8">
        <v>43763</v>
      </c>
      <c r="J262" s="6" t="s">
        <v>26</v>
      </c>
      <c r="K262" s="6">
        <v>-2.21</v>
      </c>
      <c r="L262" s="6">
        <v>-2.2200000000000002</v>
      </c>
      <c r="M262" s="6">
        <v>0.75</v>
      </c>
      <c r="N262" s="6">
        <v>-2.97</v>
      </c>
      <c r="O262" s="6">
        <v>5.2</v>
      </c>
      <c r="P262" s="6">
        <v>3.46</v>
      </c>
      <c r="Q262" s="6">
        <v>0.09</v>
      </c>
      <c r="R262" s="6">
        <v>0.83</v>
      </c>
      <c r="S262" s="6">
        <v>174.7</v>
      </c>
      <c r="T262" s="6">
        <v>4.5</v>
      </c>
      <c r="U262" s="6">
        <v>41.9</v>
      </c>
      <c r="V262" s="9">
        <f t="shared" si="7"/>
        <v>8.5567010309278352E-2</v>
      </c>
      <c r="W262" s="9">
        <v>2.2849000000000001E-2</v>
      </c>
      <c r="X262" s="6" t="s">
        <v>27</v>
      </c>
      <c r="Y262" s="6" t="s">
        <v>32</v>
      </c>
      <c r="Z262" s="6" t="s">
        <v>29</v>
      </c>
      <c r="AA262" s="6" t="s">
        <v>430</v>
      </c>
    </row>
    <row r="263" spans="2:27" x14ac:dyDescent="0.2">
      <c r="B263" s="6" t="s">
        <v>429</v>
      </c>
      <c r="C263" s="6">
        <v>382</v>
      </c>
      <c r="D263" s="7" t="str">
        <f t="shared" ref="D263:D271" si="8">RIGHT(AA263,9)</f>
        <v>00717_382</v>
      </c>
      <c r="E263" s="6" t="s">
        <v>431</v>
      </c>
      <c r="F263" s="6">
        <v>57</v>
      </c>
      <c r="G263" s="6">
        <v>7.45</v>
      </c>
      <c r="H263" s="6">
        <v>424.65</v>
      </c>
      <c r="I263" s="8">
        <v>43763</v>
      </c>
      <c r="J263" s="6" t="s">
        <v>26</v>
      </c>
      <c r="K263" s="6">
        <v>-2.21</v>
      </c>
      <c r="L263" s="6">
        <v>-2.2200000000000002</v>
      </c>
      <c r="M263" s="6">
        <v>0.75</v>
      </c>
      <c r="N263" s="6">
        <v>-2.97</v>
      </c>
      <c r="O263" s="6">
        <v>2.95</v>
      </c>
      <c r="P263" s="6">
        <v>0.93</v>
      </c>
      <c r="Q263" s="6">
        <v>0</v>
      </c>
      <c r="R263" s="6">
        <v>0.26</v>
      </c>
      <c r="S263" s="6">
        <v>53</v>
      </c>
      <c r="T263" s="6">
        <v>0</v>
      </c>
      <c r="U263" s="6">
        <v>14.8</v>
      </c>
      <c r="V263" s="9">
        <f t="shared" si="7"/>
        <v>3.4899328859060406E-2</v>
      </c>
      <c r="W263" s="9">
        <v>0</v>
      </c>
      <c r="X263" s="6" t="s">
        <v>27</v>
      </c>
      <c r="Y263" s="6" t="s">
        <v>32</v>
      </c>
      <c r="Z263" s="6" t="s">
        <v>41</v>
      </c>
      <c r="AA263" s="6" t="s">
        <v>431</v>
      </c>
    </row>
    <row r="264" spans="2:27" x14ac:dyDescent="0.2">
      <c r="B264" s="6" t="s">
        <v>429</v>
      </c>
      <c r="C264" s="6">
        <v>383</v>
      </c>
      <c r="D264" s="7" t="str">
        <f t="shared" si="8"/>
        <v>00717_383</v>
      </c>
      <c r="E264" s="6" t="s">
        <v>432</v>
      </c>
      <c r="F264" s="6">
        <v>44</v>
      </c>
      <c r="G264" s="6">
        <v>5.85</v>
      </c>
      <c r="H264" s="6">
        <v>257.39999999999998</v>
      </c>
      <c r="I264" s="8">
        <v>43763</v>
      </c>
      <c r="J264" s="6" t="s">
        <v>26</v>
      </c>
      <c r="K264" s="6">
        <v>-2.21</v>
      </c>
      <c r="L264" s="6">
        <v>-2.2200000000000002</v>
      </c>
      <c r="M264" s="6">
        <v>0.75</v>
      </c>
      <c r="N264" s="6">
        <v>-2.97</v>
      </c>
      <c r="O264" s="6">
        <v>1.95</v>
      </c>
      <c r="P264" s="6">
        <v>1.3</v>
      </c>
      <c r="Q264" s="6">
        <v>0</v>
      </c>
      <c r="R264" s="6">
        <v>0.06</v>
      </c>
      <c r="S264" s="6">
        <v>57.2</v>
      </c>
      <c r="T264" s="6">
        <v>0</v>
      </c>
      <c r="U264" s="6">
        <v>2.6</v>
      </c>
      <c r="V264" s="9">
        <f t="shared" ref="V264:V271" si="9">R264/G264</f>
        <v>1.0256410256410256E-2</v>
      </c>
      <c r="W264" s="9">
        <v>0</v>
      </c>
      <c r="X264" s="6" t="s">
        <v>27</v>
      </c>
      <c r="Y264" s="6" t="s">
        <v>32</v>
      </c>
      <c r="Z264" s="6" t="s">
        <v>41</v>
      </c>
      <c r="AA264" s="6" t="s">
        <v>432</v>
      </c>
    </row>
    <row r="265" spans="2:27" x14ac:dyDescent="0.2">
      <c r="B265" s="6" t="s">
        <v>433</v>
      </c>
      <c r="C265" s="6">
        <v>384</v>
      </c>
      <c r="D265" s="7" t="str">
        <f t="shared" si="8"/>
        <v>00298_384</v>
      </c>
      <c r="E265" s="6" t="s">
        <v>434</v>
      </c>
      <c r="F265" s="6">
        <v>29</v>
      </c>
      <c r="G265" s="6">
        <v>17</v>
      </c>
      <c r="H265" s="6">
        <v>493</v>
      </c>
      <c r="I265" s="8">
        <v>43770</v>
      </c>
      <c r="J265" s="6" t="s">
        <v>74</v>
      </c>
      <c r="K265" s="6">
        <v>-2.2400000000000002</v>
      </c>
      <c r="L265" s="6">
        <v>-2.2200000000000002</v>
      </c>
      <c r="M265" s="6">
        <v>0.75</v>
      </c>
      <c r="N265" s="6">
        <v>-2.97</v>
      </c>
      <c r="O265" s="6">
        <v>12.5</v>
      </c>
      <c r="P265" s="6">
        <v>1.83</v>
      </c>
      <c r="Q265" s="6">
        <v>0.39</v>
      </c>
      <c r="R265" s="6">
        <v>1</v>
      </c>
      <c r="S265" s="6">
        <v>53.1</v>
      </c>
      <c r="T265" s="6">
        <v>11.3</v>
      </c>
      <c r="U265" s="6">
        <v>29</v>
      </c>
      <c r="V265" s="9">
        <f t="shared" si="9"/>
        <v>5.8823529411764705E-2</v>
      </c>
      <c r="W265" s="9">
        <v>4.1291000000000001E-2</v>
      </c>
      <c r="X265" s="6" t="s">
        <v>27</v>
      </c>
      <c r="Y265" s="6" t="s">
        <v>28</v>
      </c>
      <c r="Z265" s="6" t="s">
        <v>29</v>
      </c>
      <c r="AA265" s="6" t="s">
        <v>434</v>
      </c>
    </row>
    <row r="266" spans="2:27" x14ac:dyDescent="0.2">
      <c r="B266" s="6" t="s">
        <v>433</v>
      </c>
      <c r="C266" s="6">
        <v>385</v>
      </c>
      <c r="D266" s="7" t="str">
        <f t="shared" si="8"/>
        <v>00298_385</v>
      </c>
      <c r="E266" s="6" t="s">
        <v>435</v>
      </c>
      <c r="F266" s="6">
        <v>39</v>
      </c>
      <c r="G266" s="6">
        <v>7.15</v>
      </c>
      <c r="H266" s="6">
        <v>278.85000000000002</v>
      </c>
      <c r="I266" s="8">
        <v>43770</v>
      </c>
      <c r="J266" s="6" t="s">
        <v>38</v>
      </c>
      <c r="K266" s="6">
        <v>-2.2400000000000002</v>
      </c>
      <c r="L266" s="6">
        <v>-2.2200000000000002</v>
      </c>
      <c r="M266" s="6">
        <v>0.75</v>
      </c>
      <c r="N266" s="6">
        <v>-2.97</v>
      </c>
      <c r="O266" s="6">
        <v>2.65</v>
      </c>
      <c r="P266" s="6">
        <v>1.87</v>
      </c>
      <c r="Q266" s="6">
        <v>0</v>
      </c>
      <c r="R266" s="6">
        <v>0.2</v>
      </c>
      <c r="S266" s="6">
        <v>72.900000000000006</v>
      </c>
      <c r="T266" s="6">
        <v>0</v>
      </c>
      <c r="U266" s="6">
        <v>7.8</v>
      </c>
      <c r="V266" s="9">
        <f t="shared" si="9"/>
        <v>2.7972027972027972E-2</v>
      </c>
      <c r="W266" s="9">
        <v>0</v>
      </c>
      <c r="X266" s="6" t="s">
        <v>27</v>
      </c>
      <c r="Y266" s="6" t="s">
        <v>32</v>
      </c>
      <c r="Z266" s="6" t="s">
        <v>41</v>
      </c>
      <c r="AA266" s="6" t="s">
        <v>435</v>
      </c>
    </row>
    <row r="267" spans="2:27" x14ac:dyDescent="0.2">
      <c r="B267" s="6" t="s">
        <v>433</v>
      </c>
      <c r="C267" s="6">
        <v>386</v>
      </c>
      <c r="D267" s="7" t="str">
        <f t="shared" si="8"/>
        <v>00298_386</v>
      </c>
      <c r="E267" s="6" t="s">
        <v>436</v>
      </c>
      <c r="F267" s="6">
        <v>58</v>
      </c>
      <c r="G267" s="6">
        <v>7.15</v>
      </c>
      <c r="H267" s="6">
        <v>414.7</v>
      </c>
      <c r="I267" s="8">
        <v>43770</v>
      </c>
      <c r="J267" s="6" t="s">
        <v>38</v>
      </c>
      <c r="K267" s="6">
        <v>-2.2400000000000002</v>
      </c>
      <c r="L267" s="6">
        <v>-2.2200000000000002</v>
      </c>
      <c r="M267" s="6">
        <v>0.75</v>
      </c>
      <c r="N267" s="6">
        <v>-2.97</v>
      </c>
      <c r="O267" s="6">
        <v>2.65</v>
      </c>
      <c r="P267" s="6">
        <v>1.74</v>
      </c>
      <c r="Q267" s="6">
        <v>0</v>
      </c>
      <c r="R267" s="6">
        <v>0.14000000000000001</v>
      </c>
      <c r="S267" s="6">
        <v>100.9</v>
      </c>
      <c r="T267" s="6">
        <v>0</v>
      </c>
      <c r="U267" s="6">
        <v>8.1</v>
      </c>
      <c r="V267" s="9">
        <f t="shared" si="9"/>
        <v>1.9580419580419582E-2</v>
      </c>
      <c r="W267" s="9">
        <v>0</v>
      </c>
      <c r="X267" s="6" t="s">
        <v>27</v>
      </c>
      <c r="Y267" s="6" t="s">
        <v>32</v>
      </c>
      <c r="Z267" s="6" t="s">
        <v>41</v>
      </c>
      <c r="AA267" s="6" t="s">
        <v>436</v>
      </c>
    </row>
    <row r="268" spans="2:27" x14ac:dyDescent="0.2">
      <c r="B268" s="6" t="s">
        <v>437</v>
      </c>
      <c r="C268" s="6">
        <v>394</v>
      </c>
      <c r="D268" s="7" t="str">
        <f t="shared" si="8"/>
        <v>01148_394</v>
      </c>
      <c r="E268" s="6" t="s">
        <v>438</v>
      </c>
      <c r="F268" s="6">
        <v>49</v>
      </c>
      <c r="G268" s="6">
        <v>16</v>
      </c>
      <c r="H268" s="6">
        <v>784</v>
      </c>
      <c r="I268" s="8">
        <v>43770</v>
      </c>
      <c r="J268" s="6" t="s">
        <v>74</v>
      </c>
      <c r="K268" s="6">
        <v>-2.2400000000000002</v>
      </c>
      <c r="L268" s="6">
        <v>-2.2200000000000002</v>
      </c>
      <c r="M268" s="6">
        <v>0.75</v>
      </c>
      <c r="N268" s="6">
        <v>-2.97</v>
      </c>
      <c r="O268" s="6">
        <v>11.5</v>
      </c>
      <c r="P268" s="6">
        <v>3.93</v>
      </c>
      <c r="Q268" s="6">
        <v>0.02</v>
      </c>
      <c r="R268" s="6">
        <v>1.01</v>
      </c>
      <c r="S268" s="6">
        <v>192.6</v>
      </c>
      <c r="T268" s="6">
        <v>1</v>
      </c>
      <c r="U268" s="6">
        <v>49.5</v>
      </c>
      <c r="V268" s="9">
        <f t="shared" si="9"/>
        <v>6.3125000000000001E-2</v>
      </c>
      <c r="W268" s="9">
        <v>2.3180000000000002E-3</v>
      </c>
      <c r="X268" s="6" t="s">
        <v>27</v>
      </c>
      <c r="Y268" s="6" t="s">
        <v>28</v>
      </c>
      <c r="Z268" s="6" t="s">
        <v>29</v>
      </c>
      <c r="AA268" s="6" t="s">
        <v>438</v>
      </c>
    </row>
    <row r="269" spans="2:27" x14ac:dyDescent="0.2">
      <c r="B269" s="6" t="s">
        <v>437</v>
      </c>
      <c r="C269" s="6">
        <v>395</v>
      </c>
      <c r="D269" s="7" t="str">
        <f t="shared" si="8"/>
        <v>01148_395</v>
      </c>
      <c r="E269" s="6" t="s">
        <v>439</v>
      </c>
      <c r="F269" s="6">
        <v>44.5</v>
      </c>
      <c r="G269" s="6">
        <v>6.65</v>
      </c>
      <c r="H269" s="6">
        <v>295.92500000000001</v>
      </c>
      <c r="I269" s="8">
        <v>43770</v>
      </c>
      <c r="J269" s="6" t="s">
        <v>74</v>
      </c>
      <c r="K269" s="6">
        <v>-2.2400000000000002</v>
      </c>
      <c r="L269" s="6">
        <v>-2.2200000000000002</v>
      </c>
      <c r="M269" s="6">
        <v>0.75</v>
      </c>
      <c r="N269" s="6">
        <v>-2.97</v>
      </c>
      <c r="O269" s="6">
        <v>2.15</v>
      </c>
      <c r="P269" s="6">
        <v>1.08</v>
      </c>
      <c r="Q269" s="6">
        <v>0.01</v>
      </c>
      <c r="R269" s="6">
        <v>0.22</v>
      </c>
      <c r="S269" s="6">
        <v>48.1</v>
      </c>
      <c r="T269" s="6">
        <v>0.4</v>
      </c>
      <c r="U269" s="6">
        <v>9.8000000000000007</v>
      </c>
      <c r="V269" s="9">
        <f t="shared" si="9"/>
        <v>3.308270676691729E-2</v>
      </c>
      <c r="W269" s="9">
        <v>6.1619999999999999E-3</v>
      </c>
      <c r="X269" s="6" t="s">
        <v>27</v>
      </c>
      <c r="Y269" s="6" t="s">
        <v>32</v>
      </c>
      <c r="Z269" s="6" t="s">
        <v>29</v>
      </c>
      <c r="AA269" s="6" t="s">
        <v>439</v>
      </c>
    </row>
    <row r="270" spans="2:27" x14ac:dyDescent="0.2">
      <c r="B270" s="6" t="s">
        <v>440</v>
      </c>
      <c r="C270" s="6">
        <v>399</v>
      </c>
      <c r="D270" s="7" t="str">
        <f t="shared" si="8"/>
        <v>00223_399</v>
      </c>
      <c r="E270" s="6" t="s">
        <v>441</v>
      </c>
      <c r="F270" s="6">
        <v>45</v>
      </c>
      <c r="G270" s="6">
        <v>7.2</v>
      </c>
      <c r="H270" s="6">
        <v>324</v>
      </c>
      <c r="I270" s="8">
        <v>43748</v>
      </c>
      <c r="J270" s="6" t="s">
        <v>26</v>
      </c>
      <c r="K270" s="6">
        <v>-2.21</v>
      </c>
      <c r="L270" s="6">
        <v>-2.2200000000000002</v>
      </c>
      <c r="M270" s="6">
        <v>0.75</v>
      </c>
      <c r="N270" s="6">
        <v>-2.97</v>
      </c>
      <c r="O270" s="6">
        <v>2.7</v>
      </c>
      <c r="P270" s="6">
        <v>2.25</v>
      </c>
      <c r="Q270" s="6">
        <v>0.02</v>
      </c>
      <c r="R270" s="6">
        <v>0.26</v>
      </c>
      <c r="S270" s="6">
        <v>101.3</v>
      </c>
      <c r="T270" s="6">
        <v>0.9</v>
      </c>
      <c r="U270" s="6">
        <v>11.7</v>
      </c>
      <c r="V270" s="9">
        <f t="shared" si="9"/>
        <v>3.6111111111111115E-2</v>
      </c>
      <c r="W270" s="9">
        <v>9.7959999999999992E-3</v>
      </c>
      <c r="X270" s="6" t="s">
        <v>27</v>
      </c>
      <c r="Y270" s="6" t="s">
        <v>32</v>
      </c>
      <c r="Z270" s="6" t="s">
        <v>29</v>
      </c>
      <c r="AA270" s="6" t="s">
        <v>441</v>
      </c>
    </row>
    <row r="271" spans="2:27" x14ac:dyDescent="0.2">
      <c r="B271" s="6" t="s">
        <v>442</v>
      </c>
      <c r="C271" s="6">
        <v>55</v>
      </c>
      <c r="D271" s="7" t="str">
        <f t="shared" si="8"/>
        <v>00157_055</v>
      </c>
      <c r="E271" s="6" t="s">
        <v>443</v>
      </c>
      <c r="F271" s="6">
        <v>9</v>
      </c>
      <c r="G271" s="6">
        <v>14.8</v>
      </c>
      <c r="H271" s="6">
        <v>133.19999999999999</v>
      </c>
      <c r="I271" s="8">
        <v>43656</v>
      </c>
      <c r="J271" s="6" t="s">
        <v>47</v>
      </c>
      <c r="K271" s="6">
        <v>-0.72</v>
      </c>
      <c r="L271" s="6">
        <v>-0.72</v>
      </c>
      <c r="M271" s="6">
        <v>0.75</v>
      </c>
      <c r="N271" s="6">
        <v>-1.47</v>
      </c>
      <c r="O271" s="6">
        <v>10.3</v>
      </c>
      <c r="P271" s="6">
        <v>11.35</v>
      </c>
      <c r="Q271" s="6">
        <v>0.63</v>
      </c>
      <c r="R271" s="6">
        <v>1.44</v>
      </c>
      <c r="S271" s="6">
        <v>102.2</v>
      </c>
      <c r="T271" s="6">
        <v>5.7</v>
      </c>
      <c r="U271" s="6">
        <v>13</v>
      </c>
      <c r="V271" s="9">
        <f t="shared" si="9"/>
        <v>9.7297297297297289E-2</v>
      </c>
      <c r="W271" s="9">
        <v>8.0126000000000003E-2</v>
      </c>
      <c r="X271" s="6" t="s">
        <v>27</v>
      </c>
      <c r="Y271" s="6" t="s">
        <v>32</v>
      </c>
      <c r="Z271" s="6" t="s">
        <v>29</v>
      </c>
      <c r="AA271" s="6" t="s">
        <v>443</v>
      </c>
    </row>
  </sheetData>
  <mergeCells count="3">
    <mergeCell ref="S5:U5"/>
    <mergeCell ref="P5:R5"/>
    <mergeCell ref="P4:U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93F1C-CCE2-4BFD-A1DB-04F5D12FE227}">
  <sheetPr codeName="Blad2">
    <tabColor rgb="FF92D050"/>
    <pageSetUpPr fitToPage="1"/>
  </sheetPr>
  <dimension ref="B1:CV160"/>
  <sheetViews>
    <sheetView showGridLines="0" view="pageBreakPreview" zoomScaleNormal="100" zoomScaleSheetLayoutView="100" workbookViewId="0">
      <pane xSplit="3" ySplit="9" topLeftCell="D140" activePane="bottomRight" state="frozenSplit"/>
      <selection pane="topRight" activeCell="C1" sqref="C1"/>
      <selection pane="bottomLeft" activeCell="A10" sqref="A10"/>
      <selection pane="bottomRight" activeCell="N151" sqref="N151"/>
    </sheetView>
  </sheetViews>
  <sheetFormatPr defaultColWidth="9" defaultRowHeight="10.199999999999999" outlineLevelCol="1" x14ac:dyDescent="0.2"/>
  <cols>
    <col min="1" max="1" width="2.09765625" style="2" customWidth="1"/>
    <col min="2" max="2" width="9" style="2"/>
    <col min="3" max="3" width="6.3984375" style="2" customWidth="1"/>
    <col min="4" max="4" width="6.3984375" style="154" customWidth="1"/>
    <col min="5" max="5" width="8.09765625" style="154" customWidth="1"/>
    <col min="6" max="7" width="9" style="2"/>
    <col min="8" max="8" width="1.3984375" style="2" customWidth="1"/>
    <col min="9" max="9" width="14.09765625" style="2" customWidth="1"/>
    <col min="10" max="10" width="5.8984375" style="2" customWidth="1"/>
    <col min="11" max="11" width="1.3984375" style="2" customWidth="1"/>
    <col min="12" max="12" width="11.09765625" style="2" customWidth="1"/>
    <col min="13" max="13" width="11.3984375" style="2" customWidth="1"/>
    <col min="14" max="14" width="12.3984375" style="2" customWidth="1"/>
    <col min="15" max="15" width="11.19921875" style="2" customWidth="1"/>
    <col min="16" max="16" width="14.09765625" style="222" customWidth="1"/>
    <col min="17" max="17" width="7.3984375" style="2" customWidth="1"/>
    <col min="18" max="18" width="6.8984375" style="2" customWidth="1"/>
    <col min="19" max="19" width="6.3984375" style="2" customWidth="1"/>
    <col min="20" max="50" width="9" style="2" hidden="1" customWidth="1" outlineLevel="1"/>
    <col min="51" max="51" width="0.69921875" style="2" hidden="1" customWidth="1" outlineLevel="1"/>
    <col min="52" max="52" width="9" style="2" collapsed="1"/>
    <col min="53" max="53" width="9" style="2"/>
    <col min="54" max="54" width="5.8984375" style="2" customWidth="1"/>
    <col min="55" max="86" width="9" style="2" hidden="1" customWidth="1" outlineLevel="1"/>
    <col min="87" max="87" width="5.3984375" style="2" customWidth="1" collapsed="1"/>
    <col min="88" max="88" width="5.3984375" style="2" customWidth="1"/>
    <col min="89" max="89" width="5.69921875" style="2" customWidth="1"/>
    <col min="90" max="90" width="1.3984375" style="2" customWidth="1"/>
    <col min="91" max="92" width="4.09765625" style="2" customWidth="1"/>
    <col min="93" max="93" width="8.09765625" style="2" customWidth="1"/>
    <col min="94" max="94" width="6.8984375" style="2" customWidth="1"/>
    <col min="95" max="95" width="6" style="2" customWidth="1"/>
    <col min="96" max="97" width="9" style="2"/>
    <col min="98" max="98" width="6.3984375" style="2" customWidth="1"/>
    <col min="99" max="99" width="6.09765625" style="2" customWidth="1"/>
    <col min="100" max="100" width="6" style="2" customWidth="1"/>
    <col min="101" max="101" width="0.3984375" style="2" customWidth="1"/>
    <col min="102" max="16384" width="9" style="2"/>
  </cols>
  <sheetData>
    <row r="1" spans="2:100" s="173" customFormat="1" x14ac:dyDescent="0.2">
      <c r="D1" s="174">
        <f>SUM(D2:D8)</f>
        <v>28538.5</v>
      </c>
      <c r="E1" s="174"/>
      <c r="G1" s="173" t="s">
        <v>3779</v>
      </c>
      <c r="P1" s="221"/>
    </row>
    <row r="2" spans="2:100" s="173" customFormat="1" x14ac:dyDescent="0.2">
      <c r="B2" s="173" t="s">
        <v>3646</v>
      </c>
      <c r="C2" s="173">
        <v>0</v>
      </c>
      <c r="D2" s="175">
        <f>SUMIF(Profielen!F:F,Monstervakken!C2,Profielen!K:K)</f>
        <v>2425.5</v>
      </c>
      <c r="E2" s="175"/>
      <c r="G2" s="173" t="s">
        <v>3779</v>
      </c>
      <c r="P2" s="221"/>
    </row>
    <row r="3" spans="2:100" ht="21" x14ac:dyDescent="0.4">
      <c r="B3" s="68" t="s">
        <v>1631</v>
      </c>
    </row>
    <row r="4" spans="2:100" ht="21" x14ac:dyDescent="0.4">
      <c r="B4" s="79" t="s">
        <v>3768</v>
      </c>
      <c r="CM4" s="224" t="s">
        <v>3770</v>
      </c>
      <c r="CN4" s="225"/>
      <c r="CO4" s="225"/>
      <c r="CP4" s="225"/>
      <c r="CQ4" s="225"/>
      <c r="CR4" s="225"/>
      <c r="CS4" s="225"/>
      <c r="CT4" s="225"/>
      <c r="CU4" s="225"/>
    </row>
    <row r="5" spans="2:100" x14ac:dyDescent="0.2">
      <c r="I5" s="265" t="s">
        <v>3802</v>
      </c>
      <c r="J5" s="264"/>
      <c r="L5" s="288" t="s">
        <v>3769</v>
      </c>
      <c r="M5" s="288"/>
      <c r="N5" s="288"/>
      <c r="O5" s="288"/>
      <c r="P5" s="288"/>
      <c r="R5" s="194" t="s">
        <v>3658</v>
      </c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K5" s="195"/>
      <c r="AL5" s="195"/>
      <c r="AM5" s="195"/>
      <c r="AN5" s="195"/>
      <c r="AO5" s="195"/>
      <c r="AP5" s="195"/>
      <c r="AQ5" s="195"/>
      <c r="AR5" s="195"/>
      <c r="AS5" s="195"/>
      <c r="AT5" s="195"/>
      <c r="AU5" s="195"/>
      <c r="AV5" s="195"/>
      <c r="AW5" s="195"/>
      <c r="AX5" s="195"/>
      <c r="AY5" s="195"/>
      <c r="AZ5" s="195"/>
      <c r="BA5" s="196"/>
      <c r="BB5" s="197"/>
      <c r="BC5" s="197"/>
      <c r="BD5" s="197"/>
      <c r="BE5" s="197"/>
      <c r="BF5" s="197"/>
      <c r="BG5" s="197"/>
      <c r="BH5" s="197"/>
      <c r="BI5" s="197"/>
      <c r="BJ5" s="197"/>
      <c r="BK5" s="197"/>
      <c r="BL5" s="197"/>
      <c r="BM5" s="197"/>
      <c r="BN5" s="197"/>
      <c r="BO5" s="197"/>
      <c r="BP5" s="197"/>
      <c r="BQ5" s="197"/>
      <c r="BR5" s="197"/>
      <c r="BS5" s="197"/>
      <c r="BT5" s="197"/>
      <c r="BU5" s="197"/>
      <c r="BV5" s="197"/>
      <c r="BW5" s="197"/>
      <c r="BX5" s="197"/>
      <c r="BY5" s="197"/>
      <c r="BZ5" s="197"/>
      <c r="CA5" s="197"/>
      <c r="CB5" s="197"/>
      <c r="CC5" s="197"/>
      <c r="CD5" s="197"/>
      <c r="CE5" s="197"/>
      <c r="CF5" s="197"/>
      <c r="CG5" s="197"/>
      <c r="CH5" s="197"/>
      <c r="CI5" s="198" t="s">
        <v>3806</v>
      </c>
      <c r="CJ5" s="199"/>
      <c r="CK5" s="199"/>
      <c r="CL5" s="200"/>
      <c r="CM5" s="201">
        <v>4.0999999999999996</v>
      </c>
      <c r="CN5" s="202">
        <v>4.0999999999999996</v>
      </c>
      <c r="CO5" s="202">
        <v>4.2</v>
      </c>
      <c r="CP5" s="201">
        <v>4.3</v>
      </c>
      <c r="CQ5" s="201">
        <v>4.5</v>
      </c>
      <c r="CR5" s="201" t="s">
        <v>3659</v>
      </c>
      <c r="CS5" s="201" t="s">
        <v>3659</v>
      </c>
      <c r="CT5" s="201" t="s">
        <v>3660</v>
      </c>
      <c r="CU5" s="201" t="s">
        <v>3661</v>
      </c>
    </row>
    <row r="6" spans="2:100" s="153" customFormat="1" ht="33.75" customHeight="1" x14ac:dyDescent="0.25">
      <c r="B6" s="226" t="s">
        <v>3644</v>
      </c>
      <c r="C6" s="229" t="s">
        <v>2815</v>
      </c>
      <c r="D6" s="11" t="s">
        <v>2811</v>
      </c>
      <c r="E6" s="11" t="s">
        <v>5693</v>
      </c>
      <c r="F6" s="11" t="s">
        <v>5692</v>
      </c>
      <c r="G6" s="11" t="s">
        <v>22</v>
      </c>
      <c r="I6" s="11" t="s">
        <v>3805</v>
      </c>
      <c r="J6" s="11" t="s">
        <v>3801</v>
      </c>
      <c r="L6" s="170" t="s">
        <v>3641</v>
      </c>
      <c r="M6" s="170" t="s">
        <v>3642</v>
      </c>
      <c r="N6" s="171" t="s">
        <v>3643</v>
      </c>
      <c r="O6" s="172" t="s">
        <v>3656</v>
      </c>
      <c r="P6" s="172" t="s">
        <v>3657</v>
      </c>
      <c r="Q6" s="172" t="s">
        <v>3771</v>
      </c>
      <c r="R6" s="203" t="s">
        <v>3662</v>
      </c>
      <c r="S6" s="204" t="s">
        <v>3663</v>
      </c>
      <c r="T6" s="205" t="s">
        <v>3664</v>
      </c>
      <c r="U6" s="205" t="s">
        <v>3665</v>
      </c>
      <c r="V6" s="205" t="s">
        <v>3666</v>
      </c>
      <c r="W6" s="205" t="s">
        <v>3667</v>
      </c>
      <c r="X6" s="206" t="s">
        <v>3668</v>
      </c>
      <c r="Y6" s="206" t="s">
        <v>3669</v>
      </c>
      <c r="Z6" s="206" t="s">
        <v>3670</v>
      </c>
      <c r="AA6" s="205" t="s">
        <v>3671</v>
      </c>
      <c r="AB6" s="205" t="s">
        <v>3672</v>
      </c>
      <c r="AC6" s="205" t="s">
        <v>3673</v>
      </c>
      <c r="AD6" s="205" t="s">
        <v>3674</v>
      </c>
      <c r="AE6" s="205" t="s">
        <v>3675</v>
      </c>
      <c r="AF6" s="205" t="s">
        <v>3676</v>
      </c>
      <c r="AG6" s="205" t="s">
        <v>3677</v>
      </c>
      <c r="AH6" s="205" t="s">
        <v>3678</v>
      </c>
      <c r="AI6" s="205" t="s">
        <v>3679</v>
      </c>
      <c r="AJ6" s="205" t="s">
        <v>3680</v>
      </c>
      <c r="AK6" s="205" t="s">
        <v>3681</v>
      </c>
      <c r="AL6" s="205" t="s">
        <v>3682</v>
      </c>
      <c r="AM6" s="206" t="s">
        <v>3683</v>
      </c>
      <c r="AN6" s="206" t="s">
        <v>3684</v>
      </c>
      <c r="AO6" s="206" t="s">
        <v>3685</v>
      </c>
      <c r="AP6" s="205" t="s">
        <v>3686</v>
      </c>
      <c r="AQ6" s="205" t="s">
        <v>3687</v>
      </c>
      <c r="AR6" s="205" t="s">
        <v>3688</v>
      </c>
      <c r="AS6" s="205" t="s">
        <v>3689</v>
      </c>
      <c r="AT6" s="205" t="s">
        <v>3690</v>
      </c>
      <c r="AU6" s="205" t="s">
        <v>3691</v>
      </c>
      <c r="AV6" s="205" t="s">
        <v>3692</v>
      </c>
      <c r="AW6" s="205" t="s">
        <v>3693</v>
      </c>
      <c r="AX6" s="205" t="s">
        <v>3694</v>
      </c>
      <c r="AY6" s="205" t="s">
        <v>3695</v>
      </c>
      <c r="AZ6" s="204" t="s">
        <v>3696</v>
      </c>
      <c r="BA6" s="207" t="s">
        <v>3697</v>
      </c>
      <c r="BB6" s="208" t="s">
        <v>3698</v>
      </c>
      <c r="BC6" s="205" t="s">
        <v>3699</v>
      </c>
      <c r="BD6" s="205" t="s">
        <v>3700</v>
      </c>
      <c r="BE6" s="205" t="s">
        <v>3701</v>
      </c>
      <c r="BF6" s="205" t="s">
        <v>3702</v>
      </c>
      <c r="BG6" s="206" t="s">
        <v>3703</v>
      </c>
      <c r="BH6" s="206" t="s">
        <v>3704</v>
      </c>
      <c r="BI6" s="206" t="s">
        <v>3705</v>
      </c>
      <c r="BJ6" s="205" t="s">
        <v>3706</v>
      </c>
      <c r="BK6" s="205" t="s">
        <v>3707</v>
      </c>
      <c r="BL6" s="205" t="s">
        <v>3708</v>
      </c>
      <c r="BM6" s="205" t="s">
        <v>3709</v>
      </c>
      <c r="BN6" s="205" t="s">
        <v>3710</v>
      </c>
      <c r="BO6" s="205" t="s">
        <v>3711</v>
      </c>
      <c r="BP6" s="205" t="s">
        <v>3712</v>
      </c>
      <c r="BQ6" s="205" t="s">
        <v>3713</v>
      </c>
      <c r="BR6" s="205" t="s">
        <v>3714</v>
      </c>
      <c r="BS6" s="205" t="s">
        <v>3715</v>
      </c>
      <c r="BT6" s="205" t="s">
        <v>3716</v>
      </c>
      <c r="BU6" s="205" t="s">
        <v>3717</v>
      </c>
      <c r="BV6" s="206" t="s">
        <v>3718</v>
      </c>
      <c r="BW6" s="206" t="s">
        <v>3719</v>
      </c>
      <c r="BX6" s="206" t="s">
        <v>3720</v>
      </c>
      <c r="BY6" s="205" t="s">
        <v>3721</v>
      </c>
      <c r="BZ6" s="205" t="s">
        <v>3722</v>
      </c>
      <c r="CA6" s="205" t="s">
        <v>3723</v>
      </c>
      <c r="CB6" s="205" t="s">
        <v>3724</v>
      </c>
      <c r="CC6" s="205" t="s">
        <v>3725</v>
      </c>
      <c r="CD6" s="205" t="s">
        <v>3726</v>
      </c>
      <c r="CE6" s="205" t="s">
        <v>3727</v>
      </c>
      <c r="CF6" s="205" t="s">
        <v>3728</v>
      </c>
      <c r="CG6" s="205" t="s">
        <v>3729</v>
      </c>
      <c r="CH6" s="205" t="s">
        <v>3730</v>
      </c>
      <c r="CI6" s="204" t="s">
        <v>3731</v>
      </c>
      <c r="CJ6" s="204" t="s">
        <v>3732</v>
      </c>
      <c r="CK6" s="204" t="s">
        <v>3733</v>
      </c>
      <c r="CL6" s="220" t="s">
        <v>3734</v>
      </c>
      <c r="CM6" s="209" t="s">
        <v>3735</v>
      </c>
      <c r="CN6" s="209" t="s">
        <v>3736</v>
      </c>
      <c r="CO6" s="209" t="s">
        <v>3737</v>
      </c>
      <c r="CP6" s="209" t="s">
        <v>3738</v>
      </c>
      <c r="CQ6" s="209" t="s">
        <v>3739</v>
      </c>
      <c r="CR6" s="209" t="s">
        <v>3740</v>
      </c>
      <c r="CS6" s="209" t="s">
        <v>3741</v>
      </c>
      <c r="CT6" s="209" t="s">
        <v>3742</v>
      </c>
      <c r="CU6" s="209" t="s">
        <v>3743</v>
      </c>
      <c r="CV6" s="230" t="s">
        <v>2815</v>
      </c>
    </row>
    <row r="7" spans="2:100" x14ac:dyDescent="0.2">
      <c r="C7" s="64"/>
      <c r="D7" s="155"/>
      <c r="E7" s="155"/>
      <c r="I7" s="6"/>
      <c r="J7" s="6"/>
      <c r="CV7" s="228"/>
    </row>
    <row r="8" spans="2:100" x14ac:dyDescent="0.2">
      <c r="B8" s="239" t="s">
        <v>3638</v>
      </c>
      <c r="C8" s="240" t="str">
        <f>COUNT(C9:C166)&amp;" mv"</f>
        <v>147 mv</v>
      </c>
      <c r="D8" s="168">
        <f>SUM(D10:D163)</f>
        <v>26113</v>
      </c>
      <c r="E8" s="168"/>
      <c r="F8" s="168">
        <f>SUM(F10:F163)</f>
        <v>20201.692307692309</v>
      </c>
      <c r="G8" s="167"/>
      <c r="I8" s="6"/>
      <c r="J8" s="6"/>
      <c r="L8" s="167"/>
      <c r="M8" s="167"/>
      <c r="N8" s="167"/>
      <c r="O8" s="167"/>
      <c r="P8" s="223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  <c r="AG8" s="167"/>
      <c r="AH8" s="167"/>
      <c r="AI8" s="167"/>
      <c r="AJ8" s="167"/>
      <c r="AK8" s="167"/>
      <c r="AL8" s="167"/>
      <c r="AM8" s="167"/>
      <c r="AN8" s="167"/>
      <c r="AO8" s="167"/>
      <c r="AP8" s="167"/>
      <c r="AQ8" s="167"/>
      <c r="AR8" s="167"/>
      <c r="AS8" s="167"/>
      <c r="AT8" s="167"/>
      <c r="AU8" s="167"/>
      <c r="AV8" s="167"/>
      <c r="AW8" s="167"/>
      <c r="AX8" s="167"/>
      <c r="AY8" s="167"/>
      <c r="AZ8" s="167"/>
      <c r="BA8" s="167"/>
      <c r="BB8" s="167"/>
      <c r="BC8" s="167"/>
      <c r="BD8" s="167"/>
      <c r="BE8" s="167"/>
      <c r="BF8" s="167"/>
      <c r="BG8" s="167"/>
      <c r="BH8" s="167"/>
      <c r="BI8" s="167"/>
      <c r="BJ8" s="167"/>
      <c r="BK8" s="167"/>
      <c r="BL8" s="167"/>
      <c r="BM8" s="167"/>
      <c r="BN8" s="167"/>
      <c r="BO8" s="167"/>
      <c r="BP8" s="167"/>
      <c r="BQ8" s="167"/>
      <c r="BR8" s="167"/>
      <c r="BS8" s="167"/>
      <c r="BT8" s="167"/>
      <c r="BU8" s="167"/>
      <c r="BV8" s="167"/>
      <c r="BW8" s="167"/>
      <c r="BX8" s="167"/>
      <c r="BY8" s="167"/>
      <c r="BZ8" s="167"/>
      <c r="CA8" s="167"/>
      <c r="CB8" s="167"/>
      <c r="CC8" s="167"/>
      <c r="CD8" s="167"/>
      <c r="CE8" s="167"/>
      <c r="CF8" s="167"/>
      <c r="CG8" s="167"/>
      <c r="CH8" s="167"/>
      <c r="CI8" s="167"/>
      <c r="CJ8" s="167"/>
      <c r="CK8" s="167"/>
      <c r="CL8" s="167"/>
      <c r="CM8" s="167"/>
      <c r="CN8" s="167"/>
      <c r="CO8" s="167"/>
      <c r="CP8" s="167"/>
      <c r="CQ8" s="167"/>
      <c r="CR8" s="167"/>
      <c r="CS8" s="167"/>
      <c r="CT8" s="167"/>
      <c r="CU8" s="227"/>
      <c r="CV8" s="227"/>
    </row>
    <row r="9" spans="2:100" s="245" customFormat="1" x14ac:dyDescent="0.25">
      <c r="B9" s="243"/>
      <c r="C9" s="243"/>
      <c r="D9" s="244"/>
      <c r="E9" s="244"/>
      <c r="F9" s="243"/>
      <c r="G9" s="243"/>
      <c r="I9" s="243"/>
      <c r="J9" s="243"/>
      <c r="L9" s="243"/>
      <c r="M9" s="243"/>
      <c r="N9" s="243"/>
      <c r="O9" s="243"/>
      <c r="P9" s="243"/>
      <c r="Q9" s="243"/>
      <c r="R9" s="243"/>
      <c r="S9" s="243"/>
      <c r="T9" s="243"/>
      <c r="U9" s="243"/>
      <c r="V9" s="243"/>
      <c r="W9" s="243"/>
      <c r="X9" s="243"/>
      <c r="Y9" s="243"/>
      <c r="Z9" s="243"/>
      <c r="AA9" s="243"/>
      <c r="AB9" s="243"/>
      <c r="AC9" s="243"/>
      <c r="AD9" s="243"/>
      <c r="AE9" s="243"/>
      <c r="AF9" s="243"/>
      <c r="AG9" s="243"/>
      <c r="AH9" s="243"/>
      <c r="AI9" s="243"/>
      <c r="AJ9" s="243"/>
      <c r="AK9" s="243"/>
      <c r="AL9" s="243"/>
      <c r="AM9" s="243"/>
      <c r="AN9" s="243"/>
      <c r="AO9" s="243"/>
      <c r="AP9" s="243"/>
      <c r="AQ9" s="243"/>
      <c r="AR9" s="243"/>
      <c r="AS9" s="243"/>
      <c r="AT9" s="243"/>
      <c r="AU9" s="243"/>
      <c r="AV9" s="243"/>
      <c r="AW9" s="243"/>
      <c r="AX9" s="243"/>
      <c r="AY9" s="243"/>
      <c r="AZ9" s="243"/>
      <c r="BA9" s="243"/>
      <c r="BB9" s="243"/>
      <c r="BC9" s="243"/>
      <c r="BD9" s="243"/>
      <c r="BE9" s="243"/>
      <c r="BF9" s="243"/>
      <c r="BG9" s="243"/>
      <c r="BH9" s="243"/>
      <c r="BI9" s="243"/>
      <c r="BJ9" s="243"/>
      <c r="BK9" s="243"/>
      <c r="BL9" s="243"/>
      <c r="BM9" s="243"/>
      <c r="BN9" s="243"/>
      <c r="BO9" s="243"/>
      <c r="BP9" s="243"/>
      <c r="BQ9" s="243"/>
      <c r="BR9" s="243"/>
      <c r="BS9" s="243"/>
      <c r="BT9" s="243"/>
      <c r="BU9" s="243"/>
      <c r="BV9" s="243"/>
      <c r="BW9" s="243"/>
      <c r="BX9" s="243"/>
      <c r="BY9" s="243"/>
      <c r="BZ9" s="243"/>
      <c r="CA9" s="243"/>
      <c r="CB9" s="243"/>
      <c r="CC9" s="243"/>
      <c r="CD9" s="243"/>
      <c r="CE9" s="243"/>
      <c r="CF9" s="243"/>
      <c r="CG9" s="243"/>
      <c r="CH9" s="243"/>
      <c r="CI9" s="243"/>
      <c r="CJ9" s="243"/>
      <c r="CK9" s="243"/>
      <c r="CL9" s="243"/>
      <c r="CM9" s="243"/>
      <c r="CN9" s="243"/>
      <c r="CO9" s="243"/>
      <c r="CP9" s="243"/>
      <c r="CQ9" s="243"/>
      <c r="CR9" s="243"/>
      <c r="CS9" s="243"/>
      <c r="CT9" s="243"/>
      <c r="CU9" s="246"/>
      <c r="CV9" s="210"/>
    </row>
    <row r="10" spans="2:100" s="245" customFormat="1" x14ac:dyDescent="0.25">
      <c r="B10" s="243">
        <v>2000</v>
      </c>
      <c r="C10" s="243">
        <v>2</v>
      </c>
      <c r="D10" s="244">
        <f>SUMIF(Profielen!$F:$F,Monstervakken!$C10,Profielen!K:K)</f>
        <v>148</v>
      </c>
      <c r="E10" s="286">
        <f>F10/D10</f>
        <v>6.7567567567567571E-2</v>
      </c>
      <c r="F10" s="244">
        <f>SUMIF(Profielen!$F:$F,Monstervakken!$C10,Profielen!AO:AO)</f>
        <v>10</v>
      </c>
      <c r="G10" s="243"/>
      <c r="I10" s="243"/>
      <c r="J10" s="261" t="str">
        <f>_xlfn.XLOOKUP(C10,OCE!C$13:C$27,OCE!B$13:B$27,".")</f>
        <v>.</v>
      </c>
      <c r="L10" s="210" t="s">
        <v>3744</v>
      </c>
      <c r="M10" s="210" t="s">
        <v>3744</v>
      </c>
      <c r="N10" s="210" t="s">
        <v>3745</v>
      </c>
      <c r="O10" s="210" t="s">
        <v>3746</v>
      </c>
      <c r="P10" s="210" t="s">
        <v>3746</v>
      </c>
      <c r="Q10" s="211" t="s">
        <v>3747</v>
      </c>
      <c r="R10" s="212">
        <v>0.51</v>
      </c>
      <c r="S10" s="212">
        <v>0.62</v>
      </c>
      <c r="T10" s="212" t="s">
        <v>3748</v>
      </c>
      <c r="U10" s="212" t="s">
        <v>3748</v>
      </c>
      <c r="V10" s="212" t="s">
        <v>3748</v>
      </c>
      <c r="W10" s="212" t="s">
        <v>3748</v>
      </c>
      <c r="X10" s="212"/>
      <c r="Y10" s="212"/>
      <c r="Z10" s="212"/>
      <c r="AA10" s="212" t="s">
        <v>3748</v>
      </c>
      <c r="AB10" s="212">
        <v>0.18</v>
      </c>
      <c r="AC10" s="212" t="s">
        <v>3748</v>
      </c>
      <c r="AD10" s="212">
        <v>0.16</v>
      </c>
      <c r="AE10" s="212" t="s">
        <v>3748</v>
      </c>
      <c r="AF10" s="212" t="s">
        <v>3748</v>
      </c>
      <c r="AG10" s="212" t="s">
        <v>3748</v>
      </c>
      <c r="AH10" s="212" t="s">
        <v>3748</v>
      </c>
      <c r="AI10" s="212" t="s">
        <v>3748</v>
      </c>
      <c r="AJ10" s="212" t="s">
        <v>3748</v>
      </c>
      <c r="AK10" s="212" t="s">
        <v>3748</v>
      </c>
      <c r="AL10" s="212" t="s">
        <v>3748</v>
      </c>
      <c r="AM10" s="212"/>
      <c r="AN10" s="212"/>
      <c r="AO10" s="212"/>
      <c r="AP10" s="212" t="s">
        <v>3748</v>
      </c>
      <c r="AQ10" s="212" t="s">
        <v>3748</v>
      </c>
      <c r="AR10" s="212" t="s">
        <v>3748</v>
      </c>
      <c r="AS10" s="212" t="s">
        <v>3748</v>
      </c>
      <c r="AT10" s="212" t="s">
        <v>3748</v>
      </c>
      <c r="AU10" s="212" t="s">
        <v>3748</v>
      </c>
      <c r="AV10" s="212" t="s">
        <v>3748</v>
      </c>
      <c r="AW10" s="212" t="s">
        <v>3748</v>
      </c>
      <c r="AX10" s="212" t="s">
        <v>3748</v>
      </c>
      <c r="AY10" s="212" t="s">
        <v>3748</v>
      </c>
      <c r="AZ10" s="212">
        <v>0.18</v>
      </c>
      <c r="BA10" s="213" t="s">
        <v>3672</v>
      </c>
      <c r="BB10" s="214">
        <v>29.6</v>
      </c>
      <c r="BC10" s="214">
        <v>7.0000000000000007E-2</v>
      </c>
      <c r="BD10" s="214">
        <v>7.0000000000000007E-2</v>
      </c>
      <c r="BE10" s="214">
        <v>7.0000000000000007E-2</v>
      </c>
      <c r="BF10" s="214">
        <v>7.0000000000000007E-2</v>
      </c>
      <c r="BG10" s="214"/>
      <c r="BH10" s="214"/>
      <c r="BI10" s="214"/>
      <c r="BJ10" s="214">
        <v>7.0000000000000007E-2</v>
      </c>
      <c r="BK10" s="214">
        <v>6.08E-2</v>
      </c>
      <c r="BL10" s="214">
        <v>7.0000000000000007E-2</v>
      </c>
      <c r="BM10" s="214">
        <v>5.4100000000000002E-2</v>
      </c>
      <c r="BN10" s="214">
        <v>7.0000000000000007E-2</v>
      </c>
      <c r="BO10" s="214">
        <v>7.0000000000000007E-2</v>
      </c>
      <c r="BP10" s="214">
        <v>7.0000000000000007E-2</v>
      </c>
      <c r="BQ10" s="214">
        <v>7.0000000000000007E-2</v>
      </c>
      <c r="BR10" s="214">
        <v>7.0000000000000007E-2</v>
      </c>
      <c r="BS10" s="214">
        <v>7.0000000000000007E-2</v>
      </c>
      <c r="BT10" s="214">
        <v>7.0000000000000007E-2</v>
      </c>
      <c r="BU10" s="214">
        <v>7.0000000000000007E-2</v>
      </c>
      <c r="BV10" s="214"/>
      <c r="BW10" s="214"/>
      <c r="BX10" s="214"/>
      <c r="BY10" s="214">
        <v>7.0000000000000007E-2</v>
      </c>
      <c r="BZ10" s="214">
        <v>7.0000000000000007E-2</v>
      </c>
      <c r="CA10" s="214">
        <v>7.0000000000000007E-2</v>
      </c>
      <c r="CB10" s="214">
        <v>7.0000000000000007E-2</v>
      </c>
      <c r="CC10" s="214">
        <v>7.0000000000000007E-2</v>
      </c>
      <c r="CD10" s="214">
        <v>7.0000000000000007E-2</v>
      </c>
      <c r="CE10" s="214">
        <v>7.0000000000000007E-2</v>
      </c>
      <c r="CF10" s="214">
        <v>7.0000000000000007E-2</v>
      </c>
      <c r="CG10" s="214">
        <v>7.0000000000000007E-2</v>
      </c>
      <c r="CH10" s="214">
        <v>7.0000000000000007E-2</v>
      </c>
      <c r="CI10" s="215">
        <v>0.17199999999999999</v>
      </c>
      <c r="CJ10" s="215">
        <v>0.20899999999999999</v>
      </c>
      <c r="CK10" s="215">
        <v>7.0000000000000007E-2</v>
      </c>
      <c r="CM10" s="216" t="s">
        <v>1647</v>
      </c>
      <c r="CN10" s="216" t="s">
        <v>1647</v>
      </c>
      <c r="CO10" s="216" t="s">
        <v>1647</v>
      </c>
      <c r="CP10" s="216" t="s">
        <v>1647</v>
      </c>
      <c r="CQ10" s="216" t="s">
        <v>1647</v>
      </c>
      <c r="CR10" s="216" t="s">
        <v>1647</v>
      </c>
      <c r="CS10" s="216" t="s">
        <v>1647</v>
      </c>
      <c r="CT10" s="216" t="s">
        <v>1647</v>
      </c>
      <c r="CU10" s="217" t="s">
        <v>1647</v>
      </c>
      <c r="CV10" s="210">
        <f t="shared" ref="CV10:CV73" si="0">C10</f>
        <v>2</v>
      </c>
    </row>
    <row r="11" spans="2:100" s="245" customFormat="1" x14ac:dyDescent="0.25">
      <c r="B11" s="243">
        <v>2001</v>
      </c>
      <c r="C11" s="243">
        <v>3</v>
      </c>
      <c r="D11" s="244">
        <f>SUMIF(Profielen!F:F,Monstervakken!C11,Profielen!K:K)</f>
        <v>360.5</v>
      </c>
      <c r="E11" s="286">
        <f t="shared" ref="E11:E74" si="1">F11/D11</f>
        <v>0.24410540915395285</v>
      </c>
      <c r="F11" s="244">
        <f>SUMIF(Profielen!$F:$F,Monstervakken!$C11,Profielen!AO:AO)</f>
        <v>88</v>
      </c>
      <c r="G11" s="243"/>
      <c r="I11" s="243"/>
      <c r="J11" s="261" t="str">
        <f>_xlfn.XLOOKUP(C11,OCE!C$13:C$27,OCE!B$13:B$27,".")</f>
        <v>.</v>
      </c>
      <c r="L11" s="210" t="s">
        <v>3744</v>
      </c>
      <c r="M11" s="210" t="s">
        <v>3744</v>
      </c>
      <c r="N11" s="210" t="s">
        <v>3745</v>
      </c>
      <c r="O11" s="210" t="s">
        <v>3746</v>
      </c>
      <c r="P11" s="210" t="s">
        <v>3746</v>
      </c>
      <c r="Q11" s="211" t="s">
        <v>3747</v>
      </c>
      <c r="R11" s="212">
        <v>0.5</v>
      </c>
      <c r="S11" s="212">
        <v>0.99</v>
      </c>
      <c r="T11" s="212" t="s">
        <v>3748</v>
      </c>
      <c r="U11" s="212" t="s">
        <v>3748</v>
      </c>
      <c r="V11" s="212" t="s">
        <v>3748</v>
      </c>
      <c r="W11" s="212" t="s">
        <v>3748</v>
      </c>
      <c r="X11" s="212"/>
      <c r="Y11" s="212"/>
      <c r="Z11" s="212"/>
      <c r="AA11" s="212" t="s">
        <v>3748</v>
      </c>
      <c r="AB11" s="212">
        <v>0.11</v>
      </c>
      <c r="AC11" s="212" t="s">
        <v>3748</v>
      </c>
      <c r="AD11" s="212" t="s">
        <v>3748</v>
      </c>
      <c r="AE11" s="212" t="s">
        <v>3748</v>
      </c>
      <c r="AF11" s="212" t="s">
        <v>3748</v>
      </c>
      <c r="AG11" s="212" t="s">
        <v>3748</v>
      </c>
      <c r="AH11" s="212" t="s">
        <v>3748</v>
      </c>
      <c r="AI11" s="212" t="s">
        <v>3748</v>
      </c>
      <c r="AJ11" s="212" t="s">
        <v>3748</v>
      </c>
      <c r="AK11" s="212" t="s">
        <v>3748</v>
      </c>
      <c r="AL11" s="212" t="s">
        <v>3748</v>
      </c>
      <c r="AM11" s="212"/>
      <c r="AN11" s="212"/>
      <c r="AO11" s="212"/>
      <c r="AP11" s="212" t="s">
        <v>3748</v>
      </c>
      <c r="AQ11" s="212" t="s">
        <v>3748</v>
      </c>
      <c r="AR11" s="212" t="s">
        <v>3748</v>
      </c>
      <c r="AS11" s="212" t="s">
        <v>3748</v>
      </c>
      <c r="AT11" s="212" t="s">
        <v>3748</v>
      </c>
      <c r="AU11" s="212" t="s">
        <v>3748</v>
      </c>
      <c r="AV11" s="212" t="s">
        <v>3748</v>
      </c>
      <c r="AW11" s="212" t="s">
        <v>3748</v>
      </c>
      <c r="AX11" s="212" t="s">
        <v>3748</v>
      </c>
      <c r="AY11" s="212" t="s">
        <v>3748</v>
      </c>
      <c r="AZ11" s="212">
        <v>0.11</v>
      </c>
      <c r="BA11" s="213" t="s">
        <v>3672</v>
      </c>
      <c r="BB11" s="214">
        <v>31.5</v>
      </c>
      <c r="BC11" s="214">
        <v>7.0000000000000007E-2</v>
      </c>
      <c r="BD11" s="214">
        <v>7.0000000000000007E-2</v>
      </c>
      <c r="BE11" s="214">
        <v>7.0000000000000007E-2</v>
      </c>
      <c r="BF11" s="214">
        <v>7.0000000000000007E-2</v>
      </c>
      <c r="BG11" s="214"/>
      <c r="BH11" s="214"/>
      <c r="BI11" s="214"/>
      <c r="BJ11" s="214">
        <v>7.0000000000000007E-2</v>
      </c>
      <c r="BK11" s="214">
        <v>3.6700000000000003E-2</v>
      </c>
      <c r="BL11" s="214">
        <v>7.0000000000000007E-2</v>
      </c>
      <c r="BM11" s="214">
        <v>7.0000000000000007E-2</v>
      </c>
      <c r="BN11" s="214">
        <v>7.0000000000000007E-2</v>
      </c>
      <c r="BO11" s="214">
        <v>7.0000000000000007E-2</v>
      </c>
      <c r="BP11" s="214">
        <v>7.0000000000000007E-2</v>
      </c>
      <c r="BQ11" s="214">
        <v>7.0000000000000007E-2</v>
      </c>
      <c r="BR11" s="214">
        <v>7.0000000000000007E-2</v>
      </c>
      <c r="BS11" s="214">
        <v>7.0000000000000007E-2</v>
      </c>
      <c r="BT11" s="214">
        <v>7.0000000000000007E-2</v>
      </c>
      <c r="BU11" s="214">
        <v>7.0000000000000007E-2</v>
      </c>
      <c r="BV11" s="214"/>
      <c r="BW11" s="214"/>
      <c r="BX11" s="214"/>
      <c r="BY11" s="214">
        <v>7.0000000000000007E-2</v>
      </c>
      <c r="BZ11" s="214">
        <v>7.0000000000000007E-2</v>
      </c>
      <c r="CA11" s="214">
        <v>7.0000000000000007E-2</v>
      </c>
      <c r="CB11" s="214">
        <v>7.0000000000000007E-2</v>
      </c>
      <c r="CC11" s="214">
        <v>7.0000000000000007E-2</v>
      </c>
      <c r="CD11" s="214">
        <v>7.0000000000000007E-2</v>
      </c>
      <c r="CE11" s="214">
        <v>7.0000000000000007E-2</v>
      </c>
      <c r="CF11" s="214">
        <v>7.0000000000000007E-2</v>
      </c>
      <c r="CG11" s="214">
        <v>7.0000000000000007E-2</v>
      </c>
      <c r="CH11" s="214">
        <v>7.0000000000000007E-2</v>
      </c>
      <c r="CI11" s="215">
        <v>0.16700000000000001</v>
      </c>
      <c r="CJ11" s="215">
        <v>0.33</v>
      </c>
      <c r="CK11" s="215">
        <v>7.0000000000000007E-2</v>
      </c>
      <c r="CM11" s="216" t="s">
        <v>1647</v>
      </c>
      <c r="CN11" s="216" t="s">
        <v>1647</v>
      </c>
      <c r="CO11" s="216" t="s">
        <v>1647</v>
      </c>
      <c r="CP11" s="216" t="s">
        <v>1647</v>
      </c>
      <c r="CQ11" s="216" t="s">
        <v>1647</v>
      </c>
      <c r="CR11" s="216" t="s">
        <v>1647</v>
      </c>
      <c r="CS11" s="216" t="s">
        <v>1647</v>
      </c>
      <c r="CT11" s="216" t="s">
        <v>1647</v>
      </c>
      <c r="CU11" s="217" t="s">
        <v>1647</v>
      </c>
      <c r="CV11" s="210">
        <f t="shared" si="0"/>
        <v>3</v>
      </c>
    </row>
    <row r="12" spans="2:100" s="245" customFormat="1" x14ac:dyDescent="0.25">
      <c r="B12" s="243">
        <v>3000</v>
      </c>
      <c r="C12" s="243">
        <v>4</v>
      </c>
      <c r="D12" s="244">
        <f>SUMIF(Profielen!F:F,Monstervakken!C12,Profielen!K:K)</f>
        <v>273</v>
      </c>
      <c r="E12" s="286">
        <f t="shared" si="1"/>
        <v>1.5934065934065933</v>
      </c>
      <c r="F12" s="244">
        <f>SUMIF(Profielen!$F:$F,Monstervakken!$C12,Profielen!AO:AO)</f>
        <v>435</v>
      </c>
      <c r="G12" s="243"/>
      <c r="I12" s="243"/>
      <c r="J12" s="261" t="str">
        <f>_xlfn.XLOOKUP(C12,OCE!C$13:C$27,OCE!B$13:B$27,".")</f>
        <v>.</v>
      </c>
      <c r="L12" s="210" t="s">
        <v>3749</v>
      </c>
      <c r="M12" s="210" t="s">
        <v>3750</v>
      </c>
      <c r="N12" s="210" t="s">
        <v>3745</v>
      </c>
      <c r="O12" s="210" t="s">
        <v>3746</v>
      </c>
      <c r="P12" s="210" t="s">
        <v>3746</v>
      </c>
      <c r="Q12" s="211" t="s">
        <v>3747</v>
      </c>
      <c r="R12" s="212">
        <v>0.36</v>
      </c>
      <c r="S12" s="212">
        <v>1.3</v>
      </c>
      <c r="T12" s="212" t="s">
        <v>3748</v>
      </c>
      <c r="U12" s="212" t="s">
        <v>3748</v>
      </c>
      <c r="V12" s="212" t="s">
        <v>3748</v>
      </c>
      <c r="W12" s="212" t="s">
        <v>3748</v>
      </c>
      <c r="X12" s="212"/>
      <c r="Y12" s="212"/>
      <c r="Z12" s="212"/>
      <c r="AA12" s="212" t="s">
        <v>3748</v>
      </c>
      <c r="AB12" s="212">
        <v>0.12</v>
      </c>
      <c r="AC12" s="212" t="s">
        <v>3748</v>
      </c>
      <c r="AD12" s="212" t="s">
        <v>3748</v>
      </c>
      <c r="AE12" s="212" t="s">
        <v>3748</v>
      </c>
      <c r="AF12" s="212" t="s">
        <v>3748</v>
      </c>
      <c r="AG12" s="212" t="s">
        <v>3748</v>
      </c>
      <c r="AH12" s="212" t="s">
        <v>3748</v>
      </c>
      <c r="AI12" s="212" t="s">
        <v>3748</v>
      </c>
      <c r="AJ12" s="212" t="s">
        <v>3748</v>
      </c>
      <c r="AK12" s="212" t="s">
        <v>3748</v>
      </c>
      <c r="AL12" s="212" t="s">
        <v>3748</v>
      </c>
      <c r="AM12" s="212"/>
      <c r="AN12" s="212"/>
      <c r="AO12" s="212"/>
      <c r="AP12" s="212" t="s">
        <v>3748</v>
      </c>
      <c r="AQ12" s="212" t="s">
        <v>3748</v>
      </c>
      <c r="AR12" s="212" t="s">
        <v>3748</v>
      </c>
      <c r="AS12" s="212" t="s">
        <v>3748</v>
      </c>
      <c r="AT12" s="212" t="s">
        <v>3748</v>
      </c>
      <c r="AU12" s="212" t="s">
        <v>3748</v>
      </c>
      <c r="AV12" s="212">
        <v>0.21</v>
      </c>
      <c r="AW12" s="212" t="s">
        <v>3748</v>
      </c>
      <c r="AX12" s="212" t="s">
        <v>3748</v>
      </c>
      <c r="AY12" s="212" t="s">
        <v>3748</v>
      </c>
      <c r="AZ12" s="212">
        <v>0.21</v>
      </c>
      <c r="BA12" s="213" t="s">
        <v>3692</v>
      </c>
      <c r="BB12" s="214">
        <v>26.3</v>
      </c>
      <c r="BC12" s="214">
        <v>7.0000000000000007E-2</v>
      </c>
      <c r="BD12" s="214">
        <v>7.0000000000000007E-2</v>
      </c>
      <c r="BE12" s="214">
        <v>7.0000000000000007E-2</v>
      </c>
      <c r="BF12" s="214">
        <v>7.0000000000000007E-2</v>
      </c>
      <c r="BG12" s="214"/>
      <c r="BH12" s="214"/>
      <c r="BI12" s="214"/>
      <c r="BJ12" s="214">
        <v>7.0000000000000007E-2</v>
      </c>
      <c r="BK12" s="214">
        <v>4.5600000000000002E-2</v>
      </c>
      <c r="BL12" s="214">
        <v>7.0000000000000007E-2</v>
      </c>
      <c r="BM12" s="214">
        <v>7.0000000000000007E-2</v>
      </c>
      <c r="BN12" s="214">
        <v>7.0000000000000007E-2</v>
      </c>
      <c r="BO12" s="214">
        <v>7.0000000000000007E-2</v>
      </c>
      <c r="BP12" s="214">
        <v>7.0000000000000007E-2</v>
      </c>
      <c r="BQ12" s="214">
        <v>7.0000000000000007E-2</v>
      </c>
      <c r="BR12" s="214">
        <v>7.0000000000000007E-2</v>
      </c>
      <c r="BS12" s="214">
        <v>7.0000000000000007E-2</v>
      </c>
      <c r="BT12" s="214">
        <v>7.0000000000000007E-2</v>
      </c>
      <c r="BU12" s="214">
        <v>7.0000000000000007E-2</v>
      </c>
      <c r="BV12" s="214"/>
      <c r="BW12" s="214"/>
      <c r="BX12" s="214"/>
      <c r="BY12" s="214">
        <v>7.0000000000000007E-2</v>
      </c>
      <c r="BZ12" s="214">
        <v>7.0000000000000007E-2</v>
      </c>
      <c r="CA12" s="214">
        <v>7.0000000000000007E-2</v>
      </c>
      <c r="CB12" s="214">
        <v>7.0000000000000007E-2</v>
      </c>
      <c r="CC12" s="214">
        <v>7.0000000000000007E-2</v>
      </c>
      <c r="CD12" s="214">
        <v>7.0000000000000007E-2</v>
      </c>
      <c r="CE12" s="214">
        <v>7.9799999999999996E-2</v>
      </c>
      <c r="CF12" s="214">
        <v>7.0000000000000007E-2</v>
      </c>
      <c r="CG12" s="214">
        <v>7.0000000000000007E-2</v>
      </c>
      <c r="CH12" s="214">
        <v>7.0000000000000007E-2</v>
      </c>
      <c r="CI12" s="215">
        <v>0.13700000000000001</v>
      </c>
      <c r="CJ12" s="215">
        <v>0.49399999999999999</v>
      </c>
      <c r="CK12" s="215">
        <v>7.9799999999999996E-2</v>
      </c>
      <c r="CM12" s="216" t="s">
        <v>1647</v>
      </c>
      <c r="CN12" s="216" t="s">
        <v>1647</v>
      </c>
      <c r="CO12" s="216" t="s">
        <v>1647</v>
      </c>
      <c r="CP12" s="216" t="s">
        <v>1647</v>
      </c>
      <c r="CQ12" s="216" t="s">
        <v>1647</v>
      </c>
      <c r="CR12" s="216" t="s">
        <v>1647</v>
      </c>
      <c r="CS12" s="216" t="s">
        <v>1647</v>
      </c>
      <c r="CT12" s="216" t="s">
        <v>1647</v>
      </c>
      <c r="CU12" s="217" t="s">
        <v>1647</v>
      </c>
      <c r="CV12" s="210">
        <f t="shared" si="0"/>
        <v>4</v>
      </c>
    </row>
    <row r="13" spans="2:100" s="245" customFormat="1" x14ac:dyDescent="0.25">
      <c r="B13" s="243">
        <v>3001</v>
      </c>
      <c r="C13" s="243">
        <v>5</v>
      </c>
      <c r="D13" s="244">
        <f>SUMIF(Profielen!F:F,Monstervakken!C13,Profielen!K:K)</f>
        <v>240.5</v>
      </c>
      <c r="E13" s="286">
        <f t="shared" si="1"/>
        <v>1.8336798336798337</v>
      </c>
      <c r="F13" s="244">
        <f>SUMIF(Profielen!$F:$F,Monstervakken!$C13,Profielen!AO:AO)</f>
        <v>441</v>
      </c>
      <c r="G13" s="243"/>
      <c r="I13" s="243"/>
      <c r="J13" s="261" t="str">
        <f>_xlfn.XLOOKUP(C13,OCE!C$13:C$27,OCE!B$13:B$27,".")</f>
        <v>.</v>
      </c>
      <c r="L13" s="210" t="s">
        <v>3749</v>
      </c>
      <c r="M13" s="210" t="s">
        <v>3750</v>
      </c>
      <c r="N13" s="210" t="s">
        <v>3745</v>
      </c>
      <c r="O13" s="210" t="s">
        <v>3746</v>
      </c>
      <c r="P13" s="210" t="s">
        <v>3746</v>
      </c>
      <c r="Q13" s="211" t="s">
        <v>3747</v>
      </c>
      <c r="R13" s="212">
        <v>0.41</v>
      </c>
      <c r="S13" s="212">
        <v>2.1</v>
      </c>
      <c r="T13" s="212" t="s">
        <v>3748</v>
      </c>
      <c r="U13" s="212" t="s">
        <v>3748</v>
      </c>
      <c r="V13" s="212" t="s">
        <v>3748</v>
      </c>
      <c r="W13" s="212" t="s">
        <v>3748</v>
      </c>
      <c r="X13" s="212"/>
      <c r="Y13" s="212"/>
      <c r="Z13" s="212"/>
      <c r="AA13" s="212" t="s">
        <v>3748</v>
      </c>
      <c r="AB13" s="212">
        <v>0.15</v>
      </c>
      <c r="AC13" s="212" t="s">
        <v>3748</v>
      </c>
      <c r="AD13" s="212" t="s">
        <v>3748</v>
      </c>
      <c r="AE13" s="212" t="s">
        <v>3748</v>
      </c>
      <c r="AF13" s="212" t="s">
        <v>3748</v>
      </c>
      <c r="AG13" s="212" t="s">
        <v>3748</v>
      </c>
      <c r="AH13" s="212" t="s">
        <v>3748</v>
      </c>
      <c r="AI13" s="212" t="s">
        <v>3748</v>
      </c>
      <c r="AJ13" s="212" t="s">
        <v>3748</v>
      </c>
      <c r="AK13" s="212" t="s">
        <v>3748</v>
      </c>
      <c r="AL13" s="212" t="s">
        <v>3748</v>
      </c>
      <c r="AM13" s="212"/>
      <c r="AN13" s="212"/>
      <c r="AO13" s="212"/>
      <c r="AP13" s="212" t="s">
        <v>3748</v>
      </c>
      <c r="AQ13" s="212" t="s">
        <v>3748</v>
      </c>
      <c r="AR13" s="212" t="s">
        <v>3748</v>
      </c>
      <c r="AS13" s="212" t="s">
        <v>3748</v>
      </c>
      <c r="AT13" s="212" t="s">
        <v>3748</v>
      </c>
      <c r="AU13" s="212">
        <v>0.21</v>
      </c>
      <c r="AV13" s="212">
        <v>2.6</v>
      </c>
      <c r="AW13" s="212">
        <v>0.14000000000000001</v>
      </c>
      <c r="AX13" s="212" t="s">
        <v>3748</v>
      </c>
      <c r="AY13" s="212" t="s">
        <v>3748</v>
      </c>
      <c r="AZ13" s="212">
        <v>2.6</v>
      </c>
      <c r="BA13" s="213" t="s">
        <v>3692</v>
      </c>
      <c r="BB13" s="214">
        <v>21</v>
      </c>
      <c r="BC13" s="214">
        <v>7.0000000000000007E-2</v>
      </c>
      <c r="BD13" s="214">
        <v>7.0000000000000007E-2</v>
      </c>
      <c r="BE13" s="214">
        <v>7.0000000000000007E-2</v>
      </c>
      <c r="BF13" s="214">
        <v>7.0000000000000007E-2</v>
      </c>
      <c r="BG13" s="214"/>
      <c r="BH13" s="214"/>
      <c r="BI13" s="214"/>
      <c r="BJ13" s="214">
        <v>7.0000000000000007E-2</v>
      </c>
      <c r="BK13" s="214">
        <v>7.1400000000000005E-2</v>
      </c>
      <c r="BL13" s="214">
        <v>7.0000000000000007E-2</v>
      </c>
      <c r="BM13" s="214">
        <v>7.0000000000000007E-2</v>
      </c>
      <c r="BN13" s="214">
        <v>7.0000000000000007E-2</v>
      </c>
      <c r="BO13" s="214">
        <v>7.0000000000000007E-2</v>
      </c>
      <c r="BP13" s="214">
        <v>7.0000000000000007E-2</v>
      </c>
      <c r="BQ13" s="214">
        <v>7.0000000000000007E-2</v>
      </c>
      <c r="BR13" s="214">
        <v>7.0000000000000007E-2</v>
      </c>
      <c r="BS13" s="214">
        <v>7.0000000000000007E-2</v>
      </c>
      <c r="BT13" s="214">
        <v>7.0000000000000007E-2</v>
      </c>
      <c r="BU13" s="214">
        <v>7.0000000000000007E-2</v>
      </c>
      <c r="BV13" s="214"/>
      <c r="BW13" s="214"/>
      <c r="BX13" s="214"/>
      <c r="BY13" s="214">
        <v>7.0000000000000007E-2</v>
      </c>
      <c r="BZ13" s="214">
        <v>7.0000000000000007E-2</v>
      </c>
      <c r="CA13" s="214">
        <v>7.0000000000000007E-2</v>
      </c>
      <c r="CB13" s="214">
        <v>7.0000000000000007E-2</v>
      </c>
      <c r="CC13" s="214">
        <v>7.0000000000000007E-2</v>
      </c>
      <c r="CD13" s="214">
        <v>0.1</v>
      </c>
      <c r="CE13" s="214">
        <v>1.24</v>
      </c>
      <c r="CF13" s="214">
        <v>6.6699999999999995E-2</v>
      </c>
      <c r="CG13" s="214">
        <v>7.0000000000000007E-2</v>
      </c>
      <c r="CH13" s="214">
        <v>7.0000000000000007E-2</v>
      </c>
      <c r="CI13" s="215">
        <v>0.19500000000000001</v>
      </c>
      <c r="CJ13" s="215">
        <v>1</v>
      </c>
      <c r="CK13" s="215">
        <v>1.24</v>
      </c>
      <c r="CM13" s="216" t="s">
        <v>1647</v>
      </c>
      <c r="CN13" s="216" t="s">
        <v>1647</v>
      </c>
      <c r="CO13" s="216" t="s">
        <v>1647</v>
      </c>
      <c r="CP13" s="216" t="s">
        <v>1647</v>
      </c>
      <c r="CQ13" s="216" t="s">
        <v>1647</v>
      </c>
      <c r="CR13" s="216" t="s">
        <v>32</v>
      </c>
      <c r="CS13" s="216" t="s">
        <v>32</v>
      </c>
      <c r="CT13" s="216" t="s">
        <v>32</v>
      </c>
      <c r="CU13" s="217" t="s">
        <v>32</v>
      </c>
      <c r="CV13" s="210">
        <f t="shared" si="0"/>
        <v>5</v>
      </c>
    </row>
    <row r="14" spans="2:100" s="245" customFormat="1" x14ac:dyDescent="0.25">
      <c r="B14" s="243">
        <v>2002</v>
      </c>
      <c r="C14" s="243">
        <v>6</v>
      </c>
      <c r="D14" s="244">
        <f>SUMIF(Profielen!F:F,Monstervakken!C14,Profielen!K:K)</f>
        <v>503</v>
      </c>
      <c r="E14" s="286">
        <f t="shared" si="1"/>
        <v>1.8787276341948309</v>
      </c>
      <c r="F14" s="244">
        <f>SUMIF(Profielen!$F:$F,Monstervakken!$C14,Profielen!AO:AO)</f>
        <v>945</v>
      </c>
      <c r="G14" s="243"/>
      <c r="I14" s="243"/>
      <c r="J14" s="261" t="str">
        <f>_xlfn.XLOOKUP(C14,OCE!C$13:C$27,OCE!B$13:B$27,".")</f>
        <v>.</v>
      </c>
      <c r="L14" s="210" t="s">
        <v>3744</v>
      </c>
      <c r="M14" s="210" t="s">
        <v>3744</v>
      </c>
      <c r="N14" s="210" t="s">
        <v>3745</v>
      </c>
      <c r="O14" s="210" t="s">
        <v>3746</v>
      </c>
      <c r="P14" s="210" t="s">
        <v>3746</v>
      </c>
      <c r="Q14" s="211" t="s">
        <v>3747</v>
      </c>
      <c r="R14" s="212">
        <v>0.17</v>
      </c>
      <c r="S14" s="212">
        <v>0.68</v>
      </c>
      <c r="T14" s="212" t="s">
        <v>3748</v>
      </c>
      <c r="U14" s="212" t="s">
        <v>3748</v>
      </c>
      <c r="V14" s="212" t="s">
        <v>3748</v>
      </c>
      <c r="W14" s="212" t="s">
        <v>3748</v>
      </c>
      <c r="X14" s="212"/>
      <c r="Y14" s="212"/>
      <c r="Z14" s="212"/>
      <c r="AA14" s="212" t="s">
        <v>3748</v>
      </c>
      <c r="AB14" s="212" t="s">
        <v>3748</v>
      </c>
      <c r="AC14" s="212" t="s">
        <v>3748</v>
      </c>
      <c r="AD14" s="212" t="s">
        <v>3748</v>
      </c>
      <c r="AE14" s="212" t="s">
        <v>3748</v>
      </c>
      <c r="AF14" s="212" t="s">
        <v>3748</v>
      </c>
      <c r="AG14" s="212" t="s">
        <v>3748</v>
      </c>
      <c r="AH14" s="212" t="s">
        <v>3748</v>
      </c>
      <c r="AI14" s="212" t="s">
        <v>3748</v>
      </c>
      <c r="AJ14" s="212" t="s">
        <v>3748</v>
      </c>
      <c r="AK14" s="212" t="s">
        <v>3748</v>
      </c>
      <c r="AL14" s="212" t="s">
        <v>3748</v>
      </c>
      <c r="AM14" s="212"/>
      <c r="AN14" s="212"/>
      <c r="AO14" s="212"/>
      <c r="AP14" s="212" t="s">
        <v>3748</v>
      </c>
      <c r="AQ14" s="212" t="s">
        <v>3748</v>
      </c>
      <c r="AR14" s="212" t="s">
        <v>3748</v>
      </c>
      <c r="AS14" s="212" t="s">
        <v>3748</v>
      </c>
      <c r="AT14" s="212" t="s">
        <v>3748</v>
      </c>
      <c r="AU14" s="212" t="s">
        <v>3748</v>
      </c>
      <c r="AV14" s="212">
        <v>0.14000000000000001</v>
      </c>
      <c r="AW14" s="212" t="s">
        <v>3748</v>
      </c>
      <c r="AX14" s="212" t="s">
        <v>3748</v>
      </c>
      <c r="AY14" s="212" t="s">
        <v>3748</v>
      </c>
      <c r="AZ14" s="212">
        <v>0.14000000000000001</v>
      </c>
      <c r="BA14" s="213" t="s">
        <v>3692</v>
      </c>
      <c r="BB14" s="214">
        <v>18.2</v>
      </c>
      <c r="BC14" s="214">
        <v>7.0000000000000007E-2</v>
      </c>
      <c r="BD14" s="214">
        <v>7.0000000000000007E-2</v>
      </c>
      <c r="BE14" s="214">
        <v>7.0000000000000007E-2</v>
      </c>
      <c r="BF14" s="214">
        <v>7.0000000000000007E-2</v>
      </c>
      <c r="BG14" s="214"/>
      <c r="BH14" s="214"/>
      <c r="BI14" s="214"/>
      <c r="BJ14" s="214">
        <v>7.0000000000000007E-2</v>
      </c>
      <c r="BK14" s="214">
        <v>7.0000000000000007E-2</v>
      </c>
      <c r="BL14" s="214">
        <v>7.0000000000000007E-2</v>
      </c>
      <c r="BM14" s="214">
        <v>7.0000000000000007E-2</v>
      </c>
      <c r="BN14" s="214">
        <v>7.0000000000000007E-2</v>
      </c>
      <c r="BO14" s="214">
        <v>7.0000000000000007E-2</v>
      </c>
      <c r="BP14" s="214">
        <v>7.0000000000000007E-2</v>
      </c>
      <c r="BQ14" s="214">
        <v>7.0000000000000007E-2</v>
      </c>
      <c r="BR14" s="214">
        <v>7.0000000000000007E-2</v>
      </c>
      <c r="BS14" s="214">
        <v>7.0000000000000007E-2</v>
      </c>
      <c r="BT14" s="214">
        <v>7.0000000000000007E-2</v>
      </c>
      <c r="BU14" s="214">
        <v>7.0000000000000007E-2</v>
      </c>
      <c r="BV14" s="214"/>
      <c r="BW14" s="214"/>
      <c r="BX14" s="214"/>
      <c r="BY14" s="214">
        <v>7.0000000000000007E-2</v>
      </c>
      <c r="BZ14" s="214">
        <v>7.0000000000000007E-2</v>
      </c>
      <c r="CA14" s="214">
        <v>7.0000000000000007E-2</v>
      </c>
      <c r="CB14" s="214">
        <v>7.0000000000000007E-2</v>
      </c>
      <c r="CC14" s="214">
        <v>7.0000000000000007E-2</v>
      </c>
      <c r="CD14" s="214">
        <v>7.0000000000000007E-2</v>
      </c>
      <c r="CE14" s="214">
        <v>7.6899999999999996E-2</v>
      </c>
      <c r="CF14" s="214">
        <v>7.0000000000000007E-2</v>
      </c>
      <c r="CG14" s="214">
        <v>7.0000000000000007E-2</v>
      </c>
      <c r="CH14" s="214">
        <v>7.0000000000000007E-2</v>
      </c>
      <c r="CI14" s="215">
        <v>9.3399999999999997E-2</v>
      </c>
      <c r="CJ14" s="215">
        <v>0.374</v>
      </c>
      <c r="CK14" s="215">
        <v>7.6899999999999996E-2</v>
      </c>
      <c r="CM14" s="216" t="s">
        <v>1647</v>
      </c>
      <c r="CN14" s="216" t="s">
        <v>1647</v>
      </c>
      <c r="CO14" s="216" t="s">
        <v>1647</v>
      </c>
      <c r="CP14" s="216" t="s">
        <v>1647</v>
      </c>
      <c r="CQ14" s="216" t="s">
        <v>1647</v>
      </c>
      <c r="CR14" s="216" t="s">
        <v>1647</v>
      </c>
      <c r="CS14" s="216" t="s">
        <v>1647</v>
      </c>
      <c r="CT14" s="216" t="s">
        <v>1647</v>
      </c>
      <c r="CU14" s="217" t="s">
        <v>1647</v>
      </c>
      <c r="CV14" s="210">
        <f t="shared" si="0"/>
        <v>6</v>
      </c>
    </row>
    <row r="15" spans="2:100" s="245" customFormat="1" x14ac:dyDescent="0.25">
      <c r="B15" s="243">
        <v>3002</v>
      </c>
      <c r="C15" s="243">
        <v>7</v>
      </c>
      <c r="D15" s="244">
        <f>SUMIF(Profielen!F:F,Monstervakken!C15,Profielen!K:K)</f>
        <v>35.5</v>
      </c>
      <c r="E15" s="286">
        <f t="shared" si="1"/>
        <v>0.9859154929577465</v>
      </c>
      <c r="F15" s="244">
        <f>SUMIF(Profielen!$F:$F,Monstervakken!$C15,Profielen!AO:AO)</f>
        <v>35</v>
      </c>
      <c r="G15" s="243"/>
      <c r="I15" s="243"/>
      <c r="J15" s="261" t="str">
        <f>_xlfn.XLOOKUP(C15,OCE!C$13:C$27,OCE!B$13:B$27,".")</f>
        <v>.</v>
      </c>
      <c r="L15" s="210" t="s">
        <v>3749</v>
      </c>
      <c r="M15" s="210" t="s">
        <v>3750</v>
      </c>
      <c r="N15" s="210" t="s">
        <v>3745</v>
      </c>
      <c r="O15" s="210" t="s">
        <v>3746</v>
      </c>
      <c r="P15" s="210" t="s">
        <v>3746</v>
      </c>
      <c r="Q15" s="211" t="s">
        <v>3747</v>
      </c>
      <c r="R15" s="212">
        <v>0.28000000000000003</v>
      </c>
      <c r="S15" s="212">
        <v>0.63</v>
      </c>
      <c r="T15" s="212" t="s">
        <v>3748</v>
      </c>
      <c r="U15" s="212" t="s">
        <v>3748</v>
      </c>
      <c r="V15" s="212" t="s">
        <v>3748</v>
      </c>
      <c r="W15" s="212" t="s">
        <v>3748</v>
      </c>
      <c r="X15" s="212"/>
      <c r="Y15" s="212"/>
      <c r="Z15" s="212"/>
      <c r="AA15" s="212" t="s">
        <v>3748</v>
      </c>
      <c r="AB15" s="212" t="s">
        <v>3748</v>
      </c>
      <c r="AC15" s="212" t="s">
        <v>3748</v>
      </c>
      <c r="AD15" s="212" t="s">
        <v>3748</v>
      </c>
      <c r="AE15" s="212" t="s">
        <v>3748</v>
      </c>
      <c r="AF15" s="212" t="s">
        <v>3748</v>
      </c>
      <c r="AG15" s="212" t="s">
        <v>3748</v>
      </c>
      <c r="AH15" s="212" t="s">
        <v>3748</v>
      </c>
      <c r="AI15" s="212" t="s">
        <v>3748</v>
      </c>
      <c r="AJ15" s="212" t="s">
        <v>3748</v>
      </c>
      <c r="AK15" s="212" t="s">
        <v>3748</v>
      </c>
      <c r="AL15" s="212" t="s">
        <v>3748</v>
      </c>
      <c r="AM15" s="212"/>
      <c r="AN15" s="212"/>
      <c r="AO15" s="212"/>
      <c r="AP15" s="212" t="s">
        <v>3748</v>
      </c>
      <c r="AQ15" s="212" t="s">
        <v>3748</v>
      </c>
      <c r="AR15" s="212" t="s">
        <v>3748</v>
      </c>
      <c r="AS15" s="212" t="s">
        <v>3748</v>
      </c>
      <c r="AT15" s="212" t="s">
        <v>3748</v>
      </c>
      <c r="AU15" s="212" t="s">
        <v>3748</v>
      </c>
      <c r="AV15" s="212">
        <v>0.18</v>
      </c>
      <c r="AW15" s="212" t="s">
        <v>3748</v>
      </c>
      <c r="AX15" s="212" t="s">
        <v>3748</v>
      </c>
      <c r="AY15" s="212" t="s">
        <v>3748</v>
      </c>
      <c r="AZ15" s="212">
        <v>0.18</v>
      </c>
      <c r="BA15" s="213" t="s">
        <v>3692</v>
      </c>
      <c r="BB15" s="214">
        <v>7</v>
      </c>
      <c r="BC15" s="214">
        <v>7.0000000000000007E-2</v>
      </c>
      <c r="BD15" s="214">
        <v>7.0000000000000007E-2</v>
      </c>
      <c r="BE15" s="214">
        <v>7.0000000000000007E-2</v>
      </c>
      <c r="BF15" s="214">
        <v>7.0000000000000007E-2</v>
      </c>
      <c r="BG15" s="214"/>
      <c r="BH15" s="214"/>
      <c r="BI15" s="214"/>
      <c r="BJ15" s="214">
        <v>7.0000000000000007E-2</v>
      </c>
      <c r="BK15" s="214">
        <v>7.0000000000000007E-2</v>
      </c>
      <c r="BL15" s="214">
        <v>7.0000000000000007E-2</v>
      </c>
      <c r="BM15" s="214">
        <v>7.0000000000000007E-2</v>
      </c>
      <c r="BN15" s="214">
        <v>7.0000000000000007E-2</v>
      </c>
      <c r="BO15" s="214">
        <v>7.0000000000000007E-2</v>
      </c>
      <c r="BP15" s="214">
        <v>7.0000000000000007E-2</v>
      </c>
      <c r="BQ15" s="214">
        <v>7.0000000000000007E-2</v>
      </c>
      <c r="BR15" s="214">
        <v>7.0000000000000007E-2</v>
      </c>
      <c r="BS15" s="214">
        <v>7.0000000000000007E-2</v>
      </c>
      <c r="BT15" s="214">
        <v>7.0000000000000007E-2</v>
      </c>
      <c r="BU15" s="214">
        <v>7.0000000000000007E-2</v>
      </c>
      <c r="BV15" s="214"/>
      <c r="BW15" s="214"/>
      <c r="BX15" s="214"/>
      <c r="BY15" s="214">
        <v>7.0000000000000007E-2</v>
      </c>
      <c r="BZ15" s="214">
        <v>7.0000000000000007E-2</v>
      </c>
      <c r="CA15" s="214">
        <v>7.0000000000000007E-2</v>
      </c>
      <c r="CB15" s="214">
        <v>7.0000000000000007E-2</v>
      </c>
      <c r="CC15" s="214">
        <v>7.0000000000000007E-2</v>
      </c>
      <c r="CD15" s="214">
        <v>7.0000000000000007E-2</v>
      </c>
      <c r="CE15" s="214">
        <v>0.18</v>
      </c>
      <c r="CF15" s="214">
        <v>7.0000000000000007E-2</v>
      </c>
      <c r="CG15" s="214">
        <v>7.0000000000000007E-2</v>
      </c>
      <c r="CH15" s="214">
        <v>7.0000000000000007E-2</v>
      </c>
      <c r="CI15" s="215">
        <v>0.28000000000000003</v>
      </c>
      <c r="CJ15" s="215">
        <v>0.63</v>
      </c>
      <c r="CK15" s="215">
        <v>0.18</v>
      </c>
      <c r="CM15" s="216" t="s">
        <v>1647</v>
      </c>
      <c r="CN15" s="216" t="s">
        <v>1647</v>
      </c>
      <c r="CO15" s="216" t="s">
        <v>1647</v>
      </c>
      <c r="CP15" s="216" t="s">
        <v>1647</v>
      </c>
      <c r="CQ15" s="216" t="s">
        <v>1647</v>
      </c>
      <c r="CR15" s="216" t="s">
        <v>1647</v>
      </c>
      <c r="CS15" s="216" t="s">
        <v>1647</v>
      </c>
      <c r="CT15" s="216" t="s">
        <v>1647</v>
      </c>
      <c r="CU15" s="217" t="s">
        <v>1647</v>
      </c>
      <c r="CV15" s="210">
        <f t="shared" si="0"/>
        <v>7</v>
      </c>
    </row>
    <row r="16" spans="2:100" s="245" customFormat="1" x14ac:dyDescent="0.25">
      <c r="B16" s="243">
        <v>4000</v>
      </c>
      <c r="C16" s="243">
        <v>8</v>
      </c>
      <c r="D16" s="244">
        <f>SUMIF(Profielen!F:F,Monstervakken!C16,Profielen!K:K)</f>
        <v>250</v>
      </c>
      <c r="E16" s="286">
        <f t="shared" si="1"/>
        <v>1.036</v>
      </c>
      <c r="F16" s="244">
        <f>SUMIF(Profielen!$F:$F,Monstervakken!$C16,Profielen!AO:AO)</f>
        <v>259</v>
      </c>
      <c r="G16" s="243"/>
      <c r="I16" s="243"/>
      <c r="J16" s="261" t="str">
        <f>_xlfn.XLOOKUP(C16,OCE!C$13:C$27,OCE!B$13:B$27,".")</f>
        <v>.</v>
      </c>
      <c r="L16" s="210" t="s">
        <v>3751</v>
      </c>
      <c r="M16" s="210" t="s">
        <v>3752</v>
      </c>
      <c r="N16" s="210" t="s">
        <v>3745</v>
      </c>
      <c r="O16" s="210" t="s">
        <v>3746</v>
      </c>
      <c r="P16" s="210" t="s">
        <v>3746</v>
      </c>
      <c r="Q16" s="211" t="s">
        <v>3747</v>
      </c>
      <c r="R16" s="212">
        <v>0.72</v>
      </c>
      <c r="S16" s="212">
        <v>1.8</v>
      </c>
      <c r="T16" s="212">
        <v>0.1</v>
      </c>
      <c r="U16" s="212" t="s">
        <v>3748</v>
      </c>
      <c r="V16" s="212">
        <v>0.11</v>
      </c>
      <c r="W16" s="212" t="s">
        <v>3748</v>
      </c>
      <c r="X16" s="212"/>
      <c r="Y16" s="212"/>
      <c r="Z16" s="212"/>
      <c r="AA16" s="212">
        <v>0.1</v>
      </c>
      <c r="AB16" s="212">
        <v>0.16</v>
      </c>
      <c r="AC16" s="212">
        <v>0.1</v>
      </c>
      <c r="AD16" s="212">
        <v>0.26</v>
      </c>
      <c r="AE16" s="212" t="s">
        <v>3748</v>
      </c>
      <c r="AF16" s="212" t="s">
        <v>3748</v>
      </c>
      <c r="AG16" s="212" t="s">
        <v>3748</v>
      </c>
      <c r="AH16" s="212" t="s">
        <v>3748</v>
      </c>
      <c r="AI16" s="212">
        <v>0.24</v>
      </c>
      <c r="AJ16" s="212" t="s">
        <v>3748</v>
      </c>
      <c r="AK16" s="212" t="s">
        <v>3748</v>
      </c>
      <c r="AL16" s="212" t="s">
        <v>3748</v>
      </c>
      <c r="AM16" s="212"/>
      <c r="AN16" s="212"/>
      <c r="AO16" s="212"/>
      <c r="AP16" s="212" t="s">
        <v>3748</v>
      </c>
      <c r="AQ16" s="212" t="s">
        <v>3748</v>
      </c>
      <c r="AR16" s="212" t="s">
        <v>3748</v>
      </c>
      <c r="AS16" s="212" t="s">
        <v>3748</v>
      </c>
      <c r="AT16" s="212" t="s">
        <v>3748</v>
      </c>
      <c r="AU16" s="212">
        <v>0.1</v>
      </c>
      <c r="AV16" s="212">
        <v>0.35</v>
      </c>
      <c r="AW16" s="212" t="s">
        <v>3748</v>
      </c>
      <c r="AX16" s="212" t="s">
        <v>3748</v>
      </c>
      <c r="AY16" s="212" t="s">
        <v>3748</v>
      </c>
      <c r="AZ16" s="212">
        <v>0.35</v>
      </c>
      <c r="BA16" s="213" t="s">
        <v>3692</v>
      </c>
      <c r="BB16" s="214">
        <v>20.100000000000001</v>
      </c>
      <c r="BC16" s="214">
        <v>4.9799999999999997E-2</v>
      </c>
      <c r="BD16" s="214">
        <v>7.0000000000000007E-2</v>
      </c>
      <c r="BE16" s="214">
        <v>5.4699999999999999E-2</v>
      </c>
      <c r="BF16" s="214">
        <v>7.0000000000000007E-2</v>
      </c>
      <c r="BG16" s="214"/>
      <c r="BH16" s="214"/>
      <c r="BI16" s="214"/>
      <c r="BJ16" s="214">
        <v>4.9799999999999997E-2</v>
      </c>
      <c r="BK16" s="214">
        <v>7.9600000000000004E-2</v>
      </c>
      <c r="BL16" s="214">
        <v>4.9799999999999997E-2</v>
      </c>
      <c r="BM16" s="214">
        <v>0.129</v>
      </c>
      <c r="BN16" s="214">
        <v>7.0000000000000007E-2</v>
      </c>
      <c r="BO16" s="214">
        <v>7.0000000000000007E-2</v>
      </c>
      <c r="BP16" s="214">
        <v>7.0000000000000007E-2</v>
      </c>
      <c r="BQ16" s="214">
        <v>7.0000000000000007E-2</v>
      </c>
      <c r="BR16" s="214">
        <v>0.11899999999999999</v>
      </c>
      <c r="BS16" s="214">
        <v>7.0000000000000007E-2</v>
      </c>
      <c r="BT16" s="214">
        <v>7.0000000000000007E-2</v>
      </c>
      <c r="BU16" s="214">
        <v>7.0000000000000007E-2</v>
      </c>
      <c r="BV16" s="214"/>
      <c r="BW16" s="214"/>
      <c r="BX16" s="214"/>
      <c r="BY16" s="214">
        <v>7.0000000000000007E-2</v>
      </c>
      <c r="BZ16" s="214">
        <v>7.0000000000000007E-2</v>
      </c>
      <c r="CA16" s="214">
        <v>7.0000000000000007E-2</v>
      </c>
      <c r="CB16" s="214">
        <v>7.0000000000000007E-2</v>
      </c>
      <c r="CC16" s="214">
        <v>7.0000000000000007E-2</v>
      </c>
      <c r="CD16" s="214">
        <v>4.9799999999999997E-2</v>
      </c>
      <c r="CE16" s="214">
        <v>0.17399999999999999</v>
      </c>
      <c r="CF16" s="214">
        <v>7.0000000000000007E-2</v>
      </c>
      <c r="CG16" s="214">
        <v>7.0000000000000007E-2</v>
      </c>
      <c r="CH16" s="214">
        <v>7.0000000000000007E-2</v>
      </c>
      <c r="CI16" s="215">
        <v>0.35799999999999998</v>
      </c>
      <c r="CJ16" s="215">
        <v>0.89600000000000002</v>
      </c>
      <c r="CK16" s="215">
        <v>0.17399999999999999</v>
      </c>
      <c r="CM16" s="216" t="s">
        <v>1647</v>
      </c>
      <c r="CN16" s="216" t="s">
        <v>1647</v>
      </c>
      <c r="CO16" s="216" t="s">
        <v>1647</v>
      </c>
      <c r="CP16" s="216" t="s">
        <v>1647</v>
      </c>
      <c r="CQ16" s="216" t="s">
        <v>1647</v>
      </c>
      <c r="CR16" s="216" t="s">
        <v>1647</v>
      </c>
      <c r="CS16" s="216" t="s">
        <v>1647</v>
      </c>
      <c r="CT16" s="216" t="s">
        <v>1647</v>
      </c>
      <c r="CU16" s="217" t="s">
        <v>1647</v>
      </c>
      <c r="CV16" s="210">
        <f t="shared" si="0"/>
        <v>8</v>
      </c>
    </row>
    <row r="17" spans="2:100" s="245" customFormat="1" x14ac:dyDescent="0.25">
      <c r="B17" s="243">
        <v>3003</v>
      </c>
      <c r="C17" s="243">
        <v>9</v>
      </c>
      <c r="D17" s="244">
        <f>SUMIF(Profielen!F:F,Monstervakken!C17,Profielen!K:K)</f>
        <v>265.5</v>
      </c>
      <c r="E17" s="286">
        <f t="shared" si="1"/>
        <v>0.61016949152542377</v>
      </c>
      <c r="F17" s="244">
        <f>SUMIF(Profielen!$F:$F,Monstervakken!$C17,Profielen!AO:AO)</f>
        <v>162</v>
      </c>
      <c r="G17" s="243"/>
      <c r="I17" s="243"/>
      <c r="J17" s="261" t="str">
        <f>_xlfn.XLOOKUP(C17,OCE!C$13:C$27,OCE!B$13:B$27,".")</f>
        <v>.</v>
      </c>
      <c r="L17" s="210" t="s">
        <v>3751</v>
      </c>
      <c r="M17" s="210" t="s">
        <v>3750</v>
      </c>
      <c r="N17" s="210" t="s">
        <v>3745</v>
      </c>
      <c r="O17" s="210" t="s">
        <v>3746</v>
      </c>
      <c r="P17" s="210" t="s">
        <v>3746</v>
      </c>
      <c r="Q17" s="211" t="s">
        <v>3747</v>
      </c>
      <c r="R17" s="212">
        <v>0.25</v>
      </c>
      <c r="S17" s="212">
        <v>0.61</v>
      </c>
      <c r="T17" s="212" t="s">
        <v>3748</v>
      </c>
      <c r="U17" s="212" t="s">
        <v>3748</v>
      </c>
      <c r="V17" s="212" t="s">
        <v>3748</v>
      </c>
      <c r="W17" s="212" t="s">
        <v>3748</v>
      </c>
      <c r="X17" s="212"/>
      <c r="Y17" s="212"/>
      <c r="Z17" s="212"/>
      <c r="AA17" s="212" t="s">
        <v>3748</v>
      </c>
      <c r="AB17" s="212" t="s">
        <v>3748</v>
      </c>
      <c r="AC17" s="212" t="s">
        <v>3748</v>
      </c>
      <c r="AD17" s="212">
        <v>0.28999999999999998</v>
      </c>
      <c r="AE17" s="212" t="s">
        <v>3748</v>
      </c>
      <c r="AF17" s="212">
        <v>0.16</v>
      </c>
      <c r="AG17" s="212" t="s">
        <v>3748</v>
      </c>
      <c r="AH17" s="212" t="s">
        <v>3748</v>
      </c>
      <c r="AI17" s="212">
        <v>0.26</v>
      </c>
      <c r="AJ17" s="212" t="s">
        <v>3748</v>
      </c>
      <c r="AK17" s="212" t="s">
        <v>3748</v>
      </c>
      <c r="AL17" s="212" t="s">
        <v>3748</v>
      </c>
      <c r="AM17" s="212"/>
      <c r="AN17" s="212"/>
      <c r="AO17" s="212"/>
      <c r="AP17" s="212">
        <v>0.13</v>
      </c>
      <c r="AQ17" s="212" t="s">
        <v>3748</v>
      </c>
      <c r="AR17" s="212" t="s">
        <v>3748</v>
      </c>
      <c r="AS17" s="212" t="s">
        <v>3748</v>
      </c>
      <c r="AT17" s="212" t="s">
        <v>3748</v>
      </c>
      <c r="AU17" s="212" t="s">
        <v>3748</v>
      </c>
      <c r="AV17" s="212">
        <v>0.23</v>
      </c>
      <c r="AW17" s="212">
        <v>0.1</v>
      </c>
      <c r="AX17" s="212" t="s">
        <v>3748</v>
      </c>
      <c r="AY17" s="212" t="s">
        <v>3748</v>
      </c>
      <c r="AZ17" s="212">
        <v>0.28999999999999998</v>
      </c>
      <c r="BA17" s="213" t="s">
        <v>3674</v>
      </c>
      <c r="BB17" s="214">
        <v>12</v>
      </c>
      <c r="BC17" s="214">
        <v>7.0000000000000007E-2</v>
      </c>
      <c r="BD17" s="214">
        <v>7.0000000000000007E-2</v>
      </c>
      <c r="BE17" s="214">
        <v>7.0000000000000007E-2</v>
      </c>
      <c r="BF17" s="214">
        <v>7.0000000000000007E-2</v>
      </c>
      <c r="BG17" s="214"/>
      <c r="BH17" s="214"/>
      <c r="BI17" s="214"/>
      <c r="BJ17" s="214">
        <v>7.0000000000000007E-2</v>
      </c>
      <c r="BK17" s="214">
        <v>7.0000000000000007E-2</v>
      </c>
      <c r="BL17" s="214">
        <v>7.0000000000000007E-2</v>
      </c>
      <c r="BM17" s="214">
        <v>0.24199999999999999</v>
      </c>
      <c r="BN17" s="214">
        <v>7.0000000000000007E-2</v>
      </c>
      <c r="BO17" s="214">
        <v>0.13300000000000001</v>
      </c>
      <c r="BP17" s="214">
        <v>7.0000000000000007E-2</v>
      </c>
      <c r="BQ17" s="214">
        <v>7.0000000000000007E-2</v>
      </c>
      <c r="BR17" s="214">
        <v>0.217</v>
      </c>
      <c r="BS17" s="214">
        <v>7.0000000000000007E-2</v>
      </c>
      <c r="BT17" s="214">
        <v>7.0000000000000007E-2</v>
      </c>
      <c r="BU17" s="214">
        <v>7.0000000000000007E-2</v>
      </c>
      <c r="BV17" s="214"/>
      <c r="BW17" s="214"/>
      <c r="BX17" s="214"/>
      <c r="BY17" s="214">
        <v>0.108</v>
      </c>
      <c r="BZ17" s="214">
        <v>7.0000000000000007E-2</v>
      </c>
      <c r="CA17" s="214">
        <v>7.0000000000000007E-2</v>
      </c>
      <c r="CB17" s="214">
        <v>7.0000000000000007E-2</v>
      </c>
      <c r="CC17" s="214">
        <v>7.0000000000000007E-2</v>
      </c>
      <c r="CD17" s="214">
        <v>7.0000000000000007E-2</v>
      </c>
      <c r="CE17" s="214">
        <v>0.192</v>
      </c>
      <c r="CF17" s="214">
        <v>8.3299999999999999E-2</v>
      </c>
      <c r="CG17" s="214">
        <v>7.0000000000000007E-2</v>
      </c>
      <c r="CH17" s="214">
        <v>7.0000000000000007E-2</v>
      </c>
      <c r="CI17" s="215">
        <v>0.20799999999999999</v>
      </c>
      <c r="CJ17" s="215">
        <v>0.50800000000000001</v>
      </c>
      <c r="CK17" s="215">
        <v>0.24199999999999999</v>
      </c>
      <c r="CM17" s="216" t="s">
        <v>1647</v>
      </c>
      <c r="CN17" s="216" t="s">
        <v>1647</v>
      </c>
      <c r="CO17" s="216" t="s">
        <v>1647</v>
      </c>
      <c r="CP17" s="216" t="s">
        <v>1647</v>
      </c>
      <c r="CQ17" s="216" t="s">
        <v>1647</v>
      </c>
      <c r="CR17" s="216" t="s">
        <v>1647</v>
      </c>
      <c r="CS17" s="216" t="s">
        <v>1647</v>
      </c>
      <c r="CT17" s="216" t="s">
        <v>1647</v>
      </c>
      <c r="CU17" s="217" t="s">
        <v>1647</v>
      </c>
      <c r="CV17" s="210">
        <f t="shared" si="0"/>
        <v>9</v>
      </c>
    </row>
    <row r="18" spans="2:100" s="245" customFormat="1" x14ac:dyDescent="0.25">
      <c r="B18" s="243">
        <v>2003</v>
      </c>
      <c r="C18" s="243">
        <v>10</v>
      </c>
      <c r="D18" s="244">
        <f>SUMIF(Profielen!F:F,Monstervakken!C18,Profielen!K:K)</f>
        <v>26</v>
      </c>
      <c r="E18" s="286">
        <f t="shared" si="1"/>
        <v>0.30769230769230771</v>
      </c>
      <c r="F18" s="244">
        <f>SUMIF(Profielen!$F:$F,Monstervakken!$C18,Profielen!AO:AO)</f>
        <v>8</v>
      </c>
      <c r="G18" s="243"/>
      <c r="I18" s="243"/>
      <c r="J18" s="261" t="str">
        <f>_xlfn.XLOOKUP(C18,OCE!C$13:C$27,OCE!B$13:B$27,".")</f>
        <v>.</v>
      </c>
      <c r="L18" s="210" t="s">
        <v>3744</v>
      </c>
      <c r="M18" s="210" t="s">
        <v>3744</v>
      </c>
      <c r="N18" s="210" t="s">
        <v>3745</v>
      </c>
      <c r="O18" s="210" t="s">
        <v>3746</v>
      </c>
      <c r="P18" s="210" t="s">
        <v>3746</v>
      </c>
      <c r="Q18" s="211" t="s">
        <v>3747</v>
      </c>
      <c r="R18" s="212">
        <v>0.22</v>
      </c>
      <c r="S18" s="212">
        <v>3.2</v>
      </c>
      <c r="T18" s="212" t="s">
        <v>3748</v>
      </c>
      <c r="U18" s="212" t="s">
        <v>3748</v>
      </c>
      <c r="V18" s="212" t="s">
        <v>3748</v>
      </c>
      <c r="W18" s="212" t="s">
        <v>3748</v>
      </c>
      <c r="X18" s="212"/>
      <c r="Y18" s="212"/>
      <c r="Z18" s="212"/>
      <c r="AA18" s="212" t="s">
        <v>3748</v>
      </c>
      <c r="AB18" s="212" t="s">
        <v>3748</v>
      </c>
      <c r="AC18" s="212" t="s">
        <v>3748</v>
      </c>
      <c r="AD18" s="212" t="s">
        <v>3748</v>
      </c>
      <c r="AE18" s="212" t="s">
        <v>3748</v>
      </c>
      <c r="AF18" s="212" t="s">
        <v>3748</v>
      </c>
      <c r="AG18" s="212" t="s">
        <v>3748</v>
      </c>
      <c r="AH18" s="212" t="s">
        <v>3748</v>
      </c>
      <c r="AI18" s="212" t="s">
        <v>3748</v>
      </c>
      <c r="AJ18" s="212" t="s">
        <v>3748</v>
      </c>
      <c r="AK18" s="212" t="s">
        <v>3748</v>
      </c>
      <c r="AL18" s="212" t="s">
        <v>3748</v>
      </c>
      <c r="AM18" s="212"/>
      <c r="AN18" s="212"/>
      <c r="AO18" s="212"/>
      <c r="AP18" s="212" t="s">
        <v>3748</v>
      </c>
      <c r="AQ18" s="212" t="s">
        <v>3748</v>
      </c>
      <c r="AR18" s="212" t="s">
        <v>3748</v>
      </c>
      <c r="AS18" s="212" t="s">
        <v>3748</v>
      </c>
      <c r="AT18" s="212" t="s">
        <v>3748</v>
      </c>
      <c r="AU18" s="212" t="s">
        <v>3748</v>
      </c>
      <c r="AV18" s="212">
        <v>0.53</v>
      </c>
      <c r="AW18" s="212" t="s">
        <v>3748</v>
      </c>
      <c r="AX18" s="212" t="s">
        <v>3748</v>
      </c>
      <c r="AY18" s="212" t="s">
        <v>3748</v>
      </c>
      <c r="AZ18" s="212">
        <v>0.53</v>
      </c>
      <c r="BA18" s="213" t="s">
        <v>3692</v>
      </c>
      <c r="BB18" s="214">
        <v>5.7</v>
      </c>
      <c r="BC18" s="214">
        <v>7.0000000000000007E-2</v>
      </c>
      <c r="BD18" s="214">
        <v>7.0000000000000007E-2</v>
      </c>
      <c r="BE18" s="214">
        <v>7.0000000000000007E-2</v>
      </c>
      <c r="BF18" s="214">
        <v>7.0000000000000007E-2</v>
      </c>
      <c r="BG18" s="214"/>
      <c r="BH18" s="214"/>
      <c r="BI18" s="214"/>
      <c r="BJ18" s="214">
        <v>7.0000000000000007E-2</v>
      </c>
      <c r="BK18" s="214">
        <v>7.0000000000000007E-2</v>
      </c>
      <c r="BL18" s="214">
        <v>7.0000000000000007E-2</v>
      </c>
      <c r="BM18" s="214">
        <v>7.0000000000000007E-2</v>
      </c>
      <c r="BN18" s="214">
        <v>7.0000000000000007E-2</v>
      </c>
      <c r="BO18" s="214">
        <v>7.0000000000000007E-2</v>
      </c>
      <c r="BP18" s="214">
        <v>7.0000000000000007E-2</v>
      </c>
      <c r="BQ18" s="214">
        <v>7.0000000000000007E-2</v>
      </c>
      <c r="BR18" s="214">
        <v>7.0000000000000007E-2</v>
      </c>
      <c r="BS18" s="214">
        <v>7.0000000000000007E-2</v>
      </c>
      <c r="BT18" s="214">
        <v>7.0000000000000007E-2</v>
      </c>
      <c r="BU18" s="214">
        <v>7.0000000000000007E-2</v>
      </c>
      <c r="BV18" s="214"/>
      <c r="BW18" s="214"/>
      <c r="BX18" s="214"/>
      <c r="BY18" s="214">
        <v>7.0000000000000007E-2</v>
      </c>
      <c r="BZ18" s="214">
        <v>7.0000000000000007E-2</v>
      </c>
      <c r="CA18" s="214">
        <v>7.0000000000000007E-2</v>
      </c>
      <c r="CB18" s="214">
        <v>7.0000000000000007E-2</v>
      </c>
      <c r="CC18" s="214">
        <v>7.0000000000000007E-2</v>
      </c>
      <c r="CD18" s="214">
        <v>7.0000000000000007E-2</v>
      </c>
      <c r="CE18" s="214">
        <v>0.53</v>
      </c>
      <c r="CF18" s="214">
        <v>7.0000000000000007E-2</v>
      </c>
      <c r="CG18" s="214">
        <v>7.0000000000000007E-2</v>
      </c>
      <c r="CH18" s="214">
        <v>7.0000000000000007E-2</v>
      </c>
      <c r="CI18" s="215">
        <v>0.22</v>
      </c>
      <c r="CJ18" s="215">
        <v>3.2</v>
      </c>
      <c r="CK18" s="215">
        <v>0.53</v>
      </c>
      <c r="CM18" s="216" t="s">
        <v>32</v>
      </c>
      <c r="CN18" s="216" t="s">
        <v>32</v>
      </c>
      <c r="CO18" s="216" t="s">
        <v>32</v>
      </c>
      <c r="CP18" s="216" t="s">
        <v>32</v>
      </c>
      <c r="CQ18" s="216" t="s">
        <v>32</v>
      </c>
      <c r="CR18" s="216" t="s">
        <v>1647</v>
      </c>
      <c r="CS18" s="216" t="s">
        <v>32</v>
      </c>
      <c r="CT18" s="216" t="s">
        <v>1647</v>
      </c>
      <c r="CU18" s="217" t="s">
        <v>32</v>
      </c>
      <c r="CV18" s="210">
        <f t="shared" si="0"/>
        <v>10</v>
      </c>
    </row>
    <row r="19" spans="2:100" s="245" customFormat="1" x14ac:dyDescent="0.25">
      <c r="B19" s="243">
        <v>3004</v>
      </c>
      <c r="C19" s="243">
        <v>12</v>
      </c>
      <c r="D19" s="244">
        <f>SUMIF(Profielen!F:F,Monstervakken!C19,Profielen!K:K)</f>
        <v>661</v>
      </c>
      <c r="E19" s="286">
        <f t="shared" si="1"/>
        <v>1.1649016641452345</v>
      </c>
      <c r="F19" s="244">
        <f>SUMIF(Profielen!$F:$F,Monstervakken!$C19,Profielen!AO:AO)</f>
        <v>770</v>
      </c>
      <c r="G19" s="243"/>
      <c r="I19" s="243"/>
      <c r="J19" s="261" t="str">
        <f>_xlfn.XLOOKUP(C19,OCE!C$13:C$27,OCE!B$13:B$27,".")</f>
        <v>.</v>
      </c>
      <c r="L19" s="210" t="s">
        <v>3749</v>
      </c>
      <c r="M19" s="210" t="s">
        <v>3750</v>
      </c>
      <c r="N19" s="210" t="s">
        <v>3745</v>
      </c>
      <c r="O19" s="210" t="s">
        <v>3746</v>
      </c>
      <c r="P19" s="210" t="s">
        <v>3746</v>
      </c>
      <c r="Q19" s="211" t="s">
        <v>3747</v>
      </c>
      <c r="R19" s="212">
        <v>0.71</v>
      </c>
      <c r="S19" s="212">
        <v>3.5</v>
      </c>
      <c r="T19" s="212" t="s">
        <v>3748</v>
      </c>
      <c r="U19" s="212" t="s">
        <v>3748</v>
      </c>
      <c r="V19" s="212" t="s">
        <v>3748</v>
      </c>
      <c r="W19" s="212" t="s">
        <v>3748</v>
      </c>
      <c r="X19" s="212"/>
      <c r="Y19" s="212"/>
      <c r="Z19" s="212"/>
      <c r="AA19" s="212" t="s">
        <v>3748</v>
      </c>
      <c r="AB19" s="212">
        <v>0.16</v>
      </c>
      <c r="AC19" s="212" t="s">
        <v>3748</v>
      </c>
      <c r="AD19" s="212" t="s">
        <v>3748</v>
      </c>
      <c r="AE19" s="212" t="s">
        <v>3748</v>
      </c>
      <c r="AF19" s="212" t="s">
        <v>3748</v>
      </c>
      <c r="AG19" s="212" t="s">
        <v>3748</v>
      </c>
      <c r="AH19" s="212" t="s">
        <v>3748</v>
      </c>
      <c r="AI19" s="212" t="s">
        <v>3748</v>
      </c>
      <c r="AJ19" s="212" t="s">
        <v>3748</v>
      </c>
      <c r="AK19" s="212">
        <v>0.11</v>
      </c>
      <c r="AL19" s="212" t="s">
        <v>3748</v>
      </c>
      <c r="AM19" s="212"/>
      <c r="AN19" s="212"/>
      <c r="AO19" s="212"/>
      <c r="AP19" s="212" t="s">
        <v>3748</v>
      </c>
      <c r="AQ19" s="212" t="s">
        <v>3748</v>
      </c>
      <c r="AR19" s="212" t="s">
        <v>3748</v>
      </c>
      <c r="AS19" s="212" t="s">
        <v>3748</v>
      </c>
      <c r="AT19" s="212" t="s">
        <v>3748</v>
      </c>
      <c r="AU19" s="212">
        <v>0.1</v>
      </c>
      <c r="AV19" s="212">
        <v>1.9</v>
      </c>
      <c r="AW19" s="212">
        <v>0.12</v>
      </c>
      <c r="AX19" s="212" t="s">
        <v>3748</v>
      </c>
      <c r="AY19" s="212" t="s">
        <v>3748</v>
      </c>
      <c r="AZ19" s="212">
        <v>1.9</v>
      </c>
      <c r="BA19" s="213" t="s">
        <v>3692</v>
      </c>
      <c r="BB19" s="214">
        <v>29.7</v>
      </c>
      <c r="BC19" s="214">
        <v>7.0000000000000007E-2</v>
      </c>
      <c r="BD19" s="214">
        <v>7.0000000000000007E-2</v>
      </c>
      <c r="BE19" s="214">
        <v>7.0000000000000007E-2</v>
      </c>
      <c r="BF19" s="214">
        <v>7.0000000000000007E-2</v>
      </c>
      <c r="BG19" s="214"/>
      <c r="BH19" s="214"/>
      <c r="BI19" s="214"/>
      <c r="BJ19" s="214">
        <v>7.0000000000000007E-2</v>
      </c>
      <c r="BK19" s="214">
        <v>5.3900000000000003E-2</v>
      </c>
      <c r="BL19" s="214">
        <v>7.0000000000000007E-2</v>
      </c>
      <c r="BM19" s="214">
        <v>7.0000000000000007E-2</v>
      </c>
      <c r="BN19" s="214">
        <v>7.0000000000000007E-2</v>
      </c>
      <c r="BO19" s="214">
        <v>7.0000000000000007E-2</v>
      </c>
      <c r="BP19" s="214">
        <v>7.0000000000000007E-2</v>
      </c>
      <c r="BQ19" s="214">
        <v>7.0000000000000007E-2</v>
      </c>
      <c r="BR19" s="214">
        <v>7.0000000000000007E-2</v>
      </c>
      <c r="BS19" s="214">
        <v>7.0000000000000007E-2</v>
      </c>
      <c r="BT19" s="214">
        <v>3.6999999999999998E-2</v>
      </c>
      <c r="BU19" s="214">
        <v>7.0000000000000007E-2</v>
      </c>
      <c r="BV19" s="214"/>
      <c r="BW19" s="214"/>
      <c r="BX19" s="214"/>
      <c r="BY19" s="214">
        <v>7.0000000000000007E-2</v>
      </c>
      <c r="BZ19" s="214">
        <v>7.0000000000000007E-2</v>
      </c>
      <c r="CA19" s="214">
        <v>7.0000000000000007E-2</v>
      </c>
      <c r="CB19" s="214">
        <v>7.0000000000000007E-2</v>
      </c>
      <c r="CC19" s="214">
        <v>7.0000000000000007E-2</v>
      </c>
      <c r="CD19" s="214">
        <v>3.3700000000000001E-2</v>
      </c>
      <c r="CE19" s="214">
        <v>0.64</v>
      </c>
      <c r="CF19" s="214">
        <v>4.0399999999999998E-2</v>
      </c>
      <c r="CG19" s="214">
        <v>7.0000000000000007E-2</v>
      </c>
      <c r="CH19" s="214">
        <v>7.0000000000000007E-2</v>
      </c>
      <c r="CI19" s="215">
        <v>0.23899999999999999</v>
      </c>
      <c r="CJ19" s="215">
        <v>1.18</v>
      </c>
      <c r="CK19" s="215">
        <v>0.64</v>
      </c>
      <c r="CM19" s="216" t="s">
        <v>1647</v>
      </c>
      <c r="CN19" s="216" t="s">
        <v>1647</v>
      </c>
      <c r="CO19" s="216" t="s">
        <v>1647</v>
      </c>
      <c r="CP19" s="216" t="s">
        <v>1647</v>
      </c>
      <c r="CQ19" s="216" t="s">
        <v>1647</v>
      </c>
      <c r="CR19" s="216" t="s">
        <v>1647</v>
      </c>
      <c r="CS19" s="216" t="s">
        <v>32</v>
      </c>
      <c r="CT19" s="216" t="s">
        <v>1647</v>
      </c>
      <c r="CU19" s="217" t="s">
        <v>32</v>
      </c>
      <c r="CV19" s="210">
        <f t="shared" si="0"/>
        <v>12</v>
      </c>
    </row>
    <row r="20" spans="2:100" s="245" customFormat="1" x14ac:dyDescent="0.25">
      <c r="B20" s="243">
        <v>3005</v>
      </c>
      <c r="C20" s="243">
        <v>13</v>
      </c>
      <c r="D20" s="244">
        <f>SUMIF(Profielen!F:F,Monstervakken!C20,Profielen!K:K)</f>
        <v>184.5</v>
      </c>
      <c r="E20" s="286">
        <f t="shared" si="1"/>
        <v>0.48780487804878048</v>
      </c>
      <c r="F20" s="244">
        <f>SUMIF(Profielen!$F:$F,Monstervakken!$C20,Profielen!AO:AO)</f>
        <v>90</v>
      </c>
      <c r="G20" s="243"/>
      <c r="I20" s="243"/>
      <c r="J20" s="261" t="str">
        <f>_xlfn.XLOOKUP(C20,OCE!C$13:C$27,OCE!B$13:B$27,".")</f>
        <v>.</v>
      </c>
      <c r="L20" s="210" t="s">
        <v>3749</v>
      </c>
      <c r="M20" s="210" t="s">
        <v>3750</v>
      </c>
      <c r="N20" s="210" t="s">
        <v>3745</v>
      </c>
      <c r="O20" s="210" t="s">
        <v>3746</v>
      </c>
      <c r="P20" s="210" t="s">
        <v>3746</v>
      </c>
      <c r="Q20" s="211" t="s">
        <v>3747</v>
      </c>
      <c r="R20" s="212">
        <v>0.75</v>
      </c>
      <c r="S20" s="212">
        <v>4.3</v>
      </c>
      <c r="T20" s="212" t="s">
        <v>3748</v>
      </c>
      <c r="U20" s="212" t="s">
        <v>3748</v>
      </c>
      <c r="V20" s="212" t="s">
        <v>3748</v>
      </c>
      <c r="W20" s="212" t="s">
        <v>3748</v>
      </c>
      <c r="X20" s="212"/>
      <c r="Y20" s="212"/>
      <c r="Z20" s="212"/>
      <c r="AA20" s="212" t="s">
        <v>3748</v>
      </c>
      <c r="AB20" s="212">
        <v>0.11</v>
      </c>
      <c r="AC20" s="212" t="s">
        <v>3748</v>
      </c>
      <c r="AD20" s="212" t="s">
        <v>3748</v>
      </c>
      <c r="AE20" s="212" t="s">
        <v>3748</v>
      </c>
      <c r="AF20" s="212" t="s">
        <v>3748</v>
      </c>
      <c r="AG20" s="212" t="s">
        <v>3748</v>
      </c>
      <c r="AH20" s="212" t="s">
        <v>3748</v>
      </c>
      <c r="AI20" s="212" t="s">
        <v>3748</v>
      </c>
      <c r="AJ20" s="212" t="s">
        <v>3748</v>
      </c>
      <c r="AK20" s="212">
        <v>0.1</v>
      </c>
      <c r="AL20" s="212" t="s">
        <v>3748</v>
      </c>
      <c r="AM20" s="212"/>
      <c r="AN20" s="212"/>
      <c r="AO20" s="212"/>
      <c r="AP20" s="212" t="s">
        <v>3748</v>
      </c>
      <c r="AQ20" s="212" t="s">
        <v>3748</v>
      </c>
      <c r="AR20" s="212" t="s">
        <v>3748</v>
      </c>
      <c r="AS20" s="212" t="s">
        <v>3748</v>
      </c>
      <c r="AT20" s="212" t="s">
        <v>3748</v>
      </c>
      <c r="AU20" s="212">
        <v>0.13</v>
      </c>
      <c r="AV20" s="212">
        <v>1.8</v>
      </c>
      <c r="AW20" s="212">
        <v>0.12</v>
      </c>
      <c r="AX20" s="212" t="s">
        <v>3748</v>
      </c>
      <c r="AY20" s="212" t="s">
        <v>3748</v>
      </c>
      <c r="AZ20" s="212">
        <v>1.8</v>
      </c>
      <c r="BA20" s="213" t="s">
        <v>3692</v>
      </c>
      <c r="BB20" s="214">
        <v>27.6</v>
      </c>
      <c r="BC20" s="214">
        <v>7.0000000000000007E-2</v>
      </c>
      <c r="BD20" s="214">
        <v>7.0000000000000007E-2</v>
      </c>
      <c r="BE20" s="214">
        <v>7.0000000000000007E-2</v>
      </c>
      <c r="BF20" s="214">
        <v>7.0000000000000007E-2</v>
      </c>
      <c r="BG20" s="214"/>
      <c r="BH20" s="214"/>
      <c r="BI20" s="214"/>
      <c r="BJ20" s="214">
        <v>7.0000000000000007E-2</v>
      </c>
      <c r="BK20" s="214">
        <v>3.9899999999999998E-2</v>
      </c>
      <c r="BL20" s="214">
        <v>7.0000000000000007E-2</v>
      </c>
      <c r="BM20" s="214">
        <v>7.0000000000000007E-2</v>
      </c>
      <c r="BN20" s="214">
        <v>7.0000000000000007E-2</v>
      </c>
      <c r="BO20" s="214">
        <v>7.0000000000000007E-2</v>
      </c>
      <c r="BP20" s="214">
        <v>7.0000000000000007E-2</v>
      </c>
      <c r="BQ20" s="214">
        <v>7.0000000000000007E-2</v>
      </c>
      <c r="BR20" s="214">
        <v>7.0000000000000007E-2</v>
      </c>
      <c r="BS20" s="214">
        <v>7.0000000000000007E-2</v>
      </c>
      <c r="BT20" s="214">
        <v>3.6200000000000003E-2</v>
      </c>
      <c r="BU20" s="214">
        <v>7.0000000000000007E-2</v>
      </c>
      <c r="BV20" s="214"/>
      <c r="BW20" s="214"/>
      <c r="BX20" s="214"/>
      <c r="BY20" s="214">
        <v>7.0000000000000007E-2</v>
      </c>
      <c r="BZ20" s="214">
        <v>7.0000000000000007E-2</v>
      </c>
      <c r="CA20" s="214">
        <v>7.0000000000000007E-2</v>
      </c>
      <c r="CB20" s="214">
        <v>7.0000000000000007E-2</v>
      </c>
      <c r="CC20" s="214">
        <v>7.0000000000000007E-2</v>
      </c>
      <c r="CD20" s="214">
        <v>4.7100000000000003E-2</v>
      </c>
      <c r="CE20" s="214">
        <v>0.65200000000000002</v>
      </c>
      <c r="CF20" s="214">
        <v>4.3499999999999997E-2</v>
      </c>
      <c r="CG20" s="214">
        <v>7.0000000000000007E-2</v>
      </c>
      <c r="CH20" s="214">
        <v>7.0000000000000007E-2</v>
      </c>
      <c r="CI20" s="215">
        <v>0.27200000000000002</v>
      </c>
      <c r="CJ20" s="215">
        <v>1.56</v>
      </c>
      <c r="CK20" s="215">
        <v>0.65200000000000002</v>
      </c>
      <c r="CM20" s="216" t="s">
        <v>32</v>
      </c>
      <c r="CN20" s="216" t="s">
        <v>1647</v>
      </c>
      <c r="CO20" s="216" t="s">
        <v>1647</v>
      </c>
      <c r="CP20" s="216" t="s">
        <v>1647</v>
      </c>
      <c r="CQ20" s="216" t="s">
        <v>32</v>
      </c>
      <c r="CR20" s="216" t="s">
        <v>1647</v>
      </c>
      <c r="CS20" s="216" t="s">
        <v>32</v>
      </c>
      <c r="CT20" s="216" t="s">
        <v>1647</v>
      </c>
      <c r="CU20" s="217" t="s">
        <v>32</v>
      </c>
      <c r="CV20" s="210">
        <f t="shared" si="0"/>
        <v>13</v>
      </c>
    </row>
    <row r="21" spans="2:100" s="245" customFormat="1" x14ac:dyDescent="0.25">
      <c r="B21" s="243">
        <v>2004</v>
      </c>
      <c r="C21" s="243">
        <v>14</v>
      </c>
      <c r="D21" s="244">
        <f>SUMIF(Profielen!F:F,Monstervakken!C21,Profielen!K:K)</f>
        <v>209</v>
      </c>
      <c r="E21" s="286">
        <f t="shared" si="1"/>
        <v>1.5311004784688995</v>
      </c>
      <c r="F21" s="244">
        <f>SUMIF(Profielen!$F:$F,Monstervakken!$C21,Profielen!AO:AO)</f>
        <v>320</v>
      </c>
      <c r="G21" s="243"/>
      <c r="I21" s="243"/>
      <c r="J21" s="261" t="str">
        <f>_xlfn.XLOOKUP(C21,OCE!C$13:C$27,OCE!B$13:B$27,".")</f>
        <v>.</v>
      </c>
      <c r="L21" s="210" t="s">
        <v>3744</v>
      </c>
      <c r="M21" s="210" t="s">
        <v>3744</v>
      </c>
      <c r="N21" s="210" t="s">
        <v>3745</v>
      </c>
      <c r="O21" s="210" t="s">
        <v>3746</v>
      </c>
      <c r="P21" s="210" t="s">
        <v>3746</v>
      </c>
      <c r="Q21" s="211" t="s">
        <v>3747</v>
      </c>
      <c r="R21" s="212">
        <v>0.36</v>
      </c>
      <c r="S21" s="212">
        <v>1.3</v>
      </c>
      <c r="T21" s="212" t="s">
        <v>3748</v>
      </c>
      <c r="U21" s="212" t="s">
        <v>3748</v>
      </c>
      <c r="V21" s="212" t="s">
        <v>3748</v>
      </c>
      <c r="W21" s="212" t="s">
        <v>3748</v>
      </c>
      <c r="X21" s="212"/>
      <c r="Y21" s="212"/>
      <c r="Z21" s="212"/>
      <c r="AA21" s="212" t="s">
        <v>3748</v>
      </c>
      <c r="AB21" s="212">
        <v>0.11</v>
      </c>
      <c r="AC21" s="212" t="s">
        <v>3748</v>
      </c>
      <c r="AD21" s="212" t="s">
        <v>3748</v>
      </c>
      <c r="AE21" s="212" t="s">
        <v>3748</v>
      </c>
      <c r="AF21" s="212" t="s">
        <v>3748</v>
      </c>
      <c r="AG21" s="212" t="s">
        <v>3748</v>
      </c>
      <c r="AH21" s="212" t="s">
        <v>3748</v>
      </c>
      <c r="AI21" s="212" t="s">
        <v>3748</v>
      </c>
      <c r="AJ21" s="212" t="s">
        <v>3748</v>
      </c>
      <c r="AK21" s="212" t="s">
        <v>3748</v>
      </c>
      <c r="AL21" s="212" t="s">
        <v>3748</v>
      </c>
      <c r="AM21" s="212"/>
      <c r="AN21" s="212"/>
      <c r="AO21" s="212"/>
      <c r="AP21" s="212" t="s">
        <v>3748</v>
      </c>
      <c r="AQ21" s="212" t="s">
        <v>3748</v>
      </c>
      <c r="AR21" s="212" t="s">
        <v>3748</v>
      </c>
      <c r="AS21" s="212" t="s">
        <v>3748</v>
      </c>
      <c r="AT21" s="212" t="s">
        <v>3748</v>
      </c>
      <c r="AU21" s="212" t="s">
        <v>3748</v>
      </c>
      <c r="AV21" s="212">
        <v>0.27</v>
      </c>
      <c r="AW21" s="212" t="s">
        <v>3748</v>
      </c>
      <c r="AX21" s="212" t="s">
        <v>3748</v>
      </c>
      <c r="AY21" s="212" t="s">
        <v>3748</v>
      </c>
      <c r="AZ21" s="212">
        <v>0.27</v>
      </c>
      <c r="BA21" s="213" t="s">
        <v>3692</v>
      </c>
      <c r="BB21" s="214">
        <v>15.2</v>
      </c>
      <c r="BC21" s="214">
        <v>7.0000000000000007E-2</v>
      </c>
      <c r="BD21" s="214">
        <v>7.0000000000000007E-2</v>
      </c>
      <c r="BE21" s="214">
        <v>7.0000000000000007E-2</v>
      </c>
      <c r="BF21" s="214">
        <v>7.0000000000000007E-2</v>
      </c>
      <c r="BG21" s="214"/>
      <c r="BH21" s="214"/>
      <c r="BI21" s="214"/>
      <c r="BJ21" s="214">
        <v>7.0000000000000007E-2</v>
      </c>
      <c r="BK21" s="214">
        <v>7.2400000000000006E-2</v>
      </c>
      <c r="BL21" s="214">
        <v>7.0000000000000007E-2</v>
      </c>
      <c r="BM21" s="214">
        <v>7.0000000000000007E-2</v>
      </c>
      <c r="BN21" s="214">
        <v>7.0000000000000007E-2</v>
      </c>
      <c r="BO21" s="214">
        <v>7.0000000000000007E-2</v>
      </c>
      <c r="BP21" s="214">
        <v>7.0000000000000007E-2</v>
      </c>
      <c r="BQ21" s="214">
        <v>7.0000000000000007E-2</v>
      </c>
      <c r="BR21" s="214">
        <v>7.0000000000000007E-2</v>
      </c>
      <c r="BS21" s="214">
        <v>7.0000000000000007E-2</v>
      </c>
      <c r="BT21" s="214">
        <v>7.0000000000000007E-2</v>
      </c>
      <c r="BU21" s="214">
        <v>7.0000000000000007E-2</v>
      </c>
      <c r="BV21" s="214"/>
      <c r="BW21" s="214"/>
      <c r="BX21" s="214"/>
      <c r="BY21" s="214">
        <v>7.0000000000000007E-2</v>
      </c>
      <c r="BZ21" s="214">
        <v>7.0000000000000007E-2</v>
      </c>
      <c r="CA21" s="214">
        <v>7.0000000000000007E-2</v>
      </c>
      <c r="CB21" s="214">
        <v>7.0000000000000007E-2</v>
      </c>
      <c r="CC21" s="214">
        <v>7.0000000000000007E-2</v>
      </c>
      <c r="CD21" s="214">
        <v>7.0000000000000007E-2</v>
      </c>
      <c r="CE21" s="214">
        <v>0.17799999999999999</v>
      </c>
      <c r="CF21" s="214">
        <v>7.0000000000000007E-2</v>
      </c>
      <c r="CG21" s="214">
        <v>7.0000000000000007E-2</v>
      </c>
      <c r="CH21" s="214">
        <v>7.0000000000000007E-2</v>
      </c>
      <c r="CI21" s="215">
        <v>0.23699999999999999</v>
      </c>
      <c r="CJ21" s="215">
        <v>0.85499999999999998</v>
      </c>
      <c r="CK21" s="215">
        <v>0.17799999999999999</v>
      </c>
      <c r="CM21" s="216" t="s">
        <v>1647</v>
      </c>
      <c r="CN21" s="216" t="s">
        <v>1647</v>
      </c>
      <c r="CO21" s="216" t="s">
        <v>1647</v>
      </c>
      <c r="CP21" s="216" t="s">
        <v>1647</v>
      </c>
      <c r="CQ21" s="216" t="s">
        <v>1647</v>
      </c>
      <c r="CR21" s="216" t="s">
        <v>1647</v>
      </c>
      <c r="CS21" s="216" t="s">
        <v>1647</v>
      </c>
      <c r="CT21" s="216" t="s">
        <v>1647</v>
      </c>
      <c r="CU21" s="217" t="s">
        <v>1647</v>
      </c>
      <c r="CV21" s="210">
        <f t="shared" si="0"/>
        <v>14</v>
      </c>
    </row>
    <row r="22" spans="2:100" s="245" customFormat="1" x14ac:dyDescent="0.25">
      <c r="B22" s="243">
        <v>3006</v>
      </c>
      <c r="C22" s="243">
        <v>15</v>
      </c>
      <c r="D22" s="244">
        <f>SUMIF(Profielen!F:F,Monstervakken!C22,Profielen!K:K)</f>
        <v>8.5</v>
      </c>
      <c r="E22" s="286">
        <f t="shared" si="1"/>
        <v>0.70588235294117652</v>
      </c>
      <c r="F22" s="244">
        <f>SUMIF(Profielen!$F:$F,Monstervakken!$C22,Profielen!AO:AO)</f>
        <v>6</v>
      </c>
      <c r="G22" s="243"/>
      <c r="I22" s="243"/>
      <c r="J22" s="261" t="str">
        <f>_xlfn.XLOOKUP(C22,OCE!C$13:C$27,OCE!B$13:B$27,".")</f>
        <v>.</v>
      </c>
      <c r="L22" s="210" t="s">
        <v>3751</v>
      </c>
      <c r="M22" s="210" t="s">
        <v>3750</v>
      </c>
      <c r="N22" s="210" t="s">
        <v>3745</v>
      </c>
      <c r="O22" s="210" t="s">
        <v>3746</v>
      </c>
      <c r="P22" s="210" t="s">
        <v>3746</v>
      </c>
      <c r="Q22" s="211" t="s">
        <v>3747</v>
      </c>
      <c r="R22" s="212">
        <v>0.31</v>
      </c>
      <c r="S22" s="212">
        <v>0.97</v>
      </c>
      <c r="T22" s="212" t="s">
        <v>3748</v>
      </c>
      <c r="U22" s="212" t="s">
        <v>3748</v>
      </c>
      <c r="V22" s="212" t="s">
        <v>3748</v>
      </c>
      <c r="W22" s="212" t="s">
        <v>3748</v>
      </c>
      <c r="X22" s="212"/>
      <c r="Y22" s="212"/>
      <c r="Z22" s="212"/>
      <c r="AA22" s="212" t="s">
        <v>3748</v>
      </c>
      <c r="AB22" s="212" t="s">
        <v>3748</v>
      </c>
      <c r="AC22" s="212" t="s">
        <v>3748</v>
      </c>
      <c r="AD22" s="212" t="s">
        <v>3748</v>
      </c>
      <c r="AE22" s="212" t="s">
        <v>3748</v>
      </c>
      <c r="AF22" s="212" t="s">
        <v>3748</v>
      </c>
      <c r="AG22" s="212" t="s">
        <v>3748</v>
      </c>
      <c r="AH22" s="212" t="s">
        <v>3748</v>
      </c>
      <c r="AI22" s="212" t="s">
        <v>3748</v>
      </c>
      <c r="AJ22" s="212" t="s">
        <v>3748</v>
      </c>
      <c r="AK22" s="212" t="s">
        <v>3748</v>
      </c>
      <c r="AL22" s="212" t="s">
        <v>3748</v>
      </c>
      <c r="AM22" s="212"/>
      <c r="AN22" s="212"/>
      <c r="AO22" s="212"/>
      <c r="AP22" s="212" t="s">
        <v>3748</v>
      </c>
      <c r="AQ22" s="212" t="s">
        <v>3748</v>
      </c>
      <c r="AR22" s="212" t="s">
        <v>3748</v>
      </c>
      <c r="AS22" s="212" t="s">
        <v>3748</v>
      </c>
      <c r="AT22" s="212" t="s">
        <v>3748</v>
      </c>
      <c r="AU22" s="212">
        <v>0.32</v>
      </c>
      <c r="AV22" s="212">
        <v>1.1000000000000001</v>
      </c>
      <c r="AW22" s="212">
        <v>0.12</v>
      </c>
      <c r="AX22" s="212" t="s">
        <v>3748</v>
      </c>
      <c r="AY22" s="212" t="s">
        <v>3748</v>
      </c>
      <c r="AZ22" s="212">
        <v>1.1000000000000001</v>
      </c>
      <c r="BA22" s="213" t="s">
        <v>3692</v>
      </c>
      <c r="BB22" s="214">
        <v>11.6</v>
      </c>
      <c r="BC22" s="214">
        <v>7.0000000000000007E-2</v>
      </c>
      <c r="BD22" s="214">
        <v>7.0000000000000007E-2</v>
      </c>
      <c r="BE22" s="214">
        <v>7.0000000000000007E-2</v>
      </c>
      <c r="BF22" s="214">
        <v>7.0000000000000007E-2</v>
      </c>
      <c r="BG22" s="214"/>
      <c r="BH22" s="214"/>
      <c r="BI22" s="214"/>
      <c r="BJ22" s="214">
        <v>7.0000000000000007E-2</v>
      </c>
      <c r="BK22" s="214">
        <v>7.0000000000000007E-2</v>
      </c>
      <c r="BL22" s="214">
        <v>7.0000000000000007E-2</v>
      </c>
      <c r="BM22" s="214">
        <v>7.0000000000000007E-2</v>
      </c>
      <c r="BN22" s="214">
        <v>7.0000000000000007E-2</v>
      </c>
      <c r="BO22" s="214">
        <v>7.0000000000000007E-2</v>
      </c>
      <c r="BP22" s="214">
        <v>7.0000000000000007E-2</v>
      </c>
      <c r="BQ22" s="214">
        <v>7.0000000000000007E-2</v>
      </c>
      <c r="BR22" s="214">
        <v>7.0000000000000007E-2</v>
      </c>
      <c r="BS22" s="214">
        <v>7.0000000000000007E-2</v>
      </c>
      <c r="BT22" s="214">
        <v>7.0000000000000007E-2</v>
      </c>
      <c r="BU22" s="214">
        <v>7.0000000000000007E-2</v>
      </c>
      <c r="BV22" s="214"/>
      <c r="BW22" s="214"/>
      <c r="BX22" s="214"/>
      <c r="BY22" s="214">
        <v>7.0000000000000007E-2</v>
      </c>
      <c r="BZ22" s="214">
        <v>7.0000000000000007E-2</v>
      </c>
      <c r="CA22" s="214">
        <v>7.0000000000000007E-2</v>
      </c>
      <c r="CB22" s="214">
        <v>7.0000000000000007E-2</v>
      </c>
      <c r="CC22" s="214">
        <v>7.0000000000000007E-2</v>
      </c>
      <c r="CD22" s="214">
        <v>0.27600000000000002</v>
      </c>
      <c r="CE22" s="214">
        <v>0.94799999999999995</v>
      </c>
      <c r="CF22" s="214">
        <v>0.10299999999999999</v>
      </c>
      <c r="CG22" s="214">
        <v>7.0000000000000007E-2</v>
      </c>
      <c r="CH22" s="214">
        <v>7.0000000000000007E-2</v>
      </c>
      <c r="CI22" s="215">
        <v>0.26700000000000002</v>
      </c>
      <c r="CJ22" s="215">
        <v>0.83599999999999997</v>
      </c>
      <c r="CK22" s="215">
        <v>0.94799999999999995</v>
      </c>
      <c r="CM22" s="216" t="s">
        <v>1647</v>
      </c>
      <c r="CN22" s="216" t="s">
        <v>1647</v>
      </c>
      <c r="CO22" s="216" t="s">
        <v>1647</v>
      </c>
      <c r="CP22" s="216" t="s">
        <v>1647</v>
      </c>
      <c r="CQ22" s="216" t="s">
        <v>1647</v>
      </c>
      <c r="CR22" s="216" t="s">
        <v>32</v>
      </c>
      <c r="CS22" s="216" t="s">
        <v>32</v>
      </c>
      <c r="CT22" s="216" t="s">
        <v>32</v>
      </c>
      <c r="CU22" s="217" t="s">
        <v>32</v>
      </c>
      <c r="CV22" s="210">
        <f t="shared" si="0"/>
        <v>15</v>
      </c>
    </row>
    <row r="23" spans="2:100" s="245" customFormat="1" x14ac:dyDescent="0.25">
      <c r="B23" s="243">
        <v>4001</v>
      </c>
      <c r="C23" s="243">
        <v>16</v>
      </c>
      <c r="D23" s="244">
        <f>SUMIF(Profielen!F:F,Monstervakken!C23,Profielen!K:K)</f>
        <v>104</v>
      </c>
      <c r="E23" s="286">
        <f t="shared" si="1"/>
        <v>1.3942307692307692</v>
      </c>
      <c r="F23" s="244">
        <f>SUMIF(Profielen!$F:$F,Monstervakken!$C23,Profielen!AO:AO)</f>
        <v>145</v>
      </c>
      <c r="G23" s="243"/>
      <c r="I23" s="243"/>
      <c r="J23" s="261" t="str">
        <f>_xlfn.XLOOKUP(C23,OCE!C$13:C$27,OCE!B$13:B$27,".")</f>
        <v>.</v>
      </c>
      <c r="L23" s="210" t="s">
        <v>3751</v>
      </c>
      <c r="M23" s="210" t="s">
        <v>3752</v>
      </c>
      <c r="N23" s="210" t="s">
        <v>3745</v>
      </c>
      <c r="O23" s="210" t="s">
        <v>3746</v>
      </c>
      <c r="P23" s="210" t="s">
        <v>3746</v>
      </c>
      <c r="Q23" s="211" t="s">
        <v>3747</v>
      </c>
      <c r="R23" s="212">
        <v>0.22</v>
      </c>
      <c r="S23" s="212">
        <v>3.7</v>
      </c>
      <c r="T23" s="212" t="s">
        <v>3748</v>
      </c>
      <c r="U23" s="212" t="s">
        <v>3748</v>
      </c>
      <c r="V23" s="212" t="s">
        <v>3748</v>
      </c>
      <c r="W23" s="212" t="s">
        <v>3748</v>
      </c>
      <c r="X23" s="212"/>
      <c r="Y23" s="212"/>
      <c r="Z23" s="212"/>
      <c r="AA23" s="212" t="s">
        <v>3748</v>
      </c>
      <c r="AB23" s="212" t="s">
        <v>3748</v>
      </c>
      <c r="AC23" s="212" t="s">
        <v>3748</v>
      </c>
      <c r="AD23" s="212" t="s">
        <v>3748</v>
      </c>
      <c r="AE23" s="212" t="s">
        <v>3748</v>
      </c>
      <c r="AF23" s="212" t="s">
        <v>3748</v>
      </c>
      <c r="AG23" s="212" t="s">
        <v>3748</v>
      </c>
      <c r="AH23" s="212" t="s">
        <v>3748</v>
      </c>
      <c r="AI23" s="212">
        <v>0.13</v>
      </c>
      <c r="AJ23" s="212">
        <v>0.13</v>
      </c>
      <c r="AK23" s="212" t="s">
        <v>3748</v>
      </c>
      <c r="AL23" s="212" t="s">
        <v>3748</v>
      </c>
      <c r="AM23" s="212"/>
      <c r="AN23" s="212"/>
      <c r="AO23" s="212"/>
      <c r="AP23" s="212" t="s">
        <v>3748</v>
      </c>
      <c r="AQ23" s="212" t="s">
        <v>3748</v>
      </c>
      <c r="AR23" s="212" t="s">
        <v>3748</v>
      </c>
      <c r="AS23" s="212" t="s">
        <v>3748</v>
      </c>
      <c r="AT23" s="212" t="s">
        <v>3748</v>
      </c>
      <c r="AU23" s="212">
        <v>0.11</v>
      </c>
      <c r="AV23" s="212">
        <v>0.25</v>
      </c>
      <c r="AW23" s="212" t="s">
        <v>3748</v>
      </c>
      <c r="AX23" s="212" t="s">
        <v>3748</v>
      </c>
      <c r="AY23" s="212" t="s">
        <v>3748</v>
      </c>
      <c r="AZ23" s="212">
        <v>0.25</v>
      </c>
      <c r="BA23" s="213" t="s">
        <v>3692</v>
      </c>
      <c r="BB23" s="214">
        <v>14</v>
      </c>
      <c r="BC23" s="214">
        <v>7.0000000000000007E-2</v>
      </c>
      <c r="BD23" s="214">
        <v>7.0000000000000007E-2</v>
      </c>
      <c r="BE23" s="214">
        <v>7.0000000000000007E-2</v>
      </c>
      <c r="BF23" s="214">
        <v>7.0000000000000007E-2</v>
      </c>
      <c r="BG23" s="214"/>
      <c r="BH23" s="214"/>
      <c r="BI23" s="214"/>
      <c r="BJ23" s="214">
        <v>7.0000000000000007E-2</v>
      </c>
      <c r="BK23" s="214">
        <v>7.0000000000000007E-2</v>
      </c>
      <c r="BL23" s="214">
        <v>7.0000000000000007E-2</v>
      </c>
      <c r="BM23" s="214">
        <v>7.0000000000000007E-2</v>
      </c>
      <c r="BN23" s="214">
        <v>7.0000000000000007E-2</v>
      </c>
      <c r="BO23" s="214">
        <v>7.0000000000000007E-2</v>
      </c>
      <c r="BP23" s="214">
        <v>7.0000000000000007E-2</v>
      </c>
      <c r="BQ23" s="214">
        <v>7.0000000000000007E-2</v>
      </c>
      <c r="BR23" s="214">
        <v>9.2899999999999996E-2</v>
      </c>
      <c r="BS23" s="214">
        <v>9.2899999999999996E-2</v>
      </c>
      <c r="BT23" s="214">
        <v>7.0000000000000007E-2</v>
      </c>
      <c r="BU23" s="214">
        <v>7.0000000000000007E-2</v>
      </c>
      <c r="BV23" s="214"/>
      <c r="BW23" s="214"/>
      <c r="BX23" s="214"/>
      <c r="BY23" s="214">
        <v>7.0000000000000007E-2</v>
      </c>
      <c r="BZ23" s="214">
        <v>7.0000000000000007E-2</v>
      </c>
      <c r="CA23" s="214">
        <v>7.0000000000000007E-2</v>
      </c>
      <c r="CB23" s="214">
        <v>7.0000000000000007E-2</v>
      </c>
      <c r="CC23" s="214">
        <v>7.0000000000000007E-2</v>
      </c>
      <c r="CD23" s="214">
        <v>7.8600000000000003E-2</v>
      </c>
      <c r="CE23" s="214">
        <v>0.17899999999999999</v>
      </c>
      <c r="CF23" s="214">
        <v>7.0000000000000007E-2</v>
      </c>
      <c r="CG23" s="214">
        <v>7.0000000000000007E-2</v>
      </c>
      <c r="CH23" s="214">
        <v>7.0000000000000007E-2</v>
      </c>
      <c r="CI23" s="215">
        <v>0.157</v>
      </c>
      <c r="CJ23" s="215">
        <v>2.64</v>
      </c>
      <c r="CK23" s="215">
        <v>0.17899999999999999</v>
      </c>
      <c r="CM23" s="216" t="s">
        <v>32</v>
      </c>
      <c r="CN23" s="216" t="s">
        <v>1647</v>
      </c>
      <c r="CO23" s="216" t="s">
        <v>1647</v>
      </c>
      <c r="CP23" s="216" t="s">
        <v>1647</v>
      </c>
      <c r="CQ23" s="216" t="s">
        <v>32</v>
      </c>
      <c r="CR23" s="216" t="s">
        <v>1647</v>
      </c>
      <c r="CS23" s="216" t="s">
        <v>32</v>
      </c>
      <c r="CT23" s="216" t="s">
        <v>1647</v>
      </c>
      <c r="CU23" s="217" t="s">
        <v>32</v>
      </c>
      <c r="CV23" s="210">
        <f t="shared" si="0"/>
        <v>16</v>
      </c>
    </row>
    <row r="24" spans="2:100" s="245" customFormat="1" x14ac:dyDescent="0.25">
      <c r="B24" s="243">
        <v>3007</v>
      </c>
      <c r="C24" s="243">
        <v>17</v>
      </c>
      <c r="D24" s="244">
        <f>SUMIF(Profielen!F:F,Monstervakken!C24,Profielen!K:K)</f>
        <v>81.5</v>
      </c>
      <c r="E24" s="286">
        <f t="shared" si="1"/>
        <v>0.76073619631901845</v>
      </c>
      <c r="F24" s="244">
        <f>SUMIF(Profielen!$F:$F,Monstervakken!$C24,Profielen!AO:AO)</f>
        <v>62</v>
      </c>
      <c r="G24" s="243"/>
      <c r="I24" s="243"/>
      <c r="J24" s="261" t="str">
        <f>_xlfn.XLOOKUP(C24,OCE!C$13:C$27,OCE!B$13:B$27,".")</f>
        <v>.</v>
      </c>
      <c r="L24" s="210" t="s">
        <v>3751</v>
      </c>
      <c r="M24" s="210" t="s">
        <v>3750</v>
      </c>
      <c r="N24" s="210" t="s">
        <v>3745</v>
      </c>
      <c r="O24" s="210" t="s">
        <v>3746</v>
      </c>
      <c r="P24" s="210" t="s">
        <v>3746</v>
      </c>
      <c r="Q24" s="211" t="s">
        <v>3747</v>
      </c>
      <c r="R24" s="212">
        <v>0.93</v>
      </c>
      <c r="S24" s="212">
        <v>2.2999999999999998</v>
      </c>
      <c r="T24" s="212">
        <v>0.14000000000000001</v>
      </c>
      <c r="U24" s="212">
        <v>0.11</v>
      </c>
      <c r="V24" s="212">
        <v>0.18</v>
      </c>
      <c r="W24" s="212" t="s">
        <v>3748</v>
      </c>
      <c r="X24" s="212"/>
      <c r="Y24" s="212"/>
      <c r="Z24" s="212"/>
      <c r="AA24" s="212" t="s">
        <v>3748</v>
      </c>
      <c r="AB24" s="212">
        <v>0.21</v>
      </c>
      <c r="AC24" s="212">
        <v>0.11</v>
      </c>
      <c r="AD24" s="212">
        <v>0.36</v>
      </c>
      <c r="AE24" s="212">
        <v>0.11</v>
      </c>
      <c r="AF24" s="212">
        <v>0.17</v>
      </c>
      <c r="AG24" s="212" t="s">
        <v>3748</v>
      </c>
      <c r="AH24" s="212" t="s">
        <v>3748</v>
      </c>
      <c r="AI24" s="212" t="s">
        <v>3753</v>
      </c>
      <c r="AJ24" s="212" t="s">
        <v>3748</v>
      </c>
      <c r="AK24" s="212" t="s">
        <v>3748</v>
      </c>
      <c r="AL24" s="212" t="s">
        <v>3748</v>
      </c>
      <c r="AM24" s="212"/>
      <c r="AN24" s="212"/>
      <c r="AO24" s="212"/>
      <c r="AP24" s="212" t="s">
        <v>3748</v>
      </c>
      <c r="AQ24" s="212" t="s">
        <v>3748</v>
      </c>
      <c r="AR24" s="212" t="s">
        <v>3748</v>
      </c>
      <c r="AS24" s="212" t="s">
        <v>3748</v>
      </c>
      <c r="AT24" s="212" t="s">
        <v>3748</v>
      </c>
      <c r="AU24" s="212">
        <v>0.25</v>
      </c>
      <c r="AV24" s="212">
        <v>1.1000000000000001</v>
      </c>
      <c r="AW24" s="212">
        <v>0.24</v>
      </c>
      <c r="AX24" s="212" t="s">
        <v>3748</v>
      </c>
      <c r="AY24" s="212" t="s">
        <v>3748</v>
      </c>
      <c r="AZ24" s="212">
        <v>1.1000000000000001</v>
      </c>
      <c r="BA24" s="213" t="s">
        <v>3692</v>
      </c>
      <c r="BB24" s="214">
        <v>10</v>
      </c>
      <c r="BC24" s="214">
        <v>0.14000000000000001</v>
      </c>
      <c r="BD24" s="214">
        <v>0.11</v>
      </c>
      <c r="BE24" s="214">
        <v>0.18</v>
      </c>
      <c r="BF24" s="214">
        <v>7.0000000000000007E-2</v>
      </c>
      <c r="BG24" s="214"/>
      <c r="BH24" s="214"/>
      <c r="BI24" s="214"/>
      <c r="BJ24" s="214">
        <v>7.0000000000000007E-2</v>
      </c>
      <c r="BK24" s="214">
        <v>0.21</v>
      </c>
      <c r="BL24" s="214">
        <v>0.11</v>
      </c>
      <c r="BM24" s="214">
        <v>0.36</v>
      </c>
      <c r="BN24" s="214">
        <v>0.11</v>
      </c>
      <c r="BO24" s="214">
        <v>0.17</v>
      </c>
      <c r="BP24" s="214">
        <v>7.0000000000000007E-2</v>
      </c>
      <c r="BQ24" s="214">
        <v>7.0000000000000007E-2</v>
      </c>
      <c r="BR24" s="214">
        <v>0.112</v>
      </c>
      <c r="BS24" s="214">
        <v>7.0000000000000007E-2</v>
      </c>
      <c r="BT24" s="214">
        <v>7.0000000000000007E-2</v>
      </c>
      <c r="BU24" s="214">
        <v>7.0000000000000007E-2</v>
      </c>
      <c r="BV24" s="214"/>
      <c r="BW24" s="214"/>
      <c r="BX24" s="214"/>
      <c r="BY24" s="214">
        <v>7.0000000000000007E-2</v>
      </c>
      <c r="BZ24" s="214">
        <v>7.0000000000000007E-2</v>
      </c>
      <c r="CA24" s="214">
        <v>7.0000000000000007E-2</v>
      </c>
      <c r="CB24" s="214">
        <v>7.0000000000000007E-2</v>
      </c>
      <c r="CC24" s="214">
        <v>7.0000000000000007E-2</v>
      </c>
      <c r="CD24" s="214">
        <v>0.25</v>
      </c>
      <c r="CE24" s="214">
        <v>1.1000000000000001</v>
      </c>
      <c r="CF24" s="214">
        <v>0.24</v>
      </c>
      <c r="CG24" s="214">
        <v>7.0000000000000007E-2</v>
      </c>
      <c r="CH24" s="214">
        <v>7.0000000000000007E-2</v>
      </c>
      <c r="CI24" s="215">
        <v>0.93</v>
      </c>
      <c r="CJ24" s="215">
        <v>2.2999999999999998</v>
      </c>
      <c r="CK24" s="215">
        <v>1.1000000000000001</v>
      </c>
      <c r="CM24" s="216" t="s">
        <v>32</v>
      </c>
      <c r="CN24" s="216" t="s">
        <v>1647</v>
      </c>
      <c r="CO24" s="216" t="s">
        <v>1647</v>
      </c>
      <c r="CP24" s="216" t="s">
        <v>1647</v>
      </c>
      <c r="CQ24" s="216" t="s">
        <v>32</v>
      </c>
      <c r="CR24" s="216" t="s">
        <v>32</v>
      </c>
      <c r="CS24" s="216" t="s">
        <v>32</v>
      </c>
      <c r="CT24" s="216" t="s">
        <v>32</v>
      </c>
      <c r="CU24" s="217" t="s">
        <v>32</v>
      </c>
      <c r="CV24" s="210">
        <f t="shared" si="0"/>
        <v>17</v>
      </c>
    </row>
    <row r="25" spans="2:100" s="245" customFormat="1" x14ac:dyDescent="0.25">
      <c r="B25" s="243">
        <v>3008</v>
      </c>
      <c r="C25" s="243">
        <v>18</v>
      </c>
      <c r="D25" s="244">
        <f>SUMIF(Profielen!F:F,Monstervakken!C25,Profielen!K:K)</f>
        <v>316.5</v>
      </c>
      <c r="E25" s="286">
        <f t="shared" si="1"/>
        <v>0.95734597156398105</v>
      </c>
      <c r="F25" s="244">
        <f>SUMIF(Profielen!$F:$F,Monstervakken!$C25,Profielen!AO:AO)</f>
        <v>303</v>
      </c>
      <c r="G25" s="243"/>
      <c r="I25" s="243"/>
      <c r="J25" s="261" t="str">
        <f>_xlfn.XLOOKUP(C25,OCE!C$13:C$27,OCE!B$13:B$27,".")</f>
        <v>.</v>
      </c>
      <c r="L25" s="210" t="s">
        <v>3751</v>
      </c>
      <c r="M25" s="210" t="s">
        <v>3750</v>
      </c>
      <c r="N25" s="210" t="s">
        <v>3745</v>
      </c>
      <c r="O25" s="210" t="s">
        <v>3746</v>
      </c>
      <c r="P25" s="210" t="s">
        <v>3746</v>
      </c>
      <c r="Q25" s="211" t="s">
        <v>3747</v>
      </c>
      <c r="R25" s="212">
        <v>0.23</v>
      </c>
      <c r="S25" s="212">
        <v>1</v>
      </c>
      <c r="T25" s="212" t="s">
        <v>3748</v>
      </c>
      <c r="U25" s="212" t="s">
        <v>3748</v>
      </c>
      <c r="V25" s="212" t="s">
        <v>3748</v>
      </c>
      <c r="W25" s="212" t="s">
        <v>3748</v>
      </c>
      <c r="X25" s="212"/>
      <c r="Y25" s="212"/>
      <c r="Z25" s="212"/>
      <c r="AA25" s="212" t="s">
        <v>3748</v>
      </c>
      <c r="AB25" s="212" t="s">
        <v>3748</v>
      </c>
      <c r="AC25" s="212" t="s">
        <v>3748</v>
      </c>
      <c r="AD25" s="212">
        <v>0.19</v>
      </c>
      <c r="AE25" s="212" t="s">
        <v>3748</v>
      </c>
      <c r="AF25" s="212">
        <v>0.14000000000000001</v>
      </c>
      <c r="AG25" s="212" t="s">
        <v>3748</v>
      </c>
      <c r="AH25" s="212" t="s">
        <v>3748</v>
      </c>
      <c r="AI25" s="212">
        <v>0.19</v>
      </c>
      <c r="AJ25" s="212" t="s">
        <v>3748</v>
      </c>
      <c r="AK25" s="212" t="s">
        <v>3748</v>
      </c>
      <c r="AL25" s="212" t="s">
        <v>3748</v>
      </c>
      <c r="AM25" s="212"/>
      <c r="AN25" s="212"/>
      <c r="AO25" s="212"/>
      <c r="AP25" s="212" t="s">
        <v>3748</v>
      </c>
      <c r="AQ25" s="212" t="s">
        <v>3748</v>
      </c>
      <c r="AR25" s="212" t="s">
        <v>3748</v>
      </c>
      <c r="AS25" s="212" t="s">
        <v>3748</v>
      </c>
      <c r="AT25" s="212">
        <v>0.37</v>
      </c>
      <c r="AU25" s="212">
        <v>0.52</v>
      </c>
      <c r="AV25" s="212">
        <v>2.9</v>
      </c>
      <c r="AW25" s="212">
        <v>0.24</v>
      </c>
      <c r="AX25" s="212" t="s">
        <v>3748</v>
      </c>
      <c r="AY25" s="212">
        <v>0.18</v>
      </c>
      <c r="AZ25" s="212">
        <v>2.9</v>
      </c>
      <c r="BA25" s="213" t="s">
        <v>3692</v>
      </c>
      <c r="BB25" s="214">
        <v>10.3</v>
      </c>
      <c r="BC25" s="214">
        <v>7.0000000000000007E-2</v>
      </c>
      <c r="BD25" s="214">
        <v>7.0000000000000007E-2</v>
      </c>
      <c r="BE25" s="214">
        <v>7.0000000000000007E-2</v>
      </c>
      <c r="BF25" s="214">
        <v>7.0000000000000007E-2</v>
      </c>
      <c r="BG25" s="214"/>
      <c r="BH25" s="214"/>
      <c r="BI25" s="214"/>
      <c r="BJ25" s="214">
        <v>7.0000000000000007E-2</v>
      </c>
      <c r="BK25" s="214">
        <v>7.0000000000000007E-2</v>
      </c>
      <c r="BL25" s="214">
        <v>7.0000000000000007E-2</v>
      </c>
      <c r="BM25" s="214">
        <v>0.184</v>
      </c>
      <c r="BN25" s="214">
        <v>7.0000000000000007E-2</v>
      </c>
      <c r="BO25" s="214">
        <v>0.13600000000000001</v>
      </c>
      <c r="BP25" s="214">
        <v>7.0000000000000007E-2</v>
      </c>
      <c r="BQ25" s="214">
        <v>7.0000000000000007E-2</v>
      </c>
      <c r="BR25" s="214">
        <v>0.184</v>
      </c>
      <c r="BS25" s="214">
        <v>7.0000000000000007E-2</v>
      </c>
      <c r="BT25" s="214">
        <v>7.0000000000000007E-2</v>
      </c>
      <c r="BU25" s="214">
        <v>7.0000000000000007E-2</v>
      </c>
      <c r="BV25" s="214"/>
      <c r="BW25" s="214"/>
      <c r="BX25" s="214"/>
      <c r="BY25" s="214">
        <v>7.0000000000000007E-2</v>
      </c>
      <c r="BZ25" s="214">
        <v>7.0000000000000007E-2</v>
      </c>
      <c r="CA25" s="214">
        <v>7.0000000000000007E-2</v>
      </c>
      <c r="CB25" s="214">
        <v>7.0000000000000007E-2</v>
      </c>
      <c r="CC25" s="214">
        <v>0.35899999999999999</v>
      </c>
      <c r="CD25" s="214">
        <v>0.505</v>
      </c>
      <c r="CE25" s="214">
        <v>2.82</v>
      </c>
      <c r="CF25" s="214">
        <v>0.23300000000000001</v>
      </c>
      <c r="CG25" s="214">
        <v>7.0000000000000007E-2</v>
      </c>
      <c r="CH25" s="214">
        <v>0.17499999999999999</v>
      </c>
      <c r="CI25" s="215">
        <v>0.223</v>
      </c>
      <c r="CJ25" s="215">
        <v>0.97099999999999997</v>
      </c>
      <c r="CK25" s="215">
        <v>2.82</v>
      </c>
      <c r="CM25" s="216" t="s">
        <v>32</v>
      </c>
      <c r="CN25" s="216" t="s">
        <v>1647</v>
      </c>
      <c r="CO25" s="216" t="s">
        <v>1647</v>
      </c>
      <c r="CP25" s="216" t="s">
        <v>1647</v>
      </c>
      <c r="CQ25" s="216" t="s">
        <v>32</v>
      </c>
      <c r="CR25" s="216" t="s">
        <v>32</v>
      </c>
      <c r="CS25" s="216" t="s">
        <v>32</v>
      </c>
      <c r="CT25" s="216" t="s">
        <v>32</v>
      </c>
      <c r="CU25" s="217" t="s">
        <v>32</v>
      </c>
      <c r="CV25" s="210">
        <f t="shared" si="0"/>
        <v>18</v>
      </c>
    </row>
    <row r="26" spans="2:100" s="245" customFormat="1" x14ac:dyDescent="0.25">
      <c r="B26" s="243">
        <v>4002</v>
      </c>
      <c r="C26" s="243">
        <v>19</v>
      </c>
      <c r="D26" s="244">
        <f>SUMIF(Profielen!F:F,Monstervakken!C26,Profielen!K:K)</f>
        <v>92</v>
      </c>
      <c r="E26" s="286">
        <f t="shared" si="1"/>
        <v>0.89130434782608692</v>
      </c>
      <c r="F26" s="244">
        <f>SUMIF(Profielen!$F:$F,Monstervakken!$C26,Profielen!AO:AO)</f>
        <v>82</v>
      </c>
      <c r="G26" s="243"/>
      <c r="I26" s="243"/>
      <c r="J26" s="261" t="str">
        <f>_xlfn.XLOOKUP(C26,OCE!C$13:C$27,OCE!B$13:B$27,".")</f>
        <v>.</v>
      </c>
      <c r="L26" s="210" t="s">
        <v>3751</v>
      </c>
      <c r="M26" s="210" t="s">
        <v>3752</v>
      </c>
      <c r="N26" s="210" t="s">
        <v>3745</v>
      </c>
      <c r="O26" s="210" t="s">
        <v>3746</v>
      </c>
      <c r="P26" s="210" t="s">
        <v>3746</v>
      </c>
      <c r="Q26" s="211" t="s">
        <v>3747</v>
      </c>
      <c r="R26" s="212">
        <v>0.49</v>
      </c>
      <c r="S26" s="212">
        <v>1.8</v>
      </c>
      <c r="T26" s="212" t="s">
        <v>3748</v>
      </c>
      <c r="U26" s="212" t="s">
        <v>3748</v>
      </c>
      <c r="V26" s="212" t="s">
        <v>3748</v>
      </c>
      <c r="W26" s="212" t="s">
        <v>3748</v>
      </c>
      <c r="X26" s="212"/>
      <c r="Y26" s="212"/>
      <c r="Z26" s="212"/>
      <c r="AA26" s="212" t="s">
        <v>3748</v>
      </c>
      <c r="AB26" s="212">
        <v>0.13</v>
      </c>
      <c r="AC26" s="212" t="s">
        <v>3748</v>
      </c>
      <c r="AD26" s="212">
        <v>0.21</v>
      </c>
      <c r="AE26" s="212" t="s">
        <v>3748</v>
      </c>
      <c r="AF26" s="212" t="s">
        <v>3748</v>
      </c>
      <c r="AG26" s="212" t="s">
        <v>3748</v>
      </c>
      <c r="AH26" s="212" t="s">
        <v>3748</v>
      </c>
      <c r="AI26" s="212" t="s">
        <v>3748</v>
      </c>
      <c r="AJ26" s="212" t="s">
        <v>3748</v>
      </c>
      <c r="AK26" s="212" t="s">
        <v>3748</v>
      </c>
      <c r="AL26" s="212" t="s">
        <v>3748</v>
      </c>
      <c r="AM26" s="212"/>
      <c r="AN26" s="212"/>
      <c r="AO26" s="212"/>
      <c r="AP26" s="212" t="s">
        <v>3748</v>
      </c>
      <c r="AQ26" s="212" t="s">
        <v>3748</v>
      </c>
      <c r="AR26" s="212" t="s">
        <v>3748</v>
      </c>
      <c r="AS26" s="212" t="s">
        <v>3748</v>
      </c>
      <c r="AT26" s="212">
        <v>0.13</v>
      </c>
      <c r="AU26" s="212">
        <v>0.26</v>
      </c>
      <c r="AV26" s="212">
        <v>0.84</v>
      </c>
      <c r="AW26" s="212">
        <v>0.11</v>
      </c>
      <c r="AX26" s="212" t="s">
        <v>3748</v>
      </c>
      <c r="AY26" s="212" t="s">
        <v>3748</v>
      </c>
      <c r="AZ26" s="212">
        <v>0.84</v>
      </c>
      <c r="BA26" s="213" t="s">
        <v>3692</v>
      </c>
      <c r="BB26" s="214">
        <v>17.600000000000001</v>
      </c>
      <c r="BC26" s="214">
        <v>7.0000000000000007E-2</v>
      </c>
      <c r="BD26" s="214">
        <v>7.0000000000000007E-2</v>
      </c>
      <c r="BE26" s="214">
        <v>7.0000000000000007E-2</v>
      </c>
      <c r="BF26" s="214">
        <v>7.0000000000000007E-2</v>
      </c>
      <c r="BG26" s="214"/>
      <c r="BH26" s="214"/>
      <c r="BI26" s="214"/>
      <c r="BJ26" s="214">
        <v>7.0000000000000007E-2</v>
      </c>
      <c r="BK26" s="214">
        <v>7.3899999999999993E-2</v>
      </c>
      <c r="BL26" s="214">
        <v>7.0000000000000007E-2</v>
      </c>
      <c r="BM26" s="214">
        <v>0.11899999999999999</v>
      </c>
      <c r="BN26" s="214">
        <v>7.0000000000000007E-2</v>
      </c>
      <c r="BO26" s="214">
        <v>7.0000000000000007E-2</v>
      </c>
      <c r="BP26" s="214">
        <v>7.0000000000000007E-2</v>
      </c>
      <c r="BQ26" s="214">
        <v>7.0000000000000007E-2</v>
      </c>
      <c r="BR26" s="214">
        <v>7.0000000000000007E-2</v>
      </c>
      <c r="BS26" s="214">
        <v>7.0000000000000007E-2</v>
      </c>
      <c r="BT26" s="214">
        <v>7.0000000000000007E-2</v>
      </c>
      <c r="BU26" s="214">
        <v>7.0000000000000007E-2</v>
      </c>
      <c r="BV26" s="214"/>
      <c r="BW26" s="214"/>
      <c r="BX26" s="214"/>
      <c r="BY26" s="214">
        <v>7.0000000000000007E-2</v>
      </c>
      <c r="BZ26" s="214">
        <v>7.0000000000000007E-2</v>
      </c>
      <c r="CA26" s="214">
        <v>7.0000000000000007E-2</v>
      </c>
      <c r="CB26" s="214">
        <v>7.0000000000000007E-2</v>
      </c>
      <c r="CC26" s="214">
        <v>7.3899999999999993E-2</v>
      </c>
      <c r="CD26" s="214">
        <v>0.14799999999999999</v>
      </c>
      <c r="CE26" s="214">
        <v>0.47699999999999998</v>
      </c>
      <c r="CF26" s="214">
        <v>6.25E-2</v>
      </c>
      <c r="CG26" s="214">
        <v>7.0000000000000007E-2</v>
      </c>
      <c r="CH26" s="214">
        <v>7.0000000000000007E-2</v>
      </c>
      <c r="CI26" s="215">
        <v>0.27800000000000002</v>
      </c>
      <c r="CJ26" s="215">
        <v>1.02</v>
      </c>
      <c r="CK26" s="215">
        <v>0.47699999999999998</v>
      </c>
      <c r="CM26" s="216" t="s">
        <v>1647</v>
      </c>
      <c r="CN26" s="216" t="s">
        <v>1647</v>
      </c>
      <c r="CO26" s="216" t="s">
        <v>1647</v>
      </c>
      <c r="CP26" s="216" t="s">
        <v>1647</v>
      </c>
      <c r="CQ26" s="216" t="s">
        <v>1647</v>
      </c>
      <c r="CR26" s="216" t="s">
        <v>1647</v>
      </c>
      <c r="CS26" s="216" t="s">
        <v>1647</v>
      </c>
      <c r="CT26" s="216" t="s">
        <v>1647</v>
      </c>
      <c r="CU26" s="217" t="s">
        <v>1647</v>
      </c>
      <c r="CV26" s="210">
        <f t="shared" si="0"/>
        <v>19</v>
      </c>
    </row>
    <row r="27" spans="2:100" s="245" customFormat="1" x14ac:dyDescent="0.25">
      <c r="B27" s="243">
        <v>4003</v>
      </c>
      <c r="C27" s="243">
        <v>20</v>
      </c>
      <c r="D27" s="244">
        <f>SUMIF(Profielen!F:F,Monstervakken!C27,Profielen!K:K)</f>
        <v>35.5</v>
      </c>
      <c r="E27" s="286">
        <f t="shared" si="1"/>
        <v>0.78873239436619713</v>
      </c>
      <c r="F27" s="244">
        <f>SUMIF(Profielen!$F:$F,Monstervakken!$C27,Profielen!AO:AO)</f>
        <v>28</v>
      </c>
      <c r="G27" s="243"/>
      <c r="I27" s="243"/>
      <c r="J27" s="261" t="str">
        <f>_xlfn.XLOOKUP(C27,OCE!C$13:C$27,OCE!B$13:B$27,".")</f>
        <v>.</v>
      </c>
      <c r="L27" s="210" t="s">
        <v>3751</v>
      </c>
      <c r="M27" s="210" t="s">
        <v>3752</v>
      </c>
      <c r="N27" s="210" t="s">
        <v>3745</v>
      </c>
      <c r="O27" s="210" t="s">
        <v>3746</v>
      </c>
      <c r="P27" s="210" t="s">
        <v>3746</v>
      </c>
      <c r="Q27" s="211" t="s">
        <v>3747</v>
      </c>
      <c r="R27" s="212">
        <v>0.22</v>
      </c>
      <c r="S27" s="212">
        <v>0.67</v>
      </c>
      <c r="T27" s="212" t="s">
        <v>3748</v>
      </c>
      <c r="U27" s="212" t="s">
        <v>3748</v>
      </c>
      <c r="V27" s="212" t="s">
        <v>3748</v>
      </c>
      <c r="W27" s="212" t="s">
        <v>3748</v>
      </c>
      <c r="X27" s="212"/>
      <c r="Y27" s="212"/>
      <c r="Z27" s="212"/>
      <c r="AA27" s="212" t="s">
        <v>3748</v>
      </c>
      <c r="AB27" s="212" t="s">
        <v>3748</v>
      </c>
      <c r="AC27" s="212" t="s">
        <v>3748</v>
      </c>
      <c r="AD27" s="212">
        <v>0.12</v>
      </c>
      <c r="AE27" s="212" t="s">
        <v>3748</v>
      </c>
      <c r="AF27" s="212" t="s">
        <v>3748</v>
      </c>
      <c r="AG27" s="212" t="s">
        <v>3748</v>
      </c>
      <c r="AH27" s="212" t="s">
        <v>3748</v>
      </c>
      <c r="AI27" s="212" t="s">
        <v>3748</v>
      </c>
      <c r="AJ27" s="212" t="s">
        <v>3748</v>
      </c>
      <c r="AK27" s="212" t="s">
        <v>3748</v>
      </c>
      <c r="AL27" s="212" t="s">
        <v>3748</v>
      </c>
      <c r="AM27" s="212"/>
      <c r="AN27" s="212"/>
      <c r="AO27" s="212"/>
      <c r="AP27" s="212" t="s">
        <v>3748</v>
      </c>
      <c r="AQ27" s="212" t="s">
        <v>3748</v>
      </c>
      <c r="AR27" s="212" t="s">
        <v>3748</v>
      </c>
      <c r="AS27" s="212" t="s">
        <v>3748</v>
      </c>
      <c r="AT27" s="212" t="s">
        <v>3748</v>
      </c>
      <c r="AU27" s="212">
        <v>0.24</v>
      </c>
      <c r="AV27" s="212">
        <v>1.1000000000000001</v>
      </c>
      <c r="AW27" s="212" t="s">
        <v>3748</v>
      </c>
      <c r="AX27" s="212" t="s">
        <v>3748</v>
      </c>
      <c r="AY27" s="212" t="s">
        <v>3748</v>
      </c>
      <c r="AZ27" s="212">
        <v>1.1000000000000001</v>
      </c>
      <c r="BA27" s="213" t="s">
        <v>3692</v>
      </c>
      <c r="BB27" s="214">
        <v>9.8000000000000007</v>
      </c>
      <c r="BC27" s="214">
        <v>7.0000000000000007E-2</v>
      </c>
      <c r="BD27" s="214">
        <v>7.0000000000000007E-2</v>
      </c>
      <c r="BE27" s="214">
        <v>7.0000000000000007E-2</v>
      </c>
      <c r="BF27" s="214">
        <v>7.0000000000000007E-2</v>
      </c>
      <c r="BG27" s="214"/>
      <c r="BH27" s="214"/>
      <c r="BI27" s="214"/>
      <c r="BJ27" s="214">
        <v>7.0000000000000007E-2</v>
      </c>
      <c r="BK27" s="214">
        <v>7.0000000000000007E-2</v>
      </c>
      <c r="BL27" s="214">
        <v>7.0000000000000007E-2</v>
      </c>
      <c r="BM27" s="214">
        <v>0.12</v>
      </c>
      <c r="BN27" s="214">
        <v>7.0000000000000007E-2</v>
      </c>
      <c r="BO27" s="214">
        <v>7.0000000000000007E-2</v>
      </c>
      <c r="BP27" s="214">
        <v>7.0000000000000007E-2</v>
      </c>
      <c r="BQ27" s="214">
        <v>7.0000000000000007E-2</v>
      </c>
      <c r="BR27" s="214">
        <v>7.0000000000000007E-2</v>
      </c>
      <c r="BS27" s="214">
        <v>7.0000000000000007E-2</v>
      </c>
      <c r="BT27" s="214">
        <v>7.0000000000000007E-2</v>
      </c>
      <c r="BU27" s="214">
        <v>7.0000000000000007E-2</v>
      </c>
      <c r="BV27" s="214"/>
      <c r="BW27" s="214"/>
      <c r="BX27" s="214"/>
      <c r="BY27" s="214">
        <v>7.0000000000000007E-2</v>
      </c>
      <c r="BZ27" s="214">
        <v>7.0000000000000007E-2</v>
      </c>
      <c r="CA27" s="214">
        <v>7.0000000000000007E-2</v>
      </c>
      <c r="CB27" s="214">
        <v>7.0000000000000007E-2</v>
      </c>
      <c r="CC27" s="214">
        <v>7.0000000000000007E-2</v>
      </c>
      <c r="CD27" s="214">
        <v>0.24</v>
      </c>
      <c r="CE27" s="214">
        <v>1.1000000000000001</v>
      </c>
      <c r="CF27" s="214">
        <v>7.0000000000000007E-2</v>
      </c>
      <c r="CG27" s="214">
        <v>7.0000000000000007E-2</v>
      </c>
      <c r="CH27" s="214">
        <v>7.0000000000000007E-2</v>
      </c>
      <c r="CI27" s="215">
        <v>0.22</v>
      </c>
      <c r="CJ27" s="215">
        <v>0.67</v>
      </c>
      <c r="CK27" s="215">
        <v>1.1000000000000001</v>
      </c>
      <c r="CM27" s="216" t="s">
        <v>1647</v>
      </c>
      <c r="CN27" s="216" t="s">
        <v>1647</v>
      </c>
      <c r="CO27" s="216" t="s">
        <v>1647</v>
      </c>
      <c r="CP27" s="216" t="s">
        <v>1647</v>
      </c>
      <c r="CQ27" s="216" t="s">
        <v>1647</v>
      </c>
      <c r="CR27" s="216" t="s">
        <v>32</v>
      </c>
      <c r="CS27" s="216" t="s">
        <v>32</v>
      </c>
      <c r="CT27" s="216" t="s">
        <v>32</v>
      </c>
      <c r="CU27" s="217" t="s">
        <v>32</v>
      </c>
      <c r="CV27" s="210">
        <f t="shared" si="0"/>
        <v>20</v>
      </c>
    </row>
    <row r="28" spans="2:100" s="245" customFormat="1" x14ac:dyDescent="0.25">
      <c r="B28" s="243">
        <v>3009</v>
      </c>
      <c r="C28" s="243">
        <v>21</v>
      </c>
      <c r="D28" s="244">
        <f>SUMIF(Profielen!F:F,Monstervakken!C28,Profielen!K:K)</f>
        <v>166</v>
      </c>
      <c r="E28" s="286">
        <f t="shared" si="1"/>
        <v>1.1024096385542168</v>
      </c>
      <c r="F28" s="244">
        <f>SUMIF(Profielen!$F:$F,Monstervakken!$C28,Profielen!AO:AO)</f>
        <v>183</v>
      </c>
      <c r="G28" s="243"/>
      <c r="I28" s="243"/>
      <c r="J28" s="261" t="str">
        <f>_xlfn.XLOOKUP(C28,OCE!C$13:C$27,OCE!B$13:B$27,".")</f>
        <v>.</v>
      </c>
      <c r="L28" s="210" t="s">
        <v>3751</v>
      </c>
      <c r="M28" s="210" t="s">
        <v>3750</v>
      </c>
      <c r="N28" s="210" t="s">
        <v>3745</v>
      </c>
      <c r="O28" s="210" t="s">
        <v>3746</v>
      </c>
      <c r="P28" s="210" t="s">
        <v>3746</v>
      </c>
      <c r="Q28" s="211" t="s">
        <v>3747</v>
      </c>
      <c r="R28" s="212">
        <v>0.25</v>
      </c>
      <c r="S28" s="212">
        <v>1.3</v>
      </c>
      <c r="T28" s="212" t="s">
        <v>3748</v>
      </c>
      <c r="U28" s="212" t="s">
        <v>3748</v>
      </c>
      <c r="V28" s="212" t="s">
        <v>3748</v>
      </c>
      <c r="W28" s="212" t="s">
        <v>3748</v>
      </c>
      <c r="X28" s="212"/>
      <c r="Y28" s="212"/>
      <c r="Z28" s="212"/>
      <c r="AA28" s="212" t="s">
        <v>3748</v>
      </c>
      <c r="AB28" s="212">
        <v>0.1</v>
      </c>
      <c r="AC28" s="212" t="s">
        <v>3748</v>
      </c>
      <c r="AD28" s="212">
        <v>0.13</v>
      </c>
      <c r="AE28" s="212" t="s">
        <v>3748</v>
      </c>
      <c r="AF28" s="212" t="s">
        <v>3748</v>
      </c>
      <c r="AG28" s="212" t="s">
        <v>3748</v>
      </c>
      <c r="AH28" s="212" t="s">
        <v>3748</v>
      </c>
      <c r="AI28" s="212" t="s">
        <v>3748</v>
      </c>
      <c r="AJ28" s="212" t="s">
        <v>3748</v>
      </c>
      <c r="AK28" s="212" t="s">
        <v>3748</v>
      </c>
      <c r="AL28" s="212" t="s">
        <v>3748</v>
      </c>
      <c r="AM28" s="212"/>
      <c r="AN28" s="212"/>
      <c r="AO28" s="212"/>
      <c r="AP28" s="212" t="s">
        <v>3748</v>
      </c>
      <c r="AQ28" s="212" t="s">
        <v>3748</v>
      </c>
      <c r="AR28" s="212">
        <v>0.14000000000000001</v>
      </c>
      <c r="AS28" s="212" t="s">
        <v>3748</v>
      </c>
      <c r="AT28" s="212" t="s">
        <v>3748</v>
      </c>
      <c r="AU28" s="212">
        <v>0.28000000000000003</v>
      </c>
      <c r="AV28" s="212">
        <v>0.9</v>
      </c>
      <c r="AW28" s="212">
        <v>0.17</v>
      </c>
      <c r="AX28" s="212" t="s">
        <v>3748</v>
      </c>
      <c r="AY28" s="212" t="s">
        <v>3748</v>
      </c>
      <c r="AZ28" s="212">
        <v>0.9</v>
      </c>
      <c r="BA28" s="213" t="s">
        <v>3692</v>
      </c>
      <c r="BB28" s="214">
        <v>26.9</v>
      </c>
      <c r="BC28" s="214">
        <v>7.0000000000000007E-2</v>
      </c>
      <c r="BD28" s="214">
        <v>7.0000000000000007E-2</v>
      </c>
      <c r="BE28" s="214">
        <v>7.0000000000000007E-2</v>
      </c>
      <c r="BF28" s="214">
        <v>7.0000000000000007E-2</v>
      </c>
      <c r="BG28" s="214"/>
      <c r="BH28" s="214"/>
      <c r="BI28" s="214"/>
      <c r="BJ28" s="214">
        <v>7.0000000000000007E-2</v>
      </c>
      <c r="BK28" s="214">
        <v>3.7199999999999997E-2</v>
      </c>
      <c r="BL28" s="214">
        <v>7.0000000000000007E-2</v>
      </c>
      <c r="BM28" s="214">
        <v>4.8300000000000003E-2</v>
      </c>
      <c r="BN28" s="214">
        <v>7.0000000000000007E-2</v>
      </c>
      <c r="BO28" s="214">
        <v>7.0000000000000007E-2</v>
      </c>
      <c r="BP28" s="214">
        <v>7.0000000000000007E-2</v>
      </c>
      <c r="BQ28" s="214">
        <v>7.0000000000000007E-2</v>
      </c>
      <c r="BR28" s="214">
        <v>7.0000000000000007E-2</v>
      </c>
      <c r="BS28" s="214">
        <v>7.0000000000000007E-2</v>
      </c>
      <c r="BT28" s="214">
        <v>7.0000000000000007E-2</v>
      </c>
      <c r="BU28" s="214">
        <v>7.0000000000000007E-2</v>
      </c>
      <c r="BV28" s="214"/>
      <c r="BW28" s="214"/>
      <c r="BX28" s="214"/>
      <c r="BY28" s="214">
        <v>7.0000000000000007E-2</v>
      </c>
      <c r="BZ28" s="214">
        <v>7.0000000000000007E-2</v>
      </c>
      <c r="CA28" s="214">
        <v>5.1999999999999998E-2</v>
      </c>
      <c r="CB28" s="214">
        <v>7.0000000000000007E-2</v>
      </c>
      <c r="CC28" s="214">
        <v>7.0000000000000007E-2</v>
      </c>
      <c r="CD28" s="214">
        <v>0.104</v>
      </c>
      <c r="CE28" s="214">
        <v>0.33500000000000002</v>
      </c>
      <c r="CF28" s="214">
        <v>6.3200000000000006E-2</v>
      </c>
      <c r="CG28" s="214">
        <v>7.0000000000000007E-2</v>
      </c>
      <c r="CH28" s="214">
        <v>7.0000000000000007E-2</v>
      </c>
      <c r="CI28" s="215">
        <v>9.2899999999999996E-2</v>
      </c>
      <c r="CJ28" s="215">
        <v>0.48299999999999998</v>
      </c>
      <c r="CK28" s="215">
        <v>0.33500000000000002</v>
      </c>
      <c r="CM28" s="216" t="s">
        <v>1647</v>
      </c>
      <c r="CN28" s="216" t="s">
        <v>1647</v>
      </c>
      <c r="CO28" s="216" t="s">
        <v>1647</v>
      </c>
      <c r="CP28" s="216" t="s">
        <v>1647</v>
      </c>
      <c r="CQ28" s="216" t="s">
        <v>1647</v>
      </c>
      <c r="CR28" s="216" t="s">
        <v>1647</v>
      </c>
      <c r="CS28" s="216" t="s">
        <v>1647</v>
      </c>
      <c r="CT28" s="216" t="s">
        <v>1647</v>
      </c>
      <c r="CU28" s="217" t="s">
        <v>1647</v>
      </c>
      <c r="CV28" s="210">
        <f t="shared" si="0"/>
        <v>21</v>
      </c>
    </row>
    <row r="29" spans="2:100" s="245" customFormat="1" x14ac:dyDescent="0.25">
      <c r="B29" s="243">
        <v>4004</v>
      </c>
      <c r="C29" s="243">
        <v>22</v>
      </c>
      <c r="D29" s="244">
        <f>SUMIF(Profielen!F:F,Monstervakken!C29,Profielen!K:K)</f>
        <v>762.5</v>
      </c>
      <c r="E29" s="286">
        <f t="shared" si="1"/>
        <v>1.0242622950819673</v>
      </c>
      <c r="F29" s="244">
        <f>SUMIF(Profielen!$F:$F,Monstervakken!$C29,Profielen!AO:AO)</f>
        <v>781</v>
      </c>
      <c r="G29" s="243"/>
      <c r="I29" s="243"/>
      <c r="J29" s="261" t="str">
        <f>_xlfn.XLOOKUP(C29,OCE!C$13:C$27,OCE!B$13:B$27,".")</f>
        <v>.</v>
      </c>
      <c r="L29" s="210" t="s">
        <v>3751</v>
      </c>
      <c r="M29" s="210" t="s">
        <v>3752</v>
      </c>
      <c r="N29" s="210" t="s">
        <v>3745</v>
      </c>
      <c r="O29" s="210" t="s">
        <v>3746</v>
      </c>
      <c r="P29" s="210" t="s">
        <v>3746</v>
      </c>
      <c r="Q29" s="211" t="s">
        <v>3747</v>
      </c>
      <c r="R29" s="212">
        <v>0.75</v>
      </c>
      <c r="S29" s="212">
        <v>1.3</v>
      </c>
      <c r="T29" s="212" t="s">
        <v>3748</v>
      </c>
      <c r="U29" s="212" t="s">
        <v>3748</v>
      </c>
      <c r="V29" s="212" t="s">
        <v>3748</v>
      </c>
      <c r="W29" s="212" t="s">
        <v>3748</v>
      </c>
      <c r="X29" s="212"/>
      <c r="Y29" s="212"/>
      <c r="Z29" s="212"/>
      <c r="AA29" s="212" t="s">
        <v>3748</v>
      </c>
      <c r="AB29" s="212" t="s">
        <v>3748</v>
      </c>
      <c r="AC29" s="212" t="s">
        <v>3748</v>
      </c>
      <c r="AD29" s="212" t="s">
        <v>3748</v>
      </c>
      <c r="AE29" s="212" t="s">
        <v>3748</v>
      </c>
      <c r="AF29" s="212" t="s">
        <v>3748</v>
      </c>
      <c r="AG29" s="212" t="s">
        <v>3748</v>
      </c>
      <c r="AH29" s="212" t="s">
        <v>3748</v>
      </c>
      <c r="AI29" s="212" t="s">
        <v>3748</v>
      </c>
      <c r="AJ29" s="212" t="s">
        <v>3748</v>
      </c>
      <c r="AK29" s="212" t="s">
        <v>3748</v>
      </c>
      <c r="AL29" s="212" t="s">
        <v>3748</v>
      </c>
      <c r="AM29" s="212"/>
      <c r="AN29" s="212"/>
      <c r="AO29" s="212"/>
      <c r="AP29" s="212" t="s">
        <v>3748</v>
      </c>
      <c r="AQ29" s="212" t="s">
        <v>3748</v>
      </c>
      <c r="AR29" s="212" t="s">
        <v>3748</v>
      </c>
      <c r="AS29" s="212" t="s">
        <v>3748</v>
      </c>
      <c r="AT29" s="212" t="s">
        <v>3748</v>
      </c>
      <c r="AU29" s="212">
        <v>0.12</v>
      </c>
      <c r="AV29" s="212">
        <v>0.39</v>
      </c>
      <c r="AW29" s="212" t="s">
        <v>3748</v>
      </c>
      <c r="AX29" s="212" t="s">
        <v>3748</v>
      </c>
      <c r="AY29" s="212" t="s">
        <v>3748</v>
      </c>
      <c r="AZ29" s="212">
        <v>0.39</v>
      </c>
      <c r="BA29" s="213" t="s">
        <v>3692</v>
      </c>
      <c r="BB29" s="214">
        <v>36.1</v>
      </c>
      <c r="BC29" s="214">
        <v>7.0000000000000007E-2</v>
      </c>
      <c r="BD29" s="214">
        <v>7.0000000000000007E-2</v>
      </c>
      <c r="BE29" s="214">
        <v>7.0000000000000007E-2</v>
      </c>
      <c r="BF29" s="214">
        <v>7.0000000000000007E-2</v>
      </c>
      <c r="BG29" s="214"/>
      <c r="BH29" s="214"/>
      <c r="BI29" s="214"/>
      <c r="BJ29" s="214">
        <v>7.0000000000000007E-2</v>
      </c>
      <c r="BK29" s="214">
        <v>7.0000000000000007E-2</v>
      </c>
      <c r="BL29" s="214">
        <v>7.0000000000000007E-2</v>
      </c>
      <c r="BM29" s="214">
        <v>7.0000000000000007E-2</v>
      </c>
      <c r="BN29" s="214">
        <v>7.0000000000000007E-2</v>
      </c>
      <c r="BO29" s="214">
        <v>7.0000000000000007E-2</v>
      </c>
      <c r="BP29" s="214">
        <v>7.0000000000000007E-2</v>
      </c>
      <c r="BQ29" s="214">
        <v>7.0000000000000007E-2</v>
      </c>
      <c r="BR29" s="214">
        <v>7.0000000000000007E-2</v>
      </c>
      <c r="BS29" s="214">
        <v>7.0000000000000007E-2</v>
      </c>
      <c r="BT29" s="214">
        <v>7.0000000000000007E-2</v>
      </c>
      <c r="BU29" s="214">
        <v>7.0000000000000007E-2</v>
      </c>
      <c r="BV29" s="214"/>
      <c r="BW29" s="214"/>
      <c r="BX29" s="214"/>
      <c r="BY29" s="214">
        <v>7.0000000000000007E-2</v>
      </c>
      <c r="BZ29" s="214">
        <v>7.0000000000000007E-2</v>
      </c>
      <c r="CA29" s="214">
        <v>7.0000000000000007E-2</v>
      </c>
      <c r="CB29" s="214">
        <v>7.0000000000000007E-2</v>
      </c>
      <c r="CC29" s="214">
        <v>7.0000000000000007E-2</v>
      </c>
      <c r="CD29" s="214">
        <v>0.04</v>
      </c>
      <c r="CE29" s="214">
        <v>0.13</v>
      </c>
      <c r="CF29" s="214">
        <v>7.0000000000000007E-2</v>
      </c>
      <c r="CG29" s="214">
        <v>7.0000000000000007E-2</v>
      </c>
      <c r="CH29" s="214">
        <v>7.0000000000000007E-2</v>
      </c>
      <c r="CI29" s="215">
        <v>0.25</v>
      </c>
      <c r="CJ29" s="215">
        <v>0.433</v>
      </c>
      <c r="CK29" s="215">
        <v>0.13</v>
      </c>
      <c r="CM29" s="216" t="s">
        <v>1647</v>
      </c>
      <c r="CN29" s="216" t="s">
        <v>1647</v>
      </c>
      <c r="CO29" s="216" t="s">
        <v>1647</v>
      </c>
      <c r="CP29" s="216" t="s">
        <v>1647</v>
      </c>
      <c r="CQ29" s="216" t="s">
        <v>1647</v>
      </c>
      <c r="CR29" s="216" t="s">
        <v>1647</v>
      </c>
      <c r="CS29" s="216" t="s">
        <v>1647</v>
      </c>
      <c r="CT29" s="216" t="s">
        <v>1647</v>
      </c>
      <c r="CU29" s="217" t="s">
        <v>1647</v>
      </c>
      <c r="CV29" s="210">
        <f t="shared" si="0"/>
        <v>22</v>
      </c>
    </row>
    <row r="30" spans="2:100" s="245" customFormat="1" x14ac:dyDescent="0.25">
      <c r="B30" s="243">
        <v>4005</v>
      </c>
      <c r="C30" s="243">
        <v>24</v>
      </c>
      <c r="D30" s="244">
        <f>SUMIF(Profielen!F:F,Monstervakken!C30,Profielen!K:K)</f>
        <v>77</v>
      </c>
      <c r="E30" s="286">
        <f t="shared" si="1"/>
        <v>0.51948051948051943</v>
      </c>
      <c r="F30" s="244">
        <f>SUMIF(Profielen!$F:$F,Monstervakken!$C30,Profielen!AO:AO)</f>
        <v>40</v>
      </c>
      <c r="G30" s="243"/>
      <c r="I30" s="243"/>
      <c r="J30" s="261" t="str">
        <f>_xlfn.XLOOKUP(C30,OCE!C$13:C$27,OCE!B$13:B$27,".")</f>
        <v>.</v>
      </c>
      <c r="L30" s="210" t="s">
        <v>3751</v>
      </c>
      <c r="M30" s="210" t="s">
        <v>3752</v>
      </c>
      <c r="N30" s="210" t="s">
        <v>3745</v>
      </c>
      <c r="O30" s="210" t="s">
        <v>3746</v>
      </c>
      <c r="P30" s="210" t="s">
        <v>3746</v>
      </c>
      <c r="Q30" s="211" t="s">
        <v>3747</v>
      </c>
      <c r="R30" s="212">
        <v>0.36</v>
      </c>
      <c r="S30" s="212">
        <v>2.7</v>
      </c>
      <c r="T30" s="212" t="s">
        <v>3748</v>
      </c>
      <c r="U30" s="212" t="s">
        <v>3748</v>
      </c>
      <c r="V30" s="212" t="s">
        <v>3748</v>
      </c>
      <c r="W30" s="212" t="s">
        <v>3748</v>
      </c>
      <c r="X30" s="212"/>
      <c r="Y30" s="212"/>
      <c r="Z30" s="212"/>
      <c r="AA30" s="212" t="s">
        <v>3748</v>
      </c>
      <c r="AB30" s="212">
        <v>0.12</v>
      </c>
      <c r="AC30" s="212" t="s">
        <v>3748</v>
      </c>
      <c r="AD30" s="212" t="s">
        <v>3748</v>
      </c>
      <c r="AE30" s="212" t="s">
        <v>3748</v>
      </c>
      <c r="AF30" s="212" t="s">
        <v>3748</v>
      </c>
      <c r="AG30" s="212" t="s">
        <v>3748</v>
      </c>
      <c r="AH30" s="212" t="s">
        <v>3748</v>
      </c>
      <c r="AI30" s="212" t="s">
        <v>3748</v>
      </c>
      <c r="AJ30" s="212" t="s">
        <v>3748</v>
      </c>
      <c r="AK30" s="212">
        <v>0.12</v>
      </c>
      <c r="AL30" s="212" t="s">
        <v>3748</v>
      </c>
      <c r="AM30" s="212"/>
      <c r="AN30" s="212"/>
      <c r="AO30" s="212"/>
      <c r="AP30" s="212" t="s">
        <v>3748</v>
      </c>
      <c r="AQ30" s="212" t="s">
        <v>3748</v>
      </c>
      <c r="AR30" s="212" t="s">
        <v>3748</v>
      </c>
      <c r="AS30" s="212" t="s">
        <v>3748</v>
      </c>
      <c r="AT30" s="212" t="s">
        <v>3748</v>
      </c>
      <c r="AU30" s="212">
        <v>0.1</v>
      </c>
      <c r="AV30" s="212">
        <v>0.54</v>
      </c>
      <c r="AW30" s="212">
        <v>0.12</v>
      </c>
      <c r="AX30" s="212" t="s">
        <v>3748</v>
      </c>
      <c r="AY30" s="212" t="s">
        <v>3748</v>
      </c>
      <c r="AZ30" s="212">
        <v>0.54</v>
      </c>
      <c r="BA30" s="213" t="s">
        <v>3692</v>
      </c>
      <c r="BB30" s="214">
        <v>29.2</v>
      </c>
      <c r="BC30" s="214">
        <v>7.0000000000000007E-2</v>
      </c>
      <c r="BD30" s="214">
        <v>7.0000000000000007E-2</v>
      </c>
      <c r="BE30" s="214">
        <v>7.0000000000000007E-2</v>
      </c>
      <c r="BF30" s="214">
        <v>7.0000000000000007E-2</v>
      </c>
      <c r="BG30" s="214"/>
      <c r="BH30" s="214"/>
      <c r="BI30" s="214"/>
      <c r="BJ30" s="214">
        <v>7.0000000000000007E-2</v>
      </c>
      <c r="BK30" s="214">
        <v>4.1099999999999998E-2</v>
      </c>
      <c r="BL30" s="214">
        <v>7.0000000000000007E-2</v>
      </c>
      <c r="BM30" s="214">
        <v>7.0000000000000007E-2</v>
      </c>
      <c r="BN30" s="214">
        <v>7.0000000000000007E-2</v>
      </c>
      <c r="BO30" s="214">
        <v>7.0000000000000007E-2</v>
      </c>
      <c r="BP30" s="214">
        <v>7.0000000000000007E-2</v>
      </c>
      <c r="BQ30" s="214">
        <v>7.0000000000000007E-2</v>
      </c>
      <c r="BR30" s="214">
        <v>7.0000000000000007E-2</v>
      </c>
      <c r="BS30" s="214">
        <v>7.0000000000000007E-2</v>
      </c>
      <c r="BT30" s="214">
        <v>4.1099999999999998E-2</v>
      </c>
      <c r="BU30" s="214">
        <v>7.0000000000000007E-2</v>
      </c>
      <c r="BV30" s="214"/>
      <c r="BW30" s="214"/>
      <c r="BX30" s="214"/>
      <c r="BY30" s="214">
        <v>7.0000000000000007E-2</v>
      </c>
      <c r="BZ30" s="214">
        <v>7.0000000000000007E-2</v>
      </c>
      <c r="CA30" s="214">
        <v>7.0000000000000007E-2</v>
      </c>
      <c r="CB30" s="214">
        <v>7.0000000000000007E-2</v>
      </c>
      <c r="CC30" s="214">
        <v>7.0000000000000007E-2</v>
      </c>
      <c r="CD30" s="214">
        <v>3.4200000000000001E-2</v>
      </c>
      <c r="CE30" s="214">
        <v>0.185</v>
      </c>
      <c r="CF30" s="214">
        <v>4.1099999999999998E-2</v>
      </c>
      <c r="CG30" s="214">
        <v>7.0000000000000007E-2</v>
      </c>
      <c r="CH30" s="214">
        <v>7.0000000000000007E-2</v>
      </c>
      <c r="CI30" s="215">
        <v>0.123</v>
      </c>
      <c r="CJ30" s="215">
        <v>0.92500000000000004</v>
      </c>
      <c r="CK30" s="215">
        <v>0.185</v>
      </c>
      <c r="CM30" s="216" t="s">
        <v>1647</v>
      </c>
      <c r="CN30" s="217" t="s">
        <v>1647</v>
      </c>
      <c r="CO30" s="216" t="s">
        <v>1647</v>
      </c>
      <c r="CP30" s="218" t="s">
        <v>1647</v>
      </c>
      <c r="CQ30" s="216" t="s">
        <v>1647</v>
      </c>
      <c r="CR30" s="216" t="s">
        <v>1647</v>
      </c>
      <c r="CS30" s="216" t="s">
        <v>1647</v>
      </c>
      <c r="CT30" s="216" t="s">
        <v>1647</v>
      </c>
      <c r="CU30" s="217" t="s">
        <v>1647</v>
      </c>
      <c r="CV30" s="210">
        <f t="shared" si="0"/>
        <v>24</v>
      </c>
    </row>
    <row r="31" spans="2:100" s="245" customFormat="1" x14ac:dyDescent="0.25">
      <c r="B31" s="243">
        <v>4006</v>
      </c>
      <c r="C31" s="243">
        <v>25</v>
      </c>
      <c r="D31" s="244">
        <f>SUMIF(Profielen!F:F,Monstervakken!C31,Profielen!K:K)</f>
        <v>217.5</v>
      </c>
      <c r="E31" s="286">
        <f t="shared" si="1"/>
        <v>0.63908045977011496</v>
      </c>
      <c r="F31" s="244">
        <f>SUMIF(Profielen!$F:$F,Monstervakken!$C31,Profielen!AO:AO)</f>
        <v>139</v>
      </c>
      <c r="G31" s="243"/>
      <c r="I31" s="243"/>
      <c r="J31" s="261" t="str">
        <f>_xlfn.XLOOKUP(C31,OCE!C$13:C$27,OCE!B$13:B$27,".")</f>
        <v>.</v>
      </c>
      <c r="L31" s="210" t="s">
        <v>3751</v>
      </c>
      <c r="M31" s="210" t="s">
        <v>3752</v>
      </c>
      <c r="N31" s="210" t="s">
        <v>3745</v>
      </c>
      <c r="O31" s="210" t="s">
        <v>3746</v>
      </c>
      <c r="P31" s="210" t="s">
        <v>3746</v>
      </c>
      <c r="Q31" s="211" t="s">
        <v>3747</v>
      </c>
      <c r="R31" s="212">
        <v>0.59</v>
      </c>
      <c r="S31" s="212">
        <v>2</v>
      </c>
      <c r="T31" s="212" t="s">
        <v>3748</v>
      </c>
      <c r="U31" s="212" t="s">
        <v>3748</v>
      </c>
      <c r="V31" s="212">
        <v>0.11</v>
      </c>
      <c r="W31" s="212" t="s">
        <v>3748</v>
      </c>
      <c r="X31" s="212"/>
      <c r="Y31" s="212"/>
      <c r="Z31" s="212"/>
      <c r="AA31" s="212" t="s">
        <v>3748</v>
      </c>
      <c r="AB31" s="212">
        <v>0.21</v>
      </c>
      <c r="AC31" s="212">
        <v>0.13</v>
      </c>
      <c r="AD31" s="212">
        <v>0.21</v>
      </c>
      <c r="AE31" s="212" t="s">
        <v>3748</v>
      </c>
      <c r="AF31" s="212" t="s">
        <v>3748</v>
      </c>
      <c r="AG31" s="212" t="s">
        <v>3748</v>
      </c>
      <c r="AH31" s="212" t="s">
        <v>3748</v>
      </c>
      <c r="AI31" s="212" t="s">
        <v>3748</v>
      </c>
      <c r="AJ31" s="212" t="s">
        <v>3748</v>
      </c>
      <c r="AK31" s="212" t="s">
        <v>3748</v>
      </c>
      <c r="AL31" s="212" t="s">
        <v>3748</v>
      </c>
      <c r="AM31" s="212"/>
      <c r="AN31" s="212"/>
      <c r="AO31" s="212"/>
      <c r="AP31" s="212" t="s">
        <v>3748</v>
      </c>
      <c r="AQ31" s="212" t="s">
        <v>3748</v>
      </c>
      <c r="AR31" s="212" t="s">
        <v>3748</v>
      </c>
      <c r="AS31" s="212" t="s">
        <v>3748</v>
      </c>
      <c r="AT31" s="212" t="s">
        <v>3748</v>
      </c>
      <c r="AU31" s="212">
        <v>0.15</v>
      </c>
      <c r="AV31" s="212">
        <v>0.41</v>
      </c>
      <c r="AW31" s="212">
        <v>0.14000000000000001</v>
      </c>
      <c r="AX31" s="212" t="s">
        <v>3748</v>
      </c>
      <c r="AY31" s="212" t="s">
        <v>3748</v>
      </c>
      <c r="AZ31" s="212">
        <v>0.41</v>
      </c>
      <c r="BA31" s="213" t="s">
        <v>3692</v>
      </c>
      <c r="BB31" s="214">
        <v>36.299999999999997</v>
      </c>
      <c r="BC31" s="214">
        <v>7.0000000000000007E-2</v>
      </c>
      <c r="BD31" s="214">
        <v>7.0000000000000007E-2</v>
      </c>
      <c r="BE31" s="214">
        <v>3.6700000000000003E-2</v>
      </c>
      <c r="BF31" s="214">
        <v>7.0000000000000007E-2</v>
      </c>
      <c r="BG31" s="214"/>
      <c r="BH31" s="214"/>
      <c r="BI31" s="214"/>
      <c r="BJ31" s="214">
        <v>7.0000000000000007E-2</v>
      </c>
      <c r="BK31" s="214">
        <v>7.0000000000000007E-2</v>
      </c>
      <c r="BL31" s="214">
        <v>4.3299999999999998E-2</v>
      </c>
      <c r="BM31" s="214">
        <v>7.0000000000000007E-2</v>
      </c>
      <c r="BN31" s="214">
        <v>7.0000000000000007E-2</v>
      </c>
      <c r="BO31" s="214">
        <v>7.0000000000000007E-2</v>
      </c>
      <c r="BP31" s="214">
        <v>7.0000000000000007E-2</v>
      </c>
      <c r="BQ31" s="214">
        <v>7.0000000000000007E-2</v>
      </c>
      <c r="BR31" s="214">
        <v>7.0000000000000007E-2</v>
      </c>
      <c r="BS31" s="214">
        <v>7.0000000000000007E-2</v>
      </c>
      <c r="BT31" s="214">
        <v>7.0000000000000007E-2</v>
      </c>
      <c r="BU31" s="214">
        <v>7.0000000000000007E-2</v>
      </c>
      <c r="BV31" s="214"/>
      <c r="BW31" s="214"/>
      <c r="BX31" s="214"/>
      <c r="BY31" s="214">
        <v>7.0000000000000007E-2</v>
      </c>
      <c r="BZ31" s="214">
        <v>7.0000000000000007E-2</v>
      </c>
      <c r="CA31" s="214">
        <v>7.0000000000000007E-2</v>
      </c>
      <c r="CB31" s="214">
        <v>7.0000000000000007E-2</v>
      </c>
      <c r="CC31" s="214">
        <v>7.0000000000000007E-2</v>
      </c>
      <c r="CD31" s="214">
        <v>0.05</v>
      </c>
      <c r="CE31" s="214">
        <v>0.13700000000000001</v>
      </c>
      <c r="CF31" s="214">
        <v>4.6699999999999998E-2</v>
      </c>
      <c r="CG31" s="214">
        <v>7.0000000000000007E-2</v>
      </c>
      <c r="CH31" s="214">
        <v>7.0000000000000007E-2</v>
      </c>
      <c r="CI31" s="215">
        <v>0.19700000000000001</v>
      </c>
      <c r="CJ31" s="215">
        <v>0.66700000000000004</v>
      </c>
      <c r="CK31" s="215">
        <v>0.13700000000000001</v>
      </c>
      <c r="CM31" s="216" t="s">
        <v>1647</v>
      </c>
      <c r="CN31" s="216" t="s">
        <v>1647</v>
      </c>
      <c r="CO31" s="219" t="s">
        <v>1647</v>
      </c>
      <c r="CP31" s="216" t="s">
        <v>1647</v>
      </c>
      <c r="CQ31" s="216" t="s">
        <v>1647</v>
      </c>
      <c r="CR31" s="216" t="s">
        <v>1647</v>
      </c>
      <c r="CS31" s="216" t="s">
        <v>1647</v>
      </c>
      <c r="CT31" s="216" t="s">
        <v>1647</v>
      </c>
      <c r="CU31" s="217" t="s">
        <v>1647</v>
      </c>
      <c r="CV31" s="210">
        <f t="shared" si="0"/>
        <v>25</v>
      </c>
    </row>
    <row r="32" spans="2:100" s="245" customFormat="1" x14ac:dyDescent="0.25">
      <c r="B32" s="243">
        <v>3010</v>
      </c>
      <c r="C32" s="243">
        <v>26</v>
      </c>
      <c r="D32" s="244">
        <f>SUMIF(Profielen!F:F,Monstervakken!C32,Profielen!K:K)</f>
        <v>63</v>
      </c>
      <c r="E32" s="286">
        <f t="shared" si="1"/>
        <v>1</v>
      </c>
      <c r="F32" s="244">
        <f>SUMIF(Profielen!$F:$F,Monstervakken!$C32,Profielen!AO:AO)</f>
        <v>63</v>
      </c>
      <c r="G32" s="243"/>
      <c r="I32" s="243"/>
      <c r="J32" s="261" t="str">
        <f>_xlfn.XLOOKUP(C32,OCE!C$13:C$27,OCE!B$13:B$27,".")</f>
        <v>.</v>
      </c>
      <c r="L32" s="210" t="s">
        <v>3749</v>
      </c>
      <c r="M32" s="210" t="s">
        <v>3750</v>
      </c>
      <c r="N32" s="210" t="s">
        <v>3745</v>
      </c>
      <c r="O32" s="210" t="s">
        <v>3746</v>
      </c>
      <c r="P32" s="210" t="s">
        <v>3746</v>
      </c>
      <c r="Q32" s="211" t="s">
        <v>3747</v>
      </c>
      <c r="R32" s="212">
        <v>0.47</v>
      </c>
      <c r="S32" s="212">
        <v>2.4</v>
      </c>
      <c r="T32" s="212" t="s">
        <v>3748</v>
      </c>
      <c r="U32" s="212" t="s">
        <v>3748</v>
      </c>
      <c r="V32" s="212" t="s">
        <v>3748</v>
      </c>
      <c r="W32" s="212" t="s">
        <v>3748</v>
      </c>
      <c r="X32" s="212"/>
      <c r="Y32" s="212"/>
      <c r="Z32" s="212"/>
      <c r="AA32" s="212" t="s">
        <v>3748</v>
      </c>
      <c r="AB32" s="212">
        <v>0.13</v>
      </c>
      <c r="AC32" s="212" t="s">
        <v>3748</v>
      </c>
      <c r="AD32" s="212">
        <v>0.14000000000000001</v>
      </c>
      <c r="AE32" s="212" t="s">
        <v>3748</v>
      </c>
      <c r="AF32" s="212" t="s">
        <v>3748</v>
      </c>
      <c r="AG32" s="212" t="s">
        <v>3748</v>
      </c>
      <c r="AH32" s="212" t="s">
        <v>3748</v>
      </c>
      <c r="AI32" s="212" t="s">
        <v>3748</v>
      </c>
      <c r="AJ32" s="212" t="s">
        <v>3748</v>
      </c>
      <c r="AK32" s="212" t="s">
        <v>3748</v>
      </c>
      <c r="AL32" s="212" t="s">
        <v>3748</v>
      </c>
      <c r="AM32" s="212"/>
      <c r="AN32" s="212"/>
      <c r="AO32" s="212"/>
      <c r="AP32" s="212" t="s">
        <v>3748</v>
      </c>
      <c r="AQ32" s="212" t="s">
        <v>3748</v>
      </c>
      <c r="AR32" s="212" t="s">
        <v>3748</v>
      </c>
      <c r="AS32" s="212" t="s">
        <v>3748</v>
      </c>
      <c r="AT32" s="212" t="s">
        <v>3748</v>
      </c>
      <c r="AU32" s="212">
        <v>0.16</v>
      </c>
      <c r="AV32" s="212">
        <v>0.68</v>
      </c>
      <c r="AW32" s="212">
        <v>0.12</v>
      </c>
      <c r="AX32" s="212" t="s">
        <v>3748</v>
      </c>
      <c r="AY32" s="212" t="s">
        <v>3748</v>
      </c>
      <c r="AZ32" s="212">
        <v>0.68</v>
      </c>
      <c r="BA32" s="213" t="s">
        <v>3692</v>
      </c>
      <c r="BB32" s="214">
        <v>45.1</v>
      </c>
      <c r="BC32" s="214">
        <v>7.0000000000000007E-2</v>
      </c>
      <c r="BD32" s="214">
        <v>7.0000000000000007E-2</v>
      </c>
      <c r="BE32" s="214">
        <v>7.0000000000000007E-2</v>
      </c>
      <c r="BF32" s="214">
        <v>7.0000000000000007E-2</v>
      </c>
      <c r="BG32" s="214"/>
      <c r="BH32" s="214"/>
      <c r="BI32" s="214"/>
      <c r="BJ32" s="214">
        <v>7.0000000000000007E-2</v>
      </c>
      <c r="BK32" s="214">
        <v>4.3299999999999998E-2</v>
      </c>
      <c r="BL32" s="214">
        <v>7.0000000000000007E-2</v>
      </c>
      <c r="BM32" s="214">
        <v>4.6699999999999998E-2</v>
      </c>
      <c r="BN32" s="214">
        <v>7.0000000000000007E-2</v>
      </c>
      <c r="BO32" s="214">
        <v>7.0000000000000007E-2</v>
      </c>
      <c r="BP32" s="214">
        <v>7.0000000000000007E-2</v>
      </c>
      <c r="BQ32" s="214">
        <v>7.0000000000000007E-2</v>
      </c>
      <c r="BR32" s="214">
        <v>7.0000000000000007E-2</v>
      </c>
      <c r="BS32" s="214">
        <v>7.0000000000000007E-2</v>
      </c>
      <c r="BT32" s="214">
        <v>7.0000000000000007E-2</v>
      </c>
      <c r="BU32" s="214">
        <v>7.0000000000000007E-2</v>
      </c>
      <c r="BV32" s="214"/>
      <c r="BW32" s="214"/>
      <c r="BX32" s="214"/>
      <c r="BY32" s="214">
        <v>7.0000000000000007E-2</v>
      </c>
      <c r="BZ32" s="214">
        <v>7.0000000000000007E-2</v>
      </c>
      <c r="CA32" s="214">
        <v>7.0000000000000007E-2</v>
      </c>
      <c r="CB32" s="214">
        <v>7.0000000000000007E-2</v>
      </c>
      <c r="CC32" s="214">
        <v>7.0000000000000007E-2</v>
      </c>
      <c r="CD32" s="214">
        <v>5.33E-2</v>
      </c>
      <c r="CE32" s="214">
        <v>0.22700000000000001</v>
      </c>
      <c r="CF32" s="214">
        <v>0.04</v>
      </c>
      <c r="CG32" s="214">
        <v>7.0000000000000007E-2</v>
      </c>
      <c r="CH32" s="214">
        <v>7.0000000000000007E-2</v>
      </c>
      <c r="CI32" s="215">
        <v>0.157</v>
      </c>
      <c r="CJ32" s="215">
        <v>0.8</v>
      </c>
      <c r="CK32" s="215">
        <v>0.22700000000000001</v>
      </c>
      <c r="CM32" s="216" t="s">
        <v>1647</v>
      </c>
      <c r="CN32" s="216" t="s">
        <v>1647</v>
      </c>
      <c r="CO32" s="216" t="s">
        <v>1647</v>
      </c>
      <c r="CP32" s="216" t="s">
        <v>1647</v>
      </c>
      <c r="CQ32" s="216" t="s">
        <v>1647</v>
      </c>
      <c r="CR32" s="216" t="s">
        <v>1647</v>
      </c>
      <c r="CS32" s="216" t="s">
        <v>1647</v>
      </c>
      <c r="CT32" s="216" t="s">
        <v>1647</v>
      </c>
      <c r="CU32" s="217" t="s">
        <v>1647</v>
      </c>
      <c r="CV32" s="210">
        <f t="shared" si="0"/>
        <v>26</v>
      </c>
    </row>
    <row r="33" spans="2:100" s="245" customFormat="1" x14ac:dyDescent="0.25">
      <c r="B33" s="243">
        <v>4007</v>
      </c>
      <c r="C33" s="243">
        <v>27</v>
      </c>
      <c r="D33" s="244">
        <f>SUMIF(Profielen!F:F,Monstervakken!C33,Profielen!K:K)</f>
        <v>41</v>
      </c>
      <c r="E33" s="286">
        <f t="shared" si="1"/>
        <v>0.12195121951219512</v>
      </c>
      <c r="F33" s="244">
        <f>SUMIF(Profielen!$F:$F,Monstervakken!$C33,Profielen!AO:AO)</f>
        <v>5</v>
      </c>
      <c r="G33" s="243"/>
      <c r="I33" s="243"/>
      <c r="J33" s="261" t="str">
        <f>_xlfn.XLOOKUP(C33,OCE!C$13:C$27,OCE!B$13:B$27,".")</f>
        <v>.</v>
      </c>
      <c r="L33" s="210" t="s">
        <v>3751</v>
      </c>
      <c r="M33" s="210" t="s">
        <v>3752</v>
      </c>
      <c r="N33" s="210" t="s">
        <v>3754</v>
      </c>
      <c r="O33" s="210" t="s">
        <v>3746</v>
      </c>
      <c r="P33" s="210" t="s">
        <v>3746</v>
      </c>
      <c r="Q33" s="211" t="s">
        <v>3747</v>
      </c>
      <c r="R33" s="212">
        <v>0.6</v>
      </c>
      <c r="S33" s="212">
        <v>3</v>
      </c>
      <c r="T33" s="212" t="s">
        <v>3748</v>
      </c>
      <c r="U33" s="212" t="s">
        <v>3748</v>
      </c>
      <c r="V33" s="212">
        <v>0.14000000000000001</v>
      </c>
      <c r="W33" s="212" t="s">
        <v>3748</v>
      </c>
      <c r="X33" s="212"/>
      <c r="Y33" s="212"/>
      <c r="Z33" s="212"/>
      <c r="AA33" s="212">
        <v>0.11</v>
      </c>
      <c r="AB33" s="212">
        <v>0.24</v>
      </c>
      <c r="AC33" s="212">
        <v>0.13</v>
      </c>
      <c r="AD33" s="212">
        <v>0.15</v>
      </c>
      <c r="AE33" s="212" t="s">
        <v>3748</v>
      </c>
      <c r="AF33" s="212" t="s">
        <v>3748</v>
      </c>
      <c r="AG33" s="212" t="s">
        <v>3748</v>
      </c>
      <c r="AH33" s="212" t="s">
        <v>3748</v>
      </c>
      <c r="AI33" s="212">
        <v>0.1</v>
      </c>
      <c r="AJ33" s="212" t="s">
        <v>3748</v>
      </c>
      <c r="AK33" s="212" t="s">
        <v>3748</v>
      </c>
      <c r="AL33" s="212" t="s">
        <v>3748</v>
      </c>
      <c r="AM33" s="212"/>
      <c r="AN33" s="212"/>
      <c r="AO33" s="212"/>
      <c r="AP33" s="212" t="s">
        <v>3748</v>
      </c>
      <c r="AQ33" s="212" t="s">
        <v>3748</v>
      </c>
      <c r="AR33" s="212" t="s">
        <v>3748</v>
      </c>
      <c r="AS33" s="212" t="s">
        <v>3748</v>
      </c>
      <c r="AT33" s="212" t="s">
        <v>3748</v>
      </c>
      <c r="AU33" s="212">
        <v>0.22</v>
      </c>
      <c r="AV33" s="212">
        <v>1.1000000000000001</v>
      </c>
      <c r="AW33" s="212">
        <v>0.19</v>
      </c>
      <c r="AX33" s="212" t="s">
        <v>3748</v>
      </c>
      <c r="AY33" s="212" t="s">
        <v>3748</v>
      </c>
      <c r="AZ33" s="212">
        <v>1.1000000000000001</v>
      </c>
      <c r="BA33" s="213" t="s">
        <v>3692</v>
      </c>
      <c r="BB33" s="214">
        <v>43.6</v>
      </c>
      <c r="BC33" s="214">
        <v>7.0000000000000007E-2</v>
      </c>
      <c r="BD33" s="214">
        <v>7.0000000000000007E-2</v>
      </c>
      <c r="BE33" s="214">
        <v>4.6699999999999998E-2</v>
      </c>
      <c r="BF33" s="214">
        <v>7.0000000000000007E-2</v>
      </c>
      <c r="BG33" s="214"/>
      <c r="BH33" s="214"/>
      <c r="BI33" s="214"/>
      <c r="BJ33" s="214">
        <v>3.6700000000000003E-2</v>
      </c>
      <c r="BK33" s="214">
        <v>0.08</v>
      </c>
      <c r="BL33" s="214">
        <v>4.3299999999999998E-2</v>
      </c>
      <c r="BM33" s="214">
        <v>0.05</v>
      </c>
      <c r="BN33" s="214">
        <v>7.0000000000000007E-2</v>
      </c>
      <c r="BO33" s="214">
        <v>7.0000000000000007E-2</v>
      </c>
      <c r="BP33" s="214">
        <v>7.0000000000000007E-2</v>
      </c>
      <c r="BQ33" s="214">
        <v>7.0000000000000007E-2</v>
      </c>
      <c r="BR33" s="214">
        <v>3.3300000000000003E-2</v>
      </c>
      <c r="BS33" s="214">
        <v>7.0000000000000007E-2</v>
      </c>
      <c r="BT33" s="214">
        <v>7.0000000000000007E-2</v>
      </c>
      <c r="BU33" s="214">
        <v>7.0000000000000007E-2</v>
      </c>
      <c r="BV33" s="214"/>
      <c r="BW33" s="214"/>
      <c r="BX33" s="214"/>
      <c r="BY33" s="214">
        <v>7.0000000000000007E-2</v>
      </c>
      <c r="BZ33" s="214">
        <v>7.0000000000000007E-2</v>
      </c>
      <c r="CA33" s="214">
        <v>7.0000000000000007E-2</v>
      </c>
      <c r="CB33" s="214">
        <v>7.0000000000000007E-2</v>
      </c>
      <c r="CC33" s="214">
        <v>7.0000000000000007E-2</v>
      </c>
      <c r="CD33" s="214">
        <v>7.3300000000000004E-2</v>
      </c>
      <c r="CE33" s="214">
        <v>0.36699999999999999</v>
      </c>
      <c r="CF33" s="214">
        <v>6.3299999999999995E-2</v>
      </c>
      <c r="CG33" s="214">
        <v>7.0000000000000007E-2</v>
      </c>
      <c r="CH33" s="214">
        <v>7.0000000000000007E-2</v>
      </c>
      <c r="CI33" s="215">
        <v>0.2</v>
      </c>
      <c r="CJ33" s="215">
        <v>1</v>
      </c>
      <c r="CK33" s="215">
        <v>0.36699999999999999</v>
      </c>
      <c r="CM33" s="216" t="s">
        <v>1647</v>
      </c>
      <c r="CN33" s="216" t="s">
        <v>1647</v>
      </c>
      <c r="CO33" s="216" t="s">
        <v>1647</v>
      </c>
      <c r="CP33" s="216" t="s">
        <v>1647</v>
      </c>
      <c r="CQ33" s="216" t="s">
        <v>1647</v>
      </c>
      <c r="CR33" s="216" t="s">
        <v>1647</v>
      </c>
      <c r="CS33" s="216" t="s">
        <v>1647</v>
      </c>
      <c r="CT33" s="216" t="s">
        <v>1647</v>
      </c>
      <c r="CU33" s="217" t="s">
        <v>1647</v>
      </c>
      <c r="CV33" s="210">
        <f t="shared" si="0"/>
        <v>27</v>
      </c>
    </row>
    <row r="34" spans="2:100" s="245" customFormat="1" x14ac:dyDescent="0.25">
      <c r="B34" s="243">
        <v>4008</v>
      </c>
      <c r="C34" s="243">
        <v>28</v>
      </c>
      <c r="D34" s="244">
        <f>SUMIF(Profielen!F:F,Monstervakken!C34,Profielen!K:K)</f>
        <v>198</v>
      </c>
      <c r="E34" s="286">
        <f t="shared" si="1"/>
        <v>0.43434343434343436</v>
      </c>
      <c r="F34" s="244">
        <f>SUMIF(Profielen!$F:$F,Monstervakken!$C34,Profielen!AO:AO)</f>
        <v>86</v>
      </c>
      <c r="G34" s="243"/>
      <c r="I34" s="243"/>
      <c r="J34" s="261" t="str">
        <f>_xlfn.XLOOKUP(C34,OCE!C$13:C$27,OCE!B$13:B$27,".")</f>
        <v>.</v>
      </c>
      <c r="L34" s="210" t="s">
        <v>3751</v>
      </c>
      <c r="M34" s="210" t="s">
        <v>3752</v>
      </c>
      <c r="N34" s="210" t="s">
        <v>3754</v>
      </c>
      <c r="O34" s="210" t="s">
        <v>3746</v>
      </c>
      <c r="P34" s="210" t="s">
        <v>3746</v>
      </c>
      <c r="Q34" s="211" t="s">
        <v>3747</v>
      </c>
      <c r="R34" s="212">
        <v>0.72</v>
      </c>
      <c r="S34" s="212">
        <v>1.9</v>
      </c>
      <c r="T34" s="212" t="s">
        <v>3748</v>
      </c>
      <c r="U34" s="212" t="s">
        <v>3748</v>
      </c>
      <c r="V34" s="212" t="s">
        <v>3748</v>
      </c>
      <c r="W34" s="212" t="s">
        <v>3748</v>
      </c>
      <c r="X34" s="212"/>
      <c r="Y34" s="212"/>
      <c r="Z34" s="212"/>
      <c r="AA34" s="212" t="s">
        <v>3748</v>
      </c>
      <c r="AB34" s="212">
        <v>0.15</v>
      </c>
      <c r="AC34" s="212" t="s">
        <v>3748</v>
      </c>
      <c r="AD34" s="212">
        <v>0.15</v>
      </c>
      <c r="AE34" s="212" t="s">
        <v>3748</v>
      </c>
      <c r="AF34" s="212" t="s">
        <v>3748</v>
      </c>
      <c r="AG34" s="212" t="s">
        <v>3748</v>
      </c>
      <c r="AH34" s="212" t="s">
        <v>3748</v>
      </c>
      <c r="AI34" s="212">
        <v>0.16</v>
      </c>
      <c r="AJ34" s="212" t="s">
        <v>3748</v>
      </c>
      <c r="AK34" s="212" t="s">
        <v>3748</v>
      </c>
      <c r="AL34" s="212" t="s">
        <v>3748</v>
      </c>
      <c r="AM34" s="212"/>
      <c r="AN34" s="212"/>
      <c r="AO34" s="212"/>
      <c r="AP34" s="212" t="s">
        <v>3748</v>
      </c>
      <c r="AQ34" s="212" t="s">
        <v>3748</v>
      </c>
      <c r="AR34" s="212" t="s">
        <v>3748</v>
      </c>
      <c r="AS34" s="212" t="s">
        <v>3748</v>
      </c>
      <c r="AT34" s="212" t="s">
        <v>3748</v>
      </c>
      <c r="AU34" s="212">
        <v>0.17</v>
      </c>
      <c r="AV34" s="212">
        <v>0.8</v>
      </c>
      <c r="AW34" s="212">
        <v>0.15</v>
      </c>
      <c r="AX34" s="212" t="s">
        <v>3748</v>
      </c>
      <c r="AY34" s="212" t="s">
        <v>3748</v>
      </c>
      <c r="AZ34" s="212">
        <v>0.8</v>
      </c>
      <c r="BA34" s="213" t="s">
        <v>3692</v>
      </c>
      <c r="BB34" s="214">
        <v>22.4</v>
      </c>
      <c r="BC34" s="214">
        <v>7.0000000000000007E-2</v>
      </c>
      <c r="BD34" s="214">
        <v>7.0000000000000007E-2</v>
      </c>
      <c r="BE34" s="214">
        <v>7.0000000000000007E-2</v>
      </c>
      <c r="BF34" s="214">
        <v>7.0000000000000007E-2</v>
      </c>
      <c r="BG34" s="214"/>
      <c r="BH34" s="214"/>
      <c r="BI34" s="214"/>
      <c r="BJ34" s="214">
        <v>7.0000000000000007E-2</v>
      </c>
      <c r="BK34" s="214">
        <v>6.7000000000000004E-2</v>
      </c>
      <c r="BL34" s="214">
        <v>7.0000000000000007E-2</v>
      </c>
      <c r="BM34" s="214">
        <v>6.7000000000000004E-2</v>
      </c>
      <c r="BN34" s="214">
        <v>7.0000000000000007E-2</v>
      </c>
      <c r="BO34" s="214">
        <v>7.0000000000000007E-2</v>
      </c>
      <c r="BP34" s="214">
        <v>7.0000000000000007E-2</v>
      </c>
      <c r="BQ34" s="214">
        <v>7.0000000000000007E-2</v>
      </c>
      <c r="BR34" s="214">
        <v>7.1400000000000005E-2</v>
      </c>
      <c r="BS34" s="214">
        <v>7.0000000000000007E-2</v>
      </c>
      <c r="BT34" s="214">
        <v>7.0000000000000007E-2</v>
      </c>
      <c r="BU34" s="214">
        <v>7.0000000000000007E-2</v>
      </c>
      <c r="BV34" s="214"/>
      <c r="BW34" s="214"/>
      <c r="BX34" s="214"/>
      <c r="BY34" s="214">
        <v>7.0000000000000007E-2</v>
      </c>
      <c r="BZ34" s="214">
        <v>7.0000000000000007E-2</v>
      </c>
      <c r="CA34" s="214">
        <v>7.0000000000000007E-2</v>
      </c>
      <c r="CB34" s="214">
        <v>7.0000000000000007E-2</v>
      </c>
      <c r="CC34" s="214">
        <v>7.0000000000000007E-2</v>
      </c>
      <c r="CD34" s="214">
        <v>7.5899999999999995E-2</v>
      </c>
      <c r="CE34" s="214">
        <v>0.35699999999999998</v>
      </c>
      <c r="CF34" s="214">
        <v>6.7000000000000004E-2</v>
      </c>
      <c r="CG34" s="214">
        <v>7.0000000000000007E-2</v>
      </c>
      <c r="CH34" s="214">
        <v>7.0000000000000007E-2</v>
      </c>
      <c r="CI34" s="215">
        <v>0.32100000000000001</v>
      </c>
      <c r="CJ34" s="215">
        <v>0.84799999999999998</v>
      </c>
      <c r="CK34" s="215">
        <v>0.35699999999999998</v>
      </c>
      <c r="CM34" s="216" t="s">
        <v>1647</v>
      </c>
      <c r="CN34" s="216" t="s">
        <v>1647</v>
      </c>
      <c r="CO34" s="216" t="s">
        <v>1647</v>
      </c>
      <c r="CP34" s="216" t="s">
        <v>1647</v>
      </c>
      <c r="CQ34" s="216" t="s">
        <v>1647</v>
      </c>
      <c r="CR34" s="216" t="s">
        <v>1647</v>
      </c>
      <c r="CS34" s="216" t="s">
        <v>1647</v>
      </c>
      <c r="CT34" s="216" t="s">
        <v>1647</v>
      </c>
      <c r="CU34" s="217" t="s">
        <v>1647</v>
      </c>
      <c r="CV34" s="210">
        <f t="shared" si="0"/>
        <v>28</v>
      </c>
    </row>
    <row r="35" spans="2:100" s="245" customFormat="1" x14ac:dyDescent="0.25">
      <c r="B35" s="243">
        <v>4009</v>
      </c>
      <c r="C35" s="243">
        <v>29</v>
      </c>
      <c r="D35" s="244">
        <f>SUMIF(Profielen!F:F,Monstervakken!C35,Profielen!K:K)</f>
        <v>51</v>
      </c>
      <c r="E35" s="286">
        <f t="shared" si="1"/>
        <v>0.17647058823529413</v>
      </c>
      <c r="F35" s="244">
        <f>SUMIF(Profielen!$F:$F,Monstervakken!$C35,Profielen!AO:AO)</f>
        <v>9</v>
      </c>
      <c r="G35" s="243"/>
      <c r="I35" s="243"/>
      <c r="J35" s="261" t="str">
        <f>_xlfn.XLOOKUP(C35,OCE!C$13:C$27,OCE!B$13:B$27,".")</f>
        <v>.</v>
      </c>
      <c r="L35" s="210" t="s">
        <v>3751</v>
      </c>
      <c r="M35" s="210" t="s">
        <v>3752</v>
      </c>
      <c r="N35" s="210" t="s">
        <v>3745</v>
      </c>
      <c r="O35" s="210" t="s">
        <v>3746</v>
      </c>
      <c r="P35" s="210" t="s">
        <v>3746</v>
      </c>
      <c r="Q35" s="211" t="s">
        <v>3747</v>
      </c>
      <c r="R35" s="212">
        <v>0.5</v>
      </c>
      <c r="S35" s="212">
        <v>3.4</v>
      </c>
      <c r="T35" s="212" t="s">
        <v>3748</v>
      </c>
      <c r="U35" s="212" t="s">
        <v>3748</v>
      </c>
      <c r="V35" s="212" t="s">
        <v>3748</v>
      </c>
      <c r="W35" s="212" t="s">
        <v>3748</v>
      </c>
      <c r="X35" s="212"/>
      <c r="Y35" s="212"/>
      <c r="Z35" s="212"/>
      <c r="AA35" s="212" t="s">
        <v>3748</v>
      </c>
      <c r="AB35" s="212">
        <v>0.22</v>
      </c>
      <c r="AC35" s="212">
        <v>0.13</v>
      </c>
      <c r="AD35" s="212">
        <v>0.18</v>
      </c>
      <c r="AE35" s="212" t="s">
        <v>3748</v>
      </c>
      <c r="AF35" s="212" t="s">
        <v>3748</v>
      </c>
      <c r="AG35" s="212" t="s">
        <v>3748</v>
      </c>
      <c r="AH35" s="212" t="s">
        <v>3748</v>
      </c>
      <c r="AI35" s="212">
        <v>0.49</v>
      </c>
      <c r="AJ35" s="212">
        <v>0.12</v>
      </c>
      <c r="AK35" s="212" t="s">
        <v>3748</v>
      </c>
      <c r="AL35" s="212" t="s">
        <v>3748</v>
      </c>
      <c r="AM35" s="212"/>
      <c r="AN35" s="212"/>
      <c r="AO35" s="212"/>
      <c r="AP35" s="212" t="s">
        <v>3748</v>
      </c>
      <c r="AQ35" s="212" t="s">
        <v>3748</v>
      </c>
      <c r="AR35" s="212" t="s">
        <v>3748</v>
      </c>
      <c r="AS35" s="212" t="s">
        <v>3748</v>
      </c>
      <c r="AT35" s="212" t="s">
        <v>3748</v>
      </c>
      <c r="AU35" s="212">
        <v>0.27</v>
      </c>
      <c r="AV35" s="212">
        <v>2</v>
      </c>
      <c r="AW35" s="212">
        <v>0.31</v>
      </c>
      <c r="AX35" s="212" t="s">
        <v>3748</v>
      </c>
      <c r="AY35" s="212" t="s">
        <v>3748</v>
      </c>
      <c r="AZ35" s="212">
        <v>2</v>
      </c>
      <c r="BA35" s="213" t="s">
        <v>3692</v>
      </c>
      <c r="BB35" s="214">
        <v>21.5</v>
      </c>
      <c r="BC35" s="214">
        <v>7.0000000000000007E-2</v>
      </c>
      <c r="BD35" s="214">
        <v>7.0000000000000007E-2</v>
      </c>
      <c r="BE35" s="214">
        <v>7.0000000000000007E-2</v>
      </c>
      <c r="BF35" s="214">
        <v>7.0000000000000007E-2</v>
      </c>
      <c r="BG35" s="214"/>
      <c r="BH35" s="214"/>
      <c r="BI35" s="214"/>
      <c r="BJ35" s="214">
        <v>7.0000000000000007E-2</v>
      </c>
      <c r="BK35" s="214">
        <v>0.10199999999999999</v>
      </c>
      <c r="BL35" s="214">
        <v>6.0499999999999998E-2</v>
      </c>
      <c r="BM35" s="214">
        <v>8.3699999999999997E-2</v>
      </c>
      <c r="BN35" s="214">
        <v>7.0000000000000007E-2</v>
      </c>
      <c r="BO35" s="214">
        <v>7.0000000000000007E-2</v>
      </c>
      <c r="BP35" s="214">
        <v>7.0000000000000007E-2</v>
      </c>
      <c r="BQ35" s="214">
        <v>7.0000000000000007E-2</v>
      </c>
      <c r="BR35" s="214">
        <v>0.22800000000000001</v>
      </c>
      <c r="BS35" s="214">
        <v>5.5800000000000002E-2</v>
      </c>
      <c r="BT35" s="214">
        <v>7.0000000000000007E-2</v>
      </c>
      <c r="BU35" s="214">
        <v>7.0000000000000007E-2</v>
      </c>
      <c r="BV35" s="214"/>
      <c r="BW35" s="214"/>
      <c r="BX35" s="214"/>
      <c r="BY35" s="214">
        <v>7.0000000000000007E-2</v>
      </c>
      <c r="BZ35" s="214">
        <v>7.0000000000000007E-2</v>
      </c>
      <c r="CA35" s="214">
        <v>7.0000000000000007E-2</v>
      </c>
      <c r="CB35" s="214">
        <v>7.0000000000000007E-2</v>
      </c>
      <c r="CC35" s="214">
        <v>7.0000000000000007E-2</v>
      </c>
      <c r="CD35" s="214">
        <v>0.126</v>
      </c>
      <c r="CE35" s="214">
        <v>0.93</v>
      </c>
      <c r="CF35" s="214">
        <v>0.14399999999999999</v>
      </c>
      <c r="CG35" s="214">
        <v>7.0000000000000007E-2</v>
      </c>
      <c r="CH35" s="214">
        <v>7.0000000000000007E-2</v>
      </c>
      <c r="CI35" s="215">
        <v>0.23300000000000001</v>
      </c>
      <c r="CJ35" s="215">
        <v>1.58</v>
      </c>
      <c r="CK35" s="215">
        <v>0.93</v>
      </c>
      <c r="CM35" s="216" t="s">
        <v>32</v>
      </c>
      <c r="CN35" s="216" t="s">
        <v>1647</v>
      </c>
      <c r="CO35" s="216" t="s">
        <v>1647</v>
      </c>
      <c r="CP35" s="216" t="s">
        <v>1647</v>
      </c>
      <c r="CQ35" s="216" t="s">
        <v>32</v>
      </c>
      <c r="CR35" s="216" t="s">
        <v>32</v>
      </c>
      <c r="CS35" s="216" t="s">
        <v>32</v>
      </c>
      <c r="CT35" s="216" t="s">
        <v>32</v>
      </c>
      <c r="CU35" s="217" t="s">
        <v>32</v>
      </c>
      <c r="CV35" s="210">
        <f t="shared" si="0"/>
        <v>29</v>
      </c>
    </row>
    <row r="36" spans="2:100" s="245" customFormat="1" x14ac:dyDescent="0.25">
      <c r="B36" s="243">
        <v>2005</v>
      </c>
      <c r="C36" s="243">
        <v>30</v>
      </c>
      <c r="D36" s="244">
        <f>SUMIF(Profielen!F:F,Monstervakken!C36,Profielen!K:K)</f>
        <v>63</v>
      </c>
      <c r="E36" s="286">
        <f t="shared" si="1"/>
        <v>0.69841269841269837</v>
      </c>
      <c r="F36" s="244">
        <f>SUMIF(Profielen!$F:$F,Monstervakken!$C36,Profielen!AO:AO)</f>
        <v>44</v>
      </c>
      <c r="G36" s="243"/>
      <c r="I36" s="243"/>
      <c r="J36" s="261" t="str">
        <f>_xlfn.XLOOKUP(C36,OCE!C$13:C$27,OCE!B$13:B$27,".")</f>
        <v>.</v>
      </c>
      <c r="L36" s="210" t="s">
        <v>3744</v>
      </c>
      <c r="M36" s="210" t="s">
        <v>3744</v>
      </c>
      <c r="N36" s="210" t="s">
        <v>3745</v>
      </c>
      <c r="O36" s="210" t="s">
        <v>3746</v>
      </c>
      <c r="P36" s="210" t="s">
        <v>3746</v>
      </c>
      <c r="Q36" s="211" t="s">
        <v>3747</v>
      </c>
      <c r="R36" s="212">
        <v>0.25</v>
      </c>
      <c r="S36" s="212">
        <v>0.48</v>
      </c>
      <c r="T36" s="212" t="s">
        <v>3748</v>
      </c>
      <c r="U36" s="212" t="s">
        <v>3748</v>
      </c>
      <c r="V36" s="212" t="s">
        <v>3748</v>
      </c>
      <c r="W36" s="212" t="s">
        <v>3748</v>
      </c>
      <c r="X36" s="212"/>
      <c r="Y36" s="212"/>
      <c r="Z36" s="212"/>
      <c r="AA36" s="212" t="s">
        <v>3748</v>
      </c>
      <c r="AB36" s="212">
        <v>0.11</v>
      </c>
      <c r="AC36" s="212" t="s">
        <v>3748</v>
      </c>
      <c r="AD36" s="212">
        <v>0.13</v>
      </c>
      <c r="AE36" s="212" t="s">
        <v>3748</v>
      </c>
      <c r="AF36" s="212" t="s">
        <v>3748</v>
      </c>
      <c r="AG36" s="212" t="s">
        <v>3748</v>
      </c>
      <c r="AH36" s="212" t="s">
        <v>3748</v>
      </c>
      <c r="AI36" s="212">
        <v>0.1</v>
      </c>
      <c r="AJ36" s="212" t="s">
        <v>3748</v>
      </c>
      <c r="AK36" s="212" t="s">
        <v>3748</v>
      </c>
      <c r="AL36" s="212" t="s">
        <v>3748</v>
      </c>
      <c r="AM36" s="212"/>
      <c r="AN36" s="212"/>
      <c r="AO36" s="212"/>
      <c r="AP36" s="212" t="s">
        <v>3748</v>
      </c>
      <c r="AQ36" s="212" t="s">
        <v>3748</v>
      </c>
      <c r="AR36" s="212" t="s">
        <v>3748</v>
      </c>
      <c r="AS36" s="212" t="s">
        <v>3748</v>
      </c>
      <c r="AT36" s="212" t="s">
        <v>3748</v>
      </c>
      <c r="AU36" s="212">
        <v>0.13</v>
      </c>
      <c r="AV36" s="212">
        <v>0.44</v>
      </c>
      <c r="AW36" s="212" t="s">
        <v>3748</v>
      </c>
      <c r="AX36" s="212" t="s">
        <v>3748</v>
      </c>
      <c r="AY36" s="212" t="s">
        <v>3748</v>
      </c>
      <c r="AZ36" s="212">
        <v>0.44</v>
      </c>
      <c r="BA36" s="213" t="s">
        <v>3692</v>
      </c>
      <c r="BB36" s="214">
        <v>10.6</v>
      </c>
      <c r="BC36" s="214">
        <v>7.0000000000000007E-2</v>
      </c>
      <c r="BD36" s="214">
        <v>7.0000000000000007E-2</v>
      </c>
      <c r="BE36" s="214">
        <v>7.0000000000000007E-2</v>
      </c>
      <c r="BF36" s="214">
        <v>7.0000000000000007E-2</v>
      </c>
      <c r="BG36" s="214"/>
      <c r="BH36" s="214"/>
      <c r="BI36" s="214"/>
      <c r="BJ36" s="214">
        <v>7.0000000000000007E-2</v>
      </c>
      <c r="BK36" s="214">
        <v>0.104</v>
      </c>
      <c r="BL36" s="214">
        <v>7.0000000000000007E-2</v>
      </c>
      <c r="BM36" s="214">
        <v>0.123</v>
      </c>
      <c r="BN36" s="214">
        <v>7.0000000000000007E-2</v>
      </c>
      <c r="BO36" s="214">
        <v>7.0000000000000007E-2</v>
      </c>
      <c r="BP36" s="214">
        <v>7.0000000000000007E-2</v>
      </c>
      <c r="BQ36" s="214">
        <v>7.0000000000000007E-2</v>
      </c>
      <c r="BR36" s="214">
        <v>9.4299999999999995E-2</v>
      </c>
      <c r="BS36" s="214">
        <v>7.0000000000000007E-2</v>
      </c>
      <c r="BT36" s="214">
        <v>7.0000000000000007E-2</v>
      </c>
      <c r="BU36" s="214">
        <v>7.0000000000000007E-2</v>
      </c>
      <c r="BV36" s="214"/>
      <c r="BW36" s="214"/>
      <c r="BX36" s="214"/>
      <c r="BY36" s="214">
        <v>7.0000000000000007E-2</v>
      </c>
      <c r="BZ36" s="214">
        <v>7.0000000000000007E-2</v>
      </c>
      <c r="CA36" s="214">
        <v>7.0000000000000007E-2</v>
      </c>
      <c r="CB36" s="214">
        <v>7.0000000000000007E-2</v>
      </c>
      <c r="CC36" s="214">
        <v>7.0000000000000007E-2</v>
      </c>
      <c r="CD36" s="214">
        <v>0.123</v>
      </c>
      <c r="CE36" s="214">
        <v>0.41499999999999998</v>
      </c>
      <c r="CF36" s="214">
        <v>7.0000000000000007E-2</v>
      </c>
      <c r="CG36" s="214">
        <v>7.0000000000000007E-2</v>
      </c>
      <c r="CH36" s="214">
        <v>7.0000000000000007E-2</v>
      </c>
      <c r="CI36" s="215">
        <v>0.23599999999999999</v>
      </c>
      <c r="CJ36" s="215">
        <v>0.45300000000000001</v>
      </c>
      <c r="CK36" s="215">
        <v>0.41499999999999998</v>
      </c>
      <c r="CM36" s="216" t="s">
        <v>1647</v>
      </c>
      <c r="CN36" s="216" t="s">
        <v>1647</v>
      </c>
      <c r="CO36" s="216" t="s">
        <v>1647</v>
      </c>
      <c r="CP36" s="216" t="s">
        <v>1647</v>
      </c>
      <c r="CQ36" s="216" t="s">
        <v>1647</v>
      </c>
      <c r="CR36" s="216" t="s">
        <v>1647</v>
      </c>
      <c r="CS36" s="216" t="s">
        <v>1647</v>
      </c>
      <c r="CT36" s="216" t="s">
        <v>1647</v>
      </c>
      <c r="CU36" s="217" t="s">
        <v>1647</v>
      </c>
      <c r="CV36" s="210">
        <f t="shared" si="0"/>
        <v>30</v>
      </c>
    </row>
    <row r="37" spans="2:100" s="245" customFormat="1" x14ac:dyDescent="0.25">
      <c r="B37" s="243">
        <v>3011</v>
      </c>
      <c r="C37" s="243">
        <v>31</v>
      </c>
      <c r="D37" s="244">
        <f>SUMIF(Profielen!F:F,Monstervakken!C37,Profielen!K:K)</f>
        <v>117</v>
      </c>
      <c r="E37" s="286">
        <f t="shared" si="1"/>
        <v>0.63247863247863245</v>
      </c>
      <c r="F37" s="244">
        <f>SUMIF(Profielen!$F:$F,Monstervakken!$C37,Profielen!AO:AO)</f>
        <v>74</v>
      </c>
      <c r="G37" s="243"/>
      <c r="I37" s="243"/>
      <c r="J37" s="261" t="str">
        <f>_xlfn.XLOOKUP(C37,OCE!C$13:C$27,OCE!B$13:B$27,".")</f>
        <v>.</v>
      </c>
      <c r="L37" s="210" t="s">
        <v>3751</v>
      </c>
      <c r="M37" s="210" t="s">
        <v>3750</v>
      </c>
      <c r="N37" s="210" t="s">
        <v>3745</v>
      </c>
      <c r="O37" s="210" t="s">
        <v>3746</v>
      </c>
      <c r="P37" s="210" t="s">
        <v>3746</v>
      </c>
      <c r="Q37" s="211" t="s">
        <v>3747</v>
      </c>
      <c r="R37" s="212">
        <v>0.14000000000000001</v>
      </c>
      <c r="S37" s="212">
        <v>0.19</v>
      </c>
      <c r="T37" s="212" t="s">
        <v>3748</v>
      </c>
      <c r="U37" s="212" t="s">
        <v>3748</v>
      </c>
      <c r="V37" s="212" t="s">
        <v>3748</v>
      </c>
      <c r="W37" s="212" t="s">
        <v>3748</v>
      </c>
      <c r="X37" s="212"/>
      <c r="Y37" s="212"/>
      <c r="Z37" s="212"/>
      <c r="AA37" s="212" t="s">
        <v>3748</v>
      </c>
      <c r="AB37" s="212" t="s">
        <v>3748</v>
      </c>
      <c r="AC37" s="212" t="s">
        <v>3748</v>
      </c>
      <c r="AD37" s="212" t="s">
        <v>3748</v>
      </c>
      <c r="AE37" s="212" t="s">
        <v>3748</v>
      </c>
      <c r="AF37" s="212" t="s">
        <v>3748</v>
      </c>
      <c r="AG37" s="212" t="s">
        <v>3748</v>
      </c>
      <c r="AH37" s="212" t="s">
        <v>3748</v>
      </c>
      <c r="AI37" s="212" t="s">
        <v>3748</v>
      </c>
      <c r="AJ37" s="212" t="s">
        <v>3748</v>
      </c>
      <c r="AK37" s="212" t="s">
        <v>3748</v>
      </c>
      <c r="AL37" s="212" t="s">
        <v>3748</v>
      </c>
      <c r="AM37" s="212"/>
      <c r="AN37" s="212"/>
      <c r="AO37" s="212"/>
      <c r="AP37" s="212" t="s">
        <v>3748</v>
      </c>
      <c r="AQ37" s="212" t="s">
        <v>3748</v>
      </c>
      <c r="AR37" s="212" t="s">
        <v>3748</v>
      </c>
      <c r="AS37" s="212" t="s">
        <v>3748</v>
      </c>
      <c r="AT37" s="212" t="s">
        <v>3748</v>
      </c>
      <c r="AU37" s="212">
        <v>0.16</v>
      </c>
      <c r="AV37" s="212">
        <v>0.66</v>
      </c>
      <c r="AW37" s="212" t="s">
        <v>3748</v>
      </c>
      <c r="AX37" s="212" t="s">
        <v>3748</v>
      </c>
      <c r="AY37" s="212" t="s">
        <v>3748</v>
      </c>
      <c r="AZ37" s="212">
        <v>0.66</v>
      </c>
      <c r="BA37" s="213" t="s">
        <v>3692</v>
      </c>
      <c r="BB37" s="214">
        <v>3.3</v>
      </c>
      <c r="BC37" s="214">
        <v>7.0000000000000007E-2</v>
      </c>
      <c r="BD37" s="214">
        <v>7.0000000000000007E-2</v>
      </c>
      <c r="BE37" s="214">
        <v>7.0000000000000007E-2</v>
      </c>
      <c r="BF37" s="214">
        <v>7.0000000000000007E-2</v>
      </c>
      <c r="BG37" s="214"/>
      <c r="BH37" s="214"/>
      <c r="BI37" s="214"/>
      <c r="BJ37" s="214">
        <v>7.0000000000000007E-2</v>
      </c>
      <c r="BK37" s="214">
        <v>7.0000000000000007E-2</v>
      </c>
      <c r="BL37" s="214">
        <v>7.0000000000000007E-2</v>
      </c>
      <c r="BM37" s="214">
        <v>7.0000000000000007E-2</v>
      </c>
      <c r="BN37" s="214">
        <v>7.0000000000000007E-2</v>
      </c>
      <c r="BO37" s="214">
        <v>7.0000000000000007E-2</v>
      </c>
      <c r="BP37" s="214">
        <v>7.0000000000000007E-2</v>
      </c>
      <c r="BQ37" s="214">
        <v>7.0000000000000007E-2</v>
      </c>
      <c r="BR37" s="214">
        <v>7.0000000000000007E-2</v>
      </c>
      <c r="BS37" s="214">
        <v>7.0000000000000007E-2</v>
      </c>
      <c r="BT37" s="214">
        <v>7.0000000000000007E-2</v>
      </c>
      <c r="BU37" s="214">
        <v>7.0000000000000007E-2</v>
      </c>
      <c r="BV37" s="214"/>
      <c r="BW37" s="214"/>
      <c r="BX37" s="214"/>
      <c r="BY37" s="214">
        <v>7.0000000000000007E-2</v>
      </c>
      <c r="BZ37" s="214">
        <v>7.0000000000000007E-2</v>
      </c>
      <c r="CA37" s="214">
        <v>7.0000000000000007E-2</v>
      </c>
      <c r="CB37" s="214">
        <v>7.0000000000000007E-2</v>
      </c>
      <c r="CC37" s="214">
        <v>7.0000000000000007E-2</v>
      </c>
      <c r="CD37" s="214">
        <v>0.16</v>
      </c>
      <c r="CE37" s="214">
        <v>0.66</v>
      </c>
      <c r="CF37" s="214">
        <v>7.0000000000000007E-2</v>
      </c>
      <c r="CG37" s="214">
        <v>7.0000000000000007E-2</v>
      </c>
      <c r="CH37" s="214">
        <v>7.0000000000000007E-2</v>
      </c>
      <c r="CI37" s="215">
        <v>0.14000000000000001</v>
      </c>
      <c r="CJ37" s="215">
        <v>0.19</v>
      </c>
      <c r="CK37" s="215">
        <v>0.66</v>
      </c>
      <c r="CM37" s="216" t="s">
        <v>1647</v>
      </c>
      <c r="CN37" s="216" t="s">
        <v>1647</v>
      </c>
      <c r="CO37" s="216" t="s">
        <v>1647</v>
      </c>
      <c r="CP37" s="216" t="s">
        <v>1647</v>
      </c>
      <c r="CQ37" s="216" t="s">
        <v>1647</v>
      </c>
      <c r="CR37" s="216" t="s">
        <v>1647</v>
      </c>
      <c r="CS37" s="216" t="s">
        <v>1647</v>
      </c>
      <c r="CT37" s="216" t="s">
        <v>1647</v>
      </c>
      <c r="CU37" s="217" t="s">
        <v>1647</v>
      </c>
      <c r="CV37" s="210">
        <f t="shared" si="0"/>
        <v>31</v>
      </c>
    </row>
    <row r="38" spans="2:100" s="245" customFormat="1" x14ac:dyDescent="0.25">
      <c r="B38" s="243">
        <v>4010</v>
      </c>
      <c r="C38" s="243">
        <v>32</v>
      </c>
      <c r="D38" s="244">
        <f>SUMIF(Profielen!F:F,Monstervakken!C38,Profielen!K:K)</f>
        <v>125</v>
      </c>
      <c r="E38" s="286">
        <f t="shared" si="1"/>
        <v>0.78400000000000003</v>
      </c>
      <c r="F38" s="244">
        <f>SUMIF(Profielen!$F:$F,Monstervakken!$C38,Profielen!AO:AO)</f>
        <v>98</v>
      </c>
      <c r="G38" s="243"/>
      <c r="I38" s="243"/>
      <c r="J38" s="261" t="str">
        <f>_xlfn.XLOOKUP(C38,OCE!C$13:C$27,OCE!B$13:B$27,".")</f>
        <v>.</v>
      </c>
      <c r="L38" s="210" t="s">
        <v>3751</v>
      </c>
      <c r="M38" s="210" t="s">
        <v>3752</v>
      </c>
      <c r="N38" s="210" t="s">
        <v>3745</v>
      </c>
      <c r="O38" s="210" t="s">
        <v>3746</v>
      </c>
      <c r="P38" s="210" t="s">
        <v>3746</v>
      </c>
      <c r="Q38" s="211" t="s">
        <v>3747</v>
      </c>
      <c r="R38" s="212">
        <v>0.4</v>
      </c>
      <c r="S38" s="212">
        <v>1.3</v>
      </c>
      <c r="T38" s="212" t="s">
        <v>3748</v>
      </c>
      <c r="U38" s="212" t="s">
        <v>3748</v>
      </c>
      <c r="V38" s="212" t="s">
        <v>3748</v>
      </c>
      <c r="W38" s="212" t="s">
        <v>3748</v>
      </c>
      <c r="X38" s="212"/>
      <c r="Y38" s="212"/>
      <c r="Z38" s="212"/>
      <c r="AA38" s="212" t="s">
        <v>3748</v>
      </c>
      <c r="AB38" s="212">
        <v>0.21</v>
      </c>
      <c r="AC38" s="212" t="s">
        <v>3748</v>
      </c>
      <c r="AD38" s="212">
        <v>0.28000000000000003</v>
      </c>
      <c r="AE38" s="212" t="s">
        <v>3748</v>
      </c>
      <c r="AF38" s="212">
        <v>0.15</v>
      </c>
      <c r="AG38" s="212" t="s">
        <v>3748</v>
      </c>
      <c r="AH38" s="212" t="s">
        <v>3748</v>
      </c>
      <c r="AI38" s="212" t="s">
        <v>3748</v>
      </c>
      <c r="AJ38" s="212" t="s">
        <v>3748</v>
      </c>
      <c r="AK38" s="212" t="s">
        <v>3748</v>
      </c>
      <c r="AL38" s="212" t="s">
        <v>3748</v>
      </c>
      <c r="AM38" s="212"/>
      <c r="AN38" s="212"/>
      <c r="AO38" s="212"/>
      <c r="AP38" s="212" t="s">
        <v>3748</v>
      </c>
      <c r="AQ38" s="212" t="s">
        <v>3748</v>
      </c>
      <c r="AR38" s="212" t="s">
        <v>3748</v>
      </c>
      <c r="AS38" s="212" t="s">
        <v>3748</v>
      </c>
      <c r="AT38" s="212" t="s">
        <v>3748</v>
      </c>
      <c r="AU38" s="212">
        <v>0.22</v>
      </c>
      <c r="AV38" s="212">
        <v>0.91</v>
      </c>
      <c r="AW38" s="212">
        <v>0.16</v>
      </c>
      <c r="AX38" s="212" t="s">
        <v>3748</v>
      </c>
      <c r="AY38" s="212" t="s">
        <v>3748</v>
      </c>
      <c r="AZ38" s="212">
        <v>0.91</v>
      </c>
      <c r="BA38" s="213" t="s">
        <v>3692</v>
      </c>
      <c r="BB38" s="214">
        <v>18.7</v>
      </c>
      <c r="BC38" s="214">
        <v>7.0000000000000007E-2</v>
      </c>
      <c r="BD38" s="214">
        <v>7.0000000000000007E-2</v>
      </c>
      <c r="BE38" s="214">
        <v>7.0000000000000007E-2</v>
      </c>
      <c r="BF38" s="214">
        <v>7.0000000000000007E-2</v>
      </c>
      <c r="BG38" s="214"/>
      <c r="BH38" s="214"/>
      <c r="BI38" s="214"/>
      <c r="BJ38" s="214">
        <v>7.0000000000000007E-2</v>
      </c>
      <c r="BK38" s="214">
        <v>0.112</v>
      </c>
      <c r="BL38" s="214">
        <v>7.0000000000000007E-2</v>
      </c>
      <c r="BM38" s="214">
        <v>0.15</v>
      </c>
      <c r="BN38" s="214">
        <v>7.0000000000000007E-2</v>
      </c>
      <c r="BO38" s="214">
        <v>8.0199999999999994E-2</v>
      </c>
      <c r="BP38" s="214">
        <v>7.0000000000000007E-2</v>
      </c>
      <c r="BQ38" s="214">
        <v>7.0000000000000007E-2</v>
      </c>
      <c r="BR38" s="214">
        <v>7.0000000000000007E-2</v>
      </c>
      <c r="BS38" s="214">
        <v>7.0000000000000007E-2</v>
      </c>
      <c r="BT38" s="214">
        <v>7.0000000000000007E-2</v>
      </c>
      <c r="BU38" s="214">
        <v>7.0000000000000007E-2</v>
      </c>
      <c r="BV38" s="214"/>
      <c r="BW38" s="214"/>
      <c r="BX38" s="214"/>
      <c r="BY38" s="214">
        <v>7.0000000000000007E-2</v>
      </c>
      <c r="BZ38" s="214">
        <v>7.0000000000000007E-2</v>
      </c>
      <c r="CA38" s="214">
        <v>7.0000000000000007E-2</v>
      </c>
      <c r="CB38" s="214">
        <v>7.0000000000000007E-2</v>
      </c>
      <c r="CC38" s="214">
        <v>7.0000000000000007E-2</v>
      </c>
      <c r="CD38" s="214">
        <v>0.11799999999999999</v>
      </c>
      <c r="CE38" s="214">
        <v>0.48699999999999999</v>
      </c>
      <c r="CF38" s="214">
        <v>8.5599999999999996E-2</v>
      </c>
      <c r="CG38" s="214">
        <v>7.0000000000000007E-2</v>
      </c>
      <c r="CH38" s="214">
        <v>7.0000000000000007E-2</v>
      </c>
      <c r="CI38" s="215">
        <v>0.214</v>
      </c>
      <c r="CJ38" s="215">
        <v>0.69499999999999995</v>
      </c>
      <c r="CK38" s="215">
        <v>0.48699999999999999</v>
      </c>
      <c r="CM38" s="216" t="s">
        <v>1647</v>
      </c>
      <c r="CN38" s="216" t="s">
        <v>1647</v>
      </c>
      <c r="CO38" s="216" t="s">
        <v>1647</v>
      </c>
      <c r="CP38" s="216" t="s">
        <v>1647</v>
      </c>
      <c r="CQ38" s="216" t="s">
        <v>1647</v>
      </c>
      <c r="CR38" s="216" t="s">
        <v>1647</v>
      </c>
      <c r="CS38" s="216" t="s">
        <v>1647</v>
      </c>
      <c r="CT38" s="216" t="s">
        <v>1647</v>
      </c>
      <c r="CU38" s="217" t="s">
        <v>1647</v>
      </c>
      <c r="CV38" s="210">
        <f t="shared" si="0"/>
        <v>32</v>
      </c>
    </row>
    <row r="39" spans="2:100" s="245" customFormat="1" x14ac:dyDescent="0.25">
      <c r="B39" s="243">
        <v>2006</v>
      </c>
      <c r="C39" s="243">
        <v>33</v>
      </c>
      <c r="D39" s="244">
        <f>SUMIF(Profielen!F:F,Monstervakken!C39,Profielen!K:K)</f>
        <v>160</v>
      </c>
      <c r="E39" s="286">
        <f t="shared" si="1"/>
        <v>0.79374999999999996</v>
      </c>
      <c r="F39" s="244">
        <f>SUMIF(Profielen!$F:$F,Monstervakken!$C39,Profielen!AO:AO)</f>
        <v>127</v>
      </c>
      <c r="G39" s="243"/>
      <c r="I39" s="243"/>
      <c r="J39" s="261" t="str">
        <f>_xlfn.XLOOKUP(C39,OCE!C$13:C$27,OCE!B$13:B$27,".")</f>
        <v>.</v>
      </c>
      <c r="L39" s="210" t="s">
        <v>3744</v>
      </c>
      <c r="M39" s="210" t="s">
        <v>3744</v>
      </c>
      <c r="N39" s="210" t="s">
        <v>3745</v>
      </c>
      <c r="O39" s="210" t="s">
        <v>3746</v>
      </c>
      <c r="P39" s="210" t="s">
        <v>3746</v>
      </c>
      <c r="Q39" s="211" t="s">
        <v>3747</v>
      </c>
      <c r="R39" s="212">
        <v>0.32</v>
      </c>
      <c r="S39" s="212">
        <v>0.79</v>
      </c>
      <c r="T39" s="212" t="s">
        <v>3748</v>
      </c>
      <c r="U39" s="212">
        <v>0.52</v>
      </c>
      <c r="V39" s="212" t="s">
        <v>3748</v>
      </c>
      <c r="W39" s="212" t="s">
        <v>3748</v>
      </c>
      <c r="X39" s="212"/>
      <c r="Y39" s="212"/>
      <c r="Z39" s="212"/>
      <c r="AA39" s="212" t="s">
        <v>3748</v>
      </c>
      <c r="AB39" s="212">
        <v>0.17</v>
      </c>
      <c r="AC39" s="212" t="s">
        <v>3748</v>
      </c>
      <c r="AD39" s="212">
        <v>0.18</v>
      </c>
      <c r="AE39" s="212" t="s">
        <v>3748</v>
      </c>
      <c r="AF39" s="212" t="s">
        <v>3748</v>
      </c>
      <c r="AG39" s="212" t="s">
        <v>3748</v>
      </c>
      <c r="AH39" s="212" t="s">
        <v>3748</v>
      </c>
      <c r="AI39" s="212">
        <v>0.14000000000000001</v>
      </c>
      <c r="AJ39" s="212">
        <v>0.23</v>
      </c>
      <c r="AK39" s="212" t="s">
        <v>3748</v>
      </c>
      <c r="AL39" s="212" t="s">
        <v>3748</v>
      </c>
      <c r="AM39" s="212"/>
      <c r="AN39" s="212"/>
      <c r="AO39" s="212"/>
      <c r="AP39" s="212">
        <v>0.17</v>
      </c>
      <c r="AQ39" s="212" t="s">
        <v>3748</v>
      </c>
      <c r="AR39" s="212" t="s">
        <v>3748</v>
      </c>
      <c r="AS39" s="212" t="s">
        <v>3748</v>
      </c>
      <c r="AT39" s="212" t="s">
        <v>3748</v>
      </c>
      <c r="AU39" s="212" t="s">
        <v>3748</v>
      </c>
      <c r="AV39" s="212">
        <v>0.44</v>
      </c>
      <c r="AW39" s="212">
        <v>0.21</v>
      </c>
      <c r="AX39" s="212" t="s">
        <v>3748</v>
      </c>
      <c r="AY39" s="212" t="s">
        <v>3748</v>
      </c>
      <c r="AZ39" s="212">
        <v>0.52</v>
      </c>
      <c r="BA39" s="213" t="s">
        <v>3665</v>
      </c>
      <c r="BB39" s="214">
        <v>10.199999999999999</v>
      </c>
      <c r="BC39" s="214">
        <v>7.0000000000000007E-2</v>
      </c>
      <c r="BD39" s="214">
        <v>0.51</v>
      </c>
      <c r="BE39" s="214">
        <v>7.0000000000000007E-2</v>
      </c>
      <c r="BF39" s="214">
        <v>7.0000000000000007E-2</v>
      </c>
      <c r="BG39" s="214"/>
      <c r="BH39" s="214"/>
      <c r="BI39" s="214"/>
      <c r="BJ39" s="214">
        <v>7.0000000000000007E-2</v>
      </c>
      <c r="BK39" s="214">
        <v>0.16700000000000001</v>
      </c>
      <c r="BL39" s="214">
        <v>7.0000000000000007E-2</v>
      </c>
      <c r="BM39" s="214">
        <v>0.17599999999999999</v>
      </c>
      <c r="BN39" s="214">
        <v>7.0000000000000007E-2</v>
      </c>
      <c r="BO39" s="214">
        <v>7.0000000000000007E-2</v>
      </c>
      <c r="BP39" s="214">
        <v>7.0000000000000007E-2</v>
      </c>
      <c r="BQ39" s="214">
        <v>7.0000000000000007E-2</v>
      </c>
      <c r="BR39" s="214">
        <v>0.13700000000000001</v>
      </c>
      <c r="BS39" s="214">
        <v>0.22500000000000001</v>
      </c>
      <c r="BT39" s="214">
        <v>7.0000000000000007E-2</v>
      </c>
      <c r="BU39" s="214">
        <v>7.0000000000000007E-2</v>
      </c>
      <c r="BV39" s="214"/>
      <c r="BW39" s="214"/>
      <c r="BX39" s="214"/>
      <c r="BY39" s="214">
        <v>0.16700000000000001</v>
      </c>
      <c r="BZ39" s="214">
        <v>7.0000000000000007E-2</v>
      </c>
      <c r="CA39" s="214">
        <v>7.0000000000000007E-2</v>
      </c>
      <c r="CB39" s="214">
        <v>7.0000000000000007E-2</v>
      </c>
      <c r="CC39" s="214">
        <v>7.0000000000000007E-2</v>
      </c>
      <c r="CD39" s="214">
        <v>7.0000000000000007E-2</v>
      </c>
      <c r="CE39" s="214">
        <v>0.43099999999999999</v>
      </c>
      <c r="CF39" s="214">
        <v>0.20599999999999999</v>
      </c>
      <c r="CG39" s="214">
        <v>7.0000000000000007E-2</v>
      </c>
      <c r="CH39" s="214">
        <v>7.0000000000000007E-2</v>
      </c>
      <c r="CI39" s="215">
        <v>0.314</v>
      </c>
      <c r="CJ39" s="215">
        <v>0.77500000000000002</v>
      </c>
      <c r="CK39" s="215">
        <v>0.51</v>
      </c>
      <c r="CM39" s="216" t="s">
        <v>1647</v>
      </c>
      <c r="CN39" s="216" t="s">
        <v>1647</v>
      </c>
      <c r="CO39" s="216" t="s">
        <v>1647</v>
      </c>
      <c r="CP39" s="216" t="s">
        <v>1647</v>
      </c>
      <c r="CQ39" s="216" t="s">
        <v>1647</v>
      </c>
      <c r="CR39" s="216" t="s">
        <v>1647</v>
      </c>
      <c r="CS39" s="216" t="s">
        <v>1647</v>
      </c>
      <c r="CT39" s="216" t="s">
        <v>1647</v>
      </c>
      <c r="CU39" s="217" t="s">
        <v>1647</v>
      </c>
      <c r="CV39" s="210">
        <f t="shared" si="0"/>
        <v>33</v>
      </c>
    </row>
    <row r="40" spans="2:100" s="245" customFormat="1" x14ac:dyDescent="0.25">
      <c r="B40" s="243">
        <v>4011</v>
      </c>
      <c r="C40" s="243">
        <v>34</v>
      </c>
      <c r="D40" s="244">
        <f>SUMIF(Profielen!F:F,Monstervakken!C40,Profielen!K:K)</f>
        <v>64</v>
      </c>
      <c r="E40" s="286">
        <f t="shared" si="1"/>
        <v>1.015625</v>
      </c>
      <c r="F40" s="244">
        <f>SUMIF(Profielen!$F:$F,Monstervakken!$C40,Profielen!AO:AO)</f>
        <v>65</v>
      </c>
      <c r="G40" s="243"/>
      <c r="I40" s="243"/>
      <c r="J40" s="261" t="str">
        <f>_xlfn.XLOOKUP(C40,OCE!C$13:C$27,OCE!B$13:B$27,".")</f>
        <v>.</v>
      </c>
      <c r="L40" s="210" t="s">
        <v>3751</v>
      </c>
      <c r="M40" s="210" t="s">
        <v>3752</v>
      </c>
      <c r="N40" s="210" t="s">
        <v>3745</v>
      </c>
      <c r="O40" s="210" t="s">
        <v>3746</v>
      </c>
      <c r="P40" s="210" t="s">
        <v>3746</v>
      </c>
      <c r="Q40" s="211" t="s">
        <v>3747</v>
      </c>
      <c r="R40" s="212">
        <v>1.8</v>
      </c>
      <c r="S40" s="212">
        <v>2.7</v>
      </c>
      <c r="T40" s="212" t="s">
        <v>3748</v>
      </c>
      <c r="U40" s="212" t="s">
        <v>3748</v>
      </c>
      <c r="V40" s="212">
        <v>0.13</v>
      </c>
      <c r="W40" s="212" t="s">
        <v>3748</v>
      </c>
      <c r="X40" s="212"/>
      <c r="Y40" s="212"/>
      <c r="Z40" s="212"/>
      <c r="AA40" s="212" t="s">
        <v>3748</v>
      </c>
      <c r="AB40" s="212">
        <v>0.21</v>
      </c>
      <c r="AC40" s="212" t="s">
        <v>3748</v>
      </c>
      <c r="AD40" s="212" t="s">
        <v>3748</v>
      </c>
      <c r="AE40" s="212" t="s">
        <v>3748</v>
      </c>
      <c r="AF40" s="212" t="s">
        <v>3748</v>
      </c>
      <c r="AG40" s="212" t="s">
        <v>3748</v>
      </c>
      <c r="AH40" s="212" t="s">
        <v>3748</v>
      </c>
      <c r="AI40" s="212">
        <v>0.21</v>
      </c>
      <c r="AJ40" s="212" t="s">
        <v>3748</v>
      </c>
      <c r="AK40" s="212">
        <v>0.16</v>
      </c>
      <c r="AL40" s="212" t="s">
        <v>3748</v>
      </c>
      <c r="AM40" s="212"/>
      <c r="AN40" s="212"/>
      <c r="AO40" s="212"/>
      <c r="AP40" s="212" t="s">
        <v>3748</v>
      </c>
      <c r="AQ40" s="212" t="s">
        <v>3748</v>
      </c>
      <c r="AR40" s="212" t="s">
        <v>3748</v>
      </c>
      <c r="AS40" s="212" t="s">
        <v>3748</v>
      </c>
      <c r="AT40" s="212" t="s">
        <v>3748</v>
      </c>
      <c r="AU40" s="212">
        <v>0.15</v>
      </c>
      <c r="AV40" s="212">
        <v>1</v>
      </c>
      <c r="AW40" s="212">
        <v>0.13</v>
      </c>
      <c r="AX40" s="212" t="s">
        <v>3748</v>
      </c>
      <c r="AY40" s="212" t="s">
        <v>3748</v>
      </c>
      <c r="AZ40" s="212">
        <v>1</v>
      </c>
      <c r="BA40" s="213" t="s">
        <v>3692</v>
      </c>
      <c r="BB40" s="214">
        <v>39.4</v>
      </c>
      <c r="BC40" s="214">
        <v>7.0000000000000007E-2</v>
      </c>
      <c r="BD40" s="214">
        <v>7.0000000000000007E-2</v>
      </c>
      <c r="BE40" s="214">
        <v>4.3299999999999998E-2</v>
      </c>
      <c r="BF40" s="214">
        <v>7.0000000000000007E-2</v>
      </c>
      <c r="BG40" s="214"/>
      <c r="BH40" s="214"/>
      <c r="BI40" s="214"/>
      <c r="BJ40" s="214">
        <v>7.0000000000000007E-2</v>
      </c>
      <c r="BK40" s="214">
        <v>7.0000000000000007E-2</v>
      </c>
      <c r="BL40" s="214">
        <v>7.0000000000000007E-2</v>
      </c>
      <c r="BM40" s="214">
        <v>7.0000000000000007E-2</v>
      </c>
      <c r="BN40" s="214">
        <v>7.0000000000000007E-2</v>
      </c>
      <c r="BO40" s="214">
        <v>7.0000000000000007E-2</v>
      </c>
      <c r="BP40" s="214">
        <v>7.0000000000000007E-2</v>
      </c>
      <c r="BQ40" s="214">
        <v>7.0000000000000007E-2</v>
      </c>
      <c r="BR40" s="214">
        <v>7.0000000000000007E-2</v>
      </c>
      <c r="BS40" s="214">
        <v>7.0000000000000007E-2</v>
      </c>
      <c r="BT40" s="214">
        <v>5.33E-2</v>
      </c>
      <c r="BU40" s="214">
        <v>7.0000000000000007E-2</v>
      </c>
      <c r="BV40" s="214"/>
      <c r="BW40" s="214"/>
      <c r="BX40" s="214"/>
      <c r="BY40" s="214">
        <v>7.0000000000000007E-2</v>
      </c>
      <c r="BZ40" s="214">
        <v>7.0000000000000007E-2</v>
      </c>
      <c r="CA40" s="214">
        <v>7.0000000000000007E-2</v>
      </c>
      <c r="CB40" s="214">
        <v>7.0000000000000007E-2</v>
      </c>
      <c r="CC40" s="214">
        <v>7.0000000000000007E-2</v>
      </c>
      <c r="CD40" s="214">
        <v>0.05</v>
      </c>
      <c r="CE40" s="214">
        <v>0.33300000000000002</v>
      </c>
      <c r="CF40" s="214">
        <v>4.3299999999999998E-2</v>
      </c>
      <c r="CG40" s="214">
        <v>7.0000000000000007E-2</v>
      </c>
      <c r="CH40" s="214">
        <v>7.0000000000000007E-2</v>
      </c>
      <c r="CI40" s="215">
        <v>0.6</v>
      </c>
      <c r="CJ40" s="215">
        <v>0.9</v>
      </c>
      <c r="CK40" s="215">
        <v>0.33300000000000002</v>
      </c>
      <c r="CM40" s="216" t="s">
        <v>1647</v>
      </c>
      <c r="CN40" s="216" t="s">
        <v>1647</v>
      </c>
      <c r="CO40" s="216" t="s">
        <v>1647</v>
      </c>
      <c r="CP40" s="216" t="s">
        <v>1647</v>
      </c>
      <c r="CQ40" s="216" t="s">
        <v>1647</v>
      </c>
      <c r="CR40" s="216" t="s">
        <v>1647</v>
      </c>
      <c r="CS40" s="216" t="s">
        <v>1647</v>
      </c>
      <c r="CT40" s="216" t="s">
        <v>1647</v>
      </c>
      <c r="CU40" s="217" t="s">
        <v>1647</v>
      </c>
      <c r="CV40" s="210">
        <f t="shared" si="0"/>
        <v>34</v>
      </c>
    </row>
    <row r="41" spans="2:100" s="245" customFormat="1" x14ac:dyDescent="0.25">
      <c r="B41" s="243">
        <f>+B39+1</f>
        <v>2007</v>
      </c>
      <c r="C41" s="243">
        <v>35</v>
      </c>
      <c r="D41" s="244">
        <f>SUMIF(Profielen!F:F,Monstervakken!C41,Profielen!K:K)</f>
        <v>290.5</v>
      </c>
      <c r="E41" s="286">
        <f t="shared" si="1"/>
        <v>0.58175559380378661</v>
      </c>
      <c r="F41" s="244">
        <f>SUMIF(Profielen!$F:$F,Monstervakken!$C41,Profielen!AO:AO)</f>
        <v>169</v>
      </c>
      <c r="G41" s="243"/>
      <c r="I41" s="243"/>
      <c r="J41" s="261" t="str">
        <f>_xlfn.XLOOKUP(C41,OCE!C$13:C$27,OCE!B$13:B$27,".")</f>
        <v>.</v>
      </c>
      <c r="L41" s="210" t="s">
        <v>3744</v>
      </c>
      <c r="M41" s="210" t="s">
        <v>3744</v>
      </c>
      <c r="N41" s="210" t="s">
        <v>3745</v>
      </c>
      <c r="O41" s="210" t="s">
        <v>3746</v>
      </c>
      <c r="P41" s="210" t="s">
        <v>3746</v>
      </c>
      <c r="Q41" s="211" t="s">
        <v>3747</v>
      </c>
      <c r="R41" s="212">
        <v>0.36</v>
      </c>
      <c r="S41" s="212">
        <v>1.6</v>
      </c>
      <c r="T41" s="212" t="s">
        <v>3748</v>
      </c>
      <c r="U41" s="212" t="s">
        <v>3748</v>
      </c>
      <c r="V41" s="212" t="s">
        <v>3748</v>
      </c>
      <c r="W41" s="212" t="s">
        <v>3748</v>
      </c>
      <c r="X41" s="212"/>
      <c r="Y41" s="212"/>
      <c r="Z41" s="212"/>
      <c r="AA41" s="212" t="s">
        <v>3748</v>
      </c>
      <c r="AB41" s="212">
        <v>0.16</v>
      </c>
      <c r="AC41" s="212" t="s">
        <v>3748</v>
      </c>
      <c r="AD41" s="212">
        <v>0.17</v>
      </c>
      <c r="AE41" s="212" t="s">
        <v>3748</v>
      </c>
      <c r="AF41" s="212" t="s">
        <v>3748</v>
      </c>
      <c r="AG41" s="212" t="s">
        <v>3748</v>
      </c>
      <c r="AH41" s="212" t="s">
        <v>3748</v>
      </c>
      <c r="AI41" s="212" t="s">
        <v>3748</v>
      </c>
      <c r="AJ41" s="212" t="s">
        <v>3748</v>
      </c>
      <c r="AK41" s="212" t="s">
        <v>3748</v>
      </c>
      <c r="AL41" s="212" t="s">
        <v>3748</v>
      </c>
      <c r="AM41" s="212"/>
      <c r="AN41" s="212"/>
      <c r="AO41" s="212"/>
      <c r="AP41" s="212" t="s">
        <v>3748</v>
      </c>
      <c r="AQ41" s="212" t="s">
        <v>3748</v>
      </c>
      <c r="AR41" s="212" t="s">
        <v>3748</v>
      </c>
      <c r="AS41" s="212" t="s">
        <v>3748</v>
      </c>
      <c r="AT41" s="212" t="s">
        <v>3748</v>
      </c>
      <c r="AU41" s="212">
        <v>0.25</v>
      </c>
      <c r="AV41" s="212">
        <v>1.2</v>
      </c>
      <c r="AW41" s="212">
        <v>0.16</v>
      </c>
      <c r="AX41" s="212" t="s">
        <v>3748</v>
      </c>
      <c r="AY41" s="212" t="s">
        <v>3748</v>
      </c>
      <c r="AZ41" s="212">
        <v>1.2</v>
      </c>
      <c r="BA41" s="213" t="s">
        <v>3692</v>
      </c>
      <c r="BB41" s="214">
        <v>16.3</v>
      </c>
      <c r="BC41" s="214">
        <v>7.0000000000000007E-2</v>
      </c>
      <c r="BD41" s="214">
        <v>7.0000000000000007E-2</v>
      </c>
      <c r="BE41" s="214">
        <v>7.0000000000000007E-2</v>
      </c>
      <c r="BF41" s="214">
        <v>7.0000000000000007E-2</v>
      </c>
      <c r="BG41" s="214"/>
      <c r="BH41" s="214"/>
      <c r="BI41" s="214"/>
      <c r="BJ41" s="214">
        <v>7.0000000000000007E-2</v>
      </c>
      <c r="BK41" s="214">
        <v>9.8199999999999996E-2</v>
      </c>
      <c r="BL41" s="214">
        <v>7.0000000000000007E-2</v>
      </c>
      <c r="BM41" s="214">
        <v>0.104</v>
      </c>
      <c r="BN41" s="214">
        <v>7.0000000000000007E-2</v>
      </c>
      <c r="BO41" s="214">
        <v>7.0000000000000007E-2</v>
      </c>
      <c r="BP41" s="214">
        <v>7.0000000000000007E-2</v>
      </c>
      <c r="BQ41" s="214">
        <v>7.0000000000000007E-2</v>
      </c>
      <c r="BR41" s="214">
        <v>7.0000000000000007E-2</v>
      </c>
      <c r="BS41" s="214">
        <v>7.0000000000000007E-2</v>
      </c>
      <c r="BT41" s="214">
        <v>7.0000000000000007E-2</v>
      </c>
      <c r="BU41" s="214">
        <v>7.0000000000000007E-2</v>
      </c>
      <c r="BV41" s="214"/>
      <c r="BW41" s="214"/>
      <c r="BX41" s="214"/>
      <c r="BY41" s="214">
        <v>7.0000000000000007E-2</v>
      </c>
      <c r="BZ41" s="214">
        <v>7.0000000000000007E-2</v>
      </c>
      <c r="CA41" s="214">
        <v>7.0000000000000007E-2</v>
      </c>
      <c r="CB41" s="214">
        <v>7.0000000000000007E-2</v>
      </c>
      <c r="CC41" s="214">
        <v>7.0000000000000007E-2</v>
      </c>
      <c r="CD41" s="214">
        <v>0.153</v>
      </c>
      <c r="CE41" s="214">
        <v>0.73599999999999999</v>
      </c>
      <c r="CF41" s="214">
        <v>9.8199999999999996E-2</v>
      </c>
      <c r="CG41" s="214">
        <v>7.0000000000000007E-2</v>
      </c>
      <c r="CH41" s="214">
        <v>7.0000000000000007E-2</v>
      </c>
      <c r="CI41" s="215">
        <v>0.221</v>
      </c>
      <c r="CJ41" s="215">
        <v>0.98199999999999998</v>
      </c>
      <c r="CK41" s="215">
        <v>0.73599999999999999</v>
      </c>
      <c r="CM41" s="216" t="s">
        <v>1647</v>
      </c>
      <c r="CN41" s="216" t="s">
        <v>1647</v>
      </c>
      <c r="CO41" s="216" t="s">
        <v>1647</v>
      </c>
      <c r="CP41" s="216" t="s">
        <v>1647</v>
      </c>
      <c r="CQ41" s="216" t="s">
        <v>1647</v>
      </c>
      <c r="CR41" s="216" t="s">
        <v>1647</v>
      </c>
      <c r="CS41" s="216" t="s">
        <v>1647</v>
      </c>
      <c r="CT41" s="216" t="s">
        <v>1647</v>
      </c>
      <c r="CU41" s="217" t="s">
        <v>1647</v>
      </c>
      <c r="CV41" s="210">
        <f t="shared" si="0"/>
        <v>35</v>
      </c>
    </row>
    <row r="42" spans="2:100" s="245" customFormat="1" x14ac:dyDescent="0.25">
      <c r="B42" s="243">
        <v>4012</v>
      </c>
      <c r="C42" s="243">
        <v>36</v>
      </c>
      <c r="D42" s="244">
        <f>SUMIF(Profielen!F:F,Monstervakken!C42,Profielen!K:K)</f>
        <v>40</v>
      </c>
      <c r="E42" s="286">
        <f t="shared" si="1"/>
        <v>0.2</v>
      </c>
      <c r="F42" s="244">
        <f>SUMIF(Profielen!$F:$F,Monstervakken!$C42,Profielen!AO:AO)</f>
        <v>8</v>
      </c>
      <c r="G42" s="243"/>
      <c r="I42" s="243"/>
      <c r="J42" s="261" t="str">
        <f>_xlfn.XLOOKUP(C42,OCE!C$13:C$27,OCE!B$13:B$27,".")</f>
        <v>.</v>
      </c>
      <c r="L42" s="210" t="s">
        <v>3751</v>
      </c>
      <c r="M42" s="210" t="s">
        <v>3752</v>
      </c>
      <c r="N42" s="210" t="s">
        <v>3745</v>
      </c>
      <c r="O42" s="210" t="s">
        <v>3746</v>
      </c>
      <c r="P42" s="210" t="s">
        <v>3746</v>
      </c>
      <c r="Q42" s="211" t="s">
        <v>3747</v>
      </c>
      <c r="R42" s="212">
        <v>0.74</v>
      </c>
      <c r="S42" s="212">
        <v>1.1000000000000001</v>
      </c>
      <c r="T42" s="212" t="s">
        <v>3748</v>
      </c>
      <c r="U42" s="212" t="s">
        <v>3748</v>
      </c>
      <c r="V42" s="212">
        <v>0.11</v>
      </c>
      <c r="W42" s="212" t="s">
        <v>3748</v>
      </c>
      <c r="X42" s="212"/>
      <c r="Y42" s="212"/>
      <c r="Z42" s="212"/>
      <c r="AA42" s="212" t="s">
        <v>3748</v>
      </c>
      <c r="AB42" s="212">
        <v>0.32</v>
      </c>
      <c r="AC42" s="212">
        <v>0.14000000000000001</v>
      </c>
      <c r="AD42" s="212">
        <v>0.38</v>
      </c>
      <c r="AE42" s="212" t="s">
        <v>3748</v>
      </c>
      <c r="AF42" s="212">
        <v>0.16</v>
      </c>
      <c r="AG42" s="212" t="s">
        <v>3748</v>
      </c>
      <c r="AH42" s="212" t="s">
        <v>3748</v>
      </c>
      <c r="AI42" s="212" t="s">
        <v>3748</v>
      </c>
      <c r="AJ42" s="212" t="s">
        <v>3755</v>
      </c>
      <c r="AK42" s="212" t="s">
        <v>3748</v>
      </c>
      <c r="AL42" s="212" t="s">
        <v>3748</v>
      </c>
      <c r="AM42" s="212"/>
      <c r="AN42" s="212"/>
      <c r="AO42" s="212"/>
      <c r="AP42" s="212" t="s">
        <v>3748</v>
      </c>
      <c r="AQ42" s="212" t="s">
        <v>3748</v>
      </c>
      <c r="AR42" s="212" t="s">
        <v>3748</v>
      </c>
      <c r="AS42" s="212" t="s">
        <v>3748</v>
      </c>
      <c r="AT42" s="212" t="s">
        <v>3748</v>
      </c>
      <c r="AU42" s="212">
        <v>0.13</v>
      </c>
      <c r="AV42" s="212">
        <v>0.34</v>
      </c>
      <c r="AW42" s="212">
        <v>0.12</v>
      </c>
      <c r="AX42" s="212" t="s">
        <v>3748</v>
      </c>
      <c r="AY42" s="212" t="s">
        <v>3748</v>
      </c>
      <c r="AZ42" s="212">
        <v>0.38</v>
      </c>
      <c r="BA42" s="213" t="s">
        <v>3674</v>
      </c>
      <c r="BB42" s="214">
        <v>41.4</v>
      </c>
      <c r="BC42" s="214">
        <v>7.0000000000000007E-2</v>
      </c>
      <c r="BD42" s="214">
        <v>7.0000000000000007E-2</v>
      </c>
      <c r="BE42" s="214">
        <v>3.6700000000000003E-2</v>
      </c>
      <c r="BF42" s="214">
        <v>7.0000000000000007E-2</v>
      </c>
      <c r="BG42" s="214"/>
      <c r="BH42" s="214"/>
      <c r="BI42" s="214"/>
      <c r="BJ42" s="214">
        <v>7.0000000000000007E-2</v>
      </c>
      <c r="BK42" s="214">
        <v>0.107</v>
      </c>
      <c r="BL42" s="214">
        <v>4.6699999999999998E-2</v>
      </c>
      <c r="BM42" s="214">
        <v>0.127</v>
      </c>
      <c r="BN42" s="214">
        <v>7.0000000000000007E-2</v>
      </c>
      <c r="BO42" s="214">
        <v>5.33E-2</v>
      </c>
      <c r="BP42" s="214">
        <v>7.0000000000000007E-2</v>
      </c>
      <c r="BQ42" s="214">
        <v>7.0000000000000007E-2</v>
      </c>
      <c r="BR42" s="214">
        <v>7.0000000000000007E-2</v>
      </c>
      <c r="BS42" s="214">
        <v>5.6000000000000001E-2</v>
      </c>
      <c r="BT42" s="214">
        <v>7.0000000000000007E-2</v>
      </c>
      <c r="BU42" s="214">
        <v>7.0000000000000007E-2</v>
      </c>
      <c r="BV42" s="214"/>
      <c r="BW42" s="214"/>
      <c r="BX42" s="214"/>
      <c r="BY42" s="214">
        <v>7.0000000000000007E-2</v>
      </c>
      <c r="BZ42" s="214">
        <v>7.0000000000000007E-2</v>
      </c>
      <c r="CA42" s="214">
        <v>7.0000000000000007E-2</v>
      </c>
      <c r="CB42" s="214">
        <v>7.0000000000000007E-2</v>
      </c>
      <c r="CC42" s="214">
        <v>7.0000000000000007E-2</v>
      </c>
      <c r="CD42" s="214">
        <v>4.3299999999999998E-2</v>
      </c>
      <c r="CE42" s="214">
        <v>0.113</v>
      </c>
      <c r="CF42" s="214">
        <v>0.04</v>
      </c>
      <c r="CG42" s="214">
        <v>7.0000000000000007E-2</v>
      </c>
      <c r="CH42" s="214">
        <v>7.0000000000000007E-2</v>
      </c>
      <c r="CI42" s="215">
        <v>0.247</v>
      </c>
      <c r="CJ42" s="215">
        <v>0.36699999999999999</v>
      </c>
      <c r="CK42" s="215">
        <v>0.127</v>
      </c>
      <c r="CM42" s="216" t="s">
        <v>1647</v>
      </c>
      <c r="CN42" s="216" t="s">
        <v>1647</v>
      </c>
      <c r="CO42" s="216" t="s">
        <v>1647</v>
      </c>
      <c r="CP42" s="216" t="s">
        <v>1647</v>
      </c>
      <c r="CQ42" s="216" t="s">
        <v>1647</v>
      </c>
      <c r="CR42" s="216" t="s">
        <v>1647</v>
      </c>
      <c r="CS42" s="216" t="s">
        <v>1647</v>
      </c>
      <c r="CT42" s="216" t="s">
        <v>1647</v>
      </c>
      <c r="CU42" s="217" t="s">
        <v>1647</v>
      </c>
      <c r="CV42" s="210">
        <f t="shared" si="0"/>
        <v>36</v>
      </c>
    </row>
    <row r="43" spans="2:100" s="245" customFormat="1" x14ac:dyDescent="0.25">
      <c r="B43" s="243">
        <v>4013</v>
      </c>
      <c r="C43" s="243">
        <v>37</v>
      </c>
      <c r="D43" s="244">
        <f>SUMIF(Profielen!F:F,Monstervakken!C43,Profielen!K:K)</f>
        <v>128</v>
      </c>
      <c r="E43" s="286">
        <f t="shared" si="1"/>
        <v>8.59375E-2</v>
      </c>
      <c r="F43" s="244">
        <f>SUMIF(Profielen!$F:$F,Monstervakken!$C43,Profielen!AO:AO)</f>
        <v>11</v>
      </c>
      <c r="G43" s="243"/>
      <c r="I43" s="243"/>
      <c r="J43" s="261" t="str">
        <f>_xlfn.XLOOKUP(C43,OCE!C$13:C$27,OCE!B$13:B$27,".")</f>
        <v>.</v>
      </c>
      <c r="L43" s="210" t="s">
        <v>3751</v>
      </c>
      <c r="M43" s="210" t="s">
        <v>3752</v>
      </c>
      <c r="N43" s="210" t="s">
        <v>3745</v>
      </c>
      <c r="O43" s="210" t="s">
        <v>3746</v>
      </c>
      <c r="P43" s="210" t="s">
        <v>3746</v>
      </c>
      <c r="Q43" s="211" t="s">
        <v>3747</v>
      </c>
      <c r="R43" s="212">
        <v>0.33</v>
      </c>
      <c r="S43" s="212">
        <v>0.75</v>
      </c>
      <c r="T43" s="212" t="s">
        <v>3748</v>
      </c>
      <c r="U43" s="212" t="s">
        <v>3748</v>
      </c>
      <c r="V43" s="212" t="s">
        <v>3748</v>
      </c>
      <c r="W43" s="212" t="s">
        <v>3748</v>
      </c>
      <c r="X43" s="212"/>
      <c r="Y43" s="212"/>
      <c r="Z43" s="212"/>
      <c r="AA43" s="212" t="s">
        <v>3748</v>
      </c>
      <c r="AB43" s="212">
        <v>0.18</v>
      </c>
      <c r="AC43" s="212" t="s">
        <v>3748</v>
      </c>
      <c r="AD43" s="212">
        <v>0.16</v>
      </c>
      <c r="AE43" s="212" t="s">
        <v>3748</v>
      </c>
      <c r="AF43" s="212" t="s">
        <v>3748</v>
      </c>
      <c r="AG43" s="212" t="s">
        <v>3748</v>
      </c>
      <c r="AH43" s="212" t="s">
        <v>3748</v>
      </c>
      <c r="AI43" s="212">
        <v>0.15</v>
      </c>
      <c r="AJ43" s="212" t="s">
        <v>3748</v>
      </c>
      <c r="AK43" s="212" t="s">
        <v>3748</v>
      </c>
      <c r="AL43" s="212" t="s">
        <v>3748</v>
      </c>
      <c r="AM43" s="212"/>
      <c r="AN43" s="212"/>
      <c r="AO43" s="212"/>
      <c r="AP43" s="212" t="s">
        <v>3748</v>
      </c>
      <c r="AQ43" s="212" t="s">
        <v>3748</v>
      </c>
      <c r="AR43" s="212" t="s">
        <v>3748</v>
      </c>
      <c r="AS43" s="212" t="s">
        <v>3748</v>
      </c>
      <c r="AT43" s="212" t="s">
        <v>3748</v>
      </c>
      <c r="AU43" s="212">
        <v>0.18</v>
      </c>
      <c r="AV43" s="212">
        <v>0.64</v>
      </c>
      <c r="AW43" s="212">
        <v>0.11</v>
      </c>
      <c r="AX43" s="212" t="s">
        <v>3748</v>
      </c>
      <c r="AY43" s="212" t="s">
        <v>3748</v>
      </c>
      <c r="AZ43" s="212">
        <v>0.64</v>
      </c>
      <c r="BA43" s="213" t="s">
        <v>3692</v>
      </c>
      <c r="BB43" s="214">
        <v>14.3</v>
      </c>
      <c r="BC43" s="214">
        <v>7.0000000000000007E-2</v>
      </c>
      <c r="BD43" s="214">
        <v>7.0000000000000007E-2</v>
      </c>
      <c r="BE43" s="214">
        <v>7.0000000000000007E-2</v>
      </c>
      <c r="BF43" s="214">
        <v>7.0000000000000007E-2</v>
      </c>
      <c r="BG43" s="214"/>
      <c r="BH43" s="214"/>
      <c r="BI43" s="214"/>
      <c r="BJ43" s="214">
        <v>7.0000000000000007E-2</v>
      </c>
      <c r="BK43" s="214">
        <v>0.126</v>
      </c>
      <c r="BL43" s="214">
        <v>7.0000000000000007E-2</v>
      </c>
      <c r="BM43" s="214">
        <v>0.112</v>
      </c>
      <c r="BN43" s="214">
        <v>7.0000000000000007E-2</v>
      </c>
      <c r="BO43" s="214">
        <v>7.0000000000000007E-2</v>
      </c>
      <c r="BP43" s="214">
        <v>7.0000000000000007E-2</v>
      </c>
      <c r="BQ43" s="214">
        <v>7.0000000000000007E-2</v>
      </c>
      <c r="BR43" s="214">
        <v>0.105</v>
      </c>
      <c r="BS43" s="214">
        <v>7.0000000000000007E-2</v>
      </c>
      <c r="BT43" s="214">
        <v>7.0000000000000007E-2</v>
      </c>
      <c r="BU43" s="214">
        <v>7.0000000000000007E-2</v>
      </c>
      <c r="BV43" s="214"/>
      <c r="BW43" s="214"/>
      <c r="BX43" s="214"/>
      <c r="BY43" s="214">
        <v>7.0000000000000007E-2</v>
      </c>
      <c r="BZ43" s="214">
        <v>7.0000000000000007E-2</v>
      </c>
      <c r="CA43" s="214">
        <v>7.0000000000000007E-2</v>
      </c>
      <c r="CB43" s="214">
        <v>7.0000000000000007E-2</v>
      </c>
      <c r="CC43" s="214">
        <v>7.0000000000000007E-2</v>
      </c>
      <c r="CD43" s="214">
        <v>0.126</v>
      </c>
      <c r="CE43" s="214">
        <v>0.44800000000000001</v>
      </c>
      <c r="CF43" s="214">
        <v>7.6899999999999996E-2</v>
      </c>
      <c r="CG43" s="214">
        <v>7.0000000000000007E-2</v>
      </c>
      <c r="CH43" s="214">
        <v>7.0000000000000007E-2</v>
      </c>
      <c r="CI43" s="215">
        <v>0.23100000000000001</v>
      </c>
      <c r="CJ43" s="215">
        <v>0.52400000000000002</v>
      </c>
      <c r="CK43" s="215">
        <v>0.44800000000000001</v>
      </c>
      <c r="CM43" s="216" t="s">
        <v>1647</v>
      </c>
      <c r="CN43" s="216" t="s">
        <v>1647</v>
      </c>
      <c r="CO43" s="216" t="s">
        <v>1647</v>
      </c>
      <c r="CP43" s="216" t="s">
        <v>1647</v>
      </c>
      <c r="CQ43" s="216" t="s">
        <v>1647</v>
      </c>
      <c r="CR43" s="216" t="s">
        <v>1647</v>
      </c>
      <c r="CS43" s="216" t="s">
        <v>1647</v>
      </c>
      <c r="CT43" s="216" t="s">
        <v>1647</v>
      </c>
      <c r="CU43" s="217" t="s">
        <v>1647</v>
      </c>
      <c r="CV43" s="210">
        <f t="shared" si="0"/>
        <v>37</v>
      </c>
    </row>
    <row r="44" spans="2:100" s="245" customFormat="1" x14ac:dyDescent="0.25">
      <c r="B44" s="243">
        <v>2008</v>
      </c>
      <c r="C44" s="243">
        <v>38</v>
      </c>
      <c r="D44" s="244">
        <f>SUMIF(Profielen!F:F,Monstervakken!C44,Profielen!K:K)</f>
        <v>211</v>
      </c>
      <c r="E44" s="286">
        <f t="shared" si="1"/>
        <v>0.88625592417061616</v>
      </c>
      <c r="F44" s="244">
        <f>SUMIF(Profielen!$F:$F,Monstervakken!$C44,Profielen!AO:AO)</f>
        <v>187</v>
      </c>
      <c r="G44" s="243" t="s">
        <v>5659</v>
      </c>
      <c r="I44" s="243"/>
      <c r="J44" s="261" t="str">
        <f>_xlfn.XLOOKUP(C44,OCE!C$13:C$27,OCE!B$13:B$27,".")</f>
        <v>.</v>
      </c>
      <c r="L44" s="210" t="s">
        <v>3744</v>
      </c>
      <c r="M44" s="210" t="s">
        <v>3744</v>
      </c>
      <c r="N44" s="210" t="s">
        <v>3745</v>
      </c>
      <c r="O44" s="210" t="s">
        <v>3746</v>
      </c>
      <c r="P44" s="210" t="s">
        <v>3746</v>
      </c>
      <c r="Q44" s="211" t="s">
        <v>3747</v>
      </c>
      <c r="R44" s="212">
        <v>0.14000000000000001</v>
      </c>
      <c r="S44" s="212">
        <v>0.23</v>
      </c>
      <c r="T44" s="212" t="s">
        <v>3748</v>
      </c>
      <c r="U44" s="212" t="s">
        <v>3748</v>
      </c>
      <c r="V44" s="212" t="s">
        <v>3748</v>
      </c>
      <c r="W44" s="212" t="s">
        <v>3748</v>
      </c>
      <c r="X44" s="212"/>
      <c r="Y44" s="212"/>
      <c r="Z44" s="212"/>
      <c r="AA44" s="212" t="s">
        <v>3748</v>
      </c>
      <c r="AB44" s="212" t="s">
        <v>3748</v>
      </c>
      <c r="AC44" s="212" t="s">
        <v>3748</v>
      </c>
      <c r="AD44" s="212">
        <v>0.11</v>
      </c>
      <c r="AE44" s="212" t="s">
        <v>3748</v>
      </c>
      <c r="AF44" s="212" t="s">
        <v>3748</v>
      </c>
      <c r="AG44" s="212" t="s">
        <v>3748</v>
      </c>
      <c r="AH44" s="212" t="s">
        <v>3748</v>
      </c>
      <c r="AI44" s="212" t="s">
        <v>3748</v>
      </c>
      <c r="AJ44" s="212" t="s">
        <v>3748</v>
      </c>
      <c r="AK44" s="212" t="s">
        <v>3748</v>
      </c>
      <c r="AL44" s="212" t="s">
        <v>3748</v>
      </c>
      <c r="AM44" s="212"/>
      <c r="AN44" s="212"/>
      <c r="AO44" s="212"/>
      <c r="AP44" s="212" t="s">
        <v>3748</v>
      </c>
      <c r="AQ44" s="212" t="s">
        <v>3748</v>
      </c>
      <c r="AR44" s="212" t="s">
        <v>3748</v>
      </c>
      <c r="AS44" s="212" t="s">
        <v>3748</v>
      </c>
      <c r="AT44" s="212" t="s">
        <v>3748</v>
      </c>
      <c r="AU44" s="212" t="s">
        <v>3748</v>
      </c>
      <c r="AV44" s="212">
        <v>0.1</v>
      </c>
      <c r="AW44" s="212" t="s">
        <v>3748</v>
      </c>
      <c r="AX44" s="212" t="s">
        <v>3748</v>
      </c>
      <c r="AY44" s="212" t="s">
        <v>3748</v>
      </c>
      <c r="AZ44" s="212">
        <v>0.11</v>
      </c>
      <c r="BA44" s="213" t="s">
        <v>3674</v>
      </c>
      <c r="BB44" s="214">
        <v>3.8</v>
      </c>
      <c r="BC44" s="214">
        <v>7.0000000000000007E-2</v>
      </c>
      <c r="BD44" s="214">
        <v>7.0000000000000007E-2</v>
      </c>
      <c r="BE44" s="214">
        <v>7.0000000000000007E-2</v>
      </c>
      <c r="BF44" s="214">
        <v>7.0000000000000007E-2</v>
      </c>
      <c r="BG44" s="214"/>
      <c r="BH44" s="214"/>
      <c r="BI44" s="214"/>
      <c r="BJ44" s="214">
        <v>7.0000000000000007E-2</v>
      </c>
      <c r="BK44" s="214">
        <v>7.0000000000000007E-2</v>
      </c>
      <c r="BL44" s="214">
        <v>7.0000000000000007E-2</v>
      </c>
      <c r="BM44" s="214">
        <v>0.11</v>
      </c>
      <c r="BN44" s="214">
        <v>7.0000000000000007E-2</v>
      </c>
      <c r="BO44" s="214">
        <v>7.0000000000000007E-2</v>
      </c>
      <c r="BP44" s="214">
        <v>7.0000000000000007E-2</v>
      </c>
      <c r="BQ44" s="214">
        <v>7.0000000000000007E-2</v>
      </c>
      <c r="BR44" s="214">
        <v>7.0000000000000007E-2</v>
      </c>
      <c r="BS44" s="214">
        <v>7.0000000000000007E-2</v>
      </c>
      <c r="BT44" s="214">
        <v>7.0000000000000007E-2</v>
      </c>
      <c r="BU44" s="214">
        <v>7.0000000000000007E-2</v>
      </c>
      <c r="BV44" s="214"/>
      <c r="BW44" s="214"/>
      <c r="BX44" s="214"/>
      <c r="BY44" s="214">
        <v>7.0000000000000007E-2</v>
      </c>
      <c r="BZ44" s="214">
        <v>7.0000000000000007E-2</v>
      </c>
      <c r="CA44" s="214">
        <v>7.0000000000000007E-2</v>
      </c>
      <c r="CB44" s="214">
        <v>7.0000000000000007E-2</v>
      </c>
      <c r="CC44" s="214">
        <v>7.0000000000000007E-2</v>
      </c>
      <c r="CD44" s="214">
        <v>7.0000000000000007E-2</v>
      </c>
      <c r="CE44" s="214">
        <v>0.1</v>
      </c>
      <c r="CF44" s="214">
        <v>7.0000000000000007E-2</v>
      </c>
      <c r="CG44" s="214">
        <v>7.0000000000000007E-2</v>
      </c>
      <c r="CH44" s="214">
        <v>7.0000000000000007E-2</v>
      </c>
      <c r="CI44" s="215">
        <v>0.14000000000000001</v>
      </c>
      <c r="CJ44" s="215">
        <v>0.23</v>
      </c>
      <c r="CK44" s="215">
        <v>0.11</v>
      </c>
      <c r="CM44" s="216" t="s">
        <v>1647</v>
      </c>
      <c r="CN44" s="216" t="s">
        <v>1647</v>
      </c>
      <c r="CO44" s="216" t="s">
        <v>1647</v>
      </c>
      <c r="CP44" s="216" t="s">
        <v>1647</v>
      </c>
      <c r="CQ44" s="216" t="s">
        <v>1647</v>
      </c>
      <c r="CR44" s="216" t="s">
        <v>1647</v>
      </c>
      <c r="CS44" s="216" t="s">
        <v>1647</v>
      </c>
      <c r="CT44" s="216" t="s">
        <v>1647</v>
      </c>
      <c r="CU44" s="217" t="s">
        <v>1647</v>
      </c>
      <c r="CV44" s="210">
        <f t="shared" si="0"/>
        <v>38</v>
      </c>
    </row>
    <row r="45" spans="2:100" s="245" customFormat="1" x14ac:dyDescent="0.25">
      <c r="B45" s="243">
        <v>3012</v>
      </c>
      <c r="C45" s="243">
        <v>39</v>
      </c>
      <c r="D45" s="244">
        <f>SUMIF(Profielen!F:F,Monstervakken!C45,Profielen!K:K)</f>
        <v>309</v>
      </c>
      <c r="E45" s="286">
        <f t="shared" si="1"/>
        <v>0.43689320388349512</v>
      </c>
      <c r="F45" s="244">
        <f>SUMIF(Profielen!$F:$F,Monstervakken!$C45,Profielen!AO:AO)</f>
        <v>135</v>
      </c>
      <c r="G45" s="243"/>
      <c r="I45" s="243"/>
      <c r="J45" s="261" t="str">
        <f>_xlfn.XLOOKUP(C45,OCE!C$13:C$27,OCE!B$13:B$27,".")</f>
        <v>.</v>
      </c>
      <c r="L45" s="210" t="s">
        <v>3751</v>
      </c>
      <c r="M45" s="210" t="s">
        <v>3750</v>
      </c>
      <c r="N45" s="210" t="s">
        <v>3745</v>
      </c>
      <c r="O45" s="210" t="s">
        <v>3746</v>
      </c>
      <c r="P45" s="210" t="s">
        <v>3746</v>
      </c>
      <c r="Q45" s="211" t="s">
        <v>3747</v>
      </c>
      <c r="R45" s="212">
        <v>0.3</v>
      </c>
      <c r="S45" s="212">
        <v>0.51</v>
      </c>
      <c r="T45" s="212" t="s">
        <v>3748</v>
      </c>
      <c r="U45" s="212" t="s">
        <v>3748</v>
      </c>
      <c r="V45" s="212" t="s">
        <v>3748</v>
      </c>
      <c r="W45" s="212" t="s">
        <v>3748</v>
      </c>
      <c r="X45" s="212"/>
      <c r="Y45" s="212"/>
      <c r="Z45" s="212"/>
      <c r="AA45" s="212" t="s">
        <v>3748</v>
      </c>
      <c r="AB45" s="212">
        <v>0.21</v>
      </c>
      <c r="AC45" s="212" t="s">
        <v>3748</v>
      </c>
      <c r="AD45" s="212">
        <v>0.19</v>
      </c>
      <c r="AE45" s="212" t="s">
        <v>3748</v>
      </c>
      <c r="AF45" s="212" t="s">
        <v>3748</v>
      </c>
      <c r="AG45" s="212" t="s">
        <v>3748</v>
      </c>
      <c r="AH45" s="212" t="s">
        <v>3748</v>
      </c>
      <c r="AI45" s="212" t="s">
        <v>3748</v>
      </c>
      <c r="AJ45" s="212" t="s">
        <v>3748</v>
      </c>
      <c r="AK45" s="212" t="s">
        <v>3748</v>
      </c>
      <c r="AL45" s="212" t="s">
        <v>3748</v>
      </c>
      <c r="AM45" s="212"/>
      <c r="AN45" s="212"/>
      <c r="AO45" s="212"/>
      <c r="AP45" s="212" t="s">
        <v>3748</v>
      </c>
      <c r="AQ45" s="212" t="s">
        <v>3748</v>
      </c>
      <c r="AR45" s="212" t="s">
        <v>3748</v>
      </c>
      <c r="AS45" s="212" t="s">
        <v>3748</v>
      </c>
      <c r="AT45" s="212" t="s">
        <v>3748</v>
      </c>
      <c r="AU45" s="212">
        <v>0.13</v>
      </c>
      <c r="AV45" s="212">
        <v>0.32</v>
      </c>
      <c r="AW45" s="212">
        <v>0.15</v>
      </c>
      <c r="AX45" s="212" t="s">
        <v>3748</v>
      </c>
      <c r="AY45" s="212" t="s">
        <v>3748</v>
      </c>
      <c r="AZ45" s="212">
        <v>0.32</v>
      </c>
      <c r="BA45" s="213" t="s">
        <v>3692</v>
      </c>
      <c r="BB45" s="214">
        <v>13.5</v>
      </c>
      <c r="BC45" s="214">
        <v>7.0000000000000007E-2</v>
      </c>
      <c r="BD45" s="214">
        <v>7.0000000000000007E-2</v>
      </c>
      <c r="BE45" s="214">
        <v>7.0000000000000007E-2</v>
      </c>
      <c r="BF45" s="214">
        <v>7.0000000000000007E-2</v>
      </c>
      <c r="BG45" s="214"/>
      <c r="BH45" s="214"/>
      <c r="BI45" s="214"/>
      <c r="BJ45" s="214">
        <v>7.0000000000000007E-2</v>
      </c>
      <c r="BK45" s="214">
        <v>0.156</v>
      </c>
      <c r="BL45" s="214">
        <v>7.0000000000000007E-2</v>
      </c>
      <c r="BM45" s="214">
        <v>0.14099999999999999</v>
      </c>
      <c r="BN45" s="214">
        <v>7.0000000000000007E-2</v>
      </c>
      <c r="BO45" s="214">
        <v>7.0000000000000007E-2</v>
      </c>
      <c r="BP45" s="214">
        <v>7.0000000000000007E-2</v>
      </c>
      <c r="BQ45" s="214">
        <v>7.0000000000000007E-2</v>
      </c>
      <c r="BR45" s="214">
        <v>7.0000000000000007E-2</v>
      </c>
      <c r="BS45" s="214">
        <v>7.0000000000000007E-2</v>
      </c>
      <c r="BT45" s="214">
        <v>7.0000000000000007E-2</v>
      </c>
      <c r="BU45" s="214">
        <v>7.0000000000000007E-2</v>
      </c>
      <c r="BV45" s="214"/>
      <c r="BW45" s="214"/>
      <c r="BX45" s="214"/>
      <c r="BY45" s="214">
        <v>7.0000000000000007E-2</v>
      </c>
      <c r="BZ45" s="214">
        <v>7.0000000000000007E-2</v>
      </c>
      <c r="CA45" s="214">
        <v>7.0000000000000007E-2</v>
      </c>
      <c r="CB45" s="214">
        <v>7.0000000000000007E-2</v>
      </c>
      <c r="CC45" s="214">
        <v>7.0000000000000007E-2</v>
      </c>
      <c r="CD45" s="214">
        <v>9.6299999999999997E-2</v>
      </c>
      <c r="CE45" s="214">
        <v>0.23699999999999999</v>
      </c>
      <c r="CF45" s="214">
        <v>0.111</v>
      </c>
      <c r="CG45" s="214">
        <v>7.0000000000000007E-2</v>
      </c>
      <c r="CH45" s="214">
        <v>7.0000000000000007E-2</v>
      </c>
      <c r="CI45" s="215">
        <v>0.222</v>
      </c>
      <c r="CJ45" s="215">
        <v>0.378</v>
      </c>
      <c r="CK45" s="215">
        <v>0.23699999999999999</v>
      </c>
      <c r="CM45" s="216" t="s">
        <v>1647</v>
      </c>
      <c r="CN45" s="216" t="s">
        <v>1647</v>
      </c>
      <c r="CO45" s="216" t="s">
        <v>1647</v>
      </c>
      <c r="CP45" s="216" t="s">
        <v>1647</v>
      </c>
      <c r="CQ45" s="216" t="s">
        <v>1647</v>
      </c>
      <c r="CR45" s="216" t="s">
        <v>1647</v>
      </c>
      <c r="CS45" s="216" t="s">
        <v>1647</v>
      </c>
      <c r="CT45" s="216" t="s">
        <v>1647</v>
      </c>
      <c r="CU45" s="217" t="s">
        <v>1647</v>
      </c>
      <c r="CV45" s="210">
        <f t="shared" si="0"/>
        <v>39</v>
      </c>
    </row>
    <row r="46" spans="2:100" s="245" customFormat="1" x14ac:dyDescent="0.25">
      <c r="B46" s="243">
        <v>2009</v>
      </c>
      <c r="C46" s="243">
        <v>40</v>
      </c>
      <c r="D46" s="244">
        <f>SUMIF(Profielen!F:F,Monstervakken!C46,Profielen!K:K)</f>
        <v>154</v>
      </c>
      <c r="E46" s="286">
        <f t="shared" si="1"/>
        <v>0.33766233766233766</v>
      </c>
      <c r="F46" s="244">
        <f>SUMIF(Profielen!$F:$F,Monstervakken!$C46,Profielen!AO:AO)</f>
        <v>52</v>
      </c>
      <c r="G46" s="243"/>
      <c r="I46" s="243"/>
      <c r="J46" s="261" t="str">
        <f>_xlfn.XLOOKUP(C46,OCE!C$13:C$27,OCE!B$13:B$27,".")</f>
        <v>.</v>
      </c>
      <c r="L46" s="210" t="s">
        <v>3744</v>
      </c>
      <c r="M46" s="210" t="s">
        <v>3744</v>
      </c>
      <c r="N46" s="210" t="s">
        <v>3745</v>
      </c>
      <c r="O46" s="210" t="s">
        <v>3746</v>
      </c>
      <c r="P46" s="210" t="s">
        <v>3746</v>
      </c>
      <c r="Q46" s="211" t="s">
        <v>3747</v>
      </c>
      <c r="R46" s="212">
        <v>0.14000000000000001</v>
      </c>
      <c r="S46" s="212">
        <v>0.24</v>
      </c>
      <c r="T46" s="212" t="s">
        <v>3748</v>
      </c>
      <c r="U46" s="212" t="s">
        <v>3748</v>
      </c>
      <c r="V46" s="212" t="s">
        <v>3748</v>
      </c>
      <c r="W46" s="212" t="s">
        <v>3748</v>
      </c>
      <c r="X46" s="212"/>
      <c r="Y46" s="212"/>
      <c r="Z46" s="212"/>
      <c r="AA46" s="212" t="s">
        <v>3748</v>
      </c>
      <c r="AB46" s="212" t="s">
        <v>3748</v>
      </c>
      <c r="AC46" s="212" t="s">
        <v>3748</v>
      </c>
      <c r="AD46" s="212" t="s">
        <v>3748</v>
      </c>
      <c r="AE46" s="212" t="s">
        <v>3748</v>
      </c>
      <c r="AF46" s="212" t="s">
        <v>3748</v>
      </c>
      <c r="AG46" s="212" t="s">
        <v>3748</v>
      </c>
      <c r="AH46" s="212" t="s">
        <v>3748</v>
      </c>
      <c r="AI46" s="212" t="s">
        <v>3748</v>
      </c>
      <c r="AJ46" s="212" t="s">
        <v>3748</v>
      </c>
      <c r="AK46" s="212" t="s">
        <v>3748</v>
      </c>
      <c r="AL46" s="212" t="s">
        <v>3748</v>
      </c>
      <c r="AM46" s="212"/>
      <c r="AN46" s="212"/>
      <c r="AO46" s="212"/>
      <c r="AP46" s="212" t="s">
        <v>3748</v>
      </c>
      <c r="AQ46" s="212" t="s">
        <v>3748</v>
      </c>
      <c r="AR46" s="212" t="s">
        <v>3748</v>
      </c>
      <c r="AS46" s="212" t="s">
        <v>3748</v>
      </c>
      <c r="AT46" s="212" t="s">
        <v>3748</v>
      </c>
      <c r="AU46" s="212" t="s">
        <v>3748</v>
      </c>
      <c r="AV46" s="212" t="s">
        <v>3748</v>
      </c>
      <c r="AW46" s="212" t="s">
        <v>3748</v>
      </c>
      <c r="AX46" s="212" t="s">
        <v>3748</v>
      </c>
      <c r="AY46" s="212" t="s">
        <v>3748</v>
      </c>
      <c r="AZ46" s="212">
        <v>0</v>
      </c>
      <c r="BA46" s="213" t="s">
        <v>3756</v>
      </c>
      <c r="BB46" s="214">
        <v>7.3</v>
      </c>
      <c r="BC46" s="214">
        <v>7.0000000000000007E-2</v>
      </c>
      <c r="BD46" s="214">
        <v>7.0000000000000007E-2</v>
      </c>
      <c r="BE46" s="214">
        <v>7.0000000000000007E-2</v>
      </c>
      <c r="BF46" s="214">
        <v>7.0000000000000007E-2</v>
      </c>
      <c r="BG46" s="214"/>
      <c r="BH46" s="214"/>
      <c r="BI46" s="214"/>
      <c r="BJ46" s="214">
        <v>7.0000000000000007E-2</v>
      </c>
      <c r="BK46" s="214">
        <v>7.0000000000000007E-2</v>
      </c>
      <c r="BL46" s="214">
        <v>7.0000000000000007E-2</v>
      </c>
      <c r="BM46" s="214">
        <v>7.0000000000000007E-2</v>
      </c>
      <c r="BN46" s="214">
        <v>7.0000000000000007E-2</v>
      </c>
      <c r="BO46" s="214">
        <v>7.0000000000000007E-2</v>
      </c>
      <c r="BP46" s="214">
        <v>7.0000000000000007E-2</v>
      </c>
      <c r="BQ46" s="214">
        <v>7.0000000000000007E-2</v>
      </c>
      <c r="BR46" s="214">
        <v>7.0000000000000007E-2</v>
      </c>
      <c r="BS46" s="214">
        <v>7.0000000000000007E-2</v>
      </c>
      <c r="BT46" s="214">
        <v>7.0000000000000007E-2</v>
      </c>
      <c r="BU46" s="214">
        <v>7.0000000000000007E-2</v>
      </c>
      <c r="BV46" s="214"/>
      <c r="BW46" s="214"/>
      <c r="BX46" s="214"/>
      <c r="BY46" s="214">
        <v>7.0000000000000007E-2</v>
      </c>
      <c r="BZ46" s="214">
        <v>7.0000000000000007E-2</v>
      </c>
      <c r="CA46" s="214">
        <v>7.0000000000000007E-2</v>
      </c>
      <c r="CB46" s="214">
        <v>7.0000000000000007E-2</v>
      </c>
      <c r="CC46" s="214">
        <v>7.0000000000000007E-2</v>
      </c>
      <c r="CD46" s="214">
        <v>7.0000000000000007E-2</v>
      </c>
      <c r="CE46" s="214">
        <v>7.0000000000000007E-2</v>
      </c>
      <c r="CF46" s="214">
        <v>7.0000000000000007E-2</v>
      </c>
      <c r="CG46" s="214">
        <v>7.0000000000000007E-2</v>
      </c>
      <c r="CH46" s="214">
        <v>7.0000000000000007E-2</v>
      </c>
      <c r="CI46" s="215">
        <v>0.14000000000000001</v>
      </c>
      <c r="CJ46" s="215">
        <v>0.24</v>
      </c>
      <c r="CK46" s="215">
        <v>7.0000000000000007E-2</v>
      </c>
      <c r="CM46" s="216" t="s">
        <v>1647</v>
      </c>
      <c r="CN46" s="216" t="s">
        <v>1647</v>
      </c>
      <c r="CO46" s="216" t="s">
        <v>1647</v>
      </c>
      <c r="CP46" s="216" t="s">
        <v>1647</v>
      </c>
      <c r="CQ46" s="216" t="s">
        <v>1647</v>
      </c>
      <c r="CR46" s="216" t="s">
        <v>1647</v>
      </c>
      <c r="CS46" s="216" t="s">
        <v>1647</v>
      </c>
      <c r="CT46" s="216" t="s">
        <v>1647</v>
      </c>
      <c r="CU46" s="217" t="s">
        <v>1647</v>
      </c>
      <c r="CV46" s="210">
        <f t="shared" si="0"/>
        <v>40</v>
      </c>
    </row>
    <row r="47" spans="2:100" s="245" customFormat="1" x14ac:dyDescent="0.25">
      <c r="B47" s="243">
        <v>3013</v>
      </c>
      <c r="C47" s="243">
        <v>41</v>
      </c>
      <c r="D47" s="244">
        <f>SUMIF(Profielen!F:F,Monstervakken!C47,Profielen!K:K)</f>
        <v>265</v>
      </c>
      <c r="E47" s="286">
        <f t="shared" si="1"/>
        <v>1.6528301886792454</v>
      </c>
      <c r="F47" s="244">
        <f>SUMIF(Profielen!$F:$F,Monstervakken!$C47,Profielen!AO:AO)</f>
        <v>438</v>
      </c>
      <c r="G47" s="243"/>
      <c r="I47" s="243"/>
      <c r="J47" s="261" t="str">
        <f>_xlfn.XLOOKUP(C47,OCE!C$13:C$27,OCE!B$13:B$27,".")</f>
        <v>.</v>
      </c>
      <c r="L47" s="210" t="s">
        <v>3751</v>
      </c>
      <c r="M47" s="210" t="s">
        <v>3750</v>
      </c>
      <c r="N47" s="210" t="s">
        <v>3745</v>
      </c>
      <c r="O47" s="210" t="s">
        <v>3746</v>
      </c>
      <c r="P47" s="210" t="s">
        <v>3746</v>
      </c>
      <c r="Q47" s="211" t="s">
        <v>3747</v>
      </c>
      <c r="R47" s="212">
        <v>0.28000000000000003</v>
      </c>
      <c r="S47" s="212">
        <v>0.9</v>
      </c>
      <c r="T47" s="212" t="s">
        <v>3748</v>
      </c>
      <c r="U47" s="212" t="s">
        <v>3748</v>
      </c>
      <c r="V47" s="212" t="s">
        <v>3748</v>
      </c>
      <c r="W47" s="212" t="s">
        <v>3748</v>
      </c>
      <c r="X47" s="212"/>
      <c r="Y47" s="212"/>
      <c r="Z47" s="212"/>
      <c r="AA47" s="212" t="s">
        <v>3748</v>
      </c>
      <c r="AB47" s="212">
        <v>0.14000000000000001</v>
      </c>
      <c r="AC47" s="212" t="s">
        <v>3748</v>
      </c>
      <c r="AD47" s="212">
        <v>0.16</v>
      </c>
      <c r="AE47" s="212" t="s">
        <v>3748</v>
      </c>
      <c r="AF47" s="212" t="s">
        <v>3748</v>
      </c>
      <c r="AG47" s="212" t="s">
        <v>3748</v>
      </c>
      <c r="AH47" s="212" t="s">
        <v>3748</v>
      </c>
      <c r="AI47" s="212">
        <v>0.14000000000000001</v>
      </c>
      <c r="AJ47" s="212" t="s">
        <v>3748</v>
      </c>
      <c r="AK47" s="212" t="s">
        <v>3748</v>
      </c>
      <c r="AL47" s="212" t="s">
        <v>3748</v>
      </c>
      <c r="AM47" s="212"/>
      <c r="AN47" s="212"/>
      <c r="AO47" s="212"/>
      <c r="AP47" s="212" t="s">
        <v>3748</v>
      </c>
      <c r="AQ47" s="212" t="s">
        <v>3748</v>
      </c>
      <c r="AR47" s="212" t="s">
        <v>3748</v>
      </c>
      <c r="AS47" s="212" t="s">
        <v>3748</v>
      </c>
      <c r="AT47" s="212" t="s">
        <v>3748</v>
      </c>
      <c r="AU47" s="212" t="s">
        <v>3748</v>
      </c>
      <c r="AV47" s="212">
        <v>0.21</v>
      </c>
      <c r="AW47" s="212" t="s">
        <v>3748</v>
      </c>
      <c r="AX47" s="212" t="s">
        <v>3748</v>
      </c>
      <c r="AY47" s="212" t="s">
        <v>3748</v>
      </c>
      <c r="AZ47" s="212">
        <v>0.21</v>
      </c>
      <c r="BA47" s="213" t="s">
        <v>3692</v>
      </c>
      <c r="BB47" s="214">
        <v>20.8</v>
      </c>
      <c r="BC47" s="214">
        <v>7.0000000000000007E-2</v>
      </c>
      <c r="BD47" s="214">
        <v>7.0000000000000007E-2</v>
      </c>
      <c r="BE47" s="214">
        <v>7.0000000000000007E-2</v>
      </c>
      <c r="BF47" s="214">
        <v>7.0000000000000007E-2</v>
      </c>
      <c r="BG47" s="214"/>
      <c r="BH47" s="214"/>
      <c r="BI47" s="214"/>
      <c r="BJ47" s="214">
        <v>7.0000000000000007E-2</v>
      </c>
      <c r="BK47" s="214">
        <v>6.7299999999999999E-2</v>
      </c>
      <c r="BL47" s="214">
        <v>7.0000000000000007E-2</v>
      </c>
      <c r="BM47" s="214">
        <v>7.6899999999999996E-2</v>
      </c>
      <c r="BN47" s="214">
        <v>7.0000000000000007E-2</v>
      </c>
      <c r="BO47" s="214">
        <v>7.0000000000000007E-2</v>
      </c>
      <c r="BP47" s="214">
        <v>7.0000000000000007E-2</v>
      </c>
      <c r="BQ47" s="214">
        <v>7.0000000000000007E-2</v>
      </c>
      <c r="BR47" s="214">
        <v>6.7299999999999999E-2</v>
      </c>
      <c r="BS47" s="214">
        <v>7.0000000000000007E-2</v>
      </c>
      <c r="BT47" s="214">
        <v>7.0000000000000007E-2</v>
      </c>
      <c r="BU47" s="214">
        <v>7.0000000000000007E-2</v>
      </c>
      <c r="BV47" s="214"/>
      <c r="BW47" s="214"/>
      <c r="BX47" s="214"/>
      <c r="BY47" s="214">
        <v>7.0000000000000007E-2</v>
      </c>
      <c r="BZ47" s="214">
        <v>7.0000000000000007E-2</v>
      </c>
      <c r="CA47" s="214">
        <v>7.0000000000000007E-2</v>
      </c>
      <c r="CB47" s="214">
        <v>7.0000000000000007E-2</v>
      </c>
      <c r="CC47" s="214">
        <v>7.0000000000000007E-2</v>
      </c>
      <c r="CD47" s="214">
        <v>7.0000000000000007E-2</v>
      </c>
      <c r="CE47" s="214">
        <v>0.10100000000000001</v>
      </c>
      <c r="CF47" s="214">
        <v>7.0000000000000007E-2</v>
      </c>
      <c r="CG47" s="214">
        <v>7.0000000000000007E-2</v>
      </c>
      <c r="CH47" s="214">
        <v>7.0000000000000007E-2</v>
      </c>
      <c r="CI47" s="215">
        <v>0.13500000000000001</v>
      </c>
      <c r="CJ47" s="215">
        <v>0.433</v>
      </c>
      <c r="CK47" s="215">
        <v>0.10100000000000001</v>
      </c>
      <c r="CM47" s="216" t="s">
        <v>1647</v>
      </c>
      <c r="CN47" s="216" t="s">
        <v>1647</v>
      </c>
      <c r="CO47" s="216" t="s">
        <v>1647</v>
      </c>
      <c r="CP47" s="216" t="s">
        <v>1647</v>
      </c>
      <c r="CQ47" s="216" t="s">
        <v>1647</v>
      </c>
      <c r="CR47" s="216" t="s">
        <v>1647</v>
      </c>
      <c r="CS47" s="216" t="s">
        <v>1647</v>
      </c>
      <c r="CT47" s="216" t="s">
        <v>1647</v>
      </c>
      <c r="CU47" s="217" t="s">
        <v>1647</v>
      </c>
      <c r="CV47" s="210">
        <f t="shared" si="0"/>
        <v>41</v>
      </c>
    </row>
    <row r="48" spans="2:100" s="245" customFormat="1" x14ac:dyDescent="0.25">
      <c r="B48" s="243">
        <v>2010</v>
      </c>
      <c r="C48" s="243">
        <v>42</v>
      </c>
      <c r="D48" s="244">
        <f>SUMIF(Profielen!F:F,Monstervakken!C48,Profielen!K:K)</f>
        <v>228</v>
      </c>
      <c r="E48" s="286">
        <f t="shared" si="1"/>
        <v>0.57017543859649122</v>
      </c>
      <c r="F48" s="244">
        <f>SUMIF(Profielen!$F:$F,Monstervakken!$C48,Profielen!AO:AO)</f>
        <v>130</v>
      </c>
      <c r="G48" s="243"/>
      <c r="I48" s="243"/>
      <c r="J48" s="261" t="str">
        <f>_xlfn.XLOOKUP(C48,OCE!C$13:C$27,OCE!B$13:B$27,".")</f>
        <v>.</v>
      </c>
      <c r="L48" s="210" t="s">
        <v>3744</v>
      </c>
      <c r="M48" s="210" t="s">
        <v>3744</v>
      </c>
      <c r="N48" s="210" t="s">
        <v>3745</v>
      </c>
      <c r="O48" s="210" t="s">
        <v>3746</v>
      </c>
      <c r="P48" s="210" t="s">
        <v>3746</v>
      </c>
      <c r="Q48" s="211" t="s">
        <v>3747</v>
      </c>
      <c r="R48" s="212">
        <v>0.3</v>
      </c>
      <c r="S48" s="212">
        <v>0.51</v>
      </c>
      <c r="T48" s="212" t="s">
        <v>3748</v>
      </c>
      <c r="U48" s="212" t="s">
        <v>3748</v>
      </c>
      <c r="V48" s="212" t="s">
        <v>3748</v>
      </c>
      <c r="W48" s="212" t="s">
        <v>3748</v>
      </c>
      <c r="X48" s="212"/>
      <c r="Y48" s="212"/>
      <c r="Z48" s="212"/>
      <c r="AA48" s="212" t="s">
        <v>3748</v>
      </c>
      <c r="AB48" s="212" t="s">
        <v>3748</v>
      </c>
      <c r="AC48" s="212" t="s">
        <v>3748</v>
      </c>
      <c r="AD48" s="212" t="s">
        <v>3748</v>
      </c>
      <c r="AE48" s="212" t="s">
        <v>3748</v>
      </c>
      <c r="AF48" s="212" t="s">
        <v>3748</v>
      </c>
      <c r="AG48" s="212" t="s">
        <v>3748</v>
      </c>
      <c r="AH48" s="212" t="s">
        <v>3748</v>
      </c>
      <c r="AI48" s="212" t="s">
        <v>3748</v>
      </c>
      <c r="AJ48" s="212" t="s">
        <v>3748</v>
      </c>
      <c r="AK48" s="212" t="s">
        <v>3748</v>
      </c>
      <c r="AL48" s="212" t="s">
        <v>3748</v>
      </c>
      <c r="AM48" s="212"/>
      <c r="AN48" s="212"/>
      <c r="AO48" s="212"/>
      <c r="AP48" s="212" t="s">
        <v>3748</v>
      </c>
      <c r="AQ48" s="212" t="s">
        <v>3748</v>
      </c>
      <c r="AR48" s="212" t="s">
        <v>3748</v>
      </c>
      <c r="AS48" s="212" t="s">
        <v>3748</v>
      </c>
      <c r="AT48" s="212" t="s">
        <v>3748</v>
      </c>
      <c r="AU48" s="212" t="s">
        <v>3748</v>
      </c>
      <c r="AV48" s="212">
        <v>0.26</v>
      </c>
      <c r="AW48" s="212" t="s">
        <v>3748</v>
      </c>
      <c r="AX48" s="212" t="s">
        <v>3748</v>
      </c>
      <c r="AY48" s="212" t="s">
        <v>3748</v>
      </c>
      <c r="AZ48" s="212">
        <v>0.26</v>
      </c>
      <c r="BA48" s="213" t="s">
        <v>3692</v>
      </c>
      <c r="BB48" s="214">
        <v>15.7</v>
      </c>
      <c r="BC48" s="214">
        <v>7.0000000000000007E-2</v>
      </c>
      <c r="BD48" s="214">
        <v>7.0000000000000007E-2</v>
      </c>
      <c r="BE48" s="214">
        <v>7.0000000000000007E-2</v>
      </c>
      <c r="BF48" s="214">
        <v>7.0000000000000007E-2</v>
      </c>
      <c r="BG48" s="214"/>
      <c r="BH48" s="214"/>
      <c r="BI48" s="214"/>
      <c r="BJ48" s="214">
        <v>7.0000000000000007E-2</v>
      </c>
      <c r="BK48" s="214">
        <v>7.0000000000000007E-2</v>
      </c>
      <c r="BL48" s="214">
        <v>7.0000000000000007E-2</v>
      </c>
      <c r="BM48" s="214">
        <v>7.0000000000000007E-2</v>
      </c>
      <c r="BN48" s="214">
        <v>7.0000000000000007E-2</v>
      </c>
      <c r="BO48" s="214">
        <v>7.0000000000000007E-2</v>
      </c>
      <c r="BP48" s="214">
        <v>7.0000000000000007E-2</v>
      </c>
      <c r="BQ48" s="214">
        <v>7.0000000000000007E-2</v>
      </c>
      <c r="BR48" s="214">
        <v>7.0000000000000007E-2</v>
      </c>
      <c r="BS48" s="214">
        <v>7.0000000000000007E-2</v>
      </c>
      <c r="BT48" s="214">
        <v>7.0000000000000007E-2</v>
      </c>
      <c r="BU48" s="214">
        <v>7.0000000000000007E-2</v>
      </c>
      <c r="BV48" s="214"/>
      <c r="BW48" s="214"/>
      <c r="BX48" s="214"/>
      <c r="BY48" s="214">
        <v>7.0000000000000007E-2</v>
      </c>
      <c r="BZ48" s="214">
        <v>7.0000000000000007E-2</v>
      </c>
      <c r="CA48" s="214">
        <v>7.0000000000000007E-2</v>
      </c>
      <c r="CB48" s="214">
        <v>7.0000000000000007E-2</v>
      </c>
      <c r="CC48" s="214">
        <v>7.0000000000000007E-2</v>
      </c>
      <c r="CD48" s="214">
        <v>7.0000000000000007E-2</v>
      </c>
      <c r="CE48" s="214">
        <v>0.16600000000000001</v>
      </c>
      <c r="CF48" s="214">
        <v>7.0000000000000007E-2</v>
      </c>
      <c r="CG48" s="214">
        <v>7.0000000000000007E-2</v>
      </c>
      <c r="CH48" s="214">
        <v>7.0000000000000007E-2</v>
      </c>
      <c r="CI48" s="215">
        <v>0.191</v>
      </c>
      <c r="CJ48" s="215">
        <v>0.32500000000000001</v>
      </c>
      <c r="CK48" s="215">
        <v>0.16600000000000001</v>
      </c>
      <c r="CM48" s="216" t="s">
        <v>1647</v>
      </c>
      <c r="CN48" s="216" t="s">
        <v>1647</v>
      </c>
      <c r="CO48" s="216" t="s">
        <v>1647</v>
      </c>
      <c r="CP48" s="216" t="s">
        <v>1647</v>
      </c>
      <c r="CQ48" s="216" t="s">
        <v>1647</v>
      </c>
      <c r="CR48" s="216" t="s">
        <v>1647</v>
      </c>
      <c r="CS48" s="216" t="s">
        <v>1647</v>
      </c>
      <c r="CT48" s="216" t="s">
        <v>1647</v>
      </c>
      <c r="CU48" s="217" t="s">
        <v>1647</v>
      </c>
      <c r="CV48" s="210">
        <f t="shared" si="0"/>
        <v>42</v>
      </c>
    </row>
    <row r="49" spans="2:100" s="245" customFormat="1" x14ac:dyDescent="0.25">
      <c r="B49" s="243">
        <v>4014</v>
      </c>
      <c r="C49" s="243">
        <v>43</v>
      </c>
      <c r="D49" s="244">
        <f>SUMIF(Profielen!F:F,Monstervakken!C49,Profielen!K:K)</f>
        <v>102.5</v>
      </c>
      <c r="E49" s="286">
        <f t="shared" si="1"/>
        <v>0.79024390243902443</v>
      </c>
      <c r="F49" s="244">
        <f>SUMIF(Profielen!$F:$F,Monstervakken!$C49,Profielen!AO:AO)</f>
        <v>81</v>
      </c>
      <c r="G49" s="243"/>
      <c r="I49" s="243"/>
      <c r="J49" s="261" t="str">
        <f>_xlfn.XLOOKUP(C49,OCE!C$13:C$27,OCE!B$13:B$27,".")</f>
        <v>.</v>
      </c>
      <c r="L49" s="210" t="s">
        <v>3751</v>
      </c>
      <c r="M49" s="210" t="s">
        <v>3752</v>
      </c>
      <c r="N49" s="210" t="s">
        <v>3745</v>
      </c>
      <c r="O49" s="210" t="s">
        <v>3746</v>
      </c>
      <c r="P49" s="210" t="s">
        <v>3746</v>
      </c>
      <c r="Q49" s="211" t="s">
        <v>3747</v>
      </c>
      <c r="R49" s="212">
        <v>0.41</v>
      </c>
      <c r="S49" s="212">
        <v>1.5</v>
      </c>
      <c r="T49" s="212" t="s">
        <v>3748</v>
      </c>
      <c r="U49" s="212" t="s">
        <v>3748</v>
      </c>
      <c r="V49" s="212" t="s">
        <v>3748</v>
      </c>
      <c r="W49" s="212" t="s">
        <v>3748</v>
      </c>
      <c r="X49" s="212"/>
      <c r="Y49" s="212"/>
      <c r="Z49" s="212"/>
      <c r="AA49" s="212" t="s">
        <v>3748</v>
      </c>
      <c r="AB49" s="212">
        <v>0.26</v>
      </c>
      <c r="AC49" s="212">
        <v>0.11</v>
      </c>
      <c r="AD49" s="212">
        <v>0.15</v>
      </c>
      <c r="AE49" s="212" t="s">
        <v>3748</v>
      </c>
      <c r="AF49" s="212" t="s">
        <v>3748</v>
      </c>
      <c r="AG49" s="212" t="s">
        <v>3748</v>
      </c>
      <c r="AH49" s="212" t="s">
        <v>3748</v>
      </c>
      <c r="AI49" s="212">
        <v>0.15</v>
      </c>
      <c r="AJ49" s="212">
        <v>0.28000000000000003</v>
      </c>
      <c r="AK49" s="212" t="s">
        <v>3748</v>
      </c>
      <c r="AL49" s="212" t="s">
        <v>3748</v>
      </c>
      <c r="AM49" s="212"/>
      <c r="AN49" s="212"/>
      <c r="AO49" s="212"/>
      <c r="AP49" s="212" t="s">
        <v>3748</v>
      </c>
      <c r="AQ49" s="212" t="s">
        <v>3748</v>
      </c>
      <c r="AR49" s="212" t="s">
        <v>3748</v>
      </c>
      <c r="AS49" s="212" t="s">
        <v>3748</v>
      </c>
      <c r="AT49" s="212" t="s">
        <v>3748</v>
      </c>
      <c r="AU49" s="212">
        <v>0.12</v>
      </c>
      <c r="AV49" s="212">
        <v>0.27</v>
      </c>
      <c r="AW49" s="212" t="s">
        <v>3748</v>
      </c>
      <c r="AX49" s="212" t="s">
        <v>3748</v>
      </c>
      <c r="AY49" s="212" t="s">
        <v>3748</v>
      </c>
      <c r="AZ49" s="212">
        <v>0.28000000000000003</v>
      </c>
      <c r="BA49" s="213" t="s">
        <v>3680</v>
      </c>
      <c r="BB49" s="214">
        <v>28.2</v>
      </c>
      <c r="BC49" s="214">
        <v>7.0000000000000007E-2</v>
      </c>
      <c r="BD49" s="214">
        <v>7.0000000000000007E-2</v>
      </c>
      <c r="BE49" s="214">
        <v>7.0000000000000007E-2</v>
      </c>
      <c r="BF49" s="214">
        <v>7.0000000000000007E-2</v>
      </c>
      <c r="BG49" s="214"/>
      <c r="BH49" s="214"/>
      <c r="BI49" s="214"/>
      <c r="BJ49" s="214">
        <v>7.0000000000000007E-2</v>
      </c>
      <c r="BK49" s="214">
        <v>9.2200000000000004E-2</v>
      </c>
      <c r="BL49" s="214">
        <v>3.9E-2</v>
      </c>
      <c r="BM49" s="214">
        <v>5.3199999999999997E-2</v>
      </c>
      <c r="BN49" s="214">
        <v>7.0000000000000007E-2</v>
      </c>
      <c r="BO49" s="214">
        <v>7.0000000000000007E-2</v>
      </c>
      <c r="BP49" s="214">
        <v>7.0000000000000007E-2</v>
      </c>
      <c r="BQ49" s="214">
        <v>7.0000000000000007E-2</v>
      </c>
      <c r="BR49" s="214">
        <v>5.3199999999999997E-2</v>
      </c>
      <c r="BS49" s="214">
        <v>9.9299999999999999E-2</v>
      </c>
      <c r="BT49" s="214">
        <v>7.0000000000000007E-2</v>
      </c>
      <c r="BU49" s="214">
        <v>7.0000000000000007E-2</v>
      </c>
      <c r="BV49" s="214"/>
      <c r="BW49" s="214"/>
      <c r="BX49" s="214"/>
      <c r="BY49" s="214">
        <v>7.0000000000000007E-2</v>
      </c>
      <c r="BZ49" s="214">
        <v>7.0000000000000007E-2</v>
      </c>
      <c r="CA49" s="214">
        <v>7.0000000000000007E-2</v>
      </c>
      <c r="CB49" s="214">
        <v>7.0000000000000007E-2</v>
      </c>
      <c r="CC49" s="214">
        <v>7.0000000000000007E-2</v>
      </c>
      <c r="CD49" s="214">
        <v>4.2599999999999999E-2</v>
      </c>
      <c r="CE49" s="214">
        <v>9.5699999999999993E-2</v>
      </c>
      <c r="CF49" s="214">
        <v>7.0000000000000007E-2</v>
      </c>
      <c r="CG49" s="214">
        <v>7.0000000000000007E-2</v>
      </c>
      <c r="CH49" s="214">
        <v>7.0000000000000007E-2</v>
      </c>
      <c r="CI49" s="215">
        <v>0.14499999999999999</v>
      </c>
      <c r="CJ49" s="215">
        <v>0.53200000000000003</v>
      </c>
      <c r="CK49" s="215">
        <v>9.9299999999999999E-2</v>
      </c>
      <c r="CM49" s="216" t="s">
        <v>1647</v>
      </c>
      <c r="CN49" s="216" t="s">
        <v>1647</v>
      </c>
      <c r="CO49" s="216" t="s">
        <v>1647</v>
      </c>
      <c r="CP49" s="216" t="s">
        <v>1647</v>
      </c>
      <c r="CQ49" s="216" t="s">
        <v>1647</v>
      </c>
      <c r="CR49" s="216" t="s">
        <v>1647</v>
      </c>
      <c r="CS49" s="216" t="s">
        <v>1647</v>
      </c>
      <c r="CT49" s="216" t="s">
        <v>1647</v>
      </c>
      <c r="CU49" s="217" t="s">
        <v>1647</v>
      </c>
      <c r="CV49" s="210">
        <f t="shared" si="0"/>
        <v>43</v>
      </c>
    </row>
    <row r="50" spans="2:100" s="245" customFormat="1" x14ac:dyDescent="0.25">
      <c r="B50" s="243">
        <v>3014</v>
      </c>
      <c r="C50" s="243">
        <v>44</v>
      </c>
      <c r="D50" s="244">
        <f>SUMIF(Profielen!F:F,Monstervakken!C50,Profielen!K:K)</f>
        <v>28.5</v>
      </c>
      <c r="E50" s="286">
        <f t="shared" si="1"/>
        <v>0.91228070175438591</v>
      </c>
      <c r="F50" s="244">
        <f>SUMIF(Profielen!$F:$F,Monstervakken!$C50,Profielen!AO:AO)</f>
        <v>26</v>
      </c>
      <c r="G50" s="243"/>
      <c r="I50" s="243"/>
      <c r="J50" s="261" t="str">
        <f>_xlfn.XLOOKUP(C50,OCE!C$13:C$27,OCE!B$13:B$27,".")</f>
        <v>.</v>
      </c>
      <c r="L50" s="210" t="s">
        <v>3751</v>
      </c>
      <c r="M50" s="210" t="s">
        <v>3750</v>
      </c>
      <c r="N50" s="210" t="s">
        <v>3745</v>
      </c>
      <c r="O50" s="210" t="s">
        <v>3746</v>
      </c>
      <c r="P50" s="210" t="s">
        <v>3746</v>
      </c>
      <c r="Q50" s="211" t="s">
        <v>3747</v>
      </c>
      <c r="R50" s="212">
        <v>0.39</v>
      </c>
      <c r="S50" s="212">
        <v>0.68</v>
      </c>
      <c r="T50" s="212" t="s">
        <v>3748</v>
      </c>
      <c r="U50" s="212" t="s">
        <v>3748</v>
      </c>
      <c r="V50" s="212" t="s">
        <v>3748</v>
      </c>
      <c r="W50" s="212" t="s">
        <v>3748</v>
      </c>
      <c r="X50" s="212"/>
      <c r="Y50" s="212"/>
      <c r="Z50" s="212"/>
      <c r="AA50" s="212" t="s">
        <v>3748</v>
      </c>
      <c r="AB50" s="212" t="s">
        <v>3748</v>
      </c>
      <c r="AC50" s="212" t="s">
        <v>3748</v>
      </c>
      <c r="AD50" s="212" t="s">
        <v>3748</v>
      </c>
      <c r="AE50" s="212" t="s">
        <v>3748</v>
      </c>
      <c r="AF50" s="212" t="s">
        <v>3748</v>
      </c>
      <c r="AG50" s="212" t="s">
        <v>3748</v>
      </c>
      <c r="AH50" s="212" t="s">
        <v>3748</v>
      </c>
      <c r="AI50" s="212" t="s">
        <v>3748</v>
      </c>
      <c r="AJ50" s="212" t="s">
        <v>3748</v>
      </c>
      <c r="AK50" s="212" t="s">
        <v>3748</v>
      </c>
      <c r="AL50" s="212" t="s">
        <v>3748</v>
      </c>
      <c r="AM50" s="212"/>
      <c r="AN50" s="212"/>
      <c r="AO50" s="212"/>
      <c r="AP50" s="212" t="s">
        <v>3748</v>
      </c>
      <c r="AQ50" s="212" t="s">
        <v>3748</v>
      </c>
      <c r="AR50" s="212" t="s">
        <v>3748</v>
      </c>
      <c r="AS50" s="212" t="s">
        <v>3748</v>
      </c>
      <c r="AT50" s="212" t="s">
        <v>3748</v>
      </c>
      <c r="AU50" s="212">
        <v>0.12</v>
      </c>
      <c r="AV50" s="212">
        <v>0.48</v>
      </c>
      <c r="AW50" s="212" t="s">
        <v>3748</v>
      </c>
      <c r="AX50" s="212" t="s">
        <v>3748</v>
      </c>
      <c r="AY50" s="212" t="s">
        <v>3748</v>
      </c>
      <c r="AZ50" s="212">
        <v>0.48</v>
      </c>
      <c r="BA50" s="213" t="s">
        <v>3692</v>
      </c>
      <c r="BB50" s="214">
        <v>21.3</v>
      </c>
      <c r="BC50" s="214">
        <v>7.0000000000000007E-2</v>
      </c>
      <c r="BD50" s="214">
        <v>7.0000000000000007E-2</v>
      </c>
      <c r="BE50" s="214">
        <v>7.0000000000000007E-2</v>
      </c>
      <c r="BF50" s="214">
        <v>7.0000000000000007E-2</v>
      </c>
      <c r="BG50" s="214"/>
      <c r="BH50" s="214"/>
      <c r="BI50" s="214"/>
      <c r="BJ50" s="214">
        <v>7.0000000000000007E-2</v>
      </c>
      <c r="BK50" s="214">
        <v>7.0000000000000007E-2</v>
      </c>
      <c r="BL50" s="214">
        <v>7.0000000000000007E-2</v>
      </c>
      <c r="BM50" s="214">
        <v>7.0000000000000007E-2</v>
      </c>
      <c r="BN50" s="214">
        <v>7.0000000000000007E-2</v>
      </c>
      <c r="BO50" s="214">
        <v>7.0000000000000007E-2</v>
      </c>
      <c r="BP50" s="214">
        <v>7.0000000000000007E-2</v>
      </c>
      <c r="BQ50" s="214">
        <v>7.0000000000000007E-2</v>
      </c>
      <c r="BR50" s="214">
        <v>7.0000000000000007E-2</v>
      </c>
      <c r="BS50" s="214">
        <v>7.0000000000000007E-2</v>
      </c>
      <c r="BT50" s="214">
        <v>7.0000000000000007E-2</v>
      </c>
      <c r="BU50" s="214">
        <v>7.0000000000000007E-2</v>
      </c>
      <c r="BV50" s="214"/>
      <c r="BW50" s="214"/>
      <c r="BX50" s="214"/>
      <c r="BY50" s="214">
        <v>7.0000000000000007E-2</v>
      </c>
      <c r="BZ50" s="214">
        <v>7.0000000000000007E-2</v>
      </c>
      <c r="CA50" s="214">
        <v>7.0000000000000007E-2</v>
      </c>
      <c r="CB50" s="214">
        <v>7.0000000000000007E-2</v>
      </c>
      <c r="CC50" s="214">
        <v>7.0000000000000007E-2</v>
      </c>
      <c r="CD50" s="214">
        <v>5.6300000000000003E-2</v>
      </c>
      <c r="CE50" s="214">
        <v>0.22500000000000001</v>
      </c>
      <c r="CF50" s="214">
        <v>7.0000000000000007E-2</v>
      </c>
      <c r="CG50" s="214">
        <v>7.0000000000000007E-2</v>
      </c>
      <c r="CH50" s="214">
        <v>7.0000000000000007E-2</v>
      </c>
      <c r="CI50" s="215">
        <v>0.183</v>
      </c>
      <c r="CJ50" s="215">
        <v>0.31900000000000001</v>
      </c>
      <c r="CK50" s="215">
        <v>0.22500000000000001</v>
      </c>
      <c r="CM50" s="216" t="s">
        <v>1647</v>
      </c>
      <c r="CN50" s="216" t="s">
        <v>1647</v>
      </c>
      <c r="CO50" s="216" t="s">
        <v>1647</v>
      </c>
      <c r="CP50" s="216" t="s">
        <v>1647</v>
      </c>
      <c r="CQ50" s="216" t="s">
        <v>1647</v>
      </c>
      <c r="CR50" s="216" t="s">
        <v>1647</v>
      </c>
      <c r="CS50" s="216" t="s">
        <v>1647</v>
      </c>
      <c r="CT50" s="216" t="s">
        <v>1647</v>
      </c>
      <c r="CU50" s="217" t="s">
        <v>1647</v>
      </c>
      <c r="CV50" s="210">
        <f t="shared" si="0"/>
        <v>44</v>
      </c>
    </row>
    <row r="51" spans="2:100" s="245" customFormat="1" ht="20.399999999999999" x14ac:dyDescent="0.25">
      <c r="B51" s="243">
        <v>5000</v>
      </c>
      <c r="C51" s="243">
        <v>45</v>
      </c>
      <c r="D51" s="244">
        <f>SUMIF(Profielen!F:F,Monstervakken!C51,Profielen!K:K)</f>
        <v>408</v>
      </c>
      <c r="E51" s="286">
        <f t="shared" si="1"/>
        <v>1.232843137254902</v>
      </c>
      <c r="F51" s="244">
        <f>SUMIF(Profielen!$F:$F,Monstervakken!$C51,Profielen!AO:AO)</f>
        <v>503</v>
      </c>
      <c r="G51" s="243"/>
      <c r="I51" s="243"/>
      <c r="J51" s="261" t="str">
        <f>_xlfn.XLOOKUP(C51,OCE!C$13:C$27,OCE!B$13:B$27,".")</f>
        <v>.</v>
      </c>
      <c r="L51" s="210" t="s">
        <v>3757</v>
      </c>
      <c r="M51" s="210" t="s">
        <v>3758</v>
      </c>
      <c r="N51" s="210" t="s">
        <v>3759</v>
      </c>
      <c r="O51" s="210" t="s">
        <v>3757</v>
      </c>
      <c r="P51" s="210" t="s">
        <v>3760</v>
      </c>
      <c r="Q51" s="242" t="s">
        <v>3774</v>
      </c>
      <c r="R51" s="212">
        <v>0.34</v>
      </c>
      <c r="S51" s="212">
        <v>1.1000000000000001</v>
      </c>
      <c r="T51" s="212" t="s">
        <v>3748</v>
      </c>
      <c r="U51" s="212" t="s">
        <v>3748</v>
      </c>
      <c r="V51" s="212" t="s">
        <v>3748</v>
      </c>
      <c r="W51" s="212" t="s">
        <v>3748</v>
      </c>
      <c r="X51" s="212"/>
      <c r="Y51" s="212"/>
      <c r="Z51" s="212"/>
      <c r="AA51" s="212" t="s">
        <v>3748</v>
      </c>
      <c r="AB51" s="212">
        <v>0.17</v>
      </c>
      <c r="AC51" s="212" t="s">
        <v>3748</v>
      </c>
      <c r="AD51" s="212" t="s">
        <v>3748</v>
      </c>
      <c r="AE51" s="212" t="s">
        <v>3748</v>
      </c>
      <c r="AF51" s="212" t="s">
        <v>3748</v>
      </c>
      <c r="AG51" s="212" t="s">
        <v>3748</v>
      </c>
      <c r="AH51" s="212" t="s">
        <v>3748</v>
      </c>
      <c r="AI51" s="212">
        <v>0.46</v>
      </c>
      <c r="AJ51" s="212" t="s">
        <v>3748</v>
      </c>
      <c r="AK51" s="212" t="s">
        <v>3748</v>
      </c>
      <c r="AL51" s="212" t="s">
        <v>3748</v>
      </c>
      <c r="AM51" s="212"/>
      <c r="AN51" s="212"/>
      <c r="AO51" s="212"/>
      <c r="AP51" s="212">
        <v>0.14000000000000001</v>
      </c>
      <c r="AQ51" s="212" t="s">
        <v>3748</v>
      </c>
      <c r="AR51" s="212" t="s">
        <v>3748</v>
      </c>
      <c r="AS51" s="212" t="s">
        <v>3748</v>
      </c>
      <c r="AT51" s="212" t="s">
        <v>3748</v>
      </c>
      <c r="AU51" s="212" t="s">
        <v>3748</v>
      </c>
      <c r="AV51" s="212">
        <v>0.13</v>
      </c>
      <c r="AW51" s="212" t="s">
        <v>3748</v>
      </c>
      <c r="AX51" s="212" t="s">
        <v>3748</v>
      </c>
      <c r="AY51" s="212" t="s">
        <v>3748</v>
      </c>
      <c r="AZ51" s="212">
        <v>0.46</v>
      </c>
      <c r="BA51" s="213" t="s">
        <v>3679</v>
      </c>
      <c r="BB51" s="214">
        <v>17.600000000000001</v>
      </c>
      <c r="BC51" s="214">
        <v>7.0000000000000007E-2</v>
      </c>
      <c r="BD51" s="214">
        <v>7.0000000000000007E-2</v>
      </c>
      <c r="BE51" s="214">
        <v>7.0000000000000007E-2</v>
      </c>
      <c r="BF51" s="214">
        <v>7.0000000000000007E-2</v>
      </c>
      <c r="BG51" s="214"/>
      <c r="BH51" s="214"/>
      <c r="BI51" s="214"/>
      <c r="BJ51" s="214">
        <v>7.0000000000000007E-2</v>
      </c>
      <c r="BK51" s="214">
        <v>9.6600000000000005E-2</v>
      </c>
      <c r="BL51" s="214">
        <v>7.0000000000000007E-2</v>
      </c>
      <c r="BM51" s="214">
        <v>7.0000000000000007E-2</v>
      </c>
      <c r="BN51" s="214">
        <v>7.0000000000000007E-2</v>
      </c>
      <c r="BO51" s="214">
        <v>7.0000000000000007E-2</v>
      </c>
      <c r="BP51" s="214">
        <v>7.0000000000000007E-2</v>
      </c>
      <c r="BQ51" s="214">
        <v>7.0000000000000007E-2</v>
      </c>
      <c r="BR51" s="214">
        <v>0.26100000000000001</v>
      </c>
      <c r="BS51" s="214">
        <v>7.0000000000000007E-2</v>
      </c>
      <c r="BT51" s="214">
        <v>7.0000000000000007E-2</v>
      </c>
      <c r="BU51" s="214">
        <v>7.0000000000000007E-2</v>
      </c>
      <c r="BV51" s="214"/>
      <c r="BW51" s="214"/>
      <c r="BX51" s="214"/>
      <c r="BY51" s="214">
        <v>7.9500000000000001E-2</v>
      </c>
      <c r="BZ51" s="214">
        <v>7.0000000000000007E-2</v>
      </c>
      <c r="CA51" s="214">
        <v>7.0000000000000007E-2</v>
      </c>
      <c r="CB51" s="214">
        <v>7.0000000000000007E-2</v>
      </c>
      <c r="CC51" s="214">
        <v>7.0000000000000007E-2</v>
      </c>
      <c r="CD51" s="214">
        <v>7.0000000000000007E-2</v>
      </c>
      <c r="CE51" s="214">
        <v>7.3899999999999993E-2</v>
      </c>
      <c r="CF51" s="214">
        <v>7.0000000000000007E-2</v>
      </c>
      <c r="CG51" s="214">
        <v>7.0000000000000007E-2</v>
      </c>
      <c r="CH51" s="214">
        <v>7.0000000000000007E-2</v>
      </c>
      <c r="CI51" s="215">
        <v>0.193</v>
      </c>
      <c r="CJ51" s="215">
        <v>0.625</v>
      </c>
      <c r="CK51" s="215">
        <v>0.26100000000000001</v>
      </c>
      <c r="CM51" s="216" t="s">
        <v>1647</v>
      </c>
      <c r="CN51" s="216" t="s">
        <v>1647</v>
      </c>
      <c r="CO51" s="216" t="s">
        <v>1647</v>
      </c>
      <c r="CP51" s="216" t="s">
        <v>1647</v>
      </c>
      <c r="CQ51" s="216" t="s">
        <v>1647</v>
      </c>
      <c r="CR51" s="216" t="s">
        <v>1647</v>
      </c>
      <c r="CS51" s="216" t="s">
        <v>1647</v>
      </c>
      <c r="CT51" s="216" t="s">
        <v>1647</v>
      </c>
      <c r="CU51" s="217" t="s">
        <v>1647</v>
      </c>
      <c r="CV51" s="210">
        <f t="shared" si="0"/>
        <v>45</v>
      </c>
    </row>
    <row r="52" spans="2:100" s="245" customFormat="1" x14ac:dyDescent="0.25">
      <c r="B52" s="243">
        <v>4015</v>
      </c>
      <c r="C52" s="243">
        <v>46</v>
      </c>
      <c r="D52" s="244">
        <f>SUMIF(Profielen!F:F,Monstervakken!C52,Profielen!K:K)</f>
        <v>102.5</v>
      </c>
      <c r="E52" s="286">
        <f t="shared" si="1"/>
        <v>2.2243902439024392</v>
      </c>
      <c r="F52" s="244">
        <f>SUMIF(Profielen!$F:$F,Monstervakken!$C52,Profielen!AO:AO)</f>
        <v>228</v>
      </c>
      <c r="G52" s="243"/>
      <c r="I52" s="243"/>
      <c r="J52" s="261" t="str">
        <f>_xlfn.XLOOKUP(C52,OCE!C$13:C$27,OCE!B$13:B$27,".")</f>
        <v>.</v>
      </c>
      <c r="L52" s="210" t="s">
        <v>3751</v>
      </c>
      <c r="M52" s="210" t="s">
        <v>3752</v>
      </c>
      <c r="N52" s="210" t="s">
        <v>3745</v>
      </c>
      <c r="O52" s="210" t="s">
        <v>3746</v>
      </c>
      <c r="P52" s="210" t="s">
        <v>3746</v>
      </c>
      <c r="Q52" s="211" t="s">
        <v>3747</v>
      </c>
      <c r="R52" s="212">
        <v>0.59</v>
      </c>
      <c r="S52" s="212">
        <v>2</v>
      </c>
      <c r="T52" s="212" t="s">
        <v>3748</v>
      </c>
      <c r="U52" s="212" t="s">
        <v>3748</v>
      </c>
      <c r="V52" s="212" t="s">
        <v>3748</v>
      </c>
      <c r="W52" s="212" t="s">
        <v>3748</v>
      </c>
      <c r="X52" s="212"/>
      <c r="Y52" s="212"/>
      <c r="Z52" s="212"/>
      <c r="AA52" s="212" t="s">
        <v>3748</v>
      </c>
      <c r="AB52" s="212">
        <v>0.23</v>
      </c>
      <c r="AC52" s="212">
        <v>0.11</v>
      </c>
      <c r="AD52" s="212">
        <v>0.15</v>
      </c>
      <c r="AE52" s="212" t="s">
        <v>3748</v>
      </c>
      <c r="AF52" s="212" t="s">
        <v>3748</v>
      </c>
      <c r="AG52" s="212" t="s">
        <v>3748</v>
      </c>
      <c r="AH52" s="212" t="s">
        <v>3748</v>
      </c>
      <c r="AI52" s="212" t="s">
        <v>3748</v>
      </c>
      <c r="AJ52" s="212" t="s">
        <v>3748</v>
      </c>
      <c r="AK52" s="212" t="s">
        <v>3748</v>
      </c>
      <c r="AL52" s="212" t="s">
        <v>3748</v>
      </c>
      <c r="AM52" s="212"/>
      <c r="AN52" s="212"/>
      <c r="AO52" s="212"/>
      <c r="AP52" s="212" t="s">
        <v>3748</v>
      </c>
      <c r="AQ52" s="212" t="s">
        <v>3748</v>
      </c>
      <c r="AR52" s="212" t="s">
        <v>3748</v>
      </c>
      <c r="AS52" s="212" t="s">
        <v>3748</v>
      </c>
      <c r="AT52" s="212" t="s">
        <v>3748</v>
      </c>
      <c r="AU52" s="212">
        <v>0.17</v>
      </c>
      <c r="AV52" s="212">
        <v>0.41</v>
      </c>
      <c r="AW52" s="212">
        <v>0.11</v>
      </c>
      <c r="AX52" s="212" t="s">
        <v>3748</v>
      </c>
      <c r="AY52" s="212" t="s">
        <v>3748</v>
      </c>
      <c r="AZ52" s="212">
        <v>0.41</v>
      </c>
      <c r="BA52" s="213" t="s">
        <v>3692</v>
      </c>
      <c r="BB52" s="214">
        <v>11.4</v>
      </c>
      <c r="BC52" s="214">
        <v>7.0000000000000007E-2</v>
      </c>
      <c r="BD52" s="214">
        <v>7.0000000000000007E-2</v>
      </c>
      <c r="BE52" s="214">
        <v>7.0000000000000007E-2</v>
      </c>
      <c r="BF52" s="214">
        <v>7.0000000000000007E-2</v>
      </c>
      <c r="BG52" s="214"/>
      <c r="BH52" s="214"/>
      <c r="BI52" s="214"/>
      <c r="BJ52" s="214">
        <v>7.0000000000000007E-2</v>
      </c>
      <c r="BK52" s="214">
        <v>0.20200000000000001</v>
      </c>
      <c r="BL52" s="214">
        <v>9.6500000000000002E-2</v>
      </c>
      <c r="BM52" s="214">
        <v>0.13200000000000001</v>
      </c>
      <c r="BN52" s="214">
        <v>7.0000000000000007E-2</v>
      </c>
      <c r="BO52" s="214">
        <v>7.0000000000000007E-2</v>
      </c>
      <c r="BP52" s="214">
        <v>7.0000000000000007E-2</v>
      </c>
      <c r="BQ52" s="214">
        <v>7.0000000000000007E-2</v>
      </c>
      <c r="BR52" s="214">
        <v>7.0000000000000007E-2</v>
      </c>
      <c r="BS52" s="214">
        <v>7.0000000000000007E-2</v>
      </c>
      <c r="BT52" s="214">
        <v>7.0000000000000007E-2</v>
      </c>
      <c r="BU52" s="214">
        <v>7.0000000000000007E-2</v>
      </c>
      <c r="BV52" s="214"/>
      <c r="BW52" s="214"/>
      <c r="BX52" s="214"/>
      <c r="BY52" s="214">
        <v>7.0000000000000007E-2</v>
      </c>
      <c r="BZ52" s="214">
        <v>7.0000000000000007E-2</v>
      </c>
      <c r="CA52" s="214">
        <v>7.0000000000000007E-2</v>
      </c>
      <c r="CB52" s="214">
        <v>7.0000000000000007E-2</v>
      </c>
      <c r="CC52" s="214">
        <v>7.0000000000000007E-2</v>
      </c>
      <c r="CD52" s="214">
        <v>0.14899999999999999</v>
      </c>
      <c r="CE52" s="214">
        <v>0.36</v>
      </c>
      <c r="CF52" s="214">
        <v>9.6500000000000002E-2</v>
      </c>
      <c r="CG52" s="214">
        <v>7.0000000000000007E-2</v>
      </c>
      <c r="CH52" s="214">
        <v>7.0000000000000007E-2</v>
      </c>
      <c r="CI52" s="215">
        <v>0.51800000000000002</v>
      </c>
      <c r="CJ52" s="215">
        <v>1.75</v>
      </c>
      <c r="CK52" s="215">
        <v>0.36</v>
      </c>
      <c r="CM52" s="216" t="s">
        <v>32</v>
      </c>
      <c r="CN52" s="216" t="s">
        <v>1647</v>
      </c>
      <c r="CO52" s="216" t="s">
        <v>1647</v>
      </c>
      <c r="CP52" s="216" t="s">
        <v>1647</v>
      </c>
      <c r="CQ52" s="216" t="s">
        <v>32</v>
      </c>
      <c r="CR52" s="216" t="s">
        <v>1647</v>
      </c>
      <c r="CS52" s="216" t="s">
        <v>32</v>
      </c>
      <c r="CT52" s="216" t="s">
        <v>1647</v>
      </c>
      <c r="CU52" s="217" t="s">
        <v>32</v>
      </c>
      <c r="CV52" s="210">
        <f t="shared" si="0"/>
        <v>46</v>
      </c>
    </row>
    <row r="53" spans="2:100" s="245" customFormat="1" x14ac:dyDescent="0.25">
      <c r="B53" s="243">
        <v>4016</v>
      </c>
      <c r="C53" s="243">
        <v>47</v>
      </c>
      <c r="D53" s="244">
        <f>SUMIF(Profielen!F:F,Monstervakken!C53,Profielen!K:K)</f>
        <v>65</v>
      </c>
      <c r="E53" s="286">
        <f t="shared" si="1"/>
        <v>1.8615384615384616</v>
      </c>
      <c r="F53" s="244">
        <f>SUMIF(Profielen!$F:$F,Monstervakken!$C53,Profielen!AO:AO)</f>
        <v>121</v>
      </c>
      <c r="G53" s="243"/>
      <c r="I53" s="243"/>
      <c r="J53" s="261" t="str">
        <f>_xlfn.XLOOKUP(C53,OCE!C$13:C$27,OCE!B$13:B$27,".")</f>
        <v>.</v>
      </c>
      <c r="L53" s="210" t="s">
        <v>3751</v>
      </c>
      <c r="M53" s="210" t="s">
        <v>3752</v>
      </c>
      <c r="N53" s="210" t="s">
        <v>3754</v>
      </c>
      <c r="O53" s="210" t="s">
        <v>5660</v>
      </c>
      <c r="P53" s="210" t="s">
        <v>5660</v>
      </c>
      <c r="Q53" s="211" t="s">
        <v>3747</v>
      </c>
      <c r="R53" s="212">
        <v>0.41</v>
      </c>
      <c r="S53" s="212">
        <v>2.1</v>
      </c>
      <c r="T53" s="212" t="s">
        <v>3748</v>
      </c>
      <c r="U53" s="212" t="s">
        <v>3748</v>
      </c>
      <c r="V53" s="212">
        <v>0.11</v>
      </c>
      <c r="W53" s="212" t="s">
        <v>3748</v>
      </c>
      <c r="X53" s="212"/>
      <c r="Y53" s="212"/>
      <c r="Z53" s="212"/>
      <c r="AA53" s="212" t="s">
        <v>3748</v>
      </c>
      <c r="AB53" s="212">
        <v>0.25</v>
      </c>
      <c r="AC53" s="212">
        <v>0.12</v>
      </c>
      <c r="AD53" s="212" t="s">
        <v>3748</v>
      </c>
      <c r="AE53" s="212" t="s">
        <v>3748</v>
      </c>
      <c r="AF53" s="212" t="s">
        <v>3748</v>
      </c>
      <c r="AG53" s="212" t="s">
        <v>3748</v>
      </c>
      <c r="AH53" s="212" t="s">
        <v>3748</v>
      </c>
      <c r="AI53" s="212" t="s">
        <v>3748</v>
      </c>
      <c r="AJ53" s="212" t="s">
        <v>3748</v>
      </c>
      <c r="AK53" s="212" t="s">
        <v>3748</v>
      </c>
      <c r="AL53" s="212" t="s">
        <v>3748</v>
      </c>
      <c r="AM53" s="212"/>
      <c r="AN53" s="212"/>
      <c r="AO53" s="212"/>
      <c r="AP53" s="212" t="s">
        <v>3748</v>
      </c>
      <c r="AQ53" s="212" t="s">
        <v>3748</v>
      </c>
      <c r="AR53" s="212" t="s">
        <v>3748</v>
      </c>
      <c r="AS53" s="212" t="s">
        <v>3748</v>
      </c>
      <c r="AT53" s="212" t="s">
        <v>3748</v>
      </c>
      <c r="AU53" s="212">
        <v>0.18</v>
      </c>
      <c r="AV53" s="212">
        <v>0.93</v>
      </c>
      <c r="AW53" s="212">
        <v>0.12</v>
      </c>
      <c r="AX53" s="212" t="s">
        <v>3748</v>
      </c>
      <c r="AY53" s="212" t="s">
        <v>3748</v>
      </c>
      <c r="AZ53" s="212">
        <v>0.93</v>
      </c>
      <c r="BA53" s="213" t="s">
        <v>3692</v>
      </c>
      <c r="BB53" s="214">
        <v>53</v>
      </c>
      <c r="BC53" s="214">
        <v>7.0000000000000007E-2</v>
      </c>
      <c r="BD53" s="214">
        <v>7.0000000000000007E-2</v>
      </c>
      <c r="BE53" s="214">
        <v>3.6700000000000003E-2</v>
      </c>
      <c r="BF53" s="214">
        <v>7.0000000000000007E-2</v>
      </c>
      <c r="BG53" s="214"/>
      <c r="BH53" s="214"/>
      <c r="BI53" s="214"/>
      <c r="BJ53" s="214">
        <v>7.0000000000000007E-2</v>
      </c>
      <c r="BK53" s="214">
        <v>8.3299999999999999E-2</v>
      </c>
      <c r="BL53" s="214">
        <v>0.04</v>
      </c>
      <c r="BM53" s="214">
        <v>7.0000000000000007E-2</v>
      </c>
      <c r="BN53" s="214">
        <v>7.0000000000000007E-2</v>
      </c>
      <c r="BO53" s="214">
        <v>7.0000000000000007E-2</v>
      </c>
      <c r="BP53" s="214">
        <v>7.0000000000000007E-2</v>
      </c>
      <c r="BQ53" s="214">
        <v>7.0000000000000007E-2</v>
      </c>
      <c r="BR53" s="214">
        <v>7.0000000000000007E-2</v>
      </c>
      <c r="BS53" s="214">
        <v>7.0000000000000007E-2</v>
      </c>
      <c r="BT53" s="214">
        <v>7.0000000000000007E-2</v>
      </c>
      <c r="BU53" s="214">
        <v>7.0000000000000007E-2</v>
      </c>
      <c r="BV53" s="214"/>
      <c r="BW53" s="214"/>
      <c r="BX53" s="214"/>
      <c r="BY53" s="214">
        <v>7.0000000000000007E-2</v>
      </c>
      <c r="BZ53" s="214">
        <v>7.0000000000000007E-2</v>
      </c>
      <c r="CA53" s="214">
        <v>7.0000000000000007E-2</v>
      </c>
      <c r="CB53" s="214">
        <v>7.0000000000000007E-2</v>
      </c>
      <c r="CC53" s="214">
        <v>7.0000000000000007E-2</v>
      </c>
      <c r="CD53" s="214">
        <v>0.06</v>
      </c>
      <c r="CE53" s="214">
        <v>0.31</v>
      </c>
      <c r="CF53" s="214">
        <v>0.04</v>
      </c>
      <c r="CG53" s="214">
        <v>7.0000000000000007E-2</v>
      </c>
      <c r="CH53" s="214">
        <v>7.0000000000000007E-2</v>
      </c>
      <c r="CI53" s="215">
        <v>0.13700000000000001</v>
      </c>
      <c r="CJ53" s="215">
        <v>0.7</v>
      </c>
      <c r="CK53" s="215">
        <v>0.31</v>
      </c>
      <c r="CM53" s="216" t="s">
        <v>1647</v>
      </c>
      <c r="CN53" s="216" t="s">
        <v>1647</v>
      </c>
      <c r="CO53" s="216" t="s">
        <v>1647</v>
      </c>
      <c r="CP53" s="216" t="s">
        <v>1647</v>
      </c>
      <c r="CQ53" s="216" t="s">
        <v>1647</v>
      </c>
      <c r="CR53" s="216" t="s">
        <v>1647</v>
      </c>
      <c r="CS53" s="216" t="s">
        <v>1647</v>
      </c>
      <c r="CT53" s="216" t="s">
        <v>1647</v>
      </c>
      <c r="CU53" s="217" t="s">
        <v>1647</v>
      </c>
      <c r="CV53" s="210">
        <f t="shared" si="0"/>
        <v>47</v>
      </c>
    </row>
    <row r="54" spans="2:100" s="245" customFormat="1" x14ac:dyDescent="0.25">
      <c r="B54" s="243">
        <v>2011</v>
      </c>
      <c r="C54" s="243">
        <v>48</v>
      </c>
      <c r="D54" s="244">
        <f>SUMIF(Profielen!F:F,Monstervakken!C54,Profielen!K:K)</f>
        <v>14</v>
      </c>
      <c r="E54" s="286">
        <f t="shared" si="1"/>
        <v>7.1428571428571425E-2</v>
      </c>
      <c r="F54" s="244">
        <f>SUMIF(Profielen!$F:$F,Monstervakken!$C54,Profielen!AO:AO)</f>
        <v>1</v>
      </c>
      <c r="G54" s="243"/>
      <c r="I54" s="243"/>
      <c r="J54" s="261" t="str">
        <f>_xlfn.XLOOKUP(C54,OCE!C$13:C$27,OCE!B$13:B$27,".")</f>
        <v>.</v>
      </c>
      <c r="L54" s="210" t="s">
        <v>3744</v>
      </c>
      <c r="M54" s="210" t="s">
        <v>3744</v>
      </c>
      <c r="N54" s="210" t="s">
        <v>3745</v>
      </c>
      <c r="O54" s="210" t="s">
        <v>3746</v>
      </c>
      <c r="P54" s="210" t="s">
        <v>3746</v>
      </c>
      <c r="Q54" s="211" t="s">
        <v>3747</v>
      </c>
      <c r="R54" s="212">
        <v>0.38</v>
      </c>
      <c r="S54" s="212">
        <v>1.5</v>
      </c>
      <c r="T54" s="212" t="s">
        <v>3748</v>
      </c>
      <c r="U54" s="212" t="s">
        <v>3748</v>
      </c>
      <c r="V54" s="212" t="s">
        <v>3748</v>
      </c>
      <c r="W54" s="212" t="s">
        <v>3748</v>
      </c>
      <c r="X54" s="212"/>
      <c r="Y54" s="212"/>
      <c r="Z54" s="212"/>
      <c r="AA54" s="212" t="s">
        <v>3748</v>
      </c>
      <c r="AB54" s="212">
        <v>0.19</v>
      </c>
      <c r="AC54" s="212">
        <v>0.13</v>
      </c>
      <c r="AD54" s="212">
        <v>0.21</v>
      </c>
      <c r="AE54" s="212" t="s">
        <v>3748</v>
      </c>
      <c r="AF54" s="212">
        <v>0.1</v>
      </c>
      <c r="AG54" s="212" t="s">
        <v>3748</v>
      </c>
      <c r="AH54" s="212" t="s">
        <v>3748</v>
      </c>
      <c r="AI54" s="212" t="s">
        <v>3748</v>
      </c>
      <c r="AJ54" s="212" t="s">
        <v>3748</v>
      </c>
      <c r="AK54" s="212" t="s">
        <v>3748</v>
      </c>
      <c r="AL54" s="212" t="s">
        <v>3748</v>
      </c>
      <c r="AM54" s="212"/>
      <c r="AN54" s="212"/>
      <c r="AO54" s="212"/>
      <c r="AP54" s="212" t="s">
        <v>3748</v>
      </c>
      <c r="AQ54" s="212" t="s">
        <v>3748</v>
      </c>
      <c r="AR54" s="212" t="s">
        <v>3748</v>
      </c>
      <c r="AS54" s="212" t="s">
        <v>3748</v>
      </c>
      <c r="AT54" s="212" t="s">
        <v>3748</v>
      </c>
      <c r="AU54" s="212">
        <v>0.41</v>
      </c>
      <c r="AV54" s="212">
        <v>1.6</v>
      </c>
      <c r="AW54" s="212">
        <v>0.51</v>
      </c>
      <c r="AX54" s="212" t="s">
        <v>3748</v>
      </c>
      <c r="AY54" s="212" t="s">
        <v>3748</v>
      </c>
      <c r="AZ54" s="212">
        <v>1.6</v>
      </c>
      <c r="BA54" s="213" t="s">
        <v>3692</v>
      </c>
      <c r="BB54" s="214">
        <v>17</v>
      </c>
      <c r="BC54" s="214">
        <v>7.0000000000000007E-2</v>
      </c>
      <c r="BD54" s="214">
        <v>7.0000000000000007E-2</v>
      </c>
      <c r="BE54" s="214">
        <v>7.0000000000000007E-2</v>
      </c>
      <c r="BF54" s="214">
        <v>7.0000000000000007E-2</v>
      </c>
      <c r="BG54" s="214"/>
      <c r="BH54" s="214"/>
      <c r="BI54" s="214"/>
      <c r="BJ54" s="214">
        <v>7.0000000000000007E-2</v>
      </c>
      <c r="BK54" s="214">
        <v>0.112</v>
      </c>
      <c r="BL54" s="214">
        <v>7.6499999999999999E-2</v>
      </c>
      <c r="BM54" s="214">
        <v>0.124</v>
      </c>
      <c r="BN54" s="214">
        <v>7.0000000000000007E-2</v>
      </c>
      <c r="BO54" s="214">
        <v>5.8799999999999998E-2</v>
      </c>
      <c r="BP54" s="214">
        <v>7.0000000000000007E-2</v>
      </c>
      <c r="BQ54" s="214">
        <v>7.0000000000000007E-2</v>
      </c>
      <c r="BR54" s="214">
        <v>7.0000000000000007E-2</v>
      </c>
      <c r="BS54" s="214">
        <v>7.0000000000000007E-2</v>
      </c>
      <c r="BT54" s="214">
        <v>7.0000000000000007E-2</v>
      </c>
      <c r="BU54" s="214">
        <v>7.0000000000000007E-2</v>
      </c>
      <c r="BV54" s="214"/>
      <c r="BW54" s="214"/>
      <c r="BX54" s="214"/>
      <c r="BY54" s="214">
        <v>7.0000000000000007E-2</v>
      </c>
      <c r="BZ54" s="214">
        <v>7.0000000000000007E-2</v>
      </c>
      <c r="CA54" s="214">
        <v>7.0000000000000007E-2</v>
      </c>
      <c r="CB54" s="214">
        <v>7.0000000000000007E-2</v>
      </c>
      <c r="CC54" s="214">
        <v>7.0000000000000007E-2</v>
      </c>
      <c r="CD54" s="214">
        <v>0.24099999999999999</v>
      </c>
      <c r="CE54" s="214">
        <v>0.94099999999999995</v>
      </c>
      <c r="CF54" s="214">
        <v>0.3</v>
      </c>
      <c r="CG54" s="214">
        <v>7.0000000000000007E-2</v>
      </c>
      <c r="CH54" s="214">
        <v>7.0000000000000007E-2</v>
      </c>
      <c r="CI54" s="215">
        <v>0.224</v>
      </c>
      <c r="CJ54" s="215">
        <v>0.88200000000000001</v>
      </c>
      <c r="CK54" s="215">
        <v>0.94099999999999995</v>
      </c>
      <c r="CM54" s="216" t="s">
        <v>1647</v>
      </c>
      <c r="CN54" s="216" t="s">
        <v>1647</v>
      </c>
      <c r="CO54" s="216" t="s">
        <v>1647</v>
      </c>
      <c r="CP54" s="216" t="s">
        <v>1647</v>
      </c>
      <c r="CQ54" s="216" t="s">
        <v>1647</v>
      </c>
      <c r="CR54" s="216" t="s">
        <v>32</v>
      </c>
      <c r="CS54" s="216" t="s">
        <v>32</v>
      </c>
      <c r="CT54" s="216" t="s">
        <v>32</v>
      </c>
      <c r="CU54" s="217" t="s">
        <v>32</v>
      </c>
      <c r="CV54" s="210">
        <f t="shared" si="0"/>
        <v>48</v>
      </c>
    </row>
    <row r="55" spans="2:100" s="245" customFormat="1" x14ac:dyDescent="0.25">
      <c r="B55" s="243">
        <v>4017</v>
      </c>
      <c r="C55" s="243">
        <v>49</v>
      </c>
      <c r="D55" s="244">
        <f>SUMIF(Profielen!F:F,Monstervakken!C55,Profielen!K:K)</f>
        <v>244.5</v>
      </c>
      <c r="E55" s="286">
        <f t="shared" si="1"/>
        <v>0.65848670756646221</v>
      </c>
      <c r="F55" s="244">
        <f>SUMIF(Profielen!$F:$F,Monstervakken!$C55,Profielen!AO:AO)</f>
        <v>161</v>
      </c>
      <c r="G55" s="243"/>
      <c r="I55" s="243"/>
      <c r="J55" s="261" t="str">
        <f>_xlfn.XLOOKUP(C55,OCE!C$13:C$27,OCE!B$13:B$27,".")</f>
        <v>.</v>
      </c>
      <c r="L55" s="210" t="s">
        <v>3751</v>
      </c>
      <c r="M55" s="210" t="s">
        <v>3752</v>
      </c>
      <c r="N55" s="210" t="s">
        <v>3745</v>
      </c>
      <c r="O55" s="210" t="s">
        <v>3746</v>
      </c>
      <c r="P55" s="210" t="s">
        <v>3746</v>
      </c>
      <c r="Q55" s="211" t="s">
        <v>3747</v>
      </c>
      <c r="R55" s="212">
        <v>0.14000000000000001</v>
      </c>
      <c r="S55" s="212">
        <v>0.63</v>
      </c>
      <c r="T55" s="212" t="s">
        <v>3748</v>
      </c>
      <c r="U55" s="212" t="s">
        <v>3748</v>
      </c>
      <c r="V55" s="212" t="s">
        <v>3748</v>
      </c>
      <c r="W55" s="212" t="s">
        <v>3748</v>
      </c>
      <c r="X55" s="212"/>
      <c r="Y55" s="212"/>
      <c r="Z55" s="212"/>
      <c r="AA55" s="212" t="s">
        <v>3748</v>
      </c>
      <c r="AB55" s="212" t="s">
        <v>3748</v>
      </c>
      <c r="AC55" s="212" t="s">
        <v>3748</v>
      </c>
      <c r="AD55" s="212">
        <v>0.16</v>
      </c>
      <c r="AE55" s="212" t="s">
        <v>3748</v>
      </c>
      <c r="AF55" s="212">
        <v>0.12</v>
      </c>
      <c r="AG55" s="212" t="s">
        <v>3748</v>
      </c>
      <c r="AH55" s="212" t="s">
        <v>3748</v>
      </c>
      <c r="AI55" s="212" t="s">
        <v>3748</v>
      </c>
      <c r="AJ55" s="212" t="s">
        <v>3748</v>
      </c>
      <c r="AK55" s="212" t="s">
        <v>3748</v>
      </c>
      <c r="AL55" s="212" t="s">
        <v>3748</v>
      </c>
      <c r="AM55" s="212"/>
      <c r="AN55" s="212"/>
      <c r="AO55" s="212"/>
      <c r="AP55" s="212" t="s">
        <v>3748</v>
      </c>
      <c r="AQ55" s="212" t="s">
        <v>3748</v>
      </c>
      <c r="AR55" s="212" t="s">
        <v>3748</v>
      </c>
      <c r="AS55" s="212" t="s">
        <v>3748</v>
      </c>
      <c r="AT55" s="212" t="s">
        <v>3748</v>
      </c>
      <c r="AU55" s="212">
        <v>0.16</v>
      </c>
      <c r="AV55" s="212">
        <v>0.68</v>
      </c>
      <c r="AW55" s="212">
        <v>0.11</v>
      </c>
      <c r="AX55" s="212" t="s">
        <v>3748</v>
      </c>
      <c r="AY55" s="212" t="s">
        <v>3748</v>
      </c>
      <c r="AZ55" s="212">
        <v>0.68</v>
      </c>
      <c r="BA55" s="213" t="s">
        <v>3692</v>
      </c>
      <c r="BB55" s="214">
        <v>8.6999999999999993</v>
      </c>
      <c r="BC55" s="214">
        <v>7.0000000000000007E-2</v>
      </c>
      <c r="BD55" s="214">
        <v>7.0000000000000007E-2</v>
      </c>
      <c r="BE55" s="214">
        <v>7.0000000000000007E-2</v>
      </c>
      <c r="BF55" s="214">
        <v>7.0000000000000007E-2</v>
      </c>
      <c r="BG55" s="214"/>
      <c r="BH55" s="214"/>
      <c r="BI55" s="214"/>
      <c r="BJ55" s="214">
        <v>7.0000000000000007E-2</v>
      </c>
      <c r="BK55" s="214">
        <v>7.0000000000000007E-2</v>
      </c>
      <c r="BL55" s="214">
        <v>7.0000000000000007E-2</v>
      </c>
      <c r="BM55" s="214">
        <v>0.16</v>
      </c>
      <c r="BN55" s="214">
        <v>7.0000000000000007E-2</v>
      </c>
      <c r="BO55" s="214">
        <v>0.12</v>
      </c>
      <c r="BP55" s="214">
        <v>7.0000000000000007E-2</v>
      </c>
      <c r="BQ55" s="214">
        <v>7.0000000000000007E-2</v>
      </c>
      <c r="BR55" s="214">
        <v>7.0000000000000007E-2</v>
      </c>
      <c r="BS55" s="214">
        <v>7.0000000000000007E-2</v>
      </c>
      <c r="BT55" s="214">
        <v>7.0000000000000007E-2</v>
      </c>
      <c r="BU55" s="214">
        <v>7.0000000000000007E-2</v>
      </c>
      <c r="BV55" s="214"/>
      <c r="BW55" s="214"/>
      <c r="BX55" s="214"/>
      <c r="BY55" s="214">
        <v>7.0000000000000007E-2</v>
      </c>
      <c r="BZ55" s="214">
        <v>7.0000000000000007E-2</v>
      </c>
      <c r="CA55" s="214">
        <v>7.0000000000000007E-2</v>
      </c>
      <c r="CB55" s="214">
        <v>7.0000000000000007E-2</v>
      </c>
      <c r="CC55" s="214">
        <v>7.0000000000000007E-2</v>
      </c>
      <c r="CD55" s="214">
        <v>0.16</v>
      </c>
      <c r="CE55" s="214">
        <v>0.68</v>
      </c>
      <c r="CF55" s="214">
        <v>0.11</v>
      </c>
      <c r="CG55" s="214">
        <v>7.0000000000000007E-2</v>
      </c>
      <c r="CH55" s="214">
        <v>7.0000000000000007E-2</v>
      </c>
      <c r="CI55" s="215">
        <v>0.14000000000000001</v>
      </c>
      <c r="CJ55" s="215">
        <v>0.63</v>
      </c>
      <c r="CK55" s="215">
        <v>0.68</v>
      </c>
      <c r="CM55" s="216" t="s">
        <v>1647</v>
      </c>
      <c r="CN55" s="216" t="s">
        <v>1647</v>
      </c>
      <c r="CO55" s="216" t="s">
        <v>1647</v>
      </c>
      <c r="CP55" s="216" t="s">
        <v>1647</v>
      </c>
      <c r="CQ55" s="216" t="s">
        <v>1647</v>
      </c>
      <c r="CR55" s="216" t="s">
        <v>1647</v>
      </c>
      <c r="CS55" s="216" t="s">
        <v>1647</v>
      </c>
      <c r="CT55" s="216" t="s">
        <v>1647</v>
      </c>
      <c r="CU55" s="217" t="s">
        <v>1647</v>
      </c>
      <c r="CV55" s="210">
        <f t="shared" si="0"/>
        <v>49</v>
      </c>
    </row>
    <row r="56" spans="2:100" s="245" customFormat="1" x14ac:dyDescent="0.25">
      <c r="B56" s="243">
        <v>4018</v>
      </c>
      <c r="C56" s="243">
        <v>50</v>
      </c>
      <c r="D56" s="244">
        <f>SUMIF(Profielen!F:F,Monstervakken!C56,Profielen!K:K)</f>
        <v>41.5</v>
      </c>
      <c r="E56" s="286">
        <f t="shared" si="1"/>
        <v>0.60240963855421692</v>
      </c>
      <c r="F56" s="244">
        <f>SUMIF(Profielen!$F:$F,Monstervakken!$C56,Profielen!AO:AO)</f>
        <v>25</v>
      </c>
      <c r="G56" s="243"/>
      <c r="I56" s="243"/>
      <c r="J56" s="261" t="str">
        <f>_xlfn.XLOOKUP(C56,OCE!C$13:C$27,OCE!B$13:B$27,".")</f>
        <v>.</v>
      </c>
      <c r="L56" s="210" t="s">
        <v>3751</v>
      </c>
      <c r="M56" s="210" t="s">
        <v>3752</v>
      </c>
      <c r="N56" s="210" t="s">
        <v>3745</v>
      </c>
      <c r="O56" s="210" t="s">
        <v>3746</v>
      </c>
      <c r="P56" s="210" t="s">
        <v>3746</v>
      </c>
      <c r="Q56" s="211" t="s">
        <v>3747</v>
      </c>
      <c r="R56" s="212">
        <v>0.27</v>
      </c>
      <c r="S56" s="212">
        <v>0.6</v>
      </c>
      <c r="T56" s="212" t="s">
        <v>3748</v>
      </c>
      <c r="U56" s="212" t="s">
        <v>3748</v>
      </c>
      <c r="V56" s="212" t="s">
        <v>3748</v>
      </c>
      <c r="W56" s="212" t="s">
        <v>3748</v>
      </c>
      <c r="X56" s="212"/>
      <c r="Y56" s="212"/>
      <c r="Z56" s="212"/>
      <c r="AA56" s="212" t="s">
        <v>3748</v>
      </c>
      <c r="AB56" s="212">
        <v>0.23</v>
      </c>
      <c r="AC56" s="212" t="s">
        <v>3748</v>
      </c>
      <c r="AD56" s="212">
        <v>0.12</v>
      </c>
      <c r="AE56" s="212" t="s">
        <v>3748</v>
      </c>
      <c r="AF56" s="212" t="s">
        <v>3748</v>
      </c>
      <c r="AG56" s="212" t="s">
        <v>3748</v>
      </c>
      <c r="AH56" s="212" t="s">
        <v>3748</v>
      </c>
      <c r="AI56" s="212">
        <v>0.12</v>
      </c>
      <c r="AJ56" s="212" t="s">
        <v>3748</v>
      </c>
      <c r="AK56" s="212" t="s">
        <v>3748</v>
      </c>
      <c r="AL56" s="212" t="s">
        <v>3748</v>
      </c>
      <c r="AM56" s="212"/>
      <c r="AN56" s="212"/>
      <c r="AO56" s="212"/>
      <c r="AP56" s="212" t="s">
        <v>3748</v>
      </c>
      <c r="AQ56" s="212" t="s">
        <v>3748</v>
      </c>
      <c r="AR56" s="212" t="s">
        <v>3748</v>
      </c>
      <c r="AS56" s="212" t="s">
        <v>3748</v>
      </c>
      <c r="AT56" s="212" t="s">
        <v>3748</v>
      </c>
      <c r="AU56" s="212" t="s">
        <v>3748</v>
      </c>
      <c r="AV56" s="212">
        <v>0.25</v>
      </c>
      <c r="AW56" s="212" t="s">
        <v>3748</v>
      </c>
      <c r="AX56" s="212" t="s">
        <v>3748</v>
      </c>
      <c r="AY56" s="212" t="s">
        <v>3748</v>
      </c>
      <c r="AZ56" s="212">
        <v>0.25</v>
      </c>
      <c r="BA56" s="213" t="s">
        <v>3692</v>
      </c>
      <c r="BB56" s="214">
        <v>49.2</v>
      </c>
      <c r="BC56" s="214">
        <v>7.0000000000000007E-2</v>
      </c>
      <c r="BD56" s="214">
        <v>7.0000000000000007E-2</v>
      </c>
      <c r="BE56" s="214">
        <v>7.0000000000000007E-2</v>
      </c>
      <c r="BF56" s="214">
        <v>7.0000000000000007E-2</v>
      </c>
      <c r="BG56" s="214"/>
      <c r="BH56" s="214"/>
      <c r="BI56" s="214"/>
      <c r="BJ56" s="214">
        <v>7.0000000000000007E-2</v>
      </c>
      <c r="BK56" s="214">
        <v>7.6700000000000004E-2</v>
      </c>
      <c r="BL56" s="214">
        <v>7.0000000000000007E-2</v>
      </c>
      <c r="BM56" s="214">
        <v>0.04</v>
      </c>
      <c r="BN56" s="214">
        <v>7.0000000000000007E-2</v>
      </c>
      <c r="BO56" s="214">
        <v>7.0000000000000007E-2</v>
      </c>
      <c r="BP56" s="214">
        <v>7.0000000000000007E-2</v>
      </c>
      <c r="BQ56" s="214">
        <v>7.0000000000000007E-2</v>
      </c>
      <c r="BR56" s="214">
        <v>0.04</v>
      </c>
      <c r="BS56" s="214">
        <v>7.0000000000000007E-2</v>
      </c>
      <c r="BT56" s="214">
        <v>7.0000000000000007E-2</v>
      </c>
      <c r="BU56" s="214">
        <v>7.0000000000000007E-2</v>
      </c>
      <c r="BV56" s="214"/>
      <c r="BW56" s="214"/>
      <c r="BX56" s="214"/>
      <c r="BY56" s="214">
        <v>7.0000000000000007E-2</v>
      </c>
      <c r="BZ56" s="214">
        <v>7.0000000000000007E-2</v>
      </c>
      <c r="CA56" s="214">
        <v>7.0000000000000007E-2</v>
      </c>
      <c r="CB56" s="214">
        <v>7.0000000000000007E-2</v>
      </c>
      <c r="CC56" s="214">
        <v>7.0000000000000007E-2</v>
      </c>
      <c r="CD56" s="214">
        <v>7.0000000000000007E-2</v>
      </c>
      <c r="CE56" s="214">
        <v>8.3299999999999999E-2</v>
      </c>
      <c r="CF56" s="214">
        <v>7.0000000000000007E-2</v>
      </c>
      <c r="CG56" s="214">
        <v>7.0000000000000007E-2</v>
      </c>
      <c r="CH56" s="214">
        <v>7.0000000000000007E-2</v>
      </c>
      <c r="CI56" s="215">
        <v>0.09</v>
      </c>
      <c r="CJ56" s="215">
        <v>0.2</v>
      </c>
      <c r="CK56" s="215">
        <v>8.3299999999999999E-2</v>
      </c>
      <c r="CM56" s="216" t="s">
        <v>1647</v>
      </c>
      <c r="CN56" s="216" t="s">
        <v>1647</v>
      </c>
      <c r="CO56" s="216" t="s">
        <v>1647</v>
      </c>
      <c r="CP56" s="216" t="s">
        <v>1647</v>
      </c>
      <c r="CQ56" s="216" t="s">
        <v>1647</v>
      </c>
      <c r="CR56" s="216" t="s">
        <v>1647</v>
      </c>
      <c r="CS56" s="216" t="s">
        <v>1647</v>
      </c>
      <c r="CT56" s="216" t="s">
        <v>1647</v>
      </c>
      <c r="CU56" s="217" t="s">
        <v>1647</v>
      </c>
      <c r="CV56" s="210">
        <f t="shared" si="0"/>
        <v>50</v>
      </c>
    </row>
    <row r="57" spans="2:100" s="245" customFormat="1" x14ac:dyDescent="0.25">
      <c r="B57" s="243">
        <v>4019</v>
      </c>
      <c r="C57" s="243">
        <v>51</v>
      </c>
      <c r="D57" s="244">
        <f>SUMIF(Profielen!F:F,Monstervakken!C57,Profielen!K:K)</f>
        <v>38</v>
      </c>
      <c r="E57" s="286">
        <f t="shared" si="1"/>
        <v>0.86842105263157898</v>
      </c>
      <c r="F57" s="244">
        <f>SUMIF(Profielen!$F:$F,Monstervakken!$C57,Profielen!AO:AO)</f>
        <v>33</v>
      </c>
      <c r="G57" s="243"/>
      <c r="I57" s="243"/>
      <c r="J57" s="261" t="str">
        <f>_xlfn.XLOOKUP(C57,OCE!C$13:C$27,OCE!B$13:B$27,".")</f>
        <v>.</v>
      </c>
      <c r="L57" s="210" t="s">
        <v>3751</v>
      </c>
      <c r="M57" s="210" t="s">
        <v>3752</v>
      </c>
      <c r="N57" s="210" t="s">
        <v>3754</v>
      </c>
      <c r="O57" s="210" t="s">
        <v>5660</v>
      </c>
      <c r="P57" s="210" t="s">
        <v>5660</v>
      </c>
      <c r="Q57" s="211" t="s">
        <v>3747</v>
      </c>
      <c r="R57" s="212">
        <v>0.41</v>
      </c>
      <c r="S57" s="212">
        <v>1.5</v>
      </c>
      <c r="T57" s="212" t="s">
        <v>3748</v>
      </c>
      <c r="U57" s="212">
        <v>0.38</v>
      </c>
      <c r="V57" s="212" t="s">
        <v>3748</v>
      </c>
      <c r="W57" s="212" t="s">
        <v>3748</v>
      </c>
      <c r="X57" s="212"/>
      <c r="Y57" s="212"/>
      <c r="Z57" s="212"/>
      <c r="AA57" s="212" t="s">
        <v>3748</v>
      </c>
      <c r="AB57" s="212">
        <v>0.1</v>
      </c>
      <c r="AC57" s="212" t="s">
        <v>3748</v>
      </c>
      <c r="AD57" s="212" t="s">
        <v>3748</v>
      </c>
      <c r="AE57" s="212" t="s">
        <v>3748</v>
      </c>
      <c r="AF57" s="212" t="s">
        <v>3748</v>
      </c>
      <c r="AG57" s="212" t="s">
        <v>3748</v>
      </c>
      <c r="AH57" s="212" t="s">
        <v>3748</v>
      </c>
      <c r="AI57" s="212">
        <v>0.11</v>
      </c>
      <c r="AJ57" s="212">
        <v>0.16</v>
      </c>
      <c r="AK57" s="212" t="s">
        <v>3748</v>
      </c>
      <c r="AL57" s="212" t="s">
        <v>3748</v>
      </c>
      <c r="AM57" s="212"/>
      <c r="AN57" s="212"/>
      <c r="AO57" s="212"/>
      <c r="AP57" s="212" t="s">
        <v>3748</v>
      </c>
      <c r="AQ57" s="212" t="s">
        <v>3748</v>
      </c>
      <c r="AR57" s="212" t="s">
        <v>3748</v>
      </c>
      <c r="AS57" s="212" t="s">
        <v>3748</v>
      </c>
      <c r="AT57" s="212" t="s">
        <v>3748</v>
      </c>
      <c r="AU57" s="212">
        <v>0.18</v>
      </c>
      <c r="AV57" s="212">
        <v>1.6</v>
      </c>
      <c r="AW57" s="212">
        <v>0.21</v>
      </c>
      <c r="AX57" s="212" t="s">
        <v>3748</v>
      </c>
      <c r="AY57" s="212" t="s">
        <v>3748</v>
      </c>
      <c r="AZ57" s="212">
        <v>1.6</v>
      </c>
      <c r="BA57" s="213" t="s">
        <v>3692</v>
      </c>
      <c r="BB57" s="214">
        <v>27.6</v>
      </c>
      <c r="BC57" s="214">
        <v>7.0000000000000007E-2</v>
      </c>
      <c r="BD57" s="214">
        <v>0.13800000000000001</v>
      </c>
      <c r="BE57" s="214">
        <v>7.0000000000000007E-2</v>
      </c>
      <c r="BF57" s="214">
        <v>7.0000000000000007E-2</v>
      </c>
      <c r="BG57" s="214"/>
      <c r="BH57" s="214"/>
      <c r="BI57" s="214"/>
      <c r="BJ57" s="214">
        <v>7.0000000000000007E-2</v>
      </c>
      <c r="BK57" s="214">
        <v>3.6200000000000003E-2</v>
      </c>
      <c r="BL57" s="214">
        <v>7.0000000000000007E-2</v>
      </c>
      <c r="BM57" s="214">
        <v>7.0000000000000007E-2</v>
      </c>
      <c r="BN57" s="214">
        <v>7.0000000000000007E-2</v>
      </c>
      <c r="BO57" s="214">
        <v>7.0000000000000007E-2</v>
      </c>
      <c r="BP57" s="214">
        <v>7.0000000000000007E-2</v>
      </c>
      <c r="BQ57" s="214">
        <v>7.0000000000000007E-2</v>
      </c>
      <c r="BR57" s="214">
        <v>3.9899999999999998E-2</v>
      </c>
      <c r="BS57" s="214">
        <v>5.8000000000000003E-2</v>
      </c>
      <c r="BT57" s="214">
        <v>7.0000000000000007E-2</v>
      </c>
      <c r="BU57" s="214">
        <v>7.0000000000000007E-2</v>
      </c>
      <c r="BV57" s="214"/>
      <c r="BW57" s="214"/>
      <c r="BX57" s="214"/>
      <c r="BY57" s="214">
        <v>7.0000000000000007E-2</v>
      </c>
      <c r="BZ57" s="214">
        <v>7.0000000000000007E-2</v>
      </c>
      <c r="CA57" s="214">
        <v>7.0000000000000007E-2</v>
      </c>
      <c r="CB57" s="214">
        <v>7.0000000000000007E-2</v>
      </c>
      <c r="CC57" s="214">
        <v>7.0000000000000007E-2</v>
      </c>
      <c r="CD57" s="214">
        <v>6.5199999999999994E-2</v>
      </c>
      <c r="CE57" s="214">
        <v>0.57999999999999996</v>
      </c>
      <c r="CF57" s="214">
        <v>7.6100000000000001E-2</v>
      </c>
      <c r="CG57" s="214">
        <v>7.0000000000000007E-2</v>
      </c>
      <c r="CH57" s="214">
        <v>7.0000000000000007E-2</v>
      </c>
      <c r="CI57" s="215">
        <v>0.14899999999999999</v>
      </c>
      <c r="CJ57" s="215">
        <v>0.54300000000000004</v>
      </c>
      <c r="CK57" s="215">
        <v>0.57999999999999996</v>
      </c>
      <c r="CM57" s="216" t="s">
        <v>1647</v>
      </c>
      <c r="CN57" s="216" t="s">
        <v>1647</v>
      </c>
      <c r="CO57" s="216" t="s">
        <v>1647</v>
      </c>
      <c r="CP57" s="216" t="s">
        <v>1647</v>
      </c>
      <c r="CQ57" s="216" t="s">
        <v>1647</v>
      </c>
      <c r="CR57" s="216" t="s">
        <v>1647</v>
      </c>
      <c r="CS57" s="216" t="s">
        <v>1647</v>
      </c>
      <c r="CT57" s="216" t="s">
        <v>1647</v>
      </c>
      <c r="CU57" s="217" t="s">
        <v>1647</v>
      </c>
      <c r="CV57" s="210">
        <f t="shared" si="0"/>
        <v>51</v>
      </c>
    </row>
    <row r="58" spans="2:100" s="245" customFormat="1" x14ac:dyDescent="0.25">
      <c r="B58" s="243">
        <v>2012</v>
      </c>
      <c r="C58" s="243">
        <v>52</v>
      </c>
      <c r="D58" s="244">
        <f>SUMIF(Profielen!F:F,Monstervakken!C58,Profielen!K:K)</f>
        <v>154.5</v>
      </c>
      <c r="E58" s="286">
        <f t="shared" si="1"/>
        <v>0.18770226537216828</v>
      </c>
      <c r="F58" s="244">
        <f>SUMIF(Profielen!$F:$F,Monstervakken!$C58,Profielen!AO:AO)</f>
        <v>29</v>
      </c>
      <c r="G58" s="243"/>
      <c r="I58" s="243"/>
      <c r="J58" s="261" t="str">
        <f>_xlfn.XLOOKUP(C58,OCE!C$13:C$27,OCE!B$13:B$27,".")</f>
        <v>.</v>
      </c>
      <c r="L58" s="210" t="s">
        <v>3744</v>
      </c>
      <c r="M58" s="210" t="s">
        <v>3744</v>
      </c>
      <c r="N58" s="210" t="s">
        <v>3745</v>
      </c>
      <c r="O58" s="210" t="s">
        <v>3746</v>
      </c>
      <c r="P58" s="210" t="s">
        <v>3746</v>
      </c>
      <c r="Q58" s="211" t="s">
        <v>3747</v>
      </c>
      <c r="R58" s="212">
        <v>0.68</v>
      </c>
      <c r="S58" s="212">
        <v>0.83</v>
      </c>
      <c r="T58" s="212" t="s">
        <v>3748</v>
      </c>
      <c r="U58" s="212">
        <v>0.17</v>
      </c>
      <c r="V58" s="212" t="s">
        <v>3748</v>
      </c>
      <c r="W58" s="212" t="s">
        <v>3748</v>
      </c>
      <c r="X58" s="212"/>
      <c r="Y58" s="212"/>
      <c r="Z58" s="212"/>
      <c r="AA58" s="212" t="s">
        <v>3748</v>
      </c>
      <c r="AB58" s="212">
        <v>0.19</v>
      </c>
      <c r="AC58" s="212">
        <v>0.11</v>
      </c>
      <c r="AD58" s="212">
        <v>0.18</v>
      </c>
      <c r="AE58" s="212" t="s">
        <v>3748</v>
      </c>
      <c r="AF58" s="212" t="s">
        <v>3748</v>
      </c>
      <c r="AG58" s="212" t="s">
        <v>3748</v>
      </c>
      <c r="AH58" s="212" t="s">
        <v>3748</v>
      </c>
      <c r="AI58" s="212">
        <v>0.15</v>
      </c>
      <c r="AJ58" s="212" t="s">
        <v>3748</v>
      </c>
      <c r="AK58" s="212" t="s">
        <v>3748</v>
      </c>
      <c r="AL58" s="212" t="s">
        <v>3748</v>
      </c>
      <c r="AM58" s="212"/>
      <c r="AN58" s="212"/>
      <c r="AO58" s="212"/>
      <c r="AP58" s="212" t="s">
        <v>3748</v>
      </c>
      <c r="AQ58" s="212" t="s">
        <v>3748</v>
      </c>
      <c r="AR58" s="212" t="s">
        <v>3748</v>
      </c>
      <c r="AS58" s="212" t="s">
        <v>3748</v>
      </c>
      <c r="AT58" s="212" t="s">
        <v>3748</v>
      </c>
      <c r="AU58" s="212">
        <v>0.2</v>
      </c>
      <c r="AV58" s="212">
        <v>1.4</v>
      </c>
      <c r="AW58" s="212">
        <v>0.18</v>
      </c>
      <c r="AX58" s="212" t="s">
        <v>3748</v>
      </c>
      <c r="AY58" s="212" t="s">
        <v>3748</v>
      </c>
      <c r="AZ58" s="212">
        <v>1.4</v>
      </c>
      <c r="BA58" s="213" t="s">
        <v>3692</v>
      </c>
      <c r="BB58" s="214">
        <v>14.4</v>
      </c>
      <c r="BC58" s="214">
        <v>7.0000000000000007E-2</v>
      </c>
      <c r="BD58" s="214">
        <v>0.11799999999999999</v>
      </c>
      <c r="BE58" s="214">
        <v>7.0000000000000007E-2</v>
      </c>
      <c r="BF58" s="214">
        <v>7.0000000000000007E-2</v>
      </c>
      <c r="BG58" s="214"/>
      <c r="BH58" s="214"/>
      <c r="BI58" s="214"/>
      <c r="BJ58" s="214">
        <v>7.0000000000000007E-2</v>
      </c>
      <c r="BK58" s="214">
        <v>0.13200000000000001</v>
      </c>
      <c r="BL58" s="214">
        <v>7.6399999999999996E-2</v>
      </c>
      <c r="BM58" s="214">
        <v>0.125</v>
      </c>
      <c r="BN58" s="214">
        <v>7.0000000000000007E-2</v>
      </c>
      <c r="BO58" s="214">
        <v>7.0000000000000007E-2</v>
      </c>
      <c r="BP58" s="214">
        <v>7.0000000000000007E-2</v>
      </c>
      <c r="BQ58" s="214">
        <v>7.0000000000000007E-2</v>
      </c>
      <c r="BR58" s="214">
        <v>0.104</v>
      </c>
      <c r="BS58" s="214">
        <v>7.0000000000000007E-2</v>
      </c>
      <c r="BT58" s="214">
        <v>7.0000000000000007E-2</v>
      </c>
      <c r="BU58" s="214">
        <v>7.0000000000000007E-2</v>
      </c>
      <c r="BV58" s="214"/>
      <c r="BW58" s="214"/>
      <c r="BX58" s="214"/>
      <c r="BY58" s="214">
        <v>7.0000000000000007E-2</v>
      </c>
      <c r="BZ58" s="214">
        <v>7.0000000000000007E-2</v>
      </c>
      <c r="CA58" s="214">
        <v>7.0000000000000007E-2</v>
      </c>
      <c r="CB58" s="214">
        <v>7.0000000000000007E-2</v>
      </c>
      <c r="CC58" s="214">
        <v>7.0000000000000007E-2</v>
      </c>
      <c r="CD58" s="214">
        <v>0.13900000000000001</v>
      </c>
      <c r="CE58" s="214">
        <v>0.97199999999999998</v>
      </c>
      <c r="CF58" s="214">
        <v>0.125</v>
      </c>
      <c r="CG58" s="214">
        <v>7.0000000000000007E-2</v>
      </c>
      <c r="CH58" s="214">
        <v>7.0000000000000007E-2</v>
      </c>
      <c r="CI58" s="215">
        <v>0.47199999999999998</v>
      </c>
      <c r="CJ58" s="215">
        <v>0.57599999999999996</v>
      </c>
      <c r="CK58" s="215">
        <v>0.97199999999999998</v>
      </c>
      <c r="CM58" s="216" t="s">
        <v>1647</v>
      </c>
      <c r="CN58" s="216" t="s">
        <v>1647</v>
      </c>
      <c r="CO58" s="216" t="s">
        <v>1647</v>
      </c>
      <c r="CP58" s="216" t="s">
        <v>1647</v>
      </c>
      <c r="CQ58" s="216" t="s">
        <v>1647</v>
      </c>
      <c r="CR58" s="216" t="s">
        <v>32</v>
      </c>
      <c r="CS58" s="216" t="s">
        <v>32</v>
      </c>
      <c r="CT58" s="216" t="s">
        <v>32</v>
      </c>
      <c r="CU58" s="217" t="s">
        <v>32</v>
      </c>
      <c r="CV58" s="210">
        <f t="shared" si="0"/>
        <v>52</v>
      </c>
    </row>
    <row r="59" spans="2:100" s="245" customFormat="1" x14ac:dyDescent="0.25">
      <c r="B59" s="243">
        <v>4020</v>
      </c>
      <c r="C59" s="243">
        <v>53</v>
      </c>
      <c r="D59" s="244">
        <f>SUMIF(Profielen!F:F,Monstervakken!C59,Profielen!K:K)</f>
        <v>44</v>
      </c>
      <c r="E59" s="286">
        <f t="shared" si="1"/>
        <v>1.4090909090909092</v>
      </c>
      <c r="F59" s="244">
        <f>SUMIF(Profielen!$F:$F,Monstervakken!$C59,Profielen!AO:AO)</f>
        <v>62</v>
      </c>
      <c r="G59" s="243"/>
      <c r="I59" s="243"/>
      <c r="J59" s="261" t="str">
        <f>_xlfn.XLOOKUP(C59,OCE!C$13:C$27,OCE!B$13:B$27,".")</f>
        <v>.</v>
      </c>
      <c r="L59" s="210" t="s">
        <v>3751</v>
      </c>
      <c r="M59" s="210" t="s">
        <v>3752</v>
      </c>
      <c r="N59" s="210" t="s">
        <v>3745</v>
      </c>
      <c r="O59" s="210" t="s">
        <v>3746</v>
      </c>
      <c r="P59" s="210" t="s">
        <v>3746</v>
      </c>
      <c r="Q59" s="211" t="s">
        <v>3747</v>
      </c>
      <c r="R59" s="212">
        <v>0.5</v>
      </c>
      <c r="S59" s="212">
        <v>0.8</v>
      </c>
      <c r="T59" s="212">
        <v>0.12</v>
      </c>
      <c r="U59" s="212">
        <v>0.2</v>
      </c>
      <c r="V59" s="212">
        <v>0.1</v>
      </c>
      <c r="W59" s="212" t="s">
        <v>3748</v>
      </c>
      <c r="X59" s="212"/>
      <c r="Y59" s="212"/>
      <c r="Z59" s="212"/>
      <c r="AA59" s="212" t="s">
        <v>3748</v>
      </c>
      <c r="AB59" s="212">
        <v>0.17</v>
      </c>
      <c r="AC59" s="212" t="s">
        <v>3748</v>
      </c>
      <c r="AD59" s="212">
        <v>0.17</v>
      </c>
      <c r="AE59" s="212" t="s">
        <v>3748</v>
      </c>
      <c r="AF59" s="212" t="s">
        <v>3748</v>
      </c>
      <c r="AG59" s="212" t="s">
        <v>3748</v>
      </c>
      <c r="AH59" s="212" t="s">
        <v>3748</v>
      </c>
      <c r="AI59" s="212">
        <v>0.15</v>
      </c>
      <c r="AJ59" s="212" t="s">
        <v>3748</v>
      </c>
      <c r="AK59" s="212" t="s">
        <v>3748</v>
      </c>
      <c r="AL59" s="212" t="s">
        <v>3748</v>
      </c>
      <c r="AM59" s="212"/>
      <c r="AN59" s="212"/>
      <c r="AO59" s="212"/>
      <c r="AP59" s="212" t="s">
        <v>3748</v>
      </c>
      <c r="AQ59" s="212" t="s">
        <v>3748</v>
      </c>
      <c r="AR59" s="212" t="s">
        <v>3748</v>
      </c>
      <c r="AS59" s="212" t="s">
        <v>3748</v>
      </c>
      <c r="AT59" s="212" t="s">
        <v>3748</v>
      </c>
      <c r="AU59" s="212">
        <v>0.15</v>
      </c>
      <c r="AV59" s="212">
        <v>0.5</v>
      </c>
      <c r="AW59" s="212">
        <v>0.12</v>
      </c>
      <c r="AX59" s="212" t="s">
        <v>3748</v>
      </c>
      <c r="AY59" s="212" t="s">
        <v>3748</v>
      </c>
      <c r="AZ59" s="212">
        <v>0.5</v>
      </c>
      <c r="BA59" s="213" t="s">
        <v>3692</v>
      </c>
      <c r="BB59" s="214">
        <v>24.2</v>
      </c>
      <c r="BC59" s="214">
        <v>4.9599999999999998E-2</v>
      </c>
      <c r="BD59" s="214">
        <v>8.2600000000000007E-2</v>
      </c>
      <c r="BE59" s="214">
        <v>4.1300000000000003E-2</v>
      </c>
      <c r="BF59" s="214">
        <v>7.0000000000000007E-2</v>
      </c>
      <c r="BG59" s="214"/>
      <c r="BH59" s="214"/>
      <c r="BI59" s="214"/>
      <c r="BJ59" s="214">
        <v>7.0000000000000007E-2</v>
      </c>
      <c r="BK59" s="214">
        <v>7.0199999999999999E-2</v>
      </c>
      <c r="BL59" s="214">
        <v>7.0000000000000007E-2</v>
      </c>
      <c r="BM59" s="214">
        <v>7.0199999999999999E-2</v>
      </c>
      <c r="BN59" s="214">
        <v>7.0000000000000007E-2</v>
      </c>
      <c r="BO59" s="214">
        <v>7.0000000000000007E-2</v>
      </c>
      <c r="BP59" s="214">
        <v>7.0000000000000007E-2</v>
      </c>
      <c r="BQ59" s="214">
        <v>7.0000000000000007E-2</v>
      </c>
      <c r="BR59" s="214">
        <v>6.2E-2</v>
      </c>
      <c r="BS59" s="214">
        <v>7.0000000000000007E-2</v>
      </c>
      <c r="BT59" s="214">
        <v>7.0000000000000007E-2</v>
      </c>
      <c r="BU59" s="214">
        <v>7.0000000000000007E-2</v>
      </c>
      <c r="BV59" s="214"/>
      <c r="BW59" s="214"/>
      <c r="BX59" s="214"/>
      <c r="BY59" s="214">
        <v>7.0000000000000007E-2</v>
      </c>
      <c r="BZ59" s="214">
        <v>7.0000000000000007E-2</v>
      </c>
      <c r="CA59" s="214">
        <v>7.0000000000000007E-2</v>
      </c>
      <c r="CB59" s="214">
        <v>7.0000000000000007E-2</v>
      </c>
      <c r="CC59" s="214">
        <v>7.0000000000000007E-2</v>
      </c>
      <c r="CD59" s="214">
        <v>6.2E-2</v>
      </c>
      <c r="CE59" s="214">
        <v>0.20699999999999999</v>
      </c>
      <c r="CF59" s="214">
        <v>4.9599999999999998E-2</v>
      </c>
      <c r="CG59" s="214">
        <v>7.0000000000000007E-2</v>
      </c>
      <c r="CH59" s="214">
        <v>7.0000000000000007E-2</v>
      </c>
      <c r="CI59" s="215">
        <v>0.20699999999999999</v>
      </c>
      <c r="CJ59" s="215">
        <v>0.33100000000000002</v>
      </c>
      <c r="CK59" s="215">
        <v>0.20699999999999999</v>
      </c>
      <c r="CM59" s="216" t="s">
        <v>1647</v>
      </c>
      <c r="CN59" s="216" t="s">
        <v>1647</v>
      </c>
      <c r="CO59" s="216" t="s">
        <v>1647</v>
      </c>
      <c r="CP59" s="216" t="s">
        <v>1647</v>
      </c>
      <c r="CQ59" s="216" t="s">
        <v>1647</v>
      </c>
      <c r="CR59" s="216" t="s">
        <v>1647</v>
      </c>
      <c r="CS59" s="216" t="s">
        <v>1647</v>
      </c>
      <c r="CT59" s="216" t="s">
        <v>1647</v>
      </c>
      <c r="CU59" s="217" t="s">
        <v>1647</v>
      </c>
      <c r="CV59" s="210">
        <f t="shared" si="0"/>
        <v>53</v>
      </c>
    </row>
    <row r="60" spans="2:100" s="245" customFormat="1" x14ac:dyDescent="0.25">
      <c r="B60" s="243">
        <v>2013</v>
      </c>
      <c r="C60" s="243">
        <v>54</v>
      </c>
      <c r="D60" s="244">
        <f>SUMIF(Profielen!F:F,Monstervakken!C60,Profielen!K:K)</f>
        <v>67.5</v>
      </c>
      <c r="E60" s="286">
        <f t="shared" si="1"/>
        <v>1.1555555555555554</v>
      </c>
      <c r="F60" s="244">
        <f>SUMIF(Profielen!$F:$F,Monstervakken!$C60,Profielen!AO:AO)</f>
        <v>78</v>
      </c>
      <c r="G60" s="243"/>
      <c r="I60" s="243"/>
      <c r="J60" s="261" t="str">
        <f>_xlfn.XLOOKUP(C60,OCE!C$13:C$27,OCE!B$13:B$27,".")</f>
        <v>.</v>
      </c>
      <c r="L60" s="210" t="s">
        <v>3744</v>
      </c>
      <c r="M60" s="210" t="s">
        <v>3744</v>
      </c>
      <c r="N60" s="210" t="s">
        <v>3745</v>
      </c>
      <c r="O60" s="210" t="s">
        <v>3746</v>
      </c>
      <c r="P60" s="210" t="s">
        <v>3746</v>
      </c>
      <c r="Q60" s="211" t="s">
        <v>3747</v>
      </c>
      <c r="R60" s="212">
        <v>0.22</v>
      </c>
      <c r="S60" s="212">
        <v>0.81</v>
      </c>
      <c r="T60" s="212" t="s">
        <v>3748</v>
      </c>
      <c r="U60" s="212" t="s">
        <v>3748</v>
      </c>
      <c r="V60" s="212" t="s">
        <v>3748</v>
      </c>
      <c r="W60" s="212" t="s">
        <v>3748</v>
      </c>
      <c r="X60" s="212"/>
      <c r="Y60" s="212"/>
      <c r="Z60" s="212"/>
      <c r="AA60" s="212" t="s">
        <v>3748</v>
      </c>
      <c r="AB60" s="212" t="s">
        <v>3748</v>
      </c>
      <c r="AC60" s="212" t="s">
        <v>3748</v>
      </c>
      <c r="AD60" s="212" t="s">
        <v>3748</v>
      </c>
      <c r="AE60" s="212" t="s">
        <v>3748</v>
      </c>
      <c r="AF60" s="212" t="s">
        <v>3748</v>
      </c>
      <c r="AG60" s="212" t="s">
        <v>3748</v>
      </c>
      <c r="AH60" s="212" t="s">
        <v>3748</v>
      </c>
      <c r="AI60" s="212" t="s">
        <v>3748</v>
      </c>
      <c r="AJ60" s="212" t="s">
        <v>3748</v>
      </c>
      <c r="AK60" s="212" t="s">
        <v>3748</v>
      </c>
      <c r="AL60" s="212">
        <v>0.12</v>
      </c>
      <c r="AM60" s="212"/>
      <c r="AN60" s="212"/>
      <c r="AO60" s="212"/>
      <c r="AP60" s="212" t="s">
        <v>3748</v>
      </c>
      <c r="AQ60" s="212" t="s">
        <v>3748</v>
      </c>
      <c r="AR60" s="212" t="s">
        <v>3748</v>
      </c>
      <c r="AS60" s="212" t="s">
        <v>3748</v>
      </c>
      <c r="AT60" s="212" t="s">
        <v>3748</v>
      </c>
      <c r="AU60" s="212" t="s">
        <v>3748</v>
      </c>
      <c r="AV60" s="212">
        <v>0.35</v>
      </c>
      <c r="AW60" s="212" t="s">
        <v>3748</v>
      </c>
      <c r="AX60" s="212" t="s">
        <v>3748</v>
      </c>
      <c r="AY60" s="212" t="s">
        <v>3748</v>
      </c>
      <c r="AZ60" s="212">
        <v>0.35</v>
      </c>
      <c r="BA60" s="213" t="s">
        <v>3692</v>
      </c>
      <c r="BB60" s="214">
        <v>11.9</v>
      </c>
      <c r="BC60" s="214">
        <v>7.0000000000000007E-2</v>
      </c>
      <c r="BD60" s="214">
        <v>7.0000000000000007E-2</v>
      </c>
      <c r="BE60" s="214">
        <v>7.0000000000000007E-2</v>
      </c>
      <c r="BF60" s="214">
        <v>7.0000000000000007E-2</v>
      </c>
      <c r="BG60" s="214"/>
      <c r="BH60" s="214"/>
      <c r="BI60" s="214"/>
      <c r="BJ60" s="214">
        <v>7.0000000000000007E-2</v>
      </c>
      <c r="BK60" s="214">
        <v>7.0000000000000007E-2</v>
      </c>
      <c r="BL60" s="214">
        <v>7.0000000000000007E-2</v>
      </c>
      <c r="BM60" s="214">
        <v>7.0000000000000007E-2</v>
      </c>
      <c r="BN60" s="214">
        <v>7.0000000000000007E-2</v>
      </c>
      <c r="BO60" s="214">
        <v>7.0000000000000007E-2</v>
      </c>
      <c r="BP60" s="214">
        <v>7.0000000000000007E-2</v>
      </c>
      <c r="BQ60" s="214">
        <v>7.0000000000000007E-2</v>
      </c>
      <c r="BR60" s="214">
        <v>7.0000000000000007E-2</v>
      </c>
      <c r="BS60" s="214">
        <v>7.0000000000000007E-2</v>
      </c>
      <c r="BT60" s="214">
        <v>7.0000000000000007E-2</v>
      </c>
      <c r="BU60" s="214">
        <v>0.10100000000000001</v>
      </c>
      <c r="BV60" s="214"/>
      <c r="BW60" s="214"/>
      <c r="BX60" s="214"/>
      <c r="BY60" s="214">
        <v>7.0000000000000007E-2</v>
      </c>
      <c r="BZ60" s="214">
        <v>7.0000000000000007E-2</v>
      </c>
      <c r="CA60" s="214">
        <v>7.0000000000000007E-2</v>
      </c>
      <c r="CB60" s="214">
        <v>7.0000000000000007E-2</v>
      </c>
      <c r="CC60" s="214">
        <v>7.0000000000000007E-2</v>
      </c>
      <c r="CD60" s="214">
        <v>7.0000000000000007E-2</v>
      </c>
      <c r="CE60" s="214">
        <v>0.29399999999999998</v>
      </c>
      <c r="CF60" s="214">
        <v>7.0000000000000007E-2</v>
      </c>
      <c r="CG60" s="214">
        <v>7.0000000000000007E-2</v>
      </c>
      <c r="CH60" s="214">
        <v>7.0000000000000007E-2</v>
      </c>
      <c r="CI60" s="215">
        <v>0.185</v>
      </c>
      <c r="CJ60" s="215">
        <v>0.68100000000000005</v>
      </c>
      <c r="CK60" s="215">
        <v>0.29399999999999998</v>
      </c>
      <c r="CM60" s="216" t="s">
        <v>1647</v>
      </c>
      <c r="CN60" s="216" t="s">
        <v>1647</v>
      </c>
      <c r="CO60" s="216" t="s">
        <v>1647</v>
      </c>
      <c r="CP60" s="216" t="s">
        <v>1647</v>
      </c>
      <c r="CQ60" s="216" t="s">
        <v>1647</v>
      </c>
      <c r="CR60" s="216" t="s">
        <v>1647</v>
      </c>
      <c r="CS60" s="216" t="s">
        <v>1647</v>
      </c>
      <c r="CT60" s="216" t="s">
        <v>1647</v>
      </c>
      <c r="CU60" s="217" t="s">
        <v>1647</v>
      </c>
      <c r="CV60" s="210">
        <f t="shared" si="0"/>
        <v>54</v>
      </c>
    </row>
    <row r="61" spans="2:100" s="245" customFormat="1" ht="20.399999999999999" x14ac:dyDescent="0.25">
      <c r="B61" s="243">
        <v>5001</v>
      </c>
      <c r="C61" s="243">
        <v>55</v>
      </c>
      <c r="D61" s="244">
        <f>SUMIF(Profielen!F:F,Monstervakken!C61,Profielen!K:K)</f>
        <v>85</v>
      </c>
      <c r="E61" s="286">
        <f t="shared" si="1"/>
        <v>0.28235294117647058</v>
      </c>
      <c r="F61" s="244">
        <f>SUMIF(Profielen!$F:$F,Monstervakken!$C61,Profielen!AO:AO)</f>
        <v>24</v>
      </c>
      <c r="G61" s="243"/>
      <c r="I61" s="243"/>
      <c r="J61" s="261" t="str">
        <f>_xlfn.XLOOKUP(C61,OCE!C$13:C$27,OCE!B$13:B$27,".")</f>
        <v>.</v>
      </c>
      <c r="L61" s="210" t="s">
        <v>3757</v>
      </c>
      <c r="M61" s="210" t="s">
        <v>3758</v>
      </c>
      <c r="N61" s="210" t="s">
        <v>3759</v>
      </c>
      <c r="O61" s="210" t="s">
        <v>3757</v>
      </c>
      <c r="P61" s="210" t="s">
        <v>3760</v>
      </c>
      <c r="Q61" s="242" t="s">
        <v>3774</v>
      </c>
      <c r="R61" s="212">
        <v>0.26</v>
      </c>
      <c r="S61" s="212">
        <v>0.74</v>
      </c>
      <c r="T61" s="212" t="s">
        <v>3748</v>
      </c>
      <c r="U61" s="212" t="s">
        <v>3748</v>
      </c>
      <c r="V61" s="212">
        <v>0.11</v>
      </c>
      <c r="W61" s="212" t="s">
        <v>3748</v>
      </c>
      <c r="X61" s="212"/>
      <c r="Y61" s="212"/>
      <c r="Z61" s="212"/>
      <c r="AA61" s="212" t="s">
        <v>3748</v>
      </c>
      <c r="AB61" s="212">
        <v>0.16</v>
      </c>
      <c r="AC61" s="212" t="s">
        <v>3748</v>
      </c>
      <c r="AD61" s="212" t="s">
        <v>3748</v>
      </c>
      <c r="AE61" s="212" t="s">
        <v>3748</v>
      </c>
      <c r="AF61" s="212" t="s">
        <v>3748</v>
      </c>
      <c r="AG61" s="212" t="s">
        <v>3748</v>
      </c>
      <c r="AH61" s="212" t="s">
        <v>3748</v>
      </c>
      <c r="AI61" s="212">
        <v>0.11</v>
      </c>
      <c r="AJ61" s="212" t="s">
        <v>3748</v>
      </c>
      <c r="AK61" s="212" t="s">
        <v>3748</v>
      </c>
      <c r="AL61" s="212" t="s">
        <v>3748</v>
      </c>
      <c r="AM61" s="212"/>
      <c r="AN61" s="212"/>
      <c r="AO61" s="212"/>
      <c r="AP61" s="212" t="s">
        <v>3748</v>
      </c>
      <c r="AQ61" s="212" t="s">
        <v>3748</v>
      </c>
      <c r="AR61" s="212" t="s">
        <v>3748</v>
      </c>
      <c r="AS61" s="212" t="s">
        <v>3748</v>
      </c>
      <c r="AT61" s="212" t="s">
        <v>3748</v>
      </c>
      <c r="AU61" s="212">
        <v>0.13</v>
      </c>
      <c r="AV61" s="212">
        <v>0.97</v>
      </c>
      <c r="AW61" s="212">
        <v>0.13</v>
      </c>
      <c r="AX61" s="212" t="s">
        <v>3748</v>
      </c>
      <c r="AY61" s="212" t="s">
        <v>3748</v>
      </c>
      <c r="AZ61" s="212">
        <v>0.97</v>
      </c>
      <c r="BA61" s="213" t="s">
        <v>3692</v>
      </c>
      <c r="BB61" s="214">
        <v>19.7</v>
      </c>
      <c r="BC61" s="214">
        <v>7.0000000000000007E-2</v>
      </c>
      <c r="BD61" s="214">
        <v>7.0000000000000007E-2</v>
      </c>
      <c r="BE61" s="214">
        <v>5.5800000000000002E-2</v>
      </c>
      <c r="BF61" s="214">
        <v>7.0000000000000007E-2</v>
      </c>
      <c r="BG61" s="214"/>
      <c r="BH61" s="214"/>
      <c r="BI61" s="214"/>
      <c r="BJ61" s="214">
        <v>7.0000000000000007E-2</v>
      </c>
      <c r="BK61" s="214">
        <v>8.1199999999999994E-2</v>
      </c>
      <c r="BL61" s="214">
        <v>7.0000000000000007E-2</v>
      </c>
      <c r="BM61" s="214">
        <v>7.0000000000000007E-2</v>
      </c>
      <c r="BN61" s="214">
        <v>7.0000000000000007E-2</v>
      </c>
      <c r="BO61" s="214">
        <v>7.0000000000000007E-2</v>
      </c>
      <c r="BP61" s="214">
        <v>7.0000000000000007E-2</v>
      </c>
      <c r="BQ61" s="214">
        <v>7.0000000000000007E-2</v>
      </c>
      <c r="BR61" s="214">
        <v>5.5800000000000002E-2</v>
      </c>
      <c r="BS61" s="214">
        <v>7.0000000000000007E-2</v>
      </c>
      <c r="BT61" s="214">
        <v>7.0000000000000007E-2</v>
      </c>
      <c r="BU61" s="214">
        <v>7.0000000000000007E-2</v>
      </c>
      <c r="BV61" s="214"/>
      <c r="BW61" s="214"/>
      <c r="BX61" s="214"/>
      <c r="BY61" s="214">
        <v>7.0000000000000007E-2</v>
      </c>
      <c r="BZ61" s="214">
        <v>7.0000000000000007E-2</v>
      </c>
      <c r="CA61" s="214">
        <v>7.0000000000000007E-2</v>
      </c>
      <c r="CB61" s="214">
        <v>7.0000000000000007E-2</v>
      </c>
      <c r="CC61" s="214">
        <v>7.0000000000000007E-2</v>
      </c>
      <c r="CD61" s="214">
        <v>6.6000000000000003E-2</v>
      </c>
      <c r="CE61" s="214">
        <v>0.49199999999999999</v>
      </c>
      <c r="CF61" s="214">
        <v>6.6000000000000003E-2</v>
      </c>
      <c r="CG61" s="214">
        <v>7.0000000000000007E-2</v>
      </c>
      <c r="CH61" s="214">
        <v>7.0000000000000007E-2</v>
      </c>
      <c r="CI61" s="215">
        <v>0.13200000000000001</v>
      </c>
      <c r="CJ61" s="215">
        <v>0.376</v>
      </c>
      <c r="CK61" s="215">
        <v>0.49199999999999999</v>
      </c>
      <c r="CM61" s="216" t="s">
        <v>1647</v>
      </c>
      <c r="CN61" s="216" t="s">
        <v>1647</v>
      </c>
      <c r="CO61" s="216" t="s">
        <v>1647</v>
      </c>
      <c r="CP61" s="216" t="s">
        <v>1647</v>
      </c>
      <c r="CQ61" s="216" t="s">
        <v>1647</v>
      </c>
      <c r="CR61" s="216" t="s">
        <v>1647</v>
      </c>
      <c r="CS61" s="216" t="s">
        <v>1647</v>
      </c>
      <c r="CT61" s="216" t="s">
        <v>1647</v>
      </c>
      <c r="CU61" s="217" t="s">
        <v>1647</v>
      </c>
      <c r="CV61" s="210">
        <f t="shared" si="0"/>
        <v>55</v>
      </c>
    </row>
    <row r="62" spans="2:100" s="245" customFormat="1" x14ac:dyDescent="0.25">
      <c r="B62" s="243">
        <v>2014</v>
      </c>
      <c r="C62" s="243">
        <v>56</v>
      </c>
      <c r="D62" s="244">
        <f>SUMIF(Profielen!F:F,Monstervakken!C62,Profielen!K:K)</f>
        <v>26.5</v>
      </c>
      <c r="E62" s="286">
        <f t="shared" si="1"/>
        <v>0.11320754716981132</v>
      </c>
      <c r="F62" s="244">
        <f>SUMIF(Profielen!$F:$F,Monstervakken!$C62,Profielen!AO:AO)</f>
        <v>3</v>
      </c>
      <c r="G62" s="243"/>
      <c r="I62" s="243"/>
      <c r="J62" s="261" t="str">
        <f>_xlfn.XLOOKUP(C62,OCE!C$13:C$27,OCE!B$13:B$27,".")</f>
        <v>.</v>
      </c>
      <c r="L62" s="210" t="s">
        <v>3744</v>
      </c>
      <c r="M62" s="210" t="s">
        <v>3744</v>
      </c>
      <c r="N62" s="210" t="s">
        <v>3745</v>
      </c>
      <c r="O62" s="210" t="s">
        <v>3746</v>
      </c>
      <c r="P62" s="210" t="s">
        <v>3746</v>
      </c>
      <c r="Q62" s="211" t="s">
        <v>3747</v>
      </c>
      <c r="R62" s="212">
        <v>0.28000000000000003</v>
      </c>
      <c r="S62" s="212">
        <v>2</v>
      </c>
      <c r="T62" s="212" t="s">
        <v>3748</v>
      </c>
      <c r="U62" s="212" t="s">
        <v>3748</v>
      </c>
      <c r="V62" s="212" t="s">
        <v>3748</v>
      </c>
      <c r="W62" s="212" t="s">
        <v>3748</v>
      </c>
      <c r="X62" s="212"/>
      <c r="Y62" s="212"/>
      <c r="Z62" s="212"/>
      <c r="AA62" s="212" t="s">
        <v>3748</v>
      </c>
      <c r="AB62" s="212">
        <v>0.3</v>
      </c>
      <c r="AC62" s="212">
        <v>0.16</v>
      </c>
      <c r="AD62" s="212">
        <v>0.17</v>
      </c>
      <c r="AE62" s="212" t="s">
        <v>3748</v>
      </c>
      <c r="AF62" s="212" t="s">
        <v>3748</v>
      </c>
      <c r="AG62" s="212" t="s">
        <v>3748</v>
      </c>
      <c r="AH62" s="212" t="s">
        <v>3748</v>
      </c>
      <c r="AI62" s="212" t="s">
        <v>3748</v>
      </c>
      <c r="AJ62" s="212" t="s">
        <v>3748</v>
      </c>
      <c r="AK62" s="212" t="s">
        <v>3748</v>
      </c>
      <c r="AL62" s="212" t="s">
        <v>3748</v>
      </c>
      <c r="AM62" s="212"/>
      <c r="AN62" s="212"/>
      <c r="AO62" s="212"/>
      <c r="AP62" s="212" t="s">
        <v>3748</v>
      </c>
      <c r="AQ62" s="212" t="s">
        <v>3748</v>
      </c>
      <c r="AR62" s="212" t="s">
        <v>3748</v>
      </c>
      <c r="AS62" s="212" t="s">
        <v>3748</v>
      </c>
      <c r="AT62" s="212" t="s">
        <v>3748</v>
      </c>
      <c r="AU62" s="212">
        <v>0.12</v>
      </c>
      <c r="AV62" s="212">
        <v>0.44</v>
      </c>
      <c r="AW62" s="212">
        <v>0.15</v>
      </c>
      <c r="AX62" s="212" t="s">
        <v>3748</v>
      </c>
      <c r="AY62" s="212" t="s">
        <v>3748</v>
      </c>
      <c r="AZ62" s="212">
        <v>0.44</v>
      </c>
      <c r="BA62" s="213" t="s">
        <v>3692</v>
      </c>
      <c r="BB62" s="214">
        <v>27.9</v>
      </c>
      <c r="BC62" s="214">
        <v>7.0000000000000007E-2</v>
      </c>
      <c r="BD62" s="214">
        <v>7.0000000000000007E-2</v>
      </c>
      <c r="BE62" s="214">
        <v>7.0000000000000007E-2</v>
      </c>
      <c r="BF62" s="214">
        <v>7.0000000000000007E-2</v>
      </c>
      <c r="BG62" s="214"/>
      <c r="BH62" s="214"/>
      <c r="BI62" s="214"/>
      <c r="BJ62" s="214">
        <v>7.0000000000000007E-2</v>
      </c>
      <c r="BK62" s="214">
        <v>0.108</v>
      </c>
      <c r="BL62" s="214">
        <v>5.7299999999999997E-2</v>
      </c>
      <c r="BM62" s="214">
        <v>6.0900000000000003E-2</v>
      </c>
      <c r="BN62" s="214">
        <v>7.0000000000000007E-2</v>
      </c>
      <c r="BO62" s="214">
        <v>7.0000000000000007E-2</v>
      </c>
      <c r="BP62" s="214">
        <v>7.0000000000000007E-2</v>
      </c>
      <c r="BQ62" s="214">
        <v>7.0000000000000007E-2</v>
      </c>
      <c r="BR62" s="214">
        <v>7.0000000000000007E-2</v>
      </c>
      <c r="BS62" s="214">
        <v>7.0000000000000007E-2</v>
      </c>
      <c r="BT62" s="214">
        <v>7.0000000000000007E-2</v>
      </c>
      <c r="BU62" s="214">
        <v>7.0000000000000007E-2</v>
      </c>
      <c r="BV62" s="214"/>
      <c r="BW62" s="214"/>
      <c r="BX62" s="214"/>
      <c r="BY62" s="214">
        <v>7.0000000000000007E-2</v>
      </c>
      <c r="BZ62" s="214">
        <v>7.0000000000000007E-2</v>
      </c>
      <c r="CA62" s="214">
        <v>7.0000000000000007E-2</v>
      </c>
      <c r="CB62" s="214">
        <v>7.0000000000000007E-2</v>
      </c>
      <c r="CC62" s="214">
        <v>7.0000000000000007E-2</v>
      </c>
      <c r="CD62" s="214">
        <v>4.2999999999999997E-2</v>
      </c>
      <c r="CE62" s="214">
        <v>0.158</v>
      </c>
      <c r="CF62" s="214">
        <v>5.3800000000000001E-2</v>
      </c>
      <c r="CG62" s="214">
        <v>7.0000000000000007E-2</v>
      </c>
      <c r="CH62" s="214">
        <v>7.0000000000000007E-2</v>
      </c>
      <c r="CI62" s="215">
        <v>0.1</v>
      </c>
      <c r="CJ62" s="215">
        <v>0.71699999999999997</v>
      </c>
      <c r="CK62" s="215">
        <v>0.158</v>
      </c>
      <c r="CM62" s="216" t="s">
        <v>1647</v>
      </c>
      <c r="CN62" s="216" t="s">
        <v>1647</v>
      </c>
      <c r="CO62" s="216" t="s">
        <v>1647</v>
      </c>
      <c r="CP62" s="216" t="s">
        <v>1647</v>
      </c>
      <c r="CQ62" s="216" t="s">
        <v>1647</v>
      </c>
      <c r="CR62" s="216" t="s">
        <v>1647</v>
      </c>
      <c r="CS62" s="216" t="s">
        <v>1647</v>
      </c>
      <c r="CT62" s="216" t="s">
        <v>1647</v>
      </c>
      <c r="CU62" s="217" t="s">
        <v>1647</v>
      </c>
      <c r="CV62" s="210">
        <f t="shared" si="0"/>
        <v>56</v>
      </c>
    </row>
    <row r="63" spans="2:100" s="245" customFormat="1" x14ac:dyDescent="0.25">
      <c r="B63" s="243">
        <v>4021</v>
      </c>
      <c r="C63" s="243">
        <v>58</v>
      </c>
      <c r="D63" s="244">
        <f>SUMIF(Profielen!F:F,Monstervakken!C63,Profielen!K:K)</f>
        <v>388.5</v>
      </c>
      <c r="E63" s="286">
        <f t="shared" si="1"/>
        <v>0.85199485199485203</v>
      </c>
      <c r="F63" s="244">
        <f>SUMIF(Profielen!$F:$F,Monstervakken!$C63,Profielen!AO:AO)</f>
        <v>331</v>
      </c>
      <c r="G63" s="243"/>
      <c r="I63" s="262" t="s">
        <v>1647</v>
      </c>
      <c r="J63" s="261">
        <f>_xlfn.XLOOKUP(C63,OCE!C$13:C$27,OCE!B$13:B$27,".")</f>
        <v>11</v>
      </c>
      <c r="L63" s="210" t="s">
        <v>3751</v>
      </c>
      <c r="M63" s="210" t="s">
        <v>3752</v>
      </c>
      <c r="N63" s="210" t="s">
        <v>3745</v>
      </c>
      <c r="O63" s="210" t="s">
        <v>3746</v>
      </c>
      <c r="P63" s="210" t="s">
        <v>3746</v>
      </c>
      <c r="Q63" s="211" t="s">
        <v>3747</v>
      </c>
      <c r="R63" s="212">
        <v>0.23</v>
      </c>
      <c r="S63" s="212">
        <v>1.6</v>
      </c>
      <c r="T63" s="212" t="s">
        <v>3748</v>
      </c>
      <c r="U63" s="212" t="s">
        <v>3748</v>
      </c>
      <c r="V63" s="212" t="s">
        <v>3748</v>
      </c>
      <c r="W63" s="212" t="s">
        <v>3748</v>
      </c>
      <c r="X63" s="212"/>
      <c r="Y63" s="212"/>
      <c r="Z63" s="212"/>
      <c r="AA63" s="212" t="s">
        <v>3748</v>
      </c>
      <c r="AB63" s="212" t="s">
        <v>3748</v>
      </c>
      <c r="AC63" s="212" t="s">
        <v>3748</v>
      </c>
      <c r="AD63" s="212" t="s">
        <v>3748</v>
      </c>
      <c r="AE63" s="212" t="s">
        <v>3748</v>
      </c>
      <c r="AF63" s="212" t="s">
        <v>3748</v>
      </c>
      <c r="AG63" s="212" t="s">
        <v>3748</v>
      </c>
      <c r="AH63" s="212" t="s">
        <v>3748</v>
      </c>
      <c r="AI63" s="212" t="s">
        <v>3748</v>
      </c>
      <c r="AJ63" s="212" t="s">
        <v>3748</v>
      </c>
      <c r="AK63" s="212" t="s">
        <v>3748</v>
      </c>
      <c r="AL63" s="212" t="s">
        <v>3748</v>
      </c>
      <c r="AM63" s="212"/>
      <c r="AN63" s="212"/>
      <c r="AO63" s="212"/>
      <c r="AP63" s="212" t="s">
        <v>3748</v>
      </c>
      <c r="AQ63" s="212" t="s">
        <v>3748</v>
      </c>
      <c r="AR63" s="212" t="s">
        <v>3748</v>
      </c>
      <c r="AS63" s="212" t="s">
        <v>3748</v>
      </c>
      <c r="AT63" s="212" t="s">
        <v>3748</v>
      </c>
      <c r="AU63" s="212" t="s">
        <v>3748</v>
      </c>
      <c r="AV63" s="212">
        <v>0.26</v>
      </c>
      <c r="AW63" s="212" t="s">
        <v>3748</v>
      </c>
      <c r="AX63" s="212" t="s">
        <v>3748</v>
      </c>
      <c r="AY63" s="212" t="s">
        <v>3748</v>
      </c>
      <c r="AZ63" s="212">
        <v>0.26</v>
      </c>
      <c r="BA63" s="213" t="s">
        <v>3692</v>
      </c>
      <c r="BB63" s="214">
        <v>19.600000000000001</v>
      </c>
      <c r="BC63" s="214">
        <v>7.0000000000000007E-2</v>
      </c>
      <c r="BD63" s="214">
        <v>7.0000000000000007E-2</v>
      </c>
      <c r="BE63" s="214">
        <v>7.0000000000000007E-2</v>
      </c>
      <c r="BF63" s="214">
        <v>7.0000000000000007E-2</v>
      </c>
      <c r="BG63" s="214"/>
      <c r="BH63" s="214"/>
      <c r="BI63" s="214"/>
      <c r="BJ63" s="214">
        <v>7.0000000000000007E-2</v>
      </c>
      <c r="BK63" s="214">
        <v>7.0000000000000007E-2</v>
      </c>
      <c r="BL63" s="214">
        <v>7.0000000000000007E-2</v>
      </c>
      <c r="BM63" s="214">
        <v>7.0000000000000007E-2</v>
      </c>
      <c r="BN63" s="214">
        <v>7.0000000000000007E-2</v>
      </c>
      <c r="BO63" s="214">
        <v>7.0000000000000007E-2</v>
      </c>
      <c r="BP63" s="214">
        <v>7.0000000000000007E-2</v>
      </c>
      <c r="BQ63" s="214">
        <v>7.0000000000000007E-2</v>
      </c>
      <c r="BR63" s="214">
        <v>7.0000000000000007E-2</v>
      </c>
      <c r="BS63" s="214">
        <v>7.0000000000000007E-2</v>
      </c>
      <c r="BT63" s="214">
        <v>7.0000000000000007E-2</v>
      </c>
      <c r="BU63" s="214">
        <v>7.0000000000000007E-2</v>
      </c>
      <c r="BV63" s="214"/>
      <c r="BW63" s="214"/>
      <c r="BX63" s="214"/>
      <c r="BY63" s="214">
        <v>7.0000000000000007E-2</v>
      </c>
      <c r="BZ63" s="214">
        <v>7.0000000000000007E-2</v>
      </c>
      <c r="CA63" s="214">
        <v>7.0000000000000007E-2</v>
      </c>
      <c r="CB63" s="214">
        <v>7.0000000000000007E-2</v>
      </c>
      <c r="CC63" s="214">
        <v>7.0000000000000007E-2</v>
      </c>
      <c r="CD63" s="214">
        <v>7.0000000000000007E-2</v>
      </c>
      <c r="CE63" s="214">
        <v>0.13300000000000001</v>
      </c>
      <c r="CF63" s="214">
        <v>7.0000000000000007E-2</v>
      </c>
      <c r="CG63" s="214">
        <v>7.0000000000000007E-2</v>
      </c>
      <c r="CH63" s="214">
        <v>7.0000000000000007E-2</v>
      </c>
      <c r="CI63" s="215">
        <v>0.11700000000000001</v>
      </c>
      <c r="CJ63" s="215">
        <v>0.81599999999999995</v>
      </c>
      <c r="CK63" s="215">
        <v>0.13300000000000001</v>
      </c>
      <c r="CM63" s="216" t="s">
        <v>1647</v>
      </c>
      <c r="CN63" s="216" t="s">
        <v>1647</v>
      </c>
      <c r="CO63" s="216" t="s">
        <v>1647</v>
      </c>
      <c r="CP63" s="216" t="s">
        <v>1647</v>
      </c>
      <c r="CQ63" s="216" t="s">
        <v>1647</v>
      </c>
      <c r="CR63" s="216" t="s">
        <v>1647</v>
      </c>
      <c r="CS63" s="216" t="s">
        <v>1647</v>
      </c>
      <c r="CT63" s="216" t="s">
        <v>1647</v>
      </c>
      <c r="CU63" s="217" t="s">
        <v>1647</v>
      </c>
      <c r="CV63" s="210">
        <f t="shared" si="0"/>
        <v>58</v>
      </c>
    </row>
    <row r="64" spans="2:100" s="245" customFormat="1" x14ac:dyDescent="0.25">
      <c r="B64" s="243">
        <v>4022</v>
      </c>
      <c r="C64" s="243">
        <v>59</v>
      </c>
      <c r="D64" s="244">
        <f>SUMIF(Profielen!F:F,Monstervakken!C64,Profielen!K:K)</f>
        <v>41.5</v>
      </c>
      <c r="E64" s="286">
        <f t="shared" si="1"/>
        <v>2.1927710843373496</v>
      </c>
      <c r="F64" s="244">
        <f>SUMIF(Profielen!$F:$F,Monstervakken!$C64,Profielen!AO:AO)</f>
        <v>91</v>
      </c>
      <c r="G64" s="243"/>
      <c r="I64" s="243"/>
      <c r="J64" s="261" t="str">
        <f>_xlfn.XLOOKUP(C64,OCE!C$13:C$27,OCE!B$13:B$27,".")</f>
        <v>.</v>
      </c>
      <c r="L64" s="210" t="s">
        <v>3751</v>
      </c>
      <c r="M64" s="210" t="s">
        <v>3752</v>
      </c>
      <c r="N64" s="210" t="s">
        <v>3745</v>
      </c>
      <c r="O64" s="210" t="s">
        <v>3746</v>
      </c>
      <c r="P64" s="210" t="s">
        <v>3746</v>
      </c>
      <c r="Q64" s="211" t="s">
        <v>3747</v>
      </c>
      <c r="R64" s="212">
        <v>0.34</v>
      </c>
      <c r="S64" s="212">
        <v>0.65</v>
      </c>
      <c r="T64" s="212" t="s">
        <v>3748</v>
      </c>
      <c r="U64" s="212" t="s">
        <v>3748</v>
      </c>
      <c r="V64" s="212" t="s">
        <v>3748</v>
      </c>
      <c r="W64" s="212" t="s">
        <v>3748</v>
      </c>
      <c r="X64" s="212"/>
      <c r="Y64" s="212"/>
      <c r="Z64" s="212"/>
      <c r="AA64" s="212" t="s">
        <v>3748</v>
      </c>
      <c r="AB64" s="212">
        <v>0.22</v>
      </c>
      <c r="AC64" s="212" t="s">
        <v>3748</v>
      </c>
      <c r="AD64" s="212" t="s">
        <v>3748</v>
      </c>
      <c r="AE64" s="212" t="s">
        <v>3748</v>
      </c>
      <c r="AF64" s="212" t="s">
        <v>3748</v>
      </c>
      <c r="AG64" s="212" t="s">
        <v>3748</v>
      </c>
      <c r="AH64" s="212" t="s">
        <v>3748</v>
      </c>
      <c r="AI64" s="212" t="s">
        <v>3748</v>
      </c>
      <c r="AJ64" s="212" t="s">
        <v>3748</v>
      </c>
      <c r="AK64" s="212" t="s">
        <v>3748</v>
      </c>
      <c r="AL64" s="212" t="s">
        <v>3748</v>
      </c>
      <c r="AM64" s="212"/>
      <c r="AN64" s="212"/>
      <c r="AO64" s="212"/>
      <c r="AP64" s="212" t="s">
        <v>3748</v>
      </c>
      <c r="AQ64" s="212" t="s">
        <v>3748</v>
      </c>
      <c r="AR64" s="212" t="s">
        <v>3748</v>
      </c>
      <c r="AS64" s="212" t="s">
        <v>3748</v>
      </c>
      <c r="AT64" s="212" t="s">
        <v>3748</v>
      </c>
      <c r="AU64" s="212" t="s">
        <v>3748</v>
      </c>
      <c r="AV64" s="212">
        <v>0.33</v>
      </c>
      <c r="AW64" s="212" t="s">
        <v>3748</v>
      </c>
      <c r="AX64" s="212" t="s">
        <v>3748</v>
      </c>
      <c r="AY64" s="212" t="s">
        <v>3748</v>
      </c>
      <c r="AZ64" s="212">
        <v>0.33</v>
      </c>
      <c r="BA64" s="213" t="s">
        <v>3692</v>
      </c>
      <c r="BB64" s="214">
        <v>56.4</v>
      </c>
      <c r="BC64" s="214">
        <v>7.0000000000000007E-2</v>
      </c>
      <c r="BD64" s="214">
        <v>7.0000000000000007E-2</v>
      </c>
      <c r="BE64" s="214">
        <v>7.0000000000000007E-2</v>
      </c>
      <c r="BF64" s="214">
        <v>7.0000000000000007E-2</v>
      </c>
      <c r="BG64" s="214"/>
      <c r="BH64" s="214"/>
      <c r="BI64" s="214"/>
      <c r="BJ64" s="214">
        <v>7.0000000000000007E-2</v>
      </c>
      <c r="BK64" s="214">
        <v>7.3300000000000004E-2</v>
      </c>
      <c r="BL64" s="214">
        <v>7.0000000000000007E-2</v>
      </c>
      <c r="BM64" s="214">
        <v>7.0000000000000007E-2</v>
      </c>
      <c r="BN64" s="214">
        <v>7.0000000000000007E-2</v>
      </c>
      <c r="BO64" s="214">
        <v>7.0000000000000007E-2</v>
      </c>
      <c r="BP64" s="214">
        <v>7.0000000000000007E-2</v>
      </c>
      <c r="BQ64" s="214">
        <v>7.0000000000000007E-2</v>
      </c>
      <c r="BR64" s="214">
        <v>7.0000000000000007E-2</v>
      </c>
      <c r="BS64" s="214">
        <v>7.0000000000000007E-2</v>
      </c>
      <c r="BT64" s="214">
        <v>7.0000000000000007E-2</v>
      </c>
      <c r="BU64" s="214">
        <v>7.0000000000000007E-2</v>
      </c>
      <c r="BV64" s="214"/>
      <c r="BW64" s="214"/>
      <c r="BX64" s="214"/>
      <c r="BY64" s="214">
        <v>7.0000000000000007E-2</v>
      </c>
      <c r="BZ64" s="214">
        <v>7.0000000000000007E-2</v>
      </c>
      <c r="CA64" s="214">
        <v>7.0000000000000007E-2</v>
      </c>
      <c r="CB64" s="214">
        <v>7.0000000000000007E-2</v>
      </c>
      <c r="CC64" s="214">
        <v>7.0000000000000007E-2</v>
      </c>
      <c r="CD64" s="214">
        <v>7.0000000000000007E-2</v>
      </c>
      <c r="CE64" s="214">
        <v>0.11</v>
      </c>
      <c r="CF64" s="214">
        <v>7.0000000000000007E-2</v>
      </c>
      <c r="CG64" s="214">
        <v>7.0000000000000007E-2</v>
      </c>
      <c r="CH64" s="214">
        <v>7.0000000000000007E-2</v>
      </c>
      <c r="CI64" s="215">
        <v>0.113</v>
      </c>
      <c r="CJ64" s="215">
        <v>0.217</v>
      </c>
      <c r="CK64" s="215">
        <v>0.11</v>
      </c>
      <c r="CM64" s="216" t="s">
        <v>1647</v>
      </c>
      <c r="CN64" s="216" t="s">
        <v>1647</v>
      </c>
      <c r="CO64" s="216" t="s">
        <v>1647</v>
      </c>
      <c r="CP64" s="216" t="s">
        <v>1647</v>
      </c>
      <c r="CQ64" s="216" t="s">
        <v>1647</v>
      </c>
      <c r="CR64" s="216" t="s">
        <v>1647</v>
      </c>
      <c r="CS64" s="216" t="s">
        <v>1647</v>
      </c>
      <c r="CT64" s="216" t="s">
        <v>1647</v>
      </c>
      <c r="CU64" s="217" t="s">
        <v>1647</v>
      </c>
      <c r="CV64" s="210">
        <f t="shared" si="0"/>
        <v>59</v>
      </c>
    </row>
    <row r="65" spans="2:100" s="245" customFormat="1" x14ac:dyDescent="0.25">
      <c r="B65" s="243">
        <v>3015</v>
      </c>
      <c r="C65" s="243">
        <v>60</v>
      </c>
      <c r="D65" s="244">
        <f>SUMIF(Profielen!F:F,Monstervakken!C65,Profielen!K:K)</f>
        <v>171</v>
      </c>
      <c r="E65" s="286">
        <f t="shared" si="1"/>
        <v>0.95906432748538006</v>
      </c>
      <c r="F65" s="244">
        <f>SUMIF(Profielen!$F:$F,Monstervakken!$C65,Profielen!AO:AO)</f>
        <v>164</v>
      </c>
      <c r="G65" s="243"/>
      <c r="I65" s="243"/>
      <c r="J65" s="261" t="str">
        <f>_xlfn.XLOOKUP(C65,OCE!C$13:C$27,OCE!B$13:B$27,".")</f>
        <v>.</v>
      </c>
      <c r="L65" s="210" t="s">
        <v>3751</v>
      </c>
      <c r="M65" s="210" t="s">
        <v>3750</v>
      </c>
      <c r="N65" s="210" t="s">
        <v>3745</v>
      </c>
      <c r="O65" s="210" t="s">
        <v>3746</v>
      </c>
      <c r="P65" s="210" t="s">
        <v>3746</v>
      </c>
      <c r="Q65" s="211" t="s">
        <v>3747</v>
      </c>
      <c r="R65" s="212">
        <v>0.3</v>
      </c>
      <c r="S65" s="212">
        <v>1.1000000000000001</v>
      </c>
      <c r="T65" s="212" t="s">
        <v>3748</v>
      </c>
      <c r="U65" s="212" t="s">
        <v>3748</v>
      </c>
      <c r="V65" s="212" t="s">
        <v>3748</v>
      </c>
      <c r="W65" s="212" t="s">
        <v>3748</v>
      </c>
      <c r="X65" s="212"/>
      <c r="Y65" s="212"/>
      <c r="Z65" s="212"/>
      <c r="AA65" s="212" t="s">
        <v>3748</v>
      </c>
      <c r="AB65" s="212">
        <v>0.11</v>
      </c>
      <c r="AC65" s="212" t="s">
        <v>3748</v>
      </c>
      <c r="AD65" s="212" t="s">
        <v>3748</v>
      </c>
      <c r="AE65" s="212" t="s">
        <v>3748</v>
      </c>
      <c r="AF65" s="212" t="s">
        <v>3748</v>
      </c>
      <c r="AG65" s="212" t="s">
        <v>3748</v>
      </c>
      <c r="AH65" s="212" t="s">
        <v>3748</v>
      </c>
      <c r="AI65" s="212" t="s">
        <v>3748</v>
      </c>
      <c r="AJ65" s="212" t="s">
        <v>3748</v>
      </c>
      <c r="AK65" s="212" t="s">
        <v>3748</v>
      </c>
      <c r="AL65" s="212" t="s">
        <v>3748</v>
      </c>
      <c r="AM65" s="212"/>
      <c r="AN65" s="212"/>
      <c r="AO65" s="212"/>
      <c r="AP65" s="212" t="s">
        <v>3748</v>
      </c>
      <c r="AQ65" s="212" t="s">
        <v>3748</v>
      </c>
      <c r="AR65" s="212" t="s">
        <v>3748</v>
      </c>
      <c r="AS65" s="212" t="s">
        <v>3748</v>
      </c>
      <c r="AT65" s="212" t="s">
        <v>3748</v>
      </c>
      <c r="AU65" s="212">
        <v>0.18</v>
      </c>
      <c r="AV65" s="212">
        <v>3.9</v>
      </c>
      <c r="AW65" s="212">
        <v>0.21</v>
      </c>
      <c r="AX65" s="212" t="s">
        <v>3748</v>
      </c>
      <c r="AY65" s="212" t="s">
        <v>3748</v>
      </c>
      <c r="AZ65" s="212">
        <v>3.9</v>
      </c>
      <c r="BA65" s="213" t="s">
        <v>3692</v>
      </c>
      <c r="BB65" s="214">
        <v>25.7</v>
      </c>
      <c r="BC65" s="214">
        <v>7.0000000000000007E-2</v>
      </c>
      <c r="BD65" s="214">
        <v>7.0000000000000007E-2</v>
      </c>
      <c r="BE65" s="214">
        <v>7.0000000000000007E-2</v>
      </c>
      <c r="BF65" s="214">
        <v>7.0000000000000007E-2</v>
      </c>
      <c r="BG65" s="214"/>
      <c r="BH65" s="214"/>
      <c r="BI65" s="214"/>
      <c r="BJ65" s="214">
        <v>7.0000000000000007E-2</v>
      </c>
      <c r="BK65" s="214">
        <v>4.2799999999999998E-2</v>
      </c>
      <c r="BL65" s="214">
        <v>7.0000000000000007E-2</v>
      </c>
      <c r="BM65" s="214">
        <v>7.0000000000000007E-2</v>
      </c>
      <c r="BN65" s="214">
        <v>7.0000000000000007E-2</v>
      </c>
      <c r="BO65" s="214">
        <v>7.0000000000000007E-2</v>
      </c>
      <c r="BP65" s="214">
        <v>7.0000000000000007E-2</v>
      </c>
      <c r="BQ65" s="214">
        <v>7.0000000000000007E-2</v>
      </c>
      <c r="BR65" s="214">
        <v>7.0000000000000007E-2</v>
      </c>
      <c r="BS65" s="214">
        <v>7.0000000000000007E-2</v>
      </c>
      <c r="BT65" s="214">
        <v>7.0000000000000007E-2</v>
      </c>
      <c r="BU65" s="214">
        <v>7.0000000000000007E-2</v>
      </c>
      <c r="BV65" s="214"/>
      <c r="BW65" s="214"/>
      <c r="BX65" s="214"/>
      <c r="BY65" s="214">
        <v>7.0000000000000007E-2</v>
      </c>
      <c r="BZ65" s="214">
        <v>7.0000000000000007E-2</v>
      </c>
      <c r="CA65" s="214">
        <v>7.0000000000000007E-2</v>
      </c>
      <c r="CB65" s="214">
        <v>7.0000000000000007E-2</v>
      </c>
      <c r="CC65" s="214">
        <v>7.0000000000000007E-2</v>
      </c>
      <c r="CD65" s="214">
        <v>7.0000000000000007E-2</v>
      </c>
      <c r="CE65" s="214">
        <v>1.52</v>
      </c>
      <c r="CF65" s="214">
        <v>8.1699999999999995E-2</v>
      </c>
      <c r="CG65" s="214">
        <v>7.0000000000000007E-2</v>
      </c>
      <c r="CH65" s="214">
        <v>7.0000000000000007E-2</v>
      </c>
      <c r="CI65" s="215">
        <v>0.11700000000000001</v>
      </c>
      <c r="CJ65" s="215">
        <v>0.42799999999999999</v>
      </c>
      <c r="CK65" s="215">
        <v>1.52</v>
      </c>
      <c r="CM65" s="216" t="s">
        <v>32</v>
      </c>
      <c r="CN65" s="216" t="s">
        <v>1647</v>
      </c>
      <c r="CO65" s="216" t="s">
        <v>1647</v>
      </c>
      <c r="CP65" s="216" t="s">
        <v>1647</v>
      </c>
      <c r="CQ65" s="216" t="s">
        <v>32</v>
      </c>
      <c r="CR65" s="216" t="s">
        <v>32</v>
      </c>
      <c r="CS65" s="216" t="s">
        <v>32</v>
      </c>
      <c r="CT65" s="216" t="s">
        <v>32</v>
      </c>
      <c r="CU65" s="217" t="s">
        <v>32</v>
      </c>
      <c r="CV65" s="210">
        <f t="shared" si="0"/>
        <v>60</v>
      </c>
    </row>
    <row r="66" spans="2:100" s="245" customFormat="1" x14ac:dyDescent="0.25">
      <c r="B66" s="243">
        <v>4023</v>
      </c>
      <c r="C66" s="243">
        <v>61</v>
      </c>
      <c r="D66" s="244">
        <f>SUMIF(Profielen!F:F,Monstervakken!C66,Profielen!K:K)</f>
        <v>60.5</v>
      </c>
      <c r="E66" s="286">
        <f t="shared" si="1"/>
        <v>1.0909090909090908</v>
      </c>
      <c r="F66" s="244">
        <f>SUMIF(Profielen!$F:$F,Monstervakken!$C66,Profielen!AO:AO)</f>
        <v>66</v>
      </c>
      <c r="G66" s="243"/>
      <c r="I66" s="243"/>
      <c r="J66" s="261" t="str">
        <f>_xlfn.XLOOKUP(C66,OCE!C$13:C$27,OCE!B$13:B$27,".")</f>
        <v>.</v>
      </c>
      <c r="L66" s="210" t="s">
        <v>3751</v>
      </c>
      <c r="M66" s="210" t="s">
        <v>3752</v>
      </c>
      <c r="N66" s="210" t="s">
        <v>3745</v>
      </c>
      <c r="O66" s="210" t="s">
        <v>5660</v>
      </c>
      <c r="P66" s="210" t="s">
        <v>5660</v>
      </c>
      <c r="Q66" s="211" t="s">
        <v>3747</v>
      </c>
      <c r="R66" s="212">
        <v>0.2</v>
      </c>
      <c r="S66" s="212">
        <v>0.84</v>
      </c>
      <c r="T66" s="212" t="s">
        <v>3748</v>
      </c>
      <c r="U66" s="212" t="s">
        <v>3748</v>
      </c>
      <c r="V66" s="212" t="s">
        <v>3748</v>
      </c>
      <c r="W66" s="212" t="s">
        <v>3748</v>
      </c>
      <c r="X66" s="212"/>
      <c r="Y66" s="212"/>
      <c r="Z66" s="212"/>
      <c r="AA66" s="212" t="s">
        <v>3748</v>
      </c>
      <c r="AB66" s="212" t="s">
        <v>3748</v>
      </c>
      <c r="AC66" s="212" t="s">
        <v>3748</v>
      </c>
      <c r="AD66" s="212" t="s">
        <v>3748</v>
      </c>
      <c r="AE66" s="212" t="s">
        <v>3748</v>
      </c>
      <c r="AF66" s="212" t="s">
        <v>3748</v>
      </c>
      <c r="AG66" s="212" t="s">
        <v>3748</v>
      </c>
      <c r="AH66" s="212" t="s">
        <v>3748</v>
      </c>
      <c r="AI66" s="212" t="s">
        <v>3748</v>
      </c>
      <c r="AJ66" s="212" t="s">
        <v>3748</v>
      </c>
      <c r="AK66" s="212" t="s">
        <v>3748</v>
      </c>
      <c r="AL66" s="212" t="s">
        <v>3748</v>
      </c>
      <c r="AM66" s="212"/>
      <c r="AN66" s="212"/>
      <c r="AO66" s="212"/>
      <c r="AP66" s="212" t="s">
        <v>3748</v>
      </c>
      <c r="AQ66" s="212" t="s">
        <v>3748</v>
      </c>
      <c r="AR66" s="212" t="s">
        <v>3748</v>
      </c>
      <c r="AS66" s="212" t="s">
        <v>3748</v>
      </c>
      <c r="AT66" s="212" t="s">
        <v>3748</v>
      </c>
      <c r="AU66" s="212">
        <v>0.17</v>
      </c>
      <c r="AV66" s="212">
        <v>0.55000000000000004</v>
      </c>
      <c r="AW66" s="212" t="s">
        <v>3748</v>
      </c>
      <c r="AX66" s="212" t="s">
        <v>3748</v>
      </c>
      <c r="AY66" s="212" t="s">
        <v>3748</v>
      </c>
      <c r="AZ66" s="212">
        <v>0.55000000000000004</v>
      </c>
      <c r="BA66" s="213" t="s">
        <v>3692</v>
      </c>
      <c r="BB66" s="214">
        <v>18.399999999999999</v>
      </c>
      <c r="BC66" s="214">
        <v>7.0000000000000007E-2</v>
      </c>
      <c r="BD66" s="214">
        <v>7.0000000000000007E-2</v>
      </c>
      <c r="BE66" s="214">
        <v>7.0000000000000007E-2</v>
      </c>
      <c r="BF66" s="214">
        <v>7.0000000000000007E-2</v>
      </c>
      <c r="BG66" s="214"/>
      <c r="BH66" s="214"/>
      <c r="BI66" s="214"/>
      <c r="BJ66" s="214">
        <v>7.0000000000000007E-2</v>
      </c>
      <c r="BK66" s="214">
        <v>7.0000000000000007E-2</v>
      </c>
      <c r="BL66" s="214">
        <v>7.0000000000000007E-2</v>
      </c>
      <c r="BM66" s="214">
        <v>7.0000000000000007E-2</v>
      </c>
      <c r="BN66" s="214">
        <v>7.0000000000000007E-2</v>
      </c>
      <c r="BO66" s="214">
        <v>7.0000000000000007E-2</v>
      </c>
      <c r="BP66" s="214">
        <v>7.0000000000000007E-2</v>
      </c>
      <c r="BQ66" s="214">
        <v>7.0000000000000007E-2</v>
      </c>
      <c r="BR66" s="214">
        <v>7.0000000000000007E-2</v>
      </c>
      <c r="BS66" s="214">
        <v>7.0000000000000007E-2</v>
      </c>
      <c r="BT66" s="214">
        <v>7.0000000000000007E-2</v>
      </c>
      <c r="BU66" s="214">
        <v>7.0000000000000007E-2</v>
      </c>
      <c r="BV66" s="214"/>
      <c r="BW66" s="214"/>
      <c r="BX66" s="214"/>
      <c r="BY66" s="214">
        <v>7.0000000000000007E-2</v>
      </c>
      <c r="BZ66" s="214">
        <v>7.0000000000000007E-2</v>
      </c>
      <c r="CA66" s="214">
        <v>7.0000000000000007E-2</v>
      </c>
      <c r="CB66" s="214">
        <v>7.0000000000000007E-2</v>
      </c>
      <c r="CC66" s="214">
        <v>7.0000000000000007E-2</v>
      </c>
      <c r="CD66" s="214">
        <v>9.2399999999999996E-2</v>
      </c>
      <c r="CE66" s="214">
        <v>0.29899999999999999</v>
      </c>
      <c r="CF66" s="214">
        <v>7.0000000000000007E-2</v>
      </c>
      <c r="CG66" s="214">
        <v>7.0000000000000007E-2</v>
      </c>
      <c r="CH66" s="214">
        <v>7.0000000000000007E-2</v>
      </c>
      <c r="CI66" s="215">
        <v>0.109</v>
      </c>
      <c r="CJ66" s="215">
        <v>0.45700000000000002</v>
      </c>
      <c r="CK66" s="215">
        <v>0.29899999999999999</v>
      </c>
      <c r="CM66" s="216" t="s">
        <v>1647</v>
      </c>
      <c r="CN66" s="216" t="s">
        <v>1647</v>
      </c>
      <c r="CO66" s="216" t="s">
        <v>1647</v>
      </c>
      <c r="CP66" s="216" t="s">
        <v>1647</v>
      </c>
      <c r="CQ66" s="216" t="s">
        <v>1647</v>
      </c>
      <c r="CR66" s="216" t="s">
        <v>1647</v>
      </c>
      <c r="CS66" s="216" t="s">
        <v>1647</v>
      </c>
      <c r="CT66" s="216" t="s">
        <v>1647</v>
      </c>
      <c r="CU66" s="217" t="s">
        <v>1647</v>
      </c>
      <c r="CV66" s="210">
        <f t="shared" si="0"/>
        <v>61</v>
      </c>
    </row>
    <row r="67" spans="2:100" s="245" customFormat="1" x14ac:dyDescent="0.25">
      <c r="B67" s="243">
        <v>3016</v>
      </c>
      <c r="C67" s="243">
        <v>62</v>
      </c>
      <c r="D67" s="244">
        <f>SUMIF(Profielen!F:F,Monstervakken!C67,Profielen!K:K)</f>
        <v>62</v>
      </c>
      <c r="E67" s="286">
        <f t="shared" si="1"/>
        <v>0.33870967741935482</v>
      </c>
      <c r="F67" s="244">
        <f>SUMIF(Profielen!$F:$F,Monstervakken!$C67,Profielen!AO:AO)</f>
        <v>21</v>
      </c>
      <c r="G67" s="243"/>
      <c r="I67" s="243"/>
      <c r="J67" s="261" t="str">
        <f>_xlfn.XLOOKUP(C67,OCE!C$13:C$27,OCE!B$13:B$27,".")</f>
        <v>.</v>
      </c>
      <c r="L67" s="210" t="s">
        <v>3751</v>
      </c>
      <c r="M67" s="210" t="s">
        <v>3750</v>
      </c>
      <c r="N67" s="210" t="s">
        <v>3745</v>
      </c>
      <c r="O67" s="210" t="s">
        <v>3746</v>
      </c>
      <c r="P67" s="210" t="s">
        <v>3746</v>
      </c>
      <c r="Q67" s="211" t="s">
        <v>3747</v>
      </c>
      <c r="R67" s="212">
        <v>0.36</v>
      </c>
      <c r="S67" s="212">
        <v>0.83</v>
      </c>
      <c r="T67" s="212" t="s">
        <v>3748</v>
      </c>
      <c r="U67" s="212" t="s">
        <v>3748</v>
      </c>
      <c r="V67" s="212" t="s">
        <v>3748</v>
      </c>
      <c r="W67" s="212" t="s">
        <v>3748</v>
      </c>
      <c r="X67" s="212"/>
      <c r="Y67" s="212"/>
      <c r="Z67" s="212"/>
      <c r="AA67" s="212" t="s">
        <v>3748</v>
      </c>
      <c r="AB67" s="212">
        <v>0.21</v>
      </c>
      <c r="AC67" s="212">
        <v>0.12</v>
      </c>
      <c r="AD67" s="212">
        <v>0.57999999999999996</v>
      </c>
      <c r="AE67" s="212">
        <v>0.17</v>
      </c>
      <c r="AF67" s="212">
        <v>0.24</v>
      </c>
      <c r="AG67" s="212" t="s">
        <v>3748</v>
      </c>
      <c r="AH67" s="212" t="s">
        <v>3748</v>
      </c>
      <c r="AI67" s="212" t="s">
        <v>3748</v>
      </c>
      <c r="AJ67" s="212" t="s">
        <v>3748</v>
      </c>
      <c r="AK67" s="212" t="s">
        <v>3748</v>
      </c>
      <c r="AL67" s="212" t="s">
        <v>3748</v>
      </c>
      <c r="AM67" s="212"/>
      <c r="AN67" s="212"/>
      <c r="AO67" s="212"/>
      <c r="AP67" s="212" t="s">
        <v>3748</v>
      </c>
      <c r="AQ67" s="212" t="s">
        <v>3748</v>
      </c>
      <c r="AR67" s="212" t="s">
        <v>3748</v>
      </c>
      <c r="AS67" s="212" t="s">
        <v>3748</v>
      </c>
      <c r="AT67" s="212" t="s">
        <v>3748</v>
      </c>
      <c r="AU67" s="212">
        <v>0.12</v>
      </c>
      <c r="AV67" s="212">
        <v>0.22</v>
      </c>
      <c r="AW67" s="212" t="s">
        <v>3748</v>
      </c>
      <c r="AX67" s="212" t="s">
        <v>3748</v>
      </c>
      <c r="AY67" s="212" t="s">
        <v>3748</v>
      </c>
      <c r="AZ67" s="212">
        <v>0.57999999999999996</v>
      </c>
      <c r="BA67" s="213" t="s">
        <v>3674</v>
      </c>
      <c r="BB67" s="214">
        <v>10.8</v>
      </c>
      <c r="BC67" s="214">
        <v>7.0000000000000007E-2</v>
      </c>
      <c r="BD67" s="214">
        <v>7.0000000000000007E-2</v>
      </c>
      <c r="BE67" s="214">
        <v>7.0000000000000007E-2</v>
      </c>
      <c r="BF67" s="214">
        <v>7.0000000000000007E-2</v>
      </c>
      <c r="BG67" s="214"/>
      <c r="BH67" s="214"/>
      <c r="BI67" s="214"/>
      <c r="BJ67" s="214">
        <v>7.0000000000000007E-2</v>
      </c>
      <c r="BK67" s="214">
        <v>0.19400000000000001</v>
      </c>
      <c r="BL67" s="214">
        <v>0.111</v>
      </c>
      <c r="BM67" s="214">
        <v>0.53700000000000003</v>
      </c>
      <c r="BN67" s="214">
        <v>0.157</v>
      </c>
      <c r="BO67" s="214">
        <v>0.222</v>
      </c>
      <c r="BP67" s="214">
        <v>7.0000000000000007E-2</v>
      </c>
      <c r="BQ67" s="214">
        <v>7.0000000000000007E-2</v>
      </c>
      <c r="BR67" s="214">
        <v>7.0000000000000007E-2</v>
      </c>
      <c r="BS67" s="214">
        <v>7.0000000000000007E-2</v>
      </c>
      <c r="BT67" s="214">
        <v>7.0000000000000007E-2</v>
      </c>
      <c r="BU67" s="214">
        <v>7.0000000000000007E-2</v>
      </c>
      <c r="BV67" s="214"/>
      <c r="BW67" s="214"/>
      <c r="BX67" s="214"/>
      <c r="BY67" s="214">
        <v>7.0000000000000007E-2</v>
      </c>
      <c r="BZ67" s="214">
        <v>7.0000000000000007E-2</v>
      </c>
      <c r="CA67" s="214">
        <v>7.0000000000000007E-2</v>
      </c>
      <c r="CB67" s="214">
        <v>7.0000000000000007E-2</v>
      </c>
      <c r="CC67" s="214">
        <v>7.0000000000000007E-2</v>
      </c>
      <c r="CD67" s="214">
        <v>0.111</v>
      </c>
      <c r="CE67" s="214">
        <v>0.20399999999999999</v>
      </c>
      <c r="CF67" s="214">
        <v>7.0000000000000007E-2</v>
      </c>
      <c r="CG67" s="214">
        <v>7.0000000000000007E-2</v>
      </c>
      <c r="CH67" s="214">
        <v>7.0000000000000007E-2</v>
      </c>
      <c r="CI67" s="215">
        <v>0.33300000000000002</v>
      </c>
      <c r="CJ67" s="215">
        <v>0.76900000000000002</v>
      </c>
      <c r="CK67" s="215">
        <v>0.53700000000000003</v>
      </c>
      <c r="CM67" s="216" t="s">
        <v>1647</v>
      </c>
      <c r="CN67" s="216" t="s">
        <v>1647</v>
      </c>
      <c r="CO67" s="216" t="s">
        <v>1647</v>
      </c>
      <c r="CP67" s="216" t="s">
        <v>1647</v>
      </c>
      <c r="CQ67" s="216" t="s">
        <v>1647</v>
      </c>
      <c r="CR67" s="216" t="s">
        <v>1647</v>
      </c>
      <c r="CS67" s="216" t="s">
        <v>1647</v>
      </c>
      <c r="CT67" s="216" t="s">
        <v>1647</v>
      </c>
      <c r="CU67" s="217" t="s">
        <v>1647</v>
      </c>
      <c r="CV67" s="210">
        <f t="shared" si="0"/>
        <v>62</v>
      </c>
    </row>
    <row r="68" spans="2:100" s="245" customFormat="1" x14ac:dyDescent="0.25">
      <c r="B68" s="243">
        <v>4024</v>
      </c>
      <c r="C68" s="243">
        <v>63</v>
      </c>
      <c r="D68" s="244">
        <f>SUMIF(Profielen!F:F,Monstervakken!C68,Profielen!K:K)</f>
        <v>256</v>
      </c>
      <c r="E68" s="286">
        <f t="shared" si="1"/>
        <v>0.18359375</v>
      </c>
      <c r="F68" s="244">
        <f>SUMIF(Profielen!$F:$F,Monstervakken!$C68,Profielen!AO:AO)</f>
        <v>47</v>
      </c>
      <c r="G68" s="243"/>
      <c r="I68" s="243"/>
      <c r="J68" s="261" t="str">
        <f>_xlfn.XLOOKUP(C68,OCE!C$13:C$27,OCE!B$13:B$27,".")</f>
        <v>.</v>
      </c>
      <c r="L68" s="210" t="s">
        <v>3751</v>
      </c>
      <c r="M68" s="210" t="s">
        <v>3752</v>
      </c>
      <c r="N68" s="210" t="s">
        <v>3745</v>
      </c>
      <c r="O68" s="210" t="s">
        <v>3746</v>
      </c>
      <c r="P68" s="210" t="s">
        <v>3746</v>
      </c>
      <c r="Q68" s="211" t="s">
        <v>3747</v>
      </c>
      <c r="R68" s="212">
        <v>0.27</v>
      </c>
      <c r="S68" s="212">
        <v>0.71</v>
      </c>
      <c r="T68" s="212" t="s">
        <v>3748</v>
      </c>
      <c r="U68" s="212" t="s">
        <v>3748</v>
      </c>
      <c r="V68" s="212" t="s">
        <v>3748</v>
      </c>
      <c r="W68" s="212" t="s">
        <v>3748</v>
      </c>
      <c r="X68" s="212"/>
      <c r="Y68" s="212"/>
      <c r="Z68" s="212"/>
      <c r="AA68" s="212" t="s">
        <v>3748</v>
      </c>
      <c r="AB68" s="212">
        <v>0.15</v>
      </c>
      <c r="AC68" s="212">
        <v>0.13</v>
      </c>
      <c r="AD68" s="212">
        <v>0.53</v>
      </c>
      <c r="AE68" s="212" t="s">
        <v>3748</v>
      </c>
      <c r="AF68" s="212">
        <v>0.17</v>
      </c>
      <c r="AG68" s="212" t="s">
        <v>3748</v>
      </c>
      <c r="AH68" s="212" t="s">
        <v>3748</v>
      </c>
      <c r="AI68" s="212" t="s">
        <v>3748</v>
      </c>
      <c r="AJ68" s="212" t="s">
        <v>3748</v>
      </c>
      <c r="AK68" s="212" t="s">
        <v>3748</v>
      </c>
      <c r="AL68" s="212" t="s">
        <v>3748</v>
      </c>
      <c r="AM68" s="212"/>
      <c r="AN68" s="212"/>
      <c r="AO68" s="212"/>
      <c r="AP68" s="212" t="s">
        <v>3748</v>
      </c>
      <c r="AQ68" s="212" t="s">
        <v>3748</v>
      </c>
      <c r="AR68" s="212" t="s">
        <v>3748</v>
      </c>
      <c r="AS68" s="212" t="s">
        <v>3748</v>
      </c>
      <c r="AT68" s="212" t="s">
        <v>3748</v>
      </c>
      <c r="AU68" s="212" t="s">
        <v>3748</v>
      </c>
      <c r="AV68" s="212">
        <v>0.28999999999999998</v>
      </c>
      <c r="AW68" s="212" t="s">
        <v>3748</v>
      </c>
      <c r="AX68" s="212" t="s">
        <v>3748</v>
      </c>
      <c r="AY68" s="212" t="s">
        <v>3748</v>
      </c>
      <c r="AZ68" s="212">
        <v>0.53</v>
      </c>
      <c r="BA68" s="213" t="s">
        <v>3674</v>
      </c>
      <c r="BB68" s="214">
        <v>15.4</v>
      </c>
      <c r="BC68" s="214">
        <v>7.0000000000000007E-2</v>
      </c>
      <c r="BD68" s="214">
        <v>7.0000000000000007E-2</v>
      </c>
      <c r="BE68" s="214">
        <v>7.0000000000000007E-2</v>
      </c>
      <c r="BF68" s="214">
        <v>7.0000000000000007E-2</v>
      </c>
      <c r="BG68" s="214"/>
      <c r="BH68" s="214"/>
      <c r="BI68" s="214"/>
      <c r="BJ68" s="214">
        <v>7.0000000000000007E-2</v>
      </c>
      <c r="BK68" s="214">
        <v>9.74E-2</v>
      </c>
      <c r="BL68" s="214">
        <v>8.4400000000000003E-2</v>
      </c>
      <c r="BM68" s="214">
        <v>0.34399999999999997</v>
      </c>
      <c r="BN68" s="214">
        <v>7.0000000000000007E-2</v>
      </c>
      <c r="BO68" s="214">
        <v>0.11</v>
      </c>
      <c r="BP68" s="214">
        <v>7.0000000000000007E-2</v>
      </c>
      <c r="BQ68" s="214">
        <v>7.0000000000000007E-2</v>
      </c>
      <c r="BR68" s="214">
        <v>7.0000000000000007E-2</v>
      </c>
      <c r="BS68" s="214">
        <v>7.0000000000000007E-2</v>
      </c>
      <c r="BT68" s="214">
        <v>7.0000000000000007E-2</v>
      </c>
      <c r="BU68" s="214">
        <v>7.0000000000000007E-2</v>
      </c>
      <c r="BV68" s="214"/>
      <c r="BW68" s="214"/>
      <c r="BX68" s="214"/>
      <c r="BY68" s="214">
        <v>7.0000000000000007E-2</v>
      </c>
      <c r="BZ68" s="214">
        <v>7.0000000000000007E-2</v>
      </c>
      <c r="CA68" s="214">
        <v>7.0000000000000007E-2</v>
      </c>
      <c r="CB68" s="214">
        <v>7.0000000000000007E-2</v>
      </c>
      <c r="CC68" s="214">
        <v>7.0000000000000007E-2</v>
      </c>
      <c r="CD68" s="214">
        <v>7.0000000000000007E-2</v>
      </c>
      <c r="CE68" s="214">
        <v>0.188</v>
      </c>
      <c r="CF68" s="214">
        <v>7.0000000000000007E-2</v>
      </c>
      <c r="CG68" s="214">
        <v>7.0000000000000007E-2</v>
      </c>
      <c r="CH68" s="214">
        <v>7.0000000000000007E-2</v>
      </c>
      <c r="CI68" s="215">
        <v>0.17499999999999999</v>
      </c>
      <c r="CJ68" s="215">
        <v>0.46100000000000002</v>
      </c>
      <c r="CK68" s="215">
        <v>0.34399999999999997</v>
      </c>
      <c r="CM68" s="216" t="s">
        <v>1647</v>
      </c>
      <c r="CN68" s="216" t="s">
        <v>1647</v>
      </c>
      <c r="CO68" s="216" t="s">
        <v>1647</v>
      </c>
      <c r="CP68" s="216" t="s">
        <v>1647</v>
      </c>
      <c r="CQ68" s="216" t="s">
        <v>1647</v>
      </c>
      <c r="CR68" s="216" t="s">
        <v>1647</v>
      </c>
      <c r="CS68" s="216" t="s">
        <v>1647</v>
      </c>
      <c r="CT68" s="216" t="s">
        <v>1647</v>
      </c>
      <c r="CU68" s="217" t="s">
        <v>1647</v>
      </c>
      <c r="CV68" s="210">
        <f t="shared" si="0"/>
        <v>63</v>
      </c>
    </row>
    <row r="69" spans="2:100" s="245" customFormat="1" x14ac:dyDescent="0.25">
      <c r="B69" s="243">
        <v>4025</v>
      </c>
      <c r="C69" s="243">
        <v>64</v>
      </c>
      <c r="D69" s="244">
        <f>SUMIF(Profielen!F:F,Monstervakken!C69,Profielen!K:K)</f>
        <v>193</v>
      </c>
      <c r="E69" s="286">
        <f t="shared" si="1"/>
        <v>0.30051813471502592</v>
      </c>
      <c r="F69" s="244">
        <f>SUMIF(Profielen!$F:$F,Monstervakken!$C69,Profielen!AO:AO)</f>
        <v>58</v>
      </c>
      <c r="G69" s="243"/>
      <c r="I69" s="243"/>
      <c r="J69" s="261" t="str">
        <f>_xlfn.XLOOKUP(C69,OCE!C$13:C$27,OCE!B$13:B$27,".")</f>
        <v>.</v>
      </c>
      <c r="L69" s="210" t="s">
        <v>3751</v>
      </c>
      <c r="M69" s="210" t="s">
        <v>3752</v>
      </c>
      <c r="N69" s="210" t="s">
        <v>3745</v>
      </c>
      <c r="O69" s="210" t="s">
        <v>3746</v>
      </c>
      <c r="P69" s="210" t="s">
        <v>3746</v>
      </c>
      <c r="Q69" s="211" t="s">
        <v>3747</v>
      </c>
      <c r="R69" s="212">
        <v>0.42</v>
      </c>
      <c r="S69" s="212">
        <v>0.75</v>
      </c>
      <c r="T69" s="212" t="s">
        <v>3748</v>
      </c>
      <c r="U69" s="212" t="s">
        <v>3748</v>
      </c>
      <c r="V69" s="212" t="s">
        <v>3748</v>
      </c>
      <c r="W69" s="212" t="s">
        <v>3748</v>
      </c>
      <c r="X69" s="212"/>
      <c r="Y69" s="212"/>
      <c r="Z69" s="212"/>
      <c r="AA69" s="212" t="s">
        <v>3748</v>
      </c>
      <c r="AB69" s="212" t="s">
        <v>3748</v>
      </c>
      <c r="AC69" s="212" t="s">
        <v>3748</v>
      </c>
      <c r="AD69" s="212">
        <v>0.11</v>
      </c>
      <c r="AE69" s="212" t="s">
        <v>3748</v>
      </c>
      <c r="AF69" s="212" t="s">
        <v>3748</v>
      </c>
      <c r="AG69" s="212" t="s">
        <v>3748</v>
      </c>
      <c r="AH69" s="212" t="s">
        <v>3748</v>
      </c>
      <c r="AI69" s="212" t="s">
        <v>3748</v>
      </c>
      <c r="AJ69" s="212" t="s">
        <v>3748</v>
      </c>
      <c r="AK69" s="212" t="s">
        <v>3748</v>
      </c>
      <c r="AL69" s="212" t="s">
        <v>3748</v>
      </c>
      <c r="AM69" s="212"/>
      <c r="AN69" s="212"/>
      <c r="AO69" s="212"/>
      <c r="AP69" s="212" t="s">
        <v>3748</v>
      </c>
      <c r="AQ69" s="212" t="s">
        <v>3748</v>
      </c>
      <c r="AR69" s="212" t="s">
        <v>3748</v>
      </c>
      <c r="AS69" s="212" t="s">
        <v>3748</v>
      </c>
      <c r="AT69" s="212" t="s">
        <v>3748</v>
      </c>
      <c r="AU69" s="212">
        <v>0.11</v>
      </c>
      <c r="AV69" s="212">
        <v>0.47</v>
      </c>
      <c r="AW69" s="212" t="s">
        <v>3748</v>
      </c>
      <c r="AX69" s="212" t="s">
        <v>3748</v>
      </c>
      <c r="AY69" s="212" t="s">
        <v>3748</v>
      </c>
      <c r="AZ69" s="212">
        <v>0.47</v>
      </c>
      <c r="BA69" s="213" t="s">
        <v>3692</v>
      </c>
      <c r="BB69" s="214">
        <v>30.1</v>
      </c>
      <c r="BC69" s="214">
        <v>7.0000000000000007E-2</v>
      </c>
      <c r="BD69" s="214">
        <v>7.0000000000000007E-2</v>
      </c>
      <c r="BE69" s="214">
        <v>7.0000000000000007E-2</v>
      </c>
      <c r="BF69" s="214">
        <v>7.0000000000000007E-2</v>
      </c>
      <c r="BG69" s="214"/>
      <c r="BH69" s="214"/>
      <c r="BI69" s="214"/>
      <c r="BJ69" s="214">
        <v>7.0000000000000007E-2</v>
      </c>
      <c r="BK69" s="214">
        <v>7.0000000000000007E-2</v>
      </c>
      <c r="BL69" s="214">
        <v>7.0000000000000007E-2</v>
      </c>
      <c r="BM69" s="214">
        <v>3.6700000000000003E-2</v>
      </c>
      <c r="BN69" s="214">
        <v>7.0000000000000007E-2</v>
      </c>
      <c r="BO69" s="214">
        <v>7.0000000000000007E-2</v>
      </c>
      <c r="BP69" s="214">
        <v>7.0000000000000007E-2</v>
      </c>
      <c r="BQ69" s="214">
        <v>7.0000000000000007E-2</v>
      </c>
      <c r="BR69" s="214">
        <v>7.0000000000000007E-2</v>
      </c>
      <c r="BS69" s="214">
        <v>7.0000000000000007E-2</v>
      </c>
      <c r="BT69" s="214">
        <v>7.0000000000000007E-2</v>
      </c>
      <c r="BU69" s="214">
        <v>7.0000000000000007E-2</v>
      </c>
      <c r="BV69" s="214"/>
      <c r="BW69" s="214"/>
      <c r="BX69" s="214"/>
      <c r="BY69" s="214">
        <v>7.0000000000000007E-2</v>
      </c>
      <c r="BZ69" s="214">
        <v>7.0000000000000007E-2</v>
      </c>
      <c r="CA69" s="214">
        <v>7.0000000000000007E-2</v>
      </c>
      <c r="CB69" s="214">
        <v>7.0000000000000007E-2</v>
      </c>
      <c r="CC69" s="214">
        <v>7.0000000000000007E-2</v>
      </c>
      <c r="CD69" s="214">
        <v>3.6700000000000003E-2</v>
      </c>
      <c r="CE69" s="214">
        <v>0.157</v>
      </c>
      <c r="CF69" s="214">
        <v>7.0000000000000007E-2</v>
      </c>
      <c r="CG69" s="214">
        <v>7.0000000000000007E-2</v>
      </c>
      <c r="CH69" s="214">
        <v>7.0000000000000007E-2</v>
      </c>
      <c r="CI69" s="215">
        <v>0.14000000000000001</v>
      </c>
      <c r="CJ69" s="215">
        <v>0.25</v>
      </c>
      <c r="CK69" s="215">
        <v>0.157</v>
      </c>
      <c r="CM69" s="216" t="s">
        <v>1647</v>
      </c>
      <c r="CN69" s="216" t="s">
        <v>1647</v>
      </c>
      <c r="CO69" s="216" t="s">
        <v>1647</v>
      </c>
      <c r="CP69" s="216" t="s">
        <v>1647</v>
      </c>
      <c r="CQ69" s="216" t="s">
        <v>1647</v>
      </c>
      <c r="CR69" s="216" t="s">
        <v>1647</v>
      </c>
      <c r="CS69" s="216" t="s">
        <v>1647</v>
      </c>
      <c r="CT69" s="216" t="s">
        <v>1647</v>
      </c>
      <c r="CU69" s="217" t="s">
        <v>1647</v>
      </c>
      <c r="CV69" s="210">
        <f t="shared" si="0"/>
        <v>64</v>
      </c>
    </row>
    <row r="70" spans="2:100" s="245" customFormat="1" x14ac:dyDescent="0.25">
      <c r="B70" s="243">
        <v>4026</v>
      </c>
      <c r="C70" s="243">
        <v>65</v>
      </c>
      <c r="D70" s="244">
        <f>SUMIF(Profielen!F:F,Monstervakken!C70,Profielen!K:K)</f>
        <v>66</v>
      </c>
      <c r="E70" s="286">
        <f t="shared" si="1"/>
        <v>2.1212121212121211</v>
      </c>
      <c r="F70" s="244">
        <f>SUMIF(Profielen!$F:$F,Monstervakken!$C70,Profielen!AO:AO)</f>
        <v>140</v>
      </c>
      <c r="G70" s="243"/>
      <c r="I70" s="243"/>
      <c r="J70" s="261" t="str">
        <f>_xlfn.XLOOKUP(C70,OCE!C$13:C$27,OCE!B$13:B$27,".")</f>
        <v>.</v>
      </c>
      <c r="L70" s="210" t="s">
        <v>3751</v>
      </c>
      <c r="M70" s="210" t="s">
        <v>3752</v>
      </c>
      <c r="N70" s="210" t="s">
        <v>3754</v>
      </c>
      <c r="O70" s="210" t="s">
        <v>5660</v>
      </c>
      <c r="P70" s="210" t="s">
        <v>5660</v>
      </c>
      <c r="Q70" s="211" t="s">
        <v>3747</v>
      </c>
      <c r="R70" s="212">
        <v>0.28000000000000003</v>
      </c>
      <c r="S70" s="212">
        <v>1.7</v>
      </c>
      <c r="T70" s="212" t="s">
        <v>3748</v>
      </c>
      <c r="U70" s="212" t="s">
        <v>3748</v>
      </c>
      <c r="V70" s="212" t="s">
        <v>3748</v>
      </c>
      <c r="W70" s="212" t="s">
        <v>3748</v>
      </c>
      <c r="X70" s="212"/>
      <c r="Y70" s="212"/>
      <c r="Z70" s="212"/>
      <c r="AA70" s="212" t="s">
        <v>3748</v>
      </c>
      <c r="AB70" s="212">
        <v>0.12</v>
      </c>
      <c r="AC70" s="212" t="s">
        <v>3748</v>
      </c>
      <c r="AD70" s="212" t="s">
        <v>3748</v>
      </c>
      <c r="AE70" s="212" t="s">
        <v>3748</v>
      </c>
      <c r="AF70" s="212" t="s">
        <v>3748</v>
      </c>
      <c r="AG70" s="212" t="s">
        <v>3748</v>
      </c>
      <c r="AH70" s="212" t="s">
        <v>3748</v>
      </c>
      <c r="AI70" s="212" t="s">
        <v>3748</v>
      </c>
      <c r="AJ70" s="212" t="s">
        <v>3748</v>
      </c>
      <c r="AK70" s="212">
        <v>0.13</v>
      </c>
      <c r="AL70" s="212" t="s">
        <v>3748</v>
      </c>
      <c r="AM70" s="212"/>
      <c r="AN70" s="212"/>
      <c r="AO70" s="212"/>
      <c r="AP70" s="212" t="s">
        <v>3748</v>
      </c>
      <c r="AQ70" s="212" t="s">
        <v>3748</v>
      </c>
      <c r="AR70" s="212" t="s">
        <v>3748</v>
      </c>
      <c r="AS70" s="212" t="s">
        <v>3748</v>
      </c>
      <c r="AT70" s="212" t="s">
        <v>3748</v>
      </c>
      <c r="AU70" s="212">
        <v>0.14000000000000001</v>
      </c>
      <c r="AV70" s="212">
        <v>0.31</v>
      </c>
      <c r="AW70" s="212" t="s">
        <v>3748</v>
      </c>
      <c r="AX70" s="212" t="s">
        <v>3748</v>
      </c>
      <c r="AY70" s="212" t="s">
        <v>3748</v>
      </c>
      <c r="AZ70" s="212">
        <v>0.31</v>
      </c>
      <c r="BA70" s="213" t="s">
        <v>3692</v>
      </c>
      <c r="BB70" s="214">
        <v>38.1</v>
      </c>
      <c r="BC70" s="214">
        <v>7.0000000000000007E-2</v>
      </c>
      <c r="BD70" s="214">
        <v>7.0000000000000007E-2</v>
      </c>
      <c r="BE70" s="214">
        <v>7.0000000000000007E-2</v>
      </c>
      <c r="BF70" s="214">
        <v>7.0000000000000007E-2</v>
      </c>
      <c r="BG70" s="214"/>
      <c r="BH70" s="214"/>
      <c r="BI70" s="214"/>
      <c r="BJ70" s="214">
        <v>7.0000000000000007E-2</v>
      </c>
      <c r="BK70" s="214">
        <v>0.04</v>
      </c>
      <c r="BL70" s="214">
        <v>7.0000000000000007E-2</v>
      </c>
      <c r="BM70" s="214">
        <v>7.0000000000000007E-2</v>
      </c>
      <c r="BN70" s="214">
        <v>7.0000000000000007E-2</v>
      </c>
      <c r="BO70" s="214">
        <v>7.0000000000000007E-2</v>
      </c>
      <c r="BP70" s="214">
        <v>7.0000000000000007E-2</v>
      </c>
      <c r="BQ70" s="214">
        <v>7.0000000000000007E-2</v>
      </c>
      <c r="BR70" s="214">
        <v>7.0000000000000007E-2</v>
      </c>
      <c r="BS70" s="214">
        <v>7.0000000000000007E-2</v>
      </c>
      <c r="BT70" s="214">
        <v>4.3299999999999998E-2</v>
      </c>
      <c r="BU70" s="214">
        <v>7.0000000000000007E-2</v>
      </c>
      <c r="BV70" s="214"/>
      <c r="BW70" s="214"/>
      <c r="BX70" s="214"/>
      <c r="BY70" s="214">
        <v>7.0000000000000007E-2</v>
      </c>
      <c r="BZ70" s="214">
        <v>7.0000000000000007E-2</v>
      </c>
      <c r="CA70" s="214">
        <v>7.0000000000000007E-2</v>
      </c>
      <c r="CB70" s="214">
        <v>7.0000000000000007E-2</v>
      </c>
      <c r="CC70" s="214">
        <v>7.0000000000000007E-2</v>
      </c>
      <c r="CD70" s="214">
        <v>4.6699999999999998E-2</v>
      </c>
      <c r="CE70" s="214">
        <v>0.10299999999999999</v>
      </c>
      <c r="CF70" s="214">
        <v>7.0000000000000007E-2</v>
      </c>
      <c r="CG70" s="214">
        <v>7.0000000000000007E-2</v>
      </c>
      <c r="CH70" s="214">
        <v>7.0000000000000007E-2</v>
      </c>
      <c r="CI70" s="215">
        <v>9.3299999999999994E-2</v>
      </c>
      <c r="CJ70" s="215">
        <v>0.56699999999999995</v>
      </c>
      <c r="CK70" s="215">
        <v>0.10299999999999999</v>
      </c>
      <c r="CM70" s="216" t="s">
        <v>1647</v>
      </c>
      <c r="CN70" s="216" t="s">
        <v>1647</v>
      </c>
      <c r="CO70" s="216" t="s">
        <v>1647</v>
      </c>
      <c r="CP70" s="216" t="s">
        <v>1647</v>
      </c>
      <c r="CQ70" s="216" t="s">
        <v>1647</v>
      </c>
      <c r="CR70" s="216" t="s">
        <v>1647</v>
      </c>
      <c r="CS70" s="216" t="s">
        <v>1647</v>
      </c>
      <c r="CT70" s="216" t="s">
        <v>1647</v>
      </c>
      <c r="CU70" s="217" t="s">
        <v>1647</v>
      </c>
      <c r="CV70" s="210">
        <f t="shared" si="0"/>
        <v>65</v>
      </c>
    </row>
    <row r="71" spans="2:100" s="245" customFormat="1" x14ac:dyDescent="0.25">
      <c r="B71" s="243">
        <v>3017</v>
      </c>
      <c r="C71" s="243">
        <v>66</v>
      </c>
      <c r="D71" s="244">
        <f>SUMIF(Profielen!F:F,Monstervakken!C71,Profielen!K:K)</f>
        <v>301</v>
      </c>
      <c r="E71" s="286">
        <f t="shared" si="1"/>
        <v>0.29235880398671099</v>
      </c>
      <c r="F71" s="244">
        <f>SUMIF(Profielen!$F:$F,Monstervakken!$C71,Profielen!AO:AO)</f>
        <v>88</v>
      </c>
      <c r="G71" s="243"/>
      <c r="I71" s="243"/>
      <c r="J71" s="261" t="str">
        <f>_xlfn.XLOOKUP(C71,OCE!C$13:C$27,OCE!B$13:B$27,".")</f>
        <v>.</v>
      </c>
      <c r="L71" s="210" t="s">
        <v>3751</v>
      </c>
      <c r="M71" s="210" t="s">
        <v>3750</v>
      </c>
      <c r="N71" s="210" t="s">
        <v>3745</v>
      </c>
      <c r="O71" s="210" t="s">
        <v>3746</v>
      </c>
      <c r="P71" s="210" t="s">
        <v>3746</v>
      </c>
      <c r="Q71" s="211" t="s">
        <v>3747</v>
      </c>
      <c r="R71" s="212">
        <v>0.33</v>
      </c>
      <c r="S71" s="212">
        <v>0.94</v>
      </c>
      <c r="T71" s="212" t="s">
        <v>3748</v>
      </c>
      <c r="U71" s="212" t="s">
        <v>3748</v>
      </c>
      <c r="V71" s="212" t="s">
        <v>3748</v>
      </c>
      <c r="W71" s="212" t="s">
        <v>3748</v>
      </c>
      <c r="X71" s="212"/>
      <c r="Y71" s="212"/>
      <c r="Z71" s="212"/>
      <c r="AA71" s="212" t="s">
        <v>3748</v>
      </c>
      <c r="AB71" s="212">
        <v>0.19</v>
      </c>
      <c r="AC71" s="212" t="s">
        <v>3748</v>
      </c>
      <c r="AD71" s="212">
        <v>0.1</v>
      </c>
      <c r="AE71" s="212" t="s">
        <v>3748</v>
      </c>
      <c r="AF71" s="212" t="s">
        <v>3748</v>
      </c>
      <c r="AG71" s="212" t="s">
        <v>3748</v>
      </c>
      <c r="AH71" s="212" t="s">
        <v>3748</v>
      </c>
      <c r="AI71" s="212" t="s">
        <v>3748</v>
      </c>
      <c r="AJ71" s="212" t="s">
        <v>3748</v>
      </c>
      <c r="AK71" s="212" t="s">
        <v>3748</v>
      </c>
      <c r="AL71" s="212" t="s">
        <v>3748</v>
      </c>
      <c r="AM71" s="212"/>
      <c r="AN71" s="212"/>
      <c r="AO71" s="212"/>
      <c r="AP71" s="212" t="s">
        <v>3748</v>
      </c>
      <c r="AQ71" s="212" t="s">
        <v>3748</v>
      </c>
      <c r="AR71" s="212" t="s">
        <v>3748</v>
      </c>
      <c r="AS71" s="212" t="s">
        <v>3748</v>
      </c>
      <c r="AT71" s="212" t="s">
        <v>3748</v>
      </c>
      <c r="AU71" s="212">
        <v>0.15</v>
      </c>
      <c r="AV71" s="212">
        <v>0.4</v>
      </c>
      <c r="AW71" s="212">
        <v>0.12</v>
      </c>
      <c r="AX71" s="212" t="s">
        <v>3748</v>
      </c>
      <c r="AY71" s="212" t="s">
        <v>3748</v>
      </c>
      <c r="AZ71" s="212">
        <v>0.4</v>
      </c>
      <c r="BA71" s="213" t="s">
        <v>3692</v>
      </c>
      <c r="BB71" s="214">
        <v>35.1</v>
      </c>
      <c r="BC71" s="214">
        <v>7.0000000000000007E-2</v>
      </c>
      <c r="BD71" s="214">
        <v>7.0000000000000007E-2</v>
      </c>
      <c r="BE71" s="214">
        <v>7.0000000000000007E-2</v>
      </c>
      <c r="BF71" s="214">
        <v>7.0000000000000007E-2</v>
      </c>
      <c r="BG71" s="214"/>
      <c r="BH71" s="214"/>
      <c r="BI71" s="214"/>
      <c r="BJ71" s="214">
        <v>7.0000000000000007E-2</v>
      </c>
      <c r="BK71" s="214">
        <v>6.3299999999999995E-2</v>
      </c>
      <c r="BL71" s="214">
        <v>7.0000000000000007E-2</v>
      </c>
      <c r="BM71" s="214">
        <v>3.3300000000000003E-2</v>
      </c>
      <c r="BN71" s="214">
        <v>7.0000000000000007E-2</v>
      </c>
      <c r="BO71" s="214">
        <v>7.0000000000000007E-2</v>
      </c>
      <c r="BP71" s="214">
        <v>7.0000000000000007E-2</v>
      </c>
      <c r="BQ71" s="214">
        <v>7.0000000000000007E-2</v>
      </c>
      <c r="BR71" s="214">
        <v>7.0000000000000007E-2</v>
      </c>
      <c r="BS71" s="214">
        <v>7.0000000000000007E-2</v>
      </c>
      <c r="BT71" s="214">
        <v>7.0000000000000007E-2</v>
      </c>
      <c r="BU71" s="214">
        <v>7.0000000000000007E-2</v>
      </c>
      <c r="BV71" s="214"/>
      <c r="BW71" s="214"/>
      <c r="BX71" s="214"/>
      <c r="BY71" s="214">
        <v>7.0000000000000007E-2</v>
      </c>
      <c r="BZ71" s="214">
        <v>7.0000000000000007E-2</v>
      </c>
      <c r="CA71" s="214">
        <v>7.0000000000000007E-2</v>
      </c>
      <c r="CB71" s="214">
        <v>7.0000000000000007E-2</v>
      </c>
      <c r="CC71" s="214">
        <v>7.0000000000000007E-2</v>
      </c>
      <c r="CD71" s="214">
        <v>0.05</v>
      </c>
      <c r="CE71" s="214">
        <v>0.13300000000000001</v>
      </c>
      <c r="CF71" s="214">
        <v>0.04</v>
      </c>
      <c r="CG71" s="214">
        <v>7.0000000000000007E-2</v>
      </c>
      <c r="CH71" s="214">
        <v>7.0000000000000007E-2</v>
      </c>
      <c r="CI71" s="215">
        <v>0.11</v>
      </c>
      <c r="CJ71" s="215">
        <v>0.313</v>
      </c>
      <c r="CK71" s="215">
        <v>0.13300000000000001</v>
      </c>
      <c r="CM71" s="216" t="s">
        <v>1647</v>
      </c>
      <c r="CN71" s="216" t="s">
        <v>1647</v>
      </c>
      <c r="CO71" s="216" t="s">
        <v>1647</v>
      </c>
      <c r="CP71" s="216" t="s">
        <v>1647</v>
      </c>
      <c r="CQ71" s="216" t="s">
        <v>1647</v>
      </c>
      <c r="CR71" s="216" t="s">
        <v>1647</v>
      </c>
      <c r="CS71" s="216" t="s">
        <v>1647</v>
      </c>
      <c r="CT71" s="216" t="s">
        <v>1647</v>
      </c>
      <c r="CU71" s="217" t="s">
        <v>1647</v>
      </c>
      <c r="CV71" s="210">
        <f t="shared" si="0"/>
        <v>66</v>
      </c>
    </row>
    <row r="72" spans="2:100" s="245" customFormat="1" x14ac:dyDescent="0.25">
      <c r="B72" s="243">
        <v>3018</v>
      </c>
      <c r="C72" s="243">
        <v>67</v>
      </c>
      <c r="D72" s="244">
        <f>SUMIF(Profielen!F:F,Monstervakken!C72,Profielen!K:K)</f>
        <v>403</v>
      </c>
      <c r="E72" s="286">
        <f t="shared" si="1"/>
        <v>0.43920595533498757</v>
      </c>
      <c r="F72" s="244">
        <f>SUMIF(Profielen!$F:$F,Monstervakken!$C72,Profielen!AO:AO)</f>
        <v>177</v>
      </c>
      <c r="G72" s="243"/>
      <c r="I72" s="243"/>
      <c r="J72" s="261" t="str">
        <f>_xlfn.XLOOKUP(C72,OCE!C$13:C$27,OCE!B$13:B$27,".")</f>
        <v>.</v>
      </c>
      <c r="L72" s="210" t="s">
        <v>3751</v>
      </c>
      <c r="M72" s="210" t="s">
        <v>3750</v>
      </c>
      <c r="N72" s="210" t="s">
        <v>3745</v>
      </c>
      <c r="O72" s="210" t="s">
        <v>3746</v>
      </c>
      <c r="P72" s="210" t="s">
        <v>3746</v>
      </c>
      <c r="Q72" s="211" t="s">
        <v>3747</v>
      </c>
      <c r="R72" s="212">
        <v>0.26</v>
      </c>
      <c r="S72" s="212">
        <v>0.78</v>
      </c>
      <c r="T72" s="212" t="s">
        <v>3748</v>
      </c>
      <c r="U72" s="212" t="s">
        <v>3748</v>
      </c>
      <c r="V72" s="212" t="s">
        <v>3748</v>
      </c>
      <c r="W72" s="212" t="s">
        <v>3748</v>
      </c>
      <c r="X72" s="212"/>
      <c r="Y72" s="212"/>
      <c r="Z72" s="212"/>
      <c r="AA72" s="212" t="s">
        <v>3748</v>
      </c>
      <c r="AB72" s="212">
        <v>0.2</v>
      </c>
      <c r="AC72" s="212" t="s">
        <v>3748</v>
      </c>
      <c r="AD72" s="212">
        <v>0.19</v>
      </c>
      <c r="AE72" s="212" t="s">
        <v>3748</v>
      </c>
      <c r="AF72" s="212" t="s">
        <v>3748</v>
      </c>
      <c r="AG72" s="212" t="s">
        <v>3748</v>
      </c>
      <c r="AH72" s="212" t="s">
        <v>3748</v>
      </c>
      <c r="AI72" s="212">
        <v>0.13</v>
      </c>
      <c r="AJ72" s="212" t="s">
        <v>3748</v>
      </c>
      <c r="AK72" s="212" t="s">
        <v>3748</v>
      </c>
      <c r="AL72" s="212" t="s">
        <v>3748</v>
      </c>
      <c r="AM72" s="212"/>
      <c r="AN72" s="212"/>
      <c r="AO72" s="212"/>
      <c r="AP72" s="212" t="s">
        <v>3748</v>
      </c>
      <c r="AQ72" s="212" t="s">
        <v>3748</v>
      </c>
      <c r="AR72" s="212" t="s">
        <v>3748</v>
      </c>
      <c r="AS72" s="212" t="s">
        <v>3748</v>
      </c>
      <c r="AT72" s="212" t="s">
        <v>3748</v>
      </c>
      <c r="AU72" s="212">
        <v>0.3</v>
      </c>
      <c r="AV72" s="212">
        <v>1.8</v>
      </c>
      <c r="AW72" s="212">
        <v>0.26</v>
      </c>
      <c r="AX72" s="212" t="s">
        <v>3748</v>
      </c>
      <c r="AY72" s="212" t="s">
        <v>3748</v>
      </c>
      <c r="AZ72" s="212">
        <v>1.8</v>
      </c>
      <c r="BA72" s="213" t="s">
        <v>3692</v>
      </c>
      <c r="BB72" s="214">
        <v>37.1</v>
      </c>
      <c r="BC72" s="214">
        <v>7.0000000000000007E-2</v>
      </c>
      <c r="BD72" s="214">
        <v>7.0000000000000007E-2</v>
      </c>
      <c r="BE72" s="214">
        <v>7.0000000000000007E-2</v>
      </c>
      <c r="BF72" s="214">
        <v>7.0000000000000007E-2</v>
      </c>
      <c r="BG72" s="214"/>
      <c r="BH72" s="214"/>
      <c r="BI72" s="214"/>
      <c r="BJ72" s="214">
        <v>7.0000000000000007E-2</v>
      </c>
      <c r="BK72" s="214">
        <v>6.6699999999999995E-2</v>
      </c>
      <c r="BL72" s="214">
        <v>7.0000000000000007E-2</v>
      </c>
      <c r="BM72" s="214">
        <v>6.3299999999999995E-2</v>
      </c>
      <c r="BN72" s="214">
        <v>7.0000000000000007E-2</v>
      </c>
      <c r="BO72" s="214">
        <v>7.0000000000000007E-2</v>
      </c>
      <c r="BP72" s="214">
        <v>7.0000000000000007E-2</v>
      </c>
      <c r="BQ72" s="214">
        <v>7.0000000000000007E-2</v>
      </c>
      <c r="BR72" s="214">
        <v>4.3299999999999998E-2</v>
      </c>
      <c r="BS72" s="214">
        <v>7.0000000000000007E-2</v>
      </c>
      <c r="BT72" s="214">
        <v>7.0000000000000007E-2</v>
      </c>
      <c r="BU72" s="214">
        <v>7.0000000000000007E-2</v>
      </c>
      <c r="BV72" s="214"/>
      <c r="BW72" s="214"/>
      <c r="BX72" s="214"/>
      <c r="BY72" s="214">
        <v>7.0000000000000007E-2</v>
      </c>
      <c r="BZ72" s="214">
        <v>7.0000000000000007E-2</v>
      </c>
      <c r="CA72" s="214">
        <v>7.0000000000000007E-2</v>
      </c>
      <c r="CB72" s="214">
        <v>7.0000000000000007E-2</v>
      </c>
      <c r="CC72" s="214">
        <v>7.0000000000000007E-2</v>
      </c>
      <c r="CD72" s="214">
        <v>0.1</v>
      </c>
      <c r="CE72" s="214">
        <v>0.6</v>
      </c>
      <c r="CF72" s="214">
        <v>8.6699999999999999E-2</v>
      </c>
      <c r="CG72" s="214">
        <v>7.0000000000000007E-2</v>
      </c>
      <c r="CH72" s="214">
        <v>7.0000000000000007E-2</v>
      </c>
      <c r="CI72" s="215">
        <v>8.6699999999999999E-2</v>
      </c>
      <c r="CJ72" s="215">
        <v>0.26</v>
      </c>
      <c r="CK72" s="215">
        <v>0.6</v>
      </c>
      <c r="CM72" s="216" t="s">
        <v>1647</v>
      </c>
      <c r="CN72" s="216" t="s">
        <v>1647</v>
      </c>
      <c r="CO72" s="216" t="s">
        <v>1647</v>
      </c>
      <c r="CP72" s="216" t="s">
        <v>1647</v>
      </c>
      <c r="CQ72" s="216" t="s">
        <v>1647</v>
      </c>
      <c r="CR72" s="216" t="s">
        <v>1647</v>
      </c>
      <c r="CS72" s="216" t="s">
        <v>1647</v>
      </c>
      <c r="CT72" s="216" t="s">
        <v>1647</v>
      </c>
      <c r="CU72" s="217" t="s">
        <v>1647</v>
      </c>
      <c r="CV72" s="210">
        <f t="shared" si="0"/>
        <v>67</v>
      </c>
    </row>
    <row r="73" spans="2:100" s="245" customFormat="1" x14ac:dyDescent="0.25">
      <c r="B73" s="243">
        <v>4027</v>
      </c>
      <c r="C73" s="243">
        <v>68</v>
      </c>
      <c r="D73" s="244">
        <f>SUMIF(Profielen!F:F,Monstervakken!C73,Profielen!K:K)</f>
        <v>48</v>
      </c>
      <c r="E73" s="286">
        <f t="shared" si="1"/>
        <v>0.29166666666666669</v>
      </c>
      <c r="F73" s="244">
        <f>SUMIF(Profielen!$F:$F,Monstervakken!$C73,Profielen!AO:AO)</f>
        <v>14</v>
      </c>
      <c r="G73" s="243"/>
      <c r="I73" s="243"/>
      <c r="J73" s="261" t="str">
        <f>_xlfn.XLOOKUP(C73,OCE!C$13:C$27,OCE!B$13:B$27,".")</f>
        <v>.</v>
      </c>
      <c r="L73" s="210" t="s">
        <v>3751</v>
      </c>
      <c r="M73" s="210" t="s">
        <v>3752</v>
      </c>
      <c r="N73" s="210" t="s">
        <v>3754</v>
      </c>
      <c r="O73" s="210" t="s">
        <v>5660</v>
      </c>
      <c r="P73" s="210" t="s">
        <v>5660</v>
      </c>
      <c r="Q73" s="211" t="s">
        <v>3747</v>
      </c>
      <c r="R73" s="212">
        <v>0.32</v>
      </c>
      <c r="S73" s="212">
        <v>0.92</v>
      </c>
      <c r="T73" s="212" t="s">
        <v>3748</v>
      </c>
      <c r="U73" s="212" t="s">
        <v>3748</v>
      </c>
      <c r="V73" s="212" t="s">
        <v>3748</v>
      </c>
      <c r="W73" s="212">
        <v>0.12</v>
      </c>
      <c r="X73" s="212"/>
      <c r="Y73" s="212"/>
      <c r="Z73" s="212"/>
      <c r="AA73" s="212" t="s">
        <v>3748</v>
      </c>
      <c r="AB73" s="212">
        <v>0.26</v>
      </c>
      <c r="AC73" s="212">
        <v>0.19</v>
      </c>
      <c r="AD73" s="212">
        <v>0.49</v>
      </c>
      <c r="AE73" s="212">
        <v>0.15</v>
      </c>
      <c r="AF73" s="212">
        <v>0.22</v>
      </c>
      <c r="AG73" s="212" t="s">
        <v>3748</v>
      </c>
      <c r="AH73" s="212" t="s">
        <v>3748</v>
      </c>
      <c r="AI73" s="212">
        <v>0.49</v>
      </c>
      <c r="AJ73" s="212">
        <v>0.15</v>
      </c>
      <c r="AK73" s="212">
        <v>0.14000000000000001</v>
      </c>
      <c r="AL73" s="212" t="s">
        <v>3748</v>
      </c>
      <c r="AM73" s="212"/>
      <c r="AN73" s="212"/>
      <c r="AO73" s="212"/>
      <c r="AP73" s="212">
        <v>0.1</v>
      </c>
      <c r="AQ73" s="212" t="s">
        <v>3748</v>
      </c>
      <c r="AR73" s="212" t="s">
        <v>3748</v>
      </c>
      <c r="AS73" s="212" t="s">
        <v>3748</v>
      </c>
      <c r="AT73" s="212" t="s">
        <v>3748</v>
      </c>
      <c r="AU73" s="212">
        <v>0.28999999999999998</v>
      </c>
      <c r="AV73" s="212">
        <v>0.51</v>
      </c>
      <c r="AW73" s="212">
        <v>0.13</v>
      </c>
      <c r="AX73" s="212" t="s">
        <v>3748</v>
      </c>
      <c r="AY73" s="212" t="s">
        <v>3748</v>
      </c>
      <c r="AZ73" s="212">
        <v>0.51</v>
      </c>
      <c r="BA73" s="213" t="s">
        <v>3692</v>
      </c>
      <c r="BB73" s="214">
        <v>34.200000000000003</v>
      </c>
      <c r="BC73" s="214">
        <v>7.0000000000000007E-2</v>
      </c>
      <c r="BD73" s="214">
        <v>7.0000000000000007E-2</v>
      </c>
      <c r="BE73" s="214">
        <v>7.0000000000000007E-2</v>
      </c>
      <c r="BF73" s="214">
        <v>0.04</v>
      </c>
      <c r="BG73" s="214"/>
      <c r="BH73" s="214"/>
      <c r="BI73" s="214"/>
      <c r="BJ73" s="214">
        <v>7.0000000000000007E-2</v>
      </c>
      <c r="BK73" s="214">
        <v>8.6699999999999999E-2</v>
      </c>
      <c r="BL73" s="214">
        <v>6.3299999999999995E-2</v>
      </c>
      <c r="BM73" s="214">
        <v>0.16300000000000001</v>
      </c>
      <c r="BN73" s="214">
        <v>0.05</v>
      </c>
      <c r="BO73" s="214">
        <v>7.3300000000000004E-2</v>
      </c>
      <c r="BP73" s="214">
        <v>7.0000000000000007E-2</v>
      </c>
      <c r="BQ73" s="214">
        <v>7.0000000000000007E-2</v>
      </c>
      <c r="BR73" s="214">
        <v>0.16300000000000001</v>
      </c>
      <c r="BS73" s="214">
        <v>0.05</v>
      </c>
      <c r="BT73" s="214">
        <v>4.6699999999999998E-2</v>
      </c>
      <c r="BU73" s="214">
        <v>7.0000000000000007E-2</v>
      </c>
      <c r="BV73" s="214"/>
      <c r="BW73" s="214"/>
      <c r="BX73" s="214"/>
      <c r="BY73" s="214">
        <v>3.3300000000000003E-2</v>
      </c>
      <c r="BZ73" s="214">
        <v>7.0000000000000007E-2</v>
      </c>
      <c r="CA73" s="214">
        <v>7.0000000000000007E-2</v>
      </c>
      <c r="CB73" s="214">
        <v>7.0000000000000007E-2</v>
      </c>
      <c r="CC73" s="214">
        <v>7.0000000000000007E-2</v>
      </c>
      <c r="CD73" s="214">
        <v>9.6699999999999994E-2</v>
      </c>
      <c r="CE73" s="214">
        <v>0.17</v>
      </c>
      <c r="CF73" s="214">
        <v>4.3299999999999998E-2</v>
      </c>
      <c r="CG73" s="214">
        <v>7.0000000000000007E-2</v>
      </c>
      <c r="CH73" s="214">
        <v>7.0000000000000007E-2</v>
      </c>
      <c r="CI73" s="215">
        <v>0.107</v>
      </c>
      <c r="CJ73" s="215">
        <v>0.307</v>
      </c>
      <c r="CK73" s="215">
        <v>0.17</v>
      </c>
      <c r="CM73" s="216" t="s">
        <v>1647</v>
      </c>
      <c r="CN73" s="216" t="s">
        <v>1647</v>
      </c>
      <c r="CO73" s="216" t="s">
        <v>1647</v>
      </c>
      <c r="CP73" s="216" t="s">
        <v>1647</v>
      </c>
      <c r="CQ73" s="216" t="s">
        <v>1647</v>
      </c>
      <c r="CR73" s="216" t="s">
        <v>1647</v>
      </c>
      <c r="CS73" s="216" t="s">
        <v>1647</v>
      </c>
      <c r="CT73" s="216" t="s">
        <v>1647</v>
      </c>
      <c r="CU73" s="217" t="s">
        <v>1647</v>
      </c>
      <c r="CV73" s="210">
        <f t="shared" si="0"/>
        <v>68</v>
      </c>
    </row>
    <row r="74" spans="2:100" s="245" customFormat="1" x14ac:dyDescent="0.25">
      <c r="B74" s="243">
        <v>4028</v>
      </c>
      <c r="C74" s="243">
        <v>69</v>
      </c>
      <c r="D74" s="244">
        <f>SUMIF(Profielen!F:F,Monstervakken!C74,Profielen!K:K)</f>
        <v>143</v>
      </c>
      <c r="E74" s="286">
        <f t="shared" si="1"/>
        <v>0.95104895104895104</v>
      </c>
      <c r="F74" s="244">
        <f>SUMIF(Profielen!$F:$F,Monstervakken!$C74,Profielen!AO:AO)</f>
        <v>136</v>
      </c>
      <c r="G74" s="243"/>
      <c r="I74" s="243"/>
      <c r="J74" s="261" t="str">
        <f>_xlfn.XLOOKUP(C74,OCE!C$13:C$27,OCE!B$13:B$27,".")</f>
        <v>.</v>
      </c>
      <c r="L74" s="210" t="s">
        <v>3751</v>
      </c>
      <c r="M74" s="210" t="s">
        <v>3752</v>
      </c>
      <c r="N74" s="210" t="s">
        <v>3745</v>
      </c>
      <c r="O74" s="210" t="s">
        <v>3746</v>
      </c>
      <c r="P74" s="210" t="s">
        <v>3746</v>
      </c>
      <c r="Q74" s="211" t="s">
        <v>3747</v>
      </c>
      <c r="R74" s="212">
        <v>0.28000000000000003</v>
      </c>
      <c r="S74" s="212">
        <v>1.5</v>
      </c>
      <c r="T74" s="212" t="s">
        <v>3748</v>
      </c>
      <c r="U74" s="212" t="s">
        <v>3748</v>
      </c>
      <c r="V74" s="212" t="s">
        <v>3748</v>
      </c>
      <c r="W74" s="212" t="s">
        <v>3748</v>
      </c>
      <c r="X74" s="212"/>
      <c r="Y74" s="212"/>
      <c r="Z74" s="212"/>
      <c r="AA74" s="212" t="s">
        <v>3748</v>
      </c>
      <c r="AB74" s="212">
        <v>0.12</v>
      </c>
      <c r="AC74" s="212" t="s">
        <v>3748</v>
      </c>
      <c r="AD74" s="212">
        <v>0.15</v>
      </c>
      <c r="AE74" s="212" t="s">
        <v>3748</v>
      </c>
      <c r="AF74" s="212" t="s">
        <v>3748</v>
      </c>
      <c r="AG74" s="212" t="s">
        <v>3748</v>
      </c>
      <c r="AH74" s="212" t="s">
        <v>3748</v>
      </c>
      <c r="AI74" s="212" t="s">
        <v>3748</v>
      </c>
      <c r="AJ74" s="212" t="s">
        <v>3748</v>
      </c>
      <c r="AK74" s="212">
        <v>0.1</v>
      </c>
      <c r="AL74" s="212" t="s">
        <v>3748</v>
      </c>
      <c r="AM74" s="212"/>
      <c r="AN74" s="212"/>
      <c r="AO74" s="212"/>
      <c r="AP74" s="212" t="s">
        <v>3748</v>
      </c>
      <c r="AQ74" s="212" t="s">
        <v>3748</v>
      </c>
      <c r="AR74" s="212" t="s">
        <v>3748</v>
      </c>
      <c r="AS74" s="212" t="s">
        <v>3748</v>
      </c>
      <c r="AT74" s="212">
        <v>0.56999999999999995</v>
      </c>
      <c r="AU74" s="212">
        <v>0.13</v>
      </c>
      <c r="AV74" s="212">
        <v>0.51</v>
      </c>
      <c r="AW74" s="212" t="s">
        <v>3748</v>
      </c>
      <c r="AX74" s="212" t="s">
        <v>3748</v>
      </c>
      <c r="AY74" s="212" t="s">
        <v>3748</v>
      </c>
      <c r="AZ74" s="212">
        <v>0.56999999999999995</v>
      </c>
      <c r="BA74" s="213" t="s">
        <v>3690</v>
      </c>
      <c r="BB74" s="214">
        <v>26.4</v>
      </c>
      <c r="BC74" s="214">
        <v>7.0000000000000007E-2</v>
      </c>
      <c r="BD74" s="214">
        <v>7.0000000000000007E-2</v>
      </c>
      <c r="BE74" s="214">
        <v>7.0000000000000007E-2</v>
      </c>
      <c r="BF74" s="214">
        <v>7.0000000000000007E-2</v>
      </c>
      <c r="BG74" s="214"/>
      <c r="BH74" s="214"/>
      <c r="BI74" s="214"/>
      <c r="BJ74" s="214">
        <v>7.0000000000000007E-2</v>
      </c>
      <c r="BK74" s="214">
        <v>4.5499999999999999E-2</v>
      </c>
      <c r="BL74" s="214">
        <v>7.0000000000000007E-2</v>
      </c>
      <c r="BM74" s="214">
        <v>5.6800000000000003E-2</v>
      </c>
      <c r="BN74" s="214">
        <v>7.0000000000000007E-2</v>
      </c>
      <c r="BO74" s="214">
        <v>7.0000000000000007E-2</v>
      </c>
      <c r="BP74" s="214">
        <v>7.0000000000000007E-2</v>
      </c>
      <c r="BQ74" s="214">
        <v>7.0000000000000007E-2</v>
      </c>
      <c r="BR74" s="214">
        <v>7.0000000000000007E-2</v>
      </c>
      <c r="BS74" s="214">
        <v>7.0000000000000007E-2</v>
      </c>
      <c r="BT74" s="214">
        <v>3.7900000000000003E-2</v>
      </c>
      <c r="BU74" s="214">
        <v>7.0000000000000007E-2</v>
      </c>
      <c r="BV74" s="214"/>
      <c r="BW74" s="214"/>
      <c r="BX74" s="214"/>
      <c r="BY74" s="214">
        <v>7.0000000000000007E-2</v>
      </c>
      <c r="BZ74" s="214">
        <v>7.0000000000000007E-2</v>
      </c>
      <c r="CA74" s="214">
        <v>7.0000000000000007E-2</v>
      </c>
      <c r="CB74" s="214">
        <v>7.0000000000000007E-2</v>
      </c>
      <c r="CC74" s="214">
        <v>0.216</v>
      </c>
      <c r="CD74" s="214">
        <v>4.9200000000000001E-2</v>
      </c>
      <c r="CE74" s="214">
        <v>0.193</v>
      </c>
      <c r="CF74" s="214">
        <v>7.0000000000000007E-2</v>
      </c>
      <c r="CG74" s="214">
        <v>7.0000000000000007E-2</v>
      </c>
      <c r="CH74" s="214">
        <v>7.0000000000000007E-2</v>
      </c>
      <c r="CI74" s="215">
        <v>0.106</v>
      </c>
      <c r="CJ74" s="215">
        <v>0.56799999999999995</v>
      </c>
      <c r="CK74" s="215">
        <v>0.216</v>
      </c>
      <c r="CM74" s="216" t="s">
        <v>1647</v>
      </c>
      <c r="CN74" s="216" t="s">
        <v>1647</v>
      </c>
      <c r="CO74" s="216" t="s">
        <v>1647</v>
      </c>
      <c r="CP74" s="216" t="s">
        <v>1647</v>
      </c>
      <c r="CQ74" s="216" t="s">
        <v>1647</v>
      </c>
      <c r="CR74" s="216" t="s">
        <v>1647</v>
      </c>
      <c r="CS74" s="216" t="s">
        <v>1647</v>
      </c>
      <c r="CT74" s="216" t="s">
        <v>1647</v>
      </c>
      <c r="CU74" s="217" t="s">
        <v>1647</v>
      </c>
      <c r="CV74" s="210">
        <f t="shared" ref="CV74:CV138" si="2">C74</f>
        <v>69</v>
      </c>
    </row>
    <row r="75" spans="2:100" s="245" customFormat="1" x14ac:dyDescent="0.25">
      <c r="B75" s="243">
        <v>4029</v>
      </c>
      <c r="C75" s="243">
        <v>70</v>
      </c>
      <c r="D75" s="244">
        <f>SUMIF(Profielen!F:F,Monstervakken!C75,Profielen!K:K)</f>
        <v>149.5</v>
      </c>
      <c r="E75" s="286">
        <f t="shared" ref="E75:E138" si="3">F75/D75</f>
        <v>0.48160535117056857</v>
      </c>
      <c r="F75" s="244">
        <f>SUMIF(Profielen!$F:$F,Monstervakken!$C75,Profielen!AO:AO)</f>
        <v>72</v>
      </c>
      <c r="G75" s="243"/>
      <c r="I75" s="243"/>
      <c r="J75" s="261" t="str">
        <f>_xlfn.XLOOKUP(C75,OCE!C$13:C$27,OCE!B$13:B$27,".")</f>
        <v>.</v>
      </c>
      <c r="L75" s="210" t="s">
        <v>3751</v>
      </c>
      <c r="M75" s="210" t="s">
        <v>3752</v>
      </c>
      <c r="N75" s="210" t="s">
        <v>3745</v>
      </c>
      <c r="O75" s="210" t="s">
        <v>3746</v>
      </c>
      <c r="P75" s="210" t="s">
        <v>3746</v>
      </c>
      <c r="Q75" s="211" t="s">
        <v>3747</v>
      </c>
      <c r="R75" s="212">
        <v>0.42</v>
      </c>
      <c r="S75" s="212">
        <v>0.46</v>
      </c>
      <c r="T75" s="212" t="s">
        <v>3748</v>
      </c>
      <c r="U75" s="212" t="s">
        <v>3748</v>
      </c>
      <c r="V75" s="212" t="s">
        <v>3748</v>
      </c>
      <c r="W75" s="212" t="s">
        <v>3748</v>
      </c>
      <c r="X75" s="212"/>
      <c r="Y75" s="212"/>
      <c r="Z75" s="212"/>
      <c r="AA75" s="212" t="s">
        <v>3748</v>
      </c>
      <c r="AB75" s="212" t="s">
        <v>3748</v>
      </c>
      <c r="AC75" s="212" t="s">
        <v>3748</v>
      </c>
      <c r="AD75" s="212" t="s">
        <v>3748</v>
      </c>
      <c r="AE75" s="212" t="s">
        <v>3748</v>
      </c>
      <c r="AF75" s="212" t="s">
        <v>3748</v>
      </c>
      <c r="AG75" s="212" t="s">
        <v>3748</v>
      </c>
      <c r="AH75" s="212" t="s">
        <v>3748</v>
      </c>
      <c r="AI75" s="212" t="s">
        <v>3748</v>
      </c>
      <c r="AJ75" s="212" t="s">
        <v>3748</v>
      </c>
      <c r="AK75" s="212" t="s">
        <v>3748</v>
      </c>
      <c r="AL75" s="212" t="s">
        <v>3748</v>
      </c>
      <c r="AM75" s="212"/>
      <c r="AN75" s="212"/>
      <c r="AO75" s="212"/>
      <c r="AP75" s="212" t="s">
        <v>3748</v>
      </c>
      <c r="AQ75" s="212" t="s">
        <v>3748</v>
      </c>
      <c r="AR75" s="212" t="s">
        <v>3748</v>
      </c>
      <c r="AS75" s="212" t="s">
        <v>3748</v>
      </c>
      <c r="AT75" s="212" t="s">
        <v>3748</v>
      </c>
      <c r="AU75" s="212" t="s">
        <v>3748</v>
      </c>
      <c r="AV75" s="212">
        <v>0.14000000000000001</v>
      </c>
      <c r="AW75" s="212" t="s">
        <v>3748</v>
      </c>
      <c r="AX75" s="212" t="s">
        <v>3748</v>
      </c>
      <c r="AY75" s="212" t="s">
        <v>3748</v>
      </c>
      <c r="AZ75" s="212">
        <v>0.14000000000000001</v>
      </c>
      <c r="BA75" s="213" t="s">
        <v>3692</v>
      </c>
      <c r="BB75" s="214">
        <v>14.8</v>
      </c>
      <c r="BC75" s="214">
        <v>7.0000000000000007E-2</v>
      </c>
      <c r="BD75" s="214">
        <v>7.0000000000000007E-2</v>
      </c>
      <c r="BE75" s="214">
        <v>7.0000000000000007E-2</v>
      </c>
      <c r="BF75" s="214">
        <v>7.0000000000000007E-2</v>
      </c>
      <c r="BG75" s="214"/>
      <c r="BH75" s="214"/>
      <c r="BI75" s="214"/>
      <c r="BJ75" s="214">
        <v>7.0000000000000007E-2</v>
      </c>
      <c r="BK75" s="214">
        <v>7.0000000000000007E-2</v>
      </c>
      <c r="BL75" s="214">
        <v>7.0000000000000007E-2</v>
      </c>
      <c r="BM75" s="214">
        <v>7.0000000000000007E-2</v>
      </c>
      <c r="BN75" s="214">
        <v>7.0000000000000007E-2</v>
      </c>
      <c r="BO75" s="214">
        <v>7.0000000000000007E-2</v>
      </c>
      <c r="BP75" s="214">
        <v>7.0000000000000007E-2</v>
      </c>
      <c r="BQ75" s="214">
        <v>7.0000000000000007E-2</v>
      </c>
      <c r="BR75" s="214">
        <v>7.0000000000000007E-2</v>
      </c>
      <c r="BS75" s="214">
        <v>7.0000000000000007E-2</v>
      </c>
      <c r="BT75" s="214">
        <v>7.0000000000000007E-2</v>
      </c>
      <c r="BU75" s="214">
        <v>7.0000000000000007E-2</v>
      </c>
      <c r="BV75" s="214"/>
      <c r="BW75" s="214"/>
      <c r="BX75" s="214"/>
      <c r="BY75" s="214">
        <v>7.0000000000000007E-2</v>
      </c>
      <c r="BZ75" s="214">
        <v>7.0000000000000007E-2</v>
      </c>
      <c r="CA75" s="214">
        <v>7.0000000000000007E-2</v>
      </c>
      <c r="CB75" s="214">
        <v>7.0000000000000007E-2</v>
      </c>
      <c r="CC75" s="214">
        <v>7.0000000000000007E-2</v>
      </c>
      <c r="CD75" s="214">
        <v>7.0000000000000007E-2</v>
      </c>
      <c r="CE75" s="214">
        <v>9.4600000000000004E-2</v>
      </c>
      <c r="CF75" s="214">
        <v>7.0000000000000007E-2</v>
      </c>
      <c r="CG75" s="214">
        <v>7.0000000000000007E-2</v>
      </c>
      <c r="CH75" s="214">
        <v>7.0000000000000007E-2</v>
      </c>
      <c r="CI75" s="215">
        <v>0.28399999999999997</v>
      </c>
      <c r="CJ75" s="215">
        <v>0.311</v>
      </c>
      <c r="CK75" s="215">
        <v>9.4600000000000004E-2</v>
      </c>
      <c r="CM75" s="216" t="s">
        <v>1647</v>
      </c>
      <c r="CN75" s="216" t="s">
        <v>1647</v>
      </c>
      <c r="CO75" s="216" t="s">
        <v>1647</v>
      </c>
      <c r="CP75" s="216" t="s">
        <v>1647</v>
      </c>
      <c r="CQ75" s="216" t="s">
        <v>1647</v>
      </c>
      <c r="CR75" s="216" t="s">
        <v>1647</v>
      </c>
      <c r="CS75" s="216" t="s">
        <v>1647</v>
      </c>
      <c r="CT75" s="216" t="s">
        <v>1647</v>
      </c>
      <c r="CU75" s="217" t="s">
        <v>1647</v>
      </c>
      <c r="CV75" s="210">
        <f t="shared" si="2"/>
        <v>70</v>
      </c>
    </row>
    <row r="76" spans="2:100" s="245" customFormat="1" x14ac:dyDescent="0.25">
      <c r="B76" s="243">
        <v>4030</v>
      </c>
      <c r="C76" s="243">
        <v>71</v>
      </c>
      <c r="D76" s="244">
        <f>SUMIF(Profielen!F:F,Monstervakken!C76,Profielen!K:K)</f>
        <v>30</v>
      </c>
      <c r="E76" s="286">
        <f t="shared" si="3"/>
        <v>0.4</v>
      </c>
      <c r="F76" s="244">
        <f>SUMIF(Profielen!$F:$F,Monstervakken!$C76,Profielen!AO:AO)</f>
        <v>12</v>
      </c>
      <c r="G76" s="243"/>
      <c r="I76" s="243"/>
      <c r="J76" s="261" t="str">
        <f>_xlfn.XLOOKUP(C76,OCE!C$13:C$27,OCE!B$13:B$27,".")</f>
        <v>.</v>
      </c>
      <c r="L76" s="210" t="s">
        <v>3751</v>
      </c>
      <c r="M76" s="210" t="s">
        <v>3752</v>
      </c>
      <c r="N76" s="210" t="s">
        <v>3754</v>
      </c>
      <c r="O76" s="210" t="s">
        <v>5660</v>
      </c>
      <c r="P76" s="210" t="s">
        <v>5660</v>
      </c>
      <c r="Q76" s="211" t="s">
        <v>3747</v>
      </c>
      <c r="R76" s="212">
        <v>0.63</v>
      </c>
      <c r="S76" s="212">
        <v>4.5999999999999996</v>
      </c>
      <c r="T76" s="212" t="s">
        <v>3748</v>
      </c>
      <c r="U76" s="212" t="s">
        <v>3748</v>
      </c>
      <c r="V76" s="212" t="s">
        <v>3748</v>
      </c>
      <c r="W76" s="212" t="s">
        <v>3748</v>
      </c>
      <c r="X76" s="212"/>
      <c r="Y76" s="212"/>
      <c r="Z76" s="212"/>
      <c r="AA76" s="212" t="s">
        <v>3748</v>
      </c>
      <c r="AB76" s="212">
        <v>0.18</v>
      </c>
      <c r="AC76" s="212">
        <v>0.13</v>
      </c>
      <c r="AD76" s="212">
        <v>0.22</v>
      </c>
      <c r="AE76" s="212" t="s">
        <v>3748</v>
      </c>
      <c r="AF76" s="212">
        <v>0.12</v>
      </c>
      <c r="AG76" s="212" t="s">
        <v>3748</v>
      </c>
      <c r="AH76" s="212" t="s">
        <v>3748</v>
      </c>
      <c r="AI76" s="212" t="s">
        <v>3748</v>
      </c>
      <c r="AJ76" s="212" t="s">
        <v>3748</v>
      </c>
      <c r="AK76" s="212">
        <v>0.11</v>
      </c>
      <c r="AL76" s="212" t="s">
        <v>3748</v>
      </c>
      <c r="AM76" s="212"/>
      <c r="AN76" s="212"/>
      <c r="AO76" s="212"/>
      <c r="AP76" s="212" t="s">
        <v>3762</v>
      </c>
      <c r="AQ76" s="212" t="s">
        <v>3748</v>
      </c>
      <c r="AR76" s="212" t="s">
        <v>3748</v>
      </c>
      <c r="AS76" s="212" t="s">
        <v>3748</v>
      </c>
      <c r="AT76" s="212" t="s">
        <v>3748</v>
      </c>
      <c r="AU76" s="212">
        <v>0.43</v>
      </c>
      <c r="AV76" s="212">
        <v>0.98</v>
      </c>
      <c r="AW76" s="212">
        <v>0.34</v>
      </c>
      <c r="AX76" s="212" t="s">
        <v>3748</v>
      </c>
      <c r="AY76" s="212" t="s">
        <v>3748</v>
      </c>
      <c r="AZ76" s="212">
        <v>0.98</v>
      </c>
      <c r="BA76" s="213" t="s">
        <v>3692</v>
      </c>
      <c r="BB76" s="214">
        <v>38.299999999999997</v>
      </c>
      <c r="BC76" s="214">
        <v>7.0000000000000007E-2</v>
      </c>
      <c r="BD76" s="214">
        <v>7.0000000000000007E-2</v>
      </c>
      <c r="BE76" s="214">
        <v>7.0000000000000007E-2</v>
      </c>
      <c r="BF76" s="214">
        <v>7.0000000000000007E-2</v>
      </c>
      <c r="BG76" s="214"/>
      <c r="BH76" s="214"/>
      <c r="BI76" s="214"/>
      <c r="BJ76" s="214">
        <v>7.0000000000000007E-2</v>
      </c>
      <c r="BK76" s="214">
        <v>0.06</v>
      </c>
      <c r="BL76" s="214">
        <v>4.3299999999999998E-2</v>
      </c>
      <c r="BM76" s="214">
        <v>7.3300000000000004E-2</v>
      </c>
      <c r="BN76" s="214">
        <v>7.0000000000000007E-2</v>
      </c>
      <c r="BO76" s="214">
        <v>0.04</v>
      </c>
      <c r="BP76" s="214">
        <v>7.0000000000000007E-2</v>
      </c>
      <c r="BQ76" s="214">
        <v>7.0000000000000007E-2</v>
      </c>
      <c r="BR76" s="214">
        <v>7.0000000000000007E-2</v>
      </c>
      <c r="BS76" s="214">
        <v>7.0000000000000007E-2</v>
      </c>
      <c r="BT76" s="214">
        <v>3.6700000000000003E-2</v>
      </c>
      <c r="BU76" s="214">
        <v>7.0000000000000007E-2</v>
      </c>
      <c r="BV76" s="214"/>
      <c r="BW76" s="214"/>
      <c r="BX76" s="214"/>
      <c r="BY76" s="214">
        <v>0.121</v>
      </c>
      <c r="BZ76" s="214">
        <v>7.0000000000000007E-2</v>
      </c>
      <c r="CA76" s="214">
        <v>7.0000000000000007E-2</v>
      </c>
      <c r="CB76" s="214">
        <v>7.0000000000000007E-2</v>
      </c>
      <c r="CC76" s="214">
        <v>7.0000000000000007E-2</v>
      </c>
      <c r="CD76" s="214">
        <v>0.14299999999999999</v>
      </c>
      <c r="CE76" s="214">
        <v>0.32700000000000001</v>
      </c>
      <c r="CF76" s="214">
        <v>0.113</v>
      </c>
      <c r="CG76" s="214">
        <v>7.0000000000000007E-2</v>
      </c>
      <c r="CH76" s="214">
        <v>7.0000000000000007E-2</v>
      </c>
      <c r="CI76" s="215">
        <v>0.21</v>
      </c>
      <c r="CJ76" s="215">
        <v>1.53</v>
      </c>
      <c r="CK76" s="215">
        <v>0.32700000000000001</v>
      </c>
      <c r="CM76" s="216" t="s">
        <v>32</v>
      </c>
      <c r="CN76" s="216" t="s">
        <v>1647</v>
      </c>
      <c r="CO76" s="216" t="s">
        <v>1647</v>
      </c>
      <c r="CP76" s="216" t="s">
        <v>1647</v>
      </c>
      <c r="CQ76" s="216" t="s">
        <v>32</v>
      </c>
      <c r="CR76" s="216" t="s">
        <v>1647</v>
      </c>
      <c r="CS76" s="216" t="s">
        <v>32</v>
      </c>
      <c r="CT76" s="216" t="s">
        <v>1647</v>
      </c>
      <c r="CU76" s="217" t="s">
        <v>32</v>
      </c>
      <c r="CV76" s="210">
        <f t="shared" si="2"/>
        <v>71</v>
      </c>
    </row>
    <row r="77" spans="2:100" s="245" customFormat="1" x14ac:dyDescent="0.25">
      <c r="B77" s="243">
        <v>4031</v>
      </c>
      <c r="C77" s="243">
        <v>72</v>
      </c>
      <c r="D77" s="244">
        <f>SUMIF(Profielen!F:F,Monstervakken!C77,Profielen!K:K)</f>
        <v>95.5</v>
      </c>
      <c r="E77" s="286">
        <f t="shared" si="3"/>
        <v>0.41884816753926701</v>
      </c>
      <c r="F77" s="244">
        <f>SUMIF(Profielen!$F:$F,Monstervakken!$C77,Profielen!AO:AO)</f>
        <v>40</v>
      </c>
      <c r="G77" s="243"/>
      <c r="I77" s="262" t="s">
        <v>1647</v>
      </c>
      <c r="J77" s="261">
        <f>_xlfn.XLOOKUP(C77,OCE!C$13:C$27,OCE!B$13:B$27,".")</f>
        <v>7</v>
      </c>
      <c r="L77" s="210" t="s">
        <v>3751</v>
      </c>
      <c r="M77" s="210" t="s">
        <v>3752</v>
      </c>
      <c r="N77" s="210" t="s">
        <v>3745</v>
      </c>
      <c r="O77" s="210" t="s">
        <v>3746</v>
      </c>
      <c r="P77" s="210" t="s">
        <v>3746</v>
      </c>
      <c r="Q77" s="211" t="s">
        <v>3747</v>
      </c>
      <c r="R77" s="212">
        <v>0.33</v>
      </c>
      <c r="S77" s="212">
        <v>1.6</v>
      </c>
      <c r="T77" s="212" t="s">
        <v>3748</v>
      </c>
      <c r="U77" s="212" t="s">
        <v>3748</v>
      </c>
      <c r="V77" s="212" t="s">
        <v>3748</v>
      </c>
      <c r="W77" s="212" t="s">
        <v>3748</v>
      </c>
      <c r="X77" s="212"/>
      <c r="Y77" s="212"/>
      <c r="Z77" s="212"/>
      <c r="AA77" s="212" t="s">
        <v>3748</v>
      </c>
      <c r="AB77" s="212">
        <v>0.12</v>
      </c>
      <c r="AC77" s="212" t="s">
        <v>3748</v>
      </c>
      <c r="AD77" s="212">
        <v>0.12</v>
      </c>
      <c r="AE77" s="212" t="s">
        <v>3748</v>
      </c>
      <c r="AF77" s="212" t="s">
        <v>3748</v>
      </c>
      <c r="AG77" s="212" t="s">
        <v>3748</v>
      </c>
      <c r="AH77" s="212" t="s">
        <v>3748</v>
      </c>
      <c r="AI77" s="212" t="s">
        <v>3763</v>
      </c>
      <c r="AJ77" s="212" t="s">
        <v>3748</v>
      </c>
      <c r="AK77" s="212" t="s">
        <v>3748</v>
      </c>
      <c r="AL77" s="212" t="s">
        <v>3748</v>
      </c>
      <c r="AM77" s="212"/>
      <c r="AN77" s="212"/>
      <c r="AO77" s="212"/>
      <c r="AP77" s="212" t="s">
        <v>3748</v>
      </c>
      <c r="AQ77" s="212" t="s">
        <v>3748</v>
      </c>
      <c r="AR77" s="212" t="s">
        <v>3748</v>
      </c>
      <c r="AS77" s="212" t="s">
        <v>3748</v>
      </c>
      <c r="AT77" s="212" t="s">
        <v>3748</v>
      </c>
      <c r="AU77" s="212">
        <v>0.11</v>
      </c>
      <c r="AV77" s="212">
        <v>0.17</v>
      </c>
      <c r="AW77" s="212">
        <v>0.1</v>
      </c>
      <c r="AX77" s="212" t="s">
        <v>3748</v>
      </c>
      <c r="AY77" s="212" t="s">
        <v>3748</v>
      </c>
      <c r="AZ77" s="212">
        <v>0.17</v>
      </c>
      <c r="BA77" s="213" t="s">
        <v>3692</v>
      </c>
      <c r="BB77" s="214">
        <v>14.5</v>
      </c>
      <c r="BC77" s="214">
        <v>7.0000000000000007E-2</v>
      </c>
      <c r="BD77" s="214">
        <v>7.0000000000000007E-2</v>
      </c>
      <c r="BE77" s="214">
        <v>7.0000000000000007E-2</v>
      </c>
      <c r="BF77" s="214">
        <v>7.0000000000000007E-2</v>
      </c>
      <c r="BG77" s="214"/>
      <c r="BH77" s="214"/>
      <c r="BI77" s="214"/>
      <c r="BJ77" s="214">
        <v>7.0000000000000007E-2</v>
      </c>
      <c r="BK77" s="214">
        <v>8.2799999999999999E-2</v>
      </c>
      <c r="BL77" s="214">
        <v>7.0000000000000007E-2</v>
      </c>
      <c r="BM77" s="214">
        <v>8.2799999999999999E-2</v>
      </c>
      <c r="BN77" s="214">
        <v>7.0000000000000007E-2</v>
      </c>
      <c r="BO77" s="214">
        <v>7.0000000000000007E-2</v>
      </c>
      <c r="BP77" s="214">
        <v>7.0000000000000007E-2</v>
      </c>
      <c r="BQ77" s="214">
        <v>7.0000000000000007E-2</v>
      </c>
      <c r="BR77" s="214">
        <v>9.6600000000000005E-2</v>
      </c>
      <c r="BS77" s="214">
        <v>7.0000000000000007E-2</v>
      </c>
      <c r="BT77" s="214">
        <v>7.0000000000000007E-2</v>
      </c>
      <c r="BU77" s="214">
        <v>7.0000000000000007E-2</v>
      </c>
      <c r="BV77" s="214"/>
      <c r="BW77" s="214"/>
      <c r="BX77" s="214"/>
      <c r="BY77" s="214">
        <v>7.0000000000000007E-2</v>
      </c>
      <c r="BZ77" s="214">
        <v>7.0000000000000007E-2</v>
      </c>
      <c r="CA77" s="214">
        <v>7.0000000000000007E-2</v>
      </c>
      <c r="CB77" s="214">
        <v>7.0000000000000007E-2</v>
      </c>
      <c r="CC77" s="214">
        <v>7.0000000000000007E-2</v>
      </c>
      <c r="CD77" s="214">
        <v>7.5899999999999995E-2</v>
      </c>
      <c r="CE77" s="214">
        <v>0.11700000000000001</v>
      </c>
      <c r="CF77" s="214">
        <v>6.9000000000000006E-2</v>
      </c>
      <c r="CG77" s="214">
        <v>7.0000000000000007E-2</v>
      </c>
      <c r="CH77" s="214">
        <v>7.0000000000000007E-2</v>
      </c>
      <c r="CI77" s="215">
        <v>0.22800000000000001</v>
      </c>
      <c r="CJ77" s="215">
        <v>1.1000000000000001</v>
      </c>
      <c r="CK77" s="215">
        <v>0.11700000000000001</v>
      </c>
      <c r="CM77" s="216" t="s">
        <v>1647</v>
      </c>
      <c r="CN77" s="216" t="s">
        <v>1647</v>
      </c>
      <c r="CO77" s="216" t="s">
        <v>1647</v>
      </c>
      <c r="CP77" s="216" t="s">
        <v>1647</v>
      </c>
      <c r="CQ77" s="216" t="s">
        <v>1647</v>
      </c>
      <c r="CR77" s="216" t="s">
        <v>1647</v>
      </c>
      <c r="CS77" s="216" t="s">
        <v>1647</v>
      </c>
      <c r="CT77" s="216" t="s">
        <v>1647</v>
      </c>
      <c r="CU77" s="217" t="s">
        <v>1647</v>
      </c>
      <c r="CV77" s="210">
        <f t="shared" si="2"/>
        <v>72</v>
      </c>
    </row>
    <row r="78" spans="2:100" s="245" customFormat="1" x14ac:dyDescent="0.25">
      <c r="B78" s="243">
        <v>4032</v>
      </c>
      <c r="C78" s="243">
        <v>73</v>
      </c>
      <c r="D78" s="244">
        <f>SUMIF(Profielen!F:F,Monstervakken!C78,Profielen!K:K)</f>
        <v>319</v>
      </c>
      <c r="E78" s="286">
        <f t="shared" si="3"/>
        <v>0.23510971786833856</v>
      </c>
      <c r="F78" s="244">
        <f>SUMIF(Profielen!$F:$F,Monstervakken!$C78,Profielen!AO:AO)</f>
        <v>75</v>
      </c>
      <c r="G78" s="243"/>
      <c r="I78" s="263" t="s">
        <v>3803</v>
      </c>
      <c r="J78" s="261">
        <f>_xlfn.XLOOKUP(C78,OCE!C$13:C$27,OCE!B$13:B$27,".")</f>
        <v>6</v>
      </c>
      <c r="L78" s="210" t="s">
        <v>3751</v>
      </c>
      <c r="M78" s="210" t="s">
        <v>3752</v>
      </c>
      <c r="N78" s="210" t="s">
        <v>3754</v>
      </c>
      <c r="O78" s="210" t="s">
        <v>3746</v>
      </c>
      <c r="P78" s="210" t="s">
        <v>3746</v>
      </c>
      <c r="Q78" s="211" t="s">
        <v>3747</v>
      </c>
      <c r="R78" s="212">
        <v>0.23</v>
      </c>
      <c r="S78" s="212">
        <v>0.33</v>
      </c>
      <c r="T78" s="212" t="s">
        <v>3748</v>
      </c>
      <c r="U78" s="212" t="s">
        <v>3748</v>
      </c>
      <c r="V78" s="212" t="s">
        <v>3748</v>
      </c>
      <c r="W78" s="212" t="s">
        <v>3748</v>
      </c>
      <c r="X78" s="212"/>
      <c r="Y78" s="212"/>
      <c r="Z78" s="212"/>
      <c r="AA78" s="212" t="s">
        <v>3748</v>
      </c>
      <c r="AB78" s="212" t="s">
        <v>3748</v>
      </c>
      <c r="AC78" s="212" t="s">
        <v>3748</v>
      </c>
      <c r="AD78" s="212" t="s">
        <v>3748</v>
      </c>
      <c r="AE78" s="212" t="s">
        <v>3748</v>
      </c>
      <c r="AF78" s="212" t="s">
        <v>3748</v>
      </c>
      <c r="AG78" s="212" t="s">
        <v>3748</v>
      </c>
      <c r="AH78" s="212" t="s">
        <v>3748</v>
      </c>
      <c r="AI78" s="212" t="s">
        <v>3748</v>
      </c>
      <c r="AJ78" s="212" t="s">
        <v>3748</v>
      </c>
      <c r="AK78" s="212" t="s">
        <v>3748</v>
      </c>
      <c r="AL78" s="212" t="s">
        <v>3748</v>
      </c>
      <c r="AM78" s="212"/>
      <c r="AN78" s="212"/>
      <c r="AO78" s="212"/>
      <c r="AP78" s="212" t="s">
        <v>3748</v>
      </c>
      <c r="AQ78" s="212" t="s">
        <v>3748</v>
      </c>
      <c r="AR78" s="212" t="s">
        <v>3748</v>
      </c>
      <c r="AS78" s="212" t="s">
        <v>3748</v>
      </c>
      <c r="AT78" s="212" t="s">
        <v>3748</v>
      </c>
      <c r="AU78" s="212" t="s">
        <v>3748</v>
      </c>
      <c r="AV78" s="212" t="s">
        <v>3748</v>
      </c>
      <c r="AW78" s="212" t="s">
        <v>3748</v>
      </c>
      <c r="AX78" s="212" t="s">
        <v>3748</v>
      </c>
      <c r="AY78" s="212">
        <v>0.16</v>
      </c>
      <c r="AZ78" s="212">
        <v>0.16</v>
      </c>
      <c r="BA78" s="213" t="s">
        <v>3695</v>
      </c>
      <c r="BB78" s="214">
        <v>33.299999999999997</v>
      </c>
      <c r="BC78" s="214">
        <v>7.0000000000000007E-2</v>
      </c>
      <c r="BD78" s="214">
        <v>7.0000000000000007E-2</v>
      </c>
      <c r="BE78" s="214">
        <v>7.0000000000000007E-2</v>
      </c>
      <c r="BF78" s="214">
        <v>7.0000000000000007E-2</v>
      </c>
      <c r="BG78" s="214"/>
      <c r="BH78" s="214"/>
      <c r="BI78" s="214"/>
      <c r="BJ78" s="214">
        <v>7.0000000000000007E-2</v>
      </c>
      <c r="BK78" s="214">
        <v>7.0000000000000007E-2</v>
      </c>
      <c r="BL78" s="214">
        <v>7.0000000000000007E-2</v>
      </c>
      <c r="BM78" s="214">
        <v>7.0000000000000007E-2</v>
      </c>
      <c r="BN78" s="214">
        <v>7.0000000000000007E-2</v>
      </c>
      <c r="BO78" s="214">
        <v>7.0000000000000007E-2</v>
      </c>
      <c r="BP78" s="214">
        <v>7.0000000000000007E-2</v>
      </c>
      <c r="BQ78" s="214">
        <v>7.0000000000000007E-2</v>
      </c>
      <c r="BR78" s="214">
        <v>7.0000000000000007E-2</v>
      </c>
      <c r="BS78" s="214">
        <v>7.0000000000000007E-2</v>
      </c>
      <c r="BT78" s="214">
        <v>7.0000000000000007E-2</v>
      </c>
      <c r="BU78" s="214">
        <v>7.0000000000000007E-2</v>
      </c>
      <c r="BV78" s="214"/>
      <c r="BW78" s="214"/>
      <c r="BX78" s="214"/>
      <c r="BY78" s="214">
        <v>7.0000000000000007E-2</v>
      </c>
      <c r="BZ78" s="214">
        <v>7.0000000000000007E-2</v>
      </c>
      <c r="CA78" s="214">
        <v>7.0000000000000007E-2</v>
      </c>
      <c r="CB78" s="214">
        <v>7.0000000000000007E-2</v>
      </c>
      <c r="CC78" s="214">
        <v>7.0000000000000007E-2</v>
      </c>
      <c r="CD78" s="214">
        <v>7.0000000000000007E-2</v>
      </c>
      <c r="CE78" s="214">
        <v>7.0000000000000007E-2</v>
      </c>
      <c r="CF78" s="214">
        <v>7.0000000000000007E-2</v>
      </c>
      <c r="CG78" s="214">
        <v>7.0000000000000007E-2</v>
      </c>
      <c r="CH78" s="214">
        <v>5.33E-2</v>
      </c>
      <c r="CI78" s="215">
        <v>7.6700000000000004E-2</v>
      </c>
      <c r="CJ78" s="215">
        <v>0.11</v>
      </c>
      <c r="CK78" s="215">
        <v>7.0000000000000007E-2</v>
      </c>
      <c r="CM78" s="216" t="s">
        <v>1647</v>
      </c>
      <c r="CN78" s="216" t="s">
        <v>1647</v>
      </c>
      <c r="CO78" s="216" t="s">
        <v>1647</v>
      </c>
      <c r="CP78" s="216" t="s">
        <v>1647</v>
      </c>
      <c r="CQ78" s="216" t="s">
        <v>1647</v>
      </c>
      <c r="CR78" s="216" t="s">
        <v>1647</v>
      </c>
      <c r="CS78" s="216" t="s">
        <v>1647</v>
      </c>
      <c r="CT78" s="216" t="s">
        <v>1647</v>
      </c>
      <c r="CU78" s="217" t="s">
        <v>1647</v>
      </c>
      <c r="CV78" s="210">
        <f t="shared" si="2"/>
        <v>73</v>
      </c>
    </row>
    <row r="79" spans="2:100" s="245" customFormat="1" x14ac:dyDescent="0.25">
      <c r="B79" s="243">
        <v>3019</v>
      </c>
      <c r="C79" s="243">
        <v>74</v>
      </c>
      <c r="D79" s="244">
        <f>SUMIF(Profielen!F:F,Monstervakken!C79,Profielen!K:K)</f>
        <v>242</v>
      </c>
      <c r="E79" s="286">
        <f t="shared" si="3"/>
        <v>0.23966942148760331</v>
      </c>
      <c r="F79" s="244">
        <f>SUMIF(Profielen!$F:$F,Monstervakken!$C79,Profielen!AO:AO)</f>
        <v>58</v>
      </c>
      <c r="G79" s="243"/>
      <c r="I79" s="263" t="s">
        <v>3803</v>
      </c>
      <c r="J79" s="261">
        <f>_xlfn.XLOOKUP(C79,OCE!C$13:C$27,OCE!B$13:B$27,".")</f>
        <v>6</v>
      </c>
      <c r="L79" s="210" t="s">
        <v>3751</v>
      </c>
      <c r="M79" s="210" t="s">
        <v>3750</v>
      </c>
      <c r="N79" s="210" t="s">
        <v>3745</v>
      </c>
      <c r="O79" s="210" t="s">
        <v>3746</v>
      </c>
      <c r="P79" s="210" t="s">
        <v>3746</v>
      </c>
      <c r="Q79" s="211" t="s">
        <v>3747</v>
      </c>
      <c r="R79" s="212">
        <v>0.43</v>
      </c>
      <c r="S79" s="212">
        <v>0.95</v>
      </c>
      <c r="T79" s="212" t="s">
        <v>3748</v>
      </c>
      <c r="U79" s="212" t="s">
        <v>3748</v>
      </c>
      <c r="V79" s="212" t="s">
        <v>3748</v>
      </c>
      <c r="W79" s="212" t="s">
        <v>3748</v>
      </c>
      <c r="X79" s="212"/>
      <c r="Y79" s="212"/>
      <c r="Z79" s="212"/>
      <c r="AA79" s="212" t="s">
        <v>3748</v>
      </c>
      <c r="AB79" s="212">
        <v>0.24</v>
      </c>
      <c r="AC79" s="212">
        <v>0.16</v>
      </c>
      <c r="AD79" s="212">
        <v>0.23</v>
      </c>
      <c r="AE79" s="212" t="s">
        <v>3748</v>
      </c>
      <c r="AF79" s="212" t="s">
        <v>3748</v>
      </c>
      <c r="AG79" s="212" t="s">
        <v>3748</v>
      </c>
      <c r="AH79" s="212" t="s">
        <v>3748</v>
      </c>
      <c r="AI79" s="212" t="s">
        <v>3748</v>
      </c>
      <c r="AJ79" s="212" t="s">
        <v>3748</v>
      </c>
      <c r="AK79" s="212" t="s">
        <v>3748</v>
      </c>
      <c r="AL79" s="212" t="s">
        <v>3748</v>
      </c>
      <c r="AM79" s="212"/>
      <c r="AN79" s="212"/>
      <c r="AO79" s="212"/>
      <c r="AP79" s="212" t="s">
        <v>3748</v>
      </c>
      <c r="AQ79" s="212" t="s">
        <v>3748</v>
      </c>
      <c r="AR79" s="212" t="s">
        <v>3748</v>
      </c>
      <c r="AS79" s="212" t="s">
        <v>3748</v>
      </c>
      <c r="AT79" s="212" t="s">
        <v>3748</v>
      </c>
      <c r="AU79" s="212">
        <v>0.25</v>
      </c>
      <c r="AV79" s="212">
        <v>0.53</v>
      </c>
      <c r="AW79" s="212">
        <v>0.24</v>
      </c>
      <c r="AX79" s="212" t="s">
        <v>3748</v>
      </c>
      <c r="AY79" s="212" t="s">
        <v>3748</v>
      </c>
      <c r="AZ79" s="212">
        <v>0.53</v>
      </c>
      <c r="BA79" s="213" t="s">
        <v>3692</v>
      </c>
      <c r="BB79" s="214">
        <v>20.9</v>
      </c>
      <c r="BC79" s="214">
        <v>7.0000000000000007E-2</v>
      </c>
      <c r="BD79" s="214">
        <v>7.0000000000000007E-2</v>
      </c>
      <c r="BE79" s="214">
        <v>7.0000000000000007E-2</v>
      </c>
      <c r="BF79" s="214">
        <v>7.0000000000000007E-2</v>
      </c>
      <c r="BG79" s="214"/>
      <c r="BH79" s="214"/>
      <c r="BI79" s="214"/>
      <c r="BJ79" s="214">
        <v>7.0000000000000007E-2</v>
      </c>
      <c r="BK79" s="214">
        <v>0.115</v>
      </c>
      <c r="BL79" s="214">
        <v>7.6600000000000001E-2</v>
      </c>
      <c r="BM79" s="214">
        <v>0.11</v>
      </c>
      <c r="BN79" s="214">
        <v>7.0000000000000007E-2</v>
      </c>
      <c r="BO79" s="214">
        <v>7.0000000000000007E-2</v>
      </c>
      <c r="BP79" s="214">
        <v>7.0000000000000007E-2</v>
      </c>
      <c r="BQ79" s="214">
        <v>7.0000000000000007E-2</v>
      </c>
      <c r="BR79" s="214">
        <v>7.0000000000000007E-2</v>
      </c>
      <c r="BS79" s="214">
        <v>7.0000000000000007E-2</v>
      </c>
      <c r="BT79" s="214">
        <v>7.0000000000000007E-2</v>
      </c>
      <c r="BU79" s="214">
        <v>7.0000000000000007E-2</v>
      </c>
      <c r="BV79" s="214"/>
      <c r="BW79" s="214"/>
      <c r="BX79" s="214"/>
      <c r="BY79" s="214">
        <v>7.0000000000000007E-2</v>
      </c>
      <c r="BZ79" s="214">
        <v>7.0000000000000007E-2</v>
      </c>
      <c r="CA79" s="214">
        <v>7.0000000000000007E-2</v>
      </c>
      <c r="CB79" s="214">
        <v>7.0000000000000007E-2</v>
      </c>
      <c r="CC79" s="214">
        <v>7.0000000000000007E-2</v>
      </c>
      <c r="CD79" s="214">
        <v>0.12</v>
      </c>
      <c r="CE79" s="214">
        <v>0.254</v>
      </c>
      <c r="CF79" s="214">
        <v>0.115</v>
      </c>
      <c r="CG79" s="214">
        <v>7.0000000000000007E-2</v>
      </c>
      <c r="CH79" s="214">
        <v>7.0000000000000007E-2</v>
      </c>
      <c r="CI79" s="215">
        <v>0.20599999999999999</v>
      </c>
      <c r="CJ79" s="215">
        <v>0.45500000000000002</v>
      </c>
      <c r="CK79" s="215">
        <v>0.254</v>
      </c>
      <c r="CM79" s="216" t="s">
        <v>1647</v>
      </c>
      <c r="CN79" s="216" t="s">
        <v>1647</v>
      </c>
      <c r="CO79" s="216" t="s">
        <v>1647</v>
      </c>
      <c r="CP79" s="216" t="s">
        <v>1647</v>
      </c>
      <c r="CQ79" s="216" t="s">
        <v>1647</v>
      </c>
      <c r="CR79" s="216" t="s">
        <v>1647</v>
      </c>
      <c r="CS79" s="216" t="s">
        <v>1647</v>
      </c>
      <c r="CT79" s="216" t="s">
        <v>1647</v>
      </c>
      <c r="CU79" s="217" t="s">
        <v>1647</v>
      </c>
      <c r="CV79" s="210">
        <f t="shared" si="2"/>
        <v>74</v>
      </c>
    </row>
    <row r="80" spans="2:100" s="245" customFormat="1" x14ac:dyDescent="0.25">
      <c r="B80" s="243">
        <v>3020</v>
      </c>
      <c r="C80" s="243">
        <v>75</v>
      </c>
      <c r="D80" s="244">
        <f>SUMIF(Profielen!F:F,Monstervakken!C80,Profielen!K:K)</f>
        <v>105</v>
      </c>
      <c r="E80" s="286">
        <f t="shared" si="3"/>
        <v>0.15238095238095239</v>
      </c>
      <c r="F80" s="244">
        <f>SUMIF(Profielen!$F:$F,Monstervakken!$C80,Profielen!AO:AO)</f>
        <v>16</v>
      </c>
      <c r="G80" s="243"/>
      <c r="I80" s="262" t="s">
        <v>1647</v>
      </c>
      <c r="J80" s="261">
        <f>_xlfn.XLOOKUP(C80,OCE!C$13:C$27,OCE!B$13:B$27,".")</f>
        <v>10</v>
      </c>
      <c r="L80" s="210" t="s">
        <v>3751</v>
      </c>
      <c r="M80" s="210" t="s">
        <v>3750</v>
      </c>
      <c r="N80" s="210" t="s">
        <v>3745</v>
      </c>
      <c r="O80" s="210" t="s">
        <v>3746</v>
      </c>
      <c r="P80" s="210" t="s">
        <v>3746</v>
      </c>
      <c r="Q80" s="211" t="s">
        <v>3747</v>
      </c>
      <c r="R80" s="212">
        <v>0.24</v>
      </c>
      <c r="S80" s="212">
        <v>0.67</v>
      </c>
      <c r="T80" s="212" t="s">
        <v>3748</v>
      </c>
      <c r="U80" s="212" t="s">
        <v>3748</v>
      </c>
      <c r="V80" s="212" t="s">
        <v>3748</v>
      </c>
      <c r="W80" s="212" t="s">
        <v>3748</v>
      </c>
      <c r="X80" s="212"/>
      <c r="Y80" s="212"/>
      <c r="Z80" s="212"/>
      <c r="AA80" s="212" t="s">
        <v>3748</v>
      </c>
      <c r="AB80" s="212">
        <v>0.1</v>
      </c>
      <c r="AC80" s="212" t="s">
        <v>3748</v>
      </c>
      <c r="AD80" s="212">
        <v>0.37</v>
      </c>
      <c r="AE80" s="212">
        <v>0.15</v>
      </c>
      <c r="AF80" s="212">
        <v>0.28999999999999998</v>
      </c>
      <c r="AG80" s="212" t="s">
        <v>3748</v>
      </c>
      <c r="AH80" s="212" t="s">
        <v>3748</v>
      </c>
      <c r="AI80" s="212">
        <v>0.66</v>
      </c>
      <c r="AJ80" s="212">
        <v>0.11</v>
      </c>
      <c r="AK80" s="212" t="s">
        <v>3748</v>
      </c>
      <c r="AL80" s="212" t="s">
        <v>3748</v>
      </c>
      <c r="AM80" s="212"/>
      <c r="AN80" s="212"/>
      <c r="AO80" s="212"/>
      <c r="AP80" s="212" t="s">
        <v>3748</v>
      </c>
      <c r="AQ80" s="212" t="s">
        <v>3748</v>
      </c>
      <c r="AR80" s="212" t="s">
        <v>3748</v>
      </c>
      <c r="AS80" s="212" t="s">
        <v>3748</v>
      </c>
      <c r="AT80" s="212" t="s">
        <v>3748</v>
      </c>
      <c r="AU80" s="212">
        <v>0.28000000000000003</v>
      </c>
      <c r="AV80" s="212">
        <v>0.39</v>
      </c>
      <c r="AW80" s="212">
        <v>0.19</v>
      </c>
      <c r="AX80" s="212" t="s">
        <v>3748</v>
      </c>
      <c r="AY80" s="212" t="s">
        <v>3748</v>
      </c>
      <c r="AZ80" s="212">
        <v>0.66</v>
      </c>
      <c r="BA80" s="213" t="s">
        <v>3679</v>
      </c>
      <c r="BB80" s="214">
        <v>14.4</v>
      </c>
      <c r="BC80" s="214">
        <v>7.0000000000000007E-2</v>
      </c>
      <c r="BD80" s="214">
        <v>7.0000000000000007E-2</v>
      </c>
      <c r="BE80" s="214">
        <v>7.0000000000000007E-2</v>
      </c>
      <c r="BF80" s="214">
        <v>7.0000000000000007E-2</v>
      </c>
      <c r="BG80" s="214"/>
      <c r="BH80" s="214"/>
      <c r="BI80" s="214"/>
      <c r="BJ80" s="214">
        <v>7.0000000000000007E-2</v>
      </c>
      <c r="BK80" s="214">
        <v>6.9400000000000003E-2</v>
      </c>
      <c r="BL80" s="214">
        <v>7.0000000000000007E-2</v>
      </c>
      <c r="BM80" s="214">
        <v>0.25700000000000001</v>
      </c>
      <c r="BN80" s="214">
        <v>0.104</v>
      </c>
      <c r="BO80" s="214">
        <v>0.20100000000000001</v>
      </c>
      <c r="BP80" s="214">
        <v>7.0000000000000007E-2</v>
      </c>
      <c r="BQ80" s="214">
        <v>7.0000000000000007E-2</v>
      </c>
      <c r="BR80" s="214">
        <v>0.45800000000000002</v>
      </c>
      <c r="BS80" s="214">
        <v>7.6399999999999996E-2</v>
      </c>
      <c r="BT80" s="214">
        <v>7.0000000000000007E-2</v>
      </c>
      <c r="BU80" s="214">
        <v>7.0000000000000007E-2</v>
      </c>
      <c r="BV80" s="214"/>
      <c r="BW80" s="214"/>
      <c r="BX80" s="214"/>
      <c r="BY80" s="214">
        <v>7.0000000000000007E-2</v>
      </c>
      <c r="BZ80" s="214">
        <v>7.0000000000000007E-2</v>
      </c>
      <c r="CA80" s="214">
        <v>7.0000000000000007E-2</v>
      </c>
      <c r="CB80" s="214">
        <v>7.0000000000000007E-2</v>
      </c>
      <c r="CC80" s="214">
        <v>7.0000000000000007E-2</v>
      </c>
      <c r="CD80" s="214">
        <v>0.19400000000000001</v>
      </c>
      <c r="CE80" s="214">
        <v>0.27100000000000002</v>
      </c>
      <c r="CF80" s="214">
        <v>0.13200000000000001</v>
      </c>
      <c r="CG80" s="214">
        <v>7.0000000000000007E-2</v>
      </c>
      <c r="CH80" s="214">
        <v>7.0000000000000007E-2</v>
      </c>
      <c r="CI80" s="215">
        <v>0.16700000000000001</v>
      </c>
      <c r="CJ80" s="215">
        <v>0.46500000000000002</v>
      </c>
      <c r="CK80" s="215">
        <v>0.45800000000000002</v>
      </c>
      <c r="CM80" s="216" t="s">
        <v>1647</v>
      </c>
      <c r="CN80" s="216" t="s">
        <v>1647</v>
      </c>
      <c r="CO80" s="216" t="s">
        <v>1647</v>
      </c>
      <c r="CP80" s="216" t="s">
        <v>1647</v>
      </c>
      <c r="CQ80" s="216" t="s">
        <v>1647</v>
      </c>
      <c r="CR80" s="216" t="s">
        <v>1647</v>
      </c>
      <c r="CS80" s="216" t="s">
        <v>1647</v>
      </c>
      <c r="CT80" s="216" t="s">
        <v>1647</v>
      </c>
      <c r="CU80" s="217" t="s">
        <v>1647</v>
      </c>
      <c r="CV80" s="210">
        <f t="shared" si="2"/>
        <v>75</v>
      </c>
    </row>
    <row r="81" spans="2:100" s="245" customFormat="1" x14ac:dyDescent="0.25">
      <c r="B81" s="243">
        <v>4033</v>
      </c>
      <c r="C81" s="243">
        <v>76</v>
      </c>
      <c r="D81" s="244">
        <f>SUMIF(Profielen!F:F,Monstervakken!C81,Profielen!K:K)</f>
        <v>41.5</v>
      </c>
      <c r="E81" s="286">
        <f t="shared" si="3"/>
        <v>0.84337349397590367</v>
      </c>
      <c r="F81" s="244">
        <f>SUMIF(Profielen!$F:$F,Monstervakken!$C81,Profielen!AO:AO)</f>
        <v>35</v>
      </c>
      <c r="G81" s="243"/>
      <c r="I81" s="262" t="s">
        <v>1647</v>
      </c>
      <c r="J81" s="261">
        <f>_xlfn.XLOOKUP(C81,OCE!C$13:C$27,OCE!B$13:B$27,".")</f>
        <v>8</v>
      </c>
      <c r="L81" s="210" t="s">
        <v>3751</v>
      </c>
      <c r="M81" s="210" t="s">
        <v>3752</v>
      </c>
      <c r="N81" s="210" t="s">
        <v>3754</v>
      </c>
      <c r="O81" s="210" t="s">
        <v>5660</v>
      </c>
      <c r="P81" s="210" t="s">
        <v>5660</v>
      </c>
      <c r="Q81" s="211" t="s">
        <v>3747</v>
      </c>
      <c r="R81" s="212">
        <v>0.2</v>
      </c>
      <c r="S81" s="212">
        <v>0.47</v>
      </c>
      <c r="T81" s="212" t="s">
        <v>3748</v>
      </c>
      <c r="U81" s="212" t="s">
        <v>3748</v>
      </c>
      <c r="V81" s="212" t="s">
        <v>3748</v>
      </c>
      <c r="W81" s="212" t="s">
        <v>3748</v>
      </c>
      <c r="X81" s="212"/>
      <c r="Y81" s="212"/>
      <c r="Z81" s="212"/>
      <c r="AA81" s="212" t="s">
        <v>3748</v>
      </c>
      <c r="AB81" s="212">
        <v>0.16</v>
      </c>
      <c r="AC81" s="212" t="s">
        <v>3748</v>
      </c>
      <c r="AD81" s="212" t="s">
        <v>3748</v>
      </c>
      <c r="AE81" s="212" t="s">
        <v>3748</v>
      </c>
      <c r="AF81" s="212" t="s">
        <v>3748</v>
      </c>
      <c r="AG81" s="212" t="s">
        <v>3748</v>
      </c>
      <c r="AH81" s="212" t="s">
        <v>3748</v>
      </c>
      <c r="AI81" s="212">
        <v>0.26</v>
      </c>
      <c r="AJ81" s="212" t="s">
        <v>3748</v>
      </c>
      <c r="AK81" s="212" t="s">
        <v>3748</v>
      </c>
      <c r="AL81" s="212" t="s">
        <v>3748</v>
      </c>
      <c r="AM81" s="212"/>
      <c r="AN81" s="212"/>
      <c r="AO81" s="212"/>
      <c r="AP81" s="212" t="s">
        <v>3748</v>
      </c>
      <c r="AQ81" s="212" t="s">
        <v>3748</v>
      </c>
      <c r="AR81" s="212" t="s">
        <v>3748</v>
      </c>
      <c r="AS81" s="212" t="s">
        <v>3748</v>
      </c>
      <c r="AT81" s="212" t="s">
        <v>3748</v>
      </c>
      <c r="AU81" s="212">
        <v>0.25</v>
      </c>
      <c r="AV81" s="212">
        <v>0.99</v>
      </c>
      <c r="AW81" s="212">
        <v>0.11</v>
      </c>
      <c r="AX81" s="212" t="s">
        <v>3748</v>
      </c>
      <c r="AY81" s="212" t="s">
        <v>3748</v>
      </c>
      <c r="AZ81" s="212">
        <v>0.99</v>
      </c>
      <c r="BA81" s="213" t="s">
        <v>3692</v>
      </c>
      <c r="BB81" s="214">
        <v>19.899999999999999</v>
      </c>
      <c r="BC81" s="214">
        <v>7.0000000000000007E-2</v>
      </c>
      <c r="BD81" s="214">
        <v>7.0000000000000007E-2</v>
      </c>
      <c r="BE81" s="214">
        <v>7.0000000000000007E-2</v>
      </c>
      <c r="BF81" s="214">
        <v>7.0000000000000007E-2</v>
      </c>
      <c r="BG81" s="214"/>
      <c r="BH81" s="214"/>
      <c r="BI81" s="214"/>
      <c r="BJ81" s="214">
        <v>7.0000000000000007E-2</v>
      </c>
      <c r="BK81" s="214">
        <v>8.0399999999999999E-2</v>
      </c>
      <c r="BL81" s="214">
        <v>7.0000000000000007E-2</v>
      </c>
      <c r="BM81" s="214">
        <v>7.0000000000000007E-2</v>
      </c>
      <c r="BN81" s="214">
        <v>7.0000000000000007E-2</v>
      </c>
      <c r="BO81" s="214">
        <v>7.0000000000000007E-2</v>
      </c>
      <c r="BP81" s="214">
        <v>7.0000000000000007E-2</v>
      </c>
      <c r="BQ81" s="214">
        <v>7.0000000000000007E-2</v>
      </c>
      <c r="BR81" s="214">
        <v>0.13100000000000001</v>
      </c>
      <c r="BS81" s="214">
        <v>7.0000000000000007E-2</v>
      </c>
      <c r="BT81" s="214">
        <v>7.0000000000000007E-2</v>
      </c>
      <c r="BU81" s="214">
        <v>7.0000000000000007E-2</v>
      </c>
      <c r="BV81" s="214"/>
      <c r="BW81" s="214"/>
      <c r="BX81" s="214"/>
      <c r="BY81" s="214">
        <v>7.0000000000000007E-2</v>
      </c>
      <c r="BZ81" s="214">
        <v>7.0000000000000007E-2</v>
      </c>
      <c r="CA81" s="214">
        <v>7.0000000000000007E-2</v>
      </c>
      <c r="CB81" s="214">
        <v>7.0000000000000007E-2</v>
      </c>
      <c r="CC81" s="214">
        <v>7.0000000000000007E-2</v>
      </c>
      <c r="CD81" s="214">
        <v>0.126</v>
      </c>
      <c r="CE81" s="214">
        <v>0.497</v>
      </c>
      <c r="CF81" s="214">
        <v>5.5300000000000002E-2</v>
      </c>
      <c r="CG81" s="214">
        <v>7.0000000000000007E-2</v>
      </c>
      <c r="CH81" s="214">
        <v>7.0000000000000007E-2</v>
      </c>
      <c r="CI81" s="215">
        <v>0.10100000000000001</v>
      </c>
      <c r="CJ81" s="215">
        <v>0.23599999999999999</v>
      </c>
      <c r="CK81" s="215">
        <v>0.497</v>
      </c>
      <c r="CM81" s="216" t="s">
        <v>1647</v>
      </c>
      <c r="CN81" s="216" t="s">
        <v>1647</v>
      </c>
      <c r="CO81" s="216" t="s">
        <v>1647</v>
      </c>
      <c r="CP81" s="216" t="s">
        <v>1647</v>
      </c>
      <c r="CQ81" s="216" t="s">
        <v>1647</v>
      </c>
      <c r="CR81" s="216" t="s">
        <v>1647</v>
      </c>
      <c r="CS81" s="216" t="s">
        <v>1647</v>
      </c>
      <c r="CT81" s="216" t="s">
        <v>1647</v>
      </c>
      <c r="CU81" s="217" t="s">
        <v>1647</v>
      </c>
      <c r="CV81" s="210">
        <f t="shared" si="2"/>
        <v>76</v>
      </c>
    </row>
    <row r="82" spans="2:100" s="245" customFormat="1" x14ac:dyDescent="0.25">
      <c r="B82" s="243">
        <v>2015</v>
      </c>
      <c r="C82" s="243">
        <v>77</v>
      </c>
      <c r="D82" s="244">
        <f>SUMIF(Profielen!F:F,Monstervakken!C82,Profielen!K:K)</f>
        <v>72</v>
      </c>
      <c r="E82" s="286">
        <f t="shared" si="3"/>
        <v>0.73611111111111116</v>
      </c>
      <c r="F82" s="244">
        <f>SUMIF(Profielen!$F:$F,Monstervakken!$C82,Profielen!AO:AO)</f>
        <v>53</v>
      </c>
      <c r="G82" s="243"/>
      <c r="I82" s="243"/>
      <c r="J82" s="261" t="str">
        <f>_xlfn.XLOOKUP(C82,OCE!C$13:C$27,OCE!B$13:B$27,".")</f>
        <v>.</v>
      </c>
      <c r="L82" s="210" t="s">
        <v>3744</v>
      </c>
      <c r="M82" s="210" t="s">
        <v>3744</v>
      </c>
      <c r="N82" s="210" t="s">
        <v>3745</v>
      </c>
      <c r="O82" s="210" t="s">
        <v>3746</v>
      </c>
      <c r="P82" s="210" t="s">
        <v>3746</v>
      </c>
      <c r="Q82" s="211" t="s">
        <v>3747</v>
      </c>
      <c r="R82" s="212">
        <v>0.22</v>
      </c>
      <c r="S82" s="212">
        <v>0.73</v>
      </c>
      <c r="T82" s="212" t="s">
        <v>3748</v>
      </c>
      <c r="U82" s="212" t="s">
        <v>3748</v>
      </c>
      <c r="V82" s="212" t="s">
        <v>3748</v>
      </c>
      <c r="W82" s="212" t="s">
        <v>3748</v>
      </c>
      <c r="X82" s="212"/>
      <c r="Y82" s="212"/>
      <c r="Z82" s="212"/>
      <c r="AA82" s="212" t="s">
        <v>3748</v>
      </c>
      <c r="AB82" s="212" t="s">
        <v>3748</v>
      </c>
      <c r="AC82" s="212" t="s">
        <v>3748</v>
      </c>
      <c r="AD82" s="212">
        <v>0.19</v>
      </c>
      <c r="AE82" s="212" t="s">
        <v>3748</v>
      </c>
      <c r="AF82" s="212" t="s">
        <v>3748</v>
      </c>
      <c r="AG82" s="212" t="s">
        <v>3748</v>
      </c>
      <c r="AH82" s="212" t="s">
        <v>3748</v>
      </c>
      <c r="AI82" s="212">
        <v>0.17</v>
      </c>
      <c r="AJ82" s="212">
        <v>0.23</v>
      </c>
      <c r="AK82" s="212" t="s">
        <v>3748</v>
      </c>
      <c r="AL82" s="212" t="s">
        <v>3748</v>
      </c>
      <c r="AM82" s="212"/>
      <c r="AN82" s="212"/>
      <c r="AO82" s="212"/>
      <c r="AP82" s="212" t="s">
        <v>3748</v>
      </c>
      <c r="AQ82" s="212" t="s">
        <v>3748</v>
      </c>
      <c r="AR82" s="212" t="s">
        <v>3748</v>
      </c>
      <c r="AS82" s="212" t="s">
        <v>3748</v>
      </c>
      <c r="AT82" s="212" t="s">
        <v>3748</v>
      </c>
      <c r="AU82" s="212">
        <v>0.14000000000000001</v>
      </c>
      <c r="AV82" s="212">
        <v>0.28999999999999998</v>
      </c>
      <c r="AW82" s="212" t="s">
        <v>3748</v>
      </c>
      <c r="AX82" s="212" t="s">
        <v>3748</v>
      </c>
      <c r="AY82" s="212" t="s">
        <v>3748</v>
      </c>
      <c r="AZ82" s="212">
        <v>0.28999999999999998</v>
      </c>
      <c r="BA82" s="213" t="s">
        <v>3692</v>
      </c>
      <c r="BB82" s="214">
        <v>12.4</v>
      </c>
      <c r="BC82" s="214">
        <v>7.0000000000000007E-2</v>
      </c>
      <c r="BD82" s="214">
        <v>7.0000000000000007E-2</v>
      </c>
      <c r="BE82" s="214">
        <v>7.0000000000000007E-2</v>
      </c>
      <c r="BF82" s="214">
        <v>7.0000000000000007E-2</v>
      </c>
      <c r="BG82" s="214"/>
      <c r="BH82" s="214"/>
      <c r="BI82" s="214"/>
      <c r="BJ82" s="214">
        <v>7.0000000000000007E-2</v>
      </c>
      <c r="BK82" s="214">
        <v>7.0000000000000007E-2</v>
      </c>
      <c r="BL82" s="214">
        <v>7.0000000000000007E-2</v>
      </c>
      <c r="BM82" s="214">
        <v>0.153</v>
      </c>
      <c r="BN82" s="214">
        <v>7.0000000000000007E-2</v>
      </c>
      <c r="BO82" s="214">
        <v>7.0000000000000007E-2</v>
      </c>
      <c r="BP82" s="214">
        <v>7.0000000000000007E-2</v>
      </c>
      <c r="BQ82" s="214">
        <v>7.0000000000000007E-2</v>
      </c>
      <c r="BR82" s="214">
        <v>0.13700000000000001</v>
      </c>
      <c r="BS82" s="214">
        <v>0.185</v>
      </c>
      <c r="BT82" s="214">
        <v>7.0000000000000007E-2</v>
      </c>
      <c r="BU82" s="214">
        <v>7.0000000000000007E-2</v>
      </c>
      <c r="BV82" s="214"/>
      <c r="BW82" s="214"/>
      <c r="BX82" s="214"/>
      <c r="BY82" s="214">
        <v>7.0000000000000007E-2</v>
      </c>
      <c r="BZ82" s="214">
        <v>7.0000000000000007E-2</v>
      </c>
      <c r="CA82" s="214">
        <v>7.0000000000000007E-2</v>
      </c>
      <c r="CB82" s="214">
        <v>7.0000000000000007E-2</v>
      </c>
      <c r="CC82" s="214">
        <v>7.0000000000000007E-2</v>
      </c>
      <c r="CD82" s="214">
        <v>0.113</v>
      </c>
      <c r="CE82" s="214">
        <v>0.23400000000000001</v>
      </c>
      <c r="CF82" s="214">
        <v>7.0000000000000007E-2</v>
      </c>
      <c r="CG82" s="214">
        <v>7.0000000000000007E-2</v>
      </c>
      <c r="CH82" s="214">
        <v>7.0000000000000007E-2</v>
      </c>
      <c r="CI82" s="215">
        <v>0.17699999999999999</v>
      </c>
      <c r="CJ82" s="215">
        <v>0.58899999999999997</v>
      </c>
      <c r="CK82" s="215">
        <v>0.23400000000000001</v>
      </c>
      <c r="CM82" s="216" t="s">
        <v>1647</v>
      </c>
      <c r="CN82" s="216" t="s">
        <v>1647</v>
      </c>
      <c r="CO82" s="216" t="s">
        <v>1647</v>
      </c>
      <c r="CP82" s="216" t="s">
        <v>1647</v>
      </c>
      <c r="CQ82" s="216" t="s">
        <v>1647</v>
      </c>
      <c r="CR82" s="216" t="s">
        <v>1647</v>
      </c>
      <c r="CS82" s="216" t="s">
        <v>1647</v>
      </c>
      <c r="CT82" s="216" t="s">
        <v>1647</v>
      </c>
      <c r="CU82" s="217" t="s">
        <v>1647</v>
      </c>
      <c r="CV82" s="210">
        <f t="shared" si="2"/>
        <v>77</v>
      </c>
    </row>
    <row r="83" spans="2:100" s="245" customFormat="1" x14ac:dyDescent="0.25">
      <c r="B83" s="243">
        <v>4034</v>
      </c>
      <c r="C83" s="243">
        <v>78</v>
      </c>
      <c r="D83" s="244">
        <f>SUMIF(Profielen!F:F,Monstervakken!C83,Profielen!K:K)</f>
        <v>376</v>
      </c>
      <c r="E83" s="286">
        <f t="shared" si="3"/>
        <v>0.30851063829787234</v>
      </c>
      <c r="F83" s="244">
        <f>SUMIF(Profielen!$F:$F,Monstervakken!$C83,Profielen!AO:AO)</f>
        <v>116</v>
      </c>
      <c r="G83" s="243"/>
      <c r="I83" s="243"/>
      <c r="J83" s="261" t="str">
        <f>_xlfn.XLOOKUP(C83,OCE!C$13:C$27,OCE!B$13:B$27,".")</f>
        <v>.</v>
      </c>
      <c r="L83" s="210" t="s">
        <v>3751</v>
      </c>
      <c r="M83" s="210" t="s">
        <v>3752</v>
      </c>
      <c r="N83" s="210" t="s">
        <v>3754</v>
      </c>
      <c r="O83" s="210" t="s">
        <v>3746</v>
      </c>
      <c r="P83" s="210" t="s">
        <v>3746</v>
      </c>
      <c r="Q83" s="211" t="s">
        <v>3747</v>
      </c>
      <c r="R83" s="212">
        <v>0.25</v>
      </c>
      <c r="S83" s="212">
        <v>0.64</v>
      </c>
      <c r="T83" s="212" t="s">
        <v>3748</v>
      </c>
      <c r="U83" s="212" t="s">
        <v>3748</v>
      </c>
      <c r="V83" s="212" t="s">
        <v>3748</v>
      </c>
      <c r="W83" s="212" t="s">
        <v>3748</v>
      </c>
      <c r="X83" s="212"/>
      <c r="Y83" s="212"/>
      <c r="Z83" s="212"/>
      <c r="AA83" s="212" t="s">
        <v>3748</v>
      </c>
      <c r="AB83" s="212">
        <v>0.13</v>
      </c>
      <c r="AC83" s="212" t="s">
        <v>3748</v>
      </c>
      <c r="AD83" s="212" t="s">
        <v>3748</v>
      </c>
      <c r="AE83" s="212" t="s">
        <v>3748</v>
      </c>
      <c r="AF83" s="212" t="s">
        <v>3748</v>
      </c>
      <c r="AG83" s="212" t="s">
        <v>3748</v>
      </c>
      <c r="AH83" s="212" t="s">
        <v>3748</v>
      </c>
      <c r="AI83" s="212" t="s">
        <v>3748</v>
      </c>
      <c r="AJ83" s="212" t="s">
        <v>3748</v>
      </c>
      <c r="AK83" s="212" t="s">
        <v>3748</v>
      </c>
      <c r="AL83" s="212" t="s">
        <v>3748</v>
      </c>
      <c r="AM83" s="212"/>
      <c r="AN83" s="212"/>
      <c r="AO83" s="212"/>
      <c r="AP83" s="212" t="s">
        <v>3748</v>
      </c>
      <c r="AQ83" s="212" t="s">
        <v>3748</v>
      </c>
      <c r="AR83" s="212" t="s">
        <v>3748</v>
      </c>
      <c r="AS83" s="212" t="s">
        <v>3748</v>
      </c>
      <c r="AT83" s="212" t="s">
        <v>3748</v>
      </c>
      <c r="AU83" s="212">
        <v>0.11</v>
      </c>
      <c r="AV83" s="212">
        <v>0.71</v>
      </c>
      <c r="AW83" s="212" t="s">
        <v>3748</v>
      </c>
      <c r="AX83" s="212" t="s">
        <v>3748</v>
      </c>
      <c r="AY83" s="212" t="s">
        <v>3748</v>
      </c>
      <c r="AZ83" s="212">
        <v>0.71</v>
      </c>
      <c r="BA83" s="213" t="s">
        <v>3692</v>
      </c>
      <c r="BB83" s="214">
        <v>39.6</v>
      </c>
      <c r="BC83" s="214">
        <v>7.0000000000000007E-2</v>
      </c>
      <c r="BD83" s="214">
        <v>7.0000000000000007E-2</v>
      </c>
      <c r="BE83" s="214">
        <v>7.0000000000000007E-2</v>
      </c>
      <c r="BF83" s="214">
        <v>7.0000000000000007E-2</v>
      </c>
      <c r="BG83" s="214"/>
      <c r="BH83" s="214"/>
      <c r="BI83" s="214"/>
      <c r="BJ83" s="214">
        <v>7.0000000000000007E-2</v>
      </c>
      <c r="BK83" s="214">
        <v>4.3299999999999998E-2</v>
      </c>
      <c r="BL83" s="214">
        <v>7.0000000000000007E-2</v>
      </c>
      <c r="BM83" s="214">
        <v>7.0000000000000007E-2</v>
      </c>
      <c r="BN83" s="214">
        <v>7.0000000000000007E-2</v>
      </c>
      <c r="BO83" s="214">
        <v>7.0000000000000007E-2</v>
      </c>
      <c r="BP83" s="214">
        <v>7.0000000000000007E-2</v>
      </c>
      <c r="BQ83" s="214">
        <v>7.0000000000000007E-2</v>
      </c>
      <c r="BR83" s="214">
        <v>7.0000000000000007E-2</v>
      </c>
      <c r="BS83" s="214">
        <v>7.0000000000000007E-2</v>
      </c>
      <c r="BT83" s="214">
        <v>7.0000000000000007E-2</v>
      </c>
      <c r="BU83" s="214">
        <v>7.0000000000000007E-2</v>
      </c>
      <c r="BV83" s="214"/>
      <c r="BW83" s="214"/>
      <c r="BX83" s="214"/>
      <c r="BY83" s="214">
        <v>7.0000000000000007E-2</v>
      </c>
      <c r="BZ83" s="214">
        <v>7.0000000000000007E-2</v>
      </c>
      <c r="CA83" s="214">
        <v>7.0000000000000007E-2</v>
      </c>
      <c r="CB83" s="214">
        <v>7.0000000000000007E-2</v>
      </c>
      <c r="CC83" s="214">
        <v>7.0000000000000007E-2</v>
      </c>
      <c r="CD83" s="214">
        <v>3.6700000000000003E-2</v>
      </c>
      <c r="CE83" s="214">
        <v>0.23699999999999999</v>
      </c>
      <c r="CF83" s="214">
        <v>7.0000000000000007E-2</v>
      </c>
      <c r="CG83" s="214">
        <v>7.0000000000000007E-2</v>
      </c>
      <c r="CH83" s="214">
        <v>7.0000000000000007E-2</v>
      </c>
      <c r="CI83" s="215">
        <v>8.3299999999999999E-2</v>
      </c>
      <c r="CJ83" s="215">
        <v>0.21299999999999999</v>
      </c>
      <c r="CK83" s="215">
        <v>0.23699999999999999</v>
      </c>
      <c r="CM83" s="216" t="s">
        <v>1647</v>
      </c>
      <c r="CN83" s="216" t="s">
        <v>1647</v>
      </c>
      <c r="CO83" s="216" t="s">
        <v>1647</v>
      </c>
      <c r="CP83" s="216" t="s">
        <v>1647</v>
      </c>
      <c r="CQ83" s="216" t="s">
        <v>1647</v>
      </c>
      <c r="CR83" s="216" t="s">
        <v>1647</v>
      </c>
      <c r="CS83" s="216" t="s">
        <v>1647</v>
      </c>
      <c r="CT83" s="216" t="s">
        <v>1647</v>
      </c>
      <c r="CU83" s="217" t="s">
        <v>1647</v>
      </c>
      <c r="CV83" s="210">
        <f t="shared" si="2"/>
        <v>78</v>
      </c>
    </row>
    <row r="84" spans="2:100" s="245" customFormat="1" x14ac:dyDescent="0.25">
      <c r="B84" s="243">
        <v>2016</v>
      </c>
      <c r="C84" s="243">
        <v>79</v>
      </c>
      <c r="D84" s="244">
        <f>SUMIF(Profielen!F:F,Monstervakken!C84,Profielen!K:K)</f>
        <v>12.5</v>
      </c>
      <c r="E84" s="286">
        <f t="shared" si="3"/>
        <v>1.44</v>
      </c>
      <c r="F84" s="244">
        <f>SUMIF(Profielen!$F:$F,Monstervakken!$C84,Profielen!AO:AO)</f>
        <v>18</v>
      </c>
      <c r="G84" s="243"/>
      <c r="I84" s="243"/>
      <c r="J84" s="261" t="str">
        <f>_xlfn.XLOOKUP(C84,OCE!C$13:C$27,OCE!B$13:B$27,".")</f>
        <v>.</v>
      </c>
      <c r="L84" s="210" t="s">
        <v>3744</v>
      </c>
      <c r="M84" s="210" t="s">
        <v>3744</v>
      </c>
      <c r="N84" s="210" t="s">
        <v>3745</v>
      </c>
      <c r="O84" s="210" t="s">
        <v>3746</v>
      </c>
      <c r="P84" s="210" t="s">
        <v>3746</v>
      </c>
      <c r="Q84" s="211" t="s">
        <v>3747</v>
      </c>
      <c r="R84" s="212">
        <v>0.18</v>
      </c>
      <c r="S84" s="212">
        <v>0.37</v>
      </c>
      <c r="T84" s="212" t="s">
        <v>3748</v>
      </c>
      <c r="U84" s="212" t="s">
        <v>3748</v>
      </c>
      <c r="V84" s="212" t="s">
        <v>3748</v>
      </c>
      <c r="W84" s="212" t="s">
        <v>3748</v>
      </c>
      <c r="X84" s="212"/>
      <c r="Y84" s="212"/>
      <c r="Z84" s="212"/>
      <c r="AA84" s="212" t="s">
        <v>3748</v>
      </c>
      <c r="AB84" s="212" t="s">
        <v>3748</v>
      </c>
      <c r="AC84" s="212" t="s">
        <v>3748</v>
      </c>
      <c r="AD84" s="212">
        <v>0.14000000000000001</v>
      </c>
      <c r="AE84" s="212" t="s">
        <v>3748</v>
      </c>
      <c r="AF84" s="212" t="s">
        <v>3748</v>
      </c>
      <c r="AG84" s="212" t="s">
        <v>3748</v>
      </c>
      <c r="AH84" s="212" t="s">
        <v>3748</v>
      </c>
      <c r="AI84" s="212" t="s">
        <v>3748</v>
      </c>
      <c r="AJ84" s="212">
        <v>0.14000000000000001</v>
      </c>
      <c r="AK84" s="212" t="s">
        <v>3748</v>
      </c>
      <c r="AL84" s="212" t="s">
        <v>3748</v>
      </c>
      <c r="AM84" s="212"/>
      <c r="AN84" s="212"/>
      <c r="AO84" s="212"/>
      <c r="AP84" s="212" t="s">
        <v>3748</v>
      </c>
      <c r="AQ84" s="212" t="s">
        <v>3748</v>
      </c>
      <c r="AR84" s="212" t="s">
        <v>3748</v>
      </c>
      <c r="AS84" s="212" t="s">
        <v>3748</v>
      </c>
      <c r="AT84" s="212" t="s">
        <v>3748</v>
      </c>
      <c r="AU84" s="212">
        <v>0.11</v>
      </c>
      <c r="AV84" s="212">
        <v>0.23</v>
      </c>
      <c r="AW84" s="212" t="s">
        <v>3748</v>
      </c>
      <c r="AX84" s="212" t="s">
        <v>3748</v>
      </c>
      <c r="AY84" s="212" t="s">
        <v>3748</v>
      </c>
      <c r="AZ84" s="212">
        <v>0.23</v>
      </c>
      <c r="BA84" s="213" t="s">
        <v>3692</v>
      </c>
      <c r="BB84" s="214">
        <v>12.5</v>
      </c>
      <c r="BC84" s="214">
        <v>7.0000000000000007E-2</v>
      </c>
      <c r="BD84" s="214">
        <v>7.0000000000000007E-2</v>
      </c>
      <c r="BE84" s="214">
        <v>7.0000000000000007E-2</v>
      </c>
      <c r="BF84" s="214">
        <v>7.0000000000000007E-2</v>
      </c>
      <c r="BG84" s="214"/>
      <c r="BH84" s="214"/>
      <c r="BI84" s="214"/>
      <c r="BJ84" s="214">
        <v>7.0000000000000007E-2</v>
      </c>
      <c r="BK84" s="214">
        <v>7.0000000000000007E-2</v>
      </c>
      <c r="BL84" s="214">
        <v>7.0000000000000007E-2</v>
      </c>
      <c r="BM84" s="214">
        <v>0.112</v>
      </c>
      <c r="BN84" s="214">
        <v>7.0000000000000007E-2</v>
      </c>
      <c r="BO84" s="214">
        <v>7.0000000000000007E-2</v>
      </c>
      <c r="BP84" s="214">
        <v>7.0000000000000007E-2</v>
      </c>
      <c r="BQ84" s="214">
        <v>7.0000000000000007E-2</v>
      </c>
      <c r="BR84" s="214">
        <v>7.0000000000000007E-2</v>
      </c>
      <c r="BS84" s="214">
        <v>0.112</v>
      </c>
      <c r="BT84" s="214">
        <v>7.0000000000000007E-2</v>
      </c>
      <c r="BU84" s="214">
        <v>7.0000000000000007E-2</v>
      </c>
      <c r="BV84" s="214"/>
      <c r="BW84" s="214"/>
      <c r="BX84" s="214"/>
      <c r="BY84" s="214">
        <v>7.0000000000000007E-2</v>
      </c>
      <c r="BZ84" s="214">
        <v>7.0000000000000007E-2</v>
      </c>
      <c r="CA84" s="214">
        <v>7.0000000000000007E-2</v>
      </c>
      <c r="CB84" s="214">
        <v>7.0000000000000007E-2</v>
      </c>
      <c r="CC84" s="214">
        <v>7.0000000000000007E-2</v>
      </c>
      <c r="CD84" s="214">
        <v>8.7999999999999995E-2</v>
      </c>
      <c r="CE84" s="214">
        <v>0.184</v>
      </c>
      <c r="CF84" s="214">
        <v>7.0000000000000007E-2</v>
      </c>
      <c r="CG84" s="214">
        <v>7.0000000000000007E-2</v>
      </c>
      <c r="CH84" s="214">
        <v>7.0000000000000007E-2</v>
      </c>
      <c r="CI84" s="215">
        <v>0.14399999999999999</v>
      </c>
      <c r="CJ84" s="215">
        <v>0.29599999999999999</v>
      </c>
      <c r="CK84" s="215">
        <v>0.184</v>
      </c>
      <c r="CM84" s="216" t="s">
        <v>1647</v>
      </c>
      <c r="CN84" s="216" t="s">
        <v>1647</v>
      </c>
      <c r="CO84" s="216" t="s">
        <v>1647</v>
      </c>
      <c r="CP84" s="216" t="s">
        <v>1647</v>
      </c>
      <c r="CQ84" s="216" t="s">
        <v>1647</v>
      </c>
      <c r="CR84" s="216" t="s">
        <v>1647</v>
      </c>
      <c r="CS84" s="216" t="s">
        <v>1647</v>
      </c>
      <c r="CT84" s="216" t="s">
        <v>1647</v>
      </c>
      <c r="CU84" s="217" t="s">
        <v>1647</v>
      </c>
      <c r="CV84" s="210">
        <f t="shared" si="2"/>
        <v>79</v>
      </c>
    </row>
    <row r="85" spans="2:100" s="245" customFormat="1" x14ac:dyDescent="0.25">
      <c r="B85" s="243">
        <v>4035</v>
      </c>
      <c r="C85" s="243">
        <v>80</v>
      </c>
      <c r="D85" s="244">
        <f>SUMIF(Profielen!F:F,Monstervakken!C85,Profielen!K:K)</f>
        <v>293</v>
      </c>
      <c r="E85" s="286">
        <f t="shared" si="3"/>
        <v>0.30034129692832767</v>
      </c>
      <c r="F85" s="244">
        <f>SUMIF(Profielen!$F:$F,Monstervakken!$C85,Profielen!AO:AO)</f>
        <v>88</v>
      </c>
      <c r="G85" s="243"/>
      <c r="I85" s="243"/>
      <c r="J85" s="261" t="str">
        <f>_xlfn.XLOOKUP(C85,OCE!C$13:C$27,OCE!B$13:B$27,".")</f>
        <v>.</v>
      </c>
      <c r="L85" s="210" t="s">
        <v>3751</v>
      </c>
      <c r="M85" s="210" t="s">
        <v>3752</v>
      </c>
      <c r="N85" s="210" t="s">
        <v>3754</v>
      </c>
      <c r="O85" s="210" t="s">
        <v>5660</v>
      </c>
      <c r="P85" s="210" t="s">
        <v>5660</v>
      </c>
      <c r="Q85" s="211" t="s">
        <v>3747</v>
      </c>
      <c r="R85" s="212">
        <v>0.36</v>
      </c>
      <c r="S85" s="212">
        <v>0.78</v>
      </c>
      <c r="T85" s="212" t="s">
        <v>3748</v>
      </c>
      <c r="U85" s="212" t="s">
        <v>3748</v>
      </c>
      <c r="V85" s="212" t="s">
        <v>3748</v>
      </c>
      <c r="W85" s="212" t="s">
        <v>3748</v>
      </c>
      <c r="X85" s="212"/>
      <c r="Y85" s="212"/>
      <c r="Z85" s="212"/>
      <c r="AA85" s="212" t="s">
        <v>3748</v>
      </c>
      <c r="AB85" s="212">
        <v>0.14000000000000001</v>
      </c>
      <c r="AC85" s="212" t="s">
        <v>3748</v>
      </c>
      <c r="AD85" s="212" t="s">
        <v>3748</v>
      </c>
      <c r="AE85" s="212" t="s">
        <v>3748</v>
      </c>
      <c r="AF85" s="212" t="s">
        <v>3748</v>
      </c>
      <c r="AG85" s="212" t="s">
        <v>3748</v>
      </c>
      <c r="AH85" s="212" t="s">
        <v>3748</v>
      </c>
      <c r="AI85" s="212" t="s">
        <v>3748</v>
      </c>
      <c r="AJ85" s="212" t="s">
        <v>3748</v>
      </c>
      <c r="AK85" s="212" t="s">
        <v>3748</v>
      </c>
      <c r="AL85" s="212" t="s">
        <v>3748</v>
      </c>
      <c r="AM85" s="212"/>
      <c r="AN85" s="212"/>
      <c r="AO85" s="212"/>
      <c r="AP85" s="212" t="s">
        <v>3748</v>
      </c>
      <c r="AQ85" s="212" t="s">
        <v>3748</v>
      </c>
      <c r="AR85" s="212" t="s">
        <v>3748</v>
      </c>
      <c r="AS85" s="212" t="s">
        <v>3748</v>
      </c>
      <c r="AT85" s="212" t="s">
        <v>3748</v>
      </c>
      <c r="AU85" s="212" t="s">
        <v>3748</v>
      </c>
      <c r="AV85" s="212">
        <v>0.28000000000000003</v>
      </c>
      <c r="AW85" s="212" t="s">
        <v>3748</v>
      </c>
      <c r="AX85" s="212" t="s">
        <v>3748</v>
      </c>
      <c r="AY85" s="212" t="s">
        <v>3748</v>
      </c>
      <c r="AZ85" s="212">
        <v>0.28000000000000003</v>
      </c>
      <c r="BA85" s="213" t="s">
        <v>3692</v>
      </c>
      <c r="BB85" s="214">
        <v>37.700000000000003</v>
      </c>
      <c r="BC85" s="214">
        <v>7.0000000000000007E-2</v>
      </c>
      <c r="BD85" s="214">
        <v>7.0000000000000007E-2</v>
      </c>
      <c r="BE85" s="214">
        <v>7.0000000000000007E-2</v>
      </c>
      <c r="BF85" s="214">
        <v>7.0000000000000007E-2</v>
      </c>
      <c r="BG85" s="214"/>
      <c r="BH85" s="214"/>
      <c r="BI85" s="214"/>
      <c r="BJ85" s="214">
        <v>7.0000000000000007E-2</v>
      </c>
      <c r="BK85" s="214">
        <v>4.6699999999999998E-2</v>
      </c>
      <c r="BL85" s="214">
        <v>7.0000000000000007E-2</v>
      </c>
      <c r="BM85" s="214">
        <v>7.0000000000000007E-2</v>
      </c>
      <c r="BN85" s="214">
        <v>7.0000000000000007E-2</v>
      </c>
      <c r="BO85" s="214">
        <v>7.0000000000000007E-2</v>
      </c>
      <c r="BP85" s="214">
        <v>7.0000000000000007E-2</v>
      </c>
      <c r="BQ85" s="214">
        <v>7.0000000000000007E-2</v>
      </c>
      <c r="BR85" s="214">
        <v>7.0000000000000007E-2</v>
      </c>
      <c r="BS85" s="214">
        <v>7.0000000000000007E-2</v>
      </c>
      <c r="BT85" s="214">
        <v>7.0000000000000007E-2</v>
      </c>
      <c r="BU85" s="214">
        <v>7.0000000000000007E-2</v>
      </c>
      <c r="BV85" s="214"/>
      <c r="BW85" s="214"/>
      <c r="BX85" s="214"/>
      <c r="BY85" s="214">
        <v>7.0000000000000007E-2</v>
      </c>
      <c r="BZ85" s="214">
        <v>7.0000000000000007E-2</v>
      </c>
      <c r="CA85" s="214">
        <v>7.0000000000000007E-2</v>
      </c>
      <c r="CB85" s="214">
        <v>7.0000000000000007E-2</v>
      </c>
      <c r="CC85" s="214">
        <v>7.0000000000000007E-2</v>
      </c>
      <c r="CD85" s="214">
        <v>7.0000000000000007E-2</v>
      </c>
      <c r="CE85" s="214">
        <v>9.3299999999999994E-2</v>
      </c>
      <c r="CF85" s="214">
        <v>7.0000000000000007E-2</v>
      </c>
      <c r="CG85" s="214">
        <v>7.0000000000000007E-2</v>
      </c>
      <c r="CH85" s="214">
        <v>7.0000000000000007E-2</v>
      </c>
      <c r="CI85" s="215">
        <v>0.12</v>
      </c>
      <c r="CJ85" s="215">
        <v>0.26</v>
      </c>
      <c r="CK85" s="215">
        <v>9.3299999999999994E-2</v>
      </c>
      <c r="CM85" s="216" t="s">
        <v>1647</v>
      </c>
      <c r="CN85" s="216" t="s">
        <v>1647</v>
      </c>
      <c r="CO85" s="216" t="s">
        <v>1647</v>
      </c>
      <c r="CP85" s="216" t="s">
        <v>1647</v>
      </c>
      <c r="CQ85" s="216" t="s">
        <v>1647</v>
      </c>
      <c r="CR85" s="216" t="s">
        <v>1647</v>
      </c>
      <c r="CS85" s="216" t="s">
        <v>1647</v>
      </c>
      <c r="CT85" s="216" t="s">
        <v>1647</v>
      </c>
      <c r="CU85" s="217" t="s">
        <v>1647</v>
      </c>
      <c r="CV85" s="210">
        <f t="shared" si="2"/>
        <v>80</v>
      </c>
    </row>
    <row r="86" spans="2:100" s="245" customFormat="1" ht="20.399999999999999" x14ac:dyDescent="0.25">
      <c r="B86" s="243">
        <v>5002</v>
      </c>
      <c r="C86" s="243">
        <v>81</v>
      </c>
      <c r="D86" s="244">
        <f>SUMIF(Profielen!F:F,Monstervakken!C86,Profielen!K:K)</f>
        <v>300</v>
      </c>
      <c r="E86" s="286">
        <f t="shared" si="3"/>
        <v>0.12</v>
      </c>
      <c r="F86" s="244">
        <f>SUMIF(Profielen!$F:$F,Monstervakken!$C86,Profielen!AO:AO)</f>
        <v>36</v>
      </c>
      <c r="G86" s="243"/>
      <c r="I86" s="243"/>
      <c r="J86" s="261" t="str">
        <f>_xlfn.XLOOKUP(C86,OCE!C$13:C$27,OCE!B$13:B$27,".")</f>
        <v>.</v>
      </c>
      <c r="L86" s="210" t="s">
        <v>3757</v>
      </c>
      <c r="M86" s="210" t="s">
        <v>3758</v>
      </c>
      <c r="N86" s="210" t="s">
        <v>3759</v>
      </c>
      <c r="O86" s="210" t="s">
        <v>3757</v>
      </c>
      <c r="P86" s="210" t="s">
        <v>3760</v>
      </c>
      <c r="Q86" s="242" t="s">
        <v>3774</v>
      </c>
      <c r="R86" s="212">
        <v>0.19</v>
      </c>
      <c r="S86" s="212">
        <v>0.36</v>
      </c>
      <c r="T86" s="212" t="s">
        <v>3748</v>
      </c>
      <c r="U86" s="212" t="s">
        <v>3748</v>
      </c>
      <c r="V86" s="212" t="s">
        <v>3748</v>
      </c>
      <c r="W86" s="212" t="s">
        <v>3748</v>
      </c>
      <c r="X86" s="212"/>
      <c r="Y86" s="212"/>
      <c r="Z86" s="212"/>
      <c r="AA86" s="212" t="s">
        <v>3748</v>
      </c>
      <c r="AB86" s="212" t="s">
        <v>3748</v>
      </c>
      <c r="AC86" s="212" t="s">
        <v>3748</v>
      </c>
      <c r="AD86" s="212" t="s">
        <v>3748</v>
      </c>
      <c r="AE86" s="212" t="s">
        <v>3748</v>
      </c>
      <c r="AF86" s="212" t="s">
        <v>3748</v>
      </c>
      <c r="AG86" s="212" t="s">
        <v>3748</v>
      </c>
      <c r="AH86" s="212" t="s">
        <v>3748</v>
      </c>
      <c r="AI86" s="212" t="s">
        <v>3748</v>
      </c>
      <c r="AJ86" s="212" t="s">
        <v>3748</v>
      </c>
      <c r="AK86" s="212" t="s">
        <v>3748</v>
      </c>
      <c r="AL86" s="212" t="s">
        <v>3748</v>
      </c>
      <c r="AM86" s="212"/>
      <c r="AN86" s="212"/>
      <c r="AO86" s="212"/>
      <c r="AP86" s="212" t="s">
        <v>3748</v>
      </c>
      <c r="AQ86" s="212" t="s">
        <v>3748</v>
      </c>
      <c r="AR86" s="212" t="s">
        <v>3748</v>
      </c>
      <c r="AS86" s="212" t="s">
        <v>3748</v>
      </c>
      <c r="AT86" s="212" t="s">
        <v>3748</v>
      </c>
      <c r="AU86" s="212">
        <v>0.11</v>
      </c>
      <c r="AV86" s="212">
        <v>0.21</v>
      </c>
      <c r="AW86" s="212" t="s">
        <v>3748</v>
      </c>
      <c r="AX86" s="212" t="s">
        <v>3748</v>
      </c>
      <c r="AY86" s="212" t="s">
        <v>3748</v>
      </c>
      <c r="AZ86" s="212">
        <v>0.21</v>
      </c>
      <c r="BA86" s="213" t="s">
        <v>3692</v>
      </c>
      <c r="BB86" s="214">
        <v>45.7</v>
      </c>
      <c r="BC86" s="214">
        <v>7.0000000000000007E-2</v>
      </c>
      <c r="BD86" s="214">
        <v>7.0000000000000007E-2</v>
      </c>
      <c r="BE86" s="214">
        <v>7.0000000000000007E-2</v>
      </c>
      <c r="BF86" s="214">
        <v>7.0000000000000007E-2</v>
      </c>
      <c r="BG86" s="214"/>
      <c r="BH86" s="214"/>
      <c r="BI86" s="214"/>
      <c r="BJ86" s="214">
        <v>7.0000000000000007E-2</v>
      </c>
      <c r="BK86" s="214">
        <v>7.0000000000000007E-2</v>
      </c>
      <c r="BL86" s="214">
        <v>7.0000000000000007E-2</v>
      </c>
      <c r="BM86" s="214">
        <v>7.0000000000000007E-2</v>
      </c>
      <c r="BN86" s="214">
        <v>7.0000000000000007E-2</v>
      </c>
      <c r="BO86" s="214">
        <v>7.0000000000000007E-2</v>
      </c>
      <c r="BP86" s="214">
        <v>7.0000000000000007E-2</v>
      </c>
      <c r="BQ86" s="214">
        <v>7.0000000000000007E-2</v>
      </c>
      <c r="BR86" s="214">
        <v>7.0000000000000007E-2</v>
      </c>
      <c r="BS86" s="214">
        <v>7.0000000000000007E-2</v>
      </c>
      <c r="BT86" s="214">
        <v>7.0000000000000007E-2</v>
      </c>
      <c r="BU86" s="214">
        <v>7.0000000000000007E-2</v>
      </c>
      <c r="BV86" s="214"/>
      <c r="BW86" s="214"/>
      <c r="BX86" s="214"/>
      <c r="BY86" s="214">
        <v>7.0000000000000007E-2</v>
      </c>
      <c r="BZ86" s="214">
        <v>7.0000000000000007E-2</v>
      </c>
      <c r="CA86" s="214">
        <v>7.0000000000000007E-2</v>
      </c>
      <c r="CB86" s="214">
        <v>7.0000000000000007E-2</v>
      </c>
      <c r="CC86" s="214">
        <v>7.0000000000000007E-2</v>
      </c>
      <c r="CD86" s="214">
        <v>3.6700000000000003E-2</v>
      </c>
      <c r="CE86" s="214">
        <v>7.0000000000000007E-2</v>
      </c>
      <c r="CF86" s="214">
        <v>7.0000000000000007E-2</v>
      </c>
      <c r="CG86" s="214">
        <v>7.0000000000000007E-2</v>
      </c>
      <c r="CH86" s="214">
        <v>7.0000000000000007E-2</v>
      </c>
      <c r="CI86" s="215">
        <v>6.3299999999999995E-2</v>
      </c>
      <c r="CJ86" s="215">
        <v>0.12</v>
      </c>
      <c r="CK86" s="215">
        <v>7.0000000000000007E-2</v>
      </c>
      <c r="CM86" s="216" t="s">
        <v>1647</v>
      </c>
      <c r="CN86" s="216" t="s">
        <v>1647</v>
      </c>
      <c r="CO86" s="216" t="s">
        <v>1647</v>
      </c>
      <c r="CP86" s="216" t="s">
        <v>1647</v>
      </c>
      <c r="CQ86" s="216" t="s">
        <v>1647</v>
      </c>
      <c r="CR86" s="216" t="s">
        <v>1647</v>
      </c>
      <c r="CS86" s="216" t="s">
        <v>1647</v>
      </c>
      <c r="CT86" s="216" t="s">
        <v>1647</v>
      </c>
      <c r="CU86" s="217" t="s">
        <v>1647</v>
      </c>
      <c r="CV86" s="210">
        <f t="shared" si="2"/>
        <v>81</v>
      </c>
    </row>
    <row r="87" spans="2:100" s="245" customFormat="1" x14ac:dyDescent="0.25">
      <c r="B87" s="243">
        <v>4036</v>
      </c>
      <c r="C87" s="243">
        <v>82</v>
      </c>
      <c r="D87" s="244">
        <f>SUMIF(Profielen!F:F,Monstervakken!C87,Profielen!K:K)</f>
        <v>295</v>
      </c>
      <c r="E87" s="286">
        <f t="shared" si="3"/>
        <v>0.53898305084745768</v>
      </c>
      <c r="F87" s="244">
        <f>SUMIF(Profielen!$F:$F,Monstervakken!$C87,Profielen!AO:AO)</f>
        <v>159</v>
      </c>
      <c r="G87" s="243"/>
      <c r="I87" s="243"/>
      <c r="J87" s="261" t="str">
        <f>_xlfn.XLOOKUP(C87,OCE!C$13:C$27,OCE!B$13:B$27,".")</f>
        <v>.</v>
      </c>
      <c r="L87" s="210" t="s">
        <v>3751</v>
      </c>
      <c r="M87" s="210" t="s">
        <v>3752</v>
      </c>
      <c r="N87" s="210" t="s">
        <v>3745</v>
      </c>
      <c r="O87" s="210" t="s">
        <v>3746</v>
      </c>
      <c r="P87" s="210" t="s">
        <v>3746</v>
      </c>
      <c r="Q87" s="211" t="s">
        <v>3747</v>
      </c>
      <c r="R87" s="212">
        <v>0.36</v>
      </c>
      <c r="S87" s="212">
        <v>0.53</v>
      </c>
      <c r="T87" s="212">
        <v>0.16</v>
      </c>
      <c r="U87" s="212" t="s">
        <v>3748</v>
      </c>
      <c r="V87" s="212" t="s">
        <v>3748</v>
      </c>
      <c r="W87" s="212">
        <v>0.11</v>
      </c>
      <c r="X87" s="212"/>
      <c r="Y87" s="212"/>
      <c r="Z87" s="212"/>
      <c r="AA87" s="212" t="s">
        <v>3748</v>
      </c>
      <c r="AB87" s="212" t="s">
        <v>3748</v>
      </c>
      <c r="AC87" s="212" t="s">
        <v>3748</v>
      </c>
      <c r="AD87" s="212" t="s">
        <v>3748</v>
      </c>
      <c r="AE87" s="212" t="s">
        <v>3748</v>
      </c>
      <c r="AF87" s="212" t="s">
        <v>3748</v>
      </c>
      <c r="AG87" s="212" t="s">
        <v>3748</v>
      </c>
      <c r="AH87" s="212" t="s">
        <v>3748</v>
      </c>
      <c r="AI87" s="212" t="s">
        <v>3748</v>
      </c>
      <c r="AJ87" s="212" t="s">
        <v>3748</v>
      </c>
      <c r="AK87" s="212" t="s">
        <v>3748</v>
      </c>
      <c r="AL87" s="212" t="s">
        <v>3748</v>
      </c>
      <c r="AM87" s="212"/>
      <c r="AN87" s="212"/>
      <c r="AO87" s="212"/>
      <c r="AP87" s="212" t="s">
        <v>3748</v>
      </c>
      <c r="AQ87" s="212" t="s">
        <v>3748</v>
      </c>
      <c r="AR87" s="212" t="s">
        <v>3748</v>
      </c>
      <c r="AS87" s="212" t="s">
        <v>3748</v>
      </c>
      <c r="AT87" s="212" t="s">
        <v>3748</v>
      </c>
      <c r="AU87" s="212" t="s">
        <v>3748</v>
      </c>
      <c r="AV87" s="212" t="s">
        <v>3748</v>
      </c>
      <c r="AW87" s="212" t="s">
        <v>3748</v>
      </c>
      <c r="AX87" s="212" t="s">
        <v>3748</v>
      </c>
      <c r="AY87" s="212" t="s">
        <v>3748</v>
      </c>
      <c r="AZ87" s="212">
        <v>0.16</v>
      </c>
      <c r="BA87" s="213" t="s">
        <v>3664</v>
      </c>
      <c r="BB87" s="214">
        <v>45.8</v>
      </c>
      <c r="BC87" s="214">
        <v>5.33E-2</v>
      </c>
      <c r="BD87" s="214">
        <v>7.0000000000000007E-2</v>
      </c>
      <c r="BE87" s="214">
        <v>7.0000000000000007E-2</v>
      </c>
      <c r="BF87" s="214">
        <v>3.6700000000000003E-2</v>
      </c>
      <c r="BG87" s="214"/>
      <c r="BH87" s="214"/>
      <c r="BI87" s="214"/>
      <c r="BJ87" s="214">
        <v>7.0000000000000007E-2</v>
      </c>
      <c r="BK87" s="214">
        <v>7.0000000000000007E-2</v>
      </c>
      <c r="BL87" s="214">
        <v>7.0000000000000007E-2</v>
      </c>
      <c r="BM87" s="214">
        <v>7.0000000000000007E-2</v>
      </c>
      <c r="BN87" s="214">
        <v>7.0000000000000007E-2</v>
      </c>
      <c r="BO87" s="214">
        <v>7.0000000000000007E-2</v>
      </c>
      <c r="BP87" s="214">
        <v>7.0000000000000007E-2</v>
      </c>
      <c r="BQ87" s="214">
        <v>7.0000000000000007E-2</v>
      </c>
      <c r="BR87" s="214">
        <v>7.0000000000000007E-2</v>
      </c>
      <c r="BS87" s="214">
        <v>7.0000000000000007E-2</v>
      </c>
      <c r="BT87" s="214">
        <v>7.0000000000000007E-2</v>
      </c>
      <c r="BU87" s="214">
        <v>7.0000000000000007E-2</v>
      </c>
      <c r="BV87" s="214"/>
      <c r="BW87" s="214"/>
      <c r="BX87" s="214"/>
      <c r="BY87" s="214">
        <v>7.0000000000000007E-2</v>
      </c>
      <c r="BZ87" s="214">
        <v>7.0000000000000007E-2</v>
      </c>
      <c r="CA87" s="214">
        <v>7.0000000000000007E-2</v>
      </c>
      <c r="CB87" s="214">
        <v>7.0000000000000007E-2</v>
      </c>
      <c r="CC87" s="214">
        <v>7.0000000000000007E-2</v>
      </c>
      <c r="CD87" s="214">
        <v>7.0000000000000007E-2</v>
      </c>
      <c r="CE87" s="214">
        <v>7.0000000000000007E-2</v>
      </c>
      <c r="CF87" s="214">
        <v>7.0000000000000007E-2</v>
      </c>
      <c r="CG87" s="214">
        <v>7.0000000000000007E-2</v>
      </c>
      <c r="CH87" s="214">
        <v>7.0000000000000007E-2</v>
      </c>
      <c r="CI87" s="215">
        <v>0.12</v>
      </c>
      <c r="CJ87" s="215">
        <v>0.17699999999999999</v>
      </c>
      <c r="CK87" s="215">
        <v>7.0000000000000007E-2</v>
      </c>
      <c r="CM87" s="216" t="s">
        <v>1647</v>
      </c>
      <c r="CN87" s="216" t="s">
        <v>1647</v>
      </c>
      <c r="CO87" s="216" t="s">
        <v>1647</v>
      </c>
      <c r="CP87" s="216" t="s">
        <v>1647</v>
      </c>
      <c r="CQ87" s="216" t="s">
        <v>1647</v>
      </c>
      <c r="CR87" s="216" t="s">
        <v>1647</v>
      </c>
      <c r="CS87" s="216" t="s">
        <v>1647</v>
      </c>
      <c r="CT87" s="216" t="s">
        <v>1647</v>
      </c>
      <c r="CU87" s="217" t="s">
        <v>1647</v>
      </c>
      <c r="CV87" s="210">
        <f t="shared" si="2"/>
        <v>82</v>
      </c>
    </row>
    <row r="88" spans="2:100" s="245" customFormat="1" x14ac:dyDescent="0.25">
      <c r="B88" s="243">
        <v>2017</v>
      </c>
      <c r="C88" s="243">
        <v>83</v>
      </c>
      <c r="D88" s="244">
        <f>SUMIF(Profielen!F:F,Monstervakken!C88,Profielen!K:K)</f>
        <v>315.5</v>
      </c>
      <c r="E88" s="286">
        <f t="shared" si="3"/>
        <v>1.9429477020602219</v>
      </c>
      <c r="F88" s="244">
        <f>SUMIF(Profielen!$F:$F,Monstervakken!$C88,Profielen!AO:AO)</f>
        <v>613</v>
      </c>
      <c r="G88" s="243"/>
      <c r="I88" s="243"/>
      <c r="J88" s="261" t="str">
        <f>_xlfn.XLOOKUP(C88,OCE!C$13:C$27,OCE!B$13:B$27,".")</f>
        <v>.</v>
      </c>
      <c r="L88" s="210" t="s">
        <v>3744</v>
      </c>
      <c r="M88" s="210" t="s">
        <v>3744</v>
      </c>
      <c r="N88" s="210" t="s">
        <v>3745</v>
      </c>
      <c r="O88" s="210" t="s">
        <v>3746</v>
      </c>
      <c r="P88" s="210" t="s">
        <v>3746</v>
      </c>
      <c r="Q88" s="211" t="s">
        <v>3747</v>
      </c>
      <c r="R88" s="212">
        <v>0.22</v>
      </c>
      <c r="S88" s="212">
        <v>0.56000000000000005</v>
      </c>
      <c r="T88" s="212" t="s">
        <v>3748</v>
      </c>
      <c r="U88" s="212" t="s">
        <v>3748</v>
      </c>
      <c r="V88" s="212" t="s">
        <v>3748</v>
      </c>
      <c r="W88" s="212" t="s">
        <v>3748</v>
      </c>
      <c r="X88" s="212"/>
      <c r="Y88" s="212"/>
      <c r="Z88" s="212"/>
      <c r="AA88" s="212" t="s">
        <v>3748</v>
      </c>
      <c r="AB88" s="212">
        <v>0.22</v>
      </c>
      <c r="AC88" s="212" t="s">
        <v>3748</v>
      </c>
      <c r="AD88" s="212" t="s">
        <v>3748</v>
      </c>
      <c r="AE88" s="212" t="s">
        <v>3748</v>
      </c>
      <c r="AF88" s="212" t="s">
        <v>3748</v>
      </c>
      <c r="AG88" s="212" t="s">
        <v>3748</v>
      </c>
      <c r="AH88" s="212" t="s">
        <v>3748</v>
      </c>
      <c r="AI88" s="212" t="s">
        <v>3748</v>
      </c>
      <c r="AJ88" s="212" t="s">
        <v>3748</v>
      </c>
      <c r="AK88" s="212" t="s">
        <v>3748</v>
      </c>
      <c r="AL88" s="212" t="s">
        <v>3748</v>
      </c>
      <c r="AM88" s="212"/>
      <c r="AN88" s="212"/>
      <c r="AO88" s="212"/>
      <c r="AP88" s="212" t="s">
        <v>3748</v>
      </c>
      <c r="AQ88" s="212" t="s">
        <v>3748</v>
      </c>
      <c r="AR88" s="212" t="s">
        <v>3748</v>
      </c>
      <c r="AS88" s="212" t="s">
        <v>3748</v>
      </c>
      <c r="AT88" s="212" t="s">
        <v>3748</v>
      </c>
      <c r="AU88" s="212" t="s">
        <v>3748</v>
      </c>
      <c r="AV88" s="212">
        <v>0.21</v>
      </c>
      <c r="AW88" s="212" t="s">
        <v>3748</v>
      </c>
      <c r="AX88" s="212" t="s">
        <v>3748</v>
      </c>
      <c r="AY88" s="212" t="s">
        <v>3748</v>
      </c>
      <c r="AZ88" s="212">
        <v>0.22</v>
      </c>
      <c r="BA88" s="213" t="s">
        <v>3672</v>
      </c>
      <c r="BB88" s="214">
        <v>42.8</v>
      </c>
      <c r="BC88" s="214">
        <v>7.0000000000000007E-2</v>
      </c>
      <c r="BD88" s="214">
        <v>7.0000000000000007E-2</v>
      </c>
      <c r="BE88" s="214">
        <v>7.0000000000000007E-2</v>
      </c>
      <c r="BF88" s="214">
        <v>7.0000000000000007E-2</v>
      </c>
      <c r="BG88" s="214"/>
      <c r="BH88" s="214"/>
      <c r="BI88" s="214"/>
      <c r="BJ88" s="214">
        <v>7.0000000000000007E-2</v>
      </c>
      <c r="BK88" s="214">
        <v>7.3300000000000004E-2</v>
      </c>
      <c r="BL88" s="214">
        <v>7.0000000000000007E-2</v>
      </c>
      <c r="BM88" s="214">
        <v>7.0000000000000007E-2</v>
      </c>
      <c r="BN88" s="214">
        <v>7.0000000000000007E-2</v>
      </c>
      <c r="BO88" s="214">
        <v>7.0000000000000007E-2</v>
      </c>
      <c r="BP88" s="214">
        <v>7.0000000000000007E-2</v>
      </c>
      <c r="BQ88" s="214">
        <v>7.0000000000000007E-2</v>
      </c>
      <c r="BR88" s="214">
        <v>7.0000000000000007E-2</v>
      </c>
      <c r="BS88" s="214">
        <v>7.0000000000000007E-2</v>
      </c>
      <c r="BT88" s="214">
        <v>7.0000000000000007E-2</v>
      </c>
      <c r="BU88" s="214">
        <v>7.0000000000000007E-2</v>
      </c>
      <c r="BV88" s="214"/>
      <c r="BW88" s="214"/>
      <c r="BX88" s="214"/>
      <c r="BY88" s="214">
        <v>7.0000000000000007E-2</v>
      </c>
      <c r="BZ88" s="214">
        <v>7.0000000000000007E-2</v>
      </c>
      <c r="CA88" s="214">
        <v>7.0000000000000007E-2</v>
      </c>
      <c r="CB88" s="214">
        <v>7.0000000000000007E-2</v>
      </c>
      <c r="CC88" s="214">
        <v>7.0000000000000007E-2</v>
      </c>
      <c r="CD88" s="214">
        <v>7.0000000000000007E-2</v>
      </c>
      <c r="CE88" s="214">
        <v>7.0000000000000007E-2</v>
      </c>
      <c r="CF88" s="214">
        <v>7.0000000000000007E-2</v>
      </c>
      <c r="CG88" s="214">
        <v>7.0000000000000007E-2</v>
      </c>
      <c r="CH88" s="214">
        <v>7.0000000000000007E-2</v>
      </c>
      <c r="CI88" s="215">
        <v>7.3300000000000004E-2</v>
      </c>
      <c r="CJ88" s="215">
        <v>0.187</v>
      </c>
      <c r="CK88" s="215">
        <v>7.3300000000000004E-2</v>
      </c>
      <c r="CM88" s="216" t="s">
        <v>1647</v>
      </c>
      <c r="CN88" s="216" t="s">
        <v>1647</v>
      </c>
      <c r="CO88" s="216" t="s">
        <v>1647</v>
      </c>
      <c r="CP88" s="216" t="s">
        <v>1647</v>
      </c>
      <c r="CQ88" s="216" t="s">
        <v>1647</v>
      </c>
      <c r="CR88" s="216" t="s">
        <v>1647</v>
      </c>
      <c r="CS88" s="216" t="s">
        <v>1647</v>
      </c>
      <c r="CT88" s="216" t="s">
        <v>1647</v>
      </c>
      <c r="CU88" s="217" t="s">
        <v>1647</v>
      </c>
      <c r="CV88" s="210">
        <f t="shared" si="2"/>
        <v>83</v>
      </c>
    </row>
    <row r="89" spans="2:100" s="245" customFormat="1" x14ac:dyDescent="0.25">
      <c r="B89" s="243">
        <v>2018</v>
      </c>
      <c r="C89" s="243">
        <v>84</v>
      </c>
      <c r="D89" s="244">
        <f>SUMIF(Profielen!F:F,Monstervakken!C89,Profielen!K:K)</f>
        <v>274</v>
      </c>
      <c r="E89" s="286">
        <f t="shared" si="3"/>
        <v>0.68248175182481752</v>
      </c>
      <c r="F89" s="244">
        <f>SUMIF(Profielen!$F:$F,Monstervakken!$C89,Profielen!AO:AO)</f>
        <v>187</v>
      </c>
      <c r="G89" s="243"/>
      <c r="I89" s="243"/>
      <c r="J89" s="261" t="str">
        <f>_xlfn.XLOOKUP(C89,OCE!C$13:C$27,OCE!B$13:B$27,".")</f>
        <v>.</v>
      </c>
      <c r="L89" s="210" t="s">
        <v>3744</v>
      </c>
      <c r="M89" s="210" t="s">
        <v>3744</v>
      </c>
      <c r="N89" s="210" t="s">
        <v>3745</v>
      </c>
      <c r="O89" s="210" t="s">
        <v>3746</v>
      </c>
      <c r="P89" s="210" t="s">
        <v>3746</v>
      </c>
      <c r="Q89" s="211" t="s">
        <v>3747</v>
      </c>
      <c r="R89" s="212">
        <v>0.22</v>
      </c>
      <c r="S89" s="212">
        <v>0.6</v>
      </c>
      <c r="T89" s="212" t="s">
        <v>3748</v>
      </c>
      <c r="U89" s="212" t="s">
        <v>3748</v>
      </c>
      <c r="V89" s="212" t="s">
        <v>3748</v>
      </c>
      <c r="W89" s="212" t="s">
        <v>3748</v>
      </c>
      <c r="X89" s="212"/>
      <c r="Y89" s="212"/>
      <c r="Z89" s="212"/>
      <c r="AA89" s="212" t="s">
        <v>3748</v>
      </c>
      <c r="AB89" s="212">
        <v>0.14000000000000001</v>
      </c>
      <c r="AC89" s="212" t="s">
        <v>3748</v>
      </c>
      <c r="AD89" s="212" t="s">
        <v>3748</v>
      </c>
      <c r="AE89" s="212" t="s">
        <v>3748</v>
      </c>
      <c r="AF89" s="212" t="s">
        <v>3748</v>
      </c>
      <c r="AG89" s="212" t="s">
        <v>3748</v>
      </c>
      <c r="AH89" s="212" t="s">
        <v>3748</v>
      </c>
      <c r="AI89" s="212" t="s">
        <v>3748</v>
      </c>
      <c r="AJ89" s="212" t="s">
        <v>3748</v>
      </c>
      <c r="AK89" s="212" t="s">
        <v>3748</v>
      </c>
      <c r="AL89" s="212" t="s">
        <v>3748</v>
      </c>
      <c r="AM89" s="212"/>
      <c r="AN89" s="212"/>
      <c r="AO89" s="212"/>
      <c r="AP89" s="212" t="s">
        <v>3748</v>
      </c>
      <c r="AQ89" s="212" t="s">
        <v>3748</v>
      </c>
      <c r="AR89" s="212" t="s">
        <v>3748</v>
      </c>
      <c r="AS89" s="212" t="s">
        <v>3748</v>
      </c>
      <c r="AT89" s="212" t="s">
        <v>3748</v>
      </c>
      <c r="AU89" s="212" t="s">
        <v>3748</v>
      </c>
      <c r="AV89" s="212">
        <v>0.23</v>
      </c>
      <c r="AW89" s="212" t="s">
        <v>3748</v>
      </c>
      <c r="AX89" s="212" t="s">
        <v>3748</v>
      </c>
      <c r="AY89" s="212" t="s">
        <v>3748</v>
      </c>
      <c r="AZ89" s="212">
        <v>0.23</v>
      </c>
      <c r="BA89" s="213" t="s">
        <v>3692</v>
      </c>
      <c r="BB89" s="214">
        <v>44.5</v>
      </c>
      <c r="BC89" s="214">
        <v>7.0000000000000007E-2</v>
      </c>
      <c r="BD89" s="214">
        <v>7.0000000000000007E-2</v>
      </c>
      <c r="BE89" s="214">
        <v>7.0000000000000007E-2</v>
      </c>
      <c r="BF89" s="214">
        <v>7.0000000000000007E-2</v>
      </c>
      <c r="BG89" s="214"/>
      <c r="BH89" s="214"/>
      <c r="BI89" s="214"/>
      <c r="BJ89" s="214">
        <v>7.0000000000000007E-2</v>
      </c>
      <c r="BK89" s="214">
        <v>4.6699999999999998E-2</v>
      </c>
      <c r="BL89" s="214">
        <v>7.0000000000000007E-2</v>
      </c>
      <c r="BM89" s="214">
        <v>7.0000000000000007E-2</v>
      </c>
      <c r="BN89" s="214">
        <v>7.0000000000000007E-2</v>
      </c>
      <c r="BO89" s="214">
        <v>7.0000000000000007E-2</v>
      </c>
      <c r="BP89" s="214">
        <v>7.0000000000000007E-2</v>
      </c>
      <c r="BQ89" s="214">
        <v>7.0000000000000007E-2</v>
      </c>
      <c r="BR89" s="214">
        <v>7.0000000000000007E-2</v>
      </c>
      <c r="BS89" s="214">
        <v>7.0000000000000007E-2</v>
      </c>
      <c r="BT89" s="214">
        <v>7.0000000000000007E-2</v>
      </c>
      <c r="BU89" s="214">
        <v>7.0000000000000007E-2</v>
      </c>
      <c r="BV89" s="214"/>
      <c r="BW89" s="214"/>
      <c r="BX89" s="214"/>
      <c r="BY89" s="214">
        <v>7.0000000000000007E-2</v>
      </c>
      <c r="BZ89" s="214">
        <v>7.0000000000000007E-2</v>
      </c>
      <c r="CA89" s="214">
        <v>7.0000000000000007E-2</v>
      </c>
      <c r="CB89" s="214">
        <v>7.0000000000000007E-2</v>
      </c>
      <c r="CC89" s="214">
        <v>7.0000000000000007E-2</v>
      </c>
      <c r="CD89" s="214">
        <v>7.0000000000000007E-2</v>
      </c>
      <c r="CE89" s="214">
        <v>7.6700000000000004E-2</v>
      </c>
      <c r="CF89" s="214">
        <v>7.0000000000000007E-2</v>
      </c>
      <c r="CG89" s="214">
        <v>7.0000000000000007E-2</v>
      </c>
      <c r="CH89" s="214">
        <v>7.0000000000000007E-2</v>
      </c>
      <c r="CI89" s="215">
        <v>7.3300000000000004E-2</v>
      </c>
      <c r="CJ89" s="215">
        <v>0.2</v>
      </c>
      <c r="CK89" s="215">
        <v>7.6700000000000004E-2</v>
      </c>
      <c r="CM89" s="216" t="s">
        <v>1647</v>
      </c>
      <c r="CN89" s="216" t="s">
        <v>1647</v>
      </c>
      <c r="CO89" s="216" t="s">
        <v>1647</v>
      </c>
      <c r="CP89" s="216" t="s">
        <v>1647</v>
      </c>
      <c r="CQ89" s="216" t="s">
        <v>1647</v>
      </c>
      <c r="CR89" s="216" t="s">
        <v>1647</v>
      </c>
      <c r="CS89" s="216" t="s">
        <v>1647</v>
      </c>
      <c r="CT89" s="216" t="s">
        <v>1647</v>
      </c>
      <c r="CU89" s="217" t="s">
        <v>1647</v>
      </c>
      <c r="CV89" s="210">
        <f t="shared" si="2"/>
        <v>84</v>
      </c>
    </row>
    <row r="90" spans="2:100" s="245" customFormat="1" x14ac:dyDescent="0.25">
      <c r="B90" s="243">
        <v>3021</v>
      </c>
      <c r="C90" s="243">
        <v>85</v>
      </c>
      <c r="D90" s="244">
        <f>SUMIF(Profielen!F:F,Monstervakken!C90,Profielen!K:K)</f>
        <v>34</v>
      </c>
      <c r="E90" s="286">
        <f t="shared" si="3"/>
        <v>0.20588235294117646</v>
      </c>
      <c r="F90" s="244">
        <f>SUMIF(Profielen!$F:$F,Monstervakken!$C90,Profielen!AO:AO)</f>
        <v>7</v>
      </c>
      <c r="G90" s="243"/>
      <c r="I90" s="243"/>
      <c r="J90" s="261" t="str">
        <f>_xlfn.XLOOKUP(C90,OCE!C$13:C$27,OCE!B$13:B$27,".")</f>
        <v>.</v>
      </c>
      <c r="L90" s="210" t="s">
        <v>3751</v>
      </c>
      <c r="M90" s="210" t="s">
        <v>3750</v>
      </c>
      <c r="N90" s="210" t="s">
        <v>3745</v>
      </c>
      <c r="O90" s="210" t="s">
        <v>3746</v>
      </c>
      <c r="P90" s="210" t="s">
        <v>3746</v>
      </c>
      <c r="Q90" s="211" t="s">
        <v>3747</v>
      </c>
      <c r="R90" s="212">
        <v>0.18</v>
      </c>
      <c r="S90" s="212">
        <v>0.42</v>
      </c>
      <c r="T90" s="212" t="s">
        <v>3748</v>
      </c>
      <c r="U90" s="212" t="s">
        <v>3748</v>
      </c>
      <c r="V90" s="212" t="s">
        <v>3748</v>
      </c>
      <c r="W90" s="212" t="s">
        <v>3748</v>
      </c>
      <c r="X90" s="212"/>
      <c r="Y90" s="212"/>
      <c r="Z90" s="212"/>
      <c r="AA90" s="212" t="s">
        <v>3748</v>
      </c>
      <c r="AB90" s="212">
        <v>0.11</v>
      </c>
      <c r="AC90" s="212" t="s">
        <v>3748</v>
      </c>
      <c r="AD90" s="212" t="s">
        <v>3748</v>
      </c>
      <c r="AE90" s="212" t="s">
        <v>3748</v>
      </c>
      <c r="AF90" s="212" t="s">
        <v>3748</v>
      </c>
      <c r="AG90" s="212" t="s">
        <v>3748</v>
      </c>
      <c r="AH90" s="212" t="s">
        <v>3748</v>
      </c>
      <c r="AI90" s="212" t="s">
        <v>3748</v>
      </c>
      <c r="AJ90" s="212" t="s">
        <v>3748</v>
      </c>
      <c r="AK90" s="212" t="s">
        <v>3748</v>
      </c>
      <c r="AL90" s="212" t="s">
        <v>3748</v>
      </c>
      <c r="AM90" s="212"/>
      <c r="AN90" s="212"/>
      <c r="AO90" s="212"/>
      <c r="AP90" s="212" t="s">
        <v>3748</v>
      </c>
      <c r="AQ90" s="212" t="s">
        <v>3748</v>
      </c>
      <c r="AR90" s="212" t="s">
        <v>3748</v>
      </c>
      <c r="AS90" s="212" t="s">
        <v>3748</v>
      </c>
      <c r="AT90" s="212" t="s">
        <v>3748</v>
      </c>
      <c r="AU90" s="212">
        <v>0.15</v>
      </c>
      <c r="AV90" s="212">
        <v>0.67</v>
      </c>
      <c r="AW90" s="212" t="s">
        <v>3748</v>
      </c>
      <c r="AX90" s="212" t="s">
        <v>3748</v>
      </c>
      <c r="AY90" s="212" t="s">
        <v>3748</v>
      </c>
      <c r="AZ90" s="212">
        <v>0.67</v>
      </c>
      <c r="BA90" s="213" t="s">
        <v>3692</v>
      </c>
      <c r="BB90" s="214">
        <v>11.2</v>
      </c>
      <c r="BC90" s="214">
        <v>7.0000000000000007E-2</v>
      </c>
      <c r="BD90" s="214">
        <v>7.0000000000000007E-2</v>
      </c>
      <c r="BE90" s="214">
        <v>7.0000000000000007E-2</v>
      </c>
      <c r="BF90" s="214">
        <v>7.0000000000000007E-2</v>
      </c>
      <c r="BG90" s="214"/>
      <c r="BH90" s="214"/>
      <c r="BI90" s="214"/>
      <c r="BJ90" s="214">
        <v>7.0000000000000007E-2</v>
      </c>
      <c r="BK90" s="214">
        <v>9.8199999999999996E-2</v>
      </c>
      <c r="BL90" s="214">
        <v>7.0000000000000007E-2</v>
      </c>
      <c r="BM90" s="214">
        <v>7.0000000000000007E-2</v>
      </c>
      <c r="BN90" s="214">
        <v>7.0000000000000007E-2</v>
      </c>
      <c r="BO90" s="214">
        <v>7.0000000000000007E-2</v>
      </c>
      <c r="BP90" s="214">
        <v>7.0000000000000007E-2</v>
      </c>
      <c r="BQ90" s="214">
        <v>7.0000000000000007E-2</v>
      </c>
      <c r="BR90" s="214">
        <v>7.0000000000000007E-2</v>
      </c>
      <c r="BS90" s="214">
        <v>7.0000000000000007E-2</v>
      </c>
      <c r="BT90" s="214">
        <v>7.0000000000000007E-2</v>
      </c>
      <c r="BU90" s="214">
        <v>7.0000000000000007E-2</v>
      </c>
      <c r="BV90" s="214"/>
      <c r="BW90" s="214"/>
      <c r="BX90" s="214"/>
      <c r="BY90" s="214">
        <v>7.0000000000000007E-2</v>
      </c>
      <c r="BZ90" s="214">
        <v>7.0000000000000007E-2</v>
      </c>
      <c r="CA90" s="214">
        <v>7.0000000000000007E-2</v>
      </c>
      <c r="CB90" s="214">
        <v>7.0000000000000007E-2</v>
      </c>
      <c r="CC90" s="214">
        <v>7.0000000000000007E-2</v>
      </c>
      <c r="CD90" s="214">
        <v>0.13400000000000001</v>
      </c>
      <c r="CE90" s="214">
        <v>0.59799999999999998</v>
      </c>
      <c r="CF90" s="214">
        <v>7.0000000000000007E-2</v>
      </c>
      <c r="CG90" s="214">
        <v>7.0000000000000007E-2</v>
      </c>
      <c r="CH90" s="214">
        <v>7.0000000000000007E-2</v>
      </c>
      <c r="CI90" s="215">
        <v>0.161</v>
      </c>
      <c r="CJ90" s="215">
        <v>0.375</v>
      </c>
      <c r="CK90" s="215">
        <v>0.59799999999999998</v>
      </c>
      <c r="CM90" s="216" t="s">
        <v>1647</v>
      </c>
      <c r="CN90" s="216" t="s">
        <v>1647</v>
      </c>
      <c r="CO90" s="216" t="s">
        <v>1647</v>
      </c>
      <c r="CP90" s="216" t="s">
        <v>1647</v>
      </c>
      <c r="CQ90" s="216" t="s">
        <v>1647</v>
      </c>
      <c r="CR90" s="216" t="s">
        <v>1647</v>
      </c>
      <c r="CS90" s="216" t="s">
        <v>1647</v>
      </c>
      <c r="CT90" s="216" t="s">
        <v>1647</v>
      </c>
      <c r="CU90" s="217" t="s">
        <v>1647</v>
      </c>
      <c r="CV90" s="210">
        <f t="shared" si="2"/>
        <v>85</v>
      </c>
    </row>
    <row r="91" spans="2:100" s="245" customFormat="1" x14ac:dyDescent="0.25">
      <c r="B91" s="243">
        <v>4037</v>
      </c>
      <c r="C91" s="243">
        <v>86</v>
      </c>
      <c r="D91" s="244">
        <f>SUMIF(Profielen!F:F,Monstervakken!C91,Profielen!K:K)</f>
        <v>60</v>
      </c>
      <c r="E91" s="286">
        <f t="shared" si="3"/>
        <v>0.75</v>
      </c>
      <c r="F91" s="244">
        <f>SUMIF(Profielen!$F:$F,Monstervakken!$C91,Profielen!AO:AO)</f>
        <v>45</v>
      </c>
      <c r="G91" s="243"/>
      <c r="I91" s="243"/>
      <c r="J91" s="261" t="str">
        <f>_xlfn.XLOOKUP(C91,OCE!C$13:C$27,OCE!B$13:B$27,".")</f>
        <v>.</v>
      </c>
      <c r="L91" s="210" t="s">
        <v>3751</v>
      </c>
      <c r="M91" s="210" t="s">
        <v>3752</v>
      </c>
      <c r="N91" s="210" t="s">
        <v>3754</v>
      </c>
      <c r="O91" s="210" t="s">
        <v>5660</v>
      </c>
      <c r="P91" s="210" t="s">
        <v>5660</v>
      </c>
      <c r="Q91" s="211" t="s">
        <v>3747</v>
      </c>
      <c r="R91" s="212">
        <v>0.28000000000000003</v>
      </c>
      <c r="S91" s="212">
        <v>1.7</v>
      </c>
      <c r="T91" s="212" t="s">
        <v>3748</v>
      </c>
      <c r="U91" s="212" t="s">
        <v>3748</v>
      </c>
      <c r="V91" s="212" t="s">
        <v>3748</v>
      </c>
      <c r="W91" s="212" t="s">
        <v>3748</v>
      </c>
      <c r="X91" s="212"/>
      <c r="Y91" s="212"/>
      <c r="Z91" s="212"/>
      <c r="AA91" s="212" t="s">
        <v>3748</v>
      </c>
      <c r="AB91" s="212">
        <v>0.15</v>
      </c>
      <c r="AC91" s="212" t="s">
        <v>3748</v>
      </c>
      <c r="AD91" s="212">
        <v>0.18</v>
      </c>
      <c r="AE91" s="212" t="s">
        <v>3748</v>
      </c>
      <c r="AF91" s="212">
        <v>0.12</v>
      </c>
      <c r="AG91" s="212" t="s">
        <v>3748</v>
      </c>
      <c r="AH91" s="212" t="s">
        <v>3748</v>
      </c>
      <c r="AI91" s="212" t="s">
        <v>3748</v>
      </c>
      <c r="AJ91" s="212" t="s">
        <v>3748</v>
      </c>
      <c r="AK91" s="212" t="s">
        <v>3748</v>
      </c>
      <c r="AL91" s="212" t="s">
        <v>3748</v>
      </c>
      <c r="AM91" s="212"/>
      <c r="AN91" s="212"/>
      <c r="AO91" s="212"/>
      <c r="AP91" s="212" t="s">
        <v>3748</v>
      </c>
      <c r="AQ91" s="212" t="s">
        <v>3748</v>
      </c>
      <c r="AR91" s="212" t="s">
        <v>3748</v>
      </c>
      <c r="AS91" s="212" t="s">
        <v>3748</v>
      </c>
      <c r="AT91" s="212" t="s">
        <v>3748</v>
      </c>
      <c r="AU91" s="212">
        <v>0.15</v>
      </c>
      <c r="AV91" s="212">
        <v>0.36</v>
      </c>
      <c r="AW91" s="212" t="s">
        <v>3748</v>
      </c>
      <c r="AX91" s="212" t="s">
        <v>3748</v>
      </c>
      <c r="AY91" s="212" t="s">
        <v>3748</v>
      </c>
      <c r="AZ91" s="212">
        <v>0.36</v>
      </c>
      <c r="BA91" s="213" t="s">
        <v>3692</v>
      </c>
      <c r="BB91" s="214">
        <v>47.8</v>
      </c>
      <c r="BC91" s="214">
        <v>7.0000000000000007E-2</v>
      </c>
      <c r="BD91" s="214">
        <v>7.0000000000000007E-2</v>
      </c>
      <c r="BE91" s="214">
        <v>7.0000000000000007E-2</v>
      </c>
      <c r="BF91" s="214">
        <v>7.0000000000000007E-2</v>
      </c>
      <c r="BG91" s="214"/>
      <c r="BH91" s="214"/>
      <c r="BI91" s="214"/>
      <c r="BJ91" s="214">
        <v>7.0000000000000007E-2</v>
      </c>
      <c r="BK91" s="214">
        <v>0.05</v>
      </c>
      <c r="BL91" s="214">
        <v>7.0000000000000007E-2</v>
      </c>
      <c r="BM91" s="214">
        <v>0.06</v>
      </c>
      <c r="BN91" s="214">
        <v>7.0000000000000007E-2</v>
      </c>
      <c r="BO91" s="214">
        <v>0.04</v>
      </c>
      <c r="BP91" s="214">
        <v>7.0000000000000007E-2</v>
      </c>
      <c r="BQ91" s="214">
        <v>7.0000000000000007E-2</v>
      </c>
      <c r="BR91" s="214">
        <v>7.0000000000000007E-2</v>
      </c>
      <c r="BS91" s="214">
        <v>7.0000000000000007E-2</v>
      </c>
      <c r="BT91" s="214">
        <v>7.0000000000000007E-2</v>
      </c>
      <c r="BU91" s="214">
        <v>7.0000000000000007E-2</v>
      </c>
      <c r="BV91" s="214"/>
      <c r="BW91" s="214"/>
      <c r="BX91" s="214"/>
      <c r="BY91" s="214">
        <v>7.0000000000000007E-2</v>
      </c>
      <c r="BZ91" s="214">
        <v>7.0000000000000007E-2</v>
      </c>
      <c r="CA91" s="214">
        <v>7.0000000000000007E-2</v>
      </c>
      <c r="CB91" s="214">
        <v>7.0000000000000007E-2</v>
      </c>
      <c r="CC91" s="214">
        <v>7.0000000000000007E-2</v>
      </c>
      <c r="CD91" s="214">
        <v>0.05</v>
      </c>
      <c r="CE91" s="214">
        <v>0.12</v>
      </c>
      <c r="CF91" s="214">
        <v>7.0000000000000007E-2</v>
      </c>
      <c r="CG91" s="214">
        <v>7.0000000000000007E-2</v>
      </c>
      <c r="CH91" s="214">
        <v>7.0000000000000007E-2</v>
      </c>
      <c r="CI91" s="215">
        <v>9.3299999999999994E-2</v>
      </c>
      <c r="CJ91" s="215">
        <v>0.56699999999999995</v>
      </c>
      <c r="CK91" s="215">
        <v>0.12</v>
      </c>
      <c r="CM91" s="216" t="s">
        <v>1647</v>
      </c>
      <c r="CN91" s="216" t="s">
        <v>1647</v>
      </c>
      <c r="CO91" s="216" t="s">
        <v>1647</v>
      </c>
      <c r="CP91" s="216" t="s">
        <v>1647</v>
      </c>
      <c r="CQ91" s="216" t="s">
        <v>1647</v>
      </c>
      <c r="CR91" s="216" t="s">
        <v>1647</v>
      </c>
      <c r="CS91" s="216" t="s">
        <v>1647</v>
      </c>
      <c r="CT91" s="216" t="s">
        <v>1647</v>
      </c>
      <c r="CU91" s="217" t="s">
        <v>1647</v>
      </c>
      <c r="CV91" s="210">
        <f t="shared" si="2"/>
        <v>86</v>
      </c>
    </row>
    <row r="92" spans="2:100" s="245" customFormat="1" x14ac:dyDescent="0.25">
      <c r="B92" s="243">
        <v>2019</v>
      </c>
      <c r="C92" s="243">
        <v>87</v>
      </c>
      <c r="D92" s="244">
        <f>SUMIF(Profielen!F:F,Monstervakken!C92,Profielen!K:K)</f>
        <v>19</v>
      </c>
      <c r="E92" s="286">
        <f t="shared" si="3"/>
        <v>0.89473684210526316</v>
      </c>
      <c r="F92" s="244">
        <f>SUMIF(Profielen!$F:$F,Monstervakken!$C92,Profielen!AO:AO)</f>
        <v>17</v>
      </c>
      <c r="G92" s="243"/>
      <c r="I92" s="243"/>
      <c r="J92" s="261" t="str">
        <f>_xlfn.XLOOKUP(C92,OCE!C$13:C$27,OCE!B$13:B$27,".")</f>
        <v>.</v>
      </c>
      <c r="L92" s="210" t="s">
        <v>3744</v>
      </c>
      <c r="M92" s="210" t="s">
        <v>3744</v>
      </c>
      <c r="N92" s="210" t="s">
        <v>3745</v>
      </c>
      <c r="O92" s="210" t="s">
        <v>3746</v>
      </c>
      <c r="P92" s="210" t="s">
        <v>3746</v>
      </c>
      <c r="Q92" s="211" t="s">
        <v>3747</v>
      </c>
      <c r="R92" s="212">
        <v>0.14000000000000001</v>
      </c>
      <c r="S92" s="212">
        <v>0.73</v>
      </c>
      <c r="T92" s="212" t="s">
        <v>3748</v>
      </c>
      <c r="U92" s="212" t="s">
        <v>3748</v>
      </c>
      <c r="V92" s="212" t="s">
        <v>3748</v>
      </c>
      <c r="W92" s="212" t="s">
        <v>3748</v>
      </c>
      <c r="X92" s="212"/>
      <c r="Y92" s="212"/>
      <c r="Z92" s="212"/>
      <c r="AA92" s="212" t="s">
        <v>3748</v>
      </c>
      <c r="AB92" s="212" t="s">
        <v>3748</v>
      </c>
      <c r="AC92" s="212" t="s">
        <v>3748</v>
      </c>
      <c r="AD92" s="212" t="s">
        <v>3748</v>
      </c>
      <c r="AE92" s="212" t="s">
        <v>3748</v>
      </c>
      <c r="AF92" s="212" t="s">
        <v>3748</v>
      </c>
      <c r="AG92" s="212" t="s">
        <v>3748</v>
      </c>
      <c r="AH92" s="212" t="s">
        <v>3748</v>
      </c>
      <c r="AI92" s="212" t="s">
        <v>3748</v>
      </c>
      <c r="AJ92" s="212">
        <v>0.13</v>
      </c>
      <c r="AK92" s="212" t="s">
        <v>3748</v>
      </c>
      <c r="AL92" s="212" t="s">
        <v>3748</v>
      </c>
      <c r="AM92" s="212"/>
      <c r="AN92" s="212"/>
      <c r="AO92" s="212"/>
      <c r="AP92" s="212" t="s">
        <v>3748</v>
      </c>
      <c r="AQ92" s="212" t="s">
        <v>3748</v>
      </c>
      <c r="AR92" s="212" t="s">
        <v>3748</v>
      </c>
      <c r="AS92" s="212" t="s">
        <v>3748</v>
      </c>
      <c r="AT92" s="212" t="s">
        <v>3748</v>
      </c>
      <c r="AU92" s="212" t="s">
        <v>3748</v>
      </c>
      <c r="AV92" s="212" t="s">
        <v>3748</v>
      </c>
      <c r="AW92" s="212" t="s">
        <v>3748</v>
      </c>
      <c r="AX92" s="212" t="s">
        <v>3748</v>
      </c>
      <c r="AY92" s="212" t="s">
        <v>3748</v>
      </c>
      <c r="AZ92" s="212">
        <v>0.13</v>
      </c>
      <c r="BA92" s="213" t="s">
        <v>3680</v>
      </c>
      <c r="BB92" s="214">
        <v>2.5</v>
      </c>
      <c r="BC92" s="214">
        <v>7.0000000000000007E-2</v>
      </c>
      <c r="BD92" s="214">
        <v>7.0000000000000007E-2</v>
      </c>
      <c r="BE92" s="214">
        <v>7.0000000000000007E-2</v>
      </c>
      <c r="BF92" s="214">
        <v>7.0000000000000007E-2</v>
      </c>
      <c r="BG92" s="214"/>
      <c r="BH92" s="214"/>
      <c r="BI92" s="214"/>
      <c r="BJ92" s="214">
        <v>7.0000000000000007E-2</v>
      </c>
      <c r="BK92" s="214">
        <v>7.0000000000000007E-2</v>
      </c>
      <c r="BL92" s="214">
        <v>7.0000000000000007E-2</v>
      </c>
      <c r="BM92" s="214">
        <v>7.0000000000000007E-2</v>
      </c>
      <c r="BN92" s="214">
        <v>7.0000000000000007E-2</v>
      </c>
      <c r="BO92" s="214">
        <v>7.0000000000000007E-2</v>
      </c>
      <c r="BP92" s="214">
        <v>7.0000000000000007E-2</v>
      </c>
      <c r="BQ92" s="214">
        <v>7.0000000000000007E-2</v>
      </c>
      <c r="BR92" s="214">
        <v>7.0000000000000007E-2</v>
      </c>
      <c r="BS92" s="214">
        <v>0.13</v>
      </c>
      <c r="BT92" s="214">
        <v>7.0000000000000007E-2</v>
      </c>
      <c r="BU92" s="214">
        <v>7.0000000000000007E-2</v>
      </c>
      <c r="BV92" s="214"/>
      <c r="BW92" s="214"/>
      <c r="BX92" s="214"/>
      <c r="BY92" s="214">
        <v>7.0000000000000007E-2</v>
      </c>
      <c r="BZ92" s="214">
        <v>7.0000000000000007E-2</v>
      </c>
      <c r="CA92" s="214">
        <v>7.0000000000000007E-2</v>
      </c>
      <c r="CB92" s="214">
        <v>7.0000000000000007E-2</v>
      </c>
      <c r="CC92" s="214">
        <v>7.0000000000000007E-2</v>
      </c>
      <c r="CD92" s="214">
        <v>7.0000000000000007E-2</v>
      </c>
      <c r="CE92" s="214">
        <v>7.0000000000000007E-2</v>
      </c>
      <c r="CF92" s="214">
        <v>7.0000000000000007E-2</v>
      </c>
      <c r="CG92" s="214">
        <v>7.0000000000000007E-2</v>
      </c>
      <c r="CH92" s="214">
        <v>7.0000000000000007E-2</v>
      </c>
      <c r="CI92" s="215">
        <v>0.14000000000000001</v>
      </c>
      <c r="CJ92" s="215">
        <v>0.73</v>
      </c>
      <c r="CK92" s="215">
        <v>0.13</v>
      </c>
      <c r="CM92" s="216" t="s">
        <v>1647</v>
      </c>
      <c r="CN92" s="216" t="s">
        <v>1647</v>
      </c>
      <c r="CO92" s="216" t="s">
        <v>1647</v>
      </c>
      <c r="CP92" s="216" t="s">
        <v>1647</v>
      </c>
      <c r="CQ92" s="216" t="s">
        <v>1647</v>
      </c>
      <c r="CR92" s="216" t="s">
        <v>1647</v>
      </c>
      <c r="CS92" s="216" t="s">
        <v>1647</v>
      </c>
      <c r="CT92" s="216" t="s">
        <v>1647</v>
      </c>
      <c r="CU92" s="217" t="s">
        <v>1647</v>
      </c>
      <c r="CV92" s="210">
        <f t="shared" si="2"/>
        <v>87</v>
      </c>
    </row>
    <row r="93" spans="2:100" s="245" customFormat="1" x14ac:dyDescent="0.25">
      <c r="B93" s="243">
        <v>5003</v>
      </c>
      <c r="C93" s="243">
        <v>88</v>
      </c>
      <c r="D93" s="244">
        <f>SUMIF(Profielen!F:F,Monstervakken!C93,Profielen!K:K)</f>
        <v>36</v>
      </c>
      <c r="E93" s="286">
        <f t="shared" si="3"/>
        <v>0.44444444444444442</v>
      </c>
      <c r="F93" s="244">
        <f>SUMIF(Profielen!$F:$F,Monstervakken!$C93,Profielen!AO:AO)</f>
        <v>16</v>
      </c>
      <c r="G93" s="243"/>
      <c r="I93" s="243"/>
      <c r="J93" s="261" t="str">
        <f>_xlfn.XLOOKUP(C93,OCE!C$13:C$27,OCE!B$13:B$27,".")</f>
        <v>.</v>
      </c>
      <c r="L93" s="210" t="s">
        <v>3757</v>
      </c>
      <c r="M93" s="210" t="s">
        <v>3758</v>
      </c>
      <c r="N93" s="210" t="s">
        <v>3759</v>
      </c>
      <c r="O93" s="210" t="s">
        <v>3757</v>
      </c>
      <c r="P93" s="210" t="s">
        <v>3760</v>
      </c>
      <c r="Q93" s="211" t="s">
        <v>3747</v>
      </c>
      <c r="R93" s="212">
        <v>0.28999999999999998</v>
      </c>
      <c r="S93" s="212">
        <v>0.5</v>
      </c>
      <c r="T93" s="212" t="s">
        <v>3748</v>
      </c>
      <c r="U93" s="212" t="s">
        <v>3748</v>
      </c>
      <c r="V93" s="212" t="s">
        <v>3748</v>
      </c>
      <c r="W93" s="212" t="s">
        <v>3748</v>
      </c>
      <c r="X93" s="212"/>
      <c r="Y93" s="212"/>
      <c r="Z93" s="212"/>
      <c r="AA93" s="212" t="s">
        <v>3748</v>
      </c>
      <c r="AB93" s="212">
        <v>0.1</v>
      </c>
      <c r="AC93" s="212" t="s">
        <v>3748</v>
      </c>
      <c r="AD93" s="212">
        <v>0.11</v>
      </c>
      <c r="AE93" s="212" t="s">
        <v>3748</v>
      </c>
      <c r="AF93" s="212" t="s">
        <v>3748</v>
      </c>
      <c r="AG93" s="212" t="s">
        <v>3748</v>
      </c>
      <c r="AH93" s="212" t="s">
        <v>3748</v>
      </c>
      <c r="AI93" s="212" t="s">
        <v>3748</v>
      </c>
      <c r="AJ93" s="212" t="s">
        <v>3748</v>
      </c>
      <c r="AK93" s="212" t="s">
        <v>3748</v>
      </c>
      <c r="AL93" s="212" t="s">
        <v>3748</v>
      </c>
      <c r="AM93" s="212"/>
      <c r="AN93" s="212"/>
      <c r="AO93" s="212"/>
      <c r="AP93" s="212" t="s">
        <v>3748</v>
      </c>
      <c r="AQ93" s="212" t="s">
        <v>3748</v>
      </c>
      <c r="AR93" s="212" t="s">
        <v>3748</v>
      </c>
      <c r="AS93" s="212" t="s">
        <v>3748</v>
      </c>
      <c r="AT93" s="212" t="s">
        <v>3748</v>
      </c>
      <c r="AU93" s="212" t="s">
        <v>3748</v>
      </c>
      <c r="AV93" s="212">
        <v>0.28999999999999998</v>
      </c>
      <c r="AW93" s="212" t="s">
        <v>3748</v>
      </c>
      <c r="AX93" s="212" t="s">
        <v>3748</v>
      </c>
      <c r="AY93" s="212" t="s">
        <v>3748</v>
      </c>
      <c r="AZ93" s="212">
        <v>0.28999999999999998</v>
      </c>
      <c r="BA93" s="213" t="s">
        <v>3692</v>
      </c>
      <c r="BB93" s="214">
        <v>16.8</v>
      </c>
      <c r="BC93" s="214">
        <v>7.0000000000000007E-2</v>
      </c>
      <c r="BD93" s="214">
        <v>7.0000000000000007E-2</v>
      </c>
      <c r="BE93" s="214">
        <v>7.0000000000000007E-2</v>
      </c>
      <c r="BF93" s="214">
        <v>7.0000000000000007E-2</v>
      </c>
      <c r="BG93" s="214"/>
      <c r="BH93" s="214"/>
      <c r="BI93" s="214"/>
      <c r="BJ93" s="214">
        <v>7.0000000000000007E-2</v>
      </c>
      <c r="BK93" s="214">
        <v>5.9499999999999997E-2</v>
      </c>
      <c r="BL93" s="214">
        <v>7.0000000000000007E-2</v>
      </c>
      <c r="BM93" s="214">
        <v>6.5500000000000003E-2</v>
      </c>
      <c r="BN93" s="214">
        <v>7.0000000000000007E-2</v>
      </c>
      <c r="BO93" s="214">
        <v>7.0000000000000007E-2</v>
      </c>
      <c r="BP93" s="214">
        <v>7.0000000000000007E-2</v>
      </c>
      <c r="BQ93" s="214">
        <v>7.0000000000000007E-2</v>
      </c>
      <c r="BR93" s="214">
        <v>7.0000000000000007E-2</v>
      </c>
      <c r="BS93" s="214">
        <v>7.0000000000000007E-2</v>
      </c>
      <c r="BT93" s="214">
        <v>7.0000000000000007E-2</v>
      </c>
      <c r="BU93" s="214">
        <v>7.0000000000000007E-2</v>
      </c>
      <c r="BV93" s="214"/>
      <c r="BW93" s="214"/>
      <c r="BX93" s="214"/>
      <c r="BY93" s="214">
        <v>7.0000000000000007E-2</v>
      </c>
      <c r="BZ93" s="214">
        <v>7.0000000000000007E-2</v>
      </c>
      <c r="CA93" s="214">
        <v>7.0000000000000007E-2</v>
      </c>
      <c r="CB93" s="214">
        <v>7.0000000000000007E-2</v>
      </c>
      <c r="CC93" s="214">
        <v>7.0000000000000007E-2</v>
      </c>
      <c r="CD93" s="214">
        <v>7.0000000000000007E-2</v>
      </c>
      <c r="CE93" s="214">
        <v>0.17299999999999999</v>
      </c>
      <c r="CF93" s="214">
        <v>7.0000000000000007E-2</v>
      </c>
      <c r="CG93" s="214">
        <v>7.0000000000000007E-2</v>
      </c>
      <c r="CH93" s="214">
        <v>7.0000000000000007E-2</v>
      </c>
      <c r="CI93" s="215">
        <v>0.17299999999999999</v>
      </c>
      <c r="CJ93" s="215">
        <v>0.29799999999999999</v>
      </c>
      <c r="CK93" s="215">
        <v>0.17299999999999999</v>
      </c>
      <c r="CM93" s="216" t="s">
        <v>1647</v>
      </c>
      <c r="CN93" s="216" t="s">
        <v>1647</v>
      </c>
      <c r="CO93" s="216" t="s">
        <v>1647</v>
      </c>
      <c r="CP93" s="216" t="s">
        <v>1647</v>
      </c>
      <c r="CQ93" s="216" t="s">
        <v>1647</v>
      </c>
      <c r="CR93" s="216" t="s">
        <v>1647</v>
      </c>
      <c r="CS93" s="216" t="s">
        <v>1647</v>
      </c>
      <c r="CT93" s="216" t="s">
        <v>1647</v>
      </c>
      <c r="CU93" s="217" t="s">
        <v>1647</v>
      </c>
      <c r="CV93" s="210">
        <f t="shared" si="2"/>
        <v>88</v>
      </c>
    </row>
    <row r="94" spans="2:100" s="245" customFormat="1" x14ac:dyDescent="0.25">
      <c r="B94" s="243">
        <v>4038</v>
      </c>
      <c r="C94" s="243">
        <v>89</v>
      </c>
      <c r="D94" s="244">
        <f>SUMIF(Profielen!F:F,Monstervakken!C94,Profielen!K:K)</f>
        <v>441.5</v>
      </c>
      <c r="E94" s="286">
        <f t="shared" si="3"/>
        <v>0.62740656851642129</v>
      </c>
      <c r="F94" s="244">
        <f>SUMIF(Profielen!$F:$F,Monstervakken!$C94,Profielen!AO:AO)</f>
        <v>277</v>
      </c>
      <c r="G94" s="243"/>
      <c r="I94" s="243"/>
      <c r="J94" s="261" t="str">
        <f>_xlfn.XLOOKUP(C94,OCE!C$13:C$27,OCE!B$13:B$27,".")</f>
        <v>.</v>
      </c>
      <c r="L94" s="210" t="s">
        <v>3757</v>
      </c>
      <c r="M94" s="210" t="s">
        <v>3752</v>
      </c>
      <c r="N94" s="210" t="s">
        <v>3759</v>
      </c>
      <c r="O94" s="210" t="s">
        <v>3757</v>
      </c>
      <c r="P94" s="210" t="s">
        <v>3761</v>
      </c>
      <c r="Q94" s="211" t="s">
        <v>3747</v>
      </c>
      <c r="R94" s="212">
        <v>0.28000000000000003</v>
      </c>
      <c r="S94" s="212">
        <v>0.51</v>
      </c>
      <c r="T94" s="212" t="s">
        <v>3748</v>
      </c>
      <c r="U94" s="212" t="s">
        <v>3748</v>
      </c>
      <c r="V94" s="212" t="s">
        <v>3748</v>
      </c>
      <c r="W94" s="212" t="s">
        <v>3748</v>
      </c>
      <c r="X94" s="212"/>
      <c r="Y94" s="212"/>
      <c r="Z94" s="212"/>
      <c r="AA94" s="212" t="s">
        <v>3748</v>
      </c>
      <c r="AB94" s="212">
        <v>0.15</v>
      </c>
      <c r="AC94" s="212" t="s">
        <v>3748</v>
      </c>
      <c r="AD94" s="212" t="s">
        <v>3748</v>
      </c>
      <c r="AE94" s="212" t="s">
        <v>3748</v>
      </c>
      <c r="AF94" s="212" t="s">
        <v>3748</v>
      </c>
      <c r="AG94" s="212" t="s">
        <v>3748</v>
      </c>
      <c r="AH94" s="212" t="s">
        <v>3748</v>
      </c>
      <c r="AI94" s="212" t="s">
        <v>3748</v>
      </c>
      <c r="AJ94" s="212" t="s">
        <v>3748</v>
      </c>
      <c r="AK94" s="212" t="s">
        <v>3748</v>
      </c>
      <c r="AL94" s="212" t="s">
        <v>3748</v>
      </c>
      <c r="AM94" s="212"/>
      <c r="AN94" s="212"/>
      <c r="AO94" s="212"/>
      <c r="AP94" s="212" t="s">
        <v>3748</v>
      </c>
      <c r="AQ94" s="212" t="s">
        <v>3748</v>
      </c>
      <c r="AR94" s="212" t="s">
        <v>3748</v>
      </c>
      <c r="AS94" s="212" t="s">
        <v>3748</v>
      </c>
      <c r="AT94" s="212" t="s">
        <v>3748</v>
      </c>
      <c r="AU94" s="212" t="s">
        <v>3748</v>
      </c>
      <c r="AV94" s="212">
        <v>0.14000000000000001</v>
      </c>
      <c r="AW94" s="212" t="s">
        <v>3748</v>
      </c>
      <c r="AX94" s="212" t="s">
        <v>3748</v>
      </c>
      <c r="AY94" s="212" t="s">
        <v>3748</v>
      </c>
      <c r="AZ94" s="212">
        <v>0.15</v>
      </c>
      <c r="BA94" s="213" t="s">
        <v>3672</v>
      </c>
      <c r="BB94" s="214">
        <v>51.5</v>
      </c>
      <c r="BC94" s="214">
        <v>7.0000000000000007E-2</v>
      </c>
      <c r="BD94" s="214">
        <v>7.0000000000000007E-2</v>
      </c>
      <c r="BE94" s="214">
        <v>7.0000000000000007E-2</v>
      </c>
      <c r="BF94" s="214">
        <v>7.0000000000000007E-2</v>
      </c>
      <c r="BG94" s="214"/>
      <c r="BH94" s="214"/>
      <c r="BI94" s="214"/>
      <c r="BJ94" s="214">
        <v>7.0000000000000007E-2</v>
      </c>
      <c r="BK94" s="214">
        <v>0.05</v>
      </c>
      <c r="BL94" s="214">
        <v>7.0000000000000007E-2</v>
      </c>
      <c r="BM94" s="214">
        <v>7.0000000000000007E-2</v>
      </c>
      <c r="BN94" s="214">
        <v>7.0000000000000007E-2</v>
      </c>
      <c r="BO94" s="214">
        <v>7.0000000000000007E-2</v>
      </c>
      <c r="BP94" s="214">
        <v>7.0000000000000007E-2</v>
      </c>
      <c r="BQ94" s="214">
        <v>7.0000000000000007E-2</v>
      </c>
      <c r="BR94" s="214">
        <v>7.0000000000000007E-2</v>
      </c>
      <c r="BS94" s="214">
        <v>7.0000000000000007E-2</v>
      </c>
      <c r="BT94" s="214">
        <v>7.0000000000000007E-2</v>
      </c>
      <c r="BU94" s="214">
        <v>7.0000000000000007E-2</v>
      </c>
      <c r="BV94" s="214"/>
      <c r="BW94" s="214"/>
      <c r="BX94" s="214"/>
      <c r="BY94" s="214">
        <v>7.0000000000000007E-2</v>
      </c>
      <c r="BZ94" s="214">
        <v>7.0000000000000007E-2</v>
      </c>
      <c r="CA94" s="214">
        <v>7.0000000000000007E-2</v>
      </c>
      <c r="CB94" s="214">
        <v>7.0000000000000007E-2</v>
      </c>
      <c r="CC94" s="214">
        <v>7.0000000000000007E-2</v>
      </c>
      <c r="CD94" s="214">
        <v>7.0000000000000007E-2</v>
      </c>
      <c r="CE94" s="214">
        <v>4.6699999999999998E-2</v>
      </c>
      <c r="CF94" s="214">
        <v>7.0000000000000007E-2</v>
      </c>
      <c r="CG94" s="214">
        <v>7.0000000000000007E-2</v>
      </c>
      <c r="CH94" s="214">
        <v>7.0000000000000007E-2</v>
      </c>
      <c r="CI94" s="215">
        <v>9.3299999999999994E-2</v>
      </c>
      <c r="CJ94" s="215">
        <v>0.17</v>
      </c>
      <c r="CK94" s="215">
        <v>7.0000000000000007E-2</v>
      </c>
      <c r="CM94" s="216" t="s">
        <v>1647</v>
      </c>
      <c r="CN94" s="216" t="s">
        <v>1647</v>
      </c>
      <c r="CO94" s="216" t="s">
        <v>1647</v>
      </c>
      <c r="CP94" s="216" t="s">
        <v>1647</v>
      </c>
      <c r="CQ94" s="216" t="s">
        <v>1647</v>
      </c>
      <c r="CR94" s="216" t="s">
        <v>1647</v>
      </c>
      <c r="CS94" s="216" t="s">
        <v>1647</v>
      </c>
      <c r="CT94" s="216" t="s">
        <v>1647</v>
      </c>
      <c r="CU94" s="217" t="s">
        <v>1647</v>
      </c>
      <c r="CV94" s="210">
        <f t="shared" si="2"/>
        <v>89</v>
      </c>
    </row>
    <row r="95" spans="2:100" s="245" customFormat="1" x14ac:dyDescent="0.25">
      <c r="B95" s="243">
        <v>2020</v>
      </c>
      <c r="C95" s="243">
        <v>90</v>
      </c>
      <c r="D95" s="244">
        <f>SUMIF(Profielen!F:F,Monstervakken!C95,Profielen!K:K)</f>
        <v>425.5</v>
      </c>
      <c r="E95" s="286">
        <f t="shared" si="3"/>
        <v>0.71445358401880144</v>
      </c>
      <c r="F95" s="244">
        <f>SUMIF(Profielen!$F:$F,Monstervakken!$C95,Profielen!AO:AO)</f>
        <v>304</v>
      </c>
      <c r="G95" s="243"/>
      <c r="I95" s="243"/>
      <c r="J95" s="261" t="str">
        <f>_xlfn.XLOOKUP(C95,OCE!C$13:C$27,OCE!B$13:B$27,".")</f>
        <v>.</v>
      </c>
      <c r="L95" s="210" t="s">
        <v>3744</v>
      </c>
      <c r="M95" s="210" t="s">
        <v>3744</v>
      </c>
      <c r="N95" s="210" t="s">
        <v>3745</v>
      </c>
      <c r="O95" s="210" t="s">
        <v>3746</v>
      </c>
      <c r="P95" s="210" t="s">
        <v>3746</v>
      </c>
      <c r="Q95" s="211" t="s">
        <v>3747</v>
      </c>
      <c r="R95" s="212">
        <v>0.14000000000000001</v>
      </c>
      <c r="S95" s="212">
        <v>0.66</v>
      </c>
      <c r="T95" s="212" t="s">
        <v>3748</v>
      </c>
      <c r="U95" s="212" t="s">
        <v>3748</v>
      </c>
      <c r="V95" s="212" t="s">
        <v>3748</v>
      </c>
      <c r="W95" s="212" t="s">
        <v>3748</v>
      </c>
      <c r="X95" s="212"/>
      <c r="Y95" s="212"/>
      <c r="Z95" s="212"/>
      <c r="AA95" s="212" t="s">
        <v>3748</v>
      </c>
      <c r="AB95" s="212" t="s">
        <v>3748</v>
      </c>
      <c r="AC95" s="212" t="s">
        <v>3748</v>
      </c>
      <c r="AD95" s="212" t="s">
        <v>3748</v>
      </c>
      <c r="AE95" s="212" t="s">
        <v>3748</v>
      </c>
      <c r="AF95" s="212" t="s">
        <v>3748</v>
      </c>
      <c r="AG95" s="212" t="s">
        <v>3748</v>
      </c>
      <c r="AH95" s="212" t="s">
        <v>3748</v>
      </c>
      <c r="AI95" s="212" t="s">
        <v>3748</v>
      </c>
      <c r="AJ95" s="212" t="s">
        <v>3748</v>
      </c>
      <c r="AK95" s="212" t="s">
        <v>3748</v>
      </c>
      <c r="AL95" s="212" t="s">
        <v>3748</v>
      </c>
      <c r="AM95" s="212"/>
      <c r="AN95" s="212"/>
      <c r="AO95" s="212"/>
      <c r="AP95" s="212">
        <v>0.23</v>
      </c>
      <c r="AQ95" s="212" t="s">
        <v>3748</v>
      </c>
      <c r="AR95" s="212" t="s">
        <v>3748</v>
      </c>
      <c r="AS95" s="212" t="s">
        <v>3748</v>
      </c>
      <c r="AT95" s="212" t="s">
        <v>3748</v>
      </c>
      <c r="AU95" s="212" t="s">
        <v>3748</v>
      </c>
      <c r="AV95" s="212" t="s">
        <v>3748</v>
      </c>
      <c r="AW95" s="212" t="s">
        <v>3748</v>
      </c>
      <c r="AX95" s="212" t="s">
        <v>3748</v>
      </c>
      <c r="AY95" s="212" t="s">
        <v>3748</v>
      </c>
      <c r="AZ95" s="212">
        <v>0.23</v>
      </c>
      <c r="BA95" s="213" t="s">
        <v>3686</v>
      </c>
      <c r="BB95" s="214">
        <v>3.9</v>
      </c>
      <c r="BC95" s="214">
        <v>7.0000000000000007E-2</v>
      </c>
      <c r="BD95" s="214">
        <v>7.0000000000000007E-2</v>
      </c>
      <c r="BE95" s="214">
        <v>7.0000000000000007E-2</v>
      </c>
      <c r="BF95" s="214">
        <v>7.0000000000000007E-2</v>
      </c>
      <c r="BG95" s="214"/>
      <c r="BH95" s="214"/>
      <c r="BI95" s="214"/>
      <c r="BJ95" s="214">
        <v>7.0000000000000007E-2</v>
      </c>
      <c r="BK95" s="214">
        <v>7.0000000000000007E-2</v>
      </c>
      <c r="BL95" s="214">
        <v>7.0000000000000007E-2</v>
      </c>
      <c r="BM95" s="214">
        <v>7.0000000000000007E-2</v>
      </c>
      <c r="BN95" s="214">
        <v>7.0000000000000007E-2</v>
      </c>
      <c r="BO95" s="214">
        <v>7.0000000000000007E-2</v>
      </c>
      <c r="BP95" s="214">
        <v>7.0000000000000007E-2</v>
      </c>
      <c r="BQ95" s="214">
        <v>7.0000000000000007E-2</v>
      </c>
      <c r="BR95" s="214">
        <v>7.0000000000000007E-2</v>
      </c>
      <c r="BS95" s="214">
        <v>7.0000000000000007E-2</v>
      </c>
      <c r="BT95" s="214">
        <v>7.0000000000000007E-2</v>
      </c>
      <c r="BU95" s="214">
        <v>7.0000000000000007E-2</v>
      </c>
      <c r="BV95" s="214"/>
      <c r="BW95" s="214"/>
      <c r="BX95" s="214"/>
      <c r="BY95" s="214">
        <v>0.23</v>
      </c>
      <c r="BZ95" s="214">
        <v>7.0000000000000007E-2</v>
      </c>
      <c r="CA95" s="214">
        <v>7.0000000000000007E-2</v>
      </c>
      <c r="CB95" s="214">
        <v>7.0000000000000007E-2</v>
      </c>
      <c r="CC95" s="214">
        <v>7.0000000000000007E-2</v>
      </c>
      <c r="CD95" s="214">
        <v>7.0000000000000007E-2</v>
      </c>
      <c r="CE95" s="214">
        <v>7.0000000000000007E-2</v>
      </c>
      <c r="CF95" s="214">
        <v>7.0000000000000007E-2</v>
      </c>
      <c r="CG95" s="214">
        <v>7.0000000000000007E-2</v>
      </c>
      <c r="CH95" s="214">
        <v>7.0000000000000007E-2</v>
      </c>
      <c r="CI95" s="215">
        <v>0.14000000000000001</v>
      </c>
      <c r="CJ95" s="215">
        <v>0.66</v>
      </c>
      <c r="CK95" s="215">
        <v>0.23</v>
      </c>
      <c r="CM95" s="216" t="s">
        <v>1647</v>
      </c>
      <c r="CN95" s="216" t="s">
        <v>1647</v>
      </c>
      <c r="CO95" s="216" t="s">
        <v>1647</v>
      </c>
      <c r="CP95" s="216" t="s">
        <v>1647</v>
      </c>
      <c r="CQ95" s="216" t="s">
        <v>1647</v>
      </c>
      <c r="CR95" s="216" t="s">
        <v>1647</v>
      </c>
      <c r="CS95" s="216" t="s">
        <v>1647</v>
      </c>
      <c r="CT95" s="216" t="s">
        <v>1647</v>
      </c>
      <c r="CU95" s="217" t="s">
        <v>1647</v>
      </c>
      <c r="CV95" s="210">
        <f t="shared" si="2"/>
        <v>90</v>
      </c>
    </row>
    <row r="96" spans="2:100" s="245" customFormat="1" x14ac:dyDescent="0.25">
      <c r="B96" s="243">
        <v>4039</v>
      </c>
      <c r="C96" s="243">
        <v>91</v>
      </c>
      <c r="D96" s="244">
        <f>SUMIF(Profielen!F:F,Monstervakken!C96,Profielen!K:K)</f>
        <v>122.5</v>
      </c>
      <c r="E96" s="286">
        <f t="shared" si="3"/>
        <v>0.44897959183673469</v>
      </c>
      <c r="F96" s="244">
        <f>SUMIF(Profielen!$F:$F,Monstervakken!$C96,Profielen!AO:AO)</f>
        <v>55</v>
      </c>
      <c r="G96" s="243"/>
      <c r="I96" s="243"/>
      <c r="J96" s="261" t="str">
        <f>_xlfn.XLOOKUP(C96,OCE!C$13:C$27,OCE!B$13:B$27,".")</f>
        <v>.</v>
      </c>
      <c r="L96" s="210" t="s">
        <v>3751</v>
      </c>
      <c r="M96" s="210" t="s">
        <v>3752</v>
      </c>
      <c r="N96" s="210" t="s">
        <v>3745</v>
      </c>
      <c r="O96" s="210" t="s">
        <v>3746</v>
      </c>
      <c r="P96" s="210" t="s">
        <v>3746</v>
      </c>
      <c r="Q96" s="211" t="s">
        <v>3747</v>
      </c>
      <c r="R96" s="212">
        <v>0.24</v>
      </c>
      <c r="S96" s="212">
        <v>1.5</v>
      </c>
      <c r="T96" s="212" t="s">
        <v>3748</v>
      </c>
      <c r="U96" s="212" t="s">
        <v>3748</v>
      </c>
      <c r="V96" s="212" t="s">
        <v>3748</v>
      </c>
      <c r="W96" s="212" t="s">
        <v>3748</v>
      </c>
      <c r="X96" s="212"/>
      <c r="Y96" s="212"/>
      <c r="Z96" s="212"/>
      <c r="AA96" s="212" t="s">
        <v>3748</v>
      </c>
      <c r="AB96" s="212" t="s">
        <v>3748</v>
      </c>
      <c r="AC96" s="212" t="s">
        <v>3748</v>
      </c>
      <c r="AD96" s="212" t="s">
        <v>3748</v>
      </c>
      <c r="AE96" s="212" t="s">
        <v>3748</v>
      </c>
      <c r="AF96" s="212" t="s">
        <v>3748</v>
      </c>
      <c r="AG96" s="212" t="s">
        <v>3748</v>
      </c>
      <c r="AH96" s="212" t="s">
        <v>3748</v>
      </c>
      <c r="AI96" s="212" t="s">
        <v>3748</v>
      </c>
      <c r="AJ96" s="212">
        <v>0.25</v>
      </c>
      <c r="AK96" s="212">
        <v>0.3</v>
      </c>
      <c r="AL96" s="212" t="s">
        <v>3748</v>
      </c>
      <c r="AM96" s="212"/>
      <c r="AN96" s="212"/>
      <c r="AO96" s="212"/>
      <c r="AP96" s="212" t="s">
        <v>3748</v>
      </c>
      <c r="AQ96" s="212" t="s">
        <v>3748</v>
      </c>
      <c r="AR96" s="212" t="s">
        <v>3748</v>
      </c>
      <c r="AS96" s="212" t="s">
        <v>3748</v>
      </c>
      <c r="AT96" s="212" t="s">
        <v>3748</v>
      </c>
      <c r="AU96" s="212" t="s">
        <v>3748</v>
      </c>
      <c r="AV96" s="212">
        <v>0.28999999999999998</v>
      </c>
      <c r="AW96" s="212" t="s">
        <v>3748</v>
      </c>
      <c r="AX96" s="212" t="s">
        <v>3748</v>
      </c>
      <c r="AY96" s="212" t="s">
        <v>3748</v>
      </c>
      <c r="AZ96" s="212">
        <v>0.3</v>
      </c>
      <c r="BA96" s="213" t="s">
        <v>3681</v>
      </c>
      <c r="BB96" s="214">
        <v>11.2</v>
      </c>
      <c r="BC96" s="214">
        <v>7.0000000000000007E-2</v>
      </c>
      <c r="BD96" s="214">
        <v>7.0000000000000007E-2</v>
      </c>
      <c r="BE96" s="214">
        <v>7.0000000000000007E-2</v>
      </c>
      <c r="BF96" s="214">
        <v>7.0000000000000007E-2</v>
      </c>
      <c r="BG96" s="214"/>
      <c r="BH96" s="214"/>
      <c r="BI96" s="214"/>
      <c r="BJ96" s="214">
        <v>7.0000000000000007E-2</v>
      </c>
      <c r="BK96" s="214">
        <v>7.0000000000000007E-2</v>
      </c>
      <c r="BL96" s="214">
        <v>7.0000000000000007E-2</v>
      </c>
      <c r="BM96" s="214">
        <v>7.0000000000000007E-2</v>
      </c>
      <c r="BN96" s="214">
        <v>7.0000000000000007E-2</v>
      </c>
      <c r="BO96" s="214">
        <v>7.0000000000000007E-2</v>
      </c>
      <c r="BP96" s="214">
        <v>7.0000000000000007E-2</v>
      </c>
      <c r="BQ96" s="214">
        <v>7.0000000000000007E-2</v>
      </c>
      <c r="BR96" s="214">
        <v>7.0000000000000007E-2</v>
      </c>
      <c r="BS96" s="214">
        <v>0.223</v>
      </c>
      <c r="BT96" s="214">
        <v>0.26800000000000002</v>
      </c>
      <c r="BU96" s="214">
        <v>7.0000000000000007E-2</v>
      </c>
      <c r="BV96" s="214"/>
      <c r="BW96" s="214"/>
      <c r="BX96" s="214"/>
      <c r="BY96" s="214">
        <v>7.0000000000000007E-2</v>
      </c>
      <c r="BZ96" s="214">
        <v>7.0000000000000007E-2</v>
      </c>
      <c r="CA96" s="214">
        <v>7.0000000000000007E-2</v>
      </c>
      <c r="CB96" s="214">
        <v>7.0000000000000007E-2</v>
      </c>
      <c r="CC96" s="214">
        <v>7.0000000000000007E-2</v>
      </c>
      <c r="CD96" s="214">
        <v>7.0000000000000007E-2</v>
      </c>
      <c r="CE96" s="214">
        <v>0.25900000000000001</v>
      </c>
      <c r="CF96" s="214">
        <v>7.0000000000000007E-2</v>
      </c>
      <c r="CG96" s="214">
        <v>7.0000000000000007E-2</v>
      </c>
      <c r="CH96" s="214">
        <v>7.0000000000000007E-2</v>
      </c>
      <c r="CI96" s="241">
        <v>0.214</v>
      </c>
      <c r="CJ96" s="241">
        <v>1.34</v>
      </c>
      <c r="CK96" s="241">
        <v>0.26800000000000002</v>
      </c>
      <c r="CM96" s="216" t="s">
        <v>1647</v>
      </c>
      <c r="CN96" s="216" t="s">
        <v>1647</v>
      </c>
      <c r="CO96" s="216" t="s">
        <v>1647</v>
      </c>
      <c r="CP96" s="216" t="s">
        <v>1647</v>
      </c>
      <c r="CQ96" s="216" t="s">
        <v>1647</v>
      </c>
      <c r="CR96" s="216" t="s">
        <v>1647</v>
      </c>
      <c r="CS96" s="216" t="s">
        <v>32</v>
      </c>
      <c r="CT96" s="216" t="s">
        <v>1647</v>
      </c>
      <c r="CU96" s="217" t="s">
        <v>32</v>
      </c>
      <c r="CV96" s="210">
        <f t="shared" si="2"/>
        <v>91</v>
      </c>
    </row>
    <row r="97" spans="2:100" s="245" customFormat="1" x14ac:dyDescent="0.25">
      <c r="B97" s="243">
        <v>3022</v>
      </c>
      <c r="C97" s="243">
        <v>92</v>
      </c>
      <c r="D97" s="244">
        <f>SUMIF(Profielen!F:F,Monstervakken!C97,Profielen!K:K)</f>
        <v>511.5</v>
      </c>
      <c r="E97" s="286">
        <f t="shared" si="3"/>
        <v>0.36168132942326492</v>
      </c>
      <c r="F97" s="244">
        <f>SUMIF(Profielen!$F:$F,Monstervakken!$C97,Profielen!AO:AO)</f>
        <v>185</v>
      </c>
      <c r="G97" s="243"/>
      <c r="I97" s="243"/>
      <c r="J97" s="261" t="str">
        <f>_xlfn.XLOOKUP(C97,OCE!C$13:C$27,OCE!B$13:B$27,".")</f>
        <v>.</v>
      </c>
      <c r="L97" s="210" t="s">
        <v>3749</v>
      </c>
      <c r="M97" s="210" t="s">
        <v>3750</v>
      </c>
      <c r="N97" s="210" t="s">
        <v>3745</v>
      </c>
      <c r="O97" s="210" t="s">
        <v>3746</v>
      </c>
      <c r="P97" s="210" t="s">
        <v>3746</v>
      </c>
      <c r="Q97" s="211" t="s">
        <v>3747</v>
      </c>
      <c r="R97" s="212">
        <v>0.14000000000000001</v>
      </c>
      <c r="S97" s="212">
        <v>0.83</v>
      </c>
      <c r="T97" s="212" t="s">
        <v>3748</v>
      </c>
      <c r="U97" s="212" t="s">
        <v>3748</v>
      </c>
      <c r="V97" s="212" t="s">
        <v>3748</v>
      </c>
      <c r="W97" s="212" t="s">
        <v>3748</v>
      </c>
      <c r="X97" s="212"/>
      <c r="Y97" s="212"/>
      <c r="Z97" s="212"/>
      <c r="AA97" s="212" t="s">
        <v>3748</v>
      </c>
      <c r="AB97" s="212" t="s">
        <v>3748</v>
      </c>
      <c r="AC97" s="212" t="s">
        <v>3748</v>
      </c>
      <c r="AD97" s="212" t="s">
        <v>3748</v>
      </c>
      <c r="AE97" s="212" t="s">
        <v>3748</v>
      </c>
      <c r="AF97" s="212" t="s">
        <v>3748</v>
      </c>
      <c r="AG97" s="212" t="s">
        <v>3748</v>
      </c>
      <c r="AH97" s="212" t="s">
        <v>3748</v>
      </c>
      <c r="AI97" s="212">
        <v>0.1</v>
      </c>
      <c r="AJ97" s="212">
        <v>0.12</v>
      </c>
      <c r="AK97" s="212" t="s">
        <v>3748</v>
      </c>
      <c r="AL97" s="212" t="s">
        <v>3748</v>
      </c>
      <c r="AM97" s="212"/>
      <c r="AN97" s="212"/>
      <c r="AO97" s="212"/>
      <c r="AP97" s="212" t="s">
        <v>3748</v>
      </c>
      <c r="AQ97" s="212" t="s">
        <v>3748</v>
      </c>
      <c r="AR97" s="212" t="s">
        <v>3748</v>
      </c>
      <c r="AS97" s="212" t="s">
        <v>3748</v>
      </c>
      <c r="AT97" s="212" t="s">
        <v>3748</v>
      </c>
      <c r="AU97" s="212" t="s">
        <v>3748</v>
      </c>
      <c r="AV97" s="212" t="s">
        <v>3748</v>
      </c>
      <c r="AW97" s="212" t="s">
        <v>3748</v>
      </c>
      <c r="AX97" s="212" t="s">
        <v>3748</v>
      </c>
      <c r="AY97" s="212" t="s">
        <v>3748</v>
      </c>
      <c r="AZ97" s="212">
        <v>0.12</v>
      </c>
      <c r="BA97" s="213" t="s">
        <v>3680</v>
      </c>
      <c r="BB97" s="214">
        <v>4.5</v>
      </c>
      <c r="BC97" s="214">
        <v>7.0000000000000007E-2</v>
      </c>
      <c r="BD97" s="214">
        <v>7.0000000000000007E-2</v>
      </c>
      <c r="BE97" s="214">
        <v>7.0000000000000007E-2</v>
      </c>
      <c r="BF97" s="214">
        <v>7.0000000000000007E-2</v>
      </c>
      <c r="BG97" s="214"/>
      <c r="BH97" s="214"/>
      <c r="BI97" s="214"/>
      <c r="BJ97" s="214">
        <v>7.0000000000000007E-2</v>
      </c>
      <c r="BK97" s="214">
        <v>7.0000000000000007E-2</v>
      </c>
      <c r="BL97" s="214">
        <v>7.0000000000000007E-2</v>
      </c>
      <c r="BM97" s="214">
        <v>7.0000000000000007E-2</v>
      </c>
      <c r="BN97" s="214">
        <v>7.0000000000000007E-2</v>
      </c>
      <c r="BO97" s="214">
        <v>7.0000000000000007E-2</v>
      </c>
      <c r="BP97" s="214">
        <v>7.0000000000000007E-2</v>
      </c>
      <c r="BQ97" s="214">
        <v>7.0000000000000007E-2</v>
      </c>
      <c r="BR97" s="214">
        <v>0.1</v>
      </c>
      <c r="BS97" s="214">
        <v>0.12</v>
      </c>
      <c r="BT97" s="214">
        <v>7.0000000000000007E-2</v>
      </c>
      <c r="BU97" s="214">
        <v>7.0000000000000007E-2</v>
      </c>
      <c r="BV97" s="214"/>
      <c r="BW97" s="214"/>
      <c r="BX97" s="214"/>
      <c r="BY97" s="214">
        <v>7.0000000000000007E-2</v>
      </c>
      <c r="BZ97" s="214">
        <v>7.0000000000000007E-2</v>
      </c>
      <c r="CA97" s="214">
        <v>7.0000000000000007E-2</v>
      </c>
      <c r="CB97" s="214">
        <v>7.0000000000000007E-2</v>
      </c>
      <c r="CC97" s="214">
        <v>7.0000000000000007E-2</v>
      </c>
      <c r="CD97" s="214">
        <v>7.0000000000000007E-2</v>
      </c>
      <c r="CE97" s="214">
        <v>7.0000000000000007E-2</v>
      </c>
      <c r="CF97" s="214">
        <v>7.0000000000000007E-2</v>
      </c>
      <c r="CG97" s="214">
        <v>7.0000000000000007E-2</v>
      </c>
      <c r="CH97" s="214">
        <v>7.0000000000000007E-2</v>
      </c>
      <c r="CI97" s="241">
        <v>0.14000000000000001</v>
      </c>
      <c r="CJ97" s="241">
        <v>0.83</v>
      </c>
      <c r="CK97" s="241">
        <v>0.12</v>
      </c>
      <c r="CM97" s="216" t="s">
        <v>1647</v>
      </c>
      <c r="CN97" s="216" t="s">
        <v>1647</v>
      </c>
      <c r="CO97" s="216" t="s">
        <v>1647</v>
      </c>
      <c r="CP97" s="216" t="s">
        <v>1647</v>
      </c>
      <c r="CQ97" s="216" t="s">
        <v>1647</v>
      </c>
      <c r="CR97" s="216" t="s">
        <v>1647</v>
      </c>
      <c r="CS97" s="216" t="s">
        <v>1647</v>
      </c>
      <c r="CT97" s="216" t="s">
        <v>1647</v>
      </c>
      <c r="CU97" s="217" t="s">
        <v>1647</v>
      </c>
      <c r="CV97" s="210">
        <f t="shared" si="2"/>
        <v>92</v>
      </c>
    </row>
    <row r="98" spans="2:100" s="245" customFormat="1" x14ac:dyDescent="0.25">
      <c r="B98" s="243">
        <v>2021</v>
      </c>
      <c r="C98" s="243">
        <v>93</v>
      </c>
      <c r="D98" s="244">
        <f>SUMIF(Profielen!F:F,Monstervakken!C98,Profielen!K:K)</f>
        <v>442</v>
      </c>
      <c r="E98" s="286">
        <f t="shared" si="3"/>
        <v>0.60633484162895923</v>
      </c>
      <c r="F98" s="244">
        <f>SUMIF(Profielen!$F:$F,Monstervakken!$C98,Profielen!AO:AO)</f>
        <v>268</v>
      </c>
      <c r="G98" s="243"/>
      <c r="I98" s="243"/>
      <c r="J98" s="261" t="str">
        <f>_xlfn.XLOOKUP(C98,OCE!C$13:C$27,OCE!B$13:B$27,".")</f>
        <v>.</v>
      </c>
      <c r="L98" s="210" t="s">
        <v>3744</v>
      </c>
      <c r="M98" s="210" t="s">
        <v>3744</v>
      </c>
      <c r="N98" s="210" t="s">
        <v>3745</v>
      </c>
      <c r="O98" s="210" t="s">
        <v>3746</v>
      </c>
      <c r="P98" s="210" t="s">
        <v>3746</v>
      </c>
      <c r="Q98" s="211" t="s">
        <v>3747</v>
      </c>
      <c r="R98" s="212">
        <v>0.41</v>
      </c>
      <c r="S98" s="212">
        <v>4.3</v>
      </c>
      <c r="T98" s="212" t="s">
        <v>3748</v>
      </c>
      <c r="U98" s="212" t="s">
        <v>3748</v>
      </c>
      <c r="V98" s="212" t="s">
        <v>3748</v>
      </c>
      <c r="W98" s="212" t="s">
        <v>3748</v>
      </c>
      <c r="X98" s="212"/>
      <c r="Y98" s="212"/>
      <c r="Z98" s="212"/>
      <c r="AA98" s="212" t="s">
        <v>3748</v>
      </c>
      <c r="AB98" s="212" t="s">
        <v>3748</v>
      </c>
      <c r="AC98" s="212" t="s">
        <v>3748</v>
      </c>
      <c r="AD98" s="212" t="s">
        <v>3748</v>
      </c>
      <c r="AE98" s="212" t="s">
        <v>3748</v>
      </c>
      <c r="AF98" s="212" t="s">
        <v>3748</v>
      </c>
      <c r="AG98" s="212" t="s">
        <v>3748</v>
      </c>
      <c r="AH98" s="212" t="s">
        <v>3748</v>
      </c>
      <c r="AI98" s="212">
        <v>0.37</v>
      </c>
      <c r="AJ98" s="212">
        <v>0.39</v>
      </c>
      <c r="AK98" s="212">
        <v>1.9</v>
      </c>
      <c r="AL98" s="212" t="s">
        <v>3748</v>
      </c>
      <c r="AM98" s="212"/>
      <c r="AN98" s="212"/>
      <c r="AO98" s="212"/>
      <c r="AP98" s="212">
        <v>0.3</v>
      </c>
      <c r="AQ98" s="212" t="s">
        <v>3748</v>
      </c>
      <c r="AR98" s="212" t="s">
        <v>3748</v>
      </c>
      <c r="AS98" s="212" t="s">
        <v>3748</v>
      </c>
      <c r="AT98" s="212" t="s">
        <v>3748</v>
      </c>
      <c r="AU98" s="212" t="s">
        <v>3748</v>
      </c>
      <c r="AV98" s="212" t="s">
        <v>3748</v>
      </c>
      <c r="AW98" s="212" t="s">
        <v>3748</v>
      </c>
      <c r="AX98" s="212" t="s">
        <v>3748</v>
      </c>
      <c r="AY98" s="212" t="s">
        <v>3748</v>
      </c>
      <c r="AZ98" s="212">
        <v>1.9</v>
      </c>
      <c r="BA98" s="213" t="s">
        <v>3681</v>
      </c>
      <c r="BB98" s="214">
        <v>3.7</v>
      </c>
      <c r="BC98" s="214">
        <v>7.0000000000000007E-2</v>
      </c>
      <c r="BD98" s="214">
        <v>7.0000000000000007E-2</v>
      </c>
      <c r="BE98" s="214">
        <v>7.0000000000000007E-2</v>
      </c>
      <c r="BF98" s="214">
        <v>7.0000000000000007E-2</v>
      </c>
      <c r="BG98" s="214"/>
      <c r="BH98" s="214"/>
      <c r="BI98" s="214"/>
      <c r="BJ98" s="214">
        <v>7.0000000000000007E-2</v>
      </c>
      <c r="BK98" s="214">
        <v>7.0000000000000007E-2</v>
      </c>
      <c r="BL98" s="214">
        <v>7.0000000000000007E-2</v>
      </c>
      <c r="BM98" s="214">
        <v>7.0000000000000007E-2</v>
      </c>
      <c r="BN98" s="214">
        <v>7.0000000000000007E-2</v>
      </c>
      <c r="BO98" s="214">
        <v>7.0000000000000007E-2</v>
      </c>
      <c r="BP98" s="214">
        <v>7.0000000000000007E-2</v>
      </c>
      <c r="BQ98" s="214">
        <v>7.0000000000000007E-2</v>
      </c>
      <c r="BR98" s="214">
        <v>0.37</v>
      </c>
      <c r="BS98" s="214">
        <v>0.39</v>
      </c>
      <c r="BT98" s="214">
        <v>1.9</v>
      </c>
      <c r="BU98" s="214">
        <v>7.0000000000000007E-2</v>
      </c>
      <c r="BV98" s="214"/>
      <c r="BW98" s="214"/>
      <c r="BX98" s="214"/>
      <c r="BY98" s="214">
        <v>0.3</v>
      </c>
      <c r="BZ98" s="214">
        <v>7.0000000000000007E-2</v>
      </c>
      <c r="CA98" s="214">
        <v>7.0000000000000007E-2</v>
      </c>
      <c r="CB98" s="214">
        <v>7.0000000000000007E-2</v>
      </c>
      <c r="CC98" s="214">
        <v>7.0000000000000007E-2</v>
      </c>
      <c r="CD98" s="214">
        <v>7.0000000000000007E-2</v>
      </c>
      <c r="CE98" s="214">
        <v>7.0000000000000007E-2</v>
      </c>
      <c r="CF98" s="214">
        <v>7.0000000000000007E-2</v>
      </c>
      <c r="CG98" s="214">
        <v>7.0000000000000007E-2</v>
      </c>
      <c r="CH98" s="214">
        <v>7.0000000000000007E-2</v>
      </c>
      <c r="CI98" s="241">
        <v>0.41</v>
      </c>
      <c r="CJ98" s="241">
        <v>4.3</v>
      </c>
      <c r="CK98" s="241">
        <v>1.9</v>
      </c>
      <c r="CM98" s="216" t="s">
        <v>32</v>
      </c>
      <c r="CN98" s="216" t="s">
        <v>32</v>
      </c>
      <c r="CO98" s="216" t="s">
        <v>32</v>
      </c>
      <c r="CP98" s="216" t="s">
        <v>32</v>
      </c>
      <c r="CQ98" s="216" t="s">
        <v>32</v>
      </c>
      <c r="CR98" s="216" t="s">
        <v>32</v>
      </c>
      <c r="CS98" s="216" t="s">
        <v>32</v>
      </c>
      <c r="CT98" s="216" t="s">
        <v>32</v>
      </c>
      <c r="CU98" s="217" t="s">
        <v>32</v>
      </c>
      <c r="CV98" s="210">
        <f t="shared" si="2"/>
        <v>93</v>
      </c>
    </row>
    <row r="99" spans="2:100" s="245" customFormat="1" x14ac:dyDescent="0.25">
      <c r="B99" s="243">
        <v>3023</v>
      </c>
      <c r="C99" s="243">
        <v>94</v>
      </c>
      <c r="D99" s="244">
        <f>SUMIF(Profielen!F:F,Monstervakken!C99,Profielen!K:K)</f>
        <v>154.5</v>
      </c>
      <c r="E99" s="286">
        <f t="shared" si="3"/>
        <v>0.70550161812297729</v>
      </c>
      <c r="F99" s="244">
        <f>SUMIF(Profielen!$F:$F,Monstervakken!$C99,Profielen!AO:AO)</f>
        <v>109</v>
      </c>
      <c r="G99" s="243"/>
      <c r="I99" s="243"/>
      <c r="J99" s="261" t="str">
        <f>_xlfn.XLOOKUP(C99,OCE!C$13:C$27,OCE!B$13:B$27,".")</f>
        <v>.</v>
      </c>
      <c r="L99" s="210" t="s">
        <v>3751</v>
      </c>
      <c r="M99" s="210" t="s">
        <v>3750</v>
      </c>
      <c r="N99" s="210" t="s">
        <v>3745</v>
      </c>
      <c r="O99" s="210" t="s">
        <v>3746</v>
      </c>
      <c r="P99" s="210" t="s">
        <v>3746</v>
      </c>
      <c r="Q99" s="211" t="s">
        <v>3747</v>
      </c>
      <c r="R99" s="212">
        <v>0.36</v>
      </c>
      <c r="S99" s="212">
        <v>0.36</v>
      </c>
      <c r="T99" s="212" t="s">
        <v>3748</v>
      </c>
      <c r="U99" s="212" t="s">
        <v>3748</v>
      </c>
      <c r="V99" s="212" t="s">
        <v>3748</v>
      </c>
      <c r="W99" s="212" t="s">
        <v>3748</v>
      </c>
      <c r="X99" s="212"/>
      <c r="Y99" s="212"/>
      <c r="Z99" s="212"/>
      <c r="AA99" s="212" t="s">
        <v>3748</v>
      </c>
      <c r="AB99" s="212" t="s">
        <v>3748</v>
      </c>
      <c r="AC99" s="212" t="s">
        <v>3748</v>
      </c>
      <c r="AD99" s="212" t="s">
        <v>3748</v>
      </c>
      <c r="AE99" s="212" t="s">
        <v>3748</v>
      </c>
      <c r="AF99" s="212" t="s">
        <v>3748</v>
      </c>
      <c r="AG99" s="212" t="s">
        <v>3748</v>
      </c>
      <c r="AH99" s="212" t="s">
        <v>3748</v>
      </c>
      <c r="AI99" s="212" t="s">
        <v>3748</v>
      </c>
      <c r="AJ99" s="212" t="s">
        <v>3748</v>
      </c>
      <c r="AK99" s="212" t="s">
        <v>3748</v>
      </c>
      <c r="AL99" s="212" t="s">
        <v>3748</v>
      </c>
      <c r="AM99" s="212"/>
      <c r="AN99" s="212"/>
      <c r="AO99" s="212"/>
      <c r="AP99" s="212" t="s">
        <v>3748</v>
      </c>
      <c r="AQ99" s="212" t="s">
        <v>3748</v>
      </c>
      <c r="AR99" s="212" t="s">
        <v>3748</v>
      </c>
      <c r="AS99" s="212" t="s">
        <v>3748</v>
      </c>
      <c r="AT99" s="212" t="s">
        <v>3748</v>
      </c>
      <c r="AU99" s="212" t="s">
        <v>3748</v>
      </c>
      <c r="AV99" s="212" t="s">
        <v>3748</v>
      </c>
      <c r="AW99" s="212" t="s">
        <v>3748</v>
      </c>
      <c r="AX99" s="212" t="s">
        <v>3748</v>
      </c>
      <c r="AY99" s="212" t="s">
        <v>3748</v>
      </c>
      <c r="AZ99" s="212">
        <v>0</v>
      </c>
      <c r="BA99" s="213" t="s">
        <v>3756</v>
      </c>
      <c r="BB99" s="214">
        <v>40.1</v>
      </c>
      <c r="BC99" s="214">
        <v>7.0000000000000007E-2</v>
      </c>
      <c r="BD99" s="214">
        <v>7.0000000000000007E-2</v>
      </c>
      <c r="BE99" s="214">
        <v>7.0000000000000007E-2</v>
      </c>
      <c r="BF99" s="214">
        <v>7.0000000000000007E-2</v>
      </c>
      <c r="BG99" s="214"/>
      <c r="BH99" s="214"/>
      <c r="BI99" s="214"/>
      <c r="BJ99" s="214">
        <v>7.0000000000000007E-2</v>
      </c>
      <c r="BK99" s="214">
        <v>7.0000000000000007E-2</v>
      </c>
      <c r="BL99" s="214">
        <v>7.0000000000000007E-2</v>
      </c>
      <c r="BM99" s="214">
        <v>7.0000000000000007E-2</v>
      </c>
      <c r="BN99" s="214">
        <v>7.0000000000000007E-2</v>
      </c>
      <c r="BO99" s="214">
        <v>7.0000000000000007E-2</v>
      </c>
      <c r="BP99" s="214">
        <v>7.0000000000000007E-2</v>
      </c>
      <c r="BQ99" s="214">
        <v>7.0000000000000007E-2</v>
      </c>
      <c r="BR99" s="214">
        <v>7.0000000000000007E-2</v>
      </c>
      <c r="BS99" s="214">
        <v>7.0000000000000007E-2</v>
      </c>
      <c r="BT99" s="214">
        <v>7.0000000000000007E-2</v>
      </c>
      <c r="BU99" s="214">
        <v>7.0000000000000007E-2</v>
      </c>
      <c r="BV99" s="214"/>
      <c r="BW99" s="214"/>
      <c r="BX99" s="214"/>
      <c r="BY99" s="214">
        <v>7.0000000000000007E-2</v>
      </c>
      <c r="BZ99" s="214">
        <v>7.0000000000000007E-2</v>
      </c>
      <c r="CA99" s="214">
        <v>7.0000000000000007E-2</v>
      </c>
      <c r="CB99" s="214">
        <v>7.0000000000000007E-2</v>
      </c>
      <c r="CC99" s="214">
        <v>7.0000000000000007E-2</v>
      </c>
      <c r="CD99" s="214">
        <v>7.0000000000000007E-2</v>
      </c>
      <c r="CE99" s="214">
        <v>7.0000000000000007E-2</v>
      </c>
      <c r="CF99" s="214">
        <v>7.0000000000000007E-2</v>
      </c>
      <c r="CG99" s="214">
        <v>7.0000000000000007E-2</v>
      </c>
      <c r="CH99" s="214">
        <v>7.0000000000000007E-2</v>
      </c>
      <c r="CI99" s="215">
        <v>0.12</v>
      </c>
      <c r="CJ99" s="215">
        <v>0.12</v>
      </c>
      <c r="CK99" s="215">
        <v>7.0000000000000007E-2</v>
      </c>
      <c r="CM99" s="216" t="s">
        <v>1647</v>
      </c>
      <c r="CN99" s="216" t="s">
        <v>1647</v>
      </c>
      <c r="CO99" s="216" t="s">
        <v>1647</v>
      </c>
      <c r="CP99" s="216" t="s">
        <v>1647</v>
      </c>
      <c r="CQ99" s="216" t="s">
        <v>1647</v>
      </c>
      <c r="CR99" s="216" t="s">
        <v>1647</v>
      </c>
      <c r="CS99" s="216" t="s">
        <v>1647</v>
      </c>
      <c r="CT99" s="216" t="s">
        <v>1647</v>
      </c>
      <c r="CU99" s="217" t="s">
        <v>1647</v>
      </c>
      <c r="CV99" s="210">
        <f t="shared" si="2"/>
        <v>94</v>
      </c>
    </row>
    <row r="100" spans="2:100" s="245" customFormat="1" x14ac:dyDescent="0.25">
      <c r="B100" s="243">
        <v>4040</v>
      </c>
      <c r="C100" s="243">
        <v>95</v>
      </c>
      <c r="D100" s="244">
        <f>SUMIF(Profielen!F:F,Monstervakken!C100,Profielen!K:K)</f>
        <v>71.5</v>
      </c>
      <c r="E100" s="286">
        <f t="shared" si="3"/>
        <v>0.23776223776223776</v>
      </c>
      <c r="F100" s="244">
        <f>SUMIF(Profielen!$F:$F,Monstervakken!$C100,Profielen!AO:AO)</f>
        <v>17</v>
      </c>
      <c r="G100" s="243"/>
      <c r="I100" s="243"/>
      <c r="J100" s="261" t="str">
        <f>_xlfn.XLOOKUP(C100,OCE!C$13:C$27,OCE!B$13:B$27,".")</f>
        <v>.</v>
      </c>
      <c r="L100" s="210" t="s">
        <v>3751</v>
      </c>
      <c r="M100" s="210" t="s">
        <v>3752</v>
      </c>
      <c r="N100" s="210" t="s">
        <v>3745</v>
      </c>
      <c r="O100" s="210" t="s">
        <v>3746</v>
      </c>
      <c r="P100" s="210" t="s">
        <v>3746</v>
      </c>
      <c r="Q100" s="211" t="s">
        <v>3747</v>
      </c>
      <c r="R100" s="212">
        <v>0.28999999999999998</v>
      </c>
      <c r="S100" s="212">
        <v>1.5</v>
      </c>
      <c r="T100" s="212" t="s">
        <v>3748</v>
      </c>
      <c r="U100" s="212" t="s">
        <v>3748</v>
      </c>
      <c r="V100" s="212" t="s">
        <v>3748</v>
      </c>
      <c r="W100" s="212" t="s">
        <v>3748</v>
      </c>
      <c r="X100" s="212"/>
      <c r="Y100" s="212"/>
      <c r="Z100" s="212"/>
      <c r="AA100" s="212" t="s">
        <v>3748</v>
      </c>
      <c r="AB100" s="212" t="s">
        <v>3748</v>
      </c>
      <c r="AC100" s="212" t="s">
        <v>3748</v>
      </c>
      <c r="AD100" s="212" t="s">
        <v>3748</v>
      </c>
      <c r="AE100" s="212" t="s">
        <v>3748</v>
      </c>
      <c r="AF100" s="212" t="s">
        <v>3748</v>
      </c>
      <c r="AG100" s="212" t="s">
        <v>3748</v>
      </c>
      <c r="AH100" s="212" t="s">
        <v>3748</v>
      </c>
      <c r="AI100" s="212">
        <v>0.24</v>
      </c>
      <c r="AJ100" s="212">
        <v>0.13</v>
      </c>
      <c r="AK100" s="212">
        <v>0.19</v>
      </c>
      <c r="AL100" s="212" t="s">
        <v>3748</v>
      </c>
      <c r="AM100" s="212"/>
      <c r="AN100" s="212"/>
      <c r="AO100" s="212"/>
      <c r="AP100" s="212" t="s">
        <v>3748</v>
      </c>
      <c r="AQ100" s="212" t="s">
        <v>3748</v>
      </c>
      <c r="AR100" s="212" t="s">
        <v>3748</v>
      </c>
      <c r="AS100" s="212" t="s">
        <v>3748</v>
      </c>
      <c r="AT100" s="212" t="s">
        <v>3748</v>
      </c>
      <c r="AU100" s="212" t="s">
        <v>3748</v>
      </c>
      <c r="AV100" s="212">
        <v>0.3</v>
      </c>
      <c r="AW100" s="212" t="s">
        <v>3748</v>
      </c>
      <c r="AX100" s="212" t="s">
        <v>3748</v>
      </c>
      <c r="AY100" s="212" t="s">
        <v>3748</v>
      </c>
      <c r="AZ100" s="212">
        <v>0.3</v>
      </c>
      <c r="BA100" s="213" t="s">
        <v>3692</v>
      </c>
      <c r="BB100" s="214">
        <v>16.7</v>
      </c>
      <c r="BC100" s="214">
        <v>7.0000000000000007E-2</v>
      </c>
      <c r="BD100" s="214">
        <v>7.0000000000000007E-2</v>
      </c>
      <c r="BE100" s="214">
        <v>7.0000000000000007E-2</v>
      </c>
      <c r="BF100" s="214">
        <v>7.0000000000000007E-2</v>
      </c>
      <c r="BG100" s="214"/>
      <c r="BH100" s="214"/>
      <c r="BI100" s="214"/>
      <c r="BJ100" s="214">
        <v>7.0000000000000007E-2</v>
      </c>
      <c r="BK100" s="214">
        <v>7.0000000000000007E-2</v>
      </c>
      <c r="BL100" s="214">
        <v>7.0000000000000007E-2</v>
      </c>
      <c r="BM100" s="214">
        <v>7.0000000000000007E-2</v>
      </c>
      <c r="BN100" s="214">
        <v>7.0000000000000007E-2</v>
      </c>
      <c r="BO100" s="214">
        <v>7.0000000000000007E-2</v>
      </c>
      <c r="BP100" s="214">
        <v>7.0000000000000007E-2</v>
      </c>
      <c r="BQ100" s="214">
        <v>7.0000000000000007E-2</v>
      </c>
      <c r="BR100" s="214">
        <v>0.14399999999999999</v>
      </c>
      <c r="BS100" s="214">
        <v>7.7799999999999994E-2</v>
      </c>
      <c r="BT100" s="214">
        <v>0.114</v>
      </c>
      <c r="BU100" s="214">
        <v>7.0000000000000007E-2</v>
      </c>
      <c r="BV100" s="214"/>
      <c r="BW100" s="214"/>
      <c r="BX100" s="214"/>
      <c r="BY100" s="214">
        <v>7.0000000000000007E-2</v>
      </c>
      <c r="BZ100" s="214">
        <v>7.0000000000000007E-2</v>
      </c>
      <c r="CA100" s="214">
        <v>7.0000000000000007E-2</v>
      </c>
      <c r="CB100" s="214">
        <v>7.0000000000000007E-2</v>
      </c>
      <c r="CC100" s="214">
        <v>7.0000000000000007E-2</v>
      </c>
      <c r="CD100" s="214">
        <v>7.0000000000000007E-2</v>
      </c>
      <c r="CE100" s="214">
        <v>0.18</v>
      </c>
      <c r="CF100" s="214">
        <v>7.0000000000000007E-2</v>
      </c>
      <c r="CG100" s="214">
        <v>7.0000000000000007E-2</v>
      </c>
      <c r="CH100" s="214">
        <v>7.0000000000000007E-2</v>
      </c>
      <c r="CI100" s="215">
        <v>0.17399999999999999</v>
      </c>
      <c r="CJ100" s="215">
        <v>0.89800000000000002</v>
      </c>
      <c r="CK100" s="215">
        <v>0.18</v>
      </c>
      <c r="CM100" s="216" t="s">
        <v>1647</v>
      </c>
      <c r="CN100" s="216" t="s">
        <v>1647</v>
      </c>
      <c r="CO100" s="216" t="s">
        <v>1647</v>
      </c>
      <c r="CP100" s="216" t="s">
        <v>1647</v>
      </c>
      <c r="CQ100" s="216" t="s">
        <v>1647</v>
      </c>
      <c r="CR100" s="216" t="s">
        <v>1647</v>
      </c>
      <c r="CS100" s="216" t="s">
        <v>1647</v>
      </c>
      <c r="CT100" s="216" t="s">
        <v>1647</v>
      </c>
      <c r="CU100" s="217" t="s">
        <v>1647</v>
      </c>
      <c r="CV100" s="210">
        <f t="shared" si="2"/>
        <v>95</v>
      </c>
    </row>
    <row r="101" spans="2:100" s="245" customFormat="1" x14ac:dyDescent="0.25">
      <c r="B101" s="243">
        <v>4041</v>
      </c>
      <c r="C101" s="243">
        <v>96</v>
      </c>
      <c r="D101" s="244">
        <f>SUMIF(Profielen!F:F,Monstervakken!C101,Profielen!K:K)</f>
        <v>318.5</v>
      </c>
      <c r="E101" s="286">
        <f t="shared" si="3"/>
        <v>0.94819466248037676</v>
      </c>
      <c r="F101" s="244">
        <f>SUMIF(Profielen!$F:$F,Monstervakken!$C101,Profielen!AO:AO)</f>
        <v>302</v>
      </c>
      <c r="G101" s="243"/>
      <c r="I101" s="243"/>
      <c r="J101" s="261" t="str">
        <f>_xlfn.XLOOKUP(C101,OCE!C$13:C$27,OCE!B$13:B$27,".")</f>
        <v>.</v>
      </c>
      <c r="L101" s="210" t="s">
        <v>3751</v>
      </c>
      <c r="M101" s="210" t="s">
        <v>3752</v>
      </c>
      <c r="N101" s="210" t="s">
        <v>3745</v>
      </c>
      <c r="O101" s="210" t="s">
        <v>3746</v>
      </c>
      <c r="P101" s="210" t="s">
        <v>3746</v>
      </c>
      <c r="Q101" s="211" t="s">
        <v>3747</v>
      </c>
      <c r="R101" s="212">
        <v>0.21</v>
      </c>
      <c r="S101" s="212">
        <v>0.48</v>
      </c>
      <c r="T101" s="212" t="s">
        <v>3748</v>
      </c>
      <c r="U101" s="212" t="s">
        <v>3748</v>
      </c>
      <c r="V101" s="212" t="s">
        <v>3748</v>
      </c>
      <c r="W101" s="212" t="s">
        <v>3748</v>
      </c>
      <c r="X101" s="212"/>
      <c r="Y101" s="212"/>
      <c r="Z101" s="212"/>
      <c r="AA101" s="212" t="s">
        <v>3748</v>
      </c>
      <c r="AB101" s="212" t="s">
        <v>3748</v>
      </c>
      <c r="AC101" s="212" t="s">
        <v>3748</v>
      </c>
      <c r="AD101" s="212" t="s">
        <v>3748</v>
      </c>
      <c r="AE101" s="212" t="s">
        <v>3748</v>
      </c>
      <c r="AF101" s="212" t="s">
        <v>3748</v>
      </c>
      <c r="AG101" s="212" t="s">
        <v>3748</v>
      </c>
      <c r="AH101" s="212" t="s">
        <v>3748</v>
      </c>
      <c r="AI101" s="212" t="s">
        <v>3748</v>
      </c>
      <c r="AJ101" s="212" t="s">
        <v>3748</v>
      </c>
      <c r="AK101" s="212">
        <v>0.1</v>
      </c>
      <c r="AL101" s="212" t="s">
        <v>3748</v>
      </c>
      <c r="AM101" s="212"/>
      <c r="AN101" s="212"/>
      <c r="AO101" s="212"/>
      <c r="AP101" s="212" t="s">
        <v>3748</v>
      </c>
      <c r="AQ101" s="212" t="s">
        <v>3748</v>
      </c>
      <c r="AR101" s="212" t="s">
        <v>3748</v>
      </c>
      <c r="AS101" s="212" t="s">
        <v>3748</v>
      </c>
      <c r="AT101" s="212" t="s">
        <v>3748</v>
      </c>
      <c r="AU101" s="212" t="s">
        <v>3748</v>
      </c>
      <c r="AV101" s="212">
        <v>0.11</v>
      </c>
      <c r="AW101" s="212" t="s">
        <v>3748</v>
      </c>
      <c r="AX101" s="212" t="s">
        <v>3748</v>
      </c>
      <c r="AY101" s="212" t="s">
        <v>3748</v>
      </c>
      <c r="AZ101" s="212">
        <v>0.11</v>
      </c>
      <c r="BA101" s="213" t="s">
        <v>3692</v>
      </c>
      <c r="BB101" s="214">
        <v>3.8</v>
      </c>
      <c r="BC101" s="214">
        <v>7.0000000000000007E-2</v>
      </c>
      <c r="BD101" s="214">
        <v>7.0000000000000007E-2</v>
      </c>
      <c r="BE101" s="214">
        <v>7.0000000000000007E-2</v>
      </c>
      <c r="BF101" s="214">
        <v>7.0000000000000007E-2</v>
      </c>
      <c r="BG101" s="214"/>
      <c r="BH101" s="214"/>
      <c r="BI101" s="214"/>
      <c r="BJ101" s="214">
        <v>7.0000000000000007E-2</v>
      </c>
      <c r="BK101" s="214">
        <v>7.0000000000000007E-2</v>
      </c>
      <c r="BL101" s="214">
        <v>7.0000000000000007E-2</v>
      </c>
      <c r="BM101" s="214">
        <v>7.0000000000000007E-2</v>
      </c>
      <c r="BN101" s="214">
        <v>7.0000000000000007E-2</v>
      </c>
      <c r="BO101" s="214">
        <v>7.0000000000000007E-2</v>
      </c>
      <c r="BP101" s="214">
        <v>7.0000000000000007E-2</v>
      </c>
      <c r="BQ101" s="214">
        <v>7.0000000000000007E-2</v>
      </c>
      <c r="BR101" s="214">
        <v>7.0000000000000007E-2</v>
      </c>
      <c r="BS101" s="214">
        <v>7.0000000000000007E-2</v>
      </c>
      <c r="BT101" s="214">
        <v>0.1</v>
      </c>
      <c r="BU101" s="214">
        <v>7.0000000000000007E-2</v>
      </c>
      <c r="BV101" s="214"/>
      <c r="BW101" s="214"/>
      <c r="BX101" s="214"/>
      <c r="BY101" s="214">
        <v>7.0000000000000007E-2</v>
      </c>
      <c r="BZ101" s="214">
        <v>7.0000000000000007E-2</v>
      </c>
      <c r="CA101" s="214">
        <v>7.0000000000000007E-2</v>
      </c>
      <c r="CB101" s="214">
        <v>7.0000000000000007E-2</v>
      </c>
      <c r="CC101" s="214">
        <v>7.0000000000000007E-2</v>
      </c>
      <c r="CD101" s="214">
        <v>7.0000000000000007E-2</v>
      </c>
      <c r="CE101" s="214">
        <v>0.11</v>
      </c>
      <c r="CF101" s="214">
        <v>7.0000000000000007E-2</v>
      </c>
      <c r="CG101" s="214">
        <v>7.0000000000000007E-2</v>
      </c>
      <c r="CH101" s="214">
        <v>7.0000000000000007E-2</v>
      </c>
      <c r="CI101" s="215">
        <v>0.21</v>
      </c>
      <c r="CJ101" s="215">
        <v>0.48</v>
      </c>
      <c r="CK101" s="215">
        <v>0.11</v>
      </c>
      <c r="CM101" s="216" t="s">
        <v>1647</v>
      </c>
      <c r="CN101" s="216" t="s">
        <v>1647</v>
      </c>
      <c r="CO101" s="216" t="s">
        <v>1647</v>
      </c>
      <c r="CP101" s="216" t="s">
        <v>1647</v>
      </c>
      <c r="CQ101" s="216" t="s">
        <v>1647</v>
      </c>
      <c r="CR101" s="216" t="s">
        <v>1647</v>
      </c>
      <c r="CS101" s="216" t="s">
        <v>1647</v>
      </c>
      <c r="CT101" s="216" t="s">
        <v>1647</v>
      </c>
      <c r="CU101" s="217" t="s">
        <v>1647</v>
      </c>
      <c r="CV101" s="210">
        <f t="shared" si="2"/>
        <v>96</v>
      </c>
    </row>
    <row r="102" spans="2:100" s="245" customFormat="1" x14ac:dyDescent="0.25">
      <c r="B102" s="243">
        <v>4042</v>
      </c>
      <c r="C102" s="243">
        <v>97</v>
      </c>
      <c r="D102" s="244">
        <f>SUMIF(Profielen!F:F,Monstervakken!C102,Profielen!K:K)</f>
        <v>170.5</v>
      </c>
      <c r="E102" s="286">
        <f t="shared" si="3"/>
        <v>0.87796074892849074</v>
      </c>
      <c r="F102" s="244">
        <f>SUMIF(Profielen!$F:$F,Monstervakken!$C102,Profielen!AO:AO)</f>
        <v>149.69230769230768</v>
      </c>
      <c r="G102" s="243"/>
      <c r="I102" s="243"/>
      <c r="J102" s="261" t="str">
        <f>_xlfn.XLOOKUP(C102,OCE!C$13:C$27,OCE!B$13:B$27,".")</f>
        <v>.</v>
      </c>
      <c r="L102" s="210" t="s">
        <v>3751</v>
      </c>
      <c r="M102" s="210" t="s">
        <v>3752</v>
      </c>
      <c r="N102" s="210" t="s">
        <v>3754</v>
      </c>
      <c r="O102" s="210" t="s">
        <v>5660</v>
      </c>
      <c r="P102" s="210" t="s">
        <v>5660</v>
      </c>
      <c r="Q102" s="211" t="s">
        <v>3747</v>
      </c>
      <c r="R102" s="212">
        <v>1.1000000000000001</v>
      </c>
      <c r="S102" s="212">
        <v>1.2</v>
      </c>
      <c r="T102" s="212">
        <v>0.16</v>
      </c>
      <c r="U102" s="212" t="s">
        <v>3748</v>
      </c>
      <c r="V102" s="212" t="s">
        <v>3748</v>
      </c>
      <c r="W102" s="212" t="s">
        <v>3748</v>
      </c>
      <c r="X102" s="212"/>
      <c r="Y102" s="212"/>
      <c r="Z102" s="212"/>
      <c r="AA102" s="212" t="s">
        <v>3748</v>
      </c>
      <c r="AB102" s="212">
        <v>0.17</v>
      </c>
      <c r="AC102" s="212">
        <v>0.1</v>
      </c>
      <c r="AD102" s="212">
        <v>0.38</v>
      </c>
      <c r="AE102" s="212">
        <v>0.15</v>
      </c>
      <c r="AF102" s="212">
        <v>0.38</v>
      </c>
      <c r="AG102" s="212" t="s">
        <v>3748</v>
      </c>
      <c r="AH102" s="212" t="s">
        <v>3748</v>
      </c>
      <c r="AI102" s="212">
        <v>0.3</v>
      </c>
      <c r="AJ102" s="212">
        <v>0.12</v>
      </c>
      <c r="AK102" s="212">
        <v>1.3</v>
      </c>
      <c r="AL102" s="212" t="s">
        <v>3748</v>
      </c>
      <c r="AM102" s="212"/>
      <c r="AN102" s="212"/>
      <c r="AO102" s="212"/>
      <c r="AP102" s="212" t="s">
        <v>3748</v>
      </c>
      <c r="AQ102" s="212" t="s">
        <v>3748</v>
      </c>
      <c r="AR102" s="212" t="s">
        <v>3748</v>
      </c>
      <c r="AS102" s="212" t="s">
        <v>3748</v>
      </c>
      <c r="AT102" s="212" t="s">
        <v>3748</v>
      </c>
      <c r="AU102" s="212">
        <v>0.26</v>
      </c>
      <c r="AV102" s="212">
        <v>0.5</v>
      </c>
      <c r="AW102" s="212">
        <v>0.13</v>
      </c>
      <c r="AX102" s="212" t="s">
        <v>3748</v>
      </c>
      <c r="AY102" s="212" t="s">
        <v>3748</v>
      </c>
      <c r="AZ102" s="212">
        <v>1.3</v>
      </c>
      <c r="BA102" s="213" t="s">
        <v>3681</v>
      </c>
      <c r="BB102" s="214">
        <v>32.4</v>
      </c>
      <c r="BC102" s="214">
        <v>5.33E-2</v>
      </c>
      <c r="BD102" s="214">
        <v>7.0000000000000007E-2</v>
      </c>
      <c r="BE102" s="214">
        <v>7.0000000000000007E-2</v>
      </c>
      <c r="BF102" s="214">
        <v>7.0000000000000007E-2</v>
      </c>
      <c r="BG102" s="214"/>
      <c r="BH102" s="214"/>
      <c r="BI102" s="214"/>
      <c r="BJ102" s="214">
        <v>7.0000000000000007E-2</v>
      </c>
      <c r="BK102" s="214">
        <v>5.67E-2</v>
      </c>
      <c r="BL102" s="214">
        <v>3.3300000000000003E-2</v>
      </c>
      <c r="BM102" s="214">
        <v>0.127</v>
      </c>
      <c r="BN102" s="214">
        <v>0.05</v>
      </c>
      <c r="BO102" s="214">
        <v>0.127</v>
      </c>
      <c r="BP102" s="214">
        <v>7.0000000000000007E-2</v>
      </c>
      <c r="BQ102" s="214">
        <v>7.0000000000000007E-2</v>
      </c>
      <c r="BR102" s="214">
        <v>0.1</v>
      </c>
      <c r="BS102" s="214">
        <v>0.04</v>
      </c>
      <c r="BT102" s="214">
        <v>0.433</v>
      </c>
      <c r="BU102" s="214">
        <v>7.0000000000000007E-2</v>
      </c>
      <c r="BV102" s="214"/>
      <c r="BW102" s="214"/>
      <c r="BX102" s="214"/>
      <c r="BY102" s="214">
        <v>7.0000000000000007E-2</v>
      </c>
      <c r="BZ102" s="214">
        <v>7.0000000000000007E-2</v>
      </c>
      <c r="CA102" s="214">
        <v>7.0000000000000007E-2</v>
      </c>
      <c r="CB102" s="214">
        <v>7.0000000000000007E-2</v>
      </c>
      <c r="CC102" s="214">
        <v>7.0000000000000007E-2</v>
      </c>
      <c r="CD102" s="214">
        <v>8.6699999999999999E-2</v>
      </c>
      <c r="CE102" s="214">
        <v>0.16700000000000001</v>
      </c>
      <c r="CF102" s="214">
        <v>4.3299999999999998E-2</v>
      </c>
      <c r="CG102" s="214">
        <v>7.0000000000000007E-2</v>
      </c>
      <c r="CH102" s="214">
        <v>7.0000000000000007E-2</v>
      </c>
      <c r="CI102" s="215">
        <v>0.36699999999999999</v>
      </c>
      <c r="CJ102" s="215">
        <v>0.4</v>
      </c>
      <c r="CK102" s="215">
        <v>0.433</v>
      </c>
      <c r="CM102" s="216" t="s">
        <v>1647</v>
      </c>
      <c r="CN102" s="216" t="s">
        <v>1647</v>
      </c>
      <c r="CO102" s="216" t="s">
        <v>1647</v>
      </c>
      <c r="CP102" s="216" t="s">
        <v>1647</v>
      </c>
      <c r="CQ102" s="216" t="s">
        <v>1647</v>
      </c>
      <c r="CR102" s="216" t="s">
        <v>1647</v>
      </c>
      <c r="CS102" s="216" t="s">
        <v>1647</v>
      </c>
      <c r="CT102" s="216" t="s">
        <v>1647</v>
      </c>
      <c r="CU102" s="217" t="s">
        <v>1647</v>
      </c>
      <c r="CV102" s="210">
        <f t="shared" si="2"/>
        <v>97</v>
      </c>
    </row>
    <row r="103" spans="2:100" s="245" customFormat="1" x14ac:dyDescent="0.25">
      <c r="B103" s="243">
        <v>5004</v>
      </c>
      <c r="C103" s="243">
        <v>98</v>
      </c>
      <c r="D103" s="244">
        <f>SUMIF(Profielen!F:F,Monstervakken!C103,Profielen!K:K)</f>
        <v>129.5</v>
      </c>
      <c r="E103" s="286">
        <f t="shared" si="3"/>
        <v>0.70270270270270274</v>
      </c>
      <c r="F103" s="244">
        <f>SUMIF(Profielen!$F:$F,Monstervakken!$C103,Profielen!AO:AO)</f>
        <v>91</v>
      </c>
      <c r="G103" s="243"/>
      <c r="I103" s="243"/>
      <c r="J103" s="261" t="str">
        <f>_xlfn.XLOOKUP(C103,OCE!C$13:C$27,OCE!B$13:B$27,".")</f>
        <v>.</v>
      </c>
      <c r="L103" s="210" t="s">
        <v>3757</v>
      </c>
      <c r="M103" s="210" t="s">
        <v>3758</v>
      </c>
      <c r="N103" s="210" t="s">
        <v>3759</v>
      </c>
      <c r="O103" s="210" t="s">
        <v>3757</v>
      </c>
      <c r="P103" s="210" t="s">
        <v>3760</v>
      </c>
      <c r="Q103" s="211" t="s">
        <v>3747</v>
      </c>
      <c r="R103" s="212">
        <v>0.14000000000000001</v>
      </c>
      <c r="S103" s="212">
        <v>0.14000000000000001</v>
      </c>
      <c r="T103" s="212" t="s">
        <v>3748</v>
      </c>
      <c r="U103" s="212" t="s">
        <v>3748</v>
      </c>
      <c r="V103" s="212" t="s">
        <v>3748</v>
      </c>
      <c r="W103" s="212" t="s">
        <v>3748</v>
      </c>
      <c r="X103" s="212"/>
      <c r="Y103" s="212"/>
      <c r="Z103" s="212"/>
      <c r="AA103" s="212" t="s">
        <v>3748</v>
      </c>
      <c r="AB103" s="212" t="s">
        <v>3748</v>
      </c>
      <c r="AC103" s="212" t="s">
        <v>3748</v>
      </c>
      <c r="AD103" s="212" t="s">
        <v>3748</v>
      </c>
      <c r="AE103" s="212" t="s">
        <v>3748</v>
      </c>
      <c r="AF103" s="212" t="s">
        <v>3748</v>
      </c>
      <c r="AG103" s="212" t="s">
        <v>3748</v>
      </c>
      <c r="AH103" s="212" t="s">
        <v>3748</v>
      </c>
      <c r="AI103" s="212" t="s">
        <v>3748</v>
      </c>
      <c r="AJ103" s="212">
        <v>0.12</v>
      </c>
      <c r="AK103" s="212" t="s">
        <v>3748</v>
      </c>
      <c r="AL103" s="212" t="s">
        <v>3748</v>
      </c>
      <c r="AM103" s="212"/>
      <c r="AN103" s="212"/>
      <c r="AO103" s="212"/>
      <c r="AP103" s="212" t="s">
        <v>3748</v>
      </c>
      <c r="AQ103" s="212" t="s">
        <v>3748</v>
      </c>
      <c r="AR103" s="212" t="s">
        <v>3748</v>
      </c>
      <c r="AS103" s="212" t="s">
        <v>3748</v>
      </c>
      <c r="AT103" s="212" t="s">
        <v>3748</v>
      </c>
      <c r="AU103" s="212" t="s">
        <v>3748</v>
      </c>
      <c r="AV103" s="212" t="s">
        <v>3748</v>
      </c>
      <c r="AW103" s="212" t="s">
        <v>3748</v>
      </c>
      <c r="AX103" s="212" t="s">
        <v>3748</v>
      </c>
      <c r="AY103" s="212" t="s">
        <v>3748</v>
      </c>
      <c r="AZ103" s="212">
        <v>0.12</v>
      </c>
      <c r="BA103" s="213" t="s">
        <v>3680</v>
      </c>
      <c r="BB103" s="214">
        <v>4.4000000000000004</v>
      </c>
      <c r="BC103" s="214">
        <v>7.0000000000000007E-2</v>
      </c>
      <c r="BD103" s="214">
        <v>7.0000000000000007E-2</v>
      </c>
      <c r="BE103" s="214">
        <v>7.0000000000000007E-2</v>
      </c>
      <c r="BF103" s="214">
        <v>7.0000000000000007E-2</v>
      </c>
      <c r="BG103" s="214"/>
      <c r="BH103" s="214"/>
      <c r="BI103" s="214"/>
      <c r="BJ103" s="214">
        <v>7.0000000000000007E-2</v>
      </c>
      <c r="BK103" s="214">
        <v>7.0000000000000007E-2</v>
      </c>
      <c r="BL103" s="214">
        <v>7.0000000000000007E-2</v>
      </c>
      <c r="BM103" s="214">
        <v>7.0000000000000007E-2</v>
      </c>
      <c r="BN103" s="214">
        <v>7.0000000000000007E-2</v>
      </c>
      <c r="BO103" s="214">
        <v>7.0000000000000007E-2</v>
      </c>
      <c r="BP103" s="214">
        <v>7.0000000000000007E-2</v>
      </c>
      <c r="BQ103" s="214">
        <v>7.0000000000000007E-2</v>
      </c>
      <c r="BR103" s="214">
        <v>7.0000000000000007E-2</v>
      </c>
      <c r="BS103" s="214">
        <v>0.12</v>
      </c>
      <c r="BT103" s="214">
        <v>7.0000000000000007E-2</v>
      </c>
      <c r="BU103" s="214">
        <v>7.0000000000000007E-2</v>
      </c>
      <c r="BV103" s="214"/>
      <c r="BW103" s="214"/>
      <c r="BX103" s="214"/>
      <c r="BY103" s="214">
        <v>7.0000000000000007E-2</v>
      </c>
      <c r="BZ103" s="214">
        <v>7.0000000000000007E-2</v>
      </c>
      <c r="CA103" s="214">
        <v>7.0000000000000007E-2</v>
      </c>
      <c r="CB103" s="214">
        <v>7.0000000000000007E-2</v>
      </c>
      <c r="CC103" s="214">
        <v>7.0000000000000007E-2</v>
      </c>
      <c r="CD103" s="214">
        <v>7.0000000000000007E-2</v>
      </c>
      <c r="CE103" s="214">
        <v>7.0000000000000007E-2</v>
      </c>
      <c r="CF103" s="214">
        <v>7.0000000000000007E-2</v>
      </c>
      <c r="CG103" s="214">
        <v>7.0000000000000007E-2</v>
      </c>
      <c r="CH103" s="214">
        <v>7.0000000000000007E-2</v>
      </c>
      <c r="CI103" s="215">
        <v>0.14000000000000001</v>
      </c>
      <c r="CJ103" s="215">
        <v>0.14000000000000001</v>
      </c>
      <c r="CK103" s="215">
        <v>0.12</v>
      </c>
      <c r="CM103" s="216" t="s">
        <v>1647</v>
      </c>
      <c r="CN103" s="216" t="s">
        <v>1647</v>
      </c>
      <c r="CO103" s="216" t="s">
        <v>1647</v>
      </c>
      <c r="CP103" s="216" t="s">
        <v>1647</v>
      </c>
      <c r="CQ103" s="216" t="s">
        <v>1647</v>
      </c>
      <c r="CR103" s="216" t="s">
        <v>1647</v>
      </c>
      <c r="CS103" s="216" t="s">
        <v>1647</v>
      </c>
      <c r="CT103" s="216" t="s">
        <v>1647</v>
      </c>
      <c r="CU103" s="217" t="s">
        <v>1647</v>
      </c>
      <c r="CV103" s="210">
        <f t="shared" si="2"/>
        <v>98</v>
      </c>
    </row>
    <row r="104" spans="2:100" s="245" customFormat="1" x14ac:dyDescent="0.25">
      <c r="B104" s="243">
        <v>3024</v>
      </c>
      <c r="C104" s="243">
        <v>99</v>
      </c>
      <c r="D104" s="244">
        <f>SUMIF(Profielen!F:F,Monstervakken!C104,Profielen!K:K)</f>
        <v>177</v>
      </c>
      <c r="E104" s="286">
        <f t="shared" si="3"/>
        <v>1.1073446327683616</v>
      </c>
      <c r="F104" s="244">
        <f>SUMIF(Profielen!$F:$F,Monstervakken!$C104,Profielen!AO:AO)</f>
        <v>196</v>
      </c>
      <c r="G104" s="243"/>
      <c r="I104" s="262" t="s">
        <v>1647</v>
      </c>
      <c r="J104" s="261">
        <f>_xlfn.XLOOKUP(C104,OCE!C$13:C$27,OCE!B$13:B$27,".")</f>
        <v>1</v>
      </c>
      <c r="L104" s="210" t="s">
        <v>3751</v>
      </c>
      <c r="M104" s="210" t="s">
        <v>3750</v>
      </c>
      <c r="N104" s="210" t="s">
        <v>3745</v>
      </c>
      <c r="O104" s="210" t="s">
        <v>3746</v>
      </c>
      <c r="P104" s="210" t="s">
        <v>3746</v>
      </c>
      <c r="Q104" s="211" t="s">
        <v>3747</v>
      </c>
      <c r="R104" s="212">
        <v>0.21</v>
      </c>
      <c r="S104" s="212">
        <v>0.8</v>
      </c>
      <c r="T104" s="212" t="s">
        <v>3748</v>
      </c>
      <c r="U104" s="212" t="s">
        <v>3748</v>
      </c>
      <c r="V104" s="212" t="s">
        <v>3748</v>
      </c>
      <c r="W104" s="212" t="s">
        <v>3748</v>
      </c>
      <c r="X104" s="212"/>
      <c r="Y104" s="212"/>
      <c r="Z104" s="212"/>
      <c r="AA104" s="212" t="s">
        <v>3748</v>
      </c>
      <c r="AB104" s="212">
        <v>0.13</v>
      </c>
      <c r="AC104" s="212" t="s">
        <v>3748</v>
      </c>
      <c r="AD104" s="212" t="s">
        <v>3748</v>
      </c>
      <c r="AE104" s="212" t="s">
        <v>3748</v>
      </c>
      <c r="AF104" s="212" t="s">
        <v>3748</v>
      </c>
      <c r="AG104" s="212" t="s">
        <v>3748</v>
      </c>
      <c r="AH104" s="212" t="s">
        <v>3748</v>
      </c>
      <c r="AI104" s="212" t="s">
        <v>3748</v>
      </c>
      <c r="AJ104" s="212" t="s">
        <v>3748</v>
      </c>
      <c r="AK104" s="212" t="s">
        <v>3748</v>
      </c>
      <c r="AL104" s="212" t="s">
        <v>3748</v>
      </c>
      <c r="AM104" s="212"/>
      <c r="AN104" s="212"/>
      <c r="AO104" s="212"/>
      <c r="AP104" s="212" t="s">
        <v>3748</v>
      </c>
      <c r="AQ104" s="212" t="s">
        <v>3748</v>
      </c>
      <c r="AR104" s="212" t="s">
        <v>3748</v>
      </c>
      <c r="AS104" s="212" t="s">
        <v>3748</v>
      </c>
      <c r="AT104" s="212" t="s">
        <v>3748</v>
      </c>
      <c r="AU104" s="212">
        <v>0.21</v>
      </c>
      <c r="AV104" s="212">
        <v>0.51</v>
      </c>
      <c r="AW104" s="212" t="s">
        <v>3748</v>
      </c>
      <c r="AX104" s="212" t="s">
        <v>3748</v>
      </c>
      <c r="AY104" s="212" t="s">
        <v>3748</v>
      </c>
      <c r="AZ104" s="212">
        <v>0.51</v>
      </c>
      <c r="BA104" s="213" t="s">
        <v>3692</v>
      </c>
      <c r="BB104" s="214">
        <v>19.7</v>
      </c>
      <c r="BC104" s="214">
        <v>7.0000000000000007E-2</v>
      </c>
      <c r="BD104" s="214">
        <v>7.0000000000000007E-2</v>
      </c>
      <c r="BE104" s="214">
        <v>7.0000000000000007E-2</v>
      </c>
      <c r="BF104" s="214">
        <v>7.0000000000000007E-2</v>
      </c>
      <c r="BG104" s="214"/>
      <c r="BH104" s="214"/>
      <c r="BI104" s="214"/>
      <c r="BJ104" s="214">
        <v>7.0000000000000007E-2</v>
      </c>
      <c r="BK104" s="214">
        <v>6.6000000000000003E-2</v>
      </c>
      <c r="BL104" s="214">
        <v>7.0000000000000007E-2</v>
      </c>
      <c r="BM104" s="214">
        <v>7.0000000000000007E-2</v>
      </c>
      <c r="BN104" s="214">
        <v>7.0000000000000007E-2</v>
      </c>
      <c r="BO104" s="214">
        <v>7.0000000000000007E-2</v>
      </c>
      <c r="BP104" s="214">
        <v>7.0000000000000007E-2</v>
      </c>
      <c r="BQ104" s="214">
        <v>7.0000000000000007E-2</v>
      </c>
      <c r="BR104" s="214">
        <v>7.0000000000000007E-2</v>
      </c>
      <c r="BS104" s="214">
        <v>7.0000000000000007E-2</v>
      </c>
      <c r="BT104" s="214">
        <v>7.0000000000000007E-2</v>
      </c>
      <c r="BU104" s="214">
        <v>7.0000000000000007E-2</v>
      </c>
      <c r="BV104" s="214"/>
      <c r="BW104" s="214"/>
      <c r="BX104" s="214"/>
      <c r="BY104" s="214">
        <v>7.0000000000000007E-2</v>
      </c>
      <c r="BZ104" s="214">
        <v>7.0000000000000007E-2</v>
      </c>
      <c r="CA104" s="214">
        <v>7.0000000000000007E-2</v>
      </c>
      <c r="CB104" s="214">
        <v>7.0000000000000007E-2</v>
      </c>
      <c r="CC104" s="214">
        <v>7.0000000000000007E-2</v>
      </c>
      <c r="CD104" s="214">
        <v>0.107</v>
      </c>
      <c r="CE104" s="214">
        <v>0.25900000000000001</v>
      </c>
      <c r="CF104" s="214">
        <v>7.0000000000000007E-2</v>
      </c>
      <c r="CG104" s="214">
        <v>7.0000000000000007E-2</v>
      </c>
      <c r="CH104" s="214">
        <v>7.0000000000000007E-2</v>
      </c>
      <c r="CI104" s="215">
        <v>0.107</v>
      </c>
      <c r="CJ104" s="215">
        <v>0.40600000000000003</v>
      </c>
      <c r="CK104" s="215">
        <v>0.25900000000000001</v>
      </c>
      <c r="CM104" s="216" t="s">
        <v>1647</v>
      </c>
      <c r="CN104" s="216" t="s">
        <v>1647</v>
      </c>
      <c r="CO104" s="216" t="s">
        <v>1647</v>
      </c>
      <c r="CP104" s="216" t="s">
        <v>1647</v>
      </c>
      <c r="CQ104" s="216" t="s">
        <v>1647</v>
      </c>
      <c r="CR104" s="216" t="s">
        <v>1647</v>
      </c>
      <c r="CS104" s="216" t="s">
        <v>1647</v>
      </c>
      <c r="CT104" s="216" t="s">
        <v>1647</v>
      </c>
      <c r="CU104" s="217" t="s">
        <v>1647</v>
      </c>
      <c r="CV104" s="210">
        <f t="shared" si="2"/>
        <v>99</v>
      </c>
    </row>
    <row r="105" spans="2:100" s="245" customFormat="1" x14ac:dyDescent="0.25">
      <c r="B105" s="243">
        <v>4043</v>
      </c>
      <c r="C105" s="243">
        <v>100</v>
      </c>
      <c r="D105" s="244">
        <f>SUMIF(Profielen!F:F,Monstervakken!C105,Profielen!K:K)</f>
        <v>67</v>
      </c>
      <c r="E105" s="286">
        <f t="shared" si="3"/>
        <v>6.9402985074626864</v>
      </c>
      <c r="F105" s="244">
        <f>SUMIF(Profielen!$F:$F,Monstervakken!$C105,Profielen!AO:AO)</f>
        <v>465</v>
      </c>
      <c r="G105" s="243"/>
      <c r="I105" s="243"/>
      <c r="J105" s="261" t="str">
        <f>_xlfn.XLOOKUP(C105,OCE!C$13:C$27,OCE!B$13:B$27,".")</f>
        <v>.</v>
      </c>
      <c r="L105" s="210" t="s">
        <v>3751</v>
      </c>
      <c r="M105" s="210" t="s">
        <v>3752</v>
      </c>
      <c r="N105" s="210" t="s">
        <v>3745</v>
      </c>
      <c r="O105" s="210" t="s">
        <v>3746</v>
      </c>
      <c r="P105" s="210" t="s">
        <v>3746</v>
      </c>
      <c r="Q105" s="211" t="s">
        <v>3747</v>
      </c>
      <c r="R105" s="212">
        <v>0.19</v>
      </c>
      <c r="S105" s="212">
        <v>0.42</v>
      </c>
      <c r="T105" s="212" t="s">
        <v>3748</v>
      </c>
      <c r="U105" s="212" t="s">
        <v>3748</v>
      </c>
      <c r="V105" s="212" t="s">
        <v>3748</v>
      </c>
      <c r="W105" s="212" t="s">
        <v>3748</v>
      </c>
      <c r="X105" s="212"/>
      <c r="Y105" s="212"/>
      <c r="Z105" s="212"/>
      <c r="AA105" s="212" t="s">
        <v>3748</v>
      </c>
      <c r="AB105" s="212">
        <v>0.1</v>
      </c>
      <c r="AC105" s="212" t="s">
        <v>3748</v>
      </c>
      <c r="AD105" s="212" t="s">
        <v>3748</v>
      </c>
      <c r="AE105" s="212" t="s">
        <v>3748</v>
      </c>
      <c r="AF105" s="212" t="s">
        <v>3748</v>
      </c>
      <c r="AG105" s="212" t="s">
        <v>3748</v>
      </c>
      <c r="AH105" s="212" t="s">
        <v>3748</v>
      </c>
      <c r="AI105" s="212" t="s">
        <v>3748</v>
      </c>
      <c r="AJ105" s="212" t="s">
        <v>3748</v>
      </c>
      <c r="AK105" s="212" t="s">
        <v>3748</v>
      </c>
      <c r="AL105" s="212" t="s">
        <v>3748</v>
      </c>
      <c r="AM105" s="212"/>
      <c r="AN105" s="212"/>
      <c r="AO105" s="212"/>
      <c r="AP105" s="212" t="s">
        <v>3748</v>
      </c>
      <c r="AQ105" s="212" t="s">
        <v>3748</v>
      </c>
      <c r="AR105" s="212" t="s">
        <v>3748</v>
      </c>
      <c r="AS105" s="212" t="s">
        <v>3748</v>
      </c>
      <c r="AT105" s="212" t="s">
        <v>3748</v>
      </c>
      <c r="AU105" s="212" t="s">
        <v>3748</v>
      </c>
      <c r="AV105" s="212">
        <v>0.13</v>
      </c>
      <c r="AW105" s="212" t="s">
        <v>3748</v>
      </c>
      <c r="AX105" s="212" t="s">
        <v>3748</v>
      </c>
      <c r="AY105" s="212" t="s">
        <v>3748</v>
      </c>
      <c r="AZ105" s="212">
        <v>0.13</v>
      </c>
      <c r="BA105" s="213" t="s">
        <v>3692</v>
      </c>
      <c r="BB105" s="214">
        <v>38.6</v>
      </c>
      <c r="BC105" s="214">
        <v>7.0000000000000007E-2</v>
      </c>
      <c r="BD105" s="214">
        <v>7.0000000000000007E-2</v>
      </c>
      <c r="BE105" s="214">
        <v>7.0000000000000007E-2</v>
      </c>
      <c r="BF105" s="214">
        <v>7.0000000000000007E-2</v>
      </c>
      <c r="BG105" s="214"/>
      <c r="BH105" s="214"/>
      <c r="BI105" s="214"/>
      <c r="BJ105" s="214">
        <v>7.0000000000000007E-2</v>
      </c>
      <c r="BK105" s="214">
        <v>3.3300000000000003E-2</v>
      </c>
      <c r="BL105" s="214">
        <v>7.0000000000000007E-2</v>
      </c>
      <c r="BM105" s="214">
        <v>7.0000000000000007E-2</v>
      </c>
      <c r="BN105" s="214">
        <v>7.0000000000000007E-2</v>
      </c>
      <c r="BO105" s="214">
        <v>7.0000000000000007E-2</v>
      </c>
      <c r="BP105" s="214">
        <v>7.0000000000000007E-2</v>
      </c>
      <c r="BQ105" s="214">
        <v>7.0000000000000007E-2</v>
      </c>
      <c r="BR105" s="214">
        <v>7.0000000000000007E-2</v>
      </c>
      <c r="BS105" s="214">
        <v>7.0000000000000007E-2</v>
      </c>
      <c r="BT105" s="214">
        <v>7.0000000000000007E-2</v>
      </c>
      <c r="BU105" s="214">
        <v>7.0000000000000007E-2</v>
      </c>
      <c r="BV105" s="214"/>
      <c r="BW105" s="214"/>
      <c r="BX105" s="214"/>
      <c r="BY105" s="214">
        <v>7.0000000000000007E-2</v>
      </c>
      <c r="BZ105" s="214">
        <v>7.0000000000000007E-2</v>
      </c>
      <c r="CA105" s="214">
        <v>7.0000000000000007E-2</v>
      </c>
      <c r="CB105" s="214">
        <v>7.0000000000000007E-2</v>
      </c>
      <c r="CC105" s="214">
        <v>7.0000000000000007E-2</v>
      </c>
      <c r="CD105" s="214">
        <v>7.0000000000000007E-2</v>
      </c>
      <c r="CE105" s="214">
        <v>4.3299999999999998E-2</v>
      </c>
      <c r="CF105" s="214">
        <v>7.0000000000000007E-2</v>
      </c>
      <c r="CG105" s="214">
        <v>7.0000000000000007E-2</v>
      </c>
      <c r="CH105" s="214">
        <v>7.0000000000000007E-2</v>
      </c>
      <c r="CI105" s="215">
        <v>6.3299999999999995E-2</v>
      </c>
      <c r="CJ105" s="215">
        <v>0.14000000000000001</v>
      </c>
      <c r="CK105" s="215">
        <v>7.0000000000000007E-2</v>
      </c>
      <c r="CM105" s="216" t="s">
        <v>1647</v>
      </c>
      <c r="CN105" s="216" t="s">
        <v>1647</v>
      </c>
      <c r="CO105" s="216" t="s">
        <v>1647</v>
      </c>
      <c r="CP105" s="216" t="s">
        <v>1647</v>
      </c>
      <c r="CQ105" s="216" t="s">
        <v>1647</v>
      </c>
      <c r="CR105" s="216" t="s">
        <v>1647</v>
      </c>
      <c r="CS105" s="216" t="s">
        <v>1647</v>
      </c>
      <c r="CT105" s="216" t="s">
        <v>1647</v>
      </c>
      <c r="CU105" s="217" t="s">
        <v>1647</v>
      </c>
      <c r="CV105" s="210">
        <f t="shared" si="2"/>
        <v>100</v>
      </c>
    </row>
    <row r="106" spans="2:100" s="245" customFormat="1" x14ac:dyDescent="0.25">
      <c r="B106" s="243">
        <v>3025</v>
      </c>
      <c r="C106" s="243">
        <v>101</v>
      </c>
      <c r="D106" s="244">
        <f>SUMIF(Profielen!F:F,Monstervakken!C106,Profielen!K:K)</f>
        <v>238.5</v>
      </c>
      <c r="E106" s="286">
        <f t="shared" si="3"/>
        <v>0.79245283018867929</v>
      </c>
      <c r="F106" s="244">
        <f>SUMIF(Profielen!$F:$F,Monstervakken!$C106,Profielen!AO:AO)</f>
        <v>189</v>
      </c>
      <c r="G106" s="243"/>
      <c r="I106" s="262" t="s">
        <v>1647</v>
      </c>
      <c r="J106" s="261">
        <f>_xlfn.XLOOKUP(C106,OCE!C$13:C$27,OCE!B$13:B$27,".")</f>
        <v>2</v>
      </c>
      <c r="L106" s="210" t="s">
        <v>3751</v>
      </c>
      <c r="M106" s="210" t="s">
        <v>3750</v>
      </c>
      <c r="N106" s="210" t="s">
        <v>3745</v>
      </c>
      <c r="O106" s="210" t="s">
        <v>3746</v>
      </c>
      <c r="P106" s="210" t="s">
        <v>3746</v>
      </c>
      <c r="Q106" s="211" t="s">
        <v>3747</v>
      </c>
      <c r="R106" s="212">
        <v>0.21</v>
      </c>
      <c r="S106" s="212">
        <v>0.55000000000000004</v>
      </c>
      <c r="T106" s="212" t="s">
        <v>3748</v>
      </c>
      <c r="U106" s="212" t="s">
        <v>3748</v>
      </c>
      <c r="V106" s="212" t="s">
        <v>3748</v>
      </c>
      <c r="W106" s="212" t="s">
        <v>3748</v>
      </c>
      <c r="X106" s="212"/>
      <c r="Y106" s="212"/>
      <c r="Z106" s="212"/>
      <c r="AA106" s="212" t="s">
        <v>3748</v>
      </c>
      <c r="AB106" s="212" t="s">
        <v>3748</v>
      </c>
      <c r="AC106" s="212" t="s">
        <v>3748</v>
      </c>
      <c r="AD106" s="212" t="s">
        <v>3748</v>
      </c>
      <c r="AE106" s="212" t="s">
        <v>3748</v>
      </c>
      <c r="AF106" s="212" t="s">
        <v>3748</v>
      </c>
      <c r="AG106" s="212" t="s">
        <v>3748</v>
      </c>
      <c r="AH106" s="212" t="s">
        <v>3748</v>
      </c>
      <c r="AI106" s="212" t="s">
        <v>3748</v>
      </c>
      <c r="AJ106" s="212" t="s">
        <v>3748</v>
      </c>
      <c r="AK106" s="212" t="s">
        <v>3748</v>
      </c>
      <c r="AL106" s="212" t="s">
        <v>3748</v>
      </c>
      <c r="AM106" s="212"/>
      <c r="AN106" s="212"/>
      <c r="AO106" s="212"/>
      <c r="AP106" s="212" t="s">
        <v>3748</v>
      </c>
      <c r="AQ106" s="212" t="s">
        <v>3748</v>
      </c>
      <c r="AR106" s="212" t="s">
        <v>3748</v>
      </c>
      <c r="AS106" s="212" t="s">
        <v>3748</v>
      </c>
      <c r="AT106" s="212" t="s">
        <v>3748</v>
      </c>
      <c r="AU106" s="212" t="s">
        <v>3748</v>
      </c>
      <c r="AV106" s="212">
        <v>0.45</v>
      </c>
      <c r="AW106" s="212" t="s">
        <v>3748</v>
      </c>
      <c r="AX106" s="212" t="s">
        <v>3748</v>
      </c>
      <c r="AY106" s="212" t="s">
        <v>3748</v>
      </c>
      <c r="AZ106" s="212">
        <v>0.45</v>
      </c>
      <c r="BA106" s="213" t="s">
        <v>3692</v>
      </c>
      <c r="BB106" s="214">
        <v>11.4</v>
      </c>
      <c r="BC106" s="214">
        <v>7.0000000000000007E-2</v>
      </c>
      <c r="BD106" s="214">
        <v>7.0000000000000007E-2</v>
      </c>
      <c r="BE106" s="214">
        <v>7.0000000000000007E-2</v>
      </c>
      <c r="BF106" s="214">
        <v>7.0000000000000007E-2</v>
      </c>
      <c r="BG106" s="214"/>
      <c r="BH106" s="214"/>
      <c r="BI106" s="214"/>
      <c r="BJ106" s="214">
        <v>7.0000000000000007E-2</v>
      </c>
      <c r="BK106" s="214">
        <v>7.0000000000000007E-2</v>
      </c>
      <c r="BL106" s="214">
        <v>7.0000000000000007E-2</v>
      </c>
      <c r="BM106" s="214">
        <v>7.0000000000000007E-2</v>
      </c>
      <c r="BN106" s="214">
        <v>7.0000000000000007E-2</v>
      </c>
      <c r="BO106" s="214">
        <v>7.0000000000000007E-2</v>
      </c>
      <c r="BP106" s="214">
        <v>7.0000000000000007E-2</v>
      </c>
      <c r="BQ106" s="214">
        <v>7.0000000000000007E-2</v>
      </c>
      <c r="BR106" s="214">
        <v>7.0000000000000007E-2</v>
      </c>
      <c r="BS106" s="214">
        <v>7.0000000000000007E-2</v>
      </c>
      <c r="BT106" s="214">
        <v>7.0000000000000007E-2</v>
      </c>
      <c r="BU106" s="214">
        <v>7.0000000000000007E-2</v>
      </c>
      <c r="BV106" s="214"/>
      <c r="BW106" s="214"/>
      <c r="BX106" s="214"/>
      <c r="BY106" s="214">
        <v>7.0000000000000007E-2</v>
      </c>
      <c r="BZ106" s="214">
        <v>7.0000000000000007E-2</v>
      </c>
      <c r="CA106" s="214">
        <v>7.0000000000000007E-2</v>
      </c>
      <c r="CB106" s="214">
        <v>7.0000000000000007E-2</v>
      </c>
      <c r="CC106" s="214">
        <v>7.0000000000000007E-2</v>
      </c>
      <c r="CD106" s="214">
        <v>7.0000000000000007E-2</v>
      </c>
      <c r="CE106" s="214">
        <v>0.39500000000000002</v>
      </c>
      <c r="CF106" s="214">
        <v>7.0000000000000007E-2</v>
      </c>
      <c r="CG106" s="214">
        <v>7.0000000000000007E-2</v>
      </c>
      <c r="CH106" s="214">
        <v>7.0000000000000007E-2</v>
      </c>
      <c r="CI106" s="215">
        <v>0.184</v>
      </c>
      <c r="CJ106" s="215">
        <v>0.48199999999999998</v>
      </c>
      <c r="CK106" s="215">
        <v>0.39500000000000002</v>
      </c>
      <c r="CM106" s="216" t="s">
        <v>1647</v>
      </c>
      <c r="CN106" s="216" t="s">
        <v>1647</v>
      </c>
      <c r="CO106" s="216" t="s">
        <v>1647</v>
      </c>
      <c r="CP106" s="216" t="s">
        <v>1647</v>
      </c>
      <c r="CQ106" s="216" t="s">
        <v>1647</v>
      </c>
      <c r="CR106" s="216" t="s">
        <v>1647</v>
      </c>
      <c r="CS106" s="216" t="s">
        <v>1647</v>
      </c>
      <c r="CT106" s="216" t="s">
        <v>1647</v>
      </c>
      <c r="CU106" s="217" t="s">
        <v>1647</v>
      </c>
      <c r="CV106" s="210">
        <f t="shared" si="2"/>
        <v>101</v>
      </c>
    </row>
    <row r="107" spans="2:100" s="245" customFormat="1" x14ac:dyDescent="0.25">
      <c r="B107" s="243">
        <v>3026</v>
      </c>
      <c r="C107" s="243">
        <v>102</v>
      </c>
      <c r="D107" s="244">
        <f>SUMIF(Profielen!F:F,Monstervakken!C107,Profielen!K:K)</f>
        <v>207</v>
      </c>
      <c r="E107" s="286">
        <f t="shared" si="3"/>
        <v>1.2415458937198067</v>
      </c>
      <c r="F107" s="244">
        <f>SUMIF(Profielen!$F:$F,Monstervakken!$C107,Profielen!AO:AO)</f>
        <v>257</v>
      </c>
      <c r="G107" s="243"/>
      <c r="I107" s="263" t="s">
        <v>3803</v>
      </c>
      <c r="J107" s="261">
        <f>_xlfn.XLOOKUP(C107,OCE!C$13:C$27,OCE!B$13:B$27,".")</f>
        <v>3</v>
      </c>
      <c r="L107" s="210" t="s">
        <v>3751</v>
      </c>
      <c r="M107" s="210" t="s">
        <v>3750</v>
      </c>
      <c r="N107" s="210" t="s">
        <v>3745</v>
      </c>
      <c r="O107" s="210" t="s">
        <v>3746</v>
      </c>
      <c r="P107" s="210" t="s">
        <v>3746</v>
      </c>
      <c r="Q107" s="211" t="s">
        <v>3747</v>
      </c>
      <c r="R107" s="212">
        <v>0.28000000000000003</v>
      </c>
      <c r="S107" s="212">
        <v>0.62</v>
      </c>
      <c r="T107" s="212" t="s">
        <v>3748</v>
      </c>
      <c r="U107" s="212" t="s">
        <v>3748</v>
      </c>
      <c r="V107" s="212" t="s">
        <v>3748</v>
      </c>
      <c r="W107" s="212" t="s">
        <v>3748</v>
      </c>
      <c r="X107" s="212"/>
      <c r="Y107" s="212"/>
      <c r="Z107" s="212"/>
      <c r="AA107" s="212" t="s">
        <v>3748</v>
      </c>
      <c r="AB107" s="212" t="s">
        <v>3748</v>
      </c>
      <c r="AC107" s="212" t="s">
        <v>3748</v>
      </c>
      <c r="AD107" s="212" t="s">
        <v>3748</v>
      </c>
      <c r="AE107" s="212" t="s">
        <v>3748</v>
      </c>
      <c r="AF107" s="212" t="s">
        <v>3748</v>
      </c>
      <c r="AG107" s="212" t="s">
        <v>3748</v>
      </c>
      <c r="AH107" s="212" t="s">
        <v>3748</v>
      </c>
      <c r="AI107" s="212" t="s">
        <v>3748</v>
      </c>
      <c r="AJ107" s="212" t="s">
        <v>3748</v>
      </c>
      <c r="AK107" s="212" t="s">
        <v>3748</v>
      </c>
      <c r="AL107" s="212" t="s">
        <v>3748</v>
      </c>
      <c r="AM107" s="212"/>
      <c r="AN107" s="212"/>
      <c r="AO107" s="212"/>
      <c r="AP107" s="212" t="s">
        <v>3748</v>
      </c>
      <c r="AQ107" s="212" t="s">
        <v>3748</v>
      </c>
      <c r="AR107" s="212" t="s">
        <v>3748</v>
      </c>
      <c r="AS107" s="212" t="s">
        <v>3748</v>
      </c>
      <c r="AT107" s="212" t="s">
        <v>3748</v>
      </c>
      <c r="AU107" s="212" t="s">
        <v>3748</v>
      </c>
      <c r="AV107" s="212">
        <v>0.25</v>
      </c>
      <c r="AW107" s="212" t="s">
        <v>3748</v>
      </c>
      <c r="AX107" s="212" t="s">
        <v>3748</v>
      </c>
      <c r="AY107" s="212" t="s">
        <v>3748</v>
      </c>
      <c r="AZ107" s="212">
        <v>0.25</v>
      </c>
      <c r="BA107" s="213" t="s">
        <v>3692</v>
      </c>
      <c r="BB107" s="214">
        <v>17.7</v>
      </c>
      <c r="BC107" s="214">
        <v>7.0000000000000007E-2</v>
      </c>
      <c r="BD107" s="214">
        <v>7.0000000000000007E-2</v>
      </c>
      <c r="BE107" s="214">
        <v>7.0000000000000007E-2</v>
      </c>
      <c r="BF107" s="214">
        <v>7.0000000000000007E-2</v>
      </c>
      <c r="BG107" s="214"/>
      <c r="BH107" s="214"/>
      <c r="BI107" s="214"/>
      <c r="BJ107" s="214">
        <v>7.0000000000000007E-2</v>
      </c>
      <c r="BK107" s="214">
        <v>7.0000000000000007E-2</v>
      </c>
      <c r="BL107" s="214">
        <v>7.0000000000000007E-2</v>
      </c>
      <c r="BM107" s="214">
        <v>7.0000000000000007E-2</v>
      </c>
      <c r="BN107" s="214">
        <v>7.0000000000000007E-2</v>
      </c>
      <c r="BO107" s="214">
        <v>7.0000000000000007E-2</v>
      </c>
      <c r="BP107" s="214">
        <v>7.0000000000000007E-2</v>
      </c>
      <c r="BQ107" s="214">
        <v>7.0000000000000007E-2</v>
      </c>
      <c r="BR107" s="214">
        <v>7.0000000000000007E-2</v>
      </c>
      <c r="BS107" s="214">
        <v>7.0000000000000007E-2</v>
      </c>
      <c r="BT107" s="214">
        <v>7.0000000000000007E-2</v>
      </c>
      <c r="BU107" s="214">
        <v>7.0000000000000007E-2</v>
      </c>
      <c r="BV107" s="214"/>
      <c r="BW107" s="214"/>
      <c r="BX107" s="214"/>
      <c r="BY107" s="214">
        <v>7.0000000000000007E-2</v>
      </c>
      <c r="BZ107" s="214">
        <v>7.0000000000000007E-2</v>
      </c>
      <c r="CA107" s="214">
        <v>7.0000000000000007E-2</v>
      </c>
      <c r="CB107" s="214">
        <v>7.0000000000000007E-2</v>
      </c>
      <c r="CC107" s="214">
        <v>7.0000000000000007E-2</v>
      </c>
      <c r="CD107" s="214">
        <v>7.0000000000000007E-2</v>
      </c>
      <c r="CE107" s="214">
        <v>0.14099999999999999</v>
      </c>
      <c r="CF107" s="214">
        <v>7.0000000000000007E-2</v>
      </c>
      <c r="CG107" s="214">
        <v>7.0000000000000007E-2</v>
      </c>
      <c r="CH107" s="214">
        <v>7.0000000000000007E-2</v>
      </c>
      <c r="CI107" s="215">
        <v>0.158</v>
      </c>
      <c r="CJ107" s="215">
        <v>0.35</v>
      </c>
      <c r="CK107" s="215">
        <v>0.14099999999999999</v>
      </c>
      <c r="CM107" s="216" t="s">
        <v>1647</v>
      </c>
      <c r="CN107" s="216" t="s">
        <v>1647</v>
      </c>
      <c r="CO107" s="216" t="s">
        <v>1647</v>
      </c>
      <c r="CP107" s="216" t="s">
        <v>1647</v>
      </c>
      <c r="CQ107" s="216" t="s">
        <v>1647</v>
      </c>
      <c r="CR107" s="216" t="s">
        <v>1647</v>
      </c>
      <c r="CS107" s="216" t="s">
        <v>1647</v>
      </c>
      <c r="CT107" s="216" t="s">
        <v>1647</v>
      </c>
      <c r="CU107" s="217" t="s">
        <v>1647</v>
      </c>
      <c r="CV107" s="210">
        <f t="shared" si="2"/>
        <v>102</v>
      </c>
    </row>
    <row r="108" spans="2:100" s="245" customFormat="1" x14ac:dyDescent="0.25">
      <c r="B108" s="243">
        <v>3027</v>
      </c>
      <c r="C108" s="243">
        <v>103</v>
      </c>
      <c r="D108" s="244">
        <f>SUMIF(Profielen!F:F,Monstervakken!C108,Profielen!K:K)</f>
        <v>59.5</v>
      </c>
      <c r="E108" s="286">
        <f t="shared" si="3"/>
        <v>0.30252100840336132</v>
      </c>
      <c r="F108" s="244">
        <f>SUMIF(Profielen!$F:$F,Monstervakken!$C108,Profielen!AO:AO)</f>
        <v>18</v>
      </c>
      <c r="G108" s="243"/>
      <c r="I108" s="262" t="s">
        <v>1647</v>
      </c>
      <c r="J108" s="261">
        <f>_xlfn.XLOOKUP(C108,OCE!C$13:C$27,OCE!B$13:B$27,".")</f>
        <v>4</v>
      </c>
      <c r="L108" s="210" t="s">
        <v>3751</v>
      </c>
      <c r="M108" s="210" t="s">
        <v>3750</v>
      </c>
      <c r="N108" s="210" t="s">
        <v>3745</v>
      </c>
      <c r="O108" s="210" t="s">
        <v>3746</v>
      </c>
      <c r="P108" s="210" t="s">
        <v>3746</v>
      </c>
      <c r="Q108" s="211" t="s">
        <v>3747</v>
      </c>
      <c r="R108" s="212">
        <v>0.14000000000000001</v>
      </c>
      <c r="S108" s="212">
        <v>0.53</v>
      </c>
      <c r="T108" s="212" t="s">
        <v>3748</v>
      </c>
      <c r="U108" s="212" t="s">
        <v>3748</v>
      </c>
      <c r="V108" s="212" t="s">
        <v>3748</v>
      </c>
      <c r="W108" s="212" t="s">
        <v>3748</v>
      </c>
      <c r="X108" s="212"/>
      <c r="Y108" s="212"/>
      <c r="Z108" s="212"/>
      <c r="AA108" s="212" t="s">
        <v>3748</v>
      </c>
      <c r="AB108" s="212" t="s">
        <v>3748</v>
      </c>
      <c r="AC108" s="212" t="s">
        <v>3748</v>
      </c>
      <c r="AD108" s="212" t="s">
        <v>3748</v>
      </c>
      <c r="AE108" s="212" t="s">
        <v>3748</v>
      </c>
      <c r="AF108" s="212" t="s">
        <v>3748</v>
      </c>
      <c r="AG108" s="212" t="s">
        <v>3748</v>
      </c>
      <c r="AH108" s="212" t="s">
        <v>3748</v>
      </c>
      <c r="AI108" s="212" t="s">
        <v>3748</v>
      </c>
      <c r="AJ108" s="212" t="s">
        <v>3748</v>
      </c>
      <c r="AK108" s="212" t="s">
        <v>3748</v>
      </c>
      <c r="AL108" s="212" t="s">
        <v>3748</v>
      </c>
      <c r="AM108" s="212"/>
      <c r="AN108" s="212"/>
      <c r="AO108" s="212"/>
      <c r="AP108" s="212" t="s">
        <v>3748</v>
      </c>
      <c r="AQ108" s="212" t="s">
        <v>3748</v>
      </c>
      <c r="AR108" s="212" t="s">
        <v>3748</v>
      </c>
      <c r="AS108" s="212" t="s">
        <v>3748</v>
      </c>
      <c r="AT108" s="212" t="s">
        <v>3748</v>
      </c>
      <c r="AU108" s="212" t="s">
        <v>3748</v>
      </c>
      <c r="AV108" s="212">
        <v>0.28000000000000003</v>
      </c>
      <c r="AW108" s="212" t="s">
        <v>3748</v>
      </c>
      <c r="AX108" s="212" t="s">
        <v>3748</v>
      </c>
      <c r="AY108" s="212" t="s">
        <v>3748</v>
      </c>
      <c r="AZ108" s="212">
        <v>0.28000000000000003</v>
      </c>
      <c r="BA108" s="213" t="s">
        <v>3692</v>
      </c>
      <c r="BB108" s="214">
        <v>20.399999999999999</v>
      </c>
      <c r="BC108" s="214">
        <v>7.0000000000000007E-2</v>
      </c>
      <c r="BD108" s="214">
        <v>7.0000000000000007E-2</v>
      </c>
      <c r="BE108" s="214">
        <v>7.0000000000000007E-2</v>
      </c>
      <c r="BF108" s="214">
        <v>7.0000000000000007E-2</v>
      </c>
      <c r="BG108" s="214"/>
      <c r="BH108" s="214"/>
      <c r="BI108" s="214"/>
      <c r="BJ108" s="214">
        <v>7.0000000000000007E-2</v>
      </c>
      <c r="BK108" s="214">
        <v>7.0000000000000007E-2</v>
      </c>
      <c r="BL108" s="214">
        <v>7.0000000000000007E-2</v>
      </c>
      <c r="BM108" s="214">
        <v>7.0000000000000007E-2</v>
      </c>
      <c r="BN108" s="214">
        <v>7.0000000000000007E-2</v>
      </c>
      <c r="BO108" s="214">
        <v>7.0000000000000007E-2</v>
      </c>
      <c r="BP108" s="214">
        <v>7.0000000000000007E-2</v>
      </c>
      <c r="BQ108" s="214">
        <v>7.0000000000000007E-2</v>
      </c>
      <c r="BR108" s="214">
        <v>7.0000000000000007E-2</v>
      </c>
      <c r="BS108" s="214">
        <v>7.0000000000000007E-2</v>
      </c>
      <c r="BT108" s="214">
        <v>7.0000000000000007E-2</v>
      </c>
      <c r="BU108" s="214">
        <v>7.0000000000000007E-2</v>
      </c>
      <c r="BV108" s="214"/>
      <c r="BW108" s="214"/>
      <c r="BX108" s="214"/>
      <c r="BY108" s="214">
        <v>7.0000000000000007E-2</v>
      </c>
      <c r="BZ108" s="214">
        <v>7.0000000000000007E-2</v>
      </c>
      <c r="CA108" s="214">
        <v>7.0000000000000007E-2</v>
      </c>
      <c r="CB108" s="214">
        <v>7.0000000000000007E-2</v>
      </c>
      <c r="CC108" s="214">
        <v>7.0000000000000007E-2</v>
      </c>
      <c r="CD108" s="214">
        <v>7.0000000000000007E-2</v>
      </c>
      <c r="CE108" s="214">
        <v>0.13700000000000001</v>
      </c>
      <c r="CF108" s="214">
        <v>7.0000000000000007E-2</v>
      </c>
      <c r="CG108" s="214">
        <v>7.0000000000000007E-2</v>
      </c>
      <c r="CH108" s="214">
        <v>7.0000000000000007E-2</v>
      </c>
      <c r="CI108" s="215">
        <v>6.8599999999999994E-2</v>
      </c>
      <c r="CJ108" s="215">
        <v>0.26</v>
      </c>
      <c r="CK108" s="215">
        <v>0.13700000000000001</v>
      </c>
      <c r="CM108" s="216" t="s">
        <v>1647</v>
      </c>
      <c r="CN108" s="216" t="s">
        <v>1647</v>
      </c>
      <c r="CO108" s="216" t="s">
        <v>1647</v>
      </c>
      <c r="CP108" s="216" t="s">
        <v>1647</v>
      </c>
      <c r="CQ108" s="216" t="s">
        <v>1647</v>
      </c>
      <c r="CR108" s="216" t="s">
        <v>1647</v>
      </c>
      <c r="CS108" s="216" t="s">
        <v>1647</v>
      </c>
      <c r="CT108" s="216" t="s">
        <v>1647</v>
      </c>
      <c r="CU108" s="217" t="s">
        <v>1647</v>
      </c>
      <c r="CV108" s="210">
        <f t="shared" si="2"/>
        <v>103</v>
      </c>
    </row>
    <row r="109" spans="2:100" s="245" customFormat="1" x14ac:dyDescent="0.25">
      <c r="B109" s="243">
        <v>4044</v>
      </c>
      <c r="C109" s="243">
        <v>104</v>
      </c>
      <c r="D109" s="244">
        <f>SUMIF(Profielen!F:F,Monstervakken!C109,Profielen!K:K)</f>
        <v>97</v>
      </c>
      <c r="E109" s="286">
        <f t="shared" si="3"/>
        <v>2.402061855670103</v>
      </c>
      <c r="F109" s="244">
        <f>SUMIF(Profielen!$F:$F,Monstervakken!$C109,Profielen!AO:AO)</f>
        <v>233</v>
      </c>
      <c r="G109" s="243"/>
      <c r="I109" s="262" t="s">
        <v>1647</v>
      </c>
      <c r="J109" s="261">
        <f>_xlfn.XLOOKUP(C109,OCE!C$13:C$27,OCE!B$13:B$27,".")</f>
        <v>5</v>
      </c>
      <c r="L109" s="210" t="s">
        <v>3751</v>
      </c>
      <c r="M109" s="210" t="s">
        <v>3752</v>
      </c>
      <c r="N109" s="210" t="s">
        <v>3745</v>
      </c>
      <c r="O109" s="210" t="s">
        <v>3746</v>
      </c>
      <c r="P109" s="210" t="s">
        <v>3746</v>
      </c>
      <c r="Q109" s="211" t="s">
        <v>3747</v>
      </c>
      <c r="R109" s="212">
        <v>0.42</v>
      </c>
      <c r="S109" s="212">
        <v>1.5</v>
      </c>
      <c r="T109" s="212" t="s">
        <v>3748</v>
      </c>
      <c r="U109" s="212" t="s">
        <v>3748</v>
      </c>
      <c r="V109" s="212" t="s">
        <v>3748</v>
      </c>
      <c r="W109" s="212" t="s">
        <v>3748</v>
      </c>
      <c r="X109" s="212"/>
      <c r="Y109" s="212"/>
      <c r="Z109" s="212"/>
      <c r="AA109" s="212" t="s">
        <v>3748</v>
      </c>
      <c r="AB109" s="212">
        <v>0.16</v>
      </c>
      <c r="AC109" s="212" t="s">
        <v>3748</v>
      </c>
      <c r="AD109" s="212" t="s">
        <v>3748</v>
      </c>
      <c r="AE109" s="212" t="s">
        <v>3748</v>
      </c>
      <c r="AF109" s="212" t="s">
        <v>3748</v>
      </c>
      <c r="AG109" s="212" t="s">
        <v>3748</v>
      </c>
      <c r="AH109" s="212" t="s">
        <v>3748</v>
      </c>
      <c r="AI109" s="212">
        <v>0.15</v>
      </c>
      <c r="AJ109" s="212" t="s">
        <v>3748</v>
      </c>
      <c r="AK109" s="212">
        <v>0.1</v>
      </c>
      <c r="AL109" s="212" t="s">
        <v>3748</v>
      </c>
      <c r="AM109" s="212"/>
      <c r="AN109" s="212"/>
      <c r="AO109" s="212"/>
      <c r="AP109" s="212" t="s">
        <v>3748</v>
      </c>
      <c r="AQ109" s="212" t="s">
        <v>3748</v>
      </c>
      <c r="AR109" s="212" t="s">
        <v>3748</v>
      </c>
      <c r="AS109" s="212" t="s">
        <v>3748</v>
      </c>
      <c r="AT109" s="212" t="s">
        <v>3748</v>
      </c>
      <c r="AU109" s="212">
        <v>0.16</v>
      </c>
      <c r="AV109" s="212">
        <v>1.5</v>
      </c>
      <c r="AW109" s="212">
        <v>0.17</v>
      </c>
      <c r="AX109" s="212" t="s">
        <v>3748</v>
      </c>
      <c r="AY109" s="212" t="s">
        <v>3748</v>
      </c>
      <c r="AZ109" s="212">
        <v>1.5</v>
      </c>
      <c r="BA109" s="213" t="s">
        <v>3692</v>
      </c>
      <c r="BB109" s="214">
        <v>41.8</v>
      </c>
      <c r="BC109" s="214">
        <v>7.0000000000000007E-2</v>
      </c>
      <c r="BD109" s="214">
        <v>7.0000000000000007E-2</v>
      </c>
      <c r="BE109" s="214">
        <v>7.0000000000000007E-2</v>
      </c>
      <c r="BF109" s="214">
        <v>7.0000000000000007E-2</v>
      </c>
      <c r="BG109" s="214"/>
      <c r="BH109" s="214"/>
      <c r="BI109" s="214"/>
      <c r="BJ109" s="214">
        <v>7.0000000000000007E-2</v>
      </c>
      <c r="BK109" s="214">
        <v>5.33E-2</v>
      </c>
      <c r="BL109" s="214">
        <v>7.0000000000000007E-2</v>
      </c>
      <c r="BM109" s="214">
        <v>7.0000000000000007E-2</v>
      </c>
      <c r="BN109" s="214">
        <v>7.0000000000000007E-2</v>
      </c>
      <c r="BO109" s="214">
        <v>7.0000000000000007E-2</v>
      </c>
      <c r="BP109" s="214">
        <v>7.0000000000000007E-2</v>
      </c>
      <c r="BQ109" s="214">
        <v>7.0000000000000007E-2</v>
      </c>
      <c r="BR109" s="214">
        <v>0.05</v>
      </c>
      <c r="BS109" s="214">
        <v>7.0000000000000007E-2</v>
      </c>
      <c r="BT109" s="214">
        <v>3.3300000000000003E-2</v>
      </c>
      <c r="BU109" s="214">
        <v>7.0000000000000007E-2</v>
      </c>
      <c r="BV109" s="214"/>
      <c r="BW109" s="214"/>
      <c r="BX109" s="214"/>
      <c r="BY109" s="214">
        <v>7.0000000000000007E-2</v>
      </c>
      <c r="BZ109" s="214">
        <v>7.0000000000000007E-2</v>
      </c>
      <c r="CA109" s="214">
        <v>7.0000000000000007E-2</v>
      </c>
      <c r="CB109" s="214">
        <v>7.0000000000000007E-2</v>
      </c>
      <c r="CC109" s="214">
        <v>7.0000000000000007E-2</v>
      </c>
      <c r="CD109" s="214">
        <v>5.33E-2</v>
      </c>
      <c r="CE109" s="214">
        <v>0.5</v>
      </c>
      <c r="CF109" s="214">
        <v>5.67E-2</v>
      </c>
      <c r="CG109" s="214">
        <v>7.0000000000000007E-2</v>
      </c>
      <c r="CH109" s="214">
        <v>7.0000000000000007E-2</v>
      </c>
      <c r="CI109" s="215">
        <v>0.14000000000000001</v>
      </c>
      <c r="CJ109" s="215">
        <v>0.5</v>
      </c>
      <c r="CK109" s="215">
        <v>0.5</v>
      </c>
      <c r="CM109" s="216" t="s">
        <v>1647</v>
      </c>
      <c r="CN109" s="216" t="s">
        <v>1647</v>
      </c>
      <c r="CO109" s="216" t="s">
        <v>1647</v>
      </c>
      <c r="CP109" s="216" t="s">
        <v>1647</v>
      </c>
      <c r="CQ109" s="216" t="s">
        <v>1647</v>
      </c>
      <c r="CR109" s="216" t="s">
        <v>1647</v>
      </c>
      <c r="CS109" s="216" t="s">
        <v>1647</v>
      </c>
      <c r="CT109" s="216" t="s">
        <v>1647</v>
      </c>
      <c r="CU109" s="217" t="s">
        <v>1647</v>
      </c>
      <c r="CV109" s="210">
        <f t="shared" si="2"/>
        <v>104</v>
      </c>
    </row>
    <row r="110" spans="2:100" s="245" customFormat="1" x14ac:dyDescent="0.25">
      <c r="B110" s="243">
        <v>4045</v>
      </c>
      <c r="C110" s="243">
        <v>106</v>
      </c>
      <c r="D110" s="244">
        <f>SUMIF(Profielen!F:F,Monstervakken!C110,Profielen!K:K)</f>
        <v>27.5</v>
      </c>
      <c r="E110" s="286">
        <f t="shared" si="3"/>
        <v>2.290909090909091</v>
      </c>
      <c r="F110" s="244">
        <f>SUMIF(Profielen!$F:$F,Monstervakken!$C110,Profielen!AO:AO)</f>
        <v>63</v>
      </c>
      <c r="G110" s="243"/>
      <c r="I110" s="243"/>
      <c r="J110" s="261"/>
      <c r="L110" s="210" t="s">
        <v>3751</v>
      </c>
      <c r="M110" s="210" t="s">
        <v>3752</v>
      </c>
      <c r="N110" s="210" t="s">
        <v>3745</v>
      </c>
      <c r="O110" s="210" t="s">
        <v>3746</v>
      </c>
      <c r="P110" s="273" t="s">
        <v>3746</v>
      </c>
      <c r="Q110" s="211" t="s">
        <v>3747</v>
      </c>
      <c r="R110" s="212">
        <v>0.43</v>
      </c>
      <c r="S110" s="212">
        <v>1.2</v>
      </c>
      <c r="T110" s="210"/>
      <c r="U110" s="211" t="s">
        <v>3747</v>
      </c>
      <c r="V110" s="212"/>
      <c r="W110" s="212"/>
      <c r="X110" s="212"/>
      <c r="Y110" s="212"/>
      <c r="Z110" s="212"/>
      <c r="AA110" s="212"/>
      <c r="AB110" s="212"/>
      <c r="AC110" s="212"/>
      <c r="AD110" s="212"/>
      <c r="AE110" s="212"/>
      <c r="AF110" s="212"/>
      <c r="AG110" s="212"/>
      <c r="AH110" s="212"/>
      <c r="AI110" s="212"/>
      <c r="AJ110" s="212"/>
      <c r="AK110" s="212"/>
      <c r="AL110" s="212"/>
      <c r="AM110" s="212"/>
      <c r="AN110" s="212"/>
      <c r="AO110" s="212"/>
      <c r="AP110" s="212"/>
      <c r="AQ110" s="212"/>
      <c r="AR110" s="212"/>
      <c r="AS110" s="212"/>
      <c r="AT110" s="212"/>
      <c r="AU110" s="212"/>
      <c r="AV110" s="212"/>
      <c r="AW110" s="212"/>
      <c r="AX110" s="212"/>
      <c r="AY110" s="212"/>
      <c r="AZ110" s="212">
        <v>1</v>
      </c>
      <c r="BA110" s="213" t="s">
        <v>3692</v>
      </c>
      <c r="BB110" s="214">
        <v>30.7</v>
      </c>
      <c r="BC110" s="214"/>
      <c r="BD110" s="214"/>
      <c r="BE110" s="214"/>
      <c r="BF110" s="214"/>
      <c r="BG110" s="214"/>
      <c r="BH110" s="214"/>
      <c r="BI110" s="214"/>
      <c r="BJ110" s="214"/>
      <c r="BK110" s="214"/>
      <c r="BL110" s="214"/>
      <c r="BM110" s="214"/>
      <c r="BN110" s="214"/>
      <c r="BO110" s="214"/>
      <c r="BP110" s="214"/>
      <c r="BQ110" s="214"/>
      <c r="BR110" s="214"/>
      <c r="BS110" s="214"/>
      <c r="BT110" s="214"/>
      <c r="BU110" s="214"/>
      <c r="BV110" s="214"/>
      <c r="BW110" s="214"/>
      <c r="BX110" s="214"/>
      <c r="BY110" s="214"/>
      <c r="BZ110" s="214"/>
      <c r="CA110" s="214"/>
      <c r="CB110" s="214"/>
      <c r="CC110" s="214"/>
      <c r="CD110" s="214"/>
      <c r="CE110" s="214"/>
      <c r="CF110" s="214"/>
      <c r="CG110" s="214"/>
      <c r="CH110" s="214"/>
      <c r="CI110" s="215">
        <v>0.14299999999999999</v>
      </c>
      <c r="CJ110" s="215">
        <v>0.4</v>
      </c>
      <c r="CK110" s="215">
        <v>0.33300000000000002</v>
      </c>
      <c r="CL110" s="210"/>
      <c r="CM110" s="216" t="s">
        <v>1647</v>
      </c>
      <c r="CN110" s="216" t="s">
        <v>1647</v>
      </c>
      <c r="CO110" s="216" t="s">
        <v>1647</v>
      </c>
      <c r="CP110" s="216" t="s">
        <v>1647</v>
      </c>
      <c r="CQ110" s="216" t="s">
        <v>1647</v>
      </c>
      <c r="CR110" s="216" t="s">
        <v>1647</v>
      </c>
      <c r="CS110" s="216" t="s">
        <v>1647</v>
      </c>
      <c r="CT110" s="216" t="s">
        <v>1647</v>
      </c>
      <c r="CU110" s="217" t="s">
        <v>1647</v>
      </c>
      <c r="CV110" s="210">
        <f t="shared" si="2"/>
        <v>106</v>
      </c>
    </row>
    <row r="111" spans="2:100" s="245" customFormat="1" x14ac:dyDescent="0.25">
      <c r="B111" s="243">
        <v>4046</v>
      </c>
      <c r="C111" s="243">
        <v>107</v>
      </c>
      <c r="D111" s="244">
        <f>SUMIF(Profielen!F:F,Monstervakken!C111,Profielen!K:K)</f>
        <v>38.5</v>
      </c>
      <c r="E111" s="286">
        <f t="shared" si="3"/>
        <v>1.2207792207792207</v>
      </c>
      <c r="F111" s="244">
        <f>SUMIF(Profielen!$F:$F,Monstervakken!$C111,Profielen!AO:AO)</f>
        <v>47</v>
      </c>
      <c r="G111" s="243"/>
      <c r="I111" s="243"/>
      <c r="J111" s="261" t="str">
        <f>_xlfn.XLOOKUP(C111,OCE!C$13:C$27,OCE!B$13:B$27,".")</f>
        <v>.</v>
      </c>
      <c r="L111" s="210" t="s">
        <v>3757</v>
      </c>
      <c r="M111" s="210" t="s">
        <v>3752</v>
      </c>
      <c r="N111" s="210" t="s">
        <v>3759</v>
      </c>
      <c r="O111" s="210" t="s">
        <v>3757</v>
      </c>
      <c r="P111" s="210" t="s">
        <v>3761</v>
      </c>
      <c r="Q111" s="211" t="s">
        <v>3747</v>
      </c>
      <c r="R111" s="212">
        <v>0.32</v>
      </c>
      <c r="S111" s="212">
        <v>1.5</v>
      </c>
      <c r="T111" s="212" t="s">
        <v>3748</v>
      </c>
      <c r="U111" s="212" t="s">
        <v>3748</v>
      </c>
      <c r="V111" s="212" t="s">
        <v>3748</v>
      </c>
      <c r="W111" s="212" t="s">
        <v>3748</v>
      </c>
      <c r="X111" s="212"/>
      <c r="Y111" s="212"/>
      <c r="Z111" s="212"/>
      <c r="AA111" s="212" t="s">
        <v>3748</v>
      </c>
      <c r="AB111" s="212" t="s">
        <v>3748</v>
      </c>
      <c r="AC111" s="212" t="s">
        <v>3748</v>
      </c>
      <c r="AD111" s="212" t="s">
        <v>3748</v>
      </c>
      <c r="AE111" s="212" t="s">
        <v>3748</v>
      </c>
      <c r="AF111" s="212" t="s">
        <v>3748</v>
      </c>
      <c r="AG111" s="212" t="s">
        <v>3748</v>
      </c>
      <c r="AH111" s="212" t="s">
        <v>3748</v>
      </c>
      <c r="AI111" s="212">
        <v>0.16</v>
      </c>
      <c r="AJ111" s="212">
        <v>0.16</v>
      </c>
      <c r="AK111" s="212">
        <v>0.24</v>
      </c>
      <c r="AL111" s="212" t="s">
        <v>3748</v>
      </c>
      <c r="AM111" s="212"/>
      <c r="AN111" s="212"/>
      <c r="AO111" s="212"/>
      <c r="AP111" s="212" t="s">
        <v>3748</v>
      </c>
      <c r="AQ111" s="212" t="s">
        <v>3748</v>
      </c>
      <c r="AR111" s="212" t="s">
        <v>3748</v>
      </c>
      <c r="AS111" s="212" t="s">
        <v>3748</v>
      </c>
      <c r="AT111" s="212" t="s">
        <v>3748</v>
      </c>
      <c r="AU111" s="212">
        <v>0.37</v>
      </c>
      <c r="AV111" s="212">
        <v>3.8</v>
      </c>
      <c r="AW111" s="212">
        <v>0.27</v>
      </c>
      <c r="AX111" s="212" t="s">
        <v>3748</v>
      </c>
      <c r="AY111" s="212" t="s">
        <v>3748</v>
      </c>
      <c r="AZ111" s="212">
        <v>3.8</v>
      </c>
      <c r="BA111" s="213" t="s">
        <v>3692</v>
      </c>
      <c r="BB111" s="214">
        <v>15.1</v>
      </c>
      <c r="BC111" s="214">
        <v>7.0000000000000007E-2</v>
      </c>
      <c r="BD111" s="214">
        <v>7.0000000000000007E-2</v>
      </c>
      <c r="BE111" s="214">
        <v>7.0000000000000007E-2</v>
      </c>
      <c r="BF111" s="214">
        <v>7.0000000000000007E-2</v>
      </c>
      <c r="BG111" s="214"/>
      <c r="BH111" s="214"/>
      <c r="BI111" s="214"/>
      <c r="BJ111" s="214">
        <v>7.0000000000000007E-2</v>
      </c>
      <c r="BK111" s="214">
        <v>7.0000000000000007E-2</v>
      </c>
      <c r="BL111" s="214">
        <v>7.0000000000000007E-2</v>
      </c>
      <c r="BM111" s="214">
        <v>7.0000000000000007E-2</v>
      </c>
      <c r="BN111" s="214">
        <v>7.0000000000000007E-2</v>
      </c>
      <c r="BO111" s="214">
        <v>7.0000000000000007E-2</v>
      </c>
      <c r="BP111" s="214">
        <v>7.0000000000000007E-2</v>
      </c>
      <c r="BQ111" s="214">
        <v>7.0000000000000007E-2</v>
      </c>
      <c r="BR111" s="214">
        <v>0.106</v>
      </c>
      <c r="BS111" s="214">
        <v>0.106</v>
      </c>
      <c r="BT111" s="214">
        <v>0.159</v>
      </c>
      <c r="BU111" s="214">
        <v>7.0000000000000007E-2</v>
      </c>
      <c r="BV111" s="214"/>
      <c r="BW111" s="214"/>
      <c r="BX111" s="214"/>
      <c r="BY111" s="214">
        <v>7.0000000000000007E-2</v>
      </c>
      <c r="BZ111" s="214">
        <v>7.0000000000000007E-2</v>
      </c>
      <c r="CA111" s="214">
        <v>7.0000000000000007E-2</v>
      </c>
      <c r="CB111" s="214">
        <v>7.0000000000000007E-2</v>
      </c>
      <c r="CC111" s="214">
        <v>7.0000000000000007E-2</v>
      </c>
      <c r="CD111" s="214">
        <v>0.245</v>
      </c>
      <c r="CE111" s="214">
        <v>2.52</v>
      </c>
      <c r="CF111" s="214">
        <v>0.17899999999999999</v>
      </c>
      <c r="CG111" s="214">
        <v>7.0000000000000007E-2</v>
      </c>
      <c r="CH111" s="214">
        <v>7.0000000000000007E-2</v>
      </c>
      <c r="CI111" s="215">
        <v>0.21199999999999999</v>
      </c>
      <c r="CJ111" s="215">
        <v>0.99299999999999999</v>
      </c>
      <c r="CK111" s="215">
        <v>2.52</v>
      </c>
      <c r="CM111" s="216" t="s">
        <v>32</v>
      </c>
      <c r="CN111" s="216" t="s">
        <v>1647</v>
      </c>
      <c r="CO111" s="216" t="s">
        <v>1647</v>
      </c>
      <c r="CP111" s="216" t="s">
        <v>1647</v>
      </c>
      <c r="CQ111" s="216" t="s">
        <v>32</v>
      </c>
      <c r="CR111" s="216" t="s">
        <v>32</v>
      </c>
      <c r="CS111" s="216" t="s">
        <v>32</v>
      </c>
      <c r="CT111" s="216" t="s">
        <v>32</v>
      </c>
      <c r="CU111" s="217" t="s">
        <v>32</v>
      </c>
      <c r="CV111" s="210">
        <f t="shared" si="2"/>
        <v>107</v>
      </c>
    </row>
    <row r="112" spans="2:100" s="245" customFormat="1" x14ac:dyDescent="0.25">
      <c r="B112" s="243">
        <v>4047</v>
      </c>
      <c r="C112" s="243">
        <v>108</v>
      </c>
      <c r="D112" s="244">
        <f>SUMIF(Profielen!F:F,Monstervakken!C112,Profielen!K:K)</f>
        <v>103</v>
      </c>
      <c r="E112" s="286">
        <f t="shared" si="3"/>
        <v>0.53398058252427183</v>
      </c>
      <c r="F112" s="244">
        <f>SUMIF(Profielen!$F:$F,Monstervakken!$C112,Profielen!AO:AO)</f>
        <v>55</v>
      </c>
      <c r="G112" s="243"/>
      <c r="I112" s="243"/>
      <c r="J112" s="261" t="str">
        <f>_xlfn.XLOOKUP(C112,OCE!C$13:C$27,OCE!B$13:B$27,".")</f>
        <v>.</v>
      </c>
      <c r="L112" s="210" t="s">
        <v>3751</v>
      </c>
      <c r="M112" s="210" t="s">
        <v>3752</v>
      </c>
      <c r="N112" s="210" t="s">
        <v>3745</v>
      </c>
      <c r="O112" s="210" t="s">
        <v>3746</v>
      </c>
      <c r="P112" s="210" t="s">
        <v>3746</v>
      </c>
      <c r="Q112" s="211" t="s">
        <v>3747</v>
      </c>
      <c r="R112" s="212">
        <v>0.43</v>
      </c>
      <c r="S112" s="212">
        <v>1.3</v>
      </c>
      <c r="T112" s="212" t="s">
        <v>3748</v>
      </c>
      <c r="U112" s="212" t="s">
        <v>3748</v>
      </c>
      <c r="V112" s="212" t="s">
        <v>3748</v>
      </c>
      <c r="W112" s="212" t="s">
        <v>3748</v>
      </c>
      <c r="X112" s="212"/>
      <c r="Y112" s="212"/>
      <c r="Z112" s="212"/>
      <c r="AA112" s="212" t="s">
        <v>3748</v>
      </c>
      <c r="AB112" s="212">
        <v>0.27</v>
      </c>
      <c r="AC112" s="212" t="s">
        <v>3748</v>
      </c>
      <c r="AD112" s="212">
        <v>0.15</v>
      </c>
      <c r="AE112" s="212" t="s">
        <v>3748</v>
      </c>
      <c r="AF112" s="212" t="s">
        <v>3748</v>
      </c>
      <c r="AG112" s="212" t="s">
        <v>3748</v>
      </c>
      <c r="AH112" s="212" t="s">
        <v>3748</v>
      </c>
      <c r="AI112" s="212" t="s">
        <v>3748</v>
      </c>
      <c r="AJ112" s="212" t="s">
        <v>3748</v>
      </c>
      <c r="AK112" s="212" t="s">
        <v>3748</v>
      </c>
      <c r="AL112" s="212" t="s">
        <v>3748</v>
      </c>
      <c r="AM112" s="212"/>
      <c r="AN112" s="212"/>
      <c r="AO112" s="212"/>
      <c r="AP112" s="212" t="s">
        <v>3748</v>
      </c>
      <c r="AQ112" s="212" t="s">
        <v>3748</v>
      </c>
      <c r="AR112" s="212" t="s">
        <v>3748</v>
      </c>
      <c r="AS112" s="212" t="s">
        <v>3748</v>
      </c>
      <c r="AT112" s="212" t="s">
        <v>3748</v>
      </c>
      <c r="AU112" s="212">
        <v>0.24</v>
      </c>
      <c r="AV112" s="212">
        <v>1.5</v>
      </c>
      <c r="AW112" s="212">
        <v>0.19</v>
      </c>
      <c r="AX112" s="212" t="s">
        <v>3748</v>
      </c>
      <c r="AY112" s="212" t="s">
        <v>3748</v>
      </c>
      <c r="AZ112" s="212">
        <v>1.5</v>
      </c>
      <c r="BA112" s="213" t="s">
        <v>3692</v>
      </c>
      <c r="BB112" s="214">
        <v>30.7</v>
      </c>
      <c r="BC112" s="214">
        <v>7.0000000000000007E-2</v>
      </c>
      <c r="BD112" s="214">
        <v>7.0000000000000007E-2</v>
      </c>
      <c r="BE112" s="214">
        <v>7.0000000000000007E-2</v>
      </c>
      <c r="BF112" s="214">
        <v>7.0000000000000007E-2</v>
      </c>
      <c r="BG112" s="214"/>
      <c r="BH112" s="214"/>
      <c r="BI112" s="214"/>
      <c r="BJ112" s="214">
        <v>7.0000000000000007E-2</v>
      </c>
      <c r="BK112" s="214">
        <v>0.09</v>
      </c>
      <c r="BL112" s="214">
        <v>7.0000000000000007E-2</v>
      </c>
      <c r="BM112" s="214">
        <v>0.05</v>
      </c>
      <c r="BN112" s="214">
        <v>7.0000000000000007E-2</v>
      </c>
      <c r="BO112" s="214">
        <v>7.0000000000000007E-2</v>
      </c>
      <c r="BP112" s="214">
        <v>7.0000000000000007E-2</v>
      </c>
      <c r="BQ112" s="214">
        <v>7.0000000000000007E-2</v>
      </c>
      <c r="BR112" s="214">
        <v>7.0000000000000007E-2</v>
      </c>
      <c r="BS112" s="214">
        <v>7.0000000000000007E-2</v>
      </c>
      <c r="BT112" s="214">
        <v>7.0000000000000007E-2</v>
      </c>
      <c r="BU112" s="214">
        <v>7.0000000000000007E-2</v>
      </c>
      <c r="BV112" s="214"/>
      <c r="BW112" s="214"/>
      <c r="BX112" s="214"/>
      <c r="BY112" s="214">
        <v>7.0000000000000007E-2</v>
      </c>
      <c r="BZ112" s="214">
        <v>7.0000000000000007E-2</v>
      </c>
      <c r="CA112" s="214">
        <v>7.0000000000000007E-2</v>
      </c>
      <c r="CB112" s="214">
        <v>7.0000000000000007E-2</v>
      </c>
      <c r="CC112" s="214">
        <v>7.0000000000000007E-2</v>
      </c>
      <c r="CD112" s="214">
        <v>0.08</v>
      </c>
      <c r="CE112" s="214">
        <v>0.5</v>
      </c>
      <c r="CF112" s="214">
        <v>6.3299999999999995E-2</v>
      </c>
      <c r="CG112" s="214">
        <v>7.0000000000000007E-2</v>
      </c>
      <c r="CH112" s="214">
        <v>7.0000000000000007E-2</v>
      </c>
      <c r="CI112" s="215">
        <v>0.14299999999999999</v>
      </c>
      <c r="CJ112" s="215">
        <v>0.433</v>
      </c>
      <c r="CK112" s="215">
        <v>0.5</v>
      </c>
      <c r="CM112" s="216" t="s">
        <v>1647</v>
      </c>
      <c r="CN112" s="216" t="s">
        <v>1647</v>
      </c>
      <c r="CO112" s="216" t="s">
        <v>1647</v>
      </c>
      <c r="CP112" s="216" t="s">
        <v>1647</v>
      </c>
      <c r="CQ112" s="216" t="s">
        <v>1647</v>
      </c>
      <c r="CR112" s="216" t="s">
        <v>1647</v>
      </c>
      <c r="CS112" s="216" t="s">
        <v>1647</v>
      </c>
      <c r="CT112" s="216" t="s">
        <v>1647</v>
      </c>
      <c r="CU112" s="217" t="s">
        <v>1647</v>
      </c>
      <c r="CV112" s="210">
        <f t="shared" si="2"/>
        <v>108</v>
      </c>
    </row>
    <row r="113" spans="2:100" s="245" customFormat="1" x14ac:dyDescent="0.25">
      <c r="B113" s="243">
        <v>4048</v>
      </c>
      <c r="C113" s="243">
        <v>109</v>
      </c>
      <c r="D113" s="244">
        <f>SUMIF(Profielen!F:F,Monstervakken!C113,Profielen!K:K)</f>
        <v>197.5</v>
      </c>
      <c r="E113" s="286">
        <f t="shared" si="3"/>
        <v>0.55696202531645567</v>
      </c>
      <c r="F113" s="244">
        <f>SUMIF(Profielen!$F:$F,Monstervakken!$C113,Profielen!AO:AO)</f>
        <v>110</v>
      </c>
      <c r="G113" s="243"/>
      <c r="I113" s="243"/>
      <c r="J113" s="261" t="str">
        <f>_xlfn.XLOOKUP(C113,OCE!C$13:C$27,OCE!B$13:B$27,".")</f>
        <v>.</v>
      </c>
      <c r="L113" s="210" t="s">
        <v>3751</v>
      </c>
      <c r="M113" s="210" t="s">
        <v>3752</v>
      </c>
      <c r="N113" s="210" t="s">
        <v>3745</v>
      </c>
      <c r="O113" s="210" t="s">
        <v>3746</v>
      </c>
      <c r="P113" s="210" t="s">
        <v>3746</v>
      </c>
      <c r="Q113" s="211" t="s">
        <v>3747</v>
      </c>
      <c r="R113" s="212">
        <v>0.3</v>
      </c>
      <c r="S113" s="212">
        <v>0.71</v>
      </c>
      <c r="T113" s="212" t="s">
        <v>3748</v>
      </c>
      <c r="U113" s="212" t="s">
        <v>3748</v>
      </c>
      <c r="V113" s="212" t="s">
        <v>3748</v>
      </c>
      <c r="W113" s="212" t="s">
        <v>3748</v>
      </c>
      <c r="X113" s="212"/>
      <c r="Y113" s="212"/>
      <c r="Z113" s="212"/>
      <c r="AA113" s="212" t="s">
        <v>3748</v>
      </c>
      <c r="AB113" s="212" t="s">
        <v>3748</v>
      </c>
      <c r="AC113" s="212" t="s">
        <v>3748</v>
      </c>
      <c r="AD113" s="212" t="s">
        <v>3748</v>
      </c>
      <c r="AE113" s="212" t="s">
        <v>3748</v>
      </c>
      <c r="AF113" s="212" t="s">
        <v>3748</v>
      </c>
      <c r="AG113" s="212" t="s">
        <v>3748</v>
      </c>
      <c r="AH113" s="212" t="s">
        <v>3748</v>
      </c>
      <c r="AI113" s="212" t="s">
        <v>3748</v>
      </c>
      <c r="AJ113" s="212" t="s">
        <v>3748</v>
      </c>
      <c r="AK113" s="212" t="s">
        <v>3748</v>
      </c>
      <c r="AL113" s="212" t="s">
        <v>3748</v>
      </c>
      <c r="AM113" s="212"/>
      <c r="AN113" s="212"/>
      <c r="AO113" s="212"/>
      <c r="AP113" s="212" t="s">
        <v>3748</v>
      </c>
      <c r="AQ113" s="212" t="s">
        <v>3748</v>
      </c>
      <c r="AR113" s="212" t="s">
        <v>3748</v>
      </c>
      <c r="AS113" s="212" t="s">
        <v>3748</v>
      </c>
      <c r="AT113" s="212" t="s">
        <v>3748</v>
      </c>
      <c r="AU113" s="212">
        <v>0.2</v>
      </c>
      <c r="AV113" s="212">
        <v>0.59</v>
      </c>
      <c r="AW113" s="212" t="s">
        <v>3748</v>
      </c>
      <c r="AX113" s="212" t="s">
        <v>3748</v>
      </c>
      <c r="AY113" s="212" t="s">
        <v>3748</v>
      </c>
      <c r="AZ113" s="212">
        <v>0.59</v>
      </c>
      <c r="BA113" s="213" t="s">
        <v>3692</v>
      </c>
      <c r="BB113" s="214">
        <v>59.9</v>
      </c>
      <c r="BC113" s="214">
        <v>7.0000000000000007E-2</v>
      </c>
      <c r="BD113" s="214">
        <v>7.0000000000000007E-2</v>
      </c>
      <c r="BE113" s="214">
        <v>7.0000000000000007E-2</v>
      </c>
      <c r="BF113" s="214">
        <v>7.0000000000000007E-2</v>
      </c>
      <c r="BG113" s="214"/>
      <c r="BH113" s="214"/>
      <c r="BI113" s="214"/>
      <c r="BJ113" s="214">
        <v>7.0000000000000007E-2</v>
      </c>
      <c r="BK113" s="214">
        <v>7.0000000000000007E-2</v>
      </c>
      <c r="BL113" s="214">
        <v>7.0000000000000007E-2</v>
      </c>
      <c r="BM113" s="214">
        <v>7.0000000000000007E-2</v>
      </c>
      <c r="BN113" s="214">
        <v>7.0000000000000007E-2</v>
      </c>
      <c r="BO113" s="214">
        <v>7.0000000000000007E-2</v>
      </c>
      <c r="BP113" s="214">
        <v>7.0000000000000007E-2</v>
      </c>
      <c r="BQ113" s="214">
        <v>7.0000000000000007E-2</v>
      </c>
      <c r="BR113" s="214">
        <v>7.0000000000000007E-2</v>
      </c>
      <c r="BS113" s="214">
        <v>7.0000000000000007E-2</v>
      </c>
      <c r="BT113" s="214">
        <v>7.0000000000000007E-2</v>
      </c>
      <c r="BU113" s="214">
        <v>7.0000000000000007E-2</v>
      </c>
      <c r="BV113" s="214"/>
      <c r="BW113" s="214"/>
      <c r="BX113" s="214"/>
      <c r="BY113" s="214">
        <v>7.0000000000000007E-2</v>
      </c>
      <c r="BZ113" s="214">
        <v>7.0000000000000007E-2</v>
      </c>
      <c r="CA113" s="214">
        <v>7.0000000000000007E-2</v>
      </c>
      <c r="CB113" s="214">
        <v>7.0000000000000007E-2</v>
      </c>
      <c r="CC113" s="214">
        <v>7.0000000000000007E-2</v>
      </c>
      <c r="CD113" s="214">
        <v>6.6699999999999995E-2</v>
      </c>
      <c r="CE113" s="214">
        <v>0.19700000000000001</v>
      </c>
      <c r="CF113" s="214">
        <v>7.0000000000000007E-2</v>
      </c>
      <c r="CG113" s="214">
        <v>7.0000000000000007E-2</v>
      </c>
      <c r="CH113" s="214">
        <v>7.0000000000000007E-2</v>
      </c>
      <c r="CI113" s="215">
        <v>0.1</v>
      </c>
      <c r="CJ113" s="215">
        <v>0.23699999999999999</v>
      </c>
      <c r="CK113" s="215">
        <v>0.19700000000000001</v>
      </c>
      <c r="CM113" s="216" t="s">
        <v>1647</v>
      </c>
      <c r="CN113" s="216" t="s">
        <v>1647</v>
      </c>
      <c r="CO113" s="216" t="s">
        <v>1647</v>
      </c>
      <c r="CP113" s="216" t="s">
        <v>1647</v>
      </c>
      <c r="CQ113" s="216" t="s">
        <v>1647</v>
      </c>
      <c r="CR113" s="216" t="s">
        <v>1647</v>
      </c>
      <c r="CS113" s="216" t="s">
        <v>1647</v>
      </c>
      <c r="CT113" s="216" t="s">
        <v>1647</v>
      </c>
      <c r="CU113" s="217" t="s">
        <v>1647</v>
      </c>
      <c r="CV113" s="210">
        <f t="shared" si="2"/>
        <v>109</v>
      </c>
    </row>
    <row r="114" spans="2:100" s="245" customFormat="1" x14ac:dyDescent="0.25">
      <c r="B114" s="243">
        <v>2022</v>
      </c>
      <c r="C114" s="243">
        <v>110</v>
      </c>
      <c r="D114" s="244">
        <f>SUMIF(Profielen!F:F,Monstervakken!C114,Profielen!K:K)</f>
        <v>223</v>
      </c>
      <c r="E114" s="286">
        <f t="shared" si="3"/>
        <v>0.3094170403587444</v>
      </c>
      <c r="F114" s="244">
        <f>SUMIF(Profielen!$F:$F,Monstervakken!$C114,Profielen!AO:AO)</f>
        <v>69</v>
      </c>
      <c r="G114" s="243"/>
      <c r="I114" s="243"/>
      <c r="J114" s="261" t="str">
        <f>_xlfn.XLOOKUP(C114,OCE!C$13:C$27,OCE!B$13:B$27,".")</f>
        <v>.</v>
      </c>
      <c r="L114" s="210" t="s">
        <v>3744</v>
      </c>
      <c r="M114" s="210" t="s">
        <v>3744</v>
      </c>
      <c r="N114" s="210" t="s">
        <v>3745</v>
      </c>
      <c r="O114" s="210" t="s">
        <v>3746</v>
      </c>
      <c r="P114" s="210" t="s">
        <v>3746</v>
      </c>
      <c r="Q114" s="211" t="s">
        <v>3747</v>
      </c>
      <c r="R114" s="212">
        <v>0.45</v>
      </c>
      <c r="S114" s="212">
        <v>0.83</v>
      </c>
      <c r="T114" s="212" t="s">
        <v>3748</v>
      </c>
      <c r="U114" s="212" t="s">
        <v>3748</v>
      </c>
      <c r="V114" s="212" t="s">
        <v>3748</v>
      </c>
      <c r="W114" s="212" t="s">
        <v>3748</v>
      </c>
      <c r="X114" s="212"/>
      <c r="Y114" s="212"/>
      <c r="Z114" s="212"/>
      <c r="AA114" s="212" t="s">
        <v>3748</v>
      </c>
      <c r="AB114" s="212">
        <v>0.11</v>
      </c>
      <c r="AC114" s="212" t="s">
        <v>3748</v>
      </c>
      <c r="AD114" s="212">
        <v>0.22</v>
      </c>
      <c r="AE114" s="212" t="s">
        <v>3748</v>
      </c>
      <c r="AF114" s="212">
        <v>0.12</v>
      </c>
      <c r="AG114" s="212" t="s">
        <v>3748</v>
      </c>
      <c r="AH114" s="212" t="s">
        <v>3748</v>
      </c>
      <c r="AI114" s="212" t="s">
        <v>3748</v>
      </c>
      <c r="AJ114" s="212">
        <v>0.14000000000000001</v>
      </c>
      <c r="AK114" s="212" t="s">
        <v>3748</v>
      </c>
      <c r="AL114" s="212" t="s">
        <v>3748</v>
      </c>
      <c r="AM114" s="212"/>
      <c r="AN114" s="212"/>
      <c r="AO114" s="212"/>
      <c r="AP114" s="212" t="s">
        <v>3748</v>
      </c>
      <c r="AQ114" s="212" t="s">
        <v>3748</v>
      </c>
      <c r="AR114" s="212" t="s">
        <v>3748</v>
      </c>
      <c r="AS114" s="212" t="s">
        <v>3748</v>
      </c>
      <c r="AT114" s="212" t="s">
        <v>3748</v>
      </c>
      <c r="AU114" s="212">
        <v>0.81</v>
      </c>
      <c r="AV114" s="212">
        <v>1</v>
      </c>
      <c r="AW114" s="212">
        <v>0.25</v>
      </c>
      <c r="AX114" s="212" t="s">
        <v>3748</v>
      </c>
      <c r="AY114" s="212" t="s">
        <v>3748</v>
      </c>
      <c r="AZ114" s="212">
        <v>1</v>
      </c>
      <c r="BA114" s="213" t="s">
        <v>3692</v>
      </c>
      <c r="BB114" s="214">
        <v>58.1</v>
      </c>
      <c r="BC114" s="214">
        <v>7.0000000000000007E-2</v>
      </c>
      <c r="BD114" s="214">
        <v>7.0000000000000007E-2</v>
      </c>
      <c r="BE114" s="214">
        <v>7.0000000000000007E-2</v>
      </c>
      <c r="BF114" s="214">
        <v>7.0000000000000007E-2</v>
      </c>
      <c r="BG114" s="214"/>
      <c r="BH114" s="214"/>
      <c r="BI114" s="214"/>
      <c r="BJ114" s="214">
        <v>7.0000000000000007E-2</v>
      </c>
      <c r="BK114" s="214">
        <v>3.6700000000000003E-2</v>
      </c>
      <c r="BL114" s="214">
        <v>7.0000000000000007E-2</v>
      </c>
      <c r="BM114" s="214">
        <v>7.3300000000000004E-2</v>
      </c>
      <c r="BN114" s="214">
        <v>7.0000000000000007E-2</v>
      </c>
      <c r="BO114" s="214">
        <v>0.04</v>
      </c>
      <c r="BP114" s="214">
        <v>7.0000000000000007E-2</v>
      </c>
      <c r="BQ114" s="214">
        <v>7.0000000000000007E-2</v>
      </c>
      <c r="BR114" s="214">
        <v>7.0000000000000007E-2</v>
      </c>
      <c r="BS114" s="214">
        <v>4.6699999999999998E-2</v>
      </c>
      <c r="BT114" s="214">
        <v>7.0000000000000007E-2</v>
      </c>
      <c r="BU114" s="214">
        <v>7.0000000000000007E-2</v>
      </c>
      <c r="BV114" s="214"/>
      <c r="BW114" s="214"/>
      <c r="BX114" s="214"/>
      <c r="BY114" s="214">
        <v>7.0000000000000007E-2</v>
      </c>
      <c r="BZ114" s="214">
        <v>7.0000000000000007E-2</v>
      </c>
      <c r="CA114" s="214">
        <v>7.0000000000000007E-2</v>
      </c>
      <c r="CB114" s="214">
        <v>7.0000000000000007E-2</v>
      </c>
      <c r="CC114" s="214">
        <v>7.0000000000000007E-2</v>
      </c>
      <c r="CD114" s="214">
        <v>0.27</v>
      </c>
      <c r="CE114" s="214">
        <v>0.33300000000000002</v>
      </c>
      <c r="CF114" s="214">
        <v>8.3299999999999999E-2</v>
      </c>
      <c r="CG114" s="214">
        <v>7.0000000000000007E-2</v>
      </c>
      <c r="CH114" s="214">
        <v>7.0000000000000007E-2</v>
      </c>
      <c r="CI114" s="215">
        <v>0.15</v>
      </c>
      <c r="CJ114" s="215">
        <v>0.27700000000000002</v>
      </c>
      <c r="CK114" s="215">
        <v>0.33300000000000002</v>
      </c>
      <c r="CM114" s="216" t="s">
        <v>1647</v>
      </c>
      <c r="CN114" s="216" t="s">
        <v>1647</v>
      </c>
      <c r="CO114" s="216" t="s">
        <v>1647</v>
      </c>
      <c r="CP114" s="216" t="s">
        <v>1647</v>
      </c>
      <c r="CQ114" s="216" t="s">
        <v>1647</v>
      </c>
      <c r="CR114" s="216" t="s">
        <v>1647</v>
      </c>
      <c r="CS114" s="216" t="s">
        <v>1647</v>
      </c>
      <c r="CT114" s="216" t="s">
        <v>1647</v>
      </c>
      <c r="CU114" s="217" t="s">
        <v>1647</v>
      </c>
      <c r="CV114" s="210">
        <f t="shared" si="2"/>
        <v>110</v>
      </c>
    </row>
    <row r="115" spans="2:100" s="245" customFormat="1" x14ac:dyDescent="0.25">
      <c r="B115" s="243">
        <v>2023</v>
      </c>
      <c r="C115" s="243">
        <v>111</v>
      </c>
      <c r="D115" s="244">
        <f>SUMIF(Profielen!F:F,Monstervakken!C115,Profielen!K:K)</f>
        <v>230</v>
      </c>
      <c r="E115" s="286">
        <f t="shared" si="3"/>
        <v>0.83043478260869563</v>
      </c>
      <c r="F115" s="244">
        <f>SUMIF(Profielen!$F:$F,Monstervakken!$C115,Profielen!AO:AO)</f>
        <v>191</v>
      </c>
      <c r="G115" s="243"/>
      <c r="I115" s="243"/>
      <c r="J115" s="261" t="str">
        <f>_xlfn.XLOOKUP(C115,OCE!C$13:C$27,OCE!B$13:B$27,".")</f>
        <v>.</v>
      </c>
      <c r="L115" s="210" t="s">
        <v>3744</v>
      </c>
      <c r="M115" s="210" t="s">
        <v>3744</v>
      </c>
      <c r="N115" s="210" t="s">
        <v>3745</v>
      </c>
      <c r="O115" s="210" t="s">
        <v>3746</v>
      </c>
      <c r="P115" s="210" t="s">
        <v>3746</v>
      </c>
      <c r="Q115" s="211" t="s">
        <v>3747</v>
      </c>
      <c r="R115" s="212">
        <v>0.23</v>
      </c>
      <c r="S115" s="212">
        <v>0.46</v>
      </c>
      <c r="T115" s="212" t="s">
        <v>3748</v>
      </c>
      <c r="U115" s="212" t="s">
        <v>3748</v>
      </c>
      <c r="V115" s="212" t="s">
        <v>3748</v>
      </c>
      <c r="W115" s="212" t="s">
        <v>3748</v>
      </c>
      <c r="X115" s="212"/>
      <c r="Y115" s="212"/>
      <c r="Z115" s="212"/>
      <c r="AA115" s="212" t="s">
        <v>3748</v>
      </c>
      <c r="AB115" s="212">
        <v>0.12</v>
      </c>
      <c r="AC115" s="212" t="s">
        <v>3748</v>
      </c>
      <c r="AD115" s="212" t="s">
        <v>3748</v>
      </c>
      <c r="AE115" s="212" t="s">
        <v>3748</v>
      </c>
      <c r="AF115" s="212" t="s">
        <v>3748</v>
      </c>
      <c r="AG115" s="212" t="s">
        <v>3748</v>
      </c>
      <c r="AH115" s="212" t="s">
        <v>3748</v>
      </c>
      <c r="AI115" s="212" t="s">
        <v>3748</v>
      </c>
      <c r="AJ115" s="212" t="s">
        <v>3748</v>
      </c>
      <c r="AK115" s="212" t="s">
        <v>3748</v>
      </c>
      <c r="AL115" s="212" t="s">
        <v>3748</v>
      </c>
      <c r="AM115" s="212"/>
      <c r="AN115" s="212"/>
      <c r="AO115" s="212"/>
      <c r="AP115" s="212" t="s">
        <v>3748</v>
      </c>
      <c r="AQ115" s="212" t="s">
        <v>3748</v>
      </c>
      <c r="AR115" s="212" t="s">
        <v>3748</v>
      </c>
      <c r="AS115" s="212" t="s">
        <v>3748</v>
      </c>
      <c r="AT115" s="212" t="s">
        <v>3748</v>
      </c>
      <c r="AU115" s="212">
        <v>0.24</v>
      </c>
      <c r="AV115" s="212">
        <v>0.7</v>
      </c>
      <c r="AW115" s="212" t="s">
        <v>3748</v>
      </c>
      <c r="AX115" s="212" t="s">
        <v>3748</v>
      </c>
      <c r="AY115" s="212" t="s">
        <v>3748</v>
      </c>
      <c r="AZ115" s="212">
        <v>0.7</v>
      </c>
      <c r="BA115" s="213" t="s">
        <v>3692</v>
      </c>
      <c r="BB115" s="214">
        <v>66.8</v>
      </c>
      <c r="BC115" s="214">
        <v>7.0000000000000007E-2</v>
      </c>
      <c r="BD115" s="214">
        <v>7.0000000000000007E-2</v>
      </c>
      <c r="BE115" s="214">
        <v>7.0000000000000007E-2</v>
      </c>
      <c r="BF115" s="214">
        <v>7.0000000000000007E-2</v>
      </c>
      <c r="BG115" s="214"/>
      <c r="BH115" s="214"/>
      <c r="BI115" s="214"/>
      <c r="BJ115" s="214">
        <v>7.0000000000000007E-2</v>
      </c>
      <c r="BK115" s="214">
        <v>0.04</v>
      </c>
      <c r="BL115" s="214">
        <v>7.0000000000000007E-2</v>
      </c>
      <c r="BM115" s="214">
        <v>7.0000000000000007E-2</v>
      </c>
      <c r="BN115" s="214">
        <v>7.0000000000000007E-2</v>
      </c>
      <c r="BO115" s="214">
        <v>7.0000000000000007E-2</v>
      </c>
      <c r="BP115" s="214">
        <v>7.0000000000000007E-2</v>
      </c>
      <c r="BQ115" s="214">
        <v>7.0000000000000007E-2</v>
      </c>
      <c r="BR115" s="214">
        <v>7.0000000000000007E-2</v>
      </c>
      <c r="BS115" s="214">
        <v>7.0000000000000007E-2</v>
      </c>
      <c r="BT115" s="214">
        <v>7.0000000000000007E-2</v>
      </c>
      <c r="BU115" s="214">
        <v>7.0000000000000007E-2</v>
      </c>
      <c r="BV115" s="214"/>
      <c r="BW115" s="214"/>
      <c r="BX115" s="214"/>
      <c r="BY115" s="214">
        <v>7.0000000000000007E-2</v>
      </c>
      <c r="BZ115" s="214">
        <v>7.0000000000000007E-2</v>
      </c>
      <c r="CA115" s="214">
        <v>7.0000000000000007E-2</v>
      </c>
      <c r="CB115" s="214">
        <v>7.0000000000000007E-2</v>
      </c>
      <c r="CC115" s="214">
        <v>7.0000000000000007E-2</v>
      </c>
      <c r="CD115" s="214">
        <v>0.08</v>
      </c>
      <c r="CE115" s="214">
        <v>0.23300000000000001</v>
      </c>
      <c r="CF115" s="214">
        <v>7.0000000000000007E-2</v>
      </c>
      <c r="CG115" s="214">
        <v>7.0000000000000007E-2</v>
      </c>
      <c r="CH115" s="214">
        <v>7.0000000000000007E-2</v>
      </c>
      <c r="CI115" s="215">
        <v>7.6700000000000004E-2</v>
      </c>
      <c r="CJ115" s="215">
        <v>0.153</v>
      </c>
      <c r="CK115" s="215">
        <v>0.23300000000000001</v>
      </c>
      <c r="CM115" s="216" t="s">
        <v>1647</v>
      </c>
      <c r="CN115" s="216" t="s">
        <v>1647</v>
      </c>
      <c r="CO115" s="216" t="s">
        <v>1647</v>
      </c>
      <c r="CP115" s="216" t="s">
        <v>1647</v>
      </c>
      <c r="CQ115" s="216" t="s">
        <v>1647</v>
      </c>
      <c r="CR115" s="216" t="s">
        <v>1647</v>
      </c>
      <c r="CS115" s="216" t="s">
        <v>1647</v>
      </c>
      <c r="CT115" s="216" t="s">
        <v>1647</v>
      </c>
      <c r="CU115" s="217" t="s">
        <v>1647</v>
      </c>
      <c r="CV115" s="210">
        <f t="shared" si="2"/>
        <v>111</v>
      </c>
    </row>
    <row r="116" spans="2:100" s="245" customFormat="1" x14ac:dyDescent="0.25">
      <c r="B116" s="243">
        <v>2024</v>
      </c>
      <c r="C116" s="243">
        <v>112</v>
      </c>
      <c r="D116" s="244">
        <f>SUMIF(Profielen!F:F,Monstervakken!C116,Profielen!K:K)</f>
        <v>205.5</v>
      </c>
      <c r="E116" s="286">
        <f t="shared" si="3"/>
        <v>0.39902676399026765</v>
      </c>
      <c r="F116" s="244">
        <f>SUMIF(Profielen!$F:$F,Monstervakken!$C116,Profielen!AO:AO)</f>
        <v>82</v>
      </c>
      <c r="G116" s="243"/>
      <c r="I116" s="243"/>
      <c r="J116" s="261" t="str">
        <f>_xlfn.XLOOKUP(C116,OCE!C$13:C$27,OCE!B$13:B$27,".")</f>
        <v>.</v>
      </c>
      <c r="L116" s="210" t="s">
        <v>3744</v>
      </c>
      <c r="M116" s="210" t="s">
        <v>3744</v>
      </c>
      <c r="N116" s="210" t="s">
        <v>3745</v>
      </c>
      <c r="O116" s="210" t="s">
        <v>3746</v>
      </c>
      <c r="P116" s="210" t="s">
        <v>3746</v>
      </c>
      <c r="Q116" s="211" t="s">
        <v>3747</v>
      </c>
      <c r="R116" s="212">
        <v>0.55000000000000004</v>
      </c>
      <c r="S116" s="212">
        <v>1.6</v>
      </c>
      <c r="T116" s="212" t="s">
        <v>3748</v>
      </c>
      <c r="U116" s="212" t="s">
        <v>3748</v>
      </c>
      <c r="V116" s="212" t="s">
        <v>3748</v>
      </c>
      <c r="W116" s="212" t="s">
        <v>3748</v>
      </c>
      <c r="X116" s="212"/>
      <c r="Y116" s="212"/>
      <c r="Z116" s="212"/>
      <c r="AA116" s="212" t="s">
        <v>3748</v>
      </c>
      <c r="AB116" s="212">
        <v>0.23</v>
      </c>
      <c r="AC116" s="212">
        <v>0.17</v>
      </c>
      <c r="AD116" s="212">
        <v>0.32</v>
      </c>
      <c r="AE116" s="212">
        <v>0.11</v>
      </c>
      <c r="AF116" s="212">
        <v>0.15</v>
      </c>
      <c r="AG116" s="212" t="s">
        <v>3748</v>
      </c>
      <c r="AH116" s="212" t="s">
        <v>3748</v>
      </c>
      <c r="AI116" s="212" t="s">
        <v>3748</v>
      </c>
      <c r="AJ116" s="212" t="s">
        <v>3748</v>
      </c>
      <c r="AK116" s="212" t="s">
        <v>3748</v>
      </c>
      <c r="AL116" s="212" t="s">
        <v>3748</v>
      </c>
      <c r="AM116" s="212"/>
      <c r="AN116" s="212"/>
      <c r="AO116" s="212"/>
      <c r="AP116" s="212" t="s">
        <v>3748</v>
      </c>
      <c r="AQ116" s="212" t="s">
        <v>3748</v>
      </c>
      <c r="AR116" s="212" t="s">
        <v>3748</v>
      </c>
      <c r="AS116" s="212" t="s">
        <v>3748</v>
      </c>
      <c r="AT116" s="212" t="s">
        <v>3748</v>
      </c>
      <c r="AU116" s="212">
        <v>0.74</v>
      </c>
      <c r="AV116" s="212">
        <v>2.1</v>
      </c>
      <c r="AW116" s="212">
        <v>0.25</v>
      </c>
      <c r="AX116" s="212" t="s">
        <v>3748</v>
      </c>
      <c r="AY116" s="212" t="s">
        <v>3748</v>
      </c>
      <c r="AZ116" s="212">
        <v>2.1</v>
      </c>
      <c r="BA116" s="213" t="s">
        <v>3692</v>
      </c>
      <c r="BB116" s="214">
        <v>51.2</v>
      </c>
      <c r="BC116" s="214">
        <v>7.0000000000000007E-2</v>
      </c>
      <c r="BD116" s="214">
        <v>7.0000000000000007E-2</v>
      </c>
      <c r="BE116" s="214">
        <v>7.0000000000000007E-2</v>
      </c>
      <c r="BF116" s="214">
        <v>7.0000000000000007E-2</v>
      </c>
      <c r="BG116" s="214"/>
      <c r="BH116" s="214"/>
      <c r="BI116" s="214"/>
      <c r="BJ116" s="214">
        <v>7.0000000000000007E-2</v>
      </c>
      <c r="BK116" s="214">
        <v>7.6700000000000004E-2</v>
      </c>
      <c r="BL116" s="214">
        <v>5.67E-2</v>
      </c>
      <c r="BM116" s="214">
        <v>0.107</v>
      </c>
      <c r="BN116" s="214">
        <v>3.6700000000000003E-2</v>
      </c>
      <c r="BO116" s="214">
        <v>0.05</v>
      </c>
      <c r="BP116" s="214">
        <v>7.0000000000000007E-2</v>
      </c>
      <c r="BQ116" s="214">
        <v>7.0000000000000007E-2</v>
      </c>
      <c r="BR116" s="214">
        <v>7.0000000000000007E-2</v>
      </c>
      <c r="BS116" s="214">
        <v>7.0000000000000007E-2</v>
      </c>
      <c r="BT116" s="214">
        <v>7.0000000000000007E-2</v>
      </c>
      <c r="BU116" s="214">
        <v>7.0000000000000007E-2</v>
      </c>
      <c r="BV116" s="214"/>
      <c r="BW116" s="214"/>
      <c r="BX116" s="214"/>
      <c r="BY116" s="214">
        <v>7.0000000000000007E-2</v>
      </c>
      <c r="BZ116" s="214">
        <v>7.0000000000000007E-2</v>
      </c>
      <c r="CA116" s="214">
        <v>7.0000000000000007E-2</v>
      </c>
      <c r="CB116" s="214">
        <v>7.0000000000000007E-2</v>
      </c>
      <c r="CC116" s="214">
        <v>7.0000000000000007E-2</v>
      </c>
      <c r="CD116" s="214">
        <v>0.247</v>
      </c>
      <c r="CE116" s="214">
        <v>0.7</v>
      </c>
      <c r="CF116" s="214">
        <v>8.3299999999999999E-2</v>
      </c>
      <c r="CG116" s="214">
        <v>7.0000000000000007E-2</v>
      </c>
      <c r="CH116" s="214">
        <v>7.0000000000000007E-2</v>
      </c>
      <c r="CI116" s="215">
        <v>0.183</v>
      </c>
      <c r="CJ116" s="215">
        <v>0.53300000000000003</v>
      </c>
      <c r="CK116" s="215">
        <v>0.7</v>
      </c>
      <c r="CM116" s="216" t="s">
        <v>1647</v>
      </c>
      <c r="CN116" s="216" t="s">
        <v>1647</v>
      </c>
      <c r="CO116" s="216" t="s">
        <v>1647</v>
      </c>
      <c r="CP116" s="216" t="s">
        <v>1647</v>
      </c>
      <c r="CQ116" s="216" t="s">
        <v>1647</v>
      </c>
      <c r="CR116" s="216" t="s">
        <v>1647</v>
      </c>
      <c r="CS116" s="216" t="s">
        <v>1647</v>
      </c>
      <c r="CT116" s="216" t="s">
        <v>1647</v>
      </c>
      <c r="CU116" s="217" t="s">
        <v>1647</v>
      </c>
      <c r="CV116" s="210">
        <f t="shared" si="2"/>
        <v>112</v>
      </c>
    </row>
    <row r="117" spans="2:100" s="245" customFormat="1" x14ac:dyDescent="0.25">
      <c r="B117" s="243">
        <v>4049</v>
      </c>
      <c r="C117" s="243">
        <v>113</v>
      </c>
      <c r="D117" s="244">
        <f>SUMIF(Profielen!F:F,Monstervakken!C117,Profielen!K:K)</f>
        <v>265</v>
      </c>
      <c r="E117" s="286">
        <f t="shared" si="3"/>
        <v>0.69433962264150939</v>
      </c>
      <c r="F117" s="244">
        <f>SUMIF(Profielen!$F:$F,Monstervakken!$C117,Profielen!AO:AO)</f>
        <v>184</v>
      </c>
      <c r="G117" s="243"/>
      <c r="I117" s="262" t="s">
        <v>3804</v>
      </c>
      <c r="J117" s="261">
        <f>_xlfn.XLOOKUP(C117,OCE!C$13:C$27,OCE!B$13:B$27,".")</f>
        <v>13</v>
      </c>
      <c r="L117" s="210" t="s">
        <v>3751</v>
      </c>
      <c r="M117" s="210" t="s">
        <v>3752</v>
      </c>
      <c r="N117" s="210" t="s">
        <v>3745</v>
      </c>
      <c r="O117" s="210" t="s">
        <v>3746</v>
      </c>
      <c r="P117" s="210" t="s">
        <v>3746</v>
      </c>
      <c r="Q117" s="211" t="s">
        <v>3747</v>
      </c>
      <c r="R117" s="212">
        <v>0.45</v>
      </c>
      <c r="S117" s="212">
        <v>0.51</v>
      </c>
      <c r="T117" s="212" t="s">
        <v>3748</v>
      </c>
      <c r="U117" s="212" t="s">
        <v>3748</v>
      </c>
      <c r="V117" s="212" t="s">
        <v>3748</v>
      </c>
      <c r="W117" s="212" t="s">
        <v>3748</v>
      </c>
      <c r="X117" s="212"/>
      <c r="Y117" s="212"/>
      <c r="Z117" s="212"/>
      <c r="AA117" s="212" t="s">
        <v>3748</v>
      </c>
      <c r="AB117" s="212" t="s">
        <v>3748</v>
      </c>
      <c r="AC117" s="212" t="s">
        <v>3748</v>
      </c>
      <c r="AD117" s="212">
        <v>0.16</v>
      </c>
      <c r="AE117" s="212" t="s">
        <v>3748</v>
      </c>
      <c r="AF117" s="212" t="s">
        <v>3748</v>
      </c>
      <c r="AG117" s="212" t="s">
        <v>3748</v>
      </c>
      <c r="AH117" s="212" t="s">
        <v>3748</v>
      </c>
      <c r="AI117" s="212" t="s">
        <v>3748</v>
      </c>
      <c r="AJ117" s="212" t="s">
        <v>3748</v>
      </c>
      <c r="AK117" s="212" t="s">
        <v>3748</v>
      </c>
      <c r="AL117" s="212" t="s">
        <v>3748</v>
      </c>
      <c r="AM117" s="212"/>
      <c r="AN117" s="212"/>
      <c r="AO117" s="212"/>
      <c r="AP117" s="212" t="s">
        <v>3764</v>
      </c>
      <c r="AQ117" s="212" t="s">
        <v>3748</v>
      </c>
      <c r="AR117" s="212">
        <v>0.72</v>
      </c>
      <c r="AS117" s="212" t="s">
        <v>3748</v>
      </c>
      <c r="AT117" s="212" t="s">
        <v>3748</v>
      </c>
      <c r="AU117" s="212">
        <v>0.14000000000000001</v>
      </c>
      <c r="AV117" s="212">
        <v>0.28000000000000003</v>
      </c>
      <c r="AW117" s="212" t="s">
        <v>3748</v>
      </c>
      <c r="AX117" s="212" t="s">
        <v>3748</v>
      </c>
      <c r="AY117" s="212" t="s">
        <v>3748</v>
      </c>
      <c r="AZ117" s="212">
        <v>0.72</v>
      </c>
      <c r="BA117" s="213" t="s">
        <v>3688</v>
      </c>
      <c r="BB117" s="214">
        <v>18</v>
      </c>
      <c r="BC117" s="214">
        <v>7.0000000000000007E-2</v>
      </c>
      <c r="BD117" s="214">
        <v>7.0000000000000007E-2</v>
      </c>
      <c r="BE117" s="214">
        <v>7.0000000000000007E-2</v>
      </c>
      <c r="BF117" s="214">
        <v>7.0000000000000007E-2</v>
      </c>
      <c r="BG117" s="214"/>
      <c r="BH117" s="214"/>
      <c r="BI117" s="214"/>
      <c r="BJ117" s="214">
        <v>7.0000000000000007E-2</v>
      </c>
      <c r="BK117" s="214">
        <v>7.0000000000000007E-2</v>
      </c>
      <c r="BL117" s="214">
        <v>7.0000000000000007E-2</v>
      </c>
      <c r="BM117" s="214">
        <v>8.8900000000000007E-2</v>
      </c>
      <c r="BN117" s="214">
        <v>7.0000000000000007E-2</v>
      </c>
      <c r="BO117" s="214">
        <v>7.0000000000000007E-2</v>
      </c>
      <c r="BP117" s="214">
        <v>7.0000000000000007E-2</v>
      </c>
      <c r="BQ117" s="214">
        <v>7.0000000000000007E-2</v>
      </c>
      <c r="BR117" s="214">
        <v>7.0000000000000007E-2</v>
      </c>
      <c r="BS117" s="214">
        <v>7.0000000000000007E-2</v>
      </c>
      <c r="BT117" s="214">
        <v>7.0000000000000007E-2</v>
      </c>
      <c r="BU117" s="214">
        <v>7.0000000000000007E-2</v>
      </c>
      <c r="BV117" s="214"/>
      <c r="BW117" s="214"/>
      <c r="BX117" s="214"/>
      <c r="BY117" s="214">
        <v>0.66100000000000003</v>
      </c>
      <c r="BZ117" s="214">
        <v>7.0000000000000007E-2</v>
      </c>
      <c r="CA117" s="214">
        <v>0.4</v>
      </c>
      <c r="CB117" s="214">
        <v>7.0000000000000007E-2</v>
      </c>
      <c r="CC117" s="214">
        <v>7.0000000000000007E-2</v>
      </c>
      <c r="CD117" s="214">
        <v>7.7799999999999994E-2</v>
      </c>
      <c r="CE117" s="214">
        <v>0.156</v>
      </c>
      <c r="CF117" s="214">
        <v>7.0000000000000007E-2</v>
      </c>
      <c r="CG117" s="214">
        <v>7.0000000000000007E-2</v>
      </c>
      <c r="CH117" s="214">
        <v>7.0000000000000007E-2</v>
      </c>
      <c r="CI117" s="215">
        <v>0.25</v>
      </c>
      <c r="CJ117" s="215">
        <v>0.28299999999999997</v>
      </c>
      <c r="CK117" s="215">
        <v>0.66100000000000003</v>
      </c>
      <c r="CM117" s="216" t="s">
        <v>1647</v>
      </c>
      <c r="CN117" s="216" t="s">
        <v>1647</v>
      </c>
      <c r="CO117" s="216" t="s">
        <v>1647</v>
      </c>
      <c r="CP117" s="216" t="s">
        <v>1647</v>
      </c>
      <c r="CQ117" s="216" t="s">
        <v>1647</v>
      </c>
      <c r="CR117" s="216" t="s">
        <v>1647</v>
      </c>
      <c r="CS117" s="216" t="s">
        <v>1647</v>
      </c>
      <c r="CT117" s="216" t="s">
        <v>1647</v>
      </c>
      <c r="CU117" s="217" t="s">
        <v>1647</v>
      </c>
      <c r="CV117" s="210">
        <f t="shared" si="2"/>
        <v>113</v>
      </c>
    </row>
    <row r="118" spans="2:100" s="245" customFormat="1" x14ac:dyDescent="0.25">
      <c r="B118" s="243">
        <v>2025</v>
      </c>
      <c r="C118" s="243">
        <v>114</v>
      </c>
      <c r="D118" s="244">
        <f>SUMIF(Profielen!F:F,Monstervakken!C118,Profielen!K:K)</f>
        <v>50</v>
      </c>
      <c r="E118" s="286">
        <f t="shared" si="3"/>
        <v>0.6</v>
      </c>
      <c r="F118" s="244">
        <f>SUMIF(Profielen!$F:$F,Monstervakken!$C118,Profielen!AO:AO)</f>
        <v>30</v>
      </c>
      <c r="G118" s="243"/>
      <c r="I118" s="243"/>
      <c r="J118" s="261" t="str">
        <f>_xlfn.XLOOKUP(C118,OCE!C$13:C$27,OCE!B$13:B$27,".")</f>
        <v>.</v>
      </c>
      <c r="L118" s="210" t="s">
        <v>3744</v>
      </c>
      <c r="M118" s="210" t="s">
        <v>3744</v>
      </c>
      <c r="N118" s="210" t="s">
        <v>3745</v>
      </c>
      <c r="O118" s="210" t="s">
        <v>3746</v>
      </c>
      <c r="P118" s="210" t="s">
        <v>3746</v>
      </c>
      <c r="Q118" s="211" t="s">
        <v>3747</v>
      </c>
      <c r="R118" s="212">
        <v>0.3</v>
      </c>
      <c r="S118" s="212">
        <v>0.96</v>
      </c>
      <c r="T118" s="212" t="s">
        <v>3748</v>
      </c>
      <c r="U118" s="212" t="s">
        <v>3748</v>
      </c>
      <c r="V118" s="212" t="s">
        <v>3748</v>
      </c>
      <c r="W118" s="212" t="s">
        <v>3748</v>
      </c>
      <c r="X118" s="212"/>
      <c r="Y118" s="212"/>
      <c r="Z118" s="212"/>
      <c r="AA118" s="212" t="s">
        <v>3748</v>
      </c>
      <c r="AB118" s="212">
        <v>0.15</v>
      </c>
      <c r="AC118" s="212">
        <v>0.24</v>
      </c>
      <c r="AD118" s="212">
        <v>0.41</v>
      </c>
      <c r="AE118" s="212">
        <v>0.11</v>
      </c>
      <c r="AF118" s="212">
        <v>0.12</v>
      </c>
      <c r="AG118" s="212" t="s">
        <v>3748</v>
      </c>
      <c r="AH118" s="212" t="s">
        <v>3748</v>
      </c>
      <c r="AI118" s="212" t="s">
        <v>3748</v>
      </c>
      <c r="AJ118" s="212" t="s">
        <v>3748</v>
      </c>
      <c r="AK118" s="212" t="s">
        <v>3748</v>
      </c>
      <c r="AL118" s="212" t="s">
        <v>3748</v>
      </c>
      <c r="AM118" s="212"/>
      <c r="AN118" s="212"/>
      <c r="AO118" s="212"/>
      <c r="AP118" s="212">
        <v>0.17</v>
      </c>
      <c r="AQ118" s="212" t="s">
        <v>3748</v>
      </c>
      <c r="AR118" s="212" t="s">
        <v>3748</v>
      </c>
      <c r="AS118" s="212" t="s">
        <v>3748</v>
      </c>
      <c r="AT118" s="212" t="s">
        <v>3748</v>
      </c>
      <c r="AU118" s="212">
        <v>0.32</v>
      </c>
      <c r="AV118" s="212">
        <v>0.79</v>
      </c>
      <c r="AW118" s="212">
        <v>0.15</v>
      </c>
      <c r="AX118" s="212" t="s">
        <v>3748</v>
      </c>
      <c r="AY118" s="212" t="s">
        <v>3748</v>
      </c>
      <c r="AZ118" s="212">
        <v>0.79</v>
      </c>
      <c r="BA118" s="213" t="s">
        <v>3692</v>
      </c>
      <c r="BB118" s="214">
        <v>31.3</v>
      </c>
      <c r="BC118" s="214">
        <v>7.0000000000000007E-2</v>
      </c>
      <c r="BD118" s="214">
        <v>7.0000000000000007E-2</v>
      </c>
      <c r="BE118" s="214">
        <v>7.0000000000000007E-2</v>
      </c>
      <c r="BF118" s="214">
        <v>7.0000000000000007E-2</v>
      </c>
      <c r="BG118" s="214"/>
      <c r="BH118" s="214"/>
      <c r="BI118" s="214"/>
      <c r="BJ118" s="214">
        <v>7.0000000000000007E-2</v>
      </c>
      <c r="BK118" s="214">
        <v>0.05</v>
      </c>
      <c r="BL118" s="214">
        <v>0.08</v>
      </c>
      <c r="BM118" s="214">
        <v>0.13700000000000001</v>
      </c>
      <c r="BN118" s="214">
        <v>3.6700000000000003E-2</v>
      </c>
      <c r="BO118" s="214">
        <v>0.04</v>
      </c>
      <c r="BP118" s="214">
        <v>7.0000000000000007E-2</v>
      </c>
      <c r="BQ118" s="214">
        <v>7.0000000000000007E-2</v>
      </c>
      <c r="BR118" s="214">
        <v>7.0000000000000007E-2</v>
      </c>
      <c r="BS118" s="214">
        <v>7.0000000000000007E-2</v>
      </c>
      <c r="BT118" s="214">
        <v>7.0000000000000007E-2</v>
      </c>
      <c r="BU118" s="214">
        <v>7.0000000000000007E-2</v>
      </c>
      <c r="BV118" s="214"/>
      <c r="BW118" s="214"/>
      <c r="BX118" s="214"/>
      <c r="BY118" s="214">
        <v>5.67E-2</v>
      </c>
      <c r="BZ118" s="214">
        <v>7.0000000000000007E-2</v>
      </c>
      <c r="CA118" s="214">
        <v>7.0000000000000007E-2</v>
      </c>
      <c r="CB118" s="214">
        <v>7.0000000000000007E-2</v>
      </c>
      <c r="CC118" s="214">
        <v>7.0000000000000007E-2</v>
      </c>
      <c r="CD118" s="214">
        <v>0.107</v>
      </c>
      <c r="CE118" s="214">
        <v>0.26300000000000001</v>
      </c>
      <c r="CF118" s="214">
        <v>0.05</v>
      </c>
      <c r="CG118" s="214">
        <v>7.0000000000000007E-2</v>
      </c>
      <c r="CH118" s="214">
        <v>7.0000000000000007E-2</v>
      </c>
      <c r="CI118" s="215">
        <v>0.1</v>
      </c>
      <c r="CJ118" s="215">
        <v>0.32</v>
      </c>
      <c r="CK118" s="215">
        <v>0.26300000000000001</v>
      </c>
      <c r="CM118" s="216" t="s">
        <v>1647</v>
      </c>
      <c r="CN118" s="216" t="s">
        <v>1647</v>
      </c>
      <c r="CO118" s="216" t="s">
        <v>1647</v>
      </c>
      <c r="CP118" s="216" t="s">
        <v>1647</v>
      </c>
      <c r="CQ118" s="216" t="s">
        <v>1647</v>
      </c>
      <c r="CR118" s="216" t="s">
        <v>1647</v>
      </c>
      <c r="CS118" s="216" t="s">
        <v>1647</v>
      </c>
      <c r="CT118" s="216" t="s">
        <v>1647</v>
      </c>
      <c r="CU118" s="217" t="s">
        <v>1647</v>
      </c>
      <c r="CV118" s="210">
        <f t="shared" si="2"/>
        <v>114</v>
      </c>
    </row>
    <row r="119" spans="2:100" s="245" customFormat="1" x14ac:dyDescent="0.25">
      <c r="B119" s="243">
        <v>2026</v>
      </c>
      <c r="C119" s="243">
        <v>115</v>
      </c>
      <c r="D119" s="244">
        <f>SUMIF(Profielen!F:F,Monstervakken!C119,Profielen!K:K)</f>
        <v>69.5</v>
      </c>
      <c r="E119" s="286">
        <f t="shared" si="3"/>
        <v>0.69064748201438853</v>
      </c>
      <c r="F119" s="244">
        <f>SUMIF(Profielen!$F:$F,Monstervakken!$C119,Profielen!AO:AO)</f>
        <v>48</v>
      </c>
      <c r="G119" s="243"/>
      <c r="I119" s="243"/>
      <c r="J119" s="261" t="str">
        <f>_xlfn.XLOOKUP(C119,OCE!C$13:C$27,OCE!B$13:B$27,".")</f>
        <v>.</v>
      </c>
      <c r="L119" s="210" t="s">
        <v>3744</v>
      </c>
      <c r="M119" s="210" t="s">
        <v>3744</v>
      </c>
      <c r="N119" s="210" t="s">
        <v>3745</v>
      </c>
      <c r="O119" s="210" t="s">
        <v>3746</v>
      </c>
      <c r="P119" s="210" t="s">
        <v>3746</v>
      </c>
      <c r="Q119" s="211" t="s">
        <v>3747</v>
      </c>
      <c r="R119" s="212">
        <v>0.54</v>
      </c>
      <c r="S119" s="212">
        <v>0.48</v>
      </c>
      <c r="T119" s="212" t="s">
        <v>3748</v>
      </c>
      <c r="U119" s="212" t="s">
        <v>3748</v>
      </c>
      <c r="V119" s="212" t="s">
        <v>3748</v>
      </c>
      <c r="W119" s="212" t="s">
        <v>3748</v>
      </c>
      <c r="X119" s="212"/>
      <c r="Y119" s="212"/>
      <c r="Z119" s="212"/>
      <c r="AA119" s="212" t="s">
        <v>3748</v>
      </c>
      <c r="AB119" s="212" t="s">
        <v>3748</v>
      </c>
      <c r="AC119" s="212" t="s">
        <v>3748</v>
      </c>
      <c r="AD119" s="212" t="s">
        <v>3748</v>
      </c>
      <c r="AE119" s="212" t="s">
        <v>3748</v>
      </c>
      <c r="AF119" s="212" t="s">
        <v>3748</v>
      </c>
      <c r="AG119" s="212" t="s">
        <v>3748</v>
      </c>
      <c r="AH119" s="212" t="s">
        <v>3748</v>
      </c>
      <c r="AI119" s="212" t="s">
        <v>3748</v>
      </c>
      <c r="AJ119" s="212" t="s">
        <v>3748</v>
      </c>
      <c r="AK119" s="212" t="s">
        <v>3748</v>
      </c>
      <c r="AL119" s="212" t="s">
        <v>3748</v>
      </c>
      <c r="AM119" s="212"/>
      <c r="AN119" s="212"/>
      <c r="AO119" s="212"/>
      <c r="AP119" s="212" t="s">
        <v>3748</v>
      </c>
      <c r="AQ119" s="212" t="s">
        <v>3748</v>
      </c>
      <c r="AR119" s="212">
        <v>0.24</v>
      </c>
      <c r="AS119" s="212" t="s">
        <v>3748</v>
      </c>
      <c r="AT119" s="212" t="s">
        <v>3748</v>
      </c>
      <c r="AU119" s="212" t="s">
        <v>3748</v>
      </c>
      <c r="AV119" s="212">
        <v>0.18</v>
      </c>
      <c r="AW119" s="212" t="s">
        <v>3748</v>
      </c>
      <c r="AX119" s="212" t="s">
        <v>3748</v>
      </c>
      <c r="AY119" s="212" t="s">
        <v>3748</v>
      </c>
      <c r="AZ119" s="212">
        <v>0.24</v>
      </c>
      <c r="BA119" s="213" t="s">
        <v>3688</v>
      </c>
      <c r="BB119" s="214">
        <v>86.1</v>
      </c>
      <c r="BC119" s="214">
        <v>7.0000000000000007E-2</v>
      </c>
      <c r="BD119" s="214">
        <v>7.0000000000000007E-2</v>
      </c>
      <c r="BE119" s="214">
        <v>7.0000000000000007E-2</v>
      </c>
      <c r="BF119" s="214">
        <v>7.0000000000000007E-2</v>
      </c>
      <c r="BG119" s="214"/>
      <c r="BH119" s="214"/>
      <c r="BI119" s="214"/>
      <c r="BJ119" s="214">
        <v>7.0000000000000007E-2</v>
      </c>
      <c r="BK119" s="214">
        <v>7.0000000000000007E-2</v>
      </c>
      <c r="BL119" s="214">
        <v>7.0000000000000007E-2</v>
      </c>
      <c r="BM119" s="214">
        <v>7.0000000000000007E-2</v>
      </c>
      <c r="BN119" s="214">
        <v>7.0000000000000007E-2</v>
      </c>
      <c r="BO119" s="214">
        <v>7.0000000000000007E-2</v>
      </c>
      <c r="BP119" s="214">
        <v>7.0000000000000007E-2</v>
      </c>
      <c r="BQ119" s="214">
        <v>7.0000000000000007E-2</v>
      </c>
      <c r="BR119" s="214">
        <v>7.0000000000000007E-2</v>
      </c>
      <c r="BS119" s="214">
        <v>7.0000000000000007E-2</v>
      </c>
      <c r="BT119" s="214">
        <v>7.0000000000000007E-2</v>
      </c>
      <c r="BU119" s="214">
        <v>7.0000000000000007E-2</v>
      </c>
      <c r="BV119" s="214"/>
      <c r="BW119" s="214"/>
      <c r="BX119" s="214"/>
      <c r="BY119" s="214">
        <v>7.0000000000000007E-2</v>
      </c>
      <c r="BZ119" s="214">
        <v>7.0000000000000007E-2</v>
      </c>
      <c r="CA119" s="214">
        <v>0.08</v>
      </c>
      <c r="CB119" s="214">
        <v>7.0000000000000007E-2</v>
      </c>
      <c r="CC119" s="214">
        <v>7.0000000000000007E-2</v>
      </c>
      <c r="CD119" s="214">
        <v>7.0000000000000007E-2</v>
      </c>
      <c r="CE119" s="214">
        <v>0.06</v>
      </c>
      <c r="CF119" s="214">
        <v>7.0000000000000007E-2</v>
      </c>
      <c r="CG119" s="214">
        <v>7.0000000000000007E-2</v>
      </c>
      <c r="CH119" s="214">
        <v>7.0000000000000007E-2</v>
      </c>
      <c r="CI119" s="215">
        <v>0.18</v>
      </c>
      <c r="CJ119" s="215">
        <v>0.16</v>
      </c>
      <c r="CK119" s="215">
        <v>0.08</v>
      </c>
      <c r="CM119" s="216" t="s">
        <v>1647</v>
      </c>
      <c r="CN119" s="216" t="s">
        <v>1647</v>
      </c>
      <c r="CO119" s="216" t="s">
        <v>1647</v>
      </c>
      <c r="CP119" s="216" t="s">
        <v>1647</v>
      </c>
      <c r="CQ119" s="216" t="s">
        <v>1647</v>
      </c>
      <c r="CR119" s="216" t="s">
        <v>1647</v>
      </c>
      <c r="CS119" s="216" t="s">
        <v>1647</v>
      </c>
      <c r="CT119" s="216" t="s">
        <v>1647</v>
      </c>
      <c r="CU119" s="217" t="s">
        <v>1647</v>
      </c>
      <c r="CV119" s="210">
        <f t="shared" si="2"/>
        <v>115</v>
      </c>
    </row>
    <row r="120" spans="2:100" s="245" customFormat="1" x14ac:dyDescent="0.25">
      <c r="B120" s="243">
        <v>3028</v>
      </c>
      <c r="C120" s="243">
        <v>116</v>
      </c>
      <c r="D120" s="244">
        <f>SUMIF(Profielen!F:F,Monstervakken!C120,Profielen!K:K)</f>
        <v>279</v>
      </c>
      <c r="E120" s="286">
        <f t="shared" si="3"/>
        <v>0.31899641577060933</v>
      </c>
      <c r="F120" s="244">
        <f>SUMIF(Profielen!$F:$F,Monstervakken!$C120,Profielen!AO:AO)</f>
        <v>89</v>
      </c>
      <c r="G120" s="243"/>
      <c r="I120" s="243"/>
      <c r="J120" s="261" t="str">
        <f>_xlfn.XLOOKUP(C120,OCE!C$13:C$27,OCE!B$13:B$27,".")</f>
        <v>.</v>
      </c>
      <c r="L120" s="210" t="s">
        <v>3751</v>
      </c>
      <c r="M120" s="210" t="s">
        <v>3750</v>
      </c>
      <c r="N120" s="210" t="s">
        <v>3745</v>
      </c>
      <c r="O120" s="210" t="s">
        <v>3746</v>
      </c>
      <c r="P120" s="210" t="s">
        <v>3746</v>
      </c>
      <c r="Q120" s="211" t="s">
        <v>3747</v>
      </c>
      <c r="R120" s="212">
        <v>0.31</v>
      </c>
      <c r="S120" s="212">
        <v>1.2</v>
      </c>
      <c r="T120" s="212" t="s">
        <v>3748</v>
      </c>
      <c r="U120" s="212" t="s">
        <v>3748</v>
      </c>
      <c r="V120" s="212" t="s">
        <v>3748</v>
      </c>
      <c r="W120" s="212" t="s">
        <v>3748</v>
      </c>
      <c r="X120" s="212"/>
      <c r="Y120" s="212"/>
      <c r="Z120" s="212"/>
      <c r="AA120" s="212" t="s">
        <v>3748</v>
      </c>
      <c r="AB120" s="212">
        <v>0.13</v>
      </c>
      <c r="AC120" s="212" t="s">
        <v>3748</v>
      </c>
      <c r="AD120" s="212">
        <v>0.16</v>
      </c>
      <c r="AE120" s="212" t="s">
        <v>3748</v>
      </c>
      <c r="AF120" s="212">
        <v>0.14000000000000001</v>
      </c>
      <c r="AG120" s="212" t="s">
        <v>3748</v>
      </c>
      <c r="AH120" s="212" t="s">
        <v>3748</v>
      </c>
      <c r="AI120" s="212">
        <v>0.21</v>
      </c>
      <c r="AJ120" s="212">
        <v>0.14000000000000001</v>
      </c>
      <c r="AK120" s="212" t="s">
        <v>3748</v>
      </c>
      <c r="AL120" s="212" t="s">
        <v>3748</v>
      </c>
      <c r="AM120" s="212"/>
      <c r="AN120" s="212"/>
      <c r="AO120" s="212"/>
      <c r="AP120" s="212" t="s">
        <v>3748</v>
      </c>
      <c r="AQ120" s="212" t="s">
        <v>3748</v>
      </c>
      <c r="AR120" s="212" t="s">
        <v>3748</v>
      </c>
      <c r="AS120" s="212" t="s">
        <v>3748</v>
      </c>
      <c r="AT120" s="212" t="s">
        <v>3748</v>
      </c>
      <c r="AU120" s="212">
        <v>0.87</v>
      </c>
      <c r="AV120" s="212">
        <v>2.5</v>
      </c>
      <c r="AW120" s="212">
        <v>0.22</v>
      </c>
      <c r="AX120" s="212" t="s">
        <v>3748</v>
      </c>
      <c r="AY120" s="212">
        <v>0.19</v>
      </c>
      <c r="AZ120" s="212">
        <v>2.5</v>
      </c>
      <c r="BA120" s="213" t="s">
        <v>3692</v>
      </c>
      <c r="BB120" s="214">
        <v>20.2</v>
      </c>
      <c r="BC120" s="214">
        <v>7.0000000000000007E-2</v>
      </c>
      <c r="BD120" s="214">
        <v>7.0000000000000007E-2</v>
      </c>
      <c r="BE120" s="214">
        <v>7.0000000000000007E-2</v>
      </c>
      <c r="BF120" s="214">
        <v>7.0000000000000007E-2</v>
      </c>
      <c r="BG120" s="214"/>
      <c r="BH120" s="214"/>
      <c r="BI120" s="214"/>
      <c r="BJ120" s="214">
        <v>7.0000000000000007E-2</v>
      </c>
      <c r="BK120" s="214">
        <v>6.4399999999999999E-2</v>
      </c>
      <c r="BL120" s="214">
        <v>7.0000000000000007E-2</v>
      </c>
      <c r="BM120" s="214">
        <v>7.9200000000000007E-2</v>
      </c>
      <c r="BN120" s="214">
        <v>7.0000000000000007E-2</v>
      </c>
      <c r="BO120" s="214">
        <v>6.93E-2</v>
      </c>
      <c r="BP120" s="214">
        <v>7.0000000000000007E-2</v>
      </c>
      <c r="BQ120" s="214">
        <v>7.0000000000000007E-2</v>
      </c>
      <c r="BR120" s="214">
        <v>0.104</v>
      </c>
      <c r="BS120" s="214">
        <v>6.93E-2</v>
      </c>
      <c r="BT120" s="214">
        <v>7.0000000000000007E-2</v>
      </c>
      <c r="BU120" s="214">
        <v>7.0000000000000007E-2</v>
      </c>
      <c r="BV120" s="214"/>
      <c r="BW120" s="214"/>
      <c r="BX120" s="214"/>
      <c r="BY120" s="214">
        <v>7.0000000000000007E-2</v>
      </c>
      <c r="BZ120" s="214">
        <v>7.0000000000000007E-2</v>
      </c>
      <c r="CA120" s="214">
        <v>7.0000000000000007E-2</v>
      </c>
      <c r="CB120" s="214">
        <v>7.0000000000000007E-2</v>
      </c>
      <c r="CC120" s="214">
        <v>7.0000000000000007E-2</v>
      </c>
      <c r="CD120" s="214">
        <v>0.43099999999999999</v>
      </c>
      <c r="CE120" s="214">
        <v>1.24</v>
      </c>
      <c r="CF120" s="214">
        <v>0.109</v>
      </c>
      <c r="CG120" s="214">
        <v>7.0000000000000007E-2</v>
      </c>
      <c r="CH120" s="214">
        <v>9.4100000000000003E-2</v>
      </c>
      <c r="CI120" s="215">
        <v>0.153</v>
      </c>
      <c r="CJ120" s="215">
        <v>0.59399999999999997</v>
      </c>
      <c r="CK120" s="215">
        <v>1.24</v>
      </c>
      <c r="CM120" s="216" t="s">
        <v>1647</v>
      </c>
      <c r="CN120" s="216" t="s">
        <v>1647</v>
      </c>
      <c r="CO120" s="216" t="s">
        <v>1647</v>
      </c>
      <c r="CP120" s="216" t="s">
        <v>1647</v>
      </c>
      <c r="CQ120" s="216" t="s">
        <v>1647</v>
      </c>
      <c r="CR120" s="216" t="s">
        <v>32</v>
      </c>
      <c r="CS120" s="216" t="s">
        <v>32</v>
      </c>
      <c r="CT120" s="216" t="s">
        <v>32</v>
      </c>
      <c r="CU120" s="217" t="s">
        <v>32</v>
      </c>
      <c r="CV120" s="210">
        <f t="shared" si="2"/>
        <v>116</v>
      </c>
    </row>
    <row r="121" spans="2:100" s="245" customFormat="1" x14ac:dyDescent="0.25">
      <c r="B121" s="243">
        <v>2027</v>
      </c>
      <c r="C121" s="243">
        <v>117</v>
      </c>
      <c r="D121" s="244">
        <f>SUMIF(Profielen!F:F,Monstervakken!C121,Profielen!K:K)</f>
        <v>102.5</v>
      </c>
      <c r="E121" s="286">
        <f t="shared" si="3"/>
        <v>1.2</v>
      </c>
      <c r="F121" s="244">
        <f>SUMIF(Profielen!$F:$F,Monstervakken!$C121,Profielen!AO:AO)</f>
        <v>123</v>
      </c>
      <c r="G121" s="243"/>
      <c r="I121" s="243"/>
      <c r="J121" s="261" t="str">
        <f>_xlfn.XLOOKUP(C121,OCE!C$13:C$27,OCE!B$13:B$27,".")</f>
        <v>.</v>
      </c>
      <c r="L121" s="210" t="s">
        <v>3744</v>
      </c>
      <c r="M121" s="210" t="s">
        <v>3744</v>
      </c>
      <c r="N121" s="210" t="s">
        <v>3745</v>
      </c>
      <c r="O121" s="210" t="s">
        <v>3746</v>
      </c>
      <c r="P121" s="210" t="s">
        <v>3746</v>
      </c>
      <c r="Q121" s="211" t="s">
        <v>3747</v>
      </c>
      <c r="R121" s="212">
        <v>0.3</v>
      </c>
      <c r="S121" s="212">
        <v>0.49</v>
      </c>
      <c r="T121" s="212" t="s">
        <v>3748</v>
      </c>
      <c r="U121" s="212" t="s">
        <v>3748</v>
      </c>
      <c r="V121" s="212" t="s">
        <v>3748</v>
      </c>
      <c r="W121" s="212" t="s">
        <v>3748</v>
      </c>
      <c r="X121" s="212"/>
      <c r="Y121" s="212"/>
      <c r="Z121" s="212"/>
      <c r="AA121" s="212" t="s">
        <v>3748</v>
      </c>
      <c r="AB121" s="212" t="s">
        <v>3748</v>
      </c>
      <c r="AC121" s="212" t="s">
        <v>3748</v>
      </c>
      <c r="AD121" s="212" t="s">
        <v>3748</v>
      </c>
      <c r="AE121" s="212" t="s">
        <v>3748</v>
      </c>
      <c r="AF121" s="212" t="s">
        <v>3748</v>
      </c>
      <c r="AG121" s="212" t="s">
        <v>3748</v>
      </c>
      <c r="AH121" s="212" t="s">
        <v>3748</v>
      </c>
      <c r="AI121" s="212">
        <v>0.17</v>
      </c>
      <c r="AJ121" s="212" t="s">
        <v>3748</v>
      </c>
      <c r="AK121" s="212" t="s">
        <v>3748</v>
      </c>
      <c r="AL121" s="212" t="s">
        <v>3748</v>
      </c>
      <c r="AM121" s="212"/>
      <c r="AN121" s="212"/>
      <c r="AO121" s="212"/>
      <c r="AP121" s="212" t="s">
        <v>3748</v>
      </c>
      <c r="AQ121" s="212" t="s">
        <v>3748</v>
      </c>
      <c r="AR121" s="212" t="s">
        <v>3748</v>
      </c>
      <c r="AS121" s="212" t="s">
        <v>3748</v>
      </c>
      <c r="AT121" s="212" t="s">
        <v>3748</v>
      </c>
      <c r="AU121" s="212" t="s">
        <v>3748</v>
      </c>
      <c r="AV121" s="212">
        <v>0.22</v>
      </c>
      <c r="AW121" s="212" t="s">
        <v>3748</v>
      </c>
      <c r="AX121" s="212" t="s">
        <v>3748</v>
      </c>
      <c r="AY121" s="212" t="s">
        <v>3748</v>
      </c>
      <c r="AZ121" s="212">
        <v>0.22</v>
      </c>
      <c r="BA121" s="213" t="s">
        <v>3692</v>
      </c>
      <c r="BB121" s="214">
        <v>25.1</v>
      </c>
      <c r="BC121" s="214">
        <v>7.0000000000000007E-2</v>
      </c>
      <c r="BD121" s="214">
        <v>7.0000000000000007E-2</v>
      </c>
      <c r="BE121" s="214">
        <v>7.0000000000000007E-2</v>
      </c>
      <c r="BF121" s="214">
        <v>7.0000000000000007E-2</v>
      </c>
      <c r="BG121" s="214"/>
      <c r="BH121" s="214"/>
      <c r="BI121" s="214"/>
      <c r="BJ121" s="214">
        <v>7.0000000000000007E-2</v>
      </c>
      <c r="BK121" s="214">
        <v>7.0000000000000007E-2</v>
      </c>
      <c r="BL121" s="214">
        <v>7.0000000000000007E-2</v>
      </c>
      <c r="BM121" s="214">
        <v>7.0000000000000007E-2</v>
      </c>
      <c r="BN121" s="214">
        <v>7.0000000000000007E-2</v>
      </c>
      <c r="BO121" s="214">
        <v>7.0000000000000007E-2</v>
      </c>
      <c r="BP121" s="214">
        <v>7.0000000000000007E-2</v>
      </c>
      <c r="BQ121" s="214">
        <v>7.0000000000000007E-2</v>
      </c>
      <c r="BR121" s="214">
        <v>6.7699999999999996E-2</v>
      </c>
      <c r="BS121" s="214">
        <v>7.0000000000000007E-2</v>
      </c>
      <c r="BT121" s="214">
        <v>7.0000000000000007E-2</v>
      </c>
      <c r="BU121" s="214">
        <v>7.0000000000000007E-2</v>
      </c>
      <c r="BV121" s="214"/>
      <c r="BW121" s="214"/>
      <c r="BX121" s="214"/>
      <c r="BY121" s="214">
        <v>7.0000000000000007E-2</v>
      </c>
      <c r="BZ121" s="214">
        <v>7.0000000000000007E-2</v>
      </c>
      <c r="CA121" s="214">
        <v>7.0000000000000007E-2</v>
      </c>
      <c r="CB121" s="214">
        <v>7.0000000000000007E-2</v>
      </c>
      <c r="CC121" s="214">
        <v>7.0000000000000007E-2</v>
      </c>
      <c r="CD121" s="214">
        <v>7.0000000000000007E-2</v>
      </c>
      <c r="CE121" s="214">
        <v>8.7599999999999997E-2</v>
      </c>
      <c r="CF121" s="214">
        <v>7.0000000000000007E-2</v>
      </c>
      <c r="CG121" s="214">
        <v>7.0000000000000007E-2</v>
      </c>
      <c r="CH121" s="214">
        <v>7.0000000000000007E-2</v>
      </c>
      <c r="CI121" s="215">
        <v>0.12</v>
      </c>
      <c r="CJ121" s="215">
        <v>0.19500000000000001</v>
      </c>
      <c r="CK121" s="215">
        <v>8.7599999999999997E-2</v>
      </c>
      <c r="CM121" s="216" t="s">
        <v>1647</v>
      </c>
      <c r="CN121" s="216" t="s">
        <v>1647</v>
      </c>
      <c r="CO121" s="216" t="s">
        <v>1647</v>
      </c>
      <c r="CP121" s="216" t="s">
        <v>1647</v>
      </c>
      <c r="CQ121" s="216" t="s">
        <v>1647</v>
      </c>
      <c r="CR121" s="216" t="s">
        <v>1647</v>
      </c>
      <c r="CS121" s="216" t="s">
        <v>1647</v>
      </c>
      <c r="CT121" s="216" t="s">
        <v>1647</v>
      </c>
      <c r="CU121" s="217" t="s">
        <v>1647</v>
      </c>
      <c r="CV121" s="210">
        <f t="shared" si="2"/>
        <v>117</v>
      </c>
    </row>
    <row r="122" spans="2:100" s="245" customFormat="1" x14ac:dyDescent="0.25">
      <c r="B122" s="243">
        <v>2028</v>
      </c>
      <c r="C122" s="243">
        <v>118</v>
      </c>
      <c r="D122" s="244">
        <f>SUMIF(Profielen!F:F,Monstervakken!C122,Profielen!K:K)</f>
        <v>282</v>
      </c>
      <c r="E122" s="286">
        <f t="shared" si="3"/>
        <v>0.450354609929078</v>
      </c>
      <c r="F122" s="244">
        <f>SUMIF(Profielen!$F:$F,Monstervakken!$C122,Profielen!AO:AO)</f>
        <v>127</v>
      </c>
      <c r="G122" s="243"/>
      <c r="I122" s="243"/>
      <c r="J122" s="261" t="str">
        <f>_xlfn.XLOOKUP(C122,OCE!C$13:C$27,OCE!B$13:B$27,".")</f>
        <v>.</v>
      </c>
      <c r="L122" s="210" t="s">
        <v>3744</v>
      </c>
      <c r="M122" s="210" t="s">
        <v>3744</v>
      </c>
      <c r="N122" s="210" t="s">
        <v>3745</v>
      </c>
      <c r="O122" s="210" t="s">
        <v>3746</v>
      </c>
      <c r="P122" s="210" t="s">
        <v>3746</v>
      </c>
      <c r="Q122" s="211" t="s">
        <v>3747</v>
      </c>
      <c r="R122" s="212">
        <v>0.38</v>
      </c>
      <c r="S122" s="212">
        <v>1.2</v>
      </c>
      <c r="T122" s="212" t="s">
        <v>3748</v>
      </c>
      <c r="U122" s="212" t="s">
        <v>3748</v>
      </c>
      <c r="V122" s="212" t="s">
        <v>3748</v>
      </c>
      <c r="W122" s="212" t="s">
        <v>3748</v>
      </c>
      <c r="X122" s="212"/>
      <c r="Y122" s="212"/>
      <c r="Z122" s="212"/>
      <c r="AA122" s="212" t="s">
        <v>3748</v>
      </c>
      <c r="AB122" s="212">
        <v>0.22</v>
      </c>
      <c r="AC122" s="212" t="s">
        <v>3748</v>
      </c>
      <c r="AD122" s="212">
        <v>0.18</v>
      </c>
      <c r="AE122" s="212" t="s">
        <v>3748</v>
      </c>
      <c r="AF122" s="212" t="s">
        <v>3748</v>
      </c>
      <c r="AG122" s="212" t="s">
        <v>3748</v>
      </c>
      <c r="AH122" s="212" t="s">
        <v>3748</v>
      </c>
      <c r="AI122" s="212" t="s">
        <v>3748</v>
      </c>
      <c r="AJ122" s="212" t="s">
        <v>3748</v>
      </c>
      <c r="AK122" s="212" t="s">
        <v>3748</v>
      </c>
      <c r="AL122" s="212" t="s">
        <v>3748</v>
      </c>
      <c r="AM122" s="212"/>
      <c r="AN122" s="212"/>
      <c r="AO122" s="212"/>
      <c r="AP122" s="212" t="s">
        <v>3748</v>
      </c>
      <c r="AQ122" s="212" t="s">
        <v>3748</v>
      </c>
      <c r="AR122" s="212" t="s">
        <v>3748</v>
      </c>
      <c r="AS122" s="212" t="s">
        <v>3748</v>
      </c>
      <c r="AT122" s="212" t="s">
        <v>3748</v>
      </c>
      <c r="AU122" s="212">
        <v>0.18</v>
      </c>
      <c r="AV122" s="212">
        <v>0.88</v>
      </c>
      <c r="AW122" s="212">
        <v>0.11</v>
      </c>
      <c r="AX122" s="212" t="s">
        <v>3748</v>
      </c>
      <c r="AY122" s="212" t="s">
        <v>3748</v>
      </c>
      <c r="AZ122" s="212">
        <v>0.88</v>
      </c>
      <c r="BA122" s="213" t="s">
        <v>3692</v>
      </c>
      <c r="BB122" s="214">
        <v>73.8</v>
      </c>
      <c r="BC122" s="214">
        <v>7.0000000000000007E-2</v>
      </c>
      <c r="BD122" s="214">
        <v>7.0000000000000007E-2</v>
      </c>
      <c r="BE122" s="214">
        <v>7.0000000000000007E-2</v>
      </c>
      <c r="BF122" s="214">
        <v>7.0000000000000007E-2</v>
      </c>
      <c r="BG122" s="214"/>
      <c r="BH122" s="214"/>
      <c r="BI122" s="214"/>
      <c r="BJ122" s="214">
        <v>7.0000000000000007E-2</v>
      </c>
      <c r="BK122" s="214">
        <v>7.3300000000000004E-2</v>
      </c>
      <c r="BL122" s="214">
        <v>7.0000000000000007E-2</v>
      </c>
      <c r="BM122" s="214">
        <v>0.06</v>
      </c>
      <c r="BN122" s="214">
        <v>7.0000000000000007E-2</v>
      </c>
      <c r="BO122" s="214">
        <v>7.0000000000000007E-2</v>
      </c>
      <c r="BP122" s="214">
        <v>7.0000000000000007E-2</v>
      </c>
      <c r="BQ122" s="214">
        <v>7.0000000000000007E-2</v>
      </c>
      <c r="BR122" s="214">
        <v>7.0000000000000007E-2</v>
      </c>
      <c r="BS122" s="214">
        <v>7.0000000000000007E-2</v>
      </c>
      <c r="BT122" s="214">
        <v>7.0000000000000007E-2</v>
      </c>
      <c r="BU122" s="214">
        <v>7.0000000000000007E-2</v>
      </c>
      <c r="BV122" s="214"/>
      <c r="BW122" s="214"/>
      <c r="BX122" s="214"/>
      <c r="BY122" s="214">
        <v>7.0000000000000007E-2</v>
      </c>
      <c r="BZ122" s="214">
        <v>7.0000000000000007E-2</v>
      </c>
      <c r="CA122" s="214">
        <v>7.0000000000000007E-2</v>
      </c>
      <c r="CB122" s="214">
        <v>7.0000000000000007E-2</v>
      </c>
      <c r="CC122" s="214">
        <v>7.0000000000000007E-2</v>
      </c>
      <c r="CD122" s="214">
        <v>0.06</v>
      </c>
      <c r="CE122" s="214">
        <v>0.29299999999999998</v>
      </c>
      <c r="CF122" s="214">
        <v>3.6700000000000003E-2</v>
      </c>
      <c r="CG122" s="214">
        <v>7.0000000000000007E-2</v>
      </c>
      <c r="CH122" s="214">
        <v>7.0000000000000007E-2</v>
      </c>
      <c r="CI122" s="215">
        <v>0.127</v>
      </c>
      <c r="CJ122" s="215">
        <v>0.4</v>
      </c>
      <c r="CK122" s="215">
        <v>0.29299999999999998</v>
      </c>
      <c r="CM122" s="216" t="s">
        <v>1647</v>
      </c>
      <c r="CN122" s="216" t="s">
        <v>1647</v>
      </c>
      <c r="CO122" s="216" t="s">
        <v>1647</v>
      </c>
      <c r="CP122" s="216" t="s">
        <v>1647</v>
      </c>
      <c r="CQ122" s="216" t="s">
        <v>1647</v>
      </c>
      <c r="CR122" s="216" t="s">
        <v>1647</v>
      </c>
      <c r="CS122" s="216" t="s">
        <v>1647</v>
      </c>
      <c r="CT122" s="216" t="s">
        <v>1647</v>
      </c>
      <c r="CU122" s="217" t="s">
        <v>1647</v>
      </c>
      <c r="CV122" s="210">
        <f t="shared" si="2"/>
        <v>118</v>
      </c>
    </row>
    <row r="123" spans="2:100" s="245" customFormat="1" x14ac:dyDescent="0.25">
      <c r="B123" s="243">
        <v>2029</v>
      </c>
      <c r="C123" s="243">
        <v>119</v>
      </c>
      <c r="D123" s="244">
        <f>SUMIF(Profielen!F:F,Monstervakken!C123,Profielen!K:K)</f>
        <v>61.5</v>
      </c>
      <c r="E123" s="286">
        <f t="shared" si="3"/>
        <v>0.71544715447154472</v>
      </c>
      <c r="F123" s="244">
        <f>SUMIF(Profielen!$F:$F,Monstervakken!$C123,Profielen!AO:AO)</f>
        <v>44</v>
      </c>
      <c r="G123" s="243"/>
      <c r="I123" s="243"/>
      <c r="J123" s="261" t="str">
        <f>_xlfn.XLOOKUP(C123,OCE!C$13:C$27,OCE!B$13:B$27,".")</f>
        <v>.</v>
      </c>
      <c r="L123" s="210" t="s">
        <v>3744</v>
      </c>
      <c r="M123" s="210" t="s">
        <v>3744</v>
      </c>
      <c r="N123" s="210" t="s">
        <v>3745</v>
      </c>
      <c r="O123" s="210" t="s">
        <v>3746</v>
      </c>
      <c r="P123" s="210" t="s">
        <v>3746</v>
      </c>
      <c r="Q123" s="211" t="s">
        <v>3747</v>
      </c>
      <c r="R123" s="212">
        <v>0.24</v>
      </c>
      <c r="S123" s="212">
        <v>0.63</v>
      </c>
      <c r="T123" s="212" t="s">
        <v>3748</v>
      </c>
      <c r="U123" s="212" t="s">
        <v>3748</v>
      </c>
      <c r="V123" s="212" t="s">
        <v>3748</v>
      </c>
      <c r="W123" s="212" t="s">
        <v>3748</v>
      </c>
      <c r="X123" s="212"/>
      <c r="Y123" s="212"/>
      <c r="Z123" s="212"/>
      <c r="AA123" s="212" t="s">
        <v>3748</v>
      </c>
      <c r="AB123" s="212">
        <v>0.12</v>
      </c>
      <c r="AC123" s="212" t="s">
        <v>3748</v>
      </c>
      <c r="AD123" s="212">
        <v>0.2</v>
      </c>
      <c r="AE123" s="212" t="s">
        <v>3748</v>
      </c>
      <c r="AF123" s="212" t="s">
        <v>3748</v>
      </c>
      <c r="AG123" s="212" t="s">
        <v>3748</v>
      </c>
      <c r="AH123" s="212" t="s">
        <v>3748</v>
      </c>
      <c r="AI123" s="212">
        <v>0.16</v>
      </c>
      <c r="AJ123" s="212" t="s">
        <v>3748</v>
      </c>
      <c r="AK123" s="212" t="s">
        <v>3748</v>
      </c>
      <c r="AL123" s="212" t="s">
        <v>3748</v>
      </c>
      <c r="AM123" s="212"/>
      <c r="AN123" s="212"/>
      <c r="AO123" s="212"/>
      <c r="AP123" s="212">
        <v>0.17</v>
      </c>
      <c r="AQ123" s="212" t="s">
        <v>3748</v>
      </c>
      <c r="AR123" s="212" t="s">
        <v>3748</v>
      </c>
      <c r="AS123" s="212" t="s">
        <v>3748</v>
      </c>
      <c r="AT123" s="212" t="s">
        <v>3748</v>
      </c>
      <c r="AU123" s="212">
        <v>0.11</v>
      </c>
      <c r="AV123" s="212">
        <v>0.3</v>
      </c>
      <c r="AW123" s="212" t="s">
        <v>3748</v>
      </c>
      <c r="AX123" s="212" t="s">
        <v>3748</v>
      </c>
      <c r="AY123" s="212" t="s">
        <v>3748</v>
      </c>
      <c r="AZ123" s="212">
        <v>0.3</v>
      </c>
      <c r="BA123" s="213" t="s">
        <v>3692</v>
      </c>
      <c r="BB123" s="214">
        <v>43.6</v>
      </c>
      <c r="BC123" s="214">
        <v>7.0000000000000007E-2</v>
      </c>
      <c r="BD123" s="214">
        <v>7.0000000000000007E-2</v>
      </c>
      <c r="BE123" s="214">
        <v>7.0000000000000007E-2</v>
      </c>
      <c r="BF123" s="214">
        <v>7.0000000000000007E-2</v>
      </c>
      <c r="BG123" s="214"/>
      <c r="BH123" s="214"/>
      <c r="BI123" s="214"/>
      <c r="BJ123" s="214">
        <v>7.0000000000000007E-2</v>
      </c>
      <c r="BK123" s="214">
        <v>0.04</v>
      </c>
      <c r="BL123" s="214">
        <v>7.0000000000000007E-2</v>
      </c>
      <c r="BM123" s="214">
        <v>6.6699999999999995E-2</v>
      </c>
      <c r="BN123" s="214">
        <v>7.0000000000000007E-2</v>
      </c>
      <c r="BO123" s="214">
        <v>7.0000000000000007E-2</v>
      </c>
      <c r="BP123" s="214">
        <v>7.0000000000000007E-2</v>
      </c>
      <c r="BQ123" s="214">
        <v>7.0000000000000007E-2</v>
      </c>
      <c r="BR123" s="214">
        <v>5.33E-2</v>
      </c>
      <c r="BS123" s="214">
        <v>7.0000000000000007E-2</v>
      </c>
      <c r="BT123" s="214">
        <v>7.0000000000000007E-2</v>
      </c>
      <c r="BU123" s="214">
        <v>7.0000000000000007E-2</v>
      </c>
      <c r="BV123" s="214"/>
      <c r="BW123" s="214"/>
      <c r="BX123" s="214"/>
      <c r="BY123" s="214">
        <v>5.67E-2</v>
      </c>
      <c r="BZ123" s="214">
        <v>7.0000000000000007E-2</v>
      </c>
      <c r="CA123" s="214">
        <v>7.0000000000000007E-2</v>
      </c>
      <c r="CB123" s="214">
        <v>7.0000000000000007E-2</v>
      </c>
      <c r="CC123" s="214">
        <v>7.0000000000000007E-2</v>
      </c>
      <c r="CD123" s="214">
        <v>3.6700000000000003E-2</v>
      </c>
      <c r="CE123" s="214">
        <v>0.1</v>
      </c>
      <c r="CF123" s="214">
        <v>7.0000000000000007E-2</v>
      </c>
      <c r="CG123" s="214">
        <v>7.0000000000000007E-2</v>
      </c>
      <c r="CH123" s="214">
        <v>7.0000000000000007E-2</v>
      </c>
      <c r="CI123" s="215">
        <v>0.08</v>
      </c>
      <c r="CJ123" s="215">
        <v>0.21</v>
      </c>
      <c r="CK123" s="215">
        <v>0.1</v>
      </c>
      <c r="CM123" s="216" t="s">
        <v>1647</v>
      </c>
      <c r="CN123" s="216" t="s">
        <v>1647</v>
      </c>
      <c r="CO123" s="216" t="s">
        <v>1647</v>
      </c>
      <c r="CP123" s="216" t="s">
        <v>1647</v>
      </c>
      <c r="CQ123" s="216" t="s">
        <v>1647</v>
      </c>
      <c r="CR123" s="216" t="s">
        <v>1647</v>
      </c>
      <c r="CS123" s="216" t="s">
        <v>1647</v>
      </c>
      <c r="CT123" s="216" t="s">
        <v>1647</v>
      </c>
      <c r="CU123" s="217" t="s">
        <v>1647</v>
      </c>
      <c r="CV123" s="210">
        <f t="shared" si="2"/>
        <v>119</v>
      </c>
    </row>
    <row r="124" spans="2:100" s="245" customFormat="1" x14ac:dyDescent="0.25">
      <c r="B124" s="243">
        <v>3029</v>
      </c>
      <c r="C124" s="243">
        <v>120</v>
      </c>
      <c r="D124" s="244">
        <f>SUMIF(Profielen!F:F,Monstervakken!C124,Profielen!K:K)</f>
        <v>189.5</v>
      </c>
      <c r="E124" s="286">
        <f t="shared" si="3"/>
        <v>0.70184696569920846</v>
      </c>
      <c r="F124" s="244">
        <f>SUMIF(Profielen!$F:$F,Monstervakken!$C124,Profielen!AO:AO)</f>
        <v>133</v>
      </c>
      <c r="G124" s="243"/>
      <c r="I124" s="243"/>
      <c r="J124" s="261" t="str">
        <f>_xlfn.XLOOKUP(C124,OCE!C$13:C$27,OCE!B$13:B$27,".")</f>
        <v>.</v>
      </c>
      <c r="L124" s="210" t="s">
        <v>3751</v>
      </c>
      <c r="M124" s="210" t="s">
        <v>3750</v>
      </c>
      <c r="N124" s="210" t="s">
        <v>3745</v>
      </c>
      <c r="O124" s="210" t="s">
        <v>3746</v>
      </c>
      <c r="P124" s="210" t="s">
        <v>3746</v>
      </c>
      <c r="Q124" s="211" t="s">
        <v>3747</v>
      </c>
      <c r="R124" s="212">
        <v>0.23</v>
      </c>
      <c r="S124" s="212">
        <v>0.14000000000000001</v>
      </c>
      <c r="T124" s="212" t="s">
        <v>3748</v>
      </c>
      <c r="U124" s="212" t="s">
        <v>3748</v>
      </c>
      <c r="V124" s="212" t="s">
        <v>3748</v>
      </c>
      <c r="W124" s="212" t="s">
        <v>3748</v>
      </c>
      <c r="X124" s="212"/>
      <c r="Y124" s="212"/>
      <c r="Z124" s="212"/>
      <c r="AA124" s="212" t="s">
        <v>3748</v>
      </c>
      <c r="AB124" s="212" t="s">
        <v>3748</v>
      </c>
      <c r="AC124" s="212" t="s">
        <v>3748</v>
      </c>
      <c r="AD124" s="212">
        <v>0.19</v>
      </c>
      <c r="AE124" s="212" t="s">
        <v>3748</v>
      </c>
      <c r="AF124" s="212">
        <v>0.16</v>
      </c>
      <c r="AG124" s="212" t="s">
        <v>3748</v>
      </c>
      <c r="AH124" s="212" t="s">
        <v>3748</v>
      </c>
      <c r="AI124" s="212" t="s">
        <v>3748</v>
      </c>
      <c r="AJ124" s="212" t="s">
        <v>3748</v>
      </c>
      <c r="AK124" s="212" t="s">
        <v>3748</v>
      </c>
      <c r="AL124" s="212" t="s">
        <v>3748</v>
      </c>
      <c r="AM124" s="212"/>
      <c r="AN124" s="212"/>
      <c r="AO124" s="212"/>
      <c r="AP124" s="212" t="s">
        <v>3765</v>
      </c>
      <c r="AQ124" s="212" t="s">
        <v>3748</v>
      </c>
      <c r="AR124" s="212" t="s">
        <v>3748</v>
      </c>
      <c r="AS124" s="212" t="s">
        <v>3748</v>
      </c>
      <c r="AT124" s="212" t="s">
        <v>3748</v>
      </c>
      <c r="AU124" s="212">
        <v>0.14000000000000001</v>
      </c>
      <c r="AV124" s="212">
        <v>0.63</v>
      </c>
      <c r="AW124" s="212" t="s">
        <v>3748</v>
      </c>
      <c r="AX124" s="212" t="s">
        <v>3748</v>
      </c>
      <c r="AY124" s="212">
        <v>0.1</v>
      </c>
      <c r="AZ124" s="212">
        <v>0.63</v>
      </c>
      <c r="BA124" s="213" t="s">
        <v>3692</v>
      </c>
      <c r="BB124" s="214">
        <v>34.4</v>
      </c>
      <c r="BC124" s="214">
        <v>7.0000000000000007E-2</v>
      </c>
      <c r="BD124" s="214">
        <v>7.0000000000000007E-2</v>
      </c>
      <c r="BE124" s="214">
        <v>7.0000000000000007E-2</v>
      </c>
      <c r="BF124" s="214">
        <v>7.0000000000000007E-2</v>
      </c>
      <c r="BG124" s="214"/>
      <c r="BH124" s="214"/>
      <c r="BI124" s="214"/>
      <c r="BJ124" s="214">
        <v>7.0000000000000007E-2</v>
      </c>
      <c r="BK124" s="214">
        <v>7.0000000000000007E-2</v>
      </c>
      <c r="BL124" s="214">
        <v>7.0000000000000007E-2</v>
      </c>
      <c r="BM124" s="214">
        <v>6.3299999999999995E-2</v>
      </c>
      <c r="BN124" s="214">
        <v>7.0000000000000007E-2</v>
      </c>
      <c r="BO124" s="214">
        <v>5.33E-2</v>
      </c>
      <c r="BP124" s="214">
        <v>7.0000000000000007E-2</v>
      </c>
      <c r="BQ124" s="214">
        <v>7.0000000000000007E-2</v>
      </c>
      <c r="BR124" s="214">
        <v>7.0000000000000007E-2</v>
      </c>
      <c r="BS124" s="214">
        <v>7.0000000000000007E-2</v>
      </c>
      <c r="BT124" s="214">
        <v>7.0000000000000007E-2</v>
      </c>
      <c r="BU124" s="214">
        <v>7.0000000000000007E-2</v>
      </c>
      <c r="BV124" s="214"/>
      <c r="BW124" s="214"/>
      <c r="BX124" s="214"/>
      <c r="BY124" s="214">
        <v>2.5700000000000001E-2</v>
      </c>
      <c r="BZ124" s="214">
        <v>7.0000000000000007E-2</v>
      </c>
      <c r="CA124" s="214">
        <v>7.0000000000000007E-2</v>
      </c>
      <c r="CB124" s="214">
        <v>7.0000000000000007E-2</v>
      </c>
      <c r="CC124" s="214">
        <v>7.0000000000000007E-2</v>
      </c>
      <c r="CD124" s="214">
        <v>4.6699999999999998E-2</v>
      </c>
      <c r="CE124" s="214">
        <v>0.21</v>
      </c>
      <c r="CF124" s="214">
        <v>7.0000000000000007E-2</v>
      </c>
      <c r="CG124" s="214">
        <v>7.0000000000000007E-2</v>
      </c>
      <c r="CH124" s="214">
        <v>3.3300000000000003E-2</v>
      </c>
      <c r="CI124" s="215">
        <v>7.6700000000000004E-2</v>
      </c>
      <c r="CJ124" s="215">
        <v>4.6699999999999998E-2</v>
      </c>
      <c r="CK124" s="215">
        <v>0.21</v>
      </c>
      <c r="CM124" s="216" t="s">
        <v>1647</v>
      </c>
      <c r="CN124" s="216" t="s">
        <v>1647</v>
      </c>
      <c r="CO124" s="216" t="s">
        <v>1647</v>
      </c>
      <c r="CP124" s="216" t="s">
        <v>1647</v>
      </c>
      <c r="CQ124" s="216" t="s">
        <v>1647</v>
      </c>
      <c r="CR124" s="216" t="s">
        <v>1647</v>
      </c>
      <c r="CS124" s="216" t="s">
        <v>1647</v>
      </c>
      <c r="CT124" s="216" t="s">
        <v>1647</v>
      </c>
      <c r="CU124" s="217" t="s">
        <v>1647</v>
      </c>
      <c r="CV124" s="210">
        <f t="shared" si="2"/>
        <v>120</v>
      </c>
    </row>
    <row r="125" spans="2:100" s="245" customFormat="1" x14ac:dyDescent="0.25">
      <c r="B125" s="243">
        <v>2030</v>
      </c>
      <c r="C125" s="243">
        <v>121</v>
      </c>
      <c r="D125" s="244">
        <f>SUMIF(Profielen!F:F,Monstervakken!C125,Profielen!K:K)</f>
        <v>171.5</v>
      </c>
      <c r="E125" s="286">
        <f t="shared" si="3"/>
        <v>0.33236151603498543</v>
      </c>
      <c r="F125" s="244">
        <f>SUMIF(Profielen!$F:$F,Monstervakken!$C125,Profielen!AO:AO)</f>
        <v>57</v>
      </c>
      <c r="G125" s="243"/>
      <c r="I125" s="243"/>
      <c r="J125" s="261" t="str">
        <f>_xlfn.XLOOKUP(C125,OCE!C$13:C$27,OCE!B$13:B$27,".")</f>
        <v>.</v>
      </c>
      <c r="L125" s="210" t="s">
        <v>3744</v>
      </c>
      <c r="M125" s="210" t="s">
        <v>3744</v>
      </c>
      <c r="N125" s="210" t="s">
        <v>3745</v>
      </c>
      <c r="O125" s="210" t="s">
        <v>3746</v>
      </c>
      <c r="P125" s="210" t="s">
        <v>3746</v>
      </c>
      <c r="Q125" s="211" t="s">
        <v>3747</v>
      </c>
      <c r="R125" s="212">
        <v>0.62</v>
      </c>
      <c r="S125" s="212">
        <v>1.2</v>
      </c>
      <c r="T125" s="212" t="s">
        <v>3748</v>
      </c>
      <c r="U125" s="212" t="s">
        <v>3748</v>
      </c>
      <c r="V125" s="212" t="s">
        <v>3748</v>
      </c>
      <c r="W125" s="212" t="s">
        <v>3748</v>
      </c>
      <c r="X125" s="212"/>
      <c r="Y125" s="212"/>
      <c r="Z125" s="212"/>
      <c r="AA125" s="212">
        <v>0.1</v>
      </c>
      <c r="AB125" s="212">
        <v>0.35</v>
      </c>
      <c r="AC125" s="212">
        <v>0.19</v>
      </c>
      <c r="AD125" s="212">
        <v>0.63</v>
      </c>
      <c r="AE125" s="212">
        <v>0.17</v>
      </c>
      <c r="AF125" s="212">
        <v>0.27</v>
      </c>
      <c r="AG125" s="212" t="s">
        <v>3748</v>
      </c>
      <c r="AH125" s="212" t="s">
        <v>3748</v>
      </c>
      <c r="AI125" s="212" t="s">
        <v>3766</v>
      </c>
      <c r="AJ125" s="212" t="s">
        <v>3748</v>
      </c>
      <c r="AK125" s="212" t="s">
        <v>3767</v>
      </c>
      <c r="AL125" s="212" t="s">
        <v>3748</v>
      </c>
      <c r="AM125" s="212"/>
      <c r="AN125" s="212"/>
      <c r="AO125" s="212"/>
      <c r="AP125" s="212" t="s">
        <v>3748</v>
      </c>
      <c r="AQ125" s="212" t="s">
        <v>3748</v>
      </c>
      <c r="AR125" s="212" t="s">
        <v>3748</v>
      </c>
      <c r="AS125" s="212" t="s">
        <v>3748</v>
      </c>
      <c r="AT125" s="212" t="s">
        <v>3748</v>
      </c>
      <c r="AU125" s="212">
        <v>0.42</v>
      </c>
      <c r="AV125" s="212">
        <v>1</v>
      </c>
      <c r="AW125" s="212">
        <v>0.2</v>
      </c>
      <c r="AX125" s="212" t="s">
        <v>3748</v>
      </c>
      <c r="AY125" s="212" t="s">
        <v>3748</v>
      </c>
      <c r="AZ125" s="212">
        <v>1</v>
      </c>
      <c r="BA125" s="213" t="s">
        <v>3692</v>
      </c>
      <c r="BB125" s="214">
        <v>61.5</v>
      </c>
      <c r="BC125" s="214">
        <v>7.0000000000000007E-2</v>
      </c>
      <c r="BD125" s="214">
        <v>7.0000000000000007E-2</v>
      </c>
      <c r="BE125" s="214">
        <v>7.0000000000000007E-2</v>
      </c>
      <c r="BF125" s="214">
        <v>7.0000000000000007E-2</v>
      </c>
      <c r="BG125" s="214"/>
      <c r="BH125" s="214"/>
      <c r="BI125" s="214"/>
      <c r="BJ125" s="214">
        <v>3.3300000000000003E-2</v>
      </c>
      <c r="BK125" s="214">
        <v>0.11700000000000001</v>
      </c>
      <c r="BL125" s="214">
        <v>6.3299999999999995E-2</v>
      </c>
      <c r="BM125" s="214">
        <v>0.21</v>
      </c>
      <c r="BN125" s="214">
        <v>5.67E-2</v>
      </c>
      <c r="BO125" s="214">
        <v>0.09</v>
      </c>
      <c r="BP125" s="214">
        <v>7.0000000000000007E-2</v>
      </c>
      <c r="BQ125" s="214">
        <v>7.0000000000000007E-2</v>
      </c>
      <c r="BR125" s="214">
        <v>6.7699999999999996E-2</v>
      </c>
      <c r="BS125" s="214">
        <v>7.0000000000000007E-2</v>
      </c>
      <c r="BT125" s="214">
        <v>5.3699999999999998E-2</v>
      </c>
      <c r="BU125" s="214">
        <v>7.0000000000000007E-2</v>
      </c>
      <c r="BV125" s="214"/>
      <c r="BW125" s="214"/>
      <c r="BX125" s="214"/>
      <c r="BY125" s="214">
        <v>7.0000000000000007E-2</v>
      </c>
      <c r="BZ125" s="214">
        <v>7.0000000000000007E-2</v>
      </c>
      <c r="CA125" s="214">
        <v>7.0000000000000007E-2</v>
      </c>
      <c r="CB125" s="214">
        <v>7.0000000000000007E-2</v>
      </c>
      <c r="CC125" s="214">
        <v>7.0000000000000007E-2</v>
      </c>
      <c r="CD125" s="214">
        <v>0.14000000000000001</v>
      </c>
      <c r="CE125" s="214">
        <v>0.33300000000000002</v>
      </c>
      <c r="CF125" s="214">
        <v>6.6699999999999995E-2</v>
      </c>
      <c r="CG125" s="214">
        <v>7.0000000000000007E-2</v>
      </c>
      <c r="CH125" s="214">
        <v>7.0000000000000007E-2</v>
      </c>
      <c r="CI125" s="215">
        <v>0.20699999999999999</v>
      </c>
      <c r="CJ125" s="215">
        <v>0.4</v>
      </c>
      <c r="CK125" s="215">
        <v>0.33300000000000002</v>
      </c>
      <c r="CM125" s="216" t="s">
        <v>1647</v>
      </c>
      <c r="CN125" s="216" t="s">
        <v>1647</v>
      </c>
      <c r="CO125" s="216" t="s">
        <v>1647</v>
      </c>
      <c r="CP125" s="216" t="s">
        <v>1647</v>
      </c>
      <c r="CQ125" s="216" t="s">
        <v>1647</v>
      </c>
      <c r="CR125" s="216" t="s">
        <v>1647</v>
      </c>
      <c r="CS125" s="216" t="s">
        <v>1647</v>
      </c>
      <c r="CT125" s="216" t="s">
        <v>1647</v>
      </c>
      <c r="CU125" s="217" t="s">
        <v>1647</v>
      </c>
      <c r="CV125" s="210">
        <f t="shared" si="2"/>
        <v>121</v>
      </c>
    </row>
    <row r="126" spans="2:100" s="245" customFormat="1" x14ac:dyDescent="0.25">
      <c r="B126" s="243">
        <v>4050</v>
      </c>
      <c r="C126" s="243">
        <v>122</v>
      </c>
      <c r="D126" s="244">
        <f>SUMIF(Profielen!F:F,Monstervakken!C126,Profielen!K:K)</f>
        <v>207.5</v>
      </c>
      <c r="E126" s="286">
        <f t="shared" si="3"/>
        <v>0.92048192771084336</v>
      </c>
      <c r="F126" s="244">
        <f>SUMIF(Profielen!$F:$F,Monstervakken!$C126,Profielen!AO:AO)</f>
        <v>191</v>
      </c>
      <c r="G126" s="243"/>
      <c r="I126" s="243"/>
      <c r="J126" s="261" t="str">
        <f>_xlfn.XLOOKUP(C126,OCE!C$13:C$27,OCE!B$13:B$27,".")</f>
        <v>.</v>
      </c>
      <c r="L126" s="210" t="s">
        <v>3751</v>
      </c>
      <c r="M126" s="210" t="s">
        <v>3752</v>
      </c>
      <c r="N126" s="210" t="s">
        <v>3745</v>
      </c>
      <c r="O126" s="210" t="s">
        <v>3746</v>
      </c>
      <c r="P126" s="210" t="s">
        <v>3746</v>
      </c>
      <c r="Q126" s="211" t="s">
        <v>3747</v>
      </c>
      <c r="R126" s="212">
        <v>0.26</v>
      </c>
      <c r="S126" s="212">
        <v>1.6</v>
      </c>
      <c r="T126" s="212" t="s">
        <v>3748</v>
      </c>
      <c r="U126" s="212" t="s">
        <v>3748</v>
      </c>
      <c r="V126" s="212" t="s">
        <v>3748</v>
      </c>
      <c r="W126" s="212" t="s">
        <v>3748</v>
      </c>
      <c r="X126" s="212"/>
      <c r="Y126" s="212"/>
      <c r="Z126" s="212"/>
      <c r="AA126" s="212" t="s">
        <v>3748</v>
      </c>
      <c r="AB126" s="212">
        <v>0.16</v>
      </c>
      <c r="AC126" s="212">
        <v>0.11</v>
      </c>
      <c r="AD126" s="212">
        <v>0.27</v>
      </c>
      <c r="AE126" s="212" t="s">
        <v>3748</v>
      </c>
      <c r="AF126" s="212">
        <v>0.11</v>
      </c>
      <c r="AG126" s="212" t="s">
        <v>3748</v>
      </c>
      <c r="AH126" s="212" t="s">
        <v>3748</v>
      </c>
      <c r="AI126" s="212" t="s">
        <v>3748</v>
      </c>
      <c r="AJ126" s="212" t="s">
        <v>3748</v>
      </c>
      <c r="AK126" s="212" t="s">
        <v>3748</v>
      </c>
      <c r="AL126" s="212" t="s">
        <v>3748</v>
      </c>
      <c r="AM126" s="212"/>
      <c r="AN126" s="212"/>
      <c r="AO126" s="212"/>
      <c r="AP126" s="212">
        <v>0.23</v>
      </c>
      <c r="AQ126" s="212" t="s">
        <v>3748</v>
      </c>
      <c r="AR126" s="212" t="s">
        <v>3748</v>
      </c>
      <c r="AS126" s="212" t="s">
        <v>3748</v>
      </c>
      <c r="AT126" s="212">
        <v>0.12</v>
      </c>
      <c r="AU126" s="212">
        <v>0.25</v>
      </c>
      <c r="AV126" s="212">
        <v>1.9</v>
      </c>
      <c r="AW126" s="212">
        <v>0.28000000000000003</v>
      </c>
      <c r="AX126" s="212" t="s">
        <v>3748</v>
      </c>
      <c r="AY126" s="212">
        <v>0.16</v>
      </c>
      <c r="AZ126" s="212">
        <v>1.9</v>
      </c>
      <c r="BA126" s="213" t="s">
        <v>3692</v>
      </c>
      <c r="BB126" s="214">
        <v>19.8</v>
      </c>
      <c r="BC126" s="214">
        <v>7.0000000000000007E-2</v>
      </c>
      <c r="BD126" s="214">
        <v>7.0000000000000007E-2</v>
      </c>
      <c r="BE126" s="214">
        <v>7.0000000000000007E-2</v>
      </c>
      <c r="BF126" s="214">
        <v>7.0000000000000007E-2</v>
      </c>
      <c r="BG126" s="214"/>
      <c r="BH126" s="214"/>
      <c r="BI126" s="214"/>
      <c r="BJ126" s="214">
        <v>7.0000000000000007E-2</v>
      </c>
      <c r="BK126" s="214">
        <v>8.0799999999999997E-2</v>
      </c>
      <c r="BL126" s="214">
        <v>5.5599999999999997E-2</v>
      </c>
      <c r="BM126" s="214">
        <v>0.13600000000000001</v>
      </c>
      <c r="BN126" s="214">
        <v>7.0000000000000007E-2</v>
      </c>
      <c r="BO126" s="214">
        <v>5.5599999999999997E-2</v>
      </c>
      <c r="BP126" s="214">
        <v>7.0000000000000007E-2</v>
      </c>
      <c r="BQ126" s="214">
        <v>7.0000000000000007E-2</v>
      </c>
      <c r="BR126" s="214">
        <v>7.0000000000000007E-2</v>
      </c>
      <c r="BS126" s="214">
        <v>7.0000000000000007E-2</v>
      </c>
      <c r="BT126" s="214">
        <v>7.0000000000000007E-2</v>
      </c>
      <c r="BU126" s="214">
        <v>7.0000000000000007E-2</v>
      </c>
      <c r="BV126" s="214"/>
      <c r="BW126" s="214"/>
      <c r="BX126" s="214"/>
      <c r="BY126" s="214">
        <v>0.11600000000000001</v>
      </c>
      <c r="BZ126" s="214">
        <v>7.0000000000000007E-2</v>
      </c>
      <c r="CA126" s="214">
        <v>7.0000000000000007E-2</v>
      </c>
      <c r="CB126" s="214">
        <v>7.0000000000000007E-2</v>
      </c>
      <c r="CC126" s="214">
        <v>6.0600000000000001E-2</v>
      </c>
      <c r="CD126" s="214">
        <v>0.126</v>
      </c>
      <c r="CE126" s="214">
        <v>0.96</v>
      </c>
      <c r="CF126" s="214">
        <v>0.14099999999999999</v>
      </c>
      <c r="CG126" s="214">
        <v>7.0000000000000007E-2</v>
      </c>
      <c r="CH126" s="214">
        <v>8.0799999999999997E-2</v>
      </c>
      <c r="CI126" s="215">
        <v>0.13100000000000001</v>
      </c>
      <c r="CJ126" s="215">
        <v>0.80800000000000005</v>
      </c>
      <c r="CK126" s="215">
        <v>0.96</v>
      </c>
      <c r="CM126" s="216" t="s">
        <v>1647</v>
      </c>
      <c r="CN126" s="216" t="s">
        <v>1647</v>
      </c>
      <c r="CO126" s="216" t="s">
        <v>1647</v>
      </c>
      <c r="CP126" s="216" t="s">
        <v>1647</v>
      </c>
      <c r="CQ126" s="216" t="s">
        <v>1647</v>
      </c>
      <c r="CR126" s="216" t="s">
        <v>32</v>
      </c>
      <c r="CS126" s="216" t="s">
        <v>32</v>
      </c>
      <c r="CT126" s="216" t="s">
        <v>32</v>
      </c>
      <c r="CU126" s="217" t="s">
        <v>32</v>
      </c>
      <c r="CV126" s="210">
        <f t="shared" si="2"/>
        <v>122</v>
      </c>
    </row>
    <row r="127" spans="2:100" s="245" customFormat="1" x14ac:dyDescent="0.25">
      <c r="B127" s="243">
        <v>4051</v>
      </c>
      <c r="C127" s="243">
        <v>123</v>
      </c>
      <c r="D127" s="244">
        <f>SUMIF(Profielen!F:F,Monstervakken!C127,Profielen!K:K)</f>
        <v>36.5</v>
      </c>
      <c r="E127" s="286">
        <f t="shared" si="3"/>
        <v>0.71232876712328763</v>
      </c>
      <c r="F127" s="244">
        <f>SUMIF(Profielen!$F:$F,Monstervakken!$C127,Profielen!AO:AO)</f>
        <v>26</v>
      </c>
      <c r="G127" s="243"/>
      <c r="I127" s="243"/>
      <c r="J127" s="261" t="str">
        <f>_xlfn.XLOOKUP(C127,OCE!C$13:C$27,OCE!B$13:B$27,".")</f>
        <v>.</v>
      </c>
      <c r="L127" s="210" t="s">
        <v>3751</v>
      </c>
      <c r="M127" s="210" t="s">
        <v>3752</v>
      </c>
      <c r="N127" s="210" t="s">
        <v>3745</v>
      </c>
      <c r="O127" s="210" t="s">
        <v>3746</v>
      </c>
      <c r="P127" s="210" t="s">
        <v>3746</v>
      </c>
      <c r="Q127" s="211" t="s">
        <v>3747</v>
      </c>
      <c r="R127" s="212">
        <v>0.31</v>
      </c>
      <c r="S127" s="212">
        <v>1.2</v>
      </c>
      <c r="T127" s="212" t="s">
        <v>3748</v>
      </c>
      <c r="U127" s="212" t="s">
        <v>3748</v>
      </c>
      <c r="V127" s="212" t="s">
        <v>3748</v>
      </c>
      <c r="W127" s="212" t="s">
        <v>3748</v>
      </c>
      <c r="X127" s="212"/>
      <c r="Y127" s="212"/>
      <c r="Z127" s="212"/>
      <c r="AA127" s="212" t="s">
        <v>3748</v>
      </c>
      <c r="AB127" s="212">
        <v>0.24</v>
      </c>
      <c r="AC127" s="212">
        <v>0.1</v>
      </c>
      <c r="AD127" s="212">
        <v>0.45</v>
      </c>
      <c r="AE127" s="212" t="s">
        <v>3748</v>
      </c>
      <c r="AF127" s="212">
        <v>0.12</v>
      </c>
      <c r="AG127" s="212" t="s">
        <v>3748</v>
      </c>
      <c r="AH127" s="212" t="s">
        <v>3748</v>
      </c>
      <c r="AI127" s="212" t="s">
        <v>3748</v>
      </c>
      <c r="AJ127" s="212">
        <v>0.38</v>
      </c>
      <c r="AK127" s="212" t="s">
        <v>3748</v>
      </c>
      <c r="AL127" s="212" t="s">
        <v>3748</v>
      </c>
      <c r="AM127" s="212"/>
      <c r="AN127" s="212"/>
      <c r="AO127" s="212"/>
      <c r="AP127" s="212">
        <v>0.26</v>
      </c>
      <c r="AQ127" s="212" t="s">
        <v>3748</v>
      </c>
      <c r="AR127" s="212" t="s">
        <v>3748</v>
      </c>
      <c r="AS127" s="212" t="s">
        <v>3748</v>
      </c>
      <c r="AT127" s="212" t="s">
        <v>3748</v>
      </c>
      <c r="AU127" s="212" t="s">
        <v>3748</v>
      </c>
      <c r="AV127" s="212">
        <v>0.2</v>
      </c>
      <c r="AW127" s="212" t="s">
        <v>3748</v>
      </c>
      <c r="AX127" s="212" t="s">
        <v>3748</v>
      </c>
      <c r="AY127" s="212" t="s">
        <v>3748</v>
      </c>
      <c r="AZ127" s="212">
        <v>0.45</v>
      </c>
      <c r="BA127" s="213" t="s">
        <v>3674</v>
      </c>
      <c r="BB127" s="214">
        <v>18.7</v>
      </c>
      <c r="BC127" s="214">
        <v>7.0000000000000007E-2</v>
      </c>
      <c r="BD127" s="214">
        <v>7.0000000000000007E-2</v>
      </c>
      <c r="BE127" s="214">
        <v>7.0000000000000007E-2</v>
      </c>
      <c r="BF127" s="214">
        <v>7.0000000000000007E-2</v>
      </c>
      <c r="BG127" s="214"/>
      <c r="BH127" s="214"/>
      <c r="BI127" s="214"/>
      <c r="BJ127" s="214">
        <v>7.0000000000000007E-2</v>
      </c>
      <c r="BK127" s="214">
        <v>0.128</v>
      </c>
      <c r="BL127" s="214">
        <v>5.3499999999999999E-2</v>
      </c>
      <c r="BM127" s="214">
        <v>0.24099999999999999</v>
      </c>
      <c r="BN127" s="214">
        <v>7.0000000000000007E-2</v>
      </c>
      <c r="BO127" s="214">
        <v>6.4199999999999993E-2</v>
      </c>
      <c r="BP127" s="214">
        <v>7.0000000000000007E-2</v>
      </c>
      <c r="BQ127" s="214">
        <v>7.0000000000000007E-2</v>
      </c>
      <c r="BR127" s="214">
        <v>7.0000000000000007E-2</v>
      </c>
      <c r="BS127" s="214">
        <v>0.20300000000000001</v>
      </c>
      <c r="BT127" s="214">
        <v>7.0000000000000007E-2</v>
      </c>
      <c r="BU127" s="214">
        <v>7.0000000000000007E-2</v>
      </c>
      <c r="BV127" s="214"/>
      <c r="BW127" s="214"/>
      <c r="BX127" s="214"/>
      <c r="BY127" s="214">
        <v>0.13900000000000001</v>
      </c>
      <c r="BZ127" s="214">
        <v>7.0000000000000007E-2</v>
      </c>
      <c r="CA127" s="214">
        <v>7.0000000000000007E-2</v>
      </c>
      <c r="CB127" s="214">
        <v>7.0000000000000007E-2</v>
      </c>
      <c r="CC127" s="214">
        <v>7.0000000000000007E-2</v>
      </c>
      <c r="CD127" s="214">
        <v>7.0000000000000007E-2</v>
      </c>
      <c r="CE127" s="214">
        <v>0.107</v>
      </c>
      <c r="CF127" s="214">
        <v>7.0000000000000007E-2</v>
      </c>
      <c r="CG127" s="214">
        <v>7.0000000000000007E-2</v>
      </c>
      <c r="CH127" s="214">
        <v>7.0000000000000007E-2</v>
      </c>
      <c r="CI127" s="215">
        <v>0.16600000000000001</v>
      </c>
      <c r="CJ127" s="215">
        <v>0.64200000000000002</v>
      </c>
      <c r="CK127" s="215">
        <v>0.24099999999999999</v>
      </c>
      <c r="CM127" s="216" t="s">
        <v>1647</v>
      </c>
      <c r="CN127" s="216" t="s">
        <v>1647</v>
      </c>
      <c r="CO127" s="216" t="s">
        <v>1647</v>
      </c>
      <c r="CP127" s="216" t="s">
        <v>1647</v>
      </c>
      <c r="CQ127" s="216" t="s">
        <v>1647</v>
      </c>
      <c r="CR127" s="216" t="s">
        <v>1647</v>
      </c>
      <c r="CS127" s="216" t="s">
        <v>1647</v>
      </c>
      <c r="CT127" s="216" t="s">
        <v>1647</v>
      </c>
      <c r="CU127" s="217" t="s">
        <v>1647</v>
      </c>
      <c r="CV127" s="210">
        <f t="shared" si="2"/>
        <v>123</v>
      </c>
    </row>
    <row r="128" spans="2:100" s="245" customFormat="1" x14ac:dyDescent="0.25">
      <c r="B128" s="243">
        <v>3030</v>
      </c>
      <c r="C128" s="243">
        <v>125</v>
      </c>
      <c r="D128" s="244">
        <f>SUMIF(Profielen!F:F,Monstervakken!C128,Profielen!K:K)</f>
        <v>122.5</v>
      </c>
      <c r="E128" s="286">
        <f t="shared" si="3"/>
        <v>1.926530612244898</v>
      </c>
      <c r="F128" s="244">
        <f>SUMIF(Profielen!$F:$F,Monstervakken!$C128,Profielen!AO:AO)</f>
        <v>236</v>
      </c>
      <c r="G128" s="243"/>
      <c r="I128" s="243"/>
      <c r="J128" s="261" t="str">
        <f>_xlfn.XLOOKUP(C128,OCE!C$13:C$27,OCE!B$13:B$27,".")</f>
        <v>.</v>
      </c>
      <c r="L128" s="210" t="s">
        <v>3751</v>
      </c>
      <c r="M128" s="210" t="s">
        <v>3750</v>
      </c>
      <c r="N128" s="210" t="s">
        <v>3754</v>
      </c>
      <c r="O128" s="210" t="s">
        <v>5660</v>
      </c>
      <c r="P128" s="210" t="s">
        <v>5660</v>
      </c>
      <c r="Q128" s="211" t="s">
        <v>3747</v>
      </c>
      <c r="R128" s="212">
        <v>0.52</v>
      </c>
      <c r="S128" s="212">
        <v>2.1</v>
      </c>
      <c r="T128" s="212" t="s">
        <v>3748</v>
      </c>
      <c r="U128" s="212">
        <v>0.12</v>
      </c>
      <c r="V128" s="212" t="s">
        <v>3748</v>
      </c>
      <c r="W128" s="212" t="s">
        <v>3748</v>
      </c>
      <c r="X128" s="212"/>
      <c r="Y128" s="212"/>
      <c r="Z128" s="212"/>
      <c r="AA128" s="212" t="s">
        <v>3748</v>
      </c>
      <c r="AB128" s="212">
        <v>0.35</v>
      </c>
      <c r="AC128" s="212">
        <v>0.13</v>
      </c>
      <c r="AD128" s="212">
        <v>0.25</v>
      </c>
      <c r="AE128" s="212" t="s">
        <v>3748</v>
      </c>
      <c r="AF128" s="212">
        <v>0.1</v>
      </c>
      <c r="AG128" s="212" t="s">
        <v>3748</v>
      </c>
      <c r="AH128" s="212" t="s">
        <v>3748</v>
      </c>
      <c r="AI128" s="212">
        <v>0.15</v>
      </c>
      <c r="AJ128" s="212" t="s">
        <v>3748</v>
      </c>
      <c r="AK128" s="212">
        <v>0.79</v>
      </c>
      <c r="AL128" s="212">
        <v>0.11</v>
      </c>
      <c r="AM128" s="212"/>
      <c r="AN128" s="212"/>
      <c r="AO128" s="212"/>
      <c r="AP128" s="212" t="s">
        <v>3748</v>
      </c>
      <c r="AQ128" s="212" t="s">
        <v>3748</v>
      </c>
      <c r="AR128" s="212" t="s">
        <v>3748</v>
      </c>
      <c r="AS128" s="212" t="s">
        <v>3748</v>
      </c>
      <c r="AT128" s="212" t="s">
        <v>3748</v>
      </c>
      <c r="AU128" s="212">
        <v>0.26</v>
      </c>
      <c r="AV128" s="212">
        <v>0.57999999999999996</v>
      </c>
      <c r="AW128" s="212">
        <v>0.24</v>
      </c>
      <c r="AX128" s="212" t="s">
        <v>3748</v>
      </c>
      <c r="AY128" s="212" t="s">
        <v>3748</v>
      </c>
      <c r="AZ128" s="212">
        <v>0.79</v>
      </c>
      <c r="BA128" s="213" t="s">
        <v>3681</v>
      </c>
      <c r="BB128" s="214">
        <v>16.2</v>
      </c>
      <c r="BC128" s="214">
        <v>7.0000000000000007E-2</v>
      </c>
      <c r="BD128" s="214">
        <v>7.4099999999999999E-2</v>
      </c>
      <c r="BE128" s="214">
        <v>7.0000000000000007E-2</v>
      </c>
      <c r="BF128" s="214">
        <v>7.0000000000000007E-2</v>
      </c>
      <c r="BG128" s="214"/>
      <c r="BH128" s="214"/>
      <c r="BI128" s="214"/>
      <c r="BJ128" s="214">
        <v>7.0000000000000007E-2</v>
      </c>
      <c r="BK128" s="214">
        <v>0.216</v>
      </c>
      <c r="BL128" s="214">
        <v>8.0199999999999994E-2</v>
      </c>
      <c r="BM128" s="214">
        <v>0.154</v>
      </c>
      <c r="BN128" s="214">
        <v>7.0000000000000007E-2</v>
      </c>
      <c r="BO128" s="214">
        <v>6.1699999999999998E-2</v>
      </c>
      <c r="BP128" s="214">
        <v>7.0000000000000007E-2</v>
      </c>
      <c r="BQ128" s="214">
        <v>7.0000000000000007E-2</v>
      </c>
      <c r="BR128" s="214">
        <v>9.2600000000000002E-2</v>
      </c>
      <c r="BS128" s="214">
        <v>7.0000000000000007E-2</v>
      </c>
      <c r="BT128" s="214">
        <v>0.48799999999999999</v>
      </c>
      <c r="BU128" s="214">
        <v>6.7900000000000002E-2</v>
      </c>
      <c r="BV128" s="214"/>
      <c r="BW128" s="214"/>
      <c r="BX128" s="214"/>
      <c r="BY128" s="214">
        <v>7.0000000000000007E-2</v>
      </c>
      <c r="BZ128" s="214">
        <v>7.0000000000000007E-2</v>
      </c>
      <c r="CA128" s="214">
        <v>7.0000000000000007E-2</v>
      </c>
      <c r="CB128" s="214">
        <v>7.0000000000000007E-2</v>
      </c>
      <c r="CC128" s="214">
        <v>7.0000000000000007E-2</v>
      </c>
      <c r="CD128" s="214">
        <v>0.16</v>
      </c>
      <c r="CE128" s="214">
        <v>0.35799999999999998</v>
      </c>
      <c r="CF128" s="214">
        <v>0.14799999999999999</v>
      </c>
      <c r="CG128" s="214">
        <v>7.0000000000000007E-2</v>
      </c>
      <c r="CH128" s="214">
        <v>7.0000000000000007E-2</v>
      </c>
      <c r="CI128" s="215">
        <v>0.32100000000000001</v>
      </c>
      <c r="CJ128" s="215">
        <v>1.3</v>
      </c>
      <c r="CK128" s="215">
        <v>0.48799999999999999</v>
      </c>
      <c r="CM128" s="216" t="s">
        <v>1647</v>
      </c>
      <c r="CN128" s="216" t="s">
        <v>1647</v>
      </c>
      <c r="CO128" s="216" t="s">
        <v>1647</v>
      </c>
      <c r="CP128" s="216" t="s">
        <v>1647</v>
      </c>
      <c r="CQ128" s="216" t="s">
        <v>1647</v>
      </c>
      <c r="CR128" s="216" t="s">
        <v>1647</v>
      </c>
      <c r="CS128" s="216" t="s">
        <v>32</v>
      </c>
      <c r="CT128" s="216" t="s">
        <v>1647</v>
      </c>
      <c r="CU128" s="217" t="s">
        <v>32</v>
      </c>
      <c r="CV128" s="210">
        <f t="shared" si="2"/>
        <v>125</v>
      </c>
    </row>
    <row r="129" spans="2:100" s="245" customFormat="1" x14ac:dyDescent="0.25">
      <c r="B129" s="243">
        <v>3031</v>
      </c>
      <c r="C129" s="243">
        <v>126</v>
      </c>
      <c r="D129" s="244">
        <f>SUMIF(Profielen!F:F,Monstervakken!C129,Profielen!K:K)</f>
        <v>263.5</v>
      </c>
      <c r="E129" s="286">
        <f t="shared" si="3"/>
        <v>0.91461100569259957</v>
      </c>
      <c r="F129" s="244">
        <f>SUMIF(Profielen!$F:$F,Monstervakken!$C129,Profielen!AO:AO)</f>
        <v>241</v>
      </c>
      <c r="G129" s="243"/>
      <c r="I129" s="243"/>
      <c r="J129" s="261" t="str">
        <f>_xlfn.XLOOKUP(C129,OCE!C$13:C$27,OCE!B$13:B$27,".")</f>
        <v>.</v>
      </c>
      <c r="L129" s="210" t="s">
        <v>3751</v>
      </c>
      <c r="M129" s="210" t="s">
        <v>3750</v>
      </c>
      <c r="N129" s="210" t="s">
        <v>3745</v>
      </c>
      <c r="O129" s="210" t="s">
        <v>3746</v>
      </c>
      <c r="P129" s="210" t="s">
        <v>3746</v>
      </c>
      <c r="Q129" s="211" t="s">
        <v>3747</v>
      </c>
      <c r="R129" s="212">
        <v>0.41</v>
      </c>
      <c r="S129" s="212">
        <v>1.4</v>
      </c>
      <c r="T129" s="212" t="s">
        <v>3748</v>
      </c>
      <c r="U129" s="212" t="s">
        <v>3748</v>
      </c>
      <c r="V129" s="212" t="s">
        <v>3748</v>
      </c>
      <c r="W129" s="212" t="s">
        <v>3748</v>
      </c>
      <c r="X129" s="212"/>
      <c r="Y129" s="212"/>
      <c r="Z129" s="212"/>
      <c r="AA129" s="212" t="s">
        <v>3748</v>
      </c>
      <c r="AB129" s="212">
        <v>0.12</v>
      </c>
      <c r="AC129" s="212" t="s">
        <v>3748</v>
      </c>
      <c r="AD129" s="212" t="s">
        <v>3748</v>
      </c>
      <c r="AE129" s="212" t="s">
        <v>3748</v>
      </c>
      <c r="AF129" s="212" t="s">
        <v>3748</v>
      </c>
      <c r="AG129" s="212" t="s">
        <v>3748</v>
      </c>
      <c r="AH129" s="212" t="s">
        <v>3748</v>
      </c>
      <c r="AI129" s="212" t="s">
        <v>3748</v>
      </c>
      <c r="AJ129" s="212" t="s">
        <v>3748</v>
      </c>
      <c r="AK129" s="212" t="s">
        <v>3748</v>
      </c>
      <c r="AL129" s="212" t="s">
        <v>3748</v>
      </c>
      <c r="AM129" s="212"/>
      <c r="AN129" s="212"/>
      <c r="AO129" s="212"/>
      <c r="AP129" s="212" t="s">
        <v>3748</v>
      </c>
      <c r="AQ129" s="212" t="s">
        <v>3748</v>
      </c>
      <c r="AR129" s="212" t="s">
        <v>3748</v>
      </c>
      <c r="AS129" s="212" t="s">
        <v>3748</v>
      </c>
      <c r="AT129" s="212" t="s">
        <v>3748</v>
      </c>
      <c r="AU129" s="212" t="s">
        <v>3748</v>
      </c>
      <c r="AV129" s="212">
        <v>0.47</v>
      </c>
      <c r="AW129" s="212" t="s">
        <v>3748</v>
      </c>
      <c r="AX129" s="212" t="s">
        <v>3748</v>
      </c>
      <c r="AY129" s="212" t="s">
        <v>3748</v>
      </c>
      <c r="AZ129" s="212">
        <v>0.47</v>
      </c>
      <c r="BA129" s="213" t="s">
        <v>3692</v>
      </c>
      <c r="BB129" s="214">
        <v>22</v>
      </c>
      <c r="BC129" s="214">
        <v>7.0000000000000007E-2</v>
      </c>
      <c r="BD129" s="214">
        <v>7.0000000000000007E-2</v>
      </c>
      <c r="BE129" s="214">
        <v>7.0000000000000007E-2</v>
      </c>
      <c r="BF129" s="214">
        <v>7.0000000000000007E-2</v>
      </c>
      <c r="BG129" s="214"/>
      <c r="BH129" s="214"/>
      <c r="BI129" s="214"/>
      <c r="BJ129" s="214">
        <v>7.0000000000000007E-2</v>
      </c>
      <c r="BK129" s="214">
        <v>5.45E-2</v>
      </c>
      <c r="BL129" s="214">
        <v>7.0000000000000007E-2</v>
      </c>
      <c r="BM129" s="214">
        <v>7.0000000000000007E-2</v>
      </c>
      <c r="BN129" s="214">
        <v>7.0000000000000007E-2</v>
      </c>
      <c r="BO129" s="214">
        <v>7.0000000000000007E-2</v>
      </c>
      <c r="BP129" s="214">
        <v>7.0000000000000007E-2</v>
      </c>
      <c r="BQ129" s="214">
        <v>7.0000000000000007E-2</v>
      </c>
      <c r="BR129" s="214">
        <v>7.0000000000000007E-2</v>
      </c>
      <c r="BS129" s="214">
        <v>7.0000000000000007E-2</v>
      </c>
      <c r="BT129" s="214">
        <v>7.0000000000000007E-2</v>
      </c>
      <c r="BU129" s="214">
        <v>7.0000000000000007E-2</v>
      </c>
      <c r="BV129" s="214"/>
      <c r="BW129" s="214"/>
      <c r="BX129" s="214"/>
      <c r="BY129" s="214">
        <v>7.0000000000000007E-2</v>
      </c>
      <c r="BZ129" s="214">
        <v>7.0000000000000007E-2</v>
      </c>
      <c r="CA129" s="214">
        <v>7.0000000000000007E-2</v>
      </c>
      <c r="CB129" s="214">
        <v>7.0000000000000007E-2</v>
      </c>
      <c r="CC129" s="214">
        <v>7.0000000000000007E-2</v>
      </c>
      <c r="CD129" s="214">
        <v>7.0000000000000007E-2</v>
      </c>
      <c r="CE129" s="214">
        <v>0.214</v>
      </c>
      <c r="CF129" s="214">
        <v>7.0000000000000007E-2</v>
      </c>
      <c r="CG129" s="214">
        <v>7.0000000000000007E-2</v>
      </c>
      <c r="CH129" s="214">
        <v>7.0000000000000007E-2</v>
      </c>
      <c r="CI129" s="215">
        <v>0.186</v>
      </c>
      <c r="CJ129" s="215">
        <v>0.63600000000000001</v>
      </c>
      <c r="CK129" s="215">
        <v>0.214</v>
      </c>
      <c r="CM129" s="216" t="s">
        <v>1647</v>
      </c>
      <c r="CN129" s="216" t="s">
        <v>1647</v>
      </c>
      <c r="CO129" s="216" t="s">
        <v>1647</v>
      </c>
      <c r="CP129" s="216" t="s">
        <v>1647</v>
      </c>
      <c r="CQ129" s="216" t="s">
        <v>1647</v>
      </c>
      <c r="CR129" s="216" t="s">
        <v>1647</v>
      </c>
      <c r="CS129" s="216" t="s">
        <v>1647</v>
      </c>
      <c r="CT129" s="216" t="s">
        <v>1647</v>
      </c>
      <c r="CU129" s="217" t="s">
        <v>1647</v>
      </c>
      <c r="CV129" s="210">
        <f t="shared" si="2"/>
        <v>126</v>
      </c>
    </row>
    <row r="130" spans="2:100" s="245" customFormat="1" x14ac:dyDescent="0.25">
      <c r="B130" s="243">
        <v>2031</v>
      </c>
      <c r="C130" s="243">
        <v>127</v>
      </c>
      <c r="D130" s="244">
        <f>SUMIF(Profielen!F:F,Monstervakken!C130,Profielen!K:K)</f>
        <v>304.5</v>
      </c>
      <c r="E130" s="286">
        <f t="shared" si="3"/>
        <v>0.22331691297208539</v>
      </c>
      <c r="F130" s="244">
        <f>SUMIF(Profielen!$F:$F,Monstervakken!$C130,Profielen!AO:AO)</f>
        <v>68</v>
      </c>
      <c r="G130" s="243"/>
      <c r="I130" s="243"/>
      <c r="J130" s="261" t="str">
        <f>_xlfn.XLOOKUP(C130,OCE!C$13:C$27,OCE!B$13:B$27,".")</f>
        <v>.</v>
      </c>
      <c r="L130" s="210" t="s">
        <v>3744</v>
      </c>
      <c r="M130" s="210" t="s">
        <v>3744</v>
      </c>
      <c r="N130" s="210" t="s">
        <v>3745</v>
      </c>
      <c r="O130" s="210" t="s">
        <v>3746</v>
      </c>
      <c r="P130" s="210" t="s">
        <v>3746</v>
      </c>
      <c r="Q130" s="211" t="s">
        <v>3747</v>
      </c>
      <c r="R130" s="212">
        <v>0.31</v>
      </c>
      <c r="S130" s="212">
        <v>0.94</v>
      </c>
      <c r="T130" s="212" t="s">
        <v>3748</v>
      </c>
      <c r="U130" s="212" t="s">
        <v>3748</v>
      </c>
      <c r="V130" s="212" t="s">
        <v>3748</v>
      </c>
      <c r="W130" s="212" t="s">
        <v>3748</v>
      </c>
      <c r="X130" s="212"/>
      <c r="Y130" s="212"/>
      <c r="Z130" s="212"/>
      <c r="AA130" s="212" t="s">
        <v>3748</v>
      </c>
      <c r="AB130" s="212">
        <v>0.16</v>
      </c>
      <c r="AC130" s="212">
        <v>0.11</v>
      </c>
      <c r="AD130" s="212">
        <v>0.27</v>
      </c>
      <c r="AE130" s="212" t="s">
        <v>3748</v>
      </c>
      <c r="AF130" s="212">
        <v>0.12</v>
      </c>
      <c r="AG130" s="212" t="s">
        <v>3748</v>
      </c>
      <c r="AH130" s="212" t="s">
        <v>3748</v>
      </c>
      <c r="AI130" s="212" t="s">
        <v>3748</v>
      </c>
      <c r="AJ130" s="212">
        <v>0.12</v>
      </c>
      <c r="AK130" s="212" t="s">
        <v>3748</v>
      </c>
      <c r="AL130" s="212" t="s">
        <v>3748</v>
      </c>
      <c r="AM130" s="212"/>
      <c r="AN130" s="212"/>
      <c r="AO130" s="212"/>
      <c r="AP130" s="212" t="s">
        <v>3748</v>
      </c>
      <c r="AQ130" s="212" t="s">
        <v>3748</v>
      </c>
      <c r="AR130" s="212" t="s">
        <v>3748</v>
      </c>
      <c r="AS130" s="212" t="s">
        <v>3748</v>
      </c>
      <c r="AT130" s="212" t="s">
        <v>3748</v>
      </c>
      <c r="AU130" s="212">
        <v>0.2</v>
      </c>
      <c r="AV130" s="212">
        <v>0.47</v>
      </c>
      <c r="AW130" s="212">
        <v>0.11</v>
      </c>
      <c r="AX130" s="212" t="s">
        <v>3748</v>
      </c>
      <c r="AY130" s="212" t="s">
        <v>3748</v>
      </c>
      <c r="AZ130" s="212">
        <v>0.47</v>
      </c>
      <c r="BA130" s="213" t="s">
        <v>3692</v>
      </c>
      <c r="BB130" s="214">
        <v>57.1</v>
      </c>
      <c r="BC130" s="214">
        <v>7.0000000000000007E-2</v>
      </c>
      <c r="BD130" s="214">
        <v>7.0000000000000007E-2</v>
      </c>
      <c r="BE130" s="214">
        <v>7.0000000000000007E-2</v>
      </c>
      <c r="BF130" s="214">
        <v>7.0000000000000007E-2</v>
      </c>
      <c r="BG130" s="214"/>
      <c r="BH130" s="214"/>
      <c r="BI130" s="214"/>
      <c r="BJ130" s="214">
        <v>7.0000000000000007E-2</v>
      </c>
      <c r="BK130" s="214">
        <v>5.33E-2</v>
      </c>
      <c r="BL130" s="214">
        <v>3.6700000000000003E-2</v>
      </c>
      <c r="BM130" s="214">
        <v>0.09</v>
      </c>
      <c r="BN130" s="214">
        <v>7.0000000000000007E-2</v>
      </c>
      <c r="BO130" s="214">
        <v>0.04</v>
      </c>
      <c r="BP130" s="214">
        <v>7.0000000000000007E-2</v>
      </c>
      <c r="BQ130" s="214">
        <v>7.0000000000000007E-2</v>
      </c>
      <c r="BR130" s="214">
        <v>7.0000000000000007E-2</v>
      </c>
      <c r="BS130" s="214">
        <v>0.04</v>
      </c>
      <c r="BT130" s="214">
        <v>7.0000000000000007E-2</v>
      </c>
      <c r="BU130" s="214">
        <v>7.0000000000000007E-2</v>
      </c>
      <c r="BV130" s="214"/>
      <c r="BW130" s="214"/>
      <c r="BX130" s="214"/>
      <c r="BY130" s="214">
        <v>7.0000000000000007E-2</v>
      </c>
      <c r="BZ130" s="214">
        <v>7.0000000000000007E-2</v>
      </c>
      <c r="CA130" s="214">
        <v>7.0000000000000007E-2</v>
      </c>
      <c r="CB130" s="214">
        <v>7.0000000000000007E-2</v>
      </c>
      <c r="CC130" s="214">
        <v>7.0000000000000007E-2</v>
      </c>
      <c r="CD130" s="214">
        <v>6.6699999999999995E-2</v>
      </c>
      <c r="CE130" s="214">
        <v>0.157</v>
      </c>
      <c r="CF130" s="214">
        <v>3.6700000000000003E-2</v>
      </c>
      <c r="CG130" s="214">
        <v>7.0000000000000007E-2</v>
      </c>
      <c r="CH130" s="214">
        <v>7.0000000000000007E-2</v>
      </c>
      <c r="CI130" s="215">
        <v>0.10299999999999999</v>
      </c>
      <c r="CJ130" s="215">
        <v>0.313</v>
      </c>
      <c r="CK130" s="215">
        <v>0.157</v>
      </c>
      <c r="CM130" s="216" t="s">
        <v>1647</v>
      </c>
      <c r="CN130" s="216" t="s">
        <v>1647</v>
      </c>
      <c r="CO130" s="216" t="s">
        <v>1647</v>
      </c>
      <c r="CP130" s="216" t="s">
        <v>1647</v>
      </c>
      <c r="CQ130" s="216" t="s">
        <v>1647</v>
      </c>
      <c r="CR130" s="216" t="s">
        <v>1647</v>
      </c>
      <c r="CS130" s="216" t="s">
        <v>1647</v>
      </c>
      <c r="CT130" s="216" t="s">
        <v>1647</v>
      </c>
      <c r="CU130" s="217" t="s">
        <v>1647</v>
      </c>
      <c r="CV130" s="210">
        <f t="shared" si="2"/>
        <v>127</v>
      </c>
    </row>
    <row r="131" spans="2:100" s="245" customFormat="1" x14ac:dyDescent="0.25">
      <c r="B131" s="243">
        <v>3032</v>
      </c>
      <c r="C131" s="243">
        <v>128</v>
      </c>
      <c r="D131" s="244">
        <f>SUMIF(Profielen!F:F,Monstervakken!C131,Profielen!K:K)</f>
        <v>56.5</v>
      </c>
      <c r="E131" s="286">
        <f t="shared" si="3"/>
        <v>3.1504424778761062</v>
      </c>
      <c r="F131" s="244">
        <f>SUMIF(Profielen!$F:$F,Monstervakken!$C131,Profielen!AO:AO)</f>
        <v>178</v>
      </c>
      <c r="G131" s="243"/>
      <c r="I131" s="243"/>
      <c r="J131" s="261" t="str">
        <f>_xlfn.XLOOKUP(C131,OCE!C$13:C$27,OCE!B$13:B$27,".")</f>
        <v>.</v>
      </c>
      <c r="L131" s="210" t="s">
        <v>3751</v>
      </c>
      <c r="M131" s="210" t="s">
        <v>3750</v>
      </c>
      <c r="N131" s="210" t="s">
        <v>3745</v>
      </c>
      <c r="O131" s="210" t="s">
        <v>3746</v>
      </c>
      <c r="P131" s="210" t="s">
        <v>3746</v>
      </c>
      <c r="Q131" s="211" t="s">
        <v>3747</v>
      </c>
      <c r="R131" s="212">
        <v>0.56000000000000005</v>
      </c>
      <c r="S131" s="212">
        <v>1.2</v>
      </c>
      <c r="T131" s="212" t="s">
        <v>3748</v>
      </c>
      <c r="U131" s="212" t="s">
        <v>3748</v>
      </c>
      <c r="V131" s="212" t="s">
        <v>3748</v>
      </c>
      <c r="W131" s="212" t="s">
        <v>3748</v>
      </c>
      <c r="X131" s="212"/>
      <c r="Y131" s="212"/>
      <c r="Z131" s="212"/>
      <c r="AA131" s="212" t="s">
        <v>3748</v>
      </c>
      <c r="AB131" s="212">
        <v>0.28000000000000003</v>
      </c>
      <c r="AC131" s="212">
        <v>0.22</v>
      </c>
      <c r="AD131" s="212">
        <v>0.72</v>
      </c>
      <c r="AE131" s="212">
        <v>0.18</v>
      </c>
      <c r="AF131" s="212">
        <v>0.23</v>
      </c>
      <c r="AG131" s="212" t="s">
        <v>3748</v>
      </c>
      <c r="AH131" s="212" t="s">
        <v>3748</v>
      </c>
      <c r="AI131" s="212">
        <v>0.21</v>
      </c>
      <c r="AJ131" s="212" t="s">
        <v>3748</v>
      </c>
      <c r="AK131" s="212" t="s">
        <v>3748</v>
      </c>
      <c r="AL131" s="212" t="s">
        <v>3748</v>
      </c>
      <c r="AM131" s="212"/>
      <c r="AN131" s="212"/>
      <c r="AO131" s="212"/>
      <c r="AP131" s="212" t="s">
        <v>3748</v>
      </c>
      <c r="AQ131" s="212" t="s">
        <v>3748</v>
      </c>
      <c r="AR131" s="212" t="s">
        <v>3748</v>
      </c>
      <c r="AS131" s="212" t="s">
        <v>3748</v>
      </c>
      <c r="AT131" s="212" t="s">
        <v>3748</v>
      </c>
      <c r="AU131" s="212">
        <v>0.2</v>
      </c>
      <c r="AV131" s="212">
        <v>0.37</v>
      </c>
      <c r="AW131" s="212">
        <v>0.11</v>
      </c>
      <c r="AX131" s="212" t="s">
        <v>3748</v>
      </c>
      <c r="AY131" s="212" t="s">
        <v>3748</v>
      </c>
      <c r="AZ131" s="212">
        <v>0.72</v>
      </c>
      <c r="BA131" s="213" t="s">
        <v>3674</v>
      </c>
      <c r="BB131" s="214">
        <v>26.2</v>
      </c>
      <c r="BC131" s="214">
        <v>7.0000000000000007E-2</v>
      </c>
      <c r="BD131" s="214">
        <v>7.0000000000000007E-2</v>
      </c>
      <c r="BE131" s="214">
        <v>7.0000000000000007E-2</v>
      </c>
      <c r="BF131" s="214">
        <v>7.0000000000000007E-2</v>
      </c>
      <c r="BG131" s="214"/>
      <c r="BH131" s="214"/>
      <c r="BI131" s="214"/>
      <c r="BJ131" s="214">
        <v>7.0000000000000007E-2</v>
      </c>
      <c r="BK131" s="214">
        <v>0.107</v>
      </c>
      <c r="BL131" s="214">
        <v>8.4000000000000005E-2</v>
      </c>
      <c r="BM131" s="214">
        <v>0.27500000000000002</v>
      </c>
      <c r="BN131" s="214">
        <v>6.8699999999999997E-2</v>
      </c>
      <c r="BO131" s="214">
        <v>8.7800000000000003E-2</v>
      </c>
      <c r="BP131" s="214">
        <v>7.0000000000000007E-2</v>
      </c>
      <c r="BQ131" s="214">
        <v>7.0000000000000007E-2</v>
      </c>
      <c r="BR131" s="214">
        <v>8.0199999999999994E-2</v>
      </c>
      <c r="BS131" s="214">
        <v>7.0000000000000007E-2</v>
      </c>
      <c r="BT131" s="214">
        <v>7.0000000000000007E-2</v>
      </c>
      <c r="BU131" s="214">
        <v>7.0000000000000007E-2</v>
      </c>
      <c r="BV131" s="214"/>
      <c r="BW131" s="214"/>
      <c r="BX131" s="214"/>
      <c r="BY131" s="214">
        <v>7.0000000000000007E-2</v>
      </c>
      <c r="BZ131" s="214">
        <v>7.0000000000000007E-2</v>
      </c>
      <c r="CA131" s="214">
        <v>7.0000000000000007E-2</v>
      </c>
      <c r="CB131" s="214">
        <v>7.0000000000000007E-2</v>
      </c>
      <c r="CC131" s="214">
        <v>7.0000000000000007E-2</v>
      </c>
      <c r="CD131" s="214">
        <v>7.6300000000000007E-2</v>
      </c>
      <c r="CE131" s="214">
        <v>0.14099999999999999</v>
      </c>
      <c r="CF131" s="214">
        <v>4.2000000000000003E-2</v>
      </c>
      <c r="CG131" s="214">
        <v>7.0000000000000007E-2</v>
      </c>
      <c r="CH131" s="214">
        <v>7.0000000000000007E-2</v>
      </c>
      <c r="CI131" s="215">
        <v>0.214</v>
      </c>
      <c r="CJ131" s="215">
        <v>0.45800000000000002</v>
      </c>
      <c r="CK131" s="215">
        <v>0.27500000000000002</v>
      </c>
      <c r="CM131" s="216" t="s">
        <v>1647</v>
      </c>
      <c r="CN131" s="216" t="s">
        <v>1647</v>
      </c>
      <c r="CO131" s="216" t="s">
        <v>1647</v>
      </c>
      <c r="CP131" s="216" t="s">
        <v>1647</v>
      </c>
      <c r="CQ131" s="216" t="s">
        <v>1647</v>
      </c>
      <c r="CR131" s="216" t="s">
        <v>1647</v>
      </c>
      <c r="CS131" s="216" t="s">
        <v>1647</v>
      </c>
      <c r="CT131" s="216" t="s">
        <v>1647</v>
      </c>
      <c r="CU131" s="217" t="s">
        <v>1647</v>
      </c>
      <c r="CV131" s="210">
        <f t="shared" si="2"/>
        <v>128</v>
      </c>
    </row>
    <row r="132" spans="2:100" s="245" customFormat="1" x14ac:dyDescent="0.25">
      <c r="B132" s="243">
        <v>3033</v>
      </c>
      <c r="C132" s="243">
        <v>129</v>
      </c>
      <c r="D132" s="244">
        <f>SUMIF(Profielen!F:F,Monstervakken!C132,Profielen!K:K)</f>
        <v>97.5</v>
      </c>
      <c r="E132" s="286">
        <f t="shared" si="3"/>
        <v>0.47179487179487178</v>
      </c>
      <c r="F132" s="244">
        <f>SUMIF(Profielen!$F:$F,Monstervakken!$C132,Profielen!AO:AO)</f>
        <v>46</v>
      </c>
      <c r="G132" s="243"/>
      <c r="I132" s="243"/>
      <c r="J132" s="261" t="str">
        <f>_xlfn.XLOOKUP(C132,OCE!C$13:C$27,OCE!B$13:B$27,".")</f>
        <v>.</v>
      </c>
      <c r="L132" s="210" t="s">
        <v>3751</v>
      </c>
      <c r="M132" s="210" t="s">
        <v>3750</v>
      </c>
      <c r="N132" s="210" t="s">
        <v>3745</v>
      </c>
      <c r="O132" s="210" t="s">
        <v>3746</v>
      </c>
      <c r="P132" s="210" t="s">
        <v>3746</v>
      </c>
      <c r="Q132" s="211" t="s">
        <v>3747</v>
      </c>
      <c r="R132" s="212">
        <v>0.14000000000000001</v>
      </c>
      <c r="S132" s="212">
        <v>0.23</v>
      </c>
      <c r="T132" s="212" t="s">
        <v>3748</v>
      </c>
      <c r="U132" s="212" t="s">
        <v>3748</v>
      </c>
      <c r="V132" s="212" t="s">
        <v>3748</v>
      </c>
      <c r="W132" s="212" t="s">
        <v>3748</v>
      </c>
      <c r="X132" s="212"/>
      <c r="Y132" s="212"/>
      <c r="Z132" s="212"/>
      <c r="AA132" s="212" t="s">
        <v>3748</v>
      </c>
      <c r="AB132" s="212" t="s">
        <v>3748</v>
      </c>
      <c r="AC132" s="212" t="s">
        <v>3748</v>
      </c>
      <c r="AD132" s="212" t="s">
        <v>3748</v>
      </c>
      <c r="AE132" s="212" t="s">
        <v>3748</v>
      </c>
      <c r="AF132" s="212" t="s">
        <v>3748</v>
      </c>
      <c r="AG132" s="212" t="s">
        <v>3748</v>
      </c>
      <c r="AH132" s="212" t="s">
        <v>3748</v>
      </c>
      <c r="AI132" s="212">
        <v>0.31</v>
      </c>
      <c r="AJ132" s="212">
        <v>0.24</v>
      </c>
      <c r="AK132" s="212" t="s">
        <v>3748</v>
      </c>
      <c r="AL132" s="212" t="s">
        <v>3748</v>
      </c>
      <c r="AM132" s="212"/>
      <c r="AN132" s="212"/>
      <c r="AO132" s="212"/>
      <c r="AP132" s="212" t="s">
        <v>3748</v>
      </c>
      <c r="AQ132" s="212" t="s">
        <v>3748</v>
      </c>
      <c r="AR132" s="212" t="s">
        <v>3748</v>
      </c>
      <c r="AS132" s="212" t="s">
        <v>3748</v>
      </c>
      <c r="AT132" s="212" t="s">
        <v>3748</v>
      </c>
      <c r="AU132" s="212" t="s">
        <v>3748</v>
      </c>
      <c r="AV132" s="212" t="s">
        <v>3748</v>
      </c>
      <c r="AW132" s="212" t="s">
        <v>3748</v>
      </c>
      <c r="AX132" s="212" t="s">
        <v>3748</v>
      </c>
      <c r="AY132" s="212" t="s">
        <v>3748</v>
      </c>
      <c r="AZ132" s="212">
        <v>0.31</v>
      </c>
      <c r="BA132" s="213" t="s">
        <v>3679</v>
      </c>
      <c r="BB132" s="214">
        <v>7.3</v>
      </c>
      <c r="BC132" s="214">
        <v>7.0000000000000007E-2</v>
      </c>
      <c r="BD132" s="214">
        <v>7.0000000000000007E-2</v>
      </c>
      <c r="BE132" s="214">
        <v>7.0000000000000007E-2</v>
      </c>
      <c r="BF132" s="214">
        <v>7.0000000000000007E-2</v>
      </c>
      <c r="BG132" s="214"/>
      <c r="BH132" s="214"/>
      <c r="BI132" s="214"/>
      <c r="BJ132" s="214">
        <v>7.0000000000000007E-2</v>
      </c>
      <c r="BK132" s="214">
        <v>7.0000000000000007E-2</v>
      </c>
      <c r="BL132" s="214">
        <v>7.0000000000000007E-2</v>
      </c>
      <c r="BM132" s="214">
        <v>7.0000000000000007E-2</v>
      </c>
      <c r="BN132" s="214">
        <v>7.0000000000000007E-2</v>
      </c>
      <c r="BO132" s="214">
        <v>7.0000000000000007E-2</v>
      </c>
      <c r="BP132" s="214">
        <v>7.0000000000000007E-2</v>
      </c>
      <c r="BQ132" s="214">
        <v>7.0000000000000007E-2</v>
      </c>
      <c r="BR132" s="214">
        <v>0.31</v>
      </c>
      <c r="BS132" s="214">
        <v>0.24</v>
      </c>
      <c r="BT132" s="214">
        <v>7.0000000000000007E-2</v>
      </c>
      <c r="BU132" s="214">
        <v>7.0000000000000007E-2</v>
      </c>
      <c r="BV132" s="214"/>
      <c r="BW132" s="214"/>
      <c r="BX132" s="214"/>
      <c r="BY132" s="214">
        <v>7.0000000000000007E-2</v>
      </c>
      <c r="BZ132" s="214">
        <v>7.0000000000000007E-2</v>
      </c>
      <c r="CA132" s="214">
        <v>7.0000000000000007E-2</v>
      </c>
      <c r="CB132" s="214">
        <v>7.0000000000000007E-2</v>
      </c>
      <c r="CC132" s="214">
        <v>7.0000000000000007E-2</v>
      </c>
      <c r="CD132" s="214">
        <v>7.0000000000000007E-2</v>
      </c>
      <c r="CE132" s="214">
        <v>7.0000000000000007E-2</v>
      </c>
      <c r="CF132" s="214">
        <v>7.0000000000000007E-2</v>
      </c>
      <c r="CG132" s="214">
        <v>7.0000000000000007E-2</v>
      </c>
      <c r="CH132" s="214">
        <v>7.0000000000000007E-2</v>
      </c>
      <c r="CI132" s="215">
        <v>0.14000000000000001</v>
      </c>
      <c r="CJ132" s="215">
        <v>0.23</v>
      </c>
      <c r="CK132" s="215">
        <v>0.31</v>
      </c>
      <c r="CM132" s="216" t="s">
        <v>1647</v>
      </c>
      <c r="CN132" s="216" t="s">
        <v>1647</v>
      </c>
      <c r="CO132" s="216" t="s">
        <v>1647</v>
      </c>
      <c r="CP132" s="216" t="s">
        <v>1647</v>
      </c>
      <c r="CQ132" s="216" t="s">
        <v>1647</v>
      </c>
      <c r="CR132" s="216" t="s">
        <v>1647</v>
      </c>
      <c r="CS132" s="216" t="s">
        <v>1647</v>
      </c>
      <c r="CT132" s="216" t="s">
        <v>1647</v>
      </c>
      <c r="CU132" s="217" t="s">
        <v>1647</v>
      </c>
      <c r="CV132" s="210">
        <f t="shared" si="2"/>
        <v>129</v>
      </c>
    </row>
    <row r="133" spans="2:100" s="245" customFormat="1" x14ac:dyDescent="0.25">
      <c r="B133" s="243">
        <v>4052</v>
      </c>
      <c r="C133" s="243">
        <v>130</v>
      </c>
      <c r="D133" s="244">
        <f>SUMIF(Profielen!F:F,Monstervakken!C133,Profielen!K:K)</f>
        <v>49</v>
      </c>
      <c r="E133" s="286">
        <f t="shared" si="3"/>
        <v>1.5714285714285714</v>
      </c>
      <c r="F133" s="244">
        <f>SUMIF(Profielen!$F:$F,Monstervakken!$C133,Profielen!AO:AO)</f>
        <v>77</v>
      </c>
      <c r="G133" s="243"/>
      <c r="I133" s="243"/>
      <c r="J133" s="261" t="str">
        <f>_xlfn.XLOOKUP(C133,OCE!C$13:C$27,OCE!B$13:B$27,".")</f>
        <v>.</v>
      </c>
      <c r="L133" s="210" t="s">
        <v>3751</v>
      </c>
      <c r="M133" s="210" t="s">
        <v>3752</v>
      </c>
      <c r="N133" s="210" t="s">
        <v>3745</v>
      </c>
      <c r="O133" s="210" t="s">
        <v>3746</v>
      </c>
      <c r="P133" s="210" t="s">
        <v>3746</v>
      </c>
      <c r="Q133" s="211" t="s">
        <v>3747</v>
      </c>
      <c r="R133" s="212">
        <v>0.45</v>
      </c>
      <c r="S133" s="212">
        <v>0.77</v>
      </c>
      <c r="T133" s="212" t="s">
        <v>3748</v>
      </c>
      <c r="U133" s="212" t="s">
        <v>3748</v>
      </c>
      <c r="V133" s="212" t="s">
        <v>3748</v>
      </c>
      <c r="W133" s="212" t="s">
        <v>3748</v>
      </c>
      <c r="X133" s="212"/>
      <c r="Y133" s="212"/>
      <c r="Z133" s="212"/>
      <c r="AA133" s="212" t="s">
        <v>3748</v>
      </c>
      <c r="AB133" s="212" t="s">
        <v>3748</v>
      </c>
      <c r="AC133" s="212" t="s">
        <v>3748</v>
      </c>
      <c r="AD133" s="212" t="s">
        <v>3748</v>
      </c>
      <c r="AE133" s="212" t="s">
        <v>3748</v>
      </c>
      <c r="AF133" s="212" t="s">
        <v>3748</v>
      </c>
      <c r="AG133" s="212" t="s">
        <v>3748</v>
      </c>
      <c r="AH133" s="212" t="s">
        <v>3748</v>
      </c>
      <c r="AI133" s="212">
        <v>0.14000000000000001</v>
      </c>
      <c r="AJ133" s="212">
        <v>0.12</v>
      </c>
      <c r="AK133" s="212" t="s">
        <v>3748</v>
      </c>
      <c r="AL133" s="212" t="s">
        <v>3748</v>
      </c>
      <c r="AM133" s="212"/>
      <c r="AN133" s="212"/>
      <c r="AO133" s="212"/>
      <c r="AP133" s="212" t="s">
        <v>3748</v>
      </c>
      <c r="AQ133" s="212" t="s">
        <v>3748</v>
      </c>
      <c r="AR133" s="212" t="s">
        <v>3748</v>
      </c>
      <c r="AS133" s="212" t="s">
        <v>3748</v>
      </c>
      <c r="AT133" s="212" t="s">
        <v>3748</v>
      </c>
      <c r="AU133" s="212">
        <v>0.16</v>
      </c>
      <c r="AV133" s="212">
        <v>0.72</v>
      </c>
      <c r="AW133" s="212" t="s">
        <v>3748</v>
      </c>
      <c r="AX133" s="212" t="s">
        <v>3748</v>
      </c>
      <c r="AY133" s="212" t="s">
        <v>3748</v>
      </c>
      <c r="AZ133" s="212">
        <v>0.72</v>
      </c>
      <c r="BA133" s="213" t="s">
        <v>3692</v>
      </c>
      <c r="BB133" s="214">
        <v>18.5</v>
      </c>
      <c r="BC133" s="214">
        <v>7.0000000000000007E-2</v>
      </c>
      <c r="BD133" s="214">
        <v>7.0000000000000007E-2</v>
      </c>
      <c r="BE133" s="214">
        <v>7.0000000000000007E-2</v>
      </c>
      <c r="BF133" s="214">
        <v>7.0000000000000007E-2</v>
      </c>
      <c r="BG133" s="214"/>
      <c r="BH133" s="214"/>
      <c r="BI133" s="214"/>
      <c r="BJ133" s="214">
        <v>7.0000000000000007E-2</v>
      </c>
      <c r="BK133" s="214">
        <v>7.0000000000000007E-2</v>
      </c>
      <c r="BL133" s="214">
        <v>7.0000000000000007E-2</v>
      </c>
      <c r="BM133" s="214">
        <v>7.0000000000000007E-2</v>
      </c>
      <c r="BN133" s="214">
        <v>7.0000000000000007E-2</v>
      </c>
      <c r="BO133" s="214">
        <v>7.0000000000000007E-2</v>
      </c>
      <c r="BP133" s="214">
        <v>7.0000000000000007E-2</v>
      </c>
      <c r="BQ133" s="214">
        <v>7.0000000000000007E-2</v>
      </c>
      <c r="BR133" s="214">
        <v>7.5700000000000003E-2</v>
      </c>
      <c r="BS133" s="214">
        <v>6.4899999999999999E-2</v>
      </c>
      <c r="BT133" s="214">
        <v>7.0000000000000007E-2</v>
      </c>
      <c r="BU133" s="214">
        <v>7.0000000000000007E-2</v>
      </c>
      <c r="BV133" s="214"/>
      <c r="BW133" s="214"/>
      <c r="BX133" s="214"/>
      <c r="BY133" s="214">
        <v>7.0000000000000007E-2</v>
      </c>
      <c r="BZ133" s="214">
        <v>7.0000000000000007E-2</v>
      </c>
      <c r="CA133" s="214">
        <v>7.0000000000000007E-2</v>
      </c>
      <c r="CB133" s="214">
        <v>7.0000000000000007E-2</v>
      </c>
      <c r="CC133" s="214">
        <v>7.0000000000000007E-2</v>
      </c>
      <c r="CD133" s="214">
        <v>8.6499999999999994E-2</v>
      </c>
      <c r="CE133" s="214">
        <v>0.38900000000000001</v>
      </c>
      <c r="CF133" s="214">
        <v>7.0000000000000007E-2</v>
      </c>
      <c r="CG133" s="214">
        <v>7.0000000000000007E-2</v>
      </c>
      <c r="CH133" s="214">
        <v>7.0000000000000007E-2</v>
      </c>
      <c r="CI133" s="215">
        <v>0.24299999999999999</v>
      </c>
      <c r="CJ133" s="215">
        <v>0.41599999999999998</v>
      </c>
      <c r="CK133" s="215">
        <v>0.38900000000000001</v>
      </c>
      <c r="CM133" s="216" t="s">
        <v>1647</v>
      </c>
      <c r="CN133" s="216" t="s">
        <v>1647</v>
      </c>
      <c r="CO133" s="216" t="s">
        <v>1647</v>
      </c>
      <c r="CP133" s="216" t="s">
        <v>1647</v>
      </c>
      <c r="CQ133" s="216" t="s">
        <v>1647</v>
      </c>
      <c r="CR133" s="216" t="s">
        <v>1647</v>
      </c>
      <c r="CS133" s="216" t="s">
        <v>1647</v>
      </c>
      <c r="CT133" s="216" t="s">
        <v>1647</v>
      </c>
      <c r="CU133" s="217" t="s">
        <v>1647</v>
      </c>
      <c r="CV133" s="210">
        <f t="shared" si="2"/>
        <v>130</v>
      </c>
    </row>
    <row r="134" spans="2:100" s="245" customFormat="1" x14ac:dyDescent="0.25">
      <c r="B134" s="243">
        <v>2032</v>
      </c>
      <c r="C134" s="243">
        <v>131</v>
      </c>
      <c r="D134" s="244">
        <f>SUMIF(Profielen!F:F,Monstervakken!C134,Profielen!K:K)</f>
        <v>336</v>
      </c>
      <c r="E134" s="286">
        <f t="shared" si="3"/>
        <v>0.5446428571428571</v>
      </c>
      <c r="F134" s="244">
        <f>SUMIF(Profielen!$F:$F,Monstervakken!$C134,Profielen!AO:AO)</f>
        <v>183</v>
      </c>
      <c r="G134" s="243"/>
      <c r="I134" s="243"/>
      <c r="J134" s="261" t="str">
        <f>_xlfn.XLOOKUP(C134,OCE!C$13:C$27,OCE!B$13:B$27,".")</f>
        <v>.</v>
      </c>
      <c r="L134" s="210" t="s">
        <v>3744</v>
      </c>
      <c r="M134" s="210" t="s">
        <v>3744</v>
      </c>
      <c r="N134" s="210" t="s">
        <v>3745</v>
      </c>
      <c r="O134" s="210" t="s">
        <v>3746</v>
      </c>
      <c r="P134" s="210" t="s">
        <v>3746</v>
      </c>
      <c r="Q134" s="211" t="s">
        <v>3747</v>
      </c>
      <c r="R134" s="212">
        <v>0.28999999999999998</v>
      </c>
      <c r="S134" s="212">
        <v>0.34</v>
      </c>
      <c r="T134" s="212" t="s">
        <v>3748</v>
      </c>
      <c r="U134" s="212" t="s">
        <v>3748</v>
      </c>
      <c r="V134" s="212" t="s">
        <v>3748</v>
      </c>
      <c r="W134" s="212" t="s">
        <v>3748</v>
      </c>
      <c r="X134" s="212"/>
      <c r="Y134" s="212"/>
      <c r="Z134" s="212"/>
      <c r="AA134" s="212" t="s">
        <v>3748</v>
      </c>
      <c r="AB134" s="212">
        <v>0.11</v>
      </c>
      <c r="AC134" s="212" t="s">
        <v>3748</v>
      </c>
      <c r="AD134" s="212">
        <v>0.84</v>
      </c>
      <c r="AE134" s="212">
        <v>0.17</v>
      </c>
      <c r="AF134" s="212">
        <v>0.4</v>
      </c>
      <c r="AG134" s="212" t="s">
        <v>3748</v>
      </c>
      <c r="AH134" s="212" t="s">
        <v>3748</v>
      </c>
      <c r="AI134" s="212" t="s">
        <v>3748</v>
      </c>
      <c r="AJ134" s="212" t="s">
        <v>3748</v>
      </c>
      <c r="AK134" s="212" t="s">
        <v>3748</v>
      </c>
      <c r="AL134" s="212" t="s">
        <v>3748</v>
      </c>
      <c r="AM134" s="212"/>
      <c r="AN134" s="212"/>
      <c r="AO134" s="212"/>
      <c r="AP134" s="212">
        <v>0.33</v>
      </c>
      <c r="AQ134" s="212" t="s">
        <v>3748</v>
      </c>
      <c r="AR134" s="212" t="s">
        <v>3748</v>
      </c>
      <c r="AS134" s="212" t="s">
        <v>3748</v>
      </c>
      <c r="AT134" s="212" t="s">
        <v>3748</v>
      </c>
      <c r="AU134" s="212">
        <v>0.73</v>
      </c>
      <c r="AV134" s="212">
        <v>1.4</v>
      </c>
      <c r="AW134" s="212">
        <v>0.22</v>
      </c>
      <c r="AX134" s="212" t="s">
        <v>3748</v>
      </c>
      <c r="AY134" s="212" t="s">
        <v>3748</v>
      </c>
      <c r="AZ134" s="212">
        <v>1.4</v>
      </c>
      <c r="BA134" s="213" t="s">
        <v>3692</v>
      </c>
      <c r="BB134" s="214">
        <v>27.9</v>
      </c>
      <c r="BC134" s="214">
        <v>7.0000000000000007E-2</v>
      </c>
      <c r="BD134" s="214">
        <v>7.0000000000000007E-2</v>
      </c>
      <c r="BE134" s="214">
        <v>7.0000000000000007E-2</v>
      </c>
      <c r="BF134" s="214">
        <v>7.0000000000000007E-2</v>
      </c>
      <c r="BG134" s="214"/>
      <c r="BH134" s="214"/>
      <c r="BI134" s="214"/>
      <c r="BJ134" s="214">
        <v>7.0000000000000007E-2</v>
      </c>
      <c r="BK134" s="214">
        <v>3.9399999999999998E-2</v>
      </c>
      <c r="BL134" s="214">
        <v>7.0000000000000007E-2</v>
      </c>
      <c r="BM134" s="214">
        <v>0.30099999999999999</v>
      </c>
      <c r="BN134" s="214">
        <v>6.0900000000000003E-2</v>
      </c>
      <c r="BO134" s="214">
        <v>0.14299999999999999</v>
      </c>
      <c r="BP134" s="214">
        <v>7.0000000000000007E-2</v>
      </c>
      <c r="BQ134" s="214">
        <v>7.0000000000000007E-2</v>
      </c>
      <c r="BR134" s="214">
        <v>7.0000000000000007E-2</v>
      </c>
      <c r="BS134" s="214">
        <v>7.0000000000000007E-2</v>
      </c>
      <c r="BT134" s="214">
        <v>7.0000000000000007E-2</v>
      </c>
      <c r="BU134" s="214">
        <v>7.0000000000000007E-2</v>
      </c>
      <c r="BV134" s="214"/>
      <c r="BW134" s="214"/>
      <c r="BX134" s="214"/>
      <c r="BY134" s="214">
        <v>0.11799999999999999</v>
      </c>
      <c r="BZ134" s="214">
        <v>7.0000000000000007E-2</v>
      </c>
      <c r="CA134" s="214">
        <v>7.0000000000000007E-2</v>
      </c>
      <c r="CB134" s="214">
        <v>7.0000000000000007E-2</v>
      </c>
      <c r="CC134" s="214">
        <v>7.0000000000000007E-2</v>
      </c>
      <c r="CD134" s="214">
        <v>0.26200000000000001</v>
      </c>
      <c r="CE134" s="214">
        <v>0.502</v>
      </c>
      <c r="CF134" s="214">
        <v>7.8899999999999998E-2</v>
      </c>
      <c r="CG134" s="214">
        <v>7.0000000000000007E-2</v>
      </c>
      <c r="CH134" s="214">
        <v>7.0000000000000007E-2</v>
      </c>
      <c r="CI134" s="215">
        <v>0.104</v>
      </c>
      <c r="CJ134" s="215">
        <v>0.122</v>
      </c>
      <c r="CK134" s="215">
        <v>0.502</v>
      </c>
      <c r="CM134" s="216" t="s">
        <v>1647</v>
      </c>
      <c r="CN134" s="216" t="s">
        <v>1647</v>
      </c>
      <c r="CO134" s="216" t="s">
        <v>1647</v>
      </c>
      <c r="CP134" s="216" t="s">
        <v>1647</v>
      </c>
      <c r="CQ134" s="216" t="s">
        <v>1647</v>
      </c>
      <c r="CR134" s="216" t="s">
        <v>1647</v>
      </c>
      <c r="CS134" s="216" t="s">
        <v>1647</v>
      </c>
      <c r="CT134" s="216" t="s">
        <v>1647</v>
      </c>
      <c r="CU134" s="217" t="s">
        <v>1647</v>
      </c>
      <c r="CV134" s="210">
        <f t="shared" si="2"/>
        <v>131</v>
      </c>
    </row>
    <row r="135" spans="2:100" s="245" customFormat="1" x14ac:dyDescent="0.25">
      <c r="B135" s="243">
        <v>2033</v>
      </c>
      <c r="C135" s="243">
        <v>132</v>
      </c>
      <c r="D135" s="244">
        <f>SUMIF(Profielen!F:F,Monstervakken!C135,Profielen!K:K)</f>
        <v>365</v>
      </c>
      <c r="E135" s="286">
        <f t="shared" si="3"/>
        <v>1.3561643835616439</v>
      </c>
      <c r="F135" s="244">
        <f>SUMIF(Profielen!$F:$F,Monstervakken!$C135,Profielen!AO:AO)</f>
        <v>495</v>
      </c>
      <c r="G135" s="243"/>
      <c r="I135" s="243"/>
      <c r="J135" s="261" t="str">
        <f>_xlfn.XLOOKUP(C135,OCE!C$13:C$27,OCE!B$13:B$27,".")</f>
        <v>.</v>
      </c>
      <c r="L135" s="210" t="s">
        <v>3744</v>
      </c>
      <c r="M135" s="210" t="s">
        <v>3744</v>
      </c>
      <c r="N135" s="210" t="s">
        <v>3745</v>
      </c>
      <c r="O135" s="210" t="s">
        <v>3746</v>
      </c>
      <c r="P135" s="210" t="s">
        <v>3746</v>
      </c>
      <c r="Q135" s="211" t="s">
        <v>3747</v>
      </c>
      <c r="R135" s="212">
        <v>0.21</v>
      </c>
      <c r="S135" s="212">
        <v>0.23</v>
      </c>
      <c r="T135" s="212" t="s">
        <v>3748</v>
      </c>
      <c r="U135" s="212" t="s">
        <v>3748</v>
      </c>
      <c r="V135" s="212" t="s">
        <v>3748</v>
      </c>
      <c r="W135" s="212" t="s">
        <v>3748</v>
      </c>
      <c r="X135" s="212"/>
      <c r="Y135" s="212"/>
      <c r="Z135" s="212"/>
      <c r="AA135" s="212" t="s">
        <v>3748</v>
      </c>
      <c r="AB135" s="212">
        <v>0.23</v>
      </c>
      <c r="AC135" s="212">
        <v>0.1</v>
      </c>
      <c r="AD135" s="212">
        <v>0.41</v>
      </c>
      <c r="AE135" s="212" t="s">
        <v>3748</v>
      </c>
      <c r="AF135" s="212">
        <v>0.16</v>
      </c>
      <c r="AG135" s="212" t="s">
        <v>3748</v>
      </c>
      <c r="AH135" s="212" t="s">
        <v>3748</v>
      </c>
      <c r="AI135" s="212" t="s">
        <v>3748</v>
      </c>
      <c r="AJ135" s="212" t="s">
        <v>3748</v>
      </c>
      <c r="AK135" s="212" t="s">
        <v>3748</v>
      </c>
      <c r="AL135" s="212" t="s">
        <v>3748</v>
      </c>
      <c r="AM135" s="212"/>
      <c r="AN135" s="212"/>
      <c r="AO135" s="212"/>
      <c r="AP135" s="212" t="s">
        <v>3748</v>
      </c>
      <c r="AQ135" s="212" t="s">
        <v>3748</v>
      </c>
      <c r="AR135" s="212" t="s">
        <v>3748</v>
      </c>
      <c r="AS135" s="212" t="s">
        <v>3748</v>
      </c>
      <c r="AT135" s="212" t="s">
        <v>3748</v>
      </c>
      <c r="AU135" s="212">
        <v>0.27</v>
      </c>
      <c r="AV135" s="212">
        <v>0.65</v>
      </c>
      <c r="AW135" s="212" t="s">
        <v>3748</v>
      </c>
      <c r="AX135" s="212" t="s">
        <v>3748</v>
      </c>
      <c r="AY135" s="212" t="s">
        <v>3748</v>
      </c>
      <c r="AZ135" s="212">
        <v>0.65</v>
      </c>
      <c r="BA135" s="213" t="s">
        <v>3692</v>
      </c>
      <c r="BB135" s="214">
        <v>22</v>
      </c>
      <c r="BC135" s="214">
        <v>7.0000000000000007E-2</v>
      </c>
      <c r="BD135" s="214">
        <v>7.0000000000000007E-2</v>
      </c>
      <c r="BE135" s="214">
        <v>7.0000000000000007E-2</v>
      </c>
      <c r="BF135" s="214">
        <v>7.0000000000000007E-2</v>
      </c>
      <c r="BG135" s="214"/>
      <c r="BH135" s="214"/>
      <c r="BI135" s="214"/>
      <c r="BJ135" s="214">
        <v>7.0000000000000007E-2</v>
      </c>
      <c r="BK135" s="214">
        <v>0.105</v>
      </c>
      <c r="BL135" s="214">
        <v>4.5499999999999999E-2</v>
      </c>
      <c r="BM135" s="214">
        <v>0.186</v>
      </c>
      <c r="BN135" s="214">
        <v>7.0000000000000007E-2</v>
      </c>
      <c r="BO135" s="214">
        <v>7.2700000000000001E-2</v>
      </c>
      <c r="BP135" s="214">
        <v>7.0000000000000007E-2</v>
      </c>
      <c r="BQ135" s="214">
        <v>7.0000000000000007E-2</v>
      </c>
      <c r="BR135" s="214">
        <v>7.0000000000000007E-2</v>
      </c>
      <c r="BS135" s="214">
        <v>7.0000000000000007E-2</v>
      </c>
      <c r="BT135" s="214">
        <v>7.0000000000000007E-2</v>
      </c>
      <c r="BU135" s="214">
        <v>7.0000000000000007E-2</v>
      </c>
      <c r="BV135" s="214"/>
      <c r="BW135" s="214"/>
      <c r="BX135" s="214"/>
      <c r="BY135" s="214">
        <v>7.0000000000000007E-2</v>
      </c>
      <c r="BZ135" s="214">
        <v>7.0000000000000007E-2</v>
      </c>
      <c r="CA135" s="214">
        <v>7.0000000000000007E-2</v>
      </c>
      <c r="CB135" s="214">
        <v>7.0000000000000007E-2</v>
      </c>
      <c r="CC135" s="214">
        <v>7.0000000000000007E-2</v>
      </c>
      <c r="CD135" s="214">
        <v>0.123</v>
      </c>
      <c r="CE135" s="214">
        <v>0.29499999999999998</v>
      </c>
      <c r="CF135" s="214">
        <v>7.0000000000000007E-2</v>
      </c>
      <c r="CG135" s="214">
        <v>7.0000000000000007E-2</v>
      </c>
      <c r="CH135" s="214">
        <v>7.0000000000000007E-2</v>
      </c>
      <c r="CI135" s="215">
        <v>9.5500000000000002E-2</v>
      </c>
      <c r="CJ135" s="215">
        <v>0.105</v>
      </c>
      <c r="CK135" s="215">
        <v>0.29499999999999998</v>
      </c>
      <c r="CM135" s="216" t="s">
        <v>1647</v>
      </c>
      <c r="CN135" s="216" t="s">
        <v>1647</v>
      </c>
      <c r="CO135" s="216" t="s">
        <v>1647</v>
      </c>
      <c r="CP135" s="216" t="s">
        <v>1647</v>
      </c>
      <c r="CQ135" s="216" t="s">
        <v>1647</v>
      </c>
      <c r="CR135" s="216" t="s">
        <v>1647</v>
      </c>
      <c r="CS135" s="216" t="s">
        <v>1647</v>
      </c>
      <c r="CT135" s="216" t="s">
        <v>1647</v>
      </c>
      <c r="CU135" s="217" t="s">
        <v>1647</v>
      </c>
      <c r="CV135" s="210">
        <f t="shared" si="2"/>
        <v>132</v>
      </c>
    </row>
    <row r="136" spans="2:100" s="245" customFormat="1" x14ac:dyDescent="0.25">
      <c r="B136" s="243">
        <v>2034</v>
      </c>
      <c r="C136" s="243">
        <v>133</v>
      </c>
      <c r="D136" s="244">
        <f>SUMIF(Profielen!F:F,Monstervakken!C136,Profielen!K:K)</f>
        <v>78</v>
      </c>
      <c r="E136" s="286">
        <f t="shared" si="3"/>
        <v>0.75641025641025639</v>
      </c>
      <c r="F136" s="244">
        <f>SUMIF(Profielen!$F:$F,Monstervakken!$C136,Profielen!AO:AO)</f>
        <v>59</v>
      </c>
      <c r="G136" s="243"/>
      <c r="I136" s="243"/>
      <c r="J136" s="261" t="str">
        <f>_xlfn.XLOOKUP(C136,OCE!C$13:C$27,OCE!B$13:B$27,".")</f>
        <v>.</v>
      </c>
      <c r="L136" s="210" t="s">
        <v>3744</v>
      </c>
      <c r="M136" s="210" t="s">
        <v>3744</v>
      </c>
      <c r="N136" s="210" t="s">
        <v>3745</v>
      </c>
      <c r="O136" s="210" t="s">
        <v>3746</v>
      </c>
      <c r="P136" s="210" t="s">
        <v>3746</v>
      </c>
      <c r="Q136" s="211" t="s">
        <v>3747</v>
      </c>
      <c r="R136" s="212">
        <v>0.85</v>
      </c>
      <c r="S136" s="212">
        <v>0.6</v>
      </c>
      <c r="T136" s="212" t="s">
        <v>3748</v>
      </c>
      <c r="U136" s="212" t="s">
        <v>3748</v>
      </c>
      <c r="V136" s="212" t="s">
        <v>3748</v>
      </c>
      <c r="W136" s="212" t="s">
        <v>3748</v>
      </c>
      <c r="X136" s="212"/>
      <c r="Y136" s="212"/>
      <c r="Z136" s="212"/>
      <c r="AA136" s="212" t="s">
        <v>3748</v>
      </c>
      <c r="AB136" s="212" t="s">
        <v>3748</v>
      </c>
      <c r="AC136" s="212" t="s">
        <v>3748</v>
      </c>
      <c r="AD136" s="212">
        <v>0.15</v>
      </c>
      <c r="AE136" s="212" t="s">
        <v>3748</v>
      </c>
      <c r="AF136" s="212" t="s">
        <v>3748</v>
      </c>
      <c r="AG136" s="212" t="s">
        <v>3748</v>
      </c>
      <c r="AH136" s="212" t="s">
        <v>3748</v>
      </c>
      <c r="AI136" s="212" t="s">
        <v>3748</v>
      </c>
      <c r="AJ136" s="212" t="s">
        <v>3748</v>
      </c>
      <c r="AK136" s="212" t="s">
        <v>3748</v>
      </c>
      <c r="AL136" s="212" t="s">
        <v>3748</v>
      </c>
      <c r="AM136" s="212"/>
      <c r="AN136" s="212"/>
      <c r="AO136" s="212"/>
      <c r="AP136" s="212" t="s">
        <v>3748</v>
      </c>
      <c r="AQ136" s="212" t="s">
        <v>3748</v>
      </c>
      <c r="AR136" s="212" t="s">
        <v>3748</v>
      </c>
      <c r="AS136" s="212" t="s">
        <v>3748</v>
      </c>
      <c r="AT136" s="212" t="s">
        <v>3748</v>
      </c>
      <c r="AU136" s="212">
        <v>0.65</v>
      </c>
      <c r="AV136" s="212">
        <v>0.9</v>
      </c>
      <c r="AW136" s="212">
        <v>0.12</v>
      </c>
      <c r="AX136" s="212" t="s">
        <v>3748</v>
      </c>
      <c r="AY136" s="212" t="s">
        <v>3748</v>
      </c>
      <c r="AZ136" s="212">
        <v>0.9</v>
      </c>
      <c r="BA136" s="213" t="s">
        <v>3692</v>
      </c>
      <c r="BB136" s="214">
        <v>36</v>
      </c>
      <c r="BC136" s="214">
        <v>7.0000000000000007E-2</v>
      </c>
      <c r="BD136" s="214">
        <v>7.0000000000000007E-2</v>
      </c>
      <c r="BE136" s="214">
        <v>7.0000000000000007E-2</v>
      </c>
      <c r="BF136" s="214">
        <v>7.0000000000000007E-2</v>
      </c>
      <c r="BG136" s="214"/>
      <c r="BH136" s="214"/>
      <c r="BI136" s="214"/>
      <c r="BJ136" s="214">
        <v>7.0000000000000007E-2</v>
      </c>
      <c r="BK136" s="214">
        <v>7.0000000000000007E-2</v>
      </c>
      <c r="BL136" s="214">
        <v>7.0000000000000007E-2</v>
      </c>
      <c r="BM136" s="214">
        <v>0.05</v>
      </c>
      <c r="BN136" s="214">
        <v>7.0000000000000007E-2</v>
      </c>
      <c r="BO136" s="214">
        <v>7.0000000000000007E-2</v>
      </c>
      <c r="BP136" s="214">
        <v>7.0000000000000007E-2</v>
      </c>
      <c r="BQ136" s="214">
        <v>7.0000000000000007E-2</v>
      </c>
      <c r="BR136" s="214">
        <v>7.0000000000000007E-2</v>
      </c>
      <c r="BS136" s="214">
        <v>7.0000000000000007E-2</v>
      </c>
      <c r="BT136" s="214">
        <v>7.0000000000000007E-2</v>
      </c>
      <c r="BU136" s="214">
        <v>7.0000000000000007E-2</v>
      </c>
      <c r="BV136" s="214"/>
      <c r="BW136" s="214"/>
      <c r="BX136" s="214"/>
      <c r="BY136" s="214">
        <v>7.0000000000000007E-2</v>
      </c>
      <c r="BZ136" s="214">
        <v>7.0000000000000007E-2</v>
      </c>
      <c r="CA136" s="214">
        <v>7.0000000000000007E-2</v>
      </c>
      <c r="CB136" s="214">
        <v>7.0000000000000007E-2</v>
      </c>
      <c r="CC136" s="214">
        <v>7.0000000000000007E-2</v>
      </c>
      <c r="CD136" s="214">
        <v>0.217</v>
      </c>
      <c r="CE136" s="214">
        <v>0.3</v>
      </c>
      <c r="CF136" s="214">
        <v>0.04</v>
      </c>
      <c r="CG136" s="214">
        <v>7.0000000000000007E-2</v>
      </c>
      <c r="CH136" s="214">
        <v>7.0000000000000007E-2</v>
      </c>
      <c r="CI136" s="215">
        <v>0.28299999999999997</v>
      </c>
      <c r="CJ136" s="215">
        <v>0.2</v>
      </c>
      <c r="CK136" s="215">
        <v>0.3</v>
      </c>
      <c r="CM136" s="216" t="s">
        <v>1647</v>
      </c>
      <c r="CN136" s="216" t="s">
        <v>1647</v>
      </c>
      <c r="CO136" s="216" t="s">
        <v>1647</v>
      </c>
      <c r="CP136" s="216" t="s">
        <v>1647</v>
      </c>
      <c r="CQ136" s="216" t="s">
        <v>1647</v>
      </c>
      <c r="CR136" s="216" t="s">
        <v>1647</v>
      </c>
      <c r="CS136" s="216" t="s">
        <v>1647</v>
      </c>
      <c r="CT136" s="216" t="s">
        <v>1647</v>
      </c>
      <c r="CU136" s="217" t="s">
        <v>1647</v>
      </c>
      <c r="CV136" s="210">
        <f t="shared" si="2"/>
        <v>133</v>
      </c>
    </row>
    <row r="137" spans="2:100" s="245" customFormat="1" x14ac:dyDescent="0.25">
      <c r="B137" s="243">
        <v>2035</v>
      </c>
      <c r="C137" s="243">
        <v>134</v>
      </c>
      <c r="D137" s="244">
        <f>SUMIF(Profielen!F:F,Monstervakken!C137,Profielen!K:K)</f>
        <v>254</v>
      </c>
      <c r="E137" s="286">
        <f t="shared" si="3"/>
        <v>0.3543307086614173</v>
      </c>
      <c r="F137" s="244">
        <f>SUMIF(Profielen!$F:$F,Monstervakken!$C137,Profielen!AO:AO)</f>
        <v>90</v>
      </c>
      <c r="G137" s="243"/>
      <c r="I137" s="243"/>
      <c r="J137" s="261" t="str">
        <f>_xlfn.XLOOKUP(C137,OCE!C$13:C$27,OCE!B$13:B$27,".")</f>
        <v>.</v>
      </c>
      <c r="L137" s="210" t="s">
        <v>3744</v>
      </c>
      <c r="M137" s="210" t="s">
        <v>3744</v>
      </c>
      <c r="N137" s="210" t="s">
        <v>3745</v>
      </c>
      <c r="O137" s="210" t="s">
        <v>3746</v>
      </c>
      <c r="P137" s="210" t="s">
        <v>3746</v>
      </c>
      <c r="Q137" s="211" t="s">
        <v>3747</v>
      </c>
      <c r="R137" s="212">
        <v>0.24</v>
      </c>
      <c r="S137" s="212">
        <v>0.38</v>
      </c>
      <c r="T137" s="212" t="s">
        <v>3748</v>
      </c>
      <c r="U137" s="212" t="s">
        <v>3748</v>
      </c>
      <c r="V137" s="212" t="s">
        <v>3748</v>
      </c>
      <c r="W137" s="212" t="s">
        <v>3748</v>
      </c>
      <c r="X137" s="212"/>
      <c r="Y137" s="212"/>
      <c r="Z137" s="212"/>
      <c r="AA137" s="212" t="s">
        <v>3748</v>
      </c>
      <c r="AB137" s="212">
        <v>0.15</v>
      </c>
      <c r="AC137" s="212" t="s">
        <v>3748</v>
      </c>
      <c r="AD137" s="212" t="s">
        <v>3748</v>
      </c>
      <c r="AE137" s="212" t="s">
        <v>3748</v>
      </c>
      <c r="AF137" s="212" t="s">
        <v>3748</v>
      </c>
      <c r="AG137" s="212" t="s">
        <v>3748</v>
      </c>
      <c r="AH137" s="212" t="s">
        <v>3748</v>
      </c>
      <c r="AI137" s="212" t="s">
        <v>3748</v>
      </c>
      <c r="AJ137" s="212" t="s">
        <v>3748</v>
      </c>
      <c r="AK137" s="212" t="s">
        <v>3748</v>
      </c>
      <c r="AL137" s="212" t="s">
        <v>3748</v>
      </c>
      <c r="AM137" s="212"/>
      <c r="AN137" s="212"/>
      <c r="AO137" s="212"/>
      <c r="AP137" s="212" t="s">
        <v>3748</v>
      </c>
      <c r="AQ137" s="212" t="s">
        <v>3748</v>
      </c>
      <c r="AR137" s="212" t="s">
        <v>3748</v>
      </c>
      <c r="AS137" s="212" t="s">
        <v>3748</v>
      </c>
      <c r="AT137" s="212" t="s">
        <v>3748</v>
      </c>
      <c r="AU137" s="212">
        <v>0.1</v>
      </c>
      <c r="AV137" s="212">
        <v>0.22</v>
      </c>
      <c r="AW137" s="212" t="s">
        <v>3748</v>
      </c>
      <c r="AX137" s="212" t="s">
        <v>3748</v>
      </c>
      <c r="AY137" s="212" t="s">
        <v>3748</v>
      </c>
      <c r="AZ137" s="212">
        <v>0.22</v>
      </c>
      <c r="BA137" s="213" t="s">
        <v>3692</v>
      </c>
      <c r="BB137" s="214">
        <v>27.3</v>
      </c>
      <c r="BC137" s="214">
        <v>7.0000000000000007E-2</v>
      </c>
      <c r="BD137" s="214">
        <v>7.0000000000000007E-2</v>
      </c>
      <c r="BE137" s="214">
        <v>7.0000000000000007E-2</v>
      </c>
      <c r="BF137" s="214">
        <v>7.0000000000000007E-2</v>
      </c>
      <c r="BG137" s="214"/>
      <c r="BH137" s="214"/>
      <c r="BI137" s="214"/>
      <c r="BJ137" s="214">
        <v>7.0000000000000007E-2</v>
      </c>
      <c r="BK137" s="214">
        <v>5.4899999999999997E-2</v>
      </c>
      <c r="BL137" s="214">
        <v>7.0000000000000007E-2</v>
      </c>
      <c r="BM137" s="214">
        <v>7.0000000000000007E-2</v>
      </c>
      <c r="BN137" s="214">
        <v>7.0000000000000007E-2</v>
      </c>
      <c r="BO137" s="214">
        <v>7.0000000000000007E-2</v>
      </c>
      <c r="BP137" s="214">
        <v>7.0000000000000007E-2</v>
      </c>
      <c r="BQ137" s="214">
        <v>7.0000000000000007E-2</v>
      </c>
      <c r="BR137" s="214">
        <v>7.0000000000000007E-2</v>
      </c>
      <c r="BS137" s="214">
        <v>7.0000000000000007E-2</v>
      </c>
      <c r="BT137" s="214">
        <v>7.0000000000000007E-2</v>
      </c>
      <c r="BU137" s="214">
        <v>7.0000000000000007E-2</v>
      </c>
      <c r="BV137" s="214"/>
      <c r="BW137" s="214"/>
      <c r="BX137" s="214"/>
      <c r="BY137" s="214">
        <v>7.0000000000000007E-2</v>
      </c>
      <c r="BZ137" s="214">
        <v>7.0000000000000007E-2</v>
      </c>
      <c r="CA137" s="214">
        <v>7.0000000000000007E-2</v>
      </c>
      <c r="CB137" s="214">
        <v>7.0000000000000007E-2</v>
      </c>
      <c r="CC137" s="214">
        <v>7.0000000000000007E-2</v>
      </c>
      <c r="CD137" s="214">
        <v>3.6600000000000001E-2</v>
      </c>
      <c r="CE137" s="214">
        <v>8.0600000000000005E-2</v>
      </c>
      <c r="CF137" s="214">
        <v>7.0000000000000007E-2</v>
      </c>
      <c r="CG137" s="214">
        <v>7.0000000000000007E-2</v>
      </c>
      <c r="CH137" s="214">
        <v>7.0000000000000007E-2</v>
      </c>
      <c r="CI137" s="215">
        <v>8.7900000000000006E-2</v>
      </c>
      <c r="CJ137" s="215">
        <v>0.13900000000000001</v>
      </c>
      <c r="CK137" s="215">
        <v>8.0600000000000005E-2</v>
      </c>
      <c r="CM137" s="216" t="s">
        <v>1647</v>
      </c>
      <c r="CN137" s="216" t="s">
        <v>1647</v>
      </c>
      <c r="CO137" s="216" t="s">
        <v>1647</v>
      </c>
      <c r="CP137" s="216" t="s">
        <v>1647</v>
      </c>
      <c r="CQ137" s="216" t="s">
        <v>1647</v>
      </c>
      <c r="CR137" s="216" t="s">
        <v>1647</v>
      </c>
      <c r="CS137" s="216" t="s">
        <v>1647</v>
      </c>
      <c r="CT137" s="216" t="s">
        <v>1647</v>
      </c>
      <c r="CU137" s="217" t="s">
        <v>1647</v>
      </c>
      <c r="CV137" s="210">
        <f t="shared" si="2"/>
        <v>134</v>
      </c>
    </row>
    <row r="138" spans="2:100" s="245" customFormat="1" x14ac:dyDescent="0.25">
      <c r="B138" s="243">
        <v>4053</v>
      </c>
      <c r="C138" s="243">
        <v>135</v>
      </c>
      <c r="D138" s="244">
        <f>SUMIF(Profielen!F:F,Monstervakken!C138,Profielen!K:K)</f>
        <v>91</v>
      </c>
      <c r="E138" s="286">
        <f t="shared" si="3"/>
        <v>0.47252747252747251</v>
      </c>
      <c r="F138" s="244">
        <f>SUMIF(Profielen!$F:$F,Monstervakken!$C138,Profielen!AO:AO)</f>
        <v>43</v>
      </c>
      <c r="G138" s="243"/>
      <c r="I138" s="243"/>
      <c r="J138" s="261" t="str">
        <f>_xlfn.XLOOKUP(C138,OCE!C$13:C$27,OCE!B$13:B$27,".")</f>
        <v>.</v>
      </c>
      <c r="L138" s="210" t="s">
        <v>3751</v>
      </c>
      <c r="M138" s="210" t="s">
        <v>3752</v>
      </c>
      <c r="N138" s="210" t="s">
        <v>3754</v>
      </c>
      <c r="O138" s="210" t="s">
        <v>5660</v>
      </c>
      <c r="P138" s="210" t="s">
        <v>5660</v>
      </c>
      <c r="Q138" s="211" t="s">
        <v>3747</v>
      </c>
      <c r="R138" s="212">
        <v>0.87</v>
      </c>
      <c r="S138" s="212">
        <v>1.7</v>
      </c>
      <c r="T138" s="212" t="s">
        <v>3748</v>
      </c>
      <c r="U138" s="212" t="s">
        <v>3748</v>
      </c>
      <c r="V138" s="212" t="s">
        <v>3748</v>
      </c>
      <c r="W138" s="212" t="s">
        <v>3748</v>
      </c>
      <c r="X138" s="212"/>
      <c r="Y138" s="212"/>
      <c r="Z138" s="212"/>
      <c r="AA138" s="212" t="s">
        <v>3748</v>
      </c>
      <c r="AB138" s="212">
        <v>0.24</v>
      </c>
      <c r="AC138" s="212">
        <v>0.18</v>
      </c>
      <c r="AD138" s="212">
        <v>0.48</v>
      </c>
      <c r="AE138" s="212">
        <v>0.13</v>
      </c>
      <c r="AF138" s="212">
        <v>0.2</v>
      </c>
      <c r="AG138" s="212" t="s">
        <v>3748</v>
      </c>
      <c r="AH138" s="212" t="s">
        <v>3748</v>
      </c>
      <c r="AI138" s="212" t="s">
        <v>3748</v>
      </c>
      <c r="AJ138" s="212" t="s">
        <v>3748</v>
      </c>
      <c r="AK138" s="212" t="s">
        <v>3748</v>
      </c>
      <c r="AL138" s="212" t="s">
        <v>3748</v>
      </c>
      <c r="AM138" s="212"/>
      <c r="AN138" s="212"/>
      <c r="AO138" s="212"/>
      <c r="AP138" s="212" t="s">
        <v>3748</v>
      </c>
      <c r="AQ138" s="212" t="s">
        <v>3748</v>
      </c>
      <c r="AR138" s="212" t="s">
        <v>3748</v>
      </c>
      <c r="AS138" s="212" t="s">
        <v>3748</v>
      </c>
      <c r="AT138" s="212">
        <v>0.11</v>
      </c>
      <c r="AU138" s="212">
        <v>0.55000000000000004</v>
      </c>
      <c r="AV138" s="212">
        <v>1.4</v>
      </c>
      <c r="AW138" s="212">
        <v>0.38</v>
      </c>
      <c r="AX138" s="212" t="s">
        <v>3748</v>
      </c>
      <c r="AY138" s="212" t="s">
        <v>3748</v>
      </c>
      <c r="AZ138" s="212">
        <v>1.4</v>
      </c>
      <c r="BA138" s="213" t="s">
        <v>3692</v>
      </c>
      <c r="BB138" s="214">
        <v>28.6</v>
      </c>
      <c r="BC138" s="214">
        <v>7.0000000000000007E-2</v>
      </c>
      <c r="BD138" s="214">
        <v>7.0000000000000007E-2</v>
      </c>
      <c r="BE138" s="214">
        <v>7.0000000000000007E-2</v>
      </c>
      <c r="BF138" s="214">
        <v>7.0000000000000007E-2</v>
      </c>
      <c r="BG138" s="214"/>
      <c r="BH138" s="214"/>
      <c r="BI138" s="214"/>
      <c r="BJ138" s="214">
        <v>7.0000000000000007E-2</v>
      </c>
      <c r="BK138" s="214">
        <v>8.3900000000000002E-2</v>
      </c>
      <c r="BL138" s="214">
        <v>6.2899999999999998E-2</v>
      </c>
      <c r="BM138" s="214">
        <v>0.16800000000000001</v>
      </c>
      <c r="BN138" s="214">
        <v>4.5499999999999999E-2</v>
      </c>
      <c r="BO138" s="214">
        <v>6.9900000000000004E-2</v>
      </c>
      <c r="BP138" s="214">
        <v>7.0000000000000007E-2</v>
      </c>
      <c r="BQ138" s="214">
        <v>7.0000000000000007E-2</v>
      </c>
      <c r="BR138" s="214">
        <v>7.0000000000000007E-2</v>
      </c>
      <c r="BS138" s="214">
        <v>7.0000000000000007E-2</v>
      </c>
      <c r="BT138" s="214">
        <v>7.0000000000000007E-2</v>
      </c>
      <c r="BU138" s="214">
        <v>7.0000000000000007E-2</v>
      </c>
      <c r="BV138" s="214"/>
      <c r="BW138" s="214"/>
      <c r="BX138" s="214"/>
      <c r="BY138" s="214">
        <v>7.0000000000000007E-2</v>
      </c>
      <c r="BZ138" s="214">
        <v>7.0000000000000007E-2</v>
      </c>
      <c r="CA138" s="214">
        <v>7.0000000000000007E-2</v>
      </c>
      <c r="CB138" s="214">
        <v>7.0000000000000007E-2</v>
      </c>
      <c r="CC138" s="214">
        <v>3.85E-2</v>
      </c>
      <c r="CD138" s="214">
        <v>0.192</v>
      </c>
      <c r="CE138" s="214">
        <v>0.49</v>
      </c>
      <c r="CF138" s="214">
        <v>0.13300000000000001</v>
      </c>
      <c r="CG138" s="214">
        <v>7.0000000000000007E-2</v>
      </c>
      <c r="CH138" s="214">
        <v>7.0000000000000007E-2</v>
      </c>
      <c r="CI138" s="215">
        <v>0.30399999999999999</v>
      </c>
      <c r="CJ138" s="215">
        <v>0.59399999999999997</v>
      </c>
      <c r="CK138" s="215">
        <v>0.49</v>
      </c>
      <c r="CM138" s="216" t="s">
        <v>1647</v>
      </c>
      <c r="CN138" s="216" t="s">
        <v>1647</v>
      </c>
      <c r="CO138" s="216" t="s">
        <v>1647</v>
      </c>
      <c r="CP138" s="216" t="s">
        <v>1647</v>
      </c>
      <c r="CQ138" s="216" t="s">
        <v>1647</v>
      </c>
      <c r="CR138" s="216" t="s">
        <v>1647</v>
      </c>
      <c r="CS138" s="216" t="s">
        <v>1647</v>
      </c>
      <c r="CT138" s="216" t="s">
        <v>1647</v>
      </c>
      <c r="CU138" s="217" t="s">
        <v>1647</v>
      </c>
      <c r="CV138" s="210">
        <f t="shared" si="2"/>
        <v>135</v>
      </c>
    </row>
    <row r="139" spans="2:100" s="245" customFormat="1" x14ac:dyDescent="0.25">
      <c r="B139" s="243">
        <v>4054</v>
      </c>
      <c r="C139" s="243">
        <v>136</v>
      </c>
      <c r="D139" s="244">
        <f>SUMIF(Profielen!F:F,Monstervakken!C139,Profielen!K:K)</f>
        <v>32.5</v>
      </c>
      <c r="E139" s="286">
        <f t="shared" ref="E139:E156" si="4">F139/D139</f>
        <v>1.4153846153846155</v>
      </c>
      <c r="F139" s="244">
        <f>SUMIF(Profielen!$F:$F,Monstervakken!$C139,Profielen!AO:AO)</f>
        <v>46</v>
      </c>
      <c r="G139" s="243"/>
      <c r="I139" s="262" t="s">
        <v>1647</v>
      </c>
      <c r="J139" s="261">
        <f>_xlfn.XLOOKUP(C139,OCE!C$13:C$27,OCE!B$13:B$27,".")</f>
        <v>12</v>
      </c>
      <c r="L139" s="210" t="s">
        <v>3751</v>
      </c>
      <c r="M139" s="210" t="s">
        <v>3752</v>
      </c>
      <c r="N139" s="210" t="s">
        <v>3745</v>
      </c>
      <c r="O139" s="210" t="s">
        <v>3746</v>
      </c>
      <c r="P139" s="210" t="s">
        <v>3746</v>
      </c>
      <c r="Q139" s="211" t="s">
        <v>3747</v>
      </c>
      <c r="R139" s="212">
        <v>0.32</v>
      </c>
      <c r="S139" s="212">
        <v>1.4</v>
      </c>
      <c r="T139" s="212" t="s">
        <v>3748</v>
      </c>
      <c r="U139" s="212" t="s">
        <v>3748</v>
      </c>
      <c r="V139" s="212">
        <v>0.16</v>
      </c>
      <c r="W139" s="212" t="s">
        <v>3748</v>
      </c>
      <c r="X139" s="212"/>
      <c r="Y139" s="212"/>
      <c r="Z139" s="212"/>
      <c r="AA139" s="212" t="s">
        <v>3748</v>
      </c>
      <c r="AB139" s="212">
        <v>0.14000000000000001</v>
      </c>
      <c r="AC139" s="212" t="s">
        <v>3748</v>
      </c>
      <c r="AD139" s="212" t="s">
        <v>3748</v>
      </c>
      <c r="AE139" s="212" t="s">
        <v>3748</v>
      </c>
      <c r="AF139" s="212" t="s">
        <v>3748</v>
      </c>
      <c r="AG139" s="212" t="s">
        <v>3748</v>
      </c>
      <c r="AH139" s="212" t="s">
        <v>3748</v>
      </c>
      <c r="AI139" s="212" t="s">
        <v>3748</v>
      </c>
      <c r="AJ139" s="212" t="s">
        <v>3748</v>
      </c>
      <c r="AK139" s="212" t="s">
        <v>3748</v>
      </c>
      <c r="AL139" s="212" t="s">
        <v>3748</v>
      </c>
      <c r="AM139" s="212"/>
      <c r="AN139" s="212"/>
      <c r="AO139" s="212"/>
      <c r="AP139" s="212">
        <v>0.15</v>
      </c>
      <c r="AQ139" s="212" t="s">
        <v>3748</v>
      </c>
      <c r="AR139" s="212" t="s">
        <v>3748</v>
      </c>
      <c r="AS139" s="212" t="s">
        <v>3748</v>
      </c>
      <c r="AT139" s="212" t="s">
        <v>3748</v>
      </c>
      <c r="AU139" s="212" t="s">
        <v>3748</v>
      </c>
      <c r="AV139" s="212">
        <v>0.37</v>
      </c>
      <c r="AW139" s="212" t="s">
        <v>3748</v>
      </c>
      <c r="AX139" s="212" t="s">
        <v>3748</v>
      </c>
      <c r="AY139" s="212" t="s">
        <v>3748</v>
      </c>
      <c r="AZ139" s="212">
        <v>0.37</v>
      </c>
      <c r="BA139" s="213" t="s">
        <v>3692</v>
      </c>
      <c r="BB139" s="214">
        <v>17.100000000000001</v>
      </c>
      <c r="BC139" s="214">
        <v>7.0000000000000007E-2</v>
      </c>
      <c r="BD139" s="214">
        <v>7.0000000000000007E-2</v>
      </c>
      <c r="BE139" s="214">
        <v>9.3600000000000003E-2</v>
      </c>
      <c r="BF139" s="214">
        <v>7.0000000000000007E-2</v>
      </c>
      <c r="BG139" s="214"/>
      <c r="BH139" s="214"/>
      <c r="BI139" s="214"/>
      <c r="BJ139" s="214">
        <v>7.0000000000000007E-2</v>
      </c>
      <c r="BK139" s="214">
        <v>8.1900000000000001E-2</v>
      </c>
      <c r="BL139" s="214">
        <v>7.0000000000000007E-2</v>
      </c>
      <c r="BM139" s="214">
        <v>7.0000000000000007E-2</v>
      </c>
      <c r="BN139" s="214">
        <v>7.0000000000000007E-2</v>
      </c>
      <c r="BO139" s="214">
        <v>7.0000000000000007E-2</v>
      </c>
      <c r="BP139" s="214">
        <v>7.0000000000000007E-2</v>
      </c>
      <c r="BQ139" s="214">
        <v>7.0000000000000007E-2</v>
      </c>
      <c r="BR139" s="214">
        <v>7.0000000000000007E-2</v>
      </c>
      <c r="BS139" s="214">
        <v>7.0000000000000007E-2</v>
      </c>
      <c r="BT139" s="214">
        <v>7.0000000000000007E-2</v>
      </c>
      <c r="BU139" s="214">
        <v>7.0000000000000007E-2</v>
      </c>
      <c r="BV139" s="214"/>
      <c r="BW139" s="214"/>
      <c r="BX139" s="214"/>
      <c r="BY139" s="214">
        <v>8.77E-2</v>
      </c>
      <c r="BZ139" s="214">
        <v>7.0000000000000007E-2</v>
      </c>
      <c r="CA139" s="214">
        <v>7.0000000000000007E-2</v>
      </c>
      <c r="CB139" s="214">
        <v>7.0000000000000007E-2</v>
      </c>
      <c r="CC139" s="214">
        <v>7.0000000000000007E-2</v>
      </c>
      <c r="CD139" s="214">
        <v>7.0000000000000007E-2</v>
      </c>
      <c r="CE139" s="214">
        <v>0.216</v>
      </c>
      <c r="CF139" s="214">
        <v>7.0000000000000007E-2</v>
      </c>
      <c r="CG139" s="214">
        <v>7.0000000000000007E-2</v>
      </c>
      <c r="CH139" s="214">
        <v>7.0000000000000007E-2</v>
      </c>
      <c r="CI139" s="215">
        <v>0.187</v>
      </c>
      <c r="CJ139" s="215">
        <v>0.81899999999999995</v>
      </c>
      <c r="CK139" s="215">
        <v>0.216</v>
      </c>
      <c r="CM139" s="216" t="s">
        <v>1647</v>
      </c>
      <c r="CN139" s="216" t="s">
        <v>1647</v>
      </c>
      <c r="CO139" s="216" t="s">
        <v>1647</v>
      </c>
      <c r="CP139" s="216" t="s">
        <v>1647</v>
      </c>
      <c r="CQ139" s="216" t="s">
        <v>1647</v>
      </c>
      <c r="CR139" s="216" t="s">
        <v>1647</v>
      </c>
      <c r="CS139" s="216" t="s">
        <v>1647</v>
      </c>
      <c r="CT139" s="216" t="s">
        <v>1647</v>
      </c>
      <c r="CU139" s="217" t="s">
        <v>1647</v>
      </c>
      <c r="CV139" s="210">
        <f t="shared" ref="CV139:CV153" si="5">C139</f>
        <v>136</v>
      </c>
    </row>
    <row r="140" spans="2:100" s="245" customFormat="1" x14ac:dyDescent="0.25">
      <c r="B140" s="243">
        <v>4055</v>
      </c>
      <c r="C140" s="243">
        <v>137</v>
      </c>
      <c r="D140" s="244">
        <f>SUMIF(Profielen!F:F,Monstervakken!C140,Profielen!K:K)</f>
        <v>474</v>
      </c>
      <c r="E140" s="286">
        <f t="shared" si="4"/>
        <v>0.92405063291139244</v>
      </c>
      <c r="F140" s="244">
        <f>SUMIF(Profielen!$F:$F,Monstervakken!$C140,Profielen!AO:AO)</f>
        <v>438</v>
      </c>
      <c r="G140" s="243"/>
      <c r="I140" s="243"/>
      <c r="J140" s="261" t="str">
        <f>_xlfn.XLOOKUP(C140,OCE!C$13:C$27,OCE!B$13:B$27,".")</f>
        <v>.</v>
      </c>
      <c r="L140" s="210" t="s">
        <v>3751</v>
      </c>
      <c r="M140" s="210" t="s">
        <v>3752</v>
      </c>
      <c r="N140" s="210" t="s">
        <v>3745</v>
      </c>
      <c r="O140" s="210" t="s">
        <v>3746</v>
      </c>
      <c r="P140" s="210" t="s">
        <v>3746</v>
      </c>
      <c r="Q140" s="211" t="s">
        <v>3747</v>
      </c>
      <c r="R140" s="212">
        <v>0.52</v>
      </c>
      <c r="S140" s="212">
        <v>1.7</v>
      </c>
      <c r="T140" s="212" t="s">
        <v>3748</v>
      </c>
      <c r="U140" s="212" t="s">
        <v>3748</v>
      </c>
      <c r="V140" s="212" t="s">
        <v>3748</v>
      </c>
      <c r="W140" s="212" t="s">
        <v>3748</v>
      </c>
      <c r="X140" s="212"/>
      <c r="Y140" s="212"/>
      <c r="Z140" s="212"/>
      <c r="AA140" s="212" t="s">
        <v>3748</v>
      </c>
      <c r="AB140" s="212">
        <v>0.18</v>
      </c>
      <c r="AC140" s="212" t="s">
        <v>3748</v>
      </c>
      <c r="AD140" s="212" t="s">
        <v>3748</v>
      </c>
      <c r="AE140" s="212" t="s">
        <v>3748</v>
      </c>
      <c r="AF140" s="212" t="s">
        <v>3748</v>
      </c>
      <c r="AG140" s="212" t="s">
        <v>3748</v>
      </c>
      <c r="AH140" s="212" t="s">
        <v>3748</v>
      </c>
      <c r="AI140" s="212">
        <v>0.23</v>
      </c>
      <c r="AJ140" s="212" t="s">
        <v>3748</v>
      </c>
      <c r="AK140" s="212" t="s">
        <v>3748</v>
      </c>
      <c r="AL140" s="212" t="s">
        <v>3748</v>
      </c>
      <c r="AM140" s="212"/>
      <c r="AN140" s="212"/>
      <c r="AO140" s="212"/>
      <c r="AP140" s="212" t="s">
        <v>3748</v>
      </c>
      <c r="AQ140" s="212" t="s">
        <v>3748</v>
      </c>
      <c r="AR140" s="212" t="s">
        <v>3748</v>
      </c>
      <c r="AS140" s="212" t="s">
        <v>3748</v>
      </c>
      <c r="AT140" s="212" t="s">
        <v>3748</v>
      </c>
      <c r="AU140" s="212">
        <v>0.1</v>
      </c>
      <c r="AV140" s="212">
        <v>0.7</v>
      </c>
      <c r="AW140" s="212" t="s">
        <v>3748</v>
      </c>
      <c r="AX140" s="212" t="s">
        <v>3748</v>
      </c>
      <c r="AY140" s="212" t="s">
        <v>3748</v>
      </c>
      <c r="AZ140" s="212">
        <v>0.7</v>
      </c>
      <c r="BA140" s="213" t="s">
        <v>3692</v>
      </c>
      <c r="BB140" s="214">
        <v>32.200000000000003</v>
      </c>
      <c r="BC140" s="214">
        <v>7.0000000000000007E-2</v>
      </c>
      <c r="BD140" s="214">
        <v>7.0000000000000007E-2</v>
      </c>
      <c r="BE140" s="214">
        <v>7.0000000000000007E-2</v>
      </c>
      <c r="BF140" s="214">
        <v>7.0000000000000007E-2</v>
      </c>
      <c r="BG140" s="214"/>
      <c r="BH140" s="214"/>
      <c r="BI140" s="214"/>
      <c r="BJ140" s="214">
        <v>7.0000000000000007E-2</v>
      </c>
      <c r="BK140" s="214">
        <v>0.06</v>
      </c>
      <c r="BL140" s="214">
        <v>7.0000000000000007E-2</v>
      </c>
      <c r="BM140" s="214">
        <v>7.0000000000000007E-2</v>
      </c>
      <c r="BN140" s="214">
        <v>7.0000000000000007E-2</v>
      </c>
      <c r="BO140" s="214">
        <v>7.0000000000000007E-2</v>
      </c>
      <c r="BP140" s="214">
        <v>7.0000000000000007E-2</v>
      </c>
      <c r="BQ140" s="214">
        <v>7.0000000000000007E-2</v>
      </c>
      <c r="BR140" s="214">
        <v>7.6700000000000004E-2</v>
      </c>
      <c r="BS140" s="214">
        <v>7.0000000000000007E-2</v>
      </c>
      <c r="BT140" s="214">
        <v>7.0000000000000007E-2</v>
      </c>
      <c r="BU140" s="214">
        <v>7.0000000000000007E-2</v>
      </c>
      <c r="BV140" s="214"/>
      <c r="BW140" s="214"/>
      <c r="BX140" s="214"/>
      <c r="BY140" s="214">
        <v>7.0000000000000007E-2</v>
      </c>
      <c r="BZ140" s="214">
        <v>7.0000000000000007E-2</v>
      </c>
      <c r="CA140" s="214">
        <v>7.0000000000000007E-2</v>
      </c>
      <c r="CB140" s="214">
        <v>7.0000000000000007E-2</v>
      </c>
      <c r="CC140" s="214">
        <v>7.0000000000000007E-2</v>
      </c>
      <c r="CD140" s="214">
        <v>3.3300000000000003E-2</v>
      </c>
      <c r="CE140" s="214">
        <v>0.23300000000000001</v>
      </c>
      <c r="CF140" s="214">
        <v>7.0000000000000007E-2</v>
      </c>
      <c r="CG140" s="214">
        <v>7.0000000000000007E-2</v>
      </c>
      <c r="CH140" s="214">
        <v>7.0000000000000007E-2</v>
      </c>
      <c r="CI140" s="215">
        <v>0.17299999999999999</v>
      </c>
      <c r="CJ140" s="215">
        <v>0.56699999999999995</v>
      </c>
      <c r="CK140" s="215">
        <v>0.23300000000000001</v>
      </c>
      <c r="CM140" s="216" t="s">
        <v>1647</v>
      </c>
      <c r="CN140" s="216" t="s">
        <v>1647</v>
      </c>
      <c r="CO140" s="216" t="s">
        <v>1647</v>
      </c>
      <c r="CP140" s="216" t="s">
        <v>1647</v>
      </c>
      <c r="CQ140" s="216" t="s">
        <v>1647</v>
      </c>
      <c r="CR140" s="216" t="s">
        <v>1647</v>
      </c>
      <c r="CS140" s="216" t="s">
        <v>1647</v>
      </c>
      <c r="CT140" s="216" t="s">
        <v>1647</v>
      </c>
      <c r="CU140" s="217" t="s">
        <v>1647</v>
      </c>
      <c r="CV140" s="210">
        <f t="shared" si="5"/>
        <v>137</v>
      </c>
    </row>
    <row r="141" spans="2:100" s="245" customFormat="1" x14ac:dyDescent="0.25">
      <c r="B141" s="243">
        <v>4056</v>
      </c>
      <c r="C141" s="243">
        <v>138</v>
      </c>
      <c r="D141" s="244">
        <f>SUMIF(Profielen!F:F,Monstervakken!C141,Profielen!K:K)</f>
        <v>389.5</v>
      </c>
      <c r="E141" s="286">
        <f t="shared" si="4"/>
        <v>0.68035943517329911</v>
      </c>
      <c r="F141" s="244">
        <f>SUMIF(Profielen!$F:$F,Monstervakken!$C141,Profielen!AO:AO)</f>
        <v>265</v>
      </c>
      <c r="G141" s="243"/>
      <c r="I141" s="243"/>
      <c r="J141" s="261" t="str">
        <f>_xlfn.XLOOKUP(C141,OCE!C$13:C$27,OCE!B$13:B$27,".")</f>
        <v>.</v>
      </c>
      <c r="L141" s="210" t="s">
        <v>3751</v>
      </c>
      <c r="M141" s="210" t="s">
        <v>3752</v>
      </c>
      <c r="N141" s="210" t="s">
        <v>3745</v>
      </c>
      <c r="O141" s="210" t="s">
        <v>3746</v>
      </c>
      <c r="P141" s="210" t="s">
        <v>3746</v>
      </c>
      <c r="Q141" s="211" t="s">
        <v>3747</v>
      </c>
      <c r="R141" s="212">
        <v>0.56999999999999995</v>
      </c>
      <c r="S141" s="212">
        <v>1</v>
      </c>
      <c r="T141" s="212" t="s">
        <v>3748</v>
      </c>
      <c r="U141" s="212" t="s">
        <v>3748</v>
      </c>
      <c r="V141" s="212" t="s">
        <v>3748</v>
      </c>
      <c r="W141" s="212" t="s">
        <v>3748</v>
      </c>
      <c r="X141" s="212"/>
      <c r="Y141" s="212"/>
      <c r="Z141" s="212"/>
      <c r="AA141" s="212" t="s">
        <v>3748</v>
      </c>
      <c r="AB141" s="212">
        <v>0.12</v>
      </c>
      <c r="AC141" s="212" t="s">
        <v>3748</v>
      </c>
      <c r="AD141" s="212" t="s">
        <v>3748</v>
      </c>
      <c r="AE141" s="212" t="s">
        <v>3748</v>
      </c>
      <c r="AF141" s="212" t="s">
        <v>3748</v>
      </c>
      <c r="AG141" s="212" t="s">
        <v>3748</v>
      </c>
      <c r="AH141" s="212" t="s">
        <v>3748</v>
      </c>
      <c r="AI141" s="212">
        <v>0.13</v>
      </c>
      <c r="AJ141" s="212" t="s">
        <v>3748</v>
      </c>
      <c r="AK141" s="212" t="s">
        <v>3748</v>
      </c>
      <c r="AL141" s="212" t="s">
        <v>3748</v>
      </c>
      <c r="AM141" s="212"/>
      <c r="AN141" s="212"/>
      <c r="AO141" s="212"/>
      <c r="AP141" s="212" t="s">
        <v>3748</v>
      </c>
      <c r="AQ141" s="212" t="s">
        <v>3748</v>
      </c>
      <c r="AR141" s="212" t="s">
        <v>3748</v>
      </c>
      <c r="AS141" s="212" t="s">
        <v>3748</v>
      </c>
      <c r="AT141" s="212" t="s">
        <v>3748</v>
      </c>
      <c r="AU141" s="212">
        <v>0.11</v>
      </c>
      <c r="AV141" s="212">
        <v>0.52</v>
      </c>
      <c r="AW141" s="212" t="s">
        <v>3748</v>
      </c>
      <c r="AX141" s="212" t="s">
        <v>3748</v>
      </c>
      <c r="AY141" s="212" t="s">
        <v>3748</v>
      </c>
      <c r="AZ141" s="212">
        <v>0.52</v>
      </c>
      <c r="BA141" s="213" t="s">
        <v>3692</v>
      </c>
      <c r="BB141" s="214">
        <v>23.2</v>
      </c>
      <c r="BC141" s="214">
        <v>7.0000000000000007E-2</v>
      </c>
      <c r="BD141" s="214">
        <v>7.0000000000000007E-2</v>
      </c>
      <c r="BE141" s="214">
        <v>7.0000000000000007E-2</v>
      </c>
      <c r="BF141" s="214">
        <v>7.0000000000000007E-2</v>
      </c>
      <c r="BG141" s="214"/>
      <c r="BH141" s="214"/>
      <c r="BI141" s="214"/>
      <c r="BJ141" s="214">
        <v>7.0000000000000007E-2</v>
      </c>
      <c r="BK141" s="214">
        <v>5.1700000000000003E-2</v>
      </c>
      <c r="BL141" s="214">
        <v>7.0000000000000007E-2</v>
      </c>
      <c r="BM141" s="214">
        <v>7.0000000000000007E-2</v>
      </c>
      <c r="BN141" s="214">
        <v>7.0000000000000007E-2</v>
      </c>
      <c r="BO141" s="214">
        <v>7.0000000000000007E-2</v>
      </c>
      <c r="BP141" s="214">
        <v>7.0000000000000007E-2</v>
      </c>
      <c r="BQ141" s="214">
        <v>7.0000000000000007E-2</v>
      </c>
      <c r="BR141" s="214">
        <v>5.6000000000000001E-2</v>
      </c>
      <c r="BS141" s="214">
        <v>7.0000000000000007E-2</v>
      </c>
      <c r="BT141" s="214">
        <v>7.0000000000000007E-2</v>
      </c>
      <c r="BU141" s="214">
        <v>7.0000000000000007E-2</v>
      </c>
      <c r="BV141" s="214"/>
      <c r="BW141" s="214"/>
      <c r="BX141" s="214"/>
      <c r="BY141" s="214">
        <v>7.0000000000000007E-2</v>
      </c>
      <c r="BZ141" s="214">
        <v>7.0000000000000007E-2</v>
      </c>
      <c r="CA141" s="214">
        <v>7.0000000000000007E-2</v>
      </c>
      <c r="CB141" s="214">
        <v>7.0000000000000007E-2</v>
      </c>
      <c r="CC141" s="214">
        <v>7.0000000000000007E-2</v>
      </c>
      <c r="CD141" s="214">
        <v>4.7399999999999998E-2</v>
      </c>
      <c r="CE141" s="214">
        <v>0.224</v>
      </c>
      <c r="CF141" s="214">
        <v>7.0000000000000007E-2</v>
      </c>
      <c r="CG141" s="214">
        <v>7.0000000000000007E-2</v>
      </c>
      <c r="CH141" s="214">
        <v>7.0000000000000007E-2</v>
      </c>
      <c r="CI141" s="215">
        <v>0.246</v>
      </c>
      <c r="CJ141" s="215">
        <v>0.43099999999999999</v>
      </c>
      <c r="CK141" s="215">
        <v>0.224</v>
      </c>
      <c r="CM141" s="216" t="s">
        <v>1647</v>
      </c>
      <c r="CN141" s="216" t="s">
        <v>1647</v>
      </c>
      <c r="CO141" s="216" t="s">
        <v>1647</v>
      </c>
      <c r="CP141" s="216" t="s">
        <v>1647</v>
      </c>
      <c r="CQ141" s="216" t="s">
        <v>1647</v>
      </c>
      <c r="CR141" s="216" t="s">
        <v>1647</v>
      </c>
      <c r="CS141" s="216" t="s">
        <v>1647</v>
      </c>
      <c r="CT141" s="216" t="s">
        <v>1647</v>
      </c>
      <c r="CU141" s="217" t="s">
        <v>1647</v>
      </c>
      <c r="CV141" s="210">
        <f t="shared" si="5"/>
        <v>138</v>
      </c>
    </row>
    <row r="142" spans="2:100" s="245" customFormat="1" x14ac:dyDescent="0.25">
      <c r="B142" s="243">
        <v>2036</v>
      </c>
      <c r="C142" s="243">
        <v>139</v>
      </c>
      <c r="D142" s="244">
        <f>SUMIF(Profielen!F:F,Monstervakken!C142,Profielen!K:K)</f>
        <v>300</v>
      </c>
      <c r="E142" s="286">
        <f t="shared" si="4"/>
        <v>0.40666666666666668</v>
      </c>
      <c r="F142" s="244">
        <f>SUMIF(Profielen!$F:$F,Monstervakken!$C142,Profielen!AO:AO)</f>
        <v>122</v>
      </c>
      <c r="G142" s="243"/>
      <c r="I142" s="243"/>
      <c r="J142" s="261" t="str">
        <f>_xlfn.XLOOKUP(C142,OCE!C$13:C$27,OCE!B$13:B$27,".")</f>
        <v>.</v>
      </c>
      <c r="L142" s="210" t="s">
        <v>3744</v>
      </c>
      <c r="M142" s="210" t="s">
        <v>3744</v>
      </c>
      <c r="N142" s="210" t="s">
        <v>3745</v>
      </c>
      <c r="O142" s="210" t="s">
        <v>3746</v>
      </c>
      <c r="P142" s="210" t="s">
        <v>3746</v>
      </c>
      <c r="Q142" s="211" t="s">
        <v>3747</v>
      </c>
      <c r="R142" s="212">
        <v>1.1000000000000001</v>
      </c>
      <c r="S142" s="212">
        <v>1.2</v>
      </c>
      <c r="T142" s="212">
        <v>0.11</v>
      </c>
      <c r="U142" s="212">
        <v>0.16</v>
      </c>
      <c r="V142" s="212" t="s">
        <v>3748</v>
      </c>
      <c r="W142" s="212" t="s">
        <v>3748</v>
      </c>
      <c r="X142" s="212"/>
      <c r="Y142" s="212"/>
      <c r="Z142" s="212"/>
      <c r="AA142" s="212" t="s">
        <v>3748</v>
      </c>
      <c r="AB142" s="212">
        <v>0.16</v>
      </c>
      <c r="AC142" s="212" t="s">
        <v>3748</v>
      </c>
      <c r="AD142" s="212" t="s">
        <v>3748</v>
      </c>
      <c r="AE142" s="212" t="s">
        <v>3748</v>
      </c>
      <c r="AF142" s="212" t="s">
        <v>3748</v>
      </c>
      <c r="AG142" s="212" t="s">
        <v>3748</v>
      </c>
      <c r="AH142" s="212" t="s">
        <v>3748</v>
      </c>
      <c r="AI142" s="212">
        <v>0.19</v>
      </c>
      <c r="AJ142" s="212">
        <v>0.15</v>
      </c>
      <c r="AK142" s="212" t="s">
        <v>3748</v>
      </c>
      <c r="AL142" s="212" t="s">
        <v>3748</v>
      </c>
      <c r="AM142" s="212"/>
      <c r="AN142" s="212"/>
      <c r="AO142" s="212"/>
      <c r="AP142" s="212" t="s">
        <v>3748</v>
      </c>
      <c r="AQ142" s="212" t="s">
        <v>3748</v>
      </c>
      <c r="AR142" s="212" t="s">
        <v>3748</v>
      </c>
      <c r="AS142" s="212" t="s">
        <v>3748</v>
      </c>
      <c r="AT142" s="212" t="s">
        <v>3748</v>
      </c>
      <c r="AU142" s="212" t="s">
        <v>3748</v>
      </c>
      <c r="AV142" s="212">
        <v>0.24</v>
      </c>
      <c r="AW142" s="212" t="s">
        <v>3748</v>
      </c>
      <c r="AX142" s="212" t="s">
        <v>3748</v>
      </c>
      <c r="AY142" s="212" t="s">
        <v>3748</v>
      </c>
      <c r="AZ142" s="212">
        <v>0.24</v>
      </c>
      <c r="BA142" s="213" t="s">
        <v>3692</v>
      </c>
      <c r="BB142" s="214">
        <v>23.1</v>
      </c>
      <c r="BC142" s="214">
        <v>4.7600000000000003E-2</v>
      </c>
      <c r="BD142" s="214">
        <v>6.93E-2</v>
      </c>
      <c r="BE142" s="214">
        <v>7.0000000000000007E-2</v>
      </c>
      <c r="BF142" s="214">
        <v>7.0000000000000007E-2</v>
      </c>
      <c r="BG142" s="214"/>
      <c r="BH142" s="214"/>
      <c r="BI142" s="214"/>
      <c r="BJ142" s="214">
        <v>7.0000000000000007E-2</v>
      </c>
      <c r="BK142" s="214">
        <v>6.93E-2</v>
      </c>
      <c r="BL142" s="214">
        <v>7.0000000000000007E-2</v>
      </c>
      <c r="BM142" s="214">
        <v>7.0000000000000007E-2</v>
      </c>
      <c r="BN142" s="214">
        <v>7.0000000000000007E-2</v>
      </c>
      <c r="BO142" s="214">
        <v>7.0000000000000007E-2</v>
      </c>
      <c r="BP142" s="214">
        <v>7.0000000000000007E-2</v>
      </c>
      <c r="BQ142" s="214">
        <v>7.0000000000000007E-2</v>
      </c>
      <c r="BR142" s="214">
        <v>8.2299999999999998E-2</v>
      </c>
      <c r="BS142" s="214">
        <v>6.4899999999999999E-2</v>
      </c>
      <c r="BT142" s="214">
        <v>7.0000000000000007E-2</v>
      </c>
      <c r="BU142" s="214">
        <v>7.0000000000000007E-2</v>
      </c>
      <c r="BV142" s="214"/>
      <c r="BW142" s="214"/>
      <c r="BX142" s="214"/>
      <c r="BY142" s="214">
        <v>7.0000000000000007E-2</v>
      </c>
      <c r="BZ142" s="214">
        <v>7.0000000000000007E-2</v>
      </c>
      <c r="CA142" s="214">
        <v>7.0000000000000007E-2</v>
      </c>
      <c r="CB142" s="214">
        <v>7.0000000000000007E-2</v>
      </c>
      <c r="CC142" s="214">
        <v>7.0000000000000007E-2</v>
      </c>
      <c r="CD142" s="214">
        <v>7.0000000000000007E-2</v>
      </c>
      <c r="CE142" s="214">
        <v>0.104</v>
      </c>
      <c r="CF142" s="214">
        <v>7.0000000000000007E-2</v>
      </c>
      <c r="CG142" s="214">
        <v>7.0000000000000007E-2</v>
      </c>
      <c r="CH142" s="214">
        <v>7.0000000000000007E-2</v>
      </c>
      <c r="CI142" s="215">
        <v>0.47599999999999998</v>
      </c>
      <c r="CJ142" s="215">
        <v>0.51900000000000002</v>
      </c>
      <c r="CK142" s="215">
        <v>0.104</v>
      </c>
      <c r="CM142" s="216" t="s">
        <v>1647</v>
      </c>
      <c r="CN142" s="216" t="s">
        <v>1647</v>
      </c>
      <c r="CO142" s="216" t="s">
        <v>1647</v>
      </c>
      <c r="CP142" s="216" t="s">
        <v>1647</v>
      </c>
      <c r="CQ142" s="216" t="s">
        <v>1647</v>
      </c>
      <c r="CR142" s="216" t="s">
        <v>1647</v>
      </c>
      <c r="CS142" s="216" t="s">
        <v>1647</v>
      </c>
      <c r="CT142" s="216" t="s">
        <v>1647</v>
      </c>
      <c r="CU142" s="217" t="s">
        <v>1647</v>
      </c>
      <c r="CV142" s="210">
        <f t="shared" si="5"/>
        <v>139</v>
      </c>
    </row>
    <row r="143" spans="2:100" s="245" customFormat="1" x14ac:dyDescent="0.25">
      <c r="B143" s="243">
        <v>2037</v>
      </c>
      <c r="C143" s="243">
        <v>140</v>
      </c>
      <c r="D143" s="244">
        <f>SUMIF(Profielen!F:F,Monstervakken!C143,Profielen!K:K)</f>
        <v>13</v>
      </c>
      <c r="E143" s="286">
        <f t="shared" si="4"/>
        <v>1</v>
      </c>
      <c r="F143" s="244">
        <f>SUMIF(Profielen!$F:$F,Monstervakken!$C143,Profielen!AO:AO)</f>
        <v>13</v>
      </c>
      <c r="G143" s="243"/>
      <c r="I143" s="243"/>
      <c r="J143" s="261" t="str">
        <f>_xlfn.XLOOKUP(C143,OCE!C$13:C$27,OCE!B$13:B$27,".")</f>
        <v>.</v>
      </c>
      <c r="L143" s="210" t="s">
        <v>3744</v>
      </c>
      <c r="M143" s="210" t="s">
        <v>3744</v>
      </c>
      <c r="N143" s="210" t="s">
        <v>3745</v>
      </c>
      <c r="O143" s="210" t="s">
        <v>3746</v>
      </c>
      <c r="P143" s="210" t="s">
        <v>3746</v>
      </c>
      <c r="Q143" s="211" t="s">
        <v>3747</v>
      </c>
      <c r="R143" s="212">
        <v>0.39</v>
      </c>
      <c r="S143" s="212">
        <v>0.82</v>
      </c>
      <c r="T143" s="212" t="s">
        <v>3748</v>
      </c>
      <c r="U143" s="212" t="s">
        <v>3748</v>
      </c>
      <c r="V143" s="212" t="s">
        <v>3748</v>
      </c>
      <c r="W143" s="212" t="s">
        <v>3748</v>
      </c>
      <c r="X143" s="212"/>
      <c r="Y143" s="212"/>
      <c r="Z143" s="212"/>
      <c r="AA143" s="212" t="s">
        <v>3748</v>
      </c>
      <c r="AB143" s="212">
        <v>0.1</v>
      </c>
      <c r="AC143" s="212" t="s">
        <v>3748</v>
      </c>
      <c r="AD143" s="212" t="s">
        <v>3748</v>
      </c>
      <c r="AE143" s="212" t="s">
        <v>3748</v>
      </c>
      <c r="AF143" s="212" t="s">
        <v>3748</v>
      </c>
      <c r="AG143" s="212" t="s">
        <v>3748</v>
      </c>
      <c r="AH143" s="212" t="s">
        <v>3748</v>
      </c>
      <c r="AI143" s="212">
        <v>0.15</v>
      </c>
      <c r="AJ143" s="212">
        <v>0.17</v>
      </c>
      <c r="AK143" s="212" t="s">
        <v>3748</v>
      </c>
      <c r="AL143" s="212" t="s">
        <v>3748</v>
      </c>
      <c r="AM143" s="212"/>
      <c r="AN143" s="212"/>
      <c r="AO143" s="212"/>
      <c r="AP143" s="212" t="s">
        <v>3748</v>
      </c>
      <c r="AQ143" s="212" t="s">
        <v>3748</v>
      </c>
      <c r="AR143" s="212" t="s">
        <v>3748</v>
      </c>
      <c r="AS143" s="212" t="s">
        <v>3748</v>
      </c>
      <c r="AT143" s="212" t="s">
        <v>3748</v>
      </c>
      <c r="AU143" s="212">
        <v>0.21</v>
      </c>
      <c r="AV143" s="212">
        <v>0.39</v>
      </c>
      <c r="AW143" s="212" t="s">
        <v>3748</v>
      </c>
      <c r="AX143" s="212" t="s">
        <v>3748</v>
      </c>
      <c r="AY143" s="212" t="s">
        <v>3748</v>
      </c>
      <c r="AZ143" s="212">
        <v>0.39</v>
      </c>
      <c r="BA143" s="213" t="s">
        <v>3692</v>
      </c>
      <c r="BB143" s="214">
        <v>12</v>
      </c>
      <c r="BC143" s="214">
        <v>7.0000000000000007E-2</v>
      </c>
      <c r="BD143" s="214">
        <v>7.0000000000000007E-2</v>
      </c>
      <c r="BE143" s="214">
        <v>7.0000000000000007E-2</v>
      </c>
      <c r="BF143" s="214">
        <v>7.0000000000000007E-2</v>
      </c>
      <c r="BG143" s="214"/>
      <c r="BH143" s="214"/>
      <c r="BI143" s="214"/>
      <c r="BJ143" s="214">
        <v>7.0000000000000007E-2</v>
      </c>
      <c r="BK143" s="214">
        <v>8.3299999999999999E-2</v>
      </c>
      <c r="BL143" s="214">
        <v>7.0000000000000007E-2</v>
      </c>
      <c r="BM143" s="214">
        <v>7.0000000000000007E-2</v>
      </c>
      <c r="BN143" s="214">
        <v>7.0000000000000007E-2</v>
      </c>
      <c r="BO143" s="214">
        <v>7.0000000000000007E-2</v>
      </c>
      <c r="BP143" s="214">
        <v>7.0000000000000007E-2</v>
      </c>
      <c r="BQ143" s="214">
        <v>7.0000000000000007E-2</v>
      </c>
      <c r="BR143" s="214">
        <v>0.125</v>
      </c>
      <c r="BS143" s="214">
        <v>0.14199999999999999</v>
      </c>
      <c r="BT143" s="214">
        <v>7.0000000000000007E-2</v>
      </c>
      <c r="BU143" s="214">
        <v>7.0000000000000007E-2</v>
      </c>
      <c r="BV143" s="214"/>
      <c r="BW143" s="214"/>
      <c r="BX143" s="214"/>
      <c r="BY143" s="214">
        <v>7.0000000000000007E-2</v>
      </c>
      <c r="BZ143" s="214">
        <v>7.0000000000000007E-2</v>
      </c>
      <c r="CA143" s="214">
        <v>7.0000000000000007E-2</v>
      </c>
      <c r="CB143" s="214">
        <v>7.0000000000000007E-2</v>
      </c>
      <c r="CC143" s="214">
        <v>7.0000000000000007E-2</v>
      </c>
      <c r="CD143" s="214">
        <v>0.17499999999999999</v>
      </c>
      <c r="CE143" s="214">
        <v>0.32500000000000001</v>
      </c>
      <c r="CF143" s="214">
        <v>7.0000000000000007E-2</v>
      </c>
      <c r="CG143" s="214">
        <v>7.0000000000000007E-2</v>
      </c>
      <c r="CH143" s="214">
        <v>7.0000000000000007E-2</v>
      </c>
      <c r="CI143" s="215">
        <v>0.32500000000000001</v>
      </c>
      <c r="CJ143" s="215">
        <v>0.68300000000000005</v>
      </c>
      <c r="CK143" s="215">
        <v>0.32500000000000001</v>
      </c>
      <c r="CM143" s="216" t="s">
        <v>1647</v>
      </c>
      <c r="CN143" s="216" t="s">
        <v>1647</v>
      </c>
      <c r="CO143" s="216" t="s">
        <v>1647</v>
      </c>
      <c r="CP143" s="216" t="s">
        <v>1647</v>
      </c>
      <c r="CQ143" s="216" t="s">
        <v>1647</v>
      </c>
      <c r="CR143" s="216" t="s">
        <v>1647</v>
      </c>
      <c r="CS143" s="216" t="s">
        <v>1647</v>
      </c>
      <c r="CT143" s="216" t="s">
        <v>1647</v>
      </c>
      <c r="CU143" s="217" t="s">
        <v>1647</v>
      </c>
      <c r="CV143" s="210">
        <f t="shared" si="5"/>
        <v>140</v>
      </c>
    </row>
    <row r="144" spans="2:100" s="245" customFormat="1" x14ac:dyDescent="0.25">
      <c r="B144" s="243">
        <v>2038</v>
      </c>
      <c r="C144" s="243">
        <v>141</v>
      </c>
      <c r="D144" s="244">
        <f>SUMIF(Profielen!F:F,Monstervakken!C144,Profielen!K:K)</f>
        <v>95</v>
      </c>
      <c r="E144" s="286">
        <f t="shared" si="4"/>
        <v>0.72631578947368425</v>
      </c>
      <c r="F144" s="244">
        <f>SUMIF(Profielen!$F:$F,Monstervakken!$C144,Profielen!AO:AO)</f>
        <v>69</v>
      </c>
      <c r="G144" s="243"/>
      <c r="I144" s="243"/>
      <c r="J144" s="261" t="str">
        <f>_xlfn.XLOOKUP(C144,OCE!C$13:C$27,OCE!B$13:B$27,".")</f>
        <v>.</v>
      </c>
      <c r="L144" s="210" t="s">
        <v>3744</v>
      </c>
      <c r="M144" s="210" t="s">
        <v>3744</v>
      </c>
      <c r="N144" s="210" t="s">
        <v>3745</v>
      </c>
      <c r="O144" s="210" t="s">
        <v>3746</v>
      </c>
      <c r="P144" s="210" t="s">
        <v>3746</v>
      </c>
      <c r="Q144" s="211" t="s">
        <v>3747</v>
      </c>
      <c r="R144" s="212">
        <v>0.46</v>
      </c>
      <c r="S144" s="212">
        <v>0.46</v>
      </c>
      <c r="T144" s="212" t="s">
        <v>3748</v>
      </c>
      <c r="U144" s="212" t="s">
        <v>3748</v>
      </c>
      <c r="V144" s="212" t="s">
        <v>3748</v>
      </c>
      <c r="W144" s="212" t="s">
        <v>3748</v>
      </c>
      <c r="X144" s="212"/>
      <c r="Y144" s="212"/>
      <c r="Z144" s="212"/>
      <c r="AA144" s="212" t="s">
        <v>3748</v>
      </c>
      <c r="AB144" s="212">
        <v>0.13</v>
      </c>
      <c r="AC144" s="212" t="s">
        <v>3748</v>
      </c>
      <c r="AD144" s="212" t="s">
        <v>3748</v>
      </c>
      <c r="AE144" s="212" t="s">
        <v>3748</v>
      </c>
      <c r="AF144" s="212" t="s">
        <v>3748</v>
      </c>
      <c r="AG144" s="212" t="s">
        <v>3748</v>
      </c>
      <c r="AH144" s="212" t="s">
        <v>3748</v>
      </c>
      <c r="AI144" s="212">
        <v>0.11</v>
      </c>
      <c r="AJ144" s="212" t="s">
        <v>3748</v>
      </c>
      <c r="AK144" s="212" t="s">
        <v>3748</v>
      </c>
      <c r="AL144" s="212" t="s">
        <v>3748</v>
      </c>
      <c r="AM144" s="212"/>
      <c r="AN144" s="212"/>
      <c r="AO144" s="212"/>
      <c r="AP144" s="212" t="s">
        <v>3748</v>
      </c>
      <c r="AQ144" s="212" t="s">
        <v>3748</v>
      </c>
      <c r="AR144" s="212" t="s">
        <v>3748</v>
      </c>
      <c r="AS144" s="212" t="s">
        <v>3748</v>
      </c>
      <c r="AT144" s="212" t="s">
        <v>3748</v>
      </c>
      <c r="AU144" s="212">
        <v>0.14000000000000001</v>
      </c>
      <c r="AV144" s="212">
        <v>0.24</v>
      </c>
      <c r="AW144" s="212" t="s">
        <v>3748</v>
      </c>
      <c r="AX144" s="212" t="s">
        <v>3748</v>
      </c>
      <c r="AY144" s="212" t="s">
        <v>3748</v>
      </c>
      <c r="AZ144" s="212">
        <v>0.24</v>
      </c>
      <c r="BA144" s="213" t="s">
        <v>3692</v>
      </c>
      <c r="BB144" s="214">
        <v>15.7</v>
      </c>
      <c r="BC144" s="214">
        <v>7.0000000000000007E-2</v>
      </c>
      <c r="BD144" s="214">
        <v>7.0000000000000007E-2</v>
      </c>
      <c r="BE144" s="214">
        <v>7.0000000000000007E-2</v>
      </c>
      <c r="BF144" s="214">
        <v>7.0000000000000007E-2</v>
      </c>
      <c r="BG144" s="214"/>
      <c r="BH144" s="214"/>
      <c r="BI144" s="214"/>
      <c r="BJ144" s="214">
        <v>7.0000000000000007E-2</v>
      </c>
      <c r="BK144" s="214">
        <v>8.2799999999999999E-2</v>
      </c>
      <c r="BL144" s="214">
        <v>7.0000000000000007E-2</v>
      </c>
      <c r="BM144" s="214">
        <v>7.0000000000000007E-2</v>
      </c>
      <c r="BN144" s="214">
        <v>7.0000000000000007E-2</v>
      </c>
      <c r="BO144" s="214">
        <v>7.0000000000000007E-2</v>
      </c>
      <c r="BP144" s="214">
        <v>7.0000000000000007E-2</v>
      </c>
      <c r="BQ144" s="214">
        <v>7.0000000000000007E-2</v>
      </c>
      <c r="BR144" s="214">
        <v>7.0099999999999996E-2</v>
      </c>
      <c r="BS144" s="214">
        <v>7.0000000000000007E-2</v>
      </c>
      <c r="BT144" s="214">
        <v>7.0000000000000007E-2</v>
      </c>
      <c r="BU144" s="214">
        <v>7.0000000000000007E-2</v>
      </c>
      <c r="BV144" s="214"/>
      <c r="BW144" s="214"/>
      <c r="BX144" s="214"/>
      <c r="BY144" s="214">
        <v>7.0000000000000007E-2</v>
      </c>
      <c r="BZ144" s="214">
        <v>7.0000000000000007E-2</v>
      </c>
      <c r="CA144" s="214">
        <v>7.0000000000000007E-2</v>
      </c>
      <c r="CB144" s="214">
        <v>7.0000000000000007E-2</v>
      </c>
      <c r="CC144" s="214">
        <v>7.0000000000000007E-2</v>
      </c>
      <c r="CD144" s="214">
        <v>8.9200000000000002E-2</v>
      </c>
      <c r="CE144" s="214">
        <v>0.153</v>
      </c>
      <c r="CF144" s="214">
        <v>7.0000000000000007E-2</v>
      </c>
      <c r="CG144" s="214">
        <v>7.0000000000000007E-2</v>
      </c>
      <c r="CH144" s="214">
        <v>7.0000000000000007E-2</v>
      </c>
      <c r="CI144" s="215">
        <v>0.29299999999999998</v>
      </c>
      <c r="CJ144" s="215">
        <v>0.29299999999999998</v>
      </c>
      <c r="CK144" s="215">
        <v>0.153</v>
      </c>
      <c r="CM144" s="216" t="s">
        <v>1647</v>
      </c>
      <c r="CN144" s="216" t="s">
        <v>1647</v>
      </c>
      <c r="CO144" s="216" t="s">
        <v>1647</v>
      </c>
      <c r="CP144" s="216" t="s">
        <v>1647</v>
      </c>
      <c r="CQ144" s="216" t="s">
        <v>1647</v>
      </c>
      <c r="CR144" s="216" t="s">
        <v>1647</v>
      </c>
      <c r="CS144" s="216" t="s">
        <v>1647</v>
      </c>
      <c r="CT144" s="216" t="s">
        <v>1647</v>
      </c>
      <c r="CU144" s="217" t="s">
        <v>1647</v>
      </c>
      <c r="CV144" s="210">
        <f t="shared" si="5"/>
        <v>141</v>
      </c>
    </row>
    <row r="145" spans="2:100" s="245" customFormat="1" x14ac:dyDescent="0.25">
      <c r="B145" s="243">
        <v>4057</v>
      </c>
      <c r="C145" s="243">
        <v>142</v>
      </c>
      <c r="D145" s="244">
        <f>SUMIF(Profielen!F:F,Monstervakken!C145,Profielen!K:K)</f>
        <v>453.5</v>
      </c>
      <c r="E145" s="286">
        <f t="shared" si="4"/>
        <v>0.30429988974641675</v>
      </c>
      <c r="F145" s="244">
        <f>SUMIF(Profielen!$F:$F,Monstervakken!$C145,Profielen!AO:AO)</f>
        <v>138</v>
      </c>
      <c r="G145" s="243"/>
      <c r="I145" s="243"/>
      <c r="J145" s="261" t="str">
        <f>_xlfn.XLOOKUP(C145,OCE!C$13:C$27,OCE!B$13:B$27,".")</f>
        <v>.</v>
      </c>
      <c r="L145" s="210" t="s">
        <v>3751</v>
      </c>
      <c r="M145" s="210" t="s">
        <v>3752</v>
      </c>
      <c r="N145" s="210" t="s">
        <v>3745</v>
      </c>
      <c r="O145" s="210" t="s">
        <v>3746</v>
      </c>
      <c r="P145" s="210" t="s">
        <v>3746</v>
      </c>
      <c r="Q145" s="211" t="s">
        <v>3747</v>
      </c>
      <c r="R145" s="212">
        <v>0.28999999999999998</v>
      </c>
      <c r="S145" s="212">
        <v>0.46</v>
      </c>
      <c r="T145" s="212" t="s">
        <v>3748</v>
      </c>
      <c r="U145" s="212" t="s">
        <v>3748</v>
      </c>
      <c r="V145" s="212" t="s">
        <v>3748</v>
      </c>
      <c r="W145" s="212" t="s">
        <v>3748</v>
      </c>
      <c r="X145" s="212"/>
      <c r="Y145" s="212"/>
      <c r="Z145" s="212"/>
      <c r="AA145" s="212" t="s">
        <v>3748</v>
      </c>
      <c r="AB145" s="212" t="s">
        <v>3748</v>
      </c>
      <c r="AC145" s="212" t="s">
        <v>3748</v>
      </c>
      <c r="AD145" s="212" t="s">
        <v>3748</v>
      </c>
      <c r="AE145" s="212" t="s">
        <v>3748</v>
      </c>
      <c r="AF145" s="212" t="s">
        <v>3748</v>
      </c>
      <c r="AG145" s="212" t="s">
        <v>3748</v>
      </c>
      <c r="AH145" s="212" t="s">
        <v>3748</v>
      </c>
      <c r="AI145" s="212">
        <v>0.42</v>
      </c>
      <c r="AJ145" s="212">
        <v>0.1</v>
      </c>
      <c r="AK145" s="212" t="s">
        <v>3748</v>
      </c>
      <c r="AL145" s="212" t="s">
        <v>3748</v>
      </c>
      <c r="AM145" s="212"/>
      <c r="AN145" s="212"/>
      <c r="AO145" s="212"/>
      <c r="AP145" s="212" t="s">
        <v>3748</v>
      </c>
      <c r="AQ145" s="212" t="s">
        <v>3748</v>
      </c>
      <c r="AR145" s="212" t="s">
        <v>3748</v>
      </c>
      <c r="AS145" s="212" t="s">
        <v>3748</v>
      </c>
      <c r="AT145" s="212" t="s">
        <v>3748</v>
      </c>
      <c r="AU145" s="212" t="s">
        <v>3748</v>
      </c>
      <c r="AV145" s="212" t="s">
        <v>3748</v>
      </c>
      <c r="AW145" s="212" t="s">
        <v>3748</v>
      </c>
      <c r="AX145" s="212" t="s">
        <v>3748</v>
      </c>
      <c r="AY145" s="212" t="s">
        <v>3748</v>
      </c>
      <c r="AZ145" s="212">
        <v>0.42</v>
      </c>
      <c r="BA145" s="213" t="s">
        <v>3679</v>
      </c>
      <c r="BB145" s="214">
        <v>8.1999999999999993</v>
      </c>
      <c r="BC145" s="214">
        <v>7.0000000000000007E-2</v>
      </c>
      <c r="BD145" s="214">
        <v>7.0000000000000007E-2</v>
      </c>
      <c r="BE145" s="214">
        <v>7.0000000000000007E-2</v>
      </c>
      <c r="BF145" s="214">
        <v>7.0000000000000007E-2</v>
      </c>
      <c r="BG145" s="214"/>
      <c r="BH145" s="214"/>
      <c r="BI145" s="214"/>
      <c r="BJ145" s="214">
        <v>7.0000000000000007E-2</v>
      </c>
      <c r="BK145" s="214">
        <v>7.0000000000000007E-2</v>
      </c>
      <c r="BL145" s="214">
        <v>7.0000000000000007E-2</v>
      </c>
      <c r="BM145" s="214">
        <v>7.0000000000000007E-2</v>
      </c>
      <c r="BN145" s="214">
        <v>7.0000000000000007E-2</v>
      </c>
      <c r="BO145" s="214">
        <v>7.0000000000000007E-2</v>
      </c>
      <c r="BP145" s="214">
        <v>7.0000000000000007E-2</v>
      </c>
      <c r="BQ145" s="214">
        <v>7.0000000000000007E-2</v>
      </c>
      <c r="BR145" s="214">
        <v>0.42</v>
      </c>
      <c r="BS145" s="214">
        <v>0.1</v>
      </c>
      <c r="BT145" s="214">
        <v>7.0000000000000007E-2</v>
      </c>
      <c r="BU145" s="214">
        <v>7.0000000000000007E-2</v>
      </c>
      <c r="BV145" s="214"/>
      <c r="BW145" s="214"/>
      <c r="BX145" s="214"/>
      <c r="BY145" s="214">
        <v>7.0000000000000007E-2</v>
      </c>
      <c r="BZ145" s="214">
        <v>7.0000000000000007E-2</v>
      </c>
      <c r="CA145" s="214">
        <v>7.0000000000000007E-2</v>
      </c>
      <c r="CB145" s="214">
        <v>7.0000000000000007E-2</v>
      </c>
      <c r="CC145" s="214">
        <v>7.0000000000000007E-2</v>
      </c>
      <c r="CD145" s="214">
        <v>7.0000000000000007E-2</v>
      </c>
      <c r="CE145" s="214">
        <v>7.0000000000000007E-2</v>
      </c>
      <c r="CF145" s="214">
        <v>7.0000000000000007E-2</v>
      </c>
      <c r="CG145" s="214">
        <v>7.0000000000000007E-2</v>
      </c>
      <c r="CH145" s="214">
        <v>7.0000000000000007E-2</v>
      </c>
      <c r="CI145" s="215">
        <v>0.28999999999999998</v>
      </c>
      <c r="CJ145" s="215">
        <v>0.46</v>
      </c>
      <c r="CK145" s="215">
        <v>0.42</v>
      </c>
      <c r="CM145" s="216" t="s">
        <v>1647</v>
      </c>
      <c r="CN145" s="216" t="s">
        <v>1647</v>
      </c>
      <c r="CO145" s="216" t="s">
        <v>1647</v>
      </c>
      <c r="CP145" s="216" t="s">
        <v>1647</v>
      </c>
      <c r="CQ145" s="216" t="s">
        <v>1647</v>
      </c>
      <c r="CR145" s="216" t="s">
        <v>1647</v>
      </c>
      <c r="CS145" s="216" t="s">
        <v>1647</v>
      </c>
      <c r="CT145" s="216" t="s">
        <v>1647</v>
      </c>
      <c r="CU145" s="217" t="s">
        <v>1647</v>
      </c>
      <c r="CV145" s="210">
        <f t="shared" si="5"/>
        <v>142</v>
      </c>
    </row>
    <row r="146" spans="2:100" s="245" customFormat="1" x14ac:dyDescent="0.25">
      <c r="B146" s="243">
        <v>4058</v>
      </c>
      <c r="C146" s="243">
        <v>144</v>
      </c>
      <c r="D146" s="244">
        <f>SUMIF(Profielen!F:F,Monstervakken!C146,Profielen!K:K)</f>
        <v>20.5</v>
      </c>
      <c r="E146" s="286">
        <f t="shared" si="4"/>
        <v>0.48780487804878048</v>
      </c>
      <c r="F146" s="244">
        <f>SUMIF(Profielen!$F:$F,Monstervakken!$C146,Profielen!AO:AO)</f>
        <v>10</v>
      </c>
      <c r="G146" s="243"/>
      <c r="I146" s="243"/>
      <c r="J146" s="261" t="str">
        <f>_xlfn.XLOOKUP(C146,OCE!C$13:C$27,OCE!B$13:B$27,".")</f>
        <v>.</v>
      </c>
      <c r="L146" s="210" t="s">
        <v>3751</v>
      </c>
      <c r="M146" s="210" t="s">
        <v>3752</v>
      </c>
      <c r="N146" s="210" t="s">
        <v>3745</v>
      </c>
      <c r="O146" s="210" t="s">
        <v>3746</v>
      </c>
      <c r="P146" s="210" t="s">
        <v>3746</v>
      </c>
      <c r="Q146" s="211" t="s">
        <v>3747</v>
      </c>
      <c r="R146" s="212">
        <v>0.14000000000000001</v>
      </c>
      <c r="S146" s="212">
        <v>0.24</v>
      </c>
      <c r="T146" s="212" t="s">
        <v>3748</v>
      </c>
      <c r="U146" s="212" t="s">
        <v>3748</v>
      </c>
      <c r="V146" s="212" t="s">
        <v>3748</v>
      </c>
      <c r="W146" s="212" t="s">
        <v>3748</v>
      </c>
      <c r="X146" s="212"/>
      <c r="Y146" s="212"/>
      <c r="Z146" s="212"/>
      <c r="AA146" s="212" t="s">
        <v>3748</v>
      </c>
      <c r="AB146" s="212" t="s">
        <v>3748</v>
      </c>
      <c r="AC146" s="212" t="s">
        <v>3748</v>
      </c>
      <c r="AD146" s="212" t="s">
        <v>3748</v>
      </c>
      <c r="AE146" s="212" t="s">
        <v>3748</v>
      </c>
      <c r="AF146" s="212" t="s">
        <v>3748</v>
      </c>
      <c r="AG146" s="212" t="s">
        <v>3748</v>
      </c>
      <c r="AH146" s="212" t="s">
        <v>3748</v>
      </c>
      <c r="AI146" s="212">
        <v>0.42</v>
      </c>
      <c r="AJ146" s="212" t="s">
        <v>3748</v>
      </c>
      <c r="AK146" s="212" t="s">
        <v>3748</v>
      </c>
      <c r="AL146" s="212" t="s">
        <v>3748</v>
      </c>
      <c r="AM146" s="212"/>
      <c r="AN146" s="212"/>
      <c r="AO146" s="212"/>
      <c r="AP146" s="212" t="s">
        <v>3748</v>
      </c>
      <c r="AQ146" s="212" t="s">
        <v>3748</v>
      </c>
      <c r="AR146" s="212" t="s">
        <v>3748</v>
      </c>
      <c r="AS146" s="212" t="s">
        <v>3748</v>
      </c>
      <c r="AT146" s="212" t="s">
        <v>3748</v>
      </c>
      <c r="AU146" s="212" t="s">
        <v>3748</v>
      </c>
      <c r="AV146" s="212">
        <v>0.1</v>
      </c>
      <c r="AW146" s="212" t="s">
        <v>3748</v>
      </c>
      <c r="AX146" s="212" t="s">
        <v>3748</v>
      </c>
      <c r="AY146" s="212" t="s">
        <v>3748</v>
      </c>
      <c r="AZ146" s="212">
        <v>0.42</v>
      </c>
      <c r="BA146" s="213" t="s">
        <v>3679</v>
      </c>
      <c r="BB146" s="214">
        <v>6.7</v>
      </c>
      <c r="BC146" s="214">
        <v>7.0000000000000007E-2</v>
      </c>
      <c r="BD146" s="214">
        <v>7.0000000000000007E-2</v>
      </c>
      <c r="BE146" s="214">
        <v>7.0000000000000007E-2</v>
      </c>
      <c r="BF146" s="214">
        <v>7.0000000000000007E-2</v>
      </c>
      <c r="BG146" s="214"/>
      <c r="BH146" s="214"/>
      <c r="BI146" s="214"/>
      <c r="BJ146" s="214">
        <v>7.0000000000000007E-2</v>
      </c>
      <c r="BK146" s="214">
        <v>7.0000000000000007E-2</v>
      </c>
      <c r="BL146" s="214">
        <v>7.0000000000000007E-2</v>
      </c>
      <c r="BM146" s="214">
        <v>7.0000000000000007E-2</v>
      </c>
      <c r="BN146" s="214">
        <v>7.0000000000000007E-2</v>
      </c>
      <c r="BO146" s="214">
        <v>7.0000000000000007E-2</v>
      </c>
      <c r="BP146" s="214">
        <v>7.0000000000000007E-2</v>
      </c>
      <c r="BQ146" s="214">
        <v>7.0000000000000007E-2</v>
      </c>
      <c r="BR146" s="214">
        <v>0.42</v>
      </c>
      <c r="BS146" s="214">
        <v>7.0000000000000007E-2</v>
      </c>
      <c r="BT146" s="214">
        <v>7.0000000000000007E-2</v>
      </c>
      <c r="BU146" s="214">
        <v>7.0000000000000007E-2</v>
      </c>
      <c r="BV146" s="214"/>
      <c r="BW146" s="214"/>
      <c r="BX146" s="214"/>
      <c r="BY146" s="214">
        <v>7.0000000000000007E-2</v>
      </c>
      <c r="BZ146" s="214">
        <v>7.0000000000000007E-2</v>
      </c>
      <c r="CA146" s="214">
        <v>7.0000000000000007E-2</v>
      </c>
      <c r="CB146" s="214">
        <v>7.0000000000000007E-2</v>
      </c>
      <c r="CC146" s="214">
        <v>7.0000000000000007E-2</v>
      </c>
      <c r="CD146" s="214">
        <v>7.0000000000000007E-2</v>
      </c>
      <c r="CE146" s="214">
        <v>0.1</v>
      </c>
      <c r="CF146" s="214">
        <v>7.0000000000000007E-2</v>
      </c>
      <c r="CG146" s="214">
        <v>7.0000000000000007E-2</v>
      </c>
      <c r="CH146" s="214">
        <v>7.0000000000000007E-2</v>
      </c>
      <c r="CI146" s="215">
        <v>0.14000000000000001</v>
      </c>
      <c r="CJ146" s="215">
        <v>0.24</v>
      </c>
      <c r="CK146" s="215">
        <v>0.42</v>
      </c>
      <c r="CM146" s="216" t="s">
        <v>1647</v>
      </c>
      <c r="CN146" s="216" t="s">
        <v>1647</v>
      </c>
      <c r="CO146" s="216" t="s">
        <v>1647</v>
      </c>
      <c r="CP146" s="216" t="s">
        <v>1647</v>
      </c>
      <c r="CQ146" s="216" t="s">
        <v>1647</v>
      </c>
      <c r="CR146" s="216" t="s">
        <v>1647</v>
      </c>
      <c r="CS146" s="216" t="s">
        <v>1647</v>
      </c>
      <c r="CT146" s="216" t="s">
        <v>1647</v>
      </c>
      <c r="CU146" s="217" t="s">
        <v>1647</v>
      </c>
      <c r="CV146" s="210">
        <f t="shared" si="5"/>
        <v>144</v>
      </c>
    </row>
    <row r="147" spans="2:100" s="245" customFormat="1" x14ac:dyDescent="0.25">
      <c r="B147" s="243">
        <v>4059</v>
      </c>
      <c r="C147" s="243">
        <v>145</v>
      </c>
      <c r="D147" s="244">
        <f>SUMIF(Profielen!F:F,Monstervakken!C147,Profielen!K:K)</f>
        <v>64.5</v>
      </c>
      <c r="E147" s="286">
        <f t="shared" si="4"/>
        <v>0.49612403100775193</v>
      </c>
      <c r="F147" s="244">
        <f>SUMIF(Profielen!$F:$F,Monstervakken!$C147,Profielen!AO:AO)</f>
        <v>32</v>
      </c>
      <c r="G147" s="243"/>
      <c r="I147" s="243"/>
      <c r="J147" s="261" t="str">
        <f>_xlfn.XLOOKUP(C147,OCE!C$13:C$27,OCE!B$13:B$27,".")</f>
        <v>.</v>
      </c>
      <c r="L147" s="210" t="s">
        <v>3751</v>
      </c>
      <c r="M147" s="210" t="s">
        <v>3752</v>
      </c>
      <c r="N147" s="210" t="s">
        <v>3745</v>
      </c>
      <c r="O147" s="210" t="s">
        <v>3746</v>
      </c>
      <c r="P147" s="210" t="s">
        <v>3746</v>
      </c>
      <c r="Q147" s="211" t="s">
        <v>3747</v>
      </c>
      <c r="R147" s="212">
        <v>0.14000000000000001</v>
      </c>
      <c r="S147" s="212">
        <v>0.28999999999999998</v>
      </c>
      <c r="T147" s="212" t="s">
        <v>3748</v>
      </c>
      <c r="U147" s="212" t="s">
        <v>3748</v>
      </c>
      <c r="V147" s="212" t="s">
        <v>3748</v>
      </c>
      <c r="W147" s="212" t="s">
        <v>3748</v>
      </c>
      <c r="X147" s="212"/>
      <c r="Y147" s="212"/>
      <c r="Z147" s="212"/>
      <c r="AA147" s="212" t="s">
        <v>3748</v>
      </c>
      <c r="AB147" s="212" t="s">
        <v>3748</v>
      </c>
      <c r="AC147" s="212" t="s">
        <v>3748</v>
      </c>
      <c r="AD147" s="212" t="s">
        <v>3748</v>
      </c>
      <c r="AE147" s="212" t="s">
        <v>3748</v>
      </c>
      <c r="AF147" s="212" t="s">
        <v>3748</v>
      </c>
      <c r="AG147" s="212" t="s">
        <v>3748</v>
      </c>
      <c r="AH147" s="212" t="s">
        <v>3748</v>
      </c>
      <c r="AI147" s="212">
        <v>0.35</v>
      </c>
      <c r="AJ147" s="212" t="s">
        <v>3748</v>
      </c>
      <c r="AK147" s="212" t="s">
        <v>3748</v>
      </c>
      <c r="AL147" s="212" t="s">
        <v>3748</v>
      </c>
      <c r="AM147" s="212"/>
      <c r="AN147" s="212"/>
      <c r="AO147" s="212"/>
      <c r="AP147" s="212">
        <v>0.32</v>
      </c>
      <c r="AQ147" s="212" t="s">
        <v>3748</v>
      </c>
      <c r="AR147" s="212" t="s">
        <v>3748</v>
      </c>
      <c r="AS147" s="212" t="s">
        <v>3748</v>
      </c>
      <c r="AT147" s="212" t="s">
        <v>3748</v>
      </c>
      <c r="AU147" s="212" t="s">
        <v>3748</v>
      </c>
      <c r="AV147" s="212" t="s">
        <v>3748</v>
      </c>
      <c r="AW147" s="212" t="s">
        <v>3748</v>
      </c>
      <c r="AX147" s="212" t="s">
        <v>3748</v>
      </c>
      <c r="AY147" s="212" t="s">
        <v>3748</v>
      </c>
      <c r="AZ147" s="212">
        <v>0.35</v>
      </c>
      <c r="BA147" s="213" t="s">
        <v>3679</v>
      </c>
      <c r="BB147" s="214">
        <v>5.2</v>
      </c>
      <c r="BC147" s="214">
        <v>7.0000000000000007E-2</v>
      </c>
      <c r="BD147" s="214">
        <v>7.0000000000000007E-2</v>
      </c>
      <c r="BE147" s="214">
        <v>7.0000000000000007E-2</v>
      </c>
      <c r="BF147" s="214">
        <v>7.0000000000000007E-2</v>
      </c>
      <c r="BG147" s="214"/>
      <c r="BH147" s="214"/>
      <c r="BI147" s="214"/>
      <c r="BJ147" s="214">
        <v>7.0000000000000007E-2</v>
      </c>
      <c r="BK147" s="214">
        <v>7.0000000000000007E-2</v>
      </c>
      <c r="BL147" s="214">
        <v>7.0000000000000007E-2</v>
      </c>
      <c r="BM147" s="214">
        <v>7.0000000000000007E-2</v>
      </c>
      <c r="BN147" s="214">
        <v>7.0000000000000007E-2</v>
      </c>
      <c r="BO147" s="214">
        <v>7.0000000000000007E-2</v>
      </c>
      <c r="BP147" s="214">
        <v>7.0000000000000007E-2</v>
      </c>
      <c r="BQ147" s="214">
        <v>7.0000000000000007E-2</v>
      </c>
      <c r="BR147" s="214">
        <v>0.35</v>
      </c>
      <c r="BS147" s="214">
        <v>7.0000000000000007E-2</v>
      </c>
      <c r="BT147" s="214">
        <v>7.0000000000000007E-2</v>
      </c>
      <c r="BU147" s="214">
        <v>7.0000000000000007E-2</v>
      </c>
      <c r="BV147" s="214"/>
      <c r="BW147" s="214"/>
      <c r="BX147" s="214"/>
      <c r="BY147" s="214">
        <v>0.32</v>
      </c>
      <c r="BZ147" s="214">
        <v>7.0000000000000007E-2</v>
      </c>
      <c r="CA147" s="214">
        <v>7.0000000000000007E-2</v>
      </c>
      <c r="CB147" s="214">
        <v>7.0000000000000007E-2</v>
      </c>
      <c r="CC147" s="214">
        <v>7.0000000000000007E-2</v>
      </c>
      <c r="CD147" s="214">
        <v>7.0000000000000007E-2</v>
      </c>
      <c r="CE147" s="214">
        <v>7.0000000000000007E-2</v>
      </c>
      <c r="CF147" s="214">
        <v>7.0000000000000007E-2</v>
      </c>
      <c r="CG147" s="214">
        <v>7.0000000000000007E-2</v>
      </c>
      <c r="CH147" s="214">
        <v>7.0000000000000007E-2</v>
      </c>
      <c r="CI147" s="215">
        <v>0.14000000000000001</v>
      </c>
      <c r="CJ147" s="215">
        <v>0.28999999999999998</v>
      </c>
      <c r="CK147" s="215">
        <v>0.35</v>
      </c>
      <c r="CM147" s="216" t="s">
        <v>1647</v>
      </c>
      <c r="CN147" s="216" t="s">
        <v>1647</v>
      </c>
      <c r="CO147" s="216" t="s">
        <v>1647</v>
      </c>
      <c r="CP147" s="216" t="s">
        <v>1647</v>
      </c>
      <c r="CQ147" s="216" t="s">
        <v>1647</v>
      </c>
      <c r="CR147" s="216" t="s">
        <v>1647</v>
      </c>
      <c r="CS147" s="216" t="s">
        <v>1647</v>
      </c>
      <c r="CT147" s="216" t="s">
        <v>1647</v>
      </c>
      <c r="CU147" s="217" t="s">
        <v>1647</v>
      </c>
      <c r="CV147" s="210">
        <f t="shared" si="5"/>
        <v>145</v>
      </c>
    </row>
    <row r="148" spans="2:100" s="245" customFormat="1" x14ac:dyDescent="0.25">
      <c r="B148" s="243">
        <v>4060</v>
      </c>
      <c r="C148" s="243">
        <v>146</v>
      </c>
      <c r="D148" s="244">
        <f>SUMIF(Profielen!F:F,Monstervakken!C148,Profielen!K:K)</f>
        <v>93</v>
      </c>
      <c r="E148" s="286">
        <f t="shared" si="4"/>
        <v>0.43010752688172044</v>
      </c>
      <c r="F148" s="244">
        <f>SUMIF(Profielen!$F:$F,Monstervakken!$C148,Profielen!AO:AO)</f>
        <v>40</v>
      </c>
      <c r="G148" s="243"/>
      <c r="I148" s="243"/>
      <c r="J148" s="261" t="str">
        <f>_xlfn.XLOOKUP(C148,OCE!C$13:C$27,OCE!B$13:B$27,".")</f>
        <v>.</v>
      </c>
      <c r="L148" s="210" t="s">
        <v>3751</v>
      </c>
      <c r="M148" s="210" t="s">
        <v>3752</v>
      </c>
      <c r="N148" s="210" t="s">
        <v>3745</v>
      </c>
      <c r="O148" s="210" t="s">
        <v>3746</v>
      </c>
      <c r="P148" s="210" t="s">
        <v>3746</v>
      </c>
      <c r="Q148" s="211" t="s">
        <v>3747</v>
      </c>
      <c r="R148" s="212">
        <v>0.21</v>
      </c>
      <c r="S148" s="212">
        <v>0.4</v>
      </c>
      <c r="T148" s="212" t="s">
        <v>3748</v>
      </c>
      <c r="U148" s="212" t="s">
        <v>3748</v>
      </c>
      <c r="V148" s="212" t="s">
        <v>3748</v>
      </c>
      <c r="W148" s="212" t="s">
        <v>3748</v>
      </c>
      <c r="X148" s="212"/>
      <c r="Y148" s="212"/>
      <c r="Z148" s="212"/>
      <c r="AA148" s="212" t="s">
        <v>3748</v>
      </c>
      <c r="AB148" s="212" t="s">
        <v>3748</v>
      </c>
      <c r="AC148" s="212" t="s">
        <v>3748</v>
      </c>
      <c r="AD148" s="212" t="s">
        <v>3748</v>
      </c>
      <c r="AE148" s="212" t="s">
        <v>3748</v>
      </c>
      <c r="AF148" s="212" t="s">
        <v>3748</v>
      </c>
      <c r="AG148" s="212" t="s">
        <v>3748</v>
      </c>
      <c r="AH148" s="212" t="s">
        <v>3748</v>
      </c>
      <c r="AI148" s="212">
        <v>0.23</v>
      </c>
      <c r="AJ148" s="212">
        <v>0.12</v>
      </c>
      <c r="AK148" s="212" t="s">
        <v>3748</v>
      </c>
      <c r="AL148" s="212" t="s">
        <v>3748</v>
      </c>
      <c r="AM148" s="212"/>
      <c r="AN148" s="212"/>
      <c r="AO148" s="212"/>
      <c r="AP148" s="212" t="s">
        <v>3748</v>
      </c>
      <c r="AQ148" s="212" t="s">
        <v>3748</v>
      </c>
      <c r="AR148" s="212" t="s">
        <v>3748</v>
      </c>
      <c r="AS148" s="212" t="s">
        <v>3748</v>
      </c>
      <c r="AT148" s="212" t="s">
        <v>3748</v>
      </c>
      <c r="AU148" s="212" t="s">
        <v>3748</v>
      </c>
      <c r="AV148" s="212" t="s">
        <v>3748</v>
      </c>
      <c r="AW148" s="212" t="s">
        <v>3748</v>
      </c>
      <c r="AX148" s="212" t="s">
        <v>3748</v>
      </c>
      <c r="AY148" s="212" t="s">
        <v>3748</v>
      </c>
      <c r="AZ148" s="212">
        <v>0.23</v>
      </c>
      <c r="BA148" s="213" t="s">
        <v>3679</v>
      </c>
      <c r="BB148" s="214">
        <v>9.1999999999999993</v>
      </c>
      <c r="BC148" s="214">
        <v>7.0000000000000007E-2</v>
      </c>
      <c r="BD148" s="214">
        <v>7.0000000000000007E-2</v>
      </c>
      <c r="BE148" s="214">
        <v>7.0000000000000007E-2</v>
      </c>
      <c r="BF148" s="214">
        <v>7.0000000000000007E-2</v>
      </c>
      <c r="BG148" s="214"/>
      <c r="BH148" s="214"/>
      <c r="BI148" s="214"/>
      <c r="BJ148" s="214">
        <v>7.0000000000000007E-2</v>
      </c>
      <c r="BK148" s="214">
        <v>7.0000000000000007E-2</v>
      </c>
      <c r="BL148" s="214">
        <v>7.0000000000000007E-2</v>
      </c>
      <c r="BM148" s="214">
        <v>7.0000000000000007E-2</v>
      </c>
      <c r="BN148" s="214">
        <v>7.0000000000000007E-2</v>
      </c>
      <c r="BO148" s="214">
        <v>7.0000000000000007E-2</v>
      </c>
      <c r="BP148" s="214">
        <v>7.0000000000000007E-2</v>
      </c>
      <c r="BQ148" s="214">
        <v>7.0000000000000007E-2</v>
      </c>
      <c r="BR148" s="214">
        <v>0.23</v>
      </c>
      <c r="BS148" s="214">
        <v>0.12</v>
      </c>
      <c r="BT148" s="214">
        <v>7.0000000000000007E-2</v>
      </c>
      <c r="BU148" s="214">
        <v>7.0000000000000007E-2</v>
      </c>
      <c r="BV148" s="214"/>
      <c r="BW148" s="214"/>
      <c r="BX148" s="214"/>
      <c r="BY148" s="214">
        <v>7.0000000000000007E-2</v>
      </c>
      <c r="BZ148" s="214">
        <v>7.0000000000000007E-2</v>
      </c>
      <c r="CA148" s="214">
        <v>7.0000000000000007E-2</v>
      </c>
      <c r="CB148" s="214">
        <v>7.0000000000000007E-2</v>
      </c>
      <c r="CC148" s="214">
        <v>7.0000000000000007E-2</v>
      </c>
      <c r="CD148" s="214">
        <v>7.0000000000000007E-2</v>
      </c>
      <c r="CE148" s="214">
        <v>7.0000000000000007E-2</v>
      </c>
      <c r="CF148" s="214">
        <v>7.0000000000000007E-2</v>
      </c>
      <c r="CG148" s="214">
        <v>7.0000000000000007E-2</v>
      </c>
      <c r="CH148" s="214">
        <v>7.0000000000000007E-2</v>
      </c>
      <c r="CI148" s="215">
        <v>0.21</v>
      </c>
      <c r="CJ148" s="215">
        <v>0.4</v>
      </c>
      <c r="CK148" s="215">
        <v>0.23</v>
      </c>
      <c r="CM148" s="216" t="s">
        <v>1647</v>
      </c>
      <c r="CN148" s="216" t="s">
        <v>1647</v>
      </c>
      <c r="CO148" s="216" t="s">
        <v>1647</v>
      </c>
      <c r="CP148" s="216" t="s">
        <v>1647</v>
      </c>
      <c r="CQ148" s="216" t="s">
        <v>1647</v>
      </c>
      <c r="CR148" s="216" t="s">
        <v>1647</v>
      </c>
      <c r="CS148" s="216" t="s">
        <v>1647</v>
      </c>
      <c r="CT148" s="216" t="s">
        <v>1647</v>
      </c>
      <c r="CU148" s="217" t="s">
        <v>1647</v>
      </c>
      <c r="CV148" s="210">
        <f t="shared" si="5"/>
        <v>146</v>
      </c>
    </row>
    <row r="149" spans="2:100" s="245" customFormat="1" x14ac:dyDescent="0.25">
      <c r="B149" s="243">
        <v>4061</v>
      </c>
      <c r="C149" s="243">
        <v>147</v>
      </c>
      <c r="D149" s="244">
        <f>SUMIF(Profielen!F:F,Monstervakken!C149,Profielen!K:K)</f>
        <v>39.5</v>
      </c>
      <c r="E149" s="286">
        <f t="shared" si="4"/>
        <v>0.70886075949367089</v>
      </c>
      <c r="F149" s="244">
        <f>SUMIF(Profielen!$F:$F,Monstervakken!$C149,Profielen!AO:AO)</f>
        <v>28</v>
      </c>
      <c r="G149" s="243"/>
      <c r="I149" s="243"/>
      <c r="J149" s="261" t="str">
        <f>_xlfn.XLOOKUP(C149,OCE!C$13:C$27,OCE!B$13:B$27,".")</f>
        <v>.</v>
      </c>
      <c r="L149" s="210" t="s">
        <v>3751</v>
      </c>
      <c r="M149" s="210" t="s">
        <v>3752</v>
      </c>
      <c r="N149" s="210" t="s">
        <v>3745</v>
      </c>
      <c r="O149" s="210" t="s">
        <v>3746</v>
      </c>
      <c r="P149" s="210" t="s">
        <v>3746</v>
      </c>
      <c r="Q149" s="211" t="s">
        <v>3747</v>
      </c>
      <c r="R149" s="212">
        <v>0.14000000000000001</v>
      </c>
      <c r="S149" s="212">
        <v>0.34</v>
      </c>
      <c r="T149" s="212" t="s">
        <v>3748</v>
      </c>
      <c r="U149" s="212" t="s">
        <v>3748</v>
      </c>
      <c r="V149" s="212" t="s">
        <v>3748</v>
      </c>
      <c r="W149" s="212" t="s">
        <v>3748</v>
      </c>
      <c r="X149" s="212"/>
      <c r="Y149" s="212"/>
      <c r="Z149" s="212"/>
      <c r="AA149" s="212" t="s">
        <v>3748</v>
      </c>
      <c r="AB149" s="212" t="s">
        <v>3748</v>
      </c>
      <c r="AC149" s="212" t="s">
        <v>3748</v>
      </c>
      <c r="AD149" s="212" t="s">
        <v>3748</v>
      </c>
      <c r="AE149" s="212" t="s">
        <v>3748</v>
      </c>
      <c r="AF149" s="212" t="s">
        <v>3748</v>
      </c>
      <c r="AG149" s="212" t="s">
        <v>3748</v>
      </c>
      <c r="AH149" s="212" t="s">
        <v>3748</v>
      </c>
      <c r="AI149" s="212">
        <v>0.22</v>
      </c>
      <c r="AJ149" s="212" t="s">
        <v>3748</v>
      </c>
      <c r="AK149" s="212" t="s">
        <v>3748</v>
      </c>
      <c r="AL149" s="212" t="s">
        <v>3748</v>
      </c>
      <c r="AM149" s="212"/>
      <c r="AN149" s="212"/>
      <c r="AO149" s="212"/>
      <c r="AP149" s="212" t="s">
        <v>3748</v>
      </c>
      <c r="AQ149" s="212" t="s">
        <v>3748</v>
      </c>
      <c r="AR149" s="212" t="s">
        <v>3748</v>
      </c>
      <c r="AS149" s="212" t="s">
        <v>3748</v>
      </c>
      <c r="AT149" s="212" t="s">
        <v>3748</v>
      </c>
      <c r="AU149" s="212" t="s">
        <v>3748</v>
      </c>
      <c r="AV149" s="212" t="s">
        <v>3748</v>
      </c>
      <c r="AW149" s="212" t="s">
        <v>3748</v>
      </c>
      <c r="AX149" s="212" t="s">
        <v>3748</v>
      </c>
      <c r="AY149" s="212" t="s">
        <v>3748</v>
      </c>
      <c r="AZ149" s="212">
        <v>0.22</v>
      </c>
      <c r="BA149" s="213" t="s">
        <v>3679</v>
      </c>
      <c r="BB149" s="214">
        <v>6.2</v>
      </c>
      <c r="BC149" s="214">
        <v>7.0000000000000007E-2</v>
      </c>
      <c r="BD149" s="214">
        <v>7.0000000000000007E-2</v>
      </c>
      <c r="BE149" s="214">
        <v>7.0000000000000007E-2</v>
      </c>
      <c r="BF149" s="214">
        <v>7.0000000000000007E-2</v>
      </c>
      <c r="BG149" s="214"/>
      <c r="BH149" s="214"/>
      <c r="BI149" s="214"/>
      <c r="BJ149" s="214">
        <v>7.0000000000000007E-2</v>
      </c>
      <c r="BK149" s="214">
        <v>7.0000000000000007E-2</v>
      </c>
      <c r="BL149" s="214">
        <v>7.0000000000000007E-2</v>
      </c>
      <c r="BM149" s="214">
        <v>7.0000000000000007E-2</v>
      </c>
      <c r="BN149" s="214">
        <v>7.0000000000000007E-2</v>
      </c>
      <c r="BO149" s="214">
        <v>7.0000000000000007E-2</v>
      </c>
      <c r="BP149" s="214">
        <v>7.0000000000000007E-2</v>
      </c>
      <c r="BQ149" s="214">
        <v>7.0000000000000007E-2</v>
      </c>
      <c r="BR149" s="214">
        <v>0.22</v>
      </c>
      <c r="BS149" s="214">
        <v>7.0000000000000007E-2</v>
      </c>
      <c r="BT149" s="214">
        <v>7.0000000000000007E-2</v>
      </c>
      <c r="BU149" s="214">
        <v>7.0000000000000007E-2</v>
      </c>
      <c r="BV149" s="214"/>
      <c r="BW149" s="214"/>
      <c r="BX149" s="214"/>
      <c r="BY149" s="214">
        <v>7.0000000000000007E-2</v>
      </c>
      <c r="BZ149" s="214">
        <v>7.0000000000000007E-2</v>
      </c>
      <c r="CA149" s="214">
        <v>7.0000000000000007E-2</v>
      </c>
      <c r="CB149" s="214">
        <v>7.0000000000000007E-2</v>
      </c>
      <c r="CC149" s="214">
        <v>7.0000000000000007E-2</v>
      </c>
      <c r="CD149" s="214">
        <v>7.0000000000000007E-2</v>
      </c>
      <c r="CE149" s="214">
        <v>7.0000000000000007E-2</v>
      </c>
      <c r="CF149" s="214">
        <v>7.0000000000000007E-2</v>
      </c>
      <c r="CG149" s="214">
        <v>7.0000000000000007E-2</v>
      </c>
      <c r="CH149" s="214">
        <v>7.0000000000000007E-2</v>
      </c>
      <c r="CI149" s="215">
        <v>0.14000000000000001</v>
      </c>
      <c r="CJ149" s="215">
        <v>0.34</v>
      </c>
      <c r="CK149" s="215">
        <v>0.22</v>
      </c>
      <c r="CM149" s="216" t="s">
        <v>1647</v>
      </c>
      <c r="CN149" s="216" t="s">
        <v>1647</v>
      </c>
      <c r="CO149" s="216" t="s">
        <v>1647</v>
      </c>
      <c r="CP149" s="216" t="s">
        <v>1647</v>
      </c>
      <c r="CQ149" s="216" t="s">
        <v>1647</v>
      </c>
      <c r="CR149" s="216" t="s">
        <v>1647</v>
      </c>
      <c r="CS149" s="216" t="s">
        <v>1647</v>
      </c>
      <c r="CT149" s="216" t="s">
        <v>1647</v>
      </c>
      <c r="CU149" s="217" t="s">
        <v>1647</v>
      </c>
      <c r="CV149" s="210">
        <f t="shared" si="5"/>
        <v>147</v>
      </c>
    </row>
    <row r="150" spans="2:100" s="245" customFormat="1" x14ac:dyDescent="0.25">
      <c r="B150" s="243">
        <v>4062</v>
      </c>
      <c r="C150" s="243">
        <v>148</v>
      </c>
      <c r="D150" s="244">
        <f>SUMIF(Profielen!F:F,Monstervakken!C150,Profielen!K:K)</f>
        <v>259</v>
      </c>
      <c r="E150" s="286">
        <f t="shared" si="4"/>
        <v>0.57528957528957525</v>
      </c>
      <c r="F150" s="244">
        <f>SUMIF(Profielen!$F:$F,Monstervakken!$C150,Profielen!AO:AO)</f>
        <v>149</v>
      </c>
      <c r="G150" s="243"/>
      <c r="I150" s="243"/>
      <c r="J150" s="261" t="str">
        <f>_xlfn.XLOOKUP(C150,OCE!C$13:C$27,OCE!B$13:B$27,".")</f>
        <v>.</v>
      </c>
      <c r="L150" s="210" t="s">
        <v>3751</v>
      </c>
      <c r="M150" s="210" t="s">
        <v>3752</v>
      </c>
      <c r="N150" s="210" t="s">
        <v>3745</v>
      </c>
      <c r="O150" s="210" t="s">
        <v>3746</v>
      </c>
      <c r="P150" s="210" t="s">
        <v>3746</v>
      </c>
      <c r="Q150" s="211" t="s">
        <v>3747</v>
      </c>
      <c r="R150" s="212">
        <v>0.14000000000000001</v>
      </c>
      <c r="S150" s="212">
        <v>0.36</v>
      </c>
      <c r="T150" s="212" t="s">
        <v>3748</v>
      </c>
      <c r="U150" s="212" t="s">
        <v>3748</v>
      </c>
      <c r="V150" s="212" t="s">
        <v>3748</v>
      </c>
      <c r="W150" s="212" t="s">
        <v>3748</v>
      </c>
      <c r="X150" s="212"/>
      <c r="Y150" s="212"/>
      <c r="Z150" s="212"/>
      <c r="AA150" s="212" t="s">
        <v>3748</v>
      </c>
      <c r="AB150" s="212" t="s">
        <v>3748</v>
      </c>
      <c r="AC150" s="212" t="s">
        <v>3748</v>
      </c>
      <c r="AD150" s="212" t="s">
        <v>3748</v>
      </c>
      <c r="AE150" s="212" t="s">
        <v>3748</v>
      </c>
      <c r="AF150" s="212" t="s">
        <v>3748</v>
      </c>
      <c r="AG150" s="212" t="s">
        <v>3748</v>
      </c>
      <c r="AH150" s="212" t="s">
        <v>3748</v>
      </c>
      <c r="AI150" s="212">
        <v>0.13</v>
      </c>
      <c r="AJ150" s="212" t="s">
        <v>3748</v>
      </c>
      <c r="AK150" s="212" t="s">
        <v>3748</v>
      </c>
      <c r="AL150" s="212">
        <v>0.18</v>
      </c>
      <c r="AM150" s="212"/>
      <c r="AN150" s="212"/>
      <c r="AO150" s="212"/>
      <c r="AP150" s="212" t="s">
        <v>3748</v>
      </c>
      <c r="AQ150" s="212" t="s">
        <v>3748</v>
      </c>
      <c r="AR150" s="212">
        <v>0.33</v>
      </c>
      <c r="AS150" s="212" t="s">
        <v>3748</v>
      </c>
      <c r="AT150" s="212" t="s">
        <v>3748</v>
      </c>
      <c r="AU150" s="212" t="s">
        <v>3748</v>
      </c>
      <c r="AV150" s="212" t="s">
        <v>3748</v>
      </c>
      <c r="AW150" s="212" t="s">
        <v>3748</v>
      </c>
      <c r="AX150" s="212" t="s">
        <v>3748</v>
      </c>
      <c r="AY150" s="212" t="s">
        <v>3748</v>
      </c>
      <c r="AZ150" s="212">
        <v>0.33</v>
      </c>
      <c r="BA150" s="213" t="s">
        <v>3688</v>
      </c>
      <c r="BB150" s="214">
        <v>5.8</v>
      </c>
      <c r="BC150" s="214">
        <v>7.0000000000000007E-2</v>
      </c>
      <c r="BD150" s="214">
        <v>7.0000000000000007E-2</v>
      </c>
      <c r="BE150" s="214">
        <v>7.0000000000000007E-2</v>
      </c>
      <c r="BF150" s="214">
        <v>7.0000000000000007E-2</v>
      </c>
      <c r="BG150" s="214"/>
      <c r="BH150" s="214"/>
      <c r="BI150" s="214"/>
      <c r="BJ150" s="214">
        <v>7.0000000000000007E-2</v>
      </c>
      <c r="BK150" s="214">
        <v>7.0000000000000007E-2</v>
      </c>
      <c r="BL150" s="214">
        <v>7.0000000000000007E-2</v>
      </c>
      <c r="BM150" s="214">
        <v>7.0000000000000007E-2</v>
      </c>
      <c r="BN150" s="214">
        <v>7.0000000000000007E-2</v>
      </c>
      <c r="BO150" s="214">
        <v>7.0000000000000007E-2</v>
      </c>
      <c r="BP150" s="214">
        <v>7.0000000000000007E-2</v>
      </c>
      <c r="BQ150" s="214">
        <v>7.0000000000000007E-2</v>
      </c>
      <c r="BR150" s="214">
        <v>0.13</v>
      </c>
      <c r="BS150" s="214">
        <v>7.0000000000000007E-2</v>
      </c>
      <c r="BT150" s="214">
        <v>7.0000000000000007E-2</v>
      </c>
      <c r="BU150" s="214">
        <v>0.18</v>
      </c>
      <c r="BV150" s="214"/>
      <c r="BW150" s="214"/>
      <c r="BX150" s="214"/>
      <c r="BY150" s="214">
        <v>7.0000000000000007E-2</v>
      </c>
      <c r="BZ150" s="214">
        <v>7.0000000000000007E-2</v>
      </c>
      <c r="CA150" s="214">
        <v>0.33</v>
      </c>
      <c r="CB150" s="214">
        <v>7.0000000000000007E-2</v>
      </c>
      <c r="CC150" s="214">
        <v>7.0000000000000007E-2</v>
      </c>
      <c r="CD150" s="214">
        <v>7.0000000000000007E-2</v>
      </c>
      <c r="CE150" s="214">
        <v>7.0000000000000007E-2</v>
      </c>
      <c r="CF150" s="214">
        <v>7.0000000000000007E-2</v>
      </c>
      <c r="CG150" s="214">
        <v>7.0000000000000007E-2</v>
      </c>
      <c r="CH150" s="214">
        <v>7.0000000000000007E-2</v>
      </c>
      <c r="CI150" s="215">
        <v>0.14000000000000001</v>
      </c>
      <c r="CJ150" s="215">
        <v>0.36</v>
      </c>
      <c r="CK150" s="215">
        <v>0.33</v>
      </c>
      <c r="CM150" s="216" t="s">
        <v>1647</v>
      </c>
      <c r="CN150" s="216" t="s">
        <v>1647</v>
      </c>
      <c r="CO150" s="216" t="s">
        <v>1647</v>
      </c>
      <c r="CP150" s="216" t="s">
        <v>1647</v>
      </c>
      <c r="CQ150" s="216" t="s">
        <v>1647</v>
      </c>
      <c r="CR150" s="216" t="s">
        <v>1647</v>
      </c>
      <c r="CS150" s="216" t="s">
        <v>1647</v>
      </c>
      <c r="CT150" s="216" t="s">
        <v>1647</v>
      </c>
      <c r="CU150" s="217" t="s">
        <v>1647</v>
      </c>
      <c r="CV150" s="210">
        <f t="shared" si="5"/>
        <v>148</v>
      </c>
    </row>
    <row r="151" spans="2:100" s="245" customFormat="1" x14ac:dyDescent="0.25">
      <c r="B151" s="243">
        <v>4063</v>
      </c>
      <c r="C151" s="243">
        <v>149</v>
      </c>
      <c r="D151" s="244">
        <f>SUMIF(Profielen!F:F,Monstervakken!C151,Profielen!K:K)</f>
        <v>77.5</v>
      </c>
      <c r="E151" s="286">
        <f t="shared" si="4"/>
        <v>0.64516129032258063</v>
      </c>
      <c r="F151" s="244">
        <f>SUMIF(Profielen!$F:$F,Monstervakken!$C151,Profielen!AO:AO)</f>
        <v>50</v>
      </c>
      <c r="G151" s="243"/>
      <c r="I151" s="243"/>
      <c r="J151" s="261" t="str">
        <f>_xlfn.XLOOKUP(C151,OCE!C$13:C$27,OCE!B$13:B$27,".")</f>
        <v>.</v>
      </c>
      <c r="L151" s="210" t="s">
        <v>3751</v>
      </c>
      <c r="M151" s="210" t="s">
        <v>3752</v>
      </c>
      <c r="N151" s="210" t="s">
        <v>3745</v>
      </c>
      <c r="O151" s="210" t="s">
        <v>3746</v>
      </c>
      <c r="P151" s="210" t="s">
        <v>3746</v>
      </c>
      <c r="Q151" s="211" t="s">
        <v>3747</v>
      </c>
      <c r="R151" s="212">
        <v>0.36</v>
      </c>
      <c r="S151" s="212">
        <v>0.76</v>
      </c>
      <c r="T151" s="212" t="s">
        <v>3748</v>
      </c>
      <c r="U151" s="212" t="s">
        <v>3748</v>
      </c>
      <c r="V151" s="212" t="s">
        <v>3748</v>
      </c>
      <c r="W151" s="212" t="s">
        <v>3748</v>
      </c>
      <c r="X151" s="212"/>
      <c r="Y151" s="212"/>
      <c r="Z151" s="212"/>
      <c r="AA151" s="212" t="s">
        <v>3748</v>
      </c>
      <c r="AB151" s="212">
        <v>0.11</v>
      </c>
      <c r="AC151" s="212" t="s">
        <v>3748</v>
      </c>
      <c r="AD151" s="212" t="s">
        <v>3748</v>
      </c>
      <c r="AE151" s="212" t="s">
        <v>3748</v>
      </c>
      <c r="AF151" s="212" t="s">
        <v>3748</v>
      </c>
      <c r="AG151" s="212" t="s">
        <v>3748</v>
      </c>
      <c r="AH151" s="212" t="s">
        <v>3748</v>
      </c>
      <c r="AI151" s="212">
        <v>0.23</v>
      </c>
      <c r="AJ151" s="212" t="s">
        <v>3748</v>
      </c>
      <c r="AK151" s="212" t="s">
        <v>3748</v>
      </c>
      <c r="AL151" s="212" t="s">
        <v>3748</v>
      </c>
      <c r="AM151" s="212"/>
      <c r="AN151" s="212"/>
      <c r="AO151" s="212"/>
      <c r="AP151" s="212" t="s">
        <v>3748</v>
      </c>
      <c r="AQ151" s="212" t="s">
        <v>3748</v>
      </c>
      <c r="AR151" s="212" t="s">
        <v>3748</v>
      </c>
      <c r="AS151" s="212" t="s">
        <v>3748</v>
      </c>
      <c r="AT151" s="212" t="s">
        <v>3748</v>
      </c>
      <c r="AU151" s="212">
        <v>0.1</v>
      </c>
      <c r="AV151" s="212">
        <v>0.2</v>
      </c>
      <c r="AW151" s="212" t="s">
        <v>3748</v>
      </c>
      <c r="AX151" s="212" t="s">
        <v>3748</v>
      </c>
      <c r="AY151" s="212" t="s">
        <v>3748</v>
      </c>
      <c r="AZ151" s="212">
        <v>0.23</v>
      </c>
      <c r="BA151" s="213" t="s">
        <v>3679</v>
      </c>
      <c r="BB151" s="214">
        <v>14.4</v>
      </c>
      <c r="BC151" s="214">
        <v>7.0000000000000007E-2</v>
      </c>
      <c r="BD151" s="214">
        <v>7.0000000000000007E-2</v>
      </c>
      <c r="BE151" s="214">
        <v>7.0000000000000007E-2</v>
      </c>
      <c r="BF151" s="214">
        <v>7.0000000000000007E-2</v>
      </c>
      <c r="BG151" s="214"/>
      <c r="BH151" s="214"/>
      <c r="BI151" s="214"/>
      <c r="BJ151" s="214">
        <v>7.0000000000000007E-2</v>
      </c>
      <c r="BK151" s="214">
        <v>7.6399999999999996E-2</v>
      </c>
      <c r="BL151" s="214">
        <v>7.0000000000000007E-2</v>
      </c>
      <c r="BM151" s="214">
        <v>7.0000000000000007E-2</v>
      </c>
      <c r="BN151" s="214">
        <v>7.0000000000000007E-2</v>
      </c>
      <c r="BO151" s="214">
        <v>7.0000000000000007E-2</v>
      </c>
      <c r="BP151" s="214">
        <v>7.0000000000000007E-2</v>
      </c>
      <c r="BQ151" s="214">
        <v>7.0000000000000007E-2</v>
      </c>
      <c r="BR151" s="214">
        <v>0.16</v>
      </c>
      <c r="BS151" s="214">
        <v>7.0000000000000007E-2</v>
      </c>
      <c r="BT151" s="214">
        <v>7.0000000000000007E-2</v>
      </c>
      <c r="BU151" s="214">
        <v>7.0000000000000007E-2</v>
      </c>
      <c r="BV151" s="214"/>
      <c r="BW151" s="214"/>
      <c r="BX151" s="214"/>
      <c r="BY151" s="214">
        <v>7.0000000000000007E-2</v>
      </c>
      <c r="BZ151" s="214">
        <v>7.0000000000000007E-2</v>
      </c>
      <c r="CA151" s="214">
        <v>7.0000000000000007E-2</v>
      </c>
      <c r="CB151" s="214">
        <v>7.0000000000000007E-2</v>
      </c>
      <c r="CC151" s="214">
        <v>7.0000000000000007E-2</v>
      </c>
      <c r="CD151" s="214">
        <v>6.9400000000000003E-2</v>
      </c>
      <c r="CE151" s="214">
        <v>0.13900000000000001</v>
      </c>
      <c r="CF151" s="214">
        <v>7.0000000000000007E-2</v>
      </c>
      <c r="CG151" s="214">
        <v>7.0000000000000007E-2</v>
      </c>
      <c r="CH151" s="214">
        <v>7.0000000000000007E-2</v>
      </c>
      <c r="CI151" s="215">
        <v>0.25</v>
      </c>
      <c r="CJ151" s="215">
        <v>0.52800000000000002</v>
      </c>
      <c r="CK151" s="215">
        <v>0.16</v>
      </c>
      <c r="CM151" s="216" t="s">
        <v>1647</v>
      </c>
      <c r="CN151" s="216" t="s">
        <v>1647</v>
      </c>
      <c r="CO151" s="216" t="s">
        <v>1647</v>
      </c>
      <c r="CP151" s="216" t="s">
        <v>1647</v>
      </c>
      <c r="CQ151" s="216" t="s">
        <v>1647</v>
      </c>
      <c r="CR151" s="216" t="s">
        <v>1647</v>
      </c>
      <c r="CS151" s="216" t="s">
        <v>1647</v>
      </c>
      <c r="CT151" s="216" t="s">
        <v>1647</v>
      </c>
      <c r="CU151" s="217" t="s">
        <v>1647</v>
      </c>
      <c r="CV151" s="210">
        <f t="shared" si="5"/>
        <v>149</v>
      </c>
    </row>
    <row r="152" spans="2:100" s="245" customFormat="1" x14ac:dyDescent="0.25">
      <c r="B152" s="243">
        <v>5005</v>
      </c>
      <c r="C152" s="243">
        <v>150</v>
      </c>
      <c r="D152" s="244">
        <f>SUMIF(Profielen!F:F,Monstervakken!C152,Profielen!K:K)</f>
        <v>473.5</v>
      </c>
      <c r="E152" s="286">
        <f t="shared" si="4"/>
        <v>0.53009503695881732</v>
      </c>
      <c r="F152" s="244">
        <f>SUMIF(Profielen!$F:$F,Monstervakken!$C152,Profielen!AO:AO)</f>
        <v>251</v>
      </c>
      <c r="G152" s="243"/>
      <c r="I152" s="243"/>
      <c r="J152" s="261" t="str">
        <f>_xlfn.XLOOKUP(C152,OCE!C$13:C$27,OCE!B$13:B$27,".")</f>
        <v>.</v>
      </c>
      <c r="L152" s="210" t="s">
        <v>3757</v>
      </c>
      <c r="M152" s="210" t="s">
        <v>3758</v>
      </c>
      <c r="N152" s="210" t="s">
        <v>3759</v>
      </c>
      <c r="O152" s="210" t="s">
        <v>3757</v>
      </c>
      <c r="P152" s="210" t="s">
        <v>3760</v>
      </c>
      <c r="Q152" s="211" t="s">
        <v>3747</v>
      </c>
      <c r="R152" s="212">
        <v>0.2</v>
      </c>
      <c r="S152" s="212">
        <v>0.52</v>
      </c>
      <c r="T152" s="212" t="s">
        <v>3748</v>
      </c>
      <c r="U152" s="212" t="s">
        <v>3748</v>
      </c>
      <c r="V152" s="212" t="s">
        <v>3748</v>
      </c>
      <c r="W152" s="212" t="s">
        <v>3748</v>
      </c>
      <c r="X152" s="212"/>
      <c r="Y152" s="212"/>
      <c r="Z152" s="212"/>
      <c r="AA152" s="212" t="s">
        <v>3748</v>
      </c>
      <c r="AB152" s="212" t="s">
        <v>3748</v>
      </c>
      <c r="AC152" s="212" t="s">
        <v>3748</v>
      </c>
      <c r="AD152" s="212" t="s">
        <v>3748</v>
      </c>
      <c r="AE152" s="212" t="s">
        <v>3748</v>
      </c>
      <c r="AF152" s="212" t="s">
        <v>3748</v>
      </c>
      <c r="AG152" s="212" t="s">
        <v>3748</v>
      </c>
      <c r="AH152" s="212" t="s">
        <v>3748</v>
      </c>
      <c r="AI152" s="212">
        <v>0.28999999999999998</v>
      </c>
      <c r="AJ152" s="212" t="s">
        <v>3748</v>
      </c>
      <c r="AK152" s="212" t="s">
        <v>3748</v>
      </c>
      <c r="AL152" s="212" t="s">
        <v>3748</v>
      </c>
      <c r="AM152" s="212"/>
      <c r="AN152" s="212"/>
      <c r="AO152" s="212"/>
      <c r="AP152" s="212" t="s">
        <v>3748</v>
      </c>
      <c r="AQ152" s="212" t="s">
        <v>3748</v>
      </c>
      <c r="AR152" s="212" t="s">
        <v>3748</v>
      </c>
      <c r="AS152" s="212" t="s">
        <v>3748</v>
      </c>
      <c r="AT152" s="212" t="s">
        <v>3748</v>
      </c>
      <c r="AU152" s="212" t="s">
        <v>3748</v>
      </c>
      <c r="AV152" s="212" t="s">
        <v>3748</v>
      </c>
      <c r="AW152" s="212" t="s">
        <v>3748</v>
      </c>
      <c r="AX152" s="212" t="s">
        <v>3748</v>
      </c>
      <c r="AY152" s="212" t="s">
        <v>3748</v>
      </c>
      <c r="AZ152" s="212">
        <v>0.28999999999999998</v>
      </c>
      <c r="BA152" s="213" t="s">
        <v>3679</v>
      </c>
      <c r="BB152" s="214">
        <v>10.6</v>
      </c>
      <c r="BC152" s="214">
        <v>7.0000000000000007E-2</v>
      </c>
      <c r="BD152" s="214">
        <v>7.0000000000000007E-2</v>
      </c>
      <c r="BE152" s="214">
        <v>7.0000000000000007E-2</v>
      </c>
      <c r="BF152" s="214">
        <v>7.0000000000000007E-2</v>
      </c>
      <c r="BG152" s="214"/>
      <c r="BH152" s="214"/>
      <c r="BI152" s="214"/>
      <c r="BJ152" s="214">
        <v>7.0000000000000007E-2</v>
      </c>
      <c r="BK152" s="214">
        <v>7.0000000000000007E-2</v>
      </c>
      <c r="BL152" s="214">
        <v>7.0000000000000007E-2</v>
      </c>
      <c r="BM152" s="214">
        <v>7.0000000000000007E-2</v>
      </c>
      <c r="BN152" s="214">
        <v>7.0000000000000007E-2</v>
      </c>
      <c r="BO152" s="214">
        <v>7.0000000000000007E-2</v>
      </c>
      <c r="BP152" s="214">
        <v>7.0000000000000007E-2</v>
      </c>
      <c r="BQ152" s="214">
        <v>7.0000000000000007E-2</v>
      </c>
      <c r="BR152" s="214">
        <v>0.27400000000000002</v>
      </c>
      <c r="BS152" s="214">
        <v>7.0000000000000007E-2</v>
      </c>
      <c r="BT152" s="214">
        <v>7.0000000000000007E-2</v>
      </c>
      <c r="BU152" s="214">
        <v>7.0000000000000007E-2</v>
      </c>
      <c r="BV152" s="214"/>
      <c r="BW152" s="214"/>
      <c r="BX152" s="214"/>
      <c r="BY152" s="214">
        <v>7.0000000000000007E-2</v>
      </c>
      <c r="BZ152" s="214">
        <v>7.0000000000000007E-2</v>
      </c>
      <c r="CA152" s="214">
        <v>7.0000000000000007E-2</v>
      </c>
      <c r="CB152" s="214">
        <v>7.0000000000000007E-2</v>
      </c>
      <c r="CC152" s="214">
        <v>7.0000000000000007E-2</v>
      </c>
      <c r="CD152" s="214">
        <v>7.0000000000000007E-2</v>
      </c>
      <c r="CE152" s="214">
        <v>7.0000000000000007E-2</v>
      </c>
      <c r="CF152" s="214">
        <v>7.0000000000000007E-2</v>
      </c>
      <c r="CG152" s="214">
        <v>7.0000000000000007E-2</v>
      </c>
      <c r="CH152" s="214">
        <v>7.0000000000000007E-2</v>
      </c>
      <c r="CI152" s="215">
        <v>0.189</v>
      </c>
      <c r="CJ152" s="215">
        <v>0.49099999999999999</v>
      </c>
      <c r="CK152" s="215">
        <v>0.27400000000000002</v>
      </c>
      <c r="CM152" s="216" t="s">
        <v>1647</v>
      </c>
      <c r="CN152" s="216" t="s">
        <v>1647</v>
      </c>
      <c r="CO152" s="216" t="s">
        <v>1647</v>
      </c>
      <c r="CP152" s="216" t="s">
        <v>1647</v>
      </c>
      <c r="CQ152" s="216" t="s">
        <v>1647</v>
      </c>
      <c r="CR152" s="216" t="s">
        <v>1647</v>
      </c>
      <c r="CS152" s="216" t="s">
        <v>1647</v>
      </c>
      <c r="CT152" s="216" t="s">
        <v>1647</v>
      </c>
      <c r="CU152" s="217" t="s">
        <v>1647</v>
      </c>
      <c r="CV152" s="210">
        <f t="shared" si="5"/>
        <v>150</v>
      </c>
    </row>
    <row r="153" spans="2:100" s="245" customFormat="1" x14ac:dyDescent="0.25">
      <c r="B153" s="243">
        <v>4064</v>
      </c>
      <c r="C153" s="243">
        <v>151</v>
      </c>
      <c r="D153" s="244">
        <f>SUMIF(Profielen!F:F,Monstervakken!C153,Profielen!K:K)</f>
        <v>23.5</v>
      </c>
      <c r="E153" s="286">
        <f t="shared" si="4"/>
        <v>2.0851063829787235</v>
      </c>
      <c r="F153" s="244">
        <f>SUMIF(Profielen!$F:$F,Monstervakken!$C153,Profielen!AO:AO)</f>
        <v>49</v>
      </c>
      <c r="G153" s="243"/>
      <c r="I153" s="262" t="s">
        <v>1647</v>
      </c>
      <c r="J153" s="261">
        <f>_xlfn.XLOOKUP(C153,OCE!C$13:C$27,OCE!B$13:B$27,".")</f>
        <v>12</v>
      </c>
      <c r="L153" s="210" t="s">
        <v>3751</v>
      </c>
      <c r="M153" s="210" t="s">
        <v>3752</v>
      </c>
      <c r="N153" s="210" t="s">
        <v>3745</v>
      </c>
      <c r="O153" s="210" t="s">
        <v>3746</v>
      </c>
      <c r="P153" s="210" t="s">
        <v>3746</v>
      </c>
      <c r="Q153" s="211" t="s">
        <v>3747</v>
      </c>
      <c r="R153" s="212">
        <v>0.51</v>
      </c>
      <c r="S153" s="212">
        <v>0.82</v>
      </c>
      <c r="T153" s="212" t="s">
        <v>3748</v>
      </c>
      <c r="U153" s="212" t="s">
        <v>3748</v>
      </c>
      <c r="V153" s="212" t="s">
        <v>3748</v>
      </c>
      <c r="W153" s="212" t="s">
        <v>3748</v>
      </c>
      <c r="X153" s="212"/>
      <c r="Y153" s="212"/>
      <c r="Z153" s="212"/>
      <c r="AA153" s="212" t="s">
        <v>3748</v>
      </c>
      <c r="AB153" s="212" t="s">
        <v>3748</v>
      </c>
      <c r="AC153" s="212" t="s">
        <v>3748</v>
      </c>
      <c r="AD153" s="212" t="s">
        <v>3748</v>
      </c>
      <c r="AE153" s="212" t="s">
        <v>3748</v>
      </c>
      <c r="AF153" s="212" t="s">
        <v>3748</v>
      </c>
      <c r="AG153" s="212" t="s">
        <v>3748</v>
      </c>
      <c r="AH153" s="212" t="s">
        <v>3748</v>
      </c>
      <c r="AI153" s="212">
        <v>0.18</v>
      </c>
      <c r="AJ153" s="212" t="s">
        <v>3748</v>
      </c>
      <c r="AK153" s="212" t="s">
        <v>3748</v>
      </c>
      <c r="AL153" s="212" t="s">
        <v>3748</v>
      </c>
      <c r="AM153" s="212"/>
      <c r="AN153" s="212"/>
      <c r="AO153" s="212"/>
      <c r="AP153" s="212" t="s">
        <v>3748</v>
      </c>
      <c r="AQ153" s="212" t="s">
        <v>3748</v>
      </c>
      <c r="AR153" s="212" t="s">
        <v>3748</v>
      </c>
      <c r="AS153" s="212" t="s">
        <v>3748</v>
      </c>
      <c r="AT153" s="212" t="s">
        <v>3748</v>
      </c>
      <c r="AU153" s="212" t="s">
        <v>3748</v>
      </c>
      <c r="AV153" s="212">
        <v>0.34</v>
      </c>
      <c r="AW153" s="212" t="s">
        <v>3748</v>
      </c>
      <c r="AX153" s="212" t="s">
        <v>3748</v>
      </c>
      <c r="AY153" s="212" t="s">
        <v>3748</v>
      </c>
      <c r="AZ153" s="212">
        <v>0.34</v>
      </c>
      <c r="BA153" s="213" t="s">
        <v>3692</v>
      </c>
      <c r="BB153" s="214">
        <v>18</v>
      </c>
      <c r="BC153" s="214">
        <v>7.0000000000000007E-2</v>
      </c>
      <c r="BD153" s="214">
        <v>7.0000000000000007E-2</v>
      </c>
      <c r="BE153" s="214">
        <v>7.0000000000000007E-2</v>
      </c>
      <c r="BF153" s="214">
        <v>7.0000000000000007E-2</v>
      </c>
      <c r="BG153" s="214"/>
      <c r="BH153" s="214"/>
      <c r="BI153" s="214"/>
      <c r="BJ153" s="214">
        <v>7.0000000000000007E-2</v>
      </c>
      <c r="BK153" s="214">
        <v>7.0000000000000007E-2</v>
      </c>
      <c r="BL153" s="214">
        <v>7.0000000000000007E-2</v>
      </c>
      <c r="BM153" s="214">
        <v>7.0000000000000007E-2</v>
      </c>
      <c r="BN153" s="214">
        <v>7.0000000000000007E-2</v>
      </c>
      <c r="BO153" s="214">
        <v>7.0000000000000007E-2</v>
      </c>
      <c r="BP153" s="214">
        <v>7.0000000000000007E-2</v>
      </c>
      <c r="BQ153" s="214">
        <v>7.0000000000000007E-2</v>
      </c>
      <c r="BR153" s="214">
        <v>0.1</v>
      </c>
      <c r="BS153" s="214">
        <v>7.0000000000000007E-2</v>
      </c>
      <c r="BT153" s="214">
        <v>7.0000000000000007E-2</v>
      </c>
      <c r="BU153" s="214">
        <v>7.0000000000000007E-2</v>
      </c>
      <c r="BV153" s="214"/>
      <c r="BW153" s="214"/>
      <c r="BX153" s="214"/>
      <c r="BY153" s="214">
        <v>7.0000000000000007E-2</v>
      </c>
      <c r="BZ153" s="214">
        <v>7.0000000000000007E-2</v>
      </c>
      <c r="CA153" s="214">
        <v>7.0000000000000007E-2</v>
      </c>
      <c r="CB153" s="214">
        <v>7.0000000000000007E-2</v>
      </c>
      <c r="CC153" s="214">
        <v>7.0000000000000007E-2</v>
      </c>
      <c r="CD153" s="214">
        <v>7.0000000000000007E-2</v>
      </c>
      <c r="CE153" s="214">
        <v>0.189</v>
      </c>
      <c r="CF153" s="214">
        <v>7.0000000000000007E-2</v>
      </c>
      <c r="CG153" s="214">
        <v>7.0000000000000007E-2</v>
      </c>
      <c r="CH153" s="214">
        <v>7.0000000000000007E-2</v>
      </c>
      <c r="CI153" s="215">
        <v>0.28299999999999997</v>
      </c>
      <c r="CJ153" s="215">
        <v>0.45600000000000002</v>
      </c>
      <c r="CK153" s="215">
        <v>0.189</v>
      </c>
      <c r="CM153" s="216" t="s">
        <v>1647</v>
      </c>
      <c r="CN153" s="216" t="s">
        <v>1647</v>
      </c>
      <c r="CO153" s="216" t="s">
        <v>1647</v>
      </c>
      <c r="CP153" s="216" t="s">
        <v>1647</v>
      </c>
      <c r="CQ153" s="216" t="s">
        <v>1647</v>
      </c>
      <c r="CR153" s="216" t="s">
        <v>1647</v>
      </c>
      <c r="CS153" s="216" t="s">
        <v>1647</v>
      </c>
      <c r="CT153" s="216" t="s">
        <v>1647</v>
      </c>
      <c r="CU153" s="217" t="s">
        <v>1647</v>
      </c>
      <c r="CV153" s="210">
        <f t="shared" si="5"/>
        <v>151</v>
      </c>
    </row>
    <row r="154" spans="2:100" s="245" customFormat="1" x14ac:dyDescent="0.25">
      <c r="B154" s="243">
        <v>4065</v>
      </c>
      <c r="C154" s="243">
        <v>153</v>
      </c>
      <c r="D154" s="244">
        <f>SUMIF(Profielen!F:F,Monstervakken!C154,Profielen!K:K)</f>
        <v>93</v>
      </c>
      <c r="E154" s="286">
        <f t="shared" si="4"/>
        <v>0.36559139784946237</v>
      </c>
      <c r="F154" s="244">
        <f>SUMIF(Profielen!$F:$F,Monstervakken!$C154,Profielen!AO:AO)</f>
        <v>34</v>
      </c>
      <c r="G154" s="243"/>
      <c r="I154" s="243"/>
      <c r="J154" s="261" t="str">
        <f>_xlfn.XLOOKUP(C154,OCE!C$13:C$27,OCE!B$13:B$27,".")</f>
        <v>.</v>
      </c>
      <c r="L154" s="210" t="s">
        <v>3751</v>
      </c>
      <c r="M154" s="210" t="s">
        <v>3752</v>
      </c>
      <c r="N154" s="210" t="s">
        <v>3745</v>
      </c>
      <c r="O154" s="210" t="s">
        <v>3746</v>
      </c>
      <c r="P154" s="210" t="s">
        <v>3746</v>
      </c>
      <c r="Q154" s="211" t="s">
        <v>3747</v>
      </c>
      <c r="R154" s="212">
        <v>0.14000000000000001</v>
      </c>
      <c r="S154" s="212">
        <v>0.28999999999999998</v>
      </c>
      <c r="T154" s="212" t="s">
        <v>3748</v>
      </c>
      <c r="U154" s="212" t="s">
        <v>3748</v>
      </c>
      <c r="V154" s="212" t="s">
        <v>3748</v>
      </c>
      <c r="W154" s="212" t="s">
        <v>3748</v>
      </c>
      <c r="X154" s="212"/>
      <c r="Y154" s="212"/>
      <c r="Z154" s="212"/>
      <c r="AA154" s="212" t="s">
        <v>3748</v>
      </c>
      <c r="AB154" s="212" t="s">
        <v>3748</v>
      </c>
      <c r="AC154" s="212" t="s">
        <v>3748</v>
      </c>
      <c r="AD154" s="212" t="s">
        <v>3748</v>
      </c>
      <c r="AE154" s="212" t="s">
        <v>3748</v>
      </c>
      <c r="AF154" s="212" t="s">
        <v>3748</v>
      </c>
      <c r="AG154" s="212" t="s">
        <v>3748</v>
      </c>
      <c r="AH154" s="212" t="s">
        <v>3748</v>
      </c>
      <c r="AI154" s="212">
        <v>0.14000000000000001</v>
      </c>
      <c r="AJ154" s="212" t="s">
        <v>3748</v>
      </c>
      <c r="AK154" s="212" t="s">
        <v>3748</v>
      </c>
      <c r="AL154" s="212" t="s">
        <v>3748</v>
      </c>
      <c r="AM154" s="212"/>
      <c r="AN154" s="212"/>
      <c r="AO154" s="212"/>
      <c r="AP154" s="212" t="s">
        <v>3748</v>
      </c>
      <c r="AQ154" s="212" t="s">
        <v>3748</v>
      </c>
      <c r="AR154" s="212" t="s">
        <v>3748</v>
      </c>
      <c r="AS154" s="212" t="s">
        <v>3748</v>
      </c>
      <c r="AT154" s="212" t="s">
        <v>3748</v>
      </c>
      <c r="AU154" s="212" t="s">
        <v>3748</v>
      </c>
      <c r="AV154" s="212">
        <v>0.26</v>
      </c>
      <c r="AW154" s="212" t="s">
        <v>3748</v>
      </c>
      <c r="AX154" s="212" t="s">
        <v>3748</v>
      </c>
      <c r="AY154" s="212">
        <v>0.23</v>
      </c>
      <c r="AZ154" s="212">
        <v>0.26</v>
      </c>
      <c r="BA154" s="213" t="s">
        <v>3692</v>
      </c>
      <c r="BB154" s="214">
        <v>5.3</v>
      </c>
      <c r="BC154" s="214">
        <v>7.0000000000000007E-2</v>
      </c>
      <c r="BD154" s="214">
        <v>7.0000000000000007E-2</v>
      </c>
      <c r="BE154" s="214">
        <v>7.0000000000000007E-2</v>
      </c>
      <c r="BF154" s="214">
        <v>7.0000000000000007E-2</v>
      </c>
      <c r="BG154" s="214"/>
      <c r="BH154" s="214"/>
      <c r="BI154" s="214"/>
      <c r="BJ154" s="214">
        <v>7.0000000000000007E-2</v>
      </c>
      <c r="BK154" s="214">
        <v>7.0000000000000007E-2</v>
      </c>
      <c r="BL154" s="214">
        <v>7.0000000000000007E-2</v>
      </c>
      <c r="BM154" s="214">
        <v>7.0000000000000007E-2</v>
      </c>
      <c r="BN154" s="214">
        <v>7.0000000000000007E-2</v>
      </c>
      <c r="BO154" s="214">
        <v>7.0000000000000007E-2</v>
      </c>
      <c r="BP154" s="214">
        <v>7.0000000000000007E-2</v>
      </c>
      <c r="BQ154" s="214">
        <v>7.0000000000000007E-2</v>
      </c>
      <c r="BR154" s="214">
        <v>0.14000000000000001</v>
      </c>
      <c r="BS154" s="214">
        <v>7.0000000000000007E-2</v>
      </c>
      <c r="BT154" s="214">
        <v>7.0000000000000007E-2</v>
      </c>
      <c r="BU154" s="214">
        <v>7.0000000000000007E-2</v>
      </c>
      <c r="BV154" s="214"/>
      <c r="BW154" s="214"/>
      <c r="BX154" s="214"/>
      <c r="BY154" s="214">
        <v>7.0000000000000007E-2</v>
      </c>
      <c r="BZ154" s="214">
        <v>7.0000000000000007E-2</v>
      </c>
      <c r="CA154" s="214">
        <v>7.0000000000000007E-2</v>
      </c>
      <c r="CB154" s="214">
        <v>7.0000000000000007E-2</v>
      </c>
      <c r="CC154" s="214">
        <v>7.0000000000000007E-2</v>
      </c>
      <c r="CD154" s="214">
        <v>7.0000000000000007E-2</v>
      </c>
      <c r="CE154" s="214">
        <v>0.26</v>
      </c>
      <c r="CF154" s="214">
        <v>7.0000000000000007E-2</v>
      </c>
      <c r="CG154" s="214">
        <v>7.0000000000000007E-2</v>
      </c>
      <c r="CH154" s="214">
        <v>0.23</v>
      </c>
      <c r="CI154" s="215">
        <v>0.14000000000000001</v>
      </c>
      <c r="CJ154" s="215">
        <v>0.28999999999999998</v>
      </c>
      <c r="CK154" s="215">
        <v>0.26</v>
      </c>
      <c r="CM154" s="216" t="s">
        <v>1647</v>
      </c>
      <c r="CN154" s="216" t="s">
        <v>1647</v>
      </c>
      <c r="CO154" s="216" t="s">
        <v>1647</v>
      </c>
      <c r="CP154" s="216" t="s">
        <v>1647</v>
      </c>
      <c r="CQ154" s="216" t="s">
        <v>1647</v>
      </c>
      <c r="CR154" s="216" t="s">
        <v>1647</v>
      </c>
      <c r="CS154" s="216" t="s">
        <v>1647</v>
      </c>
      <c r="CT154" s="216" t="s">
        <v>1647</v>
      </c>
      <c r="CU154" s="217" t="s">
        <v>1647</v>
      </c>
      <c r="CV154" s="210">
        <f>C154</f>
        <v>153</v>
      </c>
    </row>
    <row r="155" spans="2:100" s="245" customFormat="1" x14ac:dyDescent="0.25">
      <c r="B155" s="243">
        <v>4066</v>
      </c>
      <c r="C155" s="243">
        <v>1531</v>
      </c>
      <c r="D155" s="244">
        <f>SUMIF(Profielen!F:F,Monstervakken!C155,Profielen!K:K)</f>
        <v>329</v>
      </c>
      <c r="E155" s="286">
        <f t="shared" si="4"/>
        <v>1.0455927051671732</v>
      </c>
      <c r="F155" s="244">
        <f>SUMIF(Profielen!$F:$F,Monstervakken!$C155,Profielen!AO:AO)</f>
        <v>344</v>
      </c>
      <c r="G155" s="243"/>
      <c r="I155" s="243"/>
      <c r="J155" s="261"/>
      <c r="L155" s="210" t="s">
        <v>3751</v>
      </c>
      <c r="M155" s="210" t="s">
        <v>3752</v>
      </c>
      <c r="N155" s="210" t="s">
        <v>3745</v>
      </c>
      <c r="O155" s="210" t="s">
        <v>3746</v>
      </c>
      <c r="P155" s="273" t="s">
        <v>3746</v>
      </c>
      <c r="Q155" s="211" t="s">
        <v>3747</v>
      </c>
      <c r="R155" s="212">
        <v>0.4</v>
      </c>
      <c r="S155" s="212">
        <v>1.5</v>
      </c>
      <c r="T155" s="212"/>
      <c r="U155" s="212"/>
      <c r="V155" s="212"/>
      <c r="W155" s="212"/>
      <c r="X155" s="212"/>
      <c r="Y155" s="212"/>
      <c r="Z155" s="212"/>
      <c r="AA155" s="212"/>
      <c r="AB155" s="212"/>
      <c r="AC155" s="212"/>
      <c r="AD155" s="212"/>
      <c r="AE155" s="212"/>
      <c r="AF155" s="212"/>
      <c r="AG155" s="212"/>
      <c r="AH155" s="212"/>
      <c r="AI155" s="212"/>
      <c r="AJ155" s="212"/>
      <c r="AK155" s="212"/>
      <c r="AL155" s="212"/>
      <c r="AM155" s="212"/>
      <c r="AN155" s="212"/>
      <c r="AO155" s="212"/>
      <c r="AP155" s="212"/>
      <c r="AQ155" s="212"/>
      <c r="AR155" s="212"/>
      <c r="AS155" s="212"/>
      <c r="AT155" s="212"/>
      <c r="AU155" s="212"/>
      <c r="AV155" s="212"/>
      <c r="AW155" s="212"/>
      <c r="AX155" s="212"/>
      <c r="AY155" s="212"/>
      <c r="AZ155" s="212">
        <v>0.21</v>
      </c>
      <c r="BA155" s="213" t="s">
        <v>3692</v>
      </c>
      <c r="BB155" s="214">
        <v>40.5</v>
      </c>
      <c r="BC155" s="214"/>
      <c r="BD155" s="214"/>
      <c r="BE155" s="214"/>
      <c r="BF155" s="214"/>
      <c r="BG155" s="214"/>
      <c r="BH155" s="214"/>
      <c r="BI155" s="214"/>
      <c r="BJ155" s="214"/>
      <c r="BK155" s="214"/>
      <c r="BL155" s="214"/>
      <c r="BM155" s="214"/>
      <c r="BN155" s="214"/>
      <c r="BO155" s="214"/>
      <c r="BP155" s="214"/>
      <c r="BQ155" s="214"/>
      <c r="BR155" s="214"/>
      <c r="BS155" s="214"/>
      <c r="BT155" s="214"/>
      <c r="BU155" s="214"/>
      <c r="BV155" s="214"/>
      <c r="BW155" s="214"/>
      <c r="BX155" s="214"/>
      <c r="BY155" s="214"/>
      <c r="BZ155" s="214"/>
      <c r="CA155" s="214"/>
      <c r="CB155" s="214"/>
      <c r="CC155" s="214"/>
      <c r="CD155" s="214"/>
      <c r="CE155" s="214"/>
      <c r="CF155" s="214"/>
      <c r="CG155" s="214"/>
      <c r="CH155" s="214"/>
      <c r="CI155" s="215">
        <v>0.13300000000000001</v>
      </c>
      <c r="CJ155" s="215">
        <v>0.5</v>
      </c>
      <c r="CK155" s="215">
        <v>7.0000000000000007E-2</v>
      </c>
      <c r="CM155" s="216" t="s">
        <v>1647</v>
      </c>
      <c r="CN155" s="216" t="s">
        <v>1647</v>
      </c>
      <c r="CO155" s="216" t="s">
        <v>1647</v>
      </c>
      <c r="CP155" s="216" t="s">
        <v>1647</v>
      </c>
      <c r="CQ155" s="216" t="s">
        <v>1647</v>
      </c>
      <c r="CR155" s="216" t="s">
        <v>1647</v>
      </c>
      <c r="CS155" s="216" t="s">
        <v>1647</v>
      </c>
      <c r="CT155" s="216" t="s">
        <v>1647</v>
      </c>
      <c r="CU155" s="217" t="s">
        <v>1647</v>
      </c>
      <c r="CV155" s="210">
        <f>C155</f>
        <v>1531</v>
      </c>
    </row>
    <row r="156" spans="2:100" s="245" customFormat="1" x14ac:dyDescent="0.25">
      <c r="B156" s="243">
        <v>4067</v>
      </c>
      <c r="C156" s="243">
        <v>18415</v>
      </c>
      <c r="D156" s="244">
        <f>SUMIF(Profielen!F:F,Monstervakken!C156,Profielen!K:K)</f>
        <v>342</v>
      </c>
      <c r="E156" s="286">
        <f t="shared" si="4"/>
        <v>0.64035087719298245</v>
      </c>
      <c r="F156" s="244">
        <f>SUMIF(Profielen!$F:$F,Monstervakken!$C156,Profielen!AO:AO)</f>
        <v>219</v>
      </c>
      <c r="G156" s="243" t="s">
        <v>5664</v>
      </c>
      <c r="I156" s="243"/>
      <c r="J156" s="261"/>
      <c r="L156" s="210" t="s">
        <v>3751</v>
      </c>
      <c r="M156" s="210" t="s">
        <v>3752</v>
      </c>
      <c r="N156" s="210" t="s">
        <v>3745</v>
      </c>
      <c r="O156" s="210" t="s">
        <v>3746</v>
      </c>
      <c r="P156" s="273" t="s">
        <v>3746</v>
      </c>
      <c r="Q156" s="211" t="s">
        <v>3747</v>
      </c>
      <c r="R156" s="287" t="s">
        <v>5694</v>
      </c>
      <c r="S156" s="212"/>
      <c r="T156" s="212"/>
      <c r="U156" s="212"/>
      <c r="V156" s="212"/>
      <c r="W156" s="212"/>
      <c r="X156" s="212"/>
      <c r="Y156" s="212"/>
      <c r="Z156" s="212"/>
      <c r="AA156" s="212"/>
      <c r="AB156" s="212"/>
      <c r="AC156" s="212"/>
      <c r="AD156" s="212"/>
      <c r="AE156" s="212"/>
      <c r="AF156" s="212"/>
      <c r="AG156" s="212"/>
      <c r="AH156" s="212"/>
      <c r="AI156" s="212"/>
      <c r="AJ156" s="212"/>
      <c r="AK156" s="212"/>
      <c r="AL156" s="212"/>
      <c r="AM156" s="212"/>
      <c r="AN156" s="212"/>
      <c r="AO156" s="212"/>
      <c r="AP156" s="212"/>
      <c r="AQ156" s="212"/>
      <c r="AR156" s="212"/>
      <c r="AS156" s="212"/>
      <c r="AT156" s="212"/>
      <c r="AU156" s="212"/>
      <c r="AV156" s="212"/>
      <c r="AW156" s="212"/>
      <c r="AX156" s="212"/>
      <c r="AY156" s="212"/>
      <c r="AZ156" s="212"/>
      <c r="BA156" s="213"/>
      <c r="BB156" s="214"/>
      <c r="BC156" s="214"/>
      <c r="BD156" s="214"/>
      <c r="BE156" s="214"/>
      <c r="BF156" s="214"/>
      <c r="BG156" s="214"/>
      <c r="BH156" s="214"/>
      <c r="BI156" s="214"/>
      <c r="BJ156" s="214"/>
      <c r="BK156" s="214"/>
      <c r="BL156" s="214"/>
      <c r="BM156" s="214"/>
      <c r="BN156" s="214"/>
      <c r="BO156" s="214"/>
      <c r="BP156" s="214"/>
      <c r="BQ156" s="214"/>
      <c r="BR156" s="214"/>
      <c r="BS156" s="214"/>
      <c r="BT156" s="214"/>
      <c r="BU156" s="214"/>
      <c r="BV156" s="214"/>
      <c r="BW156" s="214"/>
      <c r="BX156" s="214"/>
      <c r="BY156" s="214"/>
      <c r="BZ156" s="214"/>
      <c r="CA156" s="214"/>
      <c r="CB156" s="214"/>
      <c r="CC156" s="214"/>
      <c r="CD156" s="214"/>
      <c r="CE156" s="214"/>
      <c r="CF156" s="214"/>
      <c r="CG156" s="214"/>
      <c r="CH156" s="214"/>
      <c r="CI156" s="215"/>
      <c r="CJ156" s="215"/>
      <c r="CK156" s="215"/>
      <c r="CM156" s="216" t="s">
        <v>1647</v>
      </c>
      <c r="CN156" s="216" t="s">
        <v>1647</v>
      </c>
      <c r="CO156" s="216" t="s">
        <v>1647</v>
      </c>
      <c r="CP156" s="216" t="s">
        <v>1647</v>
      </c>
      <c r="CQ156" s="216" t="s">
        <v>5695</v>
      </c>
      <c r="CR156" s="216" t="s">
        <v>1647</v>
      </c>
      <c r="CS156" s="216" t="s">
        <v>1647</v>
      </c>
      <c r="CT156" s="216" t="s">
        <v>1647</v>
      </c>
      <c r="CU156" s="217" t="s">
        <v>1647</v>
      </c>
      <c r="CV156" s="210">
        <v>18415</v>
      </c>
    </row>
    <row r="157" spans="2:100" s="245" customFormat="1" x14ac:dyDescent="0.25">
      <c r="B157" s="274"/>
      <c r="C157" s="274"/>
      <c r="D157" s="275"/>
      <c r="E157" s="275"/>
      <c r="F157" s="275"/>
      <c r="G157" s="274"/>
      <c r="I157" s="274"/>
      <c r="J157" s="276"/>
      <c r="L157" s="274"/>
      <c r="M157" s="274"/>
      <c r="N157" s="274"/>
      <c r="O157" s="274"/>
      <c r="P157" s="277"/>
      <c r="Q157" s="278"/>
      <c r="R157" s="279"/>
      <c r="S157" s="279"/>
      <c r="T157" s="279"/>
      <c r="U157" s="279"/>
      <c r="V157" s="279"/>
      <c r="W157" s="279"/>
      <c r="X157" s="279"/>
      <c r="Y157" s="279"/>
      <c r="Z157" s="279"/>
      <c r="AA157" s="279"/>
      <c r="AB157" s="279"/>
      <c r="AC157" s="279"/>
      <c r="AD157" s="279"/>
      <c r="AE157" s="279"/>
      <c r="AF157" s="279"/>
      <c r="AG157" s="279"/>
      <c r="AH157" s="279"/>
      <c r="AI157" s="279"/>
      <c r="AJ157" s="279"/>
      <c r="AK157" s="279"/>
      <c r="AL157" s="279"/>
      <c r="AM157" s="279"/>
      <c r="AN157" s="279"/>
      <c r="AO157" s="279"/>
      <c r="AP157" s="279"/>
      <c r="AQ157" s="279"/>
      <c r="AR157" s="279"/>
      <c r="AS157" s="279"/>
      <c r="AT157" s="279"/>
      <c r="AU157" s="279"/>
      <c r="AV157" s="279"/>
      <c r="AW157" s="279"/>
      <c r="AX157" s="279"/>
      <c r="AY157" s="279"/>
      <c r="AZ157" s="279"/>
      <c r="BA157" s="280"/>
      <c r="BB157" s="281"/>
      <c r="BC157" s="281"/>
      <c r="BD157" s="281"/>
      <c r="BE157" s="281"/>
      <c r="BF157" s="281"/>
      <c r="BG157" s="281"/>
      <c r="BH157" s="281"/>
      <c r="BI157" s="281"/>
      <c r="BJ157" s="281"/>
      <c r="BK157" s="281"/>
      <c r="BL157" s="281"/>
      <c r="BM157" s="281"/>
      <c r="BN157" s="281"/>
      <c r="BO157" s="281"/>
      <c r="BP157" s="281"/>
      <c r="BQ157" s="281"/>
      <c r="BR157" s="281"/>
      <c r="BS157" s="281"/>
      <c r="BT157" s="281"/>
      <c r="BU157" s="281"/>
      <c r="BV157" s="281"/>
      <c r="BW157" s="281"/>
      <c r="BX157" s="281"/>
      <c r="BY157" s="281"/>
      <c r="BZ157" s="281"/>
      <c r="CA157" s="281"/>
      <c r="CB157" s="281"/>
      <c r="CC157" s="281"/>
      <c r="CD157" s="281"/>
      <c r="CE157" s="281"/>
      <c r="CF157" s="281"/>
      <c r="CG157" s="281"/>
      <c r="CH157" s="281"/>
      <c r="CI157" s="282"/>
      <c r="CJ157" s="282"/>
      <c r="CK157" s="282"/>
      <c r="CM157" s="283"/>
      <c r="CN157" s="283"/>
      <c r="CO157" s="283"/>
      <c r="CP157" s="283"/>
      <c r="CQ157" s="283"/>
      <c r="CR157" s="283"/>
      <c r="CS157" s="283"/>
      <c r="CT157" s="283"/>
      <c r="CU157" s="283"/>
      <c r="CV157" s="274"/>
    </row>
    <row r="159" spans="2:100" x14ac:dyDescent="0.2">
      <c r="C159" s="130" t="s">
        <v>3650</v>
      </c>
    </row>
    <row r="160" spans="2:100" x14ac:dyDescent="0.2">
      <c r="C160" s="130" t="s">
        <v>3799</v>
      </c>
    </row>
  </sheetData>
  <autoFilter ref="A7:CW156" xr:uid="{BF26DE44-473C-471B-B6B3-185035CB9F3B}"/>
  <mergeCells count="1">
    <mergeCell ref="L5:P5"/>
  </mergeCells>
  <conditionalFormatting sqref="BB10:BB154">
    <cfRule type="cellIs" dxfId="20" priority="19" operator="greaterThan">
      <formula>BB$6</formula>
    </cfRule>
  </conditionalFormatting>
  <conditionalFormatting sqref="CM10:CU109 CM111:CU154">
    <cfRule type="cellIs" dxfId="19" priority="15" operator="equal">
      <formula>"ja"</formula>
    </cfRule>
    <cfRule type="containsText" dxfId="18" priority="16" operator="containsText" text="nee">
      <formula>NOT(ISERROR(SEARCH("nee",CM10)))</formula>
    </cfRule>
  </conditionalFormatting>
  <conditionalFormatting sqref="BB155 BB157">
    <cfRule type="cellIs" dxfId="17" priority="14" operator="greaterThan">
      <formula>BB$6</formula>
    </cfRule>
  </conditionalFormatting>
  <conditionalFormatting sqref="CI110:CK110">
    <cfRule type="cellIs" dxfId="16" priority="10" operator="greaterThan">
      <formula>CI$6</formula>
    </cfRule>
    <cfRule type="cellIs" dxfId="15" priority="11" operator="equal">
      <formula>IF($BG110&lt;$BG$6,CI110,"ok")</formula>
    </cfRule>
  </conditionalFormatting>
  <conditionalFormatting sqref="CM110:CU110">
    <cfRule type="cellIs" dxfId="14" priority="6" operator="equal">
      <formula>"ja"</formula>
    </cfRule>
    <cfRule type="containsText" dxfId="13" priority="7" operator="containsText" text="nee">
      <formula>NOT(ISERROR(SEARCH("nee",CM110)))</formula>
    </cfRule>
  </conditionalFormatting>
  <conditionalFormatting sqref="CM155:CU155 CM157:CU157">
    <cfRule type="cellIs" dxfId="12" priority="4" operator="equal">
      <formula>"ja"</formula>
    </cfRule>
    <cfRule type="containsText" dxfId="11" priority="5" operator="containsText" text="nee">
      <formula>NOT(ISERROR(SEARCH("nee",CM155)))</formula>
    </cfRule>
  </conditionalFormatting>
  <conditionalFormatting sqref="BB156">
    <cfRule type="cellIs" dxfId="10" priority="3" operator="greaterThan">
      <formula>BB$6</formula>
    </cfRule>
  </conditionalFormatting>
  <conditionalFormatting sqref="CM156:CU156">
    <cfRule type="cellIs" dxfId="9" priority="1" operator="equal">
      <formula>"ja"</formula>
    </cfRule>
    <cfRule type="containsText" dxfId="8" priority="2" operator="containsText" text="nee">
      <formula>NOT(ISERROR(SEARCH("nee",CM156)))</formula>
    </cfRule>
  </conditionalFormatting>
  <pageMargins left="3.937007874015748E-2" right="7.874015748031496E-2" top="0.31496062992125984" bottom="0.23622047244094491" header="0.19685039370078741" footer="0.11811023622047245"/>
  <pageSetup paperSize="8"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800A9-D631-40A7-AB19-E7C72B28CEA5}">
  <sheetPr codeName="Blad3" filterMode="1">
    <tabColor rgb="FF92D050"/>
    <pageSetUpPr fitToPage="1"/>
  </sheetPr>
  <dimension ref="B1:AI152"/>
  <sheetViews>
    <sheetView showGridLines="0" view="pageBreakPreview" zoomScale="85" zoomScaleNormal="100" zoomScaleSheetLayoutView="85" workbookViewId="0">
      <pane xSplit="19" ySplit="7" topLeftCell="T50" activePane="bottomRight" state="frozenSplit"/>
      <selection pane="topRight" activeCell="X1" sqref="X1"/>
      <selection pane="bottomLeft" activeCell="A12" sqref="A12"/>
      <selection pane="bottomRight" activeCell="K25" sqref="K25"/>
    </sheetView>
  </sheetViews>
  <sheetFormatPr defaultColWidth="9" defaultRowHeight="10.199999999999999" outlineLevelCol="1" x14ac:dyDescent="0.2"/>
  <cols>
    <col min="1" max="1" width="1.8984375" style="2" customWidth="1"/>
    <col min="2" max="2" width="9" style="2" hidden="1" customWidth="1" outlineLevel="1"/>
    <col min="3" max="3" width="9" style="2" collapsed="1"/>
    <col min="4" max="4" width="9" style="2"/>
    <col min="5" max="8" width="9" style="2" hidden="1" customWidth="1" outlineLevel="1"/>
    <col min="9" max="9" width="6.8984375" style="162" customWidth="1" collapsed="1"/>
    <col min="10" max="10" width="7" style="24" hidden="1" customWidth="1" outlineLevel="1"/>
    <col min="11" max="11" width="7.3984375" style="162" customWidth="1" collapsed="1"/>
    <col min="12" max="13" width="9" style="2" hidden="1" customWidth="1" outlineLevel="1"/>
    <col min="14" max="14" width="11.3984375" style="2" hidden="1" customWidth="1" outlineLevel="1"/>
    <col min="15" max="15" width="9" style="2" hidden="1" customWidth="1" outlineLevel="1"/>
    <col min="16" max="16" width="18.3984375" style="2" customWidth="1" collapsed="1"/>
    <col min="17" max="19" width="9" style="2" hidden="1" customWidth="1" outlineLevel="1"/>
    <col min="20" max="20" width="7.69921875" style="22" customWidth="1" collapsed="1"/>
    <col min="21" max="21" width="10.3984375" style="2" hidden="1" customWidth="1" outlineLevel="1"/>
    <col min="22" max="22" width="9" style="193" collapsed="1"/>
    <col min="23" max="23" width="7.09765625" style="193" customWidth="1"/>
    <col min="24" max="24" width="6.09765625" style="193" customWidth="1"/>
    <col min="25" max="25" width="10.69921875" style="237" customWidth="1"/>
    <col min="26" max="26" width="13.69921875" style="2" customWidth="1"/>
    <col min="27" max="27" width="7.8984375" style="2" customWidth="1"/>
    <col min="28" max="28" width="9.69921875" style="2" customWidth="1"/>
    <col min="29" max="29" width="26.8984375" style="2" customWidth="1"/>
    <col min="30" max="30" width="8.09765625" style="2" customWidth="1"/>
    <col min="31" max="31" width="7.3984375" style="2" customWidth="1"/>
    <col min="32" max="32" width="9.3984375" style="2" customWidth="1"/>
    <col min="33" max="33" width="10.09765625" style="187" customWidth="1"/>
    <col min="34" max="34" width="2.69921875" style="251" customWidth="1"/>
    <col min="35" max="35" width="2.69921875" style="2" customWidth="1"/>
    <col min="36" max="16384" width="9" style="2"/>
  </cols>
  <sheetData>
    <row r="1" spans="2:35" s="80" customFormat="1" ht="13.8" x14ac:dyDescent="0.25">
      <c r="B1" s="4"/>
      <c r="C1" s="80" t="s">
        <v>3786</v>
      </c>
      <c r="E1" s="4"/>
      <c r="F1" s="4"/>
      <c r="G1" s="4"/>
      <c r="H1" s="4"/>
      <c r="I1" s="161"/>
      <c r="J1" s="83"/>
      <c r="K1" s="161"/>
      <c r="L1" s="4"/>
      <c r="M1" s="4"/>
      <c r="N1" s="4"/>
      <c r="O1" s="4"/>
      <c r="Q1" s="4"/>
      <c r="R1" s="4"/>
      <c r="S1" s="4"/>
      <c r="T1" s="82" t="s">
        <v>3785</v>
      </c>
      <c r="U1" s="4"/>
      <c r="V1" s="81"/>
      <c r="W1" s="247" t="s">
        <v>3780</v>
      </c>
      <c r="X1" s="81"/>
      <c r="Y1" s="238"/>
      <c r="AG1" s="186" t="s">
        <v>3652</v>
      </c>
      <c r="AH1" s="250"/>
    </row>
    <row r="2" spans="2:35" ht="21" x14ac:dyDescent="0.4">
      <c r="B2" s="68"/>
      <c r="C2" s="68" t="s">
        <v>1631</v>
      </c>
      <c r="J2" s="249" t="s">
        <v>3784</v>
      </c>
      <c r="U2" s="4"/>
    </row>
    <row r="3" spans="2:35" ht="21" x14ac:dyDescent="0.4">
      <c r="B3" s="79"/>
      <c r="C3" s="79" t="s">
        <v>2807</v>
      </c>
      <c r="J3" s="249"/>
      <c r="U3" s="4"/>
    </row>
    <row r="5" spans="2:35" s="1" customFormat="1" x14ac:dyDescent="0.2">
      <c r="B5" s="148"/>
      <c r="C5" s="148"/>
      <c r="D5" s="148" t="s">
        <v>2809</v>
      </c>
      <c r="E5" s="149"/>
      <c r="F5" s="149"/>
      <c r="G5" s="149"/>
      <c r="H5" s="149"/>
      <c r="I5" s="272">
        <f>COUNTA(D7:D154)-1</f>
        <v>144</v>
      </c>
      <c r="J5" s="150">
        <f>SUM(J8:J149)</f>
        <v>2972.866</v>
      </c>
      <c r="K5" s="248"/>
      <c r="L5" s="149"/>
      <c r="M5" s="149"/>
      <c r="N5" s="149"/>
      <c r="O5" s="149"/>
      <c r="P5" s="149"/>
      <c r="Q5" s="149"/>
      <c r="R5" s="149"/>
      <c r="S5" s="149"/>
      <c r="T5" s="151">
        <f>SUM(T8:T149)</f>
        <v>3742.120015999998</v>
      </c>
      <c r="U5" s="149"/>
      <c r="V5" s="237"/>
      <c r="W5" s="237"/>
      <c r="X5" s="237"/>
      <c r="Y5" s="237"/>
      <c r="AG5" s="150">
        <f>SUM(AG8:AG149)</f>
        <v>0</v>
      </c>
      <c r="AH5" s="252"/>
    </row>
    <row r="6" spans="2:35" x14ac:dyDescent="0.2">
      <c r="W6" s="290" t="s">
        <v>3810</v>
      </c>
      <c r="X6" s="290"/>
      <c r="Y6" s="290"/>
      <c r="AB6" s="69" t="s">
        <v>5656</v>
      </c>
      <c r="AC6" s="69"/>
      <c r="AD6" s="69"/>
      <c r="AE6" s="69"/>
    </row>
    <row r="7" spans="2:35" s="1" customFormat="1" ht="40.799999999999997" x14ac:dyDescent="0.2">
      <c r="B7" s="11" t="s">
        <v>2526</v>
      </c>
      <c r="C7" s="11" t="s">
        <v>3644</v>
      </c>
      <c r="D7" s="11" t="s">
        <v>2527</v>
      </c>
      <c r="E7" s="11" t="s">
        <v>2528</v>
      </c>
      <c r="F7" s="11" t="s">
        <v>2529</v>
      </c>
      <c r="G7" s="11" t="s">
        <v>2475</v>
      </c>
      <c r="H7" s="11" t="s">
        <v>2530</v>
      </c>
      <c r="I7" s="143" t="s">
        <v>2810</v>
      </c>
      <c r="J7" s="144" t="s">
        <v>2811</v>
      </c>
      <c r="K7" s="143" t="s">
        <v>2812</v>
      </c>
      <c r="L7" s="11" t="s">
        <v>2531</v>
      </c>
      <c r="M7" s="11" t="s">
        <v>2532</v>
      </c>
      <c r="N7" s="11" t="s">
        <v>2533</v>
      </c>
      <c r="O7" s="11" t="s">
        <v>2534</v>
      </c>
      <c r="P7" s="11" t="s">
        <v>2535</v>
      </c>
      <c r="Q7" s="11" t="s">
        <v>2536</v>
      </c>
      <c r="R7" s="11" t="s">
        <v>2537</v>
      </c>
      <c r="S7" s="11" t="s">
        <v>2538</v>
      </c>
      <c r="T7" s="144" t="s">
        <v>5658</v>
      </c>
      <c r="U7" s="144" t="s">
        <v>2808</v>
      </c>
      <c r="V7" s="143" t="s">
        <v>3814</v>
      </c>
      <c r="W7" s="143" t="s">
        <v>3813</v>
      </c>
      <c r="X7" s="143" t="s">
        <v>3812</v>
      </c>
      <c r="Y7" s="143" t="s">
        <v>3811</v>
      </c>
      <c r="Z7" s="144" t="s">
        <v>22</v>
      </c>
      <c r="AA7" s="144" t="s">
        <v>3651</v>
      </c>
      <c r="AB7" s="139" t="s">
        <v>5651</v>
      </c>
      <c r="AC7" s="144"/>
      <c r="AD7" s="144" t="s">
        <v>5654</v>
      </c>
      <c r="AE7" s="144" t="s">
        <v>5655</v>
      </c>
      <c r="AF7" s="144" t="s">
        <v>3653</v>
      </c>
      <c r="AG7" s="188" t="s">
        <v>3654</v>
      </c>
      <c r="AH7" s="252"/>
    </row>
    <row r="8" spans="2:35" hidden="1" x14ac:dyDescent="0.2">
      <c r="B8" s="6">
        <v>805</v>
      </c>
      <c r="C8" s="6">
        <v>700010</v>
      </c>
      <c r="D8" s="6" t="s">
        <v>2539</v>
      </c>
      <c r="E8" s="6" t="s">
        <v>2540</v>
      </c>
      <c r="F8" s="6" t="s">
        <v>2541</v>
      </c>
      <c r="G8" s="6" t="s">
        <v>2542</v>
      </c>
      <c r="H8" s="146" t="s">
        <v>2543</v>
      </c>
      <c r="I8" s="165">
        <v>0.315</v>
      </c>
      <c r="J8" s="25">
        <v>13.454000000000001</v>
      </c>
      <c r="K8" s="165">
        <v>0.315</v>
      </c>
      <c r="L8" s="6">
        <v>1974</v>
      </c>
      <c r="M8" s="6" t="s">
        <v>2544</v>
      </c>
      <c r="N8" s="6" t="s">
        <v>2545</v>
      </c>
      <c r="O8" s="6" t="s">
        <v>2546</v>
      </c>
      <c r="P8" s="6" t="s">
        <v>2547</v>
      </c>
      <c r="Q8" s="6" t="s">
        <v>2548</v>
      </c>
      <c r="R8" s="6" t="s">
        <v>2549</v>
      </c>
      <c r="S8" s="6" t="s">
        <v>2550</v>
      </c>
      <c r="T8" s="23">
        <v>12.090183</v>
      </c>
      <c r="U8" s="25">
        <f t="shared" ref="U8:U71" si="0">T8-J8</f>
        <v>-1.3638170000000009</v>
      </c>
      <c r="V8" s="75" t="s">
        <v>3782</v>
      </c>
      <c r="W8" s="75">
        <v>18</v>
      </c>
      <c r="X8" s="75"/>
      <c r="Y8" s="115">
        <f t="shared" ref="Y8" si="1">W8</f>
        <v>18</v>
      </c>
      <c r="Z8" s="6"/>
      <c r="AA8" s="6">
        <f>_xlfn.XLOOKUP(W8,Profielen!F:F,Profielen!R:R)</f>
        <v>-2.2200000000000002</v>
      </c>
      <c r="AB8" s="122" t="s">
        <v>5657</v>
      </c>
      <c r="AC8" s="122" t="s">
        <v>4297</v>
      </c>
      <c r="AD8" s="122"/>
      <c r="AE8" s="122"/>
      <c r="AF8" s="190"/>
      <c r="AG8" s="189">
        <f t="shared" ref="AG8:AG39" si="2">(I8/2)/(K8/2)*(PI()*(K8/2)^2/2+(AF8-(K8/2))*SQRT((K8/2)^2-(AF8-(K8/2))^2)+(K8/2)^2*ASIN(AF8/(K8/2)-1))*T8</f>
        <v>0</v>
      </c>
      <c r="AI8" s="185"/>
    </row>
    <row r="9" spans="2:35" x14ac:dyDescent="0.2">
      <c r="B9" s="6">
        <v>807</v>
      </c>
      <c r="C9" s="6">
        <v>700010</v>
      </c>
      <c r="D9" s="6" t="s">
        <v>2551</v>
      </c>
      <c r="E9" s="6" t="s">
        <v>2540</v>
      </c>
      <c r="F9" s="6" t="s">
        <v>2541</v>
      </c>
      <c r="G9" s="6" t="s">
        <v>2542</v>
      </c>
      <c r="H9" s="146" t="s">
        <v>2543</v>
      </c>
      <c r="I9" s="165">
        <v>0.315</v>
      </c>
      <c r="J9" s="25">
        <v>17.347000000000001</v>
      </c>
      <c r="K9" s="165">
        <v>0.315</v>
      </c>
      <c r="L9" s="6">
        <v>2002</v>
      </c>
      <c r="M9" s="6" t="s">
        <v>2544</v>
      </c>
      <c r="N9" s="6" t="s">
        <v>2545</v>
      </c>
      <c r="O9" s="6" t="s">
        <v>2552</v>
      </c>
      <c r="P9" s="6" t="s">
        <v>2553</v>
      </c>
      <c r="Q9" s="6" t="s">
        <v>2548</v>
      </c>
      <c r="R9" s="6" t="s">
        <v>2549</v>
      </c>
      <c r="S9" s="6" t="s">
        <v>2550</v>
      </c>
      <c r="T9" s="23">
        <v>18.104538000000002</v>
      </c>
      <c r="U9" s="25">
        <f t="shared" si="0"/>
        <v>0.75753800000000027</v>
      </c>
      <c r="V9" s="75" t="s">
        <v>3782</v>
      </c>
      <c r="W9" s="75">
        <v>14</v>
      </c>
      <c r="X9" s="75">
        <v>15</v>
      </c>
      <c r="Y9" s="115">
        <v>15</v>
      </c>
      <c r="Z9" s="6"/>
      <c r="AA9" s="6">
        <f>_xlfn.XLOOKUP(W9,Profielen!F:F,Profielen!R:R)</f>
        <v>-2.2200000000000002</v>
      </c>
      <c r="AB9" s="122" t="s">
        <v>3830</v>
      </c>
      <c r="AC9" s="122"/>
      <c r="AD9" s="122">
        <v>0.35</v>
      </c>
      <c r="AE9" s="122">
        <v>0.37</v>
      </c>
      <c r="AF9" s="190"/>
      <c r="AG9" s="189">
        <f t="shared" si="2"/>
        <v>0</v>
      </c>
      <c r="AH9" s="253"/>
      <c r="AI9" s="185"/>
    </row>
    <row r="10" spans="2:35" hidden="1" x14ac:dyDescent="0.2">
      <c r="B10" s="6">
        <v>808</v>
      </c>
      <c r="C10" s="6">
        <v>700010</v>
      </c>
      <c r="D10" s="6" t="s">
        <v>2554</v>
      </c>
      <c r="E10" s="6" t="s">
        <v>2540</v>
      </c>
      <c r="F10" s="6" t="s">
        <v>2541</v>
      </c>
      <c r="G10" s="6" t="s">
        <v>2542</v>
      </c>
      <c r="H10" s="146" t="s">
        <v>2543</v>
      </c>
      <c r="I10" s="165">
        <v>0.2</v>
      </c>
      <c r="J10" s="25">
        <v>25.864999999999998</v>
      </c>
      <c r="K10" s="165">
        <v>0.2</v>
      </c>
      <c r="L10" s="6">
        <v>1976</v>
      </c>
      <c r="M10" s="6" t="s">
        <v>2544</v>
      </c>
      <c r="N10" s="6" t="s">
        <v>2545</v>
      </c>
      <c r="O10" s="6" t="s">
        <v>2546</v>
      </c>
      <c r="P10" s="6" t="s">
        <v>2555</v>
      </c>
      <c r="Q10" s="6" t="s">
        <v>2548</v>
      </c>
      <c r="R10" s="6" t="s">
        <v>2549</v>
      </c>
      <c r="S10" s="6" t="s">
        <v>2550</v>
      </c>
      <c r="T10" s="23">
        <v>25.263347</v>
      </c>
      <c r="U10" s="25">
        <f t="shared" si="0"/>
        <v>-0.60165299999999888</v>
      </c>
      <c r="V10" s="75" t="s">
        <v>3782</v>
      </c>
      <c r="W10" s="75">
        <v>18</v>
      </c>
      <c r="X10" s="75">
        <v>16</v>
      </c>
      <c r="Y10" s="115" t="s">
        <v>3776</v>
      </c>
      <c r="Z10" s="6" t="s">
        <v>3777</v>
      </c>
      <c r="AA10" s="6">
        <f>_xlfn.XLOOKUP(W10,Profielen!F:F,Profielen!R:R)</f>
        <v>-2.2200000000000002</v>
      </c>
      <c r="AB10" s="122" t="s">
        <v>32</v>
      </c>
      <c r="AC10" s="122" t="s">
        <v>4301</v>
      </c>
      <c r="AD10" s="122"/>
      <c r="AE10" s="122"/>
      <c r="AF10" s="190"/>
      <c r="AG10" s="189">
        <f t="shared" si="2"/>
        <v>0</v>
      </c>
      <c r="AH10" s="253"/>
      <c r="AI10" s="185"/>
    </row>
    <row r="11" spans="2:35" hidden="1" x14ac:dyDescent="0.2">
      <c r="B11" s="6">
        <v>809</v>
      </c>
      <c r="C11" s="6">
        <v>700010</v>
      </c>
      <c r="D11" s="6" t="s">
        <v>2556</v>
      </c>
      <c r="E11" s="6" t="s">
        <v>2540</v>
      </c>
      <c r="F11" s="6" t="s">
        <v>2541</v>
      </c>
      <c r="G11" s="6" t="s">
        <v>2542</v>
      </c>
      <c r="H11" s="146" t="s">
        <v>2543</v>
      </c>
      <c r="I11" s="165">
        <v>0.48</v>
      </c>
      <c r="J11" s="25">
        <v>39.521999999999998</v>
      </c>
      <c r="K11" s="165">
        <v>0.48</v>
      </c>
      <c r="L11" s="6">
        <v>1974</v>
      </c>
      <c r="M11" s="6" t="s">
        <v>2557</v>
      </c>
      <c r="N11" s="6" t="s">
        <v>2545</v>
      </c>
      <c r="O11" s="6" t="s">
        <v>2558</v>
      </c>
      <c r="P11" s="6" t="s">
        <v>2559</v>
      </c>
      <c r="Q11" s="6" t="s">
        <v>2548</v>
      </c>
      <c r="R11" s="6" t="s">
        <v>2549</v>
      </c>
      <c r="S11" s="6" t="s">
        <v>2550</v>
      </c>
      <c r="T11" s="23">
        <v>30.613994999999999</v>
      </c>
      <c r="U11" s="25">
        <f t="shared" si="0"/>
        <v>-8.9080049999999993</v>
      </c>
      <c r="V11" s="75" t="s">
        <v>3783</v>
      </c>
      <c r="W11" s="75">
        <v>6</v>
      </c>
      <c r="X11" s="75"/>
      <c r="Y11" s="115">
        <f t="shared" ref="Y11:Y15" si="3">W11</f>
        <v>6</v>
      </c>
      <c r="Z11" s="6"/>
      <c r="AA11" s="6">
        <f>_xlfn.XLOOKUP(W11,Profielen!F:F,Profielen!R:R)</f>
        <v>-2.2200000000000002</v>
      </c>
      <c r="AB11" s="122" t="s">
        <v>32</v>
      </c>
      <c r="AC11" s="122" t="s">
        <v>4305</v>
      </c>
      <c r="AD11" s="122"/>
      <c r="AE11" s="122"/>
      <c r="AF11" s="190"/>
      <c r="AG11" s="189">
        <f t="shared" si="2"/>
        <v>0</v>
      </c>
      <c r="AH11" s="253"/>
      <c r="AI11" s="185"/>
    </row>
    <row r="12" spans="2:35" x14ac:dyDescent="0.2">
      <c r="B12" s="6">
        <v>810</v>
      </c>
      <c r="C12" s="6">
        <v>700010</v>
      </c>
      <c r="D12" s="6" t="s">
        <v>2560</v>
      </c>
      <c r="E12" s="6" t="s">
        <v>2540</v>
      </c>
      <c r="F12" s="6" t="s">
        <v>2541</v>
      </c>
      <c r="G12" s="6" t="s">
        <v>2542</v>
      </c>
      <c r="H12" s="6" t="s">
        <v>2543</v>
      </c>
      <c r="I12" s="165">
        <v>0.315</v>
      </c>
      <c r="J12" s="25">
        <v>15</v>
      </c>
      <c r="K12" s="165">
        <v>0.315</v>
      </c>
      <c r="L12" s="6">
        <v>1975</v>
      </c>
      <c r="M12" s="6" t="s">
        <v>2544</v>
      </c>
      <c r="N12" s="6" t="s">
        <v>2545</v>
      </c>
      <c r="O12" s="6" t="s">
        <v>2561</v>
      </c>
      <c r="P12" s="6" t="s">
        <v>2562</v>
      </c>
      <c r="Q12" s="6" t="s">
        <v>2548</v>
      </c>
      <c r="R12" s="6" t="s">
        <v>2549</v>
      </c>
      <c r="S12" s="6" t="s">
        <v>2550</v>
      </c>
      <c r="T12" s="23">
        <v>29.894772</v>
      </c>
      <c r="U12" s="25">
        <f t="shared" si="0"/>
        <v>14.894772</v>
      </c>
      <c r="V12" s="75" t="s">
        <v>3781</v>
      </c>
      <c r="W12" s="75">
        <v>8</v>
      </c>
      <c r="X12" s="75"/>
      <c r="Y12" s="115">
        <f t="shared" si="3"/>
        <v>8</v>
      </c>
      <c r="Z12" s="6"/>
      <c r="AA12" s="6">
        <f>_xlfn.XLOOKUP(W12,Profielen!F:F,Profielen!R:R)</f>
        <v>-2.2200000000000002</v>
      </c>
      <c r="AB12" s="122" t="s">
        <v>3830</v>
      </c>
      <c r="AC12" s="122" t="s">
        <v>4307</v>
      </c>
      <c r="AD12" s="122">
        <v>0.71</v>
      </c>
      <c r="AE12" s="122"/>
      <c r="AF12" s="190"/>
      <c r="AG12" s="189">
        <f t="shared" si="2"/>
        <v>0</v>
      </c>
      <c r="AH12" s="253"/>
      <c r="AI12" s="185"/>
    </row>
    <row r="13" spans="2:35" x14ac:dyDescent="0.2">
      <c r="B13" s="6">
        <v>811</v>
      </c>
      <c r="C13" s="6">
        <v>700010</v>
      </c>
      <c r="D13" s="6" t="s">
        <v>2563</v>
      </c>
      <c r="E13" s="6" t="s">
        <v>2540</v>
      </c>
      <c r="F13" s="6" t="s">
        <v>2541</v>
      </c>
      <c r="G13" s="6" t="s">
        <v>2542</v>
      </c>
      <c r="H13" s="146" t="s">
        <v>2543</v>
      </c>
      <c r="I13" s="165">
        <v>0.315</v>
      </c>
      <c r="J13" s="25">
        <v>11.486000000000001</v>
      </c>
      <c r="K13" s="165">
        <v>0.315</v>
      </c>
      <c r="L13" s="6">
        <v>1975</v>
      </c>
      <c r="M13" s="6" t="s">
        <v>2544</v>
      </c>
      <c r="N13" s="6" t="s">
        <v>2545</v>
      </c>
      <c r="O13" s="6" t="s">
        <v>2561</v>
      </c>
      <c r="P13" s="6" t="s">
        <v>2564</v>
      </c>
      <c r="Q13" s="6" t="s">
        <v>2548</v>
      </c>
      <c r="R13" s="6" t="s">
        <v>2549</v>
      </c>
      <c r="S13" s="6" t="s">
        <v>2550</v>
      </c>
      <c r="T13" s="23">
        <v>23.511137999999999</v>
      </c>
      <c r="U13" s="25">
        <f t="shared" si="0"/>
        <v>12.025137999999998</v>
      </c>
      <c r="V13" s="75" t="s">
        <v>3781</v>
      </c>
      <c r="W13" s="75">
        <v>8</v>
      </c>
      <c r="X13" s="75"/>
      <c r="Y13" s="115">
        <f t="shared" si="3"/>
        <v>8</v>
      </c>
      <c r="Z13" s="6"/>
      <c r="AA13" s="6">
        <f>_xlfn.XLOOKUP(W13,Profielen!F:F,Profielen!R:R)</f>
        <v>-2.2200000000000002</v>
      </c>
      <c r="AB13" s="122" t="s">
        <v>3830</v>
      </c>
      <c r="AC13" s="122" t="s">
        <v>4309</v>
      </c>
      <c r="AD13" s="122">
        <v>0.45</v>
      </c>
      <c r="AE13" s="122">
        <v>0.44</v>
      </c>
      <c r="AF13" s="190"/>
      <c r="AG13" s="189">
        <f t="shared" si="2"/>
        <v>0</v>
      </c>
      <c r="AH13" s="253"/>
      <c r="AI13" s="185"/>
    </row>
    <row r="14" spans="2:35" x14ac:dyDescent="0.2">
      <c r="B14" s="6">
        <v>812</v>
      </c>
      <c r="C14" s="6">
        <v>700010</v>
      </c>
      <c r="D14" s="6" t="s">
        <v>2565</v>
      </c>
      <c r="E14" s="6" t="s">
        <v>2540</v>
      </c>
      <c r="F14" s="6" t="s">
        <v>2541</v>
      </c>
      <c r="G14" s="6" t="s">
        <v>2542</v>
      </c>
      <c r="H14" s="146" t="s">
        <v>2543</v>
      </c>
      <c r="I14" s="165">
        <v>0.315</v>
      </c>
      <c r="J14" s="25">
        <v>15.401999999999999</v>
      </c>
      <c r="K14" s="165">
        <v>0.315</v>
      </c>
      <c r="L14" s="6">
        <v>1975</v>
      </c>
      <c r="M14" s="6" t="s">
        <v>2544</v>
      </c>
      <c r="N14" s="6" t="s">
        <v>2545</v>
      </c>
      <c r="O14" s="6" t="s">
        <v>2561</v>
      </c>
      <c r="P14" s="6" t="s">
        <v>2566</v>
      </c>
      <c r="Q14" s="6" t="s">
        <v>2548</v>
      </c>
      <c r="R14" s="6" t="s">
        <v>2549</v>
      </c>
      <c r="S14" s="6" t="s">
        <v>2550</v>
      </c>
      <c r="T14" s="23">
        <v>15.763115000000001</v>
      </c>
      <c r="U14" s="25">
        <f t="shared" si="0"/>
        <v>0.36111500000000163</v>
      </c>
      <c r="V14" s="75"/>
      <c r="W14" s="75">
        <v>8</v>
      </c>
      <c r="X14" s="75"/>
      <c r="Y14" s="115">
        <f t="shared" si="3"/>
        <v>8</v>
      </c>
      <c r="Z14" s="6"/>
      <c r="AA14" s="6">
        <f>_xlfn.XLOOKUP(W14,Profielen!F:F,Profielen!R:R)</f>
        <v>-2.2200000000000002</v>
      </c>
      <c r="AB14" s="122" t="s">
        <v>3830</v>
      </c>
      <c r="AC14" s="122" t="s">
        <v>4311</v>
      </c>
      <c r="AD14" s="122">
        <v>0.53</v>
      </c>
      <c r="AE14" s="122">
        <v>0.5</v>
      </c>
      <c r="AF14" s="190"/>
      <c r="AG14" s="189">
        <f t="shared" si="2"/>
        <v>0</v>
      </c>
      <c r="AH14" s="253"/>
      <c r="AI14" s="185"/>
    </row>
    <row r="15" spans="2:35" x14ac:dyDescent="0.2">
      <c r="B15" s="6">
        <v>813</v>
      </c>
      <c r="C15" s="6">
        <v>700010</v>
      </c>
      <c r="D15" s="6" t="s">
        <v>2567</v>
      </c>
      <c r="E15" s="6" t="s">
        <v>2540</v>
      </c>
      <c r="F15" s="6" t="s">
        <v>2541</v>
      </c>
      <c r="G15" s="6" t="s">
        <v>2542</v>
      </c>
      <c r="H15" s="146" t="s">
        <v>2543</v>
      </c>
      <c r="I15" s="165">
        <v>0.315</v>
      </c>
      <c r="J15" s="25">
        <v>44.722000000000001</v>
      </c>
      <c r="K15" s="165">
        <v>0.315</v>
      </c>
      <c r="L15" s="6">
        <v>1973</v>
      </c>
      <c r="M15" s="6" t="s">
        <v>2544</v>
      </c>
      <c r="N15" s="6" t="s">
        <v>2545</v>
      </c>
      <c r="O15" s="6" t="s">
        <v>2561</v>
      </c>
      <c r="P15" s="6" t="s">
        <v>2568</v>
      </c>
      <c r="Q15" s="6" t="s">
        <v>2548</v>
      </c>
      <c r="R15" s="6" t="s">
        <v>2549</v>
      </c>
      <c r="S15" s="6" t="s">
        <v>2550</v>
      </c>
      <c r="T15" s="23">
        <v>86.962083000000007</v>
      </c>
      <c r="U15" s="25">
        <f t="shared" si="0"/>
        <v>42.240083000000006</v>
      </c>
      <c r="V15" s="75" t="s">
        <v>3781</v>
      </c>
      <c r="W15" s="75">
        <v>8</v>
      </c>
      <c r="X15" s="75"/>
      <c r="Y15" s="115">
        <f t="shared" si="3"/>
        <v>8</v>
      </c>
      <c r="Z15" s="6"/>
      <c r="AA15" s="6">
        <f>_xlfn.XLOOKUP(W15,Profielen!F:F,Profielen!R:R)</f>
        <v>-2.2200000000000002</v>
      </c>
      <c r="AB15" s="122" t="s">
        <v>3830</v>
      </c>
      <c r="AC15" s="122" t="s">
        <v>4311</v>
      </c>
      <c r="AD15" s="122">
        <v>0.19</v>
      </c>
      <c r="AE15" s="122">
        <v>0.65</v>
      </c>
      <c r="AF15" s="190"/>
      <c r="AG15" s="189">
        <f t="shared" si="2"/>
        <v>0</v>
      </c>
      <c r="AH15" s="253"/>
      <c r="AI15" s="185"/>
    </row>
    <row r="16" spans="2:35" hidden="1" x14ac:dyDescent="0.2">
      <c r="B16" s="6">
        <v>818</v>
      </c>
      <c r="C16" s="6">
        <v>700010</v>
      </c>
      <c r="D16" s="6" t="s">
        <v>2569</v>
      </c>
      <c r="E16" s="6" t="s">
        <v>2540</v>
      </c>
      <c r="F16" s="6" t="s">
        <v>2541</v>
      </c>
      <c r="G16" s="6" t="s">
        <v>2542</v>
      </c>
      <c r="H16" s="146" t="s">
        <v>2543</v>
      </c>
      <c r="I16" s="165">
        <v>0.48</v>
      </c>
      <c r="J16" s="25">
        <v>13.029</v>
      </c>
      <c r="K16" s="165">
        <v>0.48</v>
      </c>
      <c r="L16" s="6">
        <v>1976</v>
      </c>
      <c r="M16" s="6" t="s">
        <v>2557</v>
      </c>
      <c r="N16" s="6" t="s">
        <v>2545</v>
      </c>
      <c r="O16" s="6" t="s">
        <v>2570</v>
      </c>
      <c r="P16" s="6" t="s">
        <v>2571</v>
      </c>
      <c r="Q16" s="6" t="s">
        <v>2548</v>
      </c>
      <c r="R16" s="6" t="s">
        <v>2549</v>
      </c>
      <c r="S16" s="6" t="s">
        <v>2550</v>
      </c>
      <c r="T16" s="23">
        <v>14.558614</v>
      </c>
      <c r="U16" s="25">
        <f t="shared" si="0"/>
        <v>1.5296140000000005</v>
      </c>
      <c r="V16" s="75"/>
      <c r="W16" s="75">
        <v>38</v>
      </c>
      <c r="X16" s="75">
        <v>40</v>
      </c>
      <c r="Y16" s="115">
        <v>40</v>
      </c>
      <c r="Z16" s="6"/>
      <c r="AA16" s="6">
        <f>_xlfn.XLOOKUP(W16,Profielen!F:F,Profielen!R:R)</f>
        <v>-2.2200000000000002</v>
      </c>
      <c r="AB16" s="122" t="s">
        <v>5657</v>
      </c>
      <c r="AC16" s="122" t="s">
        <v>4325</v>
      </c>
      <c r="AD16" s="122"/>
      <c r="AE16" s="122"/>
      <c r="AF16" s="190"/>
      <c r="AG16" s="189">
        <f t="shared" si="2"/>
        <v>0</v>
      </c>
      <c r="AH16" s="253"/>
      <c r="AI16" s="185"/>
    </row>
    <row r="17" spans="2:35" hidden="1" x14ac:dyDescent="0.2">
      <c r="B17" s="6">
        <v>819</v>
      </c>
      <c r="C17" s="6">
        <v>700010</v>
      </c>
      <c r="D17" s="6" t="s">
        <v>2572</v>
      </c>
      <c r="E17" s="6" t="s">
        <v>2540</v>
      </c>
      <c r="F17" s="6" t="s">
        <v>2541</v>
      </c>
      <c r="G17" s="6" t="s">
        <v>2542</v>
      </c>
      <c r="H17" s="146" t="s">
        <v>2543</v>
      </c>
      <c r="I17" s="165">
        <v>0.48</v>
      </c>
      <c r="J17" s="25">
        <v>16.324000000000002</v>
      </c>
      <c r="K17" s="165">
        <v>0.48</v>
      </c>
      <c r="L17" s="6">
        <v>1976</v>
      </c>
      <c r="M17" s="6" t="s">
        <v>2557</v>
      </c>
      <c r="N17" s="6" t="s">
        <v>2545</v>
      </c>
      <c r="O17" s="6" t="s">
        <v>2570</v>
      </c>
      <c r="P17" s="6" t="s">
        <v>2573</v>
      </c>
      <c r="Q17" s="6" t="s">
        <v>2548</v>
      </c>
      <c r="R17" s="6" t="s">
        <v>2549</v>
      </c>
      <c r="S17" s="6" t="s">
        <v>2550</v>
      </c>
      <c r="T17" s="23">
        <v>31.717381</v>
      </c>
      <c r="U17" s="25">
        <f t="shared" si="0"/>
        <v>15.393380999999998</v>
      </c>
      <c r="V17" s="75" t="s">
        <v>3781</v>
      </c>
      <c r="W17" s="75">
        <v>39</v>
      </c>
      <c r="X17" s="75">
        <v>40</v>
      </c>
      <c r="Y17" s="115">
        <v>39</v>
      </c>
      <c r="Z17" s="6"/>
      <c r="AA17" s="6">
        <f>_xlfn.XLOOKUP(W17,Profielen!F:F,Profielen!R:R)</f>
        <v>-2.2200000000000002</v>
      </c>
      <c r="AB17" s="122" t="s">
        <v>5657</v>
      </c>
      <c r="AC17" s="122" t="s">
        <v>4325</v>
      </c>
      <c r="AD17" s="122"/>
      <c r="AE17" s="122"/>
      <c r="AF17" s="190"/>
      <c r="AG17" s="189">
        <f t="shared" si="2"/>
        <v>0</v>
      </c>
      <c r="AH17" s="253"/>
      <c r="AI17" s="185"/>
    </row>
    <row r="18" spans="2:35" hidden="1" x14ac:dyDescent="0.2">
      <c r="B18" s="6">
        <v>822</v>
      </c>
      <c r="C18" s="6">
        <v>700010</v>
      </c>
      <c r="D18" s="6" t="s">
        <v>2574</v>
      </c>
      <c r="E18" s="6" t="s">
        <v>2540</v>
      </c>
      <c r="F18" s="6" t="s">
        <v>2541</v>
      </c>
      <c r="G18" s="6" t="s">
        <v>2542</v>
      </c>
      <c r="H18" s="146" t="s">
        <v>2543</v>
      </c>
      <c r="I18" s="165">
        <v>0.315</v>
      </c>
      <c r="J18" s="25">
        <v>23.890999999999998</v>
      </c>
      <c r="K18" s="165">
        <v>0.315</v>
      </c>
      <c r="L18" s="6">
        <v>1975</v>
      </c>
      <c r="M18" s="6" t="s">
        <v>2544</v>
      </c>
      <c r="N18" s="6" t="s">
        <v>2545</v>
      </c>
      <c r="O18" s="6" t="s">
        <v>2570</v>
      </c>
      <c r="P18" s="6" t="s">
        <v>2575</v>
      </c>
      <c r="Q18" s="6" t="s">
        <v>2548</v>
      </c>
      <c r="R18" s="6" t="s">
        <v>2549</v>
      </c>
      <c r="S18" s="6" t="s">
        <v>2550</v>
      </c>
      <c r="T18" s="23">
        <v>27.118545999999998</v>
      </c>
      <c r="U18" s="25">
        <f t="shared" si="0"/>
        <v>3.2275460000000002</v>
      </c>
      <c r="V18" s="75"/>
      <c r="W18" s="75">
        <v>36</v>
      </c>
      <c r="X18" s="75">
        <v>37</v>
      </c>
      <c r="Y18" s="115">
        <v>37</v>
      </c>
      <c r="Z18" s="6"/>
      <c r="AA18" s="6">
        <f>_xlfn.XLOOKUP(W18,Profielen!F:F,Profielen!R:R)</f>
        <v>-2.2200000000000002</v>
      </c>
      <c r="AB18" s="122" t="s">
        <v>5657</v>
      </c>
      <c r="AC18" s="122" t="s">
        <v>4325</v>
      </c>
      <c r="AD18" s="122"/>
      <c r="AE18" s="122"/>
      <c r="AF18" s="190"/>
      <c r="AG18" s="189">
        <f t="shared" si="2"/>
        <v>0</v>
      </c>
      <c r="AH18" s="253"/>
      <c r="AI18" s="185"/>
    </row>
    <row r="19" spans="2:35" hidden="1" x14ac:dyDescent="0.2">
      <c r="B19" s="6">
        <v>823</v>
      </c>
      <c r="C19" s="6">
        <v>700010</v>
      </c>
      <c r="D19" s="6" t="s">
        <v>2576</v>
      </c>
      <c r="E19" s="6" t="s">
        <v>2540</v>
      </c>
      <c r="F19" s="6" t="s">
        <v>2541</v>
      </c>
      <c r="G19" s="6" t="s">
        <v>2542</v>
      </c>
      <c r="H19" s="146" t="s">
        <v>2543</v>
      </c>
      <c r="I19" s="165">
        <v>0.315</v>
      </c>
      <c r="J19" s="25">
        <v>8.4920000000000009</v>
      </c>
      <c r="K19" s="165">
        <v>0.315</v>
      </c>
      <c r="L19" s="6">
        <v>1975</v>
      </c>
      <c r="M19" s="6" t="s">
        <v>2544</v>
      </c>
      <c r="N19" s="6" t="s">
        <v>2545</v>
      </c>
      <c r="O19" s="6" t="s">
        <v>2570</v>
      </c>
      <c r="P19" s="6" t="s">
        <v>2577</v>
      </c>
      <c r="Q19" s="6" t="s">
        <v>2548</v>
      </c>
      <c r="R19" s="6" t="s">
        <v>2549</v>
      </c>
      <c r="S19" s="6" t="s">
        <v>2550</v>
      </c>
      <c r="T19" s="23">
        <v>9.0686719999999994</v>
      </c>
      <c r="U19" s="25">
        <f t="shared" si="0"/>
        <v>0.57667199999999852</v>
      </c>
      <c r="V19" s="75"/>
      <c r="W19" s="75">
        <v>37</v>
      </c>
      <c r="X19" s="75"/>
      <c r="Y19" s="115">
        <f t="shared" ref="Y19" si="4">W19</f>
        <v>37</v>
      </c>
      <c r="Z19" s="6"/>
      <c r="AA19" s="6">
        <f>_xlfn.XLOOKUP(W19,Profielen!F:F,Profielen!R:R)</f>
        <v>-2.2200000000000002</v>
      </c>
      <c r="AB19" s="122" t="s">
        <v>32</v>
      </c>
      <c r="AC19" s="122"/>
      <c r="AD19" s="122"/>
      <c r="AE19" s="122"/>
      <c r="AF19" s="190"/>
      <c r="AG19" s="189">
        <f t="shared" si="2"/>
        <v>0</v>
      </c>
      <c r="AH19" s="253"/>
      <c r="AI19" s="185"/>
    </row>
    <row r="20" spans="2:35" x14ac:dyDescent="0.2">
      <c r="B20" s="6">
        <v>706</v>
      </c>
      <c r="C20" s="6">
        <v>700010</v>
      </c>
      <c r="D20" s="6" t="s">
        <v>2578</v>
      </c>
      <c r="E20" s="6" t="s">
        <v>2540</v>
      </c>
      <c r="F20" s="6" t="s">
        <v>2541</v>
      </c>
      <c r="G20" s="6" t="s">
        <v>2542</v>
      </c>
      <c r="H20" s="6" t="s">
        <v>2543</v>
      </c>
      <c r="I20" s="165">
        <v>0.4</v>
      </c>
      <c r="J20" s="25">
        <v>18</v>
      </c>
      <c r="K20" s="165">
        <v>0.4</v>
      </c>
      <c r="L20" s="6">
        <v>2010</v>
      </c>
      <c r="M20" s="6" t="s">
        <v>2579</v>
      </c>
      <c r="N20" s="6" t="s">
        <v>2580</v>
      </c>
      <c r="O20" s="6" t="s">
        <v>2581</v>
      </c>
      <c r="P20" s="6" t="s">
        <v>2582</v>
      </c>
      <c r="Q20" s="6" t="s">
        <v>2548</v>
      </c>
      <c r="R20" s="6" t="s">
        <v>2549</v>
      </c>
      <c r="S20" s="6" t="s">
        <v>2550</v>
      </c>
      <c r="T20" s="23">
        <v>17.644666999999998</v>
      </c>
      <c r="U20" s="25">
        <f t="shared" si="0"/>
        <v>-0.35533300000000168</v>
      </c>
      <c r="V20" s="75"/>
      <c r="W20" s="75">
        <v>101</v>
      </c>
      <c r="X20" s="75">
        <v>102</v>
      </c>
      <c r="Y20" s="115">
        <v>101</v>
      </c>
      <c r="Z20" s="6"/>
      <c r="AA20" s="6">
        <f>_xlfn.XLOOKUP(W20,Profielen!F:F,Profielen!R:R)</f>
        <v>-2.2200000000000002</v>
      </c>
      <c r="AB20" s="122" t="s">
        <v>3830</v>
      </c>
      <c r="AC20" s="122"/>
      <c r="AD20" s="122">
        <v>0.57999999999999996</v>
      </c>
      <c r="AE20" s="122">
        <v>0.55000000000000004</v>
      </c>
      <c r="AF20" s="190"/>
      <c r="AG20" s="189">
        <f t="shared" si="2"/>
        <v>0</v>
      </c>
      <c r="AH20" s="253"/>
      <c r="AI20" s="185"/>
    </row>
    <row r="21" spans="2:35" hidden="1" x14ac:dyDescent="0.2">
      <c r="B21" s="6">
        <v>739</v>
      </c>
      <c r="C21" s="6">
        <v>700010</v>
      </c>
      <c r="D21" s="6" t="s">
        <v>2583</v>
      </c>
      <c r="E21" s="6" t="s">
        <v>2540</v>
      </c>
      <c r="F21" s="6" t="s">
        <v>2541</v>
      </c>
      <c r="G21" s="6" t="s">
        <v>2542</v>
      </c>
      <c r="H21" s="146" t="s">
        <v>2543</v>
      </c>
      <c r="I21" s="165">
        <v>0.4</v>
      </c>
      <c r="J21" s="25">
        <v>50.402999999999999</v>
      </c>
      <c r="K21" s="165">
        <v>0.4</v>
      </c>
      <c r="L21" s="6">
        <v>1980</v>
      </c>
      <c r="M21" s="6" t="s">
        <v>2557</v>
      </c>
      <c r="N21" s="6" t="s">
        <v>2584</v>
      </c>
      <c r="O21" s="6" t="s">
        <v>2585</v>
      </c>
      <c r="P21" s="6" t="s">
        <v>2586</v>
      </c>
      <c r="Q21" s="6" t="s">
        <v>2548</v>
      </c>
      <c r="R21" s="6" t="s">
        <v>2549</v>
      </c>
      <c r="S21" s="6" t="s">
        <v>2550</v>
      </c>
      <c r="T21" s="23">
        <v>95.752870999999999</v>
      </c>
      <c r="U21" s="25">
        <f t="shared" si="0"/>
        <v>45.349871</v>
      </c>
      <c r="V21" s="75" t="s">
        <v>3781</v>
      </c>
      <c r="W21" s="75">
        <v>70</v>
      </c>
      <c r="X21" s="75"/>
      <c r="Y21" s="115">
        <f t="shared" ref="Y21:Y22" si="5">W21</f>
        <v>70</v>
      </c>
      <c r="Z21" s="6"/>
      <c r="AA21" s="6">
        <f>_xlfn.XLOOKUP(W21,Profielen!F:F,Profielen!R:R)</f>
        <v>-2.2200000000000002</v>
      </c>
      <c r="AB21" s="122" t="s">
        <v>32</v>
      </c>
      <c r="AC21" s="122" t="s">
        <v>4376</v>
      </c>
      <c r="AD21" s="122"/>
      <c r="AE21" s="122"/>
      <c r="AF21" s="190"/>
      <c r="AG21" s="189">
        <f t="shared" si="2"/>
        <v>0</v>
      </c>
      <c r="AH21" s="253"/>
      <c r="AI21" s="185"/>
    </row>
    <row r="22" spans="2:35" hidden="1" x14ac:dyDescent="0.2">
      <c r="B22" s="6">
        <v>803</v>
      </c>
      <c r="C22" s="6">
        <v>700010</v>
      </c>
      <c r="D22" s="6" t="s">
        <v>2587</v>
      </c>
      <c r="E22" s="6" t="s">
        <v>2540</v>
      </c>
      <c r="F22" s="6" t="s">
        <v>2541</v>
      </c>
      <c r="G22" s="6" t="s">
        <v>2542</v>
      </c>
      <c r="H22" s="146" t="s">
        <v>2543</v>
      </c>
      <c r="I22" s="165">
        <v>0.4</v>
      </c>
      <c r="J22" s="25">
        <v>13.068</v>
      </c>
      <c r="K22" s="165">
        <v>0.4</v>
      </c>
      <c r="L22" s="6">
        <v>2005</v>
      </c>
      <c r="M22" s="6" t="s">
        <v>2579</v>
      </c>
      <c r="N22" s="6" t="s">
        <v>2545</v>
      </c>
      <c r="O22" s="6" t="s">
        <v>2552</v>
      </c>
      <c r="P22" s="6" t="s">
        <v>2588</v>
      </c>
      <c r="Q22" s="6" t="s">
        <v>2548</v>
      </c>
      <c r="R22" s="6" t="s">
        <v>2549</v>
      </c>
      <c r="S22" s="6" t="s">
        <v>2550</v>
      </c>
      <c r="T22" s="23">
        <v>12.236506</v>
      </c>
      <c r="U22" s="25">
        <f t="shared" si="0"/>
        <v>-0.83149399999999929</v>
      </c>
      <c r="V22" s="75"/>
      <c r="W22" s="75">
        <v>20</v>
      </c>
      <c r="X22" s="75"/>
      <c r="Y22" s="115">
        <f t="shared" si="5"/>
        <v>20</v>
      </c>
      <c r="Z22" s="6"/>
      <c r="AA22" s="6">
        <f>_xlfn.XLOOKUP(W22,Profielen!F:F,Profielen!R:R)</f>
        <v>-2.2200000000000002</v>
      </c>
      <c r="AB22" s="122" t="s">
        <v>32</v>
      </c>
      <c r="AC22" s="122" t="s">
        <v>4305</v>
      </c>
      <c r="AD22" s="122"/>
      <c r="AE22" s="122"/>
      <c r="AF22" s="190"/>
      <c r="AG22" s="189">
        <f t="shared" si="2"/>
        <v>0</v>
      </c>
      <c r="AH22" s="253"/>
      <c r="AI22" s="185"/>
    </row>
    <row r="23" spans="2:35" hidden="1" x14ac:dyDescent="0.2">
      <c r="B23" s="6">
        <v>804</v>
      </c>
      <c r="C23" s="6">
        <v>700010</v>
      </c>
      <c r="D23" s="6" t="s">
        <v>2589</v>
      </c>
      <c r="E23" s="6" t="s">
        <v>2540</v>
      </c>
      <c r="F23" s="6" t="s">
        <v>2541</v>
      </c>
      <c r="G23" s="6" t="s">
        <v>2542</v>
      </c>
      <c r="H23" s="146" t="s">
        <v>2543</v>
      </c>
      <c r="I23" s="165">
        <v>0.4</v>
      </c>
      <c r="J23" s="25">
        <v>19.920999999999999</v>
      </c>
      <c r="K23" s="165">
        <v>0.4</v>
      </c>
      <c r="L23" s="6">
        <v>1974</v>
      </c>
      <c r="M23" s="6" t="s">
        <v>2579</v>
      </c>
      <c r="N23" s="6" t="s">
        <v>2545</v>
      </c>
      <c r="O23" s="6" t="s">
        <v>2552</v>
      </c>
      <c r="P23" s="6" t="s">
        <v>2588</v>
      </c>
      <c r="Q23" s="6" t="s">
        <v>2548</v>
      </c>
      <c r="R23" s="6" t="s">
        <v>2549</v>
      </c>
      <c r="S23" s="6" t="s">
        <v>2550</v>
      </c>
      <c r="T23" s="23">
        <v>25.247357999999998</v>
      </c>
      <c r="U23" s="25">
        <f t="shared" si="0"/>
        <v>5.326357999999999</v>
      </c>
      <c r="V23" s="75" t="s">
        <v>3783</v>
      </c>
      <c r="W23" s="75">
        <v>19</v>
      </c>
      <c r="X23" s="75">
        <v>20</v>
      </c>
      <c r="Y23" s="115">
        <v>20</v>
      </c>
      <c r="Z23" s="6"/>
      <c r="AA23" s="6">
        <f>_xlfn.XLOOKUP(W23,Profielen!F:F,Profielen!R:R)</f>
        <v>-2.2200000000000002</v>
      </c>
      <c r="AB23" s="122" t="s">
        <v>32</v>
      </c>
      <c r="AC23" s="122" t="s">
        <v>4305</v>
      </c>
      <c r="AD23" s="122"/>
      <c r="AE23" s="122"/>
      <c r="AF23" s="190"/>
      <c r="AG23" s="189">
        <f t="shared" si="2"/>
        <v>0</v>
      </c>
      <c r="AH23" s="253"/>
      <c r="AI23" s="185"/>
    </row>
    <row r="24" spans="2:35" x14ac:dyDescent="0.2">
      <c r="B24" s="6">
        <v>926</v>
      </c>
      <c r="C24" s="6">
        <v>700020</v>
      </c>
      <c r="D24" s="6" t="s">
        <v>2590</v>
      </c>
      <c r="E24" s="6" t="s">
        <v>2540</v>
      </c>
      <c r="F24" s="6" t="s">
        <v>2541</v>
      </c>
      <c r="G24" s="6" t="s">
        <v>2542</v>
      </c>
      <c r="H24" s="146" t="s">
        <v>2543</v>
      </c>
      <c r="I24" s="165">
        <v>0.6</v>
      </c>
      <c r="J24" s="25">
        <v>14.757999999999999</v>
      </c>
      <c r="K24" s="165">
        <v>0.6</v>
      </c>
      <c r="L24" s="6">
        <v>2001</v>
      </c>
      <c r="M24" s="6" t="s">
        <v>2544</v>
      </c>
      <c r="N24" s="6" t="s">
        <v>2591</v>
      </c>
      <c r="O24" s="6" t="s">
        <v>2592</v>
      </c>
      <c r="P24" s="6" t="s">
        <v>2593</v>
      </c>
      <c r="Q24" s="6" t="s">
        <v>2548</v>
      </c>
      <c r="R24" s="6" t="s">
        <v>2549</v>
      </c>
      <c r="S24" s="6" t="s">
        <v>2550</v>
      </c>
      <c r="T24" s="23">
        <v>14.209173</v>
      </c>
      <c r="U24" s="25">
        <f t="shared" si="0"/>
        <v>-0.54882699999999929</v>
      </c>
      <c r="V24" s="75"/>
      <c r="W24" s="75">
        <v>136</v>
      </c>
      <c r="X24" s="75">
        <v>151</v>
      </c>
      <c r="Y24" s="115">
        <v>136</v>
      </c>
      <c r="Z24" s="6"/>
      <c r="AA24" s="6" t="str">
        <f>_xlfn.XLOOKUP(W24,Profielen!F:F,Profielen!R:R)</f>
        <v>geen actief
peilbeheer</v>
      </c>
      <c r="AB24" s="122" t="s">
        <v>3830</v>
      </c>
      <c r="AC24" s="122"/>
      <c r="AD24" s="122">
        <v>0.65</v>
      </c>
      <c r="AE24" s="122">
        <v>0.45</v>
      </c>
      <c r="AF24" s="190"/>
      <c r="AG24" s="189">
        <f t="shared" si="2"/>
        <v>0</v>
      </c>
      <c r="AH24" s="253"/>
      <c r="AI24" s="185"/>
    </row>
    <row r="25" spans="2:35" x14ac:dyDescent="0.2">
      <c r="B25" s="6">
        <v>929</v>
      </c>
      <c r="C25" s="6">
        <v>700010</v>
      </c>
      <c r="D25" s="6" t="s">
        <v>2594</v>
      </c>
      <c r="E25" s="6" t="s">
        <v>2540</v>
      </c>
      <c r="F25" s="6" t="s">
        <v>2541</v>
      </c>
      <c r="G25" s="6" t="s">
        <v>2542</v>
      </c>
      <c r="H25" s="146" t="s">
        <v>2543</v>
      </c>
      <c r="I25" s="165">
        <v>0.4</v>
      </c>
      <c r="J25" s="25">
        <v>14.489000000000001</v>
      </c>
      <c r="K25" s="165">
        <v>0.4</v>
      </c>
      <c r="L25" s="6">
        <v>1988</v>
      </c>
      <c r="M25" s="6" t="s">
        <v>2579</v>
      </c>
      <c r="N25" s="6" t="s">
        <v>2595</v>
      </c>
      <c r="O25" s="6" t="s">
        <v>2596</v>
      </c>
      <c r="P25" s="6" t="s">
        <v>2597</v>
      </c>
      <c r="Q25" s="6" t="s">
        <v>2548</v>
      </c>
      <c r="R25" s="6" t="s">
        <v>2549</v>
      </c>
      <c r="S25" s="6" t="s">
        <v>2550</v>
      </c>
      <c r="T25" s="23">
        <v>14.311325999999999</v>
      </c>
      <c r="U25" s="25">
        <f t="shared" si="0"/>
        <v>-0.17767400000000144</v>
      </c>
      <c r="V25" s="75"/>
      <c r="W25" s="75">
        <v>127</v>
      </c>
      <c r="X25" s="75"/>
      <c r="Y25" s="115">
        <f t="shared" ref="Y25" si="6">W25</f>
        <v>127</v>
      </c>
      <c r="Z25" s="6"/>
      <c r="AA25" s="6">
        <f>_xlfn.XLOOKUP(W25,Profielen!F:F,Profielen!R:R)</f>
        <v>-1.97</v>
      </c>
      <c r="AB25" s="122" t="s">
        <v>3830</v>
      </c>
      <c r="AC25" s="122" t="s">
        <v>4416</v>
      </c>
      <c r="AD25" s="122"/>
      <c r="AE25" s="122"/>
      <c r="AF25" s="190"/>
      <c r="AG25" s="189">
        <f t="shared" si="2"/>
        <v>0</v>
      </c>
      <c r="AH25" s="253"/>
    </row>
    <row r="26" spans="2:35" hidden="1" x14ac:dyDescent="0.2">
      <c r="B26" s="6">
        <v>930</v>
      </c>
      <c r="C26" s="6">
        <v>700010</v>
      </c>
      <c r="D26" s="6" t="s">
        <v>2598</v>
      </c>
      <c r="E26" s="6" t="s">
        <v>2540</v>
      </c>
      <c r="F26" s="6" t="s">
        <v>2541</v>
      </c>
      <c r="G26" s="6" t="s">
        <v>2542</v>
      </c>
      <c r="H26" s="6" t="s">
        <v>2543</v>
      </c>
      <c r="I26" s="165">
        <v>0.4</v>
      </c>
      <c r="J26" s="25">
        <v>56.45</v>
      </c>
      <c r="K26" s="165">
        <v>0.4</v>
      </c>
      <c r="L26" s="6">
        <v>1988</v>
      </c>
      <c r="M26" s="6" t="s">
        <v>2557</v>
      </c>
      <c r="N26" s="6" t="s">
        <v>2595</v>
      </c>
      <c r="O26" s="6" t="s">
        <v>2596</v>
      </c>
      <c r="P26" s="6" t="s">
        <v>2599</v>
      </c>
      <c r="Q26" s="6" t="s">
        <v>2548</v>
      </c>
      <c r="R26" s="6" t="s">
        <v>2549</v>
      </c>
      <c r="S26" s="6" t="s">
        <v>2550</v>
      </c>
      <c r="T26" s="23">
        <v>57.994000999999997</v>
      </c>
      <c r="U26" s="25">
        <f t="shared" si="0"/>
        <v>1.5440009999999944</v>
      </c>
      <c r="V26" s="75"/>
      <c r="W26" s="75">
        <v>127</v>
      </c>
      <c r="X26" s="75">
        <v>128</v>
      </c>
      <c r="Y26" s="115">
        <v>128</v>
      </c>
      <c r="Z26" s="6"/>
      <c r="AA26" s="6">
        <f>_xlfn.XLOOKUP(W26,Profielen!F:F,Profielen!R:R)</f>
        <v>-1.97</v>
      </c>
      <c r="AB26" s="122" t="s">
        <v>5657</v>
      </c>
      <c r="AC26" s="122" t="s">
        <v>4419</v>
      </c>
      <c r="AD26" s="122"/>
      <c r="AE26" s="122"/>
      <c r="AF26" s="190"/>
      <c r="AG26" s="189">
        <f t="shared" si="2"/>
        <v>0</v>
      </c>
      <c r="AH26" s="253"/>
    </row>
    <row r="27" spans="2:35" x14ac:dyDescent="0.2">
      <c r="B27" s="6">
        <v>931</v>
      </c>
      <c r="C27" s="6">
        <v>700010</v>
      </c>
      <c r="D27" s="6" t="s">
        <v>2600</v>
      </c>
      <c r="E27" s="6" t="s">
        <v>2540</v>
      </c>
      <c r="F27" s="6" t="s">
        <v>2541</v>
      </c>
      <c r="G27" s="6" t="s">
        <v>2542</v>
      </c>
      <c r="H27" s="146" t="s">
        <v>2543</v>
      </c>
      <c r="I27" s="165">
        <v>0.4</v>
      </c>
      <c r="J27" s="25">
        <v>44.832999999999998</v>
      </c>
      <c r="K27" s="165">
        <v>0.4</v>
      </c>
      <c r="L27" s="6">
        <v>1988</v>
      </c>
      <c r="M27" s="6" t="s">
        <v>2579</v>
      </c>
      <c r="N27" s="6" t="s">
        <v>2595</v>
      </c>
      <c r="O27" s="6" t="s">
        <v>2596</v>
      </c>
      <c r="P27" s="6" t="s">
        <v>2601</v>
      </c>
      <c r="Q27" s="6" t="s">
        <v>2548</v>
      </c>
      <c r="R27" s="6" t="s">
        <v>2549</v>
      </c>
      <c r="S27" s="6" t="s">
        <v>2550</v>
      </c>
      <c r="T27" s="23">
        <v>45.461781999999999</v>
      </c>
      <c r="U27" s="25">
        <f t="shared" si="0"/>
        <v>0.62878200000000106</v>
      </c>
      <c r="V27" s="75"/>
      <c r="W27" s="75">
        <v>128</v>
      </c>
      <c r="X27" s="75">
        <v>129</v>
      </c>
      <c r="Y27" s="115">
        <v>128</v>
      </c>
      <c r="Z27" s="6"/>
      <c r="AA27" s="6">
        <f>_xlfn.XLOOKUP(W27,Profielen!F:F,Profielen!R:R)</f>
        <v>-1.97</v>
      </c>
      <c r="AB27" s="122" t="s">
        <v>3830</v>
      </c>
      <c r="AC27" s="122"/>
      <c r="AD27" s="122"/>
      <c r="AE27" s="122"/>
      <c r="AF27" s="190"/>
      <c r="AG27" s="189">
        <f t="shared" si="2"/>
        <v>0</v>
      </c>
      <c r="AH27" s="253"/>
    </row>
    <row r="28" spans="2:35" x14ac:dyDescent="0.2">
      <c r="B28" s="6">
        <v>932</v>
      </c>
      <c r="C28" s="6">
        <v>700010</v>
      </c>
      <c r="D28" s="6" t="s">
        <v>2602</v>
      </c>
      <c r="E28" s="6" t="s">
        <v>2540</v>
      </c>
      <c r="F28" s="6" t="s">
        <v>2541</v>
      </c>
      <c r="G28" s="6" t="s">
        <v>2542</v>
      </c>
      <c r="H28" s="146" t="s">
        <v>2543</v>
      </c>
      <c r="I28" s="165">
        <v>0.25</v>
      </c>
      <c r="J28" s="25">
        <v>24.285</v>
      </c>
      <c r="K28" s="165">
        <v>0.25</v>
      </c>
      <c r="L28" s="6">
        <v>1988</v>
      </c>
      <c r="M28" s="6" t="s">
        <v>2544</v>
      </c>
      <c r="N28" s="6" t="s">
        <v>2595</v>
      </c>
      <c r="O28" s="6" t="s">
        <v>2596</v>
      </c>
      <c r="P28" s="6" t="s">
        <v>2603</v>
      </c>
      <c r="Q28" s="6" t="s">
        <v>2548</v>
      </c>
      <c r="R28" s="6" t="s">
        <v>2549</v>
      </c>
      <c r="S28" s="6" t="s">
        <v>2550</v>
      </c>
      <c r="T28" s="23">
        <v>49.413089999999997</v>
      </c>
      <c r="U28" s="25">
        <f t="shared" si="0"/>
        <v>25.128089999999997</v>
      </c>
      <c r="V28" s="75" t="s">
        <v>3781</v>
      </c>
      <c r="W28" s="75">
        <v>129</v>
      </c>
      <c r="X28" s="75"/>
      <c r="Y28" s="115">
        <f t="shared" ref="Y28:Y30" si="7">W28</f>
        <v>129</v>
      </c>
      <c r="Z28" s="6"/>
      <c r="AA28" s="6">
        <f>_xlfn.XLOOKUP(W28,Profielen!F:F,Profielen!R:R)</f>
        <v>-1.97</v>
      </c>
      <c r="AB28" s="122" t="s">
        <v>3830</v>
      </c>
      <c r="AC28" s="122"/>
      <c r="AD28" s="122"/>
      <c r="AE28" s="122"/>
      <c r="AF28" s="190"/>
      <c r="AG28" s="189">
        <f t="shared" si="2"/>
        <v>0</v>
      </c>
      <c r="AH28" s="253"/>
    </row>
    <row r="29" spans="2:35" x14ac:dyDescent="0.2">
      <c r="B29" s="6">
        <v>933</v>
      </c>
      <c r="C29" s="6">
        <v>700010</v>
      </c>
      <c r="D29" s="6" t="s">
        <v>2604</v>
      </c>
      <c r="E29" s="6" t="s">
        <v>2540</v>
      </c>
      <c r="F29" s="6" t="s">
        <v>2541</v>
      </c>
      <c r="G29" s="6" t="s">
        <v>2542</v>
      </c>
      <c r="H29" s="146" t="s">
        <v>2543</v>
      </c>
      <c r="I29" s="165">
        <v>0.4</v>
      </c>
      <c r="J29" s="25">
        <v>23.513999999999999</v>
      </c>
      <c r="K29" s="165">
        <v>0.4</v>
      </c>
      <c r="L29" s="6">
        <v>1988</v>
      </c>
      <c r="M29" s="6" t="s">
        <v>2579</v>
      </c>
      <c r="N29" s="6" t="s">
        <v>2595</v>
      </c>
      <c r="O29" s="6" t="s">
        <v>2596</v>
      </c>
      <c r="P29" s="6" t="s">
        <v>2605</v>
      </c>
      <c r="Q29" s="6" t="s">
        <v>2548</v>
      </c>
      <c r="R29" s="6" t="s">
        <v>2549</v>
      </c>
      <c r="S29" s="6" t="s">
        <v>2550</v>
      </c>
      <c r="T29" s="23">
        <v>23.99006</v>
      </c>
      <c r="U29" s="25">
        <f t="shared" si="0"/>
        <v>0.47606000000000037</v>
      </c>
      <c r="V29" s="75"/>
      <c r="W29" s="75">
        <v>129</v>
      </c>
      <c r="X29" s="75"/>
      <c r="Y29" s="115">
        <f t="shared" si="7"/>
        <v>129</v>
      </c>
      <c r="Z29" s="6"/>
      <c r="AA29" s="6">
        <f>_xlfn.XLOOKUP(W29,Profielen!F:F,Profielen!R:R)</f>
        <v>-1.97</v>
      </c>
      <c r="AB29" s="122" t="s">
        <v>3830</v>
      </c>
      <c r="AC29" s="122"/>
      <c r="AD29" s="122"/>
      <c r="AE29" s="122"/>
      <c r="AF29" s="190"/>
      <c r="AG29" s="189">
        <f t="shared" si="2"/>
        <v>0</v>
      </c>
      <c r="AH29" s="253"/>
    </row>
    <row r="30" spans="2:35" hidden="1" x14ac:dyDescent="0.2">
      <c r="B30" s="6">
        <v>934</v>
      </c>
      <c r="C30" s="6">
        <v>700010</v>
      </c>
      <c r="D30" s="6" t="s">
        <v>2606</v>
      </c>
      <c r="E30" s="6" t="s">
        <v>2540</v>
      </c>
      <c r="F30" s="6" t="s">
        <v>2541</v>
      </c>
      <c r="G30" s="6" t="s">
        <v>2542</v>
      </c>
      <c r="H30" s="6" t="s">
        <v>2543</v>
      </c>
      <c r="I30" s="165">
        <v>0.4</v>
      </c>
      <c r="J30" s="25">
        <v>49</v>
      </c>
      <c r="K30" s="165">
        <v>0.4</v>
      </c>
      <c r="L30" s="6">
        <v>1988</v>
      </c>
      <c r="M30" s="6" t="s">
        <v>2579</v>
      </c>
      <c r="N30" s="6" t="s">
        <v>2595</v>
      </c>
      <c r="O30" s="6" t="s">
        <v>2596</v>
      </c>
      <c r="P30" s="6" t="s">
        <v>2599</v>
      </c>
      <c r="Q30" s="6" t="s">
        <v>2548</v>
      </c>
      <c r="R30" s="6" t="s">
        <v>2549</v>
      </c>
      <c r="S30" s="6" t="s">
        <v>2550</v>
      </c>
      <c r="T30" s="23">
        <v>49.165329999999997</v>
      </c>
      <c r="U30" s="25">
        <f t="shared" si="0"/>
        <v>0.16532999999999731</v>
      </c>
      <c r="V30" s="75"/>
      <c r="W30" s="75">
        <v>129</v>
      </c>
      <c r="X30" s="75"/>
      <c r="Y30" s="115">
        <f t="shared" si="7"/>
        <v>129</v>
      </c>
      <c r="Z30" s="6"/>
      <c r="AA30" s="6">
        <f>_xlfn.XLOOKUP(W30,Profielen!F:F,Profielen!R:R)</f>
        <v>-1.97</v>
      </c>
      <c r="AB30" s="122" t="s">
        <v>32</v>
      </c>
      <c r="AC30" s="122" t="s">
        <v>4325</v>
      </c>
      <c r="AD30" s="122"/>
      <c r="AE30" s="122"/>
      <c r="AF30" s="190"/>
      <c r="AG30" s="189">
        <f t="shared" si="2"/>
        <v>0</v>
      </c>
      <c r="AH30" s="253"/>
    </row>
    <row r="31" spans="2:35" x14ac:dyDescent="0.2">
      <c r="B31" s="6">
        <v>939</v>
      </c>
      <c r="C31" s="6">
        <v>700010</v>
      </c>
      <c r="D31" s="6" t="s">
        <v>2607</v>
      </c>
      <c r="E31" s="6" t="s">
        <v>2540</v>
      </c>
      <c r="F31" s="6" t="s">
        <v>2541</v>
      </c>
      <c r="G31" s="6" t="s">
        <v>2542</v>
      </c>
      <c r="H31" s="146" t="s">
        <v>2543</v>
      </c>
      <c r="I31" s="165">
        <v>0.3</v>
      </c>
      <c r="J31" s="25">
        <v>10.151999999999999</v>
      </c>
      <c r="K31" s="165">
        <v>0.3</v>
      </c>
      <c r="L31" s="6">
        <v>1992</v>
      </c>
      <c r="M31" s="6" t="s">
        <v>2579</v>
      </c>
      <c r="N31" s="6" t="s">
        <v>2595</v>
      </c>
      <c r="O31" s="6" t="s">
        <v>2608</v>
      </c>
      <c r="P31" s="6" t="s">
        <v>2609</v>
      </c>
      <c r="Q31" s="6" t="s">
        <v>2548</v>
      </c>
      <c r="R31" s="6" t="s">
        <v>2549</v>
      </c>
      <c r="S31" s="6" t="s">
        <v>2550</v>
      </c>
      <c r="T31" s="23">
        <v>9.3777779999999993</v>
      </c>
      <c r="U31" s="25">
        <f t="shared" si="0"/>
        <v>-0.77422199999999997</v>
      </c>
      <c r="V31" s="75"/>
      <c r="W31" s="75">
        <v>130</v>
      </c>
      <c r="X31" s="75">
        <v>138</v>
      </c>
      <c r="Y31" s="115">
        <v>130</v>
      </c>
      <c r="Z31" s="6"/>
      <c r="AA31" s="6">
        <f>_xlfn.XLOOKUP(W31,Profielen!F:F,Profielen!R:R)</f>
        <v>-1.97</v>
      </c>
      <c r="AB31" s="122" t="s">
        <v>3830</v>
      </c>
      <c r="AC31" s="122"/>
      <c r="AD31" s="122"/>
      <c r="AE31" s="122"/>
      <c r="AF31" s="190"/>
      <c r="AG31" s="189">
        <f t="shared" si="2"/>
        <v>0</v>
      </c>
      <c r="AH31" s="253"/>
    </row>
    <row r="32" spans="2:35" x14ac:dyDescent="0.2">
      <c r="B32" s="6">
        <v>941</v>
      </c>
      <c r="C32" s="6">
        <v>700010</v>
      </c>
      <c r="D32" s="6" t="s">
        <v>2610</v>
      </c>
      <c r="E32" s="6" t="s">
        <v>2540</v>
      </c>
      <c r="F32" s="6" t="s">
        <v>2541</v>
      </c>
      <c r="G32" s="6" t="s">
        <v>2542</v>
      </c>
      <c r="H32" s="6" t="s">
        <v>2543</v>
      </c>
      <c r="I32" s="165">
        <v>0.4</v>
      </c>
      <c r="J32" s="25">
        <v>24.82</v>
      </c>
      <c r="K32" s="165">
        <v>0.4</v>
      </c>
      <c r="L32" s="6">
        <v>1991</v>
      </c>
      <c r="M32" s="6" t="s">
        <v>2579</v>
      </c>
      <c r="N32" s="6" t="s">
        <v>2595</v>
      </c>
      <c r="O32" s="6" t="s">
        <v>2608</v>
      </c>
      <c r="P32" s="6" t="s">
        <v>2611</v>
      </c>
      <c r="Q32" s="6" t="s">
        <v>2548</v>
      </c>
      <c r="R32" s="6" t="s">
        <v>2549</v>
      </c>
      <c r="S32" s="6" t="s">
        <v>2550</v>
      </c>
      <c r="T32" s="23">
        <v>25.288744999999999</v>
      </c>
      <c r="U32" s="25">
        <f t="shared" si="0"/>
        <v>0.46874499999999841</v>
      </c>
      <c r="V32" s="75"/>
      <c r="W32" s="75">
        <v>131</v>
      </c>
      <c r="X32" s="75"/>
      <c r="Y32" s="115">
        <f t="shared" ref="Y32:Y33" si="8">W32</f>
        <v>131</v>
      </c>
      <c r="Z32" s="6"/>
      <c r="AA32" s="6">
        <f>_xlfn.XLOOKUP(W32,Profielen!F:F,Profielen!R:R)</f>
        <v>-1.97</v>
      </c>
      <c r="AB32" s="122" t="s">
        <v>3830</v>
      </c>
      <c r="AC32" s="122" t="s">
        <v>4444</v>
      </c>
      <c r="AD32" s="122"/>
      <c r="AE32" s="122"/>
      <c r="AF32" s="190"/>
      <c r="AG32" s="189">
        <f t="shared" si="2"/>
        <v>0</v>
      </c>
      <c r="AH32" s="253"/>
    </row>
    <row r="33" spans="2:34" x14ac:dyDescent="0.2">
      <c r="B33" s="6">
        <v>942</v>
      </c>
      <c r="C33" s="6">
        <v>700010</v>
      </c>
      <c r="D33" s="6" t="s">
        <v>2612</v>
      </c>
      <c r="E33" s="6" t="s">
        <v>2540</v>
      </c>
      <c r="F33" s="6" t="s">
        <v>2541</v>
      </c>
      <c r="G33" s="6" t="s">
        <v>2542</v>
      </c>
      <c r="H33" s="146" t="s">
        <v>2543</v>
      </c>
      <c r="I33" s="165">
        <v>0.4</v>
      </c>
      <c r="J33" s="25">
        <v>25.376999999999999</v>
      </c>
      <c r="K33" s="165">
        <v>0.4</v>
      </c>
      <c r="L33" s="6">
        <v>1991</v>
      </c>
      <c r="M33" s="6" t="s">
        <v>2579</v>
      </c>
      <c r="N33" s="6" t="s">
        <v>2595</v>
      </c>
      <c r="O33" s="6" t="s">
        <v>2608</v>
      </c>
      <c r="P33" s="6" t="s">
        <v>2611</v>
      </c>
      <c r="Q33" s="6" t="s">
        <v>2548</v>
      </c>
      <c r="R33" s="6" t="s">
        <v>2549</v>
      </c>
      <c r="S33" s="6" t="s">
        <v>2550</v>
      </c>
      <c r="T33" s="23">
        <v>25.377191</v>
      </c>
      <c r="U33" s="25">
        <f t="shared" si="0"/>
        <v>1.9100000000094042E-4</v>
      </c>
      <c r="V33" s="75"/>
      <c r="W33" s="75">
        <v>131</v>
      </c>
      <c r="X33" s="75"/>
      <c r="Y33" s="115">
        <f t="shared" si="8"/>
        <v>131</v>
      </c>
      <c r="Z33" s="6"/>
      <c r="AA33" s="6">
        <f>_xlfn.XLOOKUP(W33,Profielen!F:F,Profielen!R:R)</f>
        <v>-1.97</v>
      </c>
      <c r="AB33" s="122" t="s">
        <v>3830</v>
      </c>
      <c r="AC33" s="122" t="s">
        <v>4446</v>
      </c>
      <c r="AD33" s="122"/>
      <c r="AE33" s="122"/>
      <c r="AF33" s="190"/>
      <c r="AG33" s="189">
        <f t="shared" si="2"/>
        <v>0</v>
      </c>
      <c r="AH33" s="253"/>
    </row>
    <row r="34" spans="2:34" x14ac:dyDescent="0.2">
      <c r="B34" s="6">
        <v>943</v>
      </c>
      <c r="C34" s="6">
        <v>700020</v>
      </c>
      <c r="D34" s="6" t="s">
        <v>2613</v>
      </c>
      <c r="E34" s="6" t="s">
        <v>2540</v>
      </c>
      <c r="F34" s="6" t="s">
        <v>2541</v>
      </c>
      <c r="G34" s="6" t="s">
        <v>2542</v>
      </c>
      <c r="H34" s="146" t="s">
        <v>2543</v>
      </c>
      <c r="I34" s="165">
        <v>0.6</v>
      </c>
      <c r="J34" s="25">
        <v>17.945</v>
      </c>
      <c r="K34" s="165">
        <v>0.6</v>
      </c>
      <c r="L34" s="6">
        <v>1991</v>
      </c>
      <c r="M34" s="6" t="s">
        <v>2579</v>
      </c>
      <c r="N34" s="6" t="s">
        <v>2595</v>
      </c>
      <c r="O34" s="6" t="s">
        <v>2608</v>
      </c>
      <c r="P34" s="6" t="s">
        <v>2614</v>
      </c>
      <c r="Q34" s="6" t="s">
        <v>2548</v>
      </c>
      <c r="R34" s="6" t="s">
        <v>2549</v>
      </c>
      <c r="S34" s="6" t="s">
        <v>2550</v>
      </c>
      <c r="T34" s="23">
        <v>19.485645000000002</v>
      </c>
      <c r="U34" s="25">
        <f t="shared" si="0"/>
        <v>1.5406450000000014</v>
      </c>
      <c r="V34" s="75"/>
      <c r="W34" s="75">
        <v>134</v>
      </c>
      <c r="X34" s="75">
        <v>135</v>
      </c>
      <c r="Y34" s="115">
        <v>135</v>
      </c>
      <c r="Z34" s="6"/>
      <c r="AA34" s="6">
        <f>_xlfn.XLOOKUP(W34,Profielen!F:F,Profielen!R:R)</f>
        <v>-1.97</v>
      </c>
      <c r="AB34" s="122" t="s">
        <v>3830</v>
      </c>
      <c r="AC34" s="122" t="s">
        <v>4448</v>
      </c>
      <c r="AD34" s="122"/>
      <c r="AE34" s="122"/>
      <c r="AF34" s="190"/>
      <c r="AG34" s="189">
        <f t="shared" si="2"/>
        <v>0</v>
      </c>
      <c r="AH34" s="253"/>
    </row>
    <row r="35" spans="2:34" x14ac:dyDescent="0.2">
      <c r="B35" s="6">
        <v>945</v>
      </c>
      <c r="C35" s="6">
        <v>700010</v>
      </c>
      <c r="D35" s="6" t="s">
        <v>2615</v>
      </c>
      <c r="E35" s="6" t="s">
        <v>2540</v>
      </c>
      <c r="F35" s="6" t="s">
        <v>2541</v>
      </c>
      <c r="G35" s="6" t="s">
        <v>2542</v>
      </c>
      <c r="H35" s="146" t="s">
        <v>2543</v>
      </c>
      <c r="I35" s="165">
        <v>0.4</v>
      </c>
      <c r="J35" s="25">
        <v>24.279</v>
      </c>
      <c r="K35" s="165">
        <v>0.4</v>
      </c>
      <c r="L35" s="6">
        <v>1991</v>
      </c>
      <c r="M35" s="6" t="s">
        <v>2579</v>
      </c>
      <c r="N35" s="6" t="s">
        <v>2595</v>
      </c>
      <c r="O35" s="6" t="s">
        <v>2608</v>
      </c>
      <c r="P35" s="6" t="s">
        <v>2611</v>
      </c>
      <c r="Q35" s="6" t="s">
        <v>2548</v>
      </c>
      <c r="R35" s="6" t="s">
        <v>2549</v>
      </c>
      <c r="S35" s="6" t="s">
        <v>2550</v>
      </c>
      <c r="T35" s="23">
        <v>24.508471</v>
      </c>
      <c r="U35" s="25">
        <f t="shared" si="0"/>
        <v>0.2294710000000002</v>
      </c>
      <c r="V35" s="75"/>
      <c r="W35" s="75">
        <v>120</v>
      </c>
      <c r="X35" s="75">
        <v>131</v>
      </c>
      <c r="Y35" s="115">
        <v>120</v>
      </c>
      <c r="Z35" s="6"/>
      <c r="AA35" s="6">
        <f>_xlfn.XLOOKUP(W35,Profielen!F:F,Profielen!R:R)</f>
        <v>-1.97</v>
      </c>
      <c r="AB35" s="122" t="s">
        <v>3830</v>
      </c>
      <c r="AC35" s="122"/>
      <c r="AD35" s="122"/>
      <c r="AE35" s="122"/>
      <c r="AF35" s="190"/>
      <c r="AG35" s="189">
        <f t="shared" si="2"/>
        <v>0</v>
      </c>
      <c r="AH35" s="253"/>
    </row>
    <row r="36" spans="2:34" x14ac:dyDescent="0.2">
      <c r="B36" s="6">
        <v>946</v>
      </c>
      <c r="C36" s="6">
        <v>700030</v>
      </c>
      <c r="D36" s="6" t="s">
        <v>2616</v>
      </c>
      <c r="E36" s="6" t="s">
        <v>2540</v>
      </c>
      <c r="F36" s="6" t="s">
        <v>2541</v>
      </c>
      <c r="G36" s="6" t="s">
        <v>2542</v>
      </c>
      <c r="H36" s="6" t="s">
        <v>2543</v>
      </c>
      <c r="I36" s="165">
        <v>0.8</v>
      </c>
      <c r="J36" s="25">
        <v>19</v>
      </c>
      <c r="K36" s="165">
        <v>0.8</v>
      </c>
      <c r="L36" s="6">
        <v>2016</v>
      </c>
      <c r="M36" s="6" t="s">
        <v>2544</v>
      </c>
      <c r="N36" s="6" t="s">
        <v>2595</v>
      </c>
      <c r="O36" s="6" t="s">
        <v>2608</v>
      </c>
      <c r="P36" s="6" t="s">
        <v>2617</v>
      </c>
      <c r="Q36" s="6" t="s">
        <v>2548</v>
      </c>
      <c r="R36" s="6" t="s">
        <v>2549</v>
      </c>
      <c r="S36" s="6" t="s">
        <v>2550</v>
      </c>
      <c r="T36" s="23">
        <v>19.103090999999999</v>
      </c>
      <c r="U36" s="25">
        <f t="shared" si="0"/>
        <v>0.10309099999999916</v>
      </c>
      <c r="V36" s="75"/>
      <c r="W36" s="75">
        <v>121</v>
      </c>
      <c r="X36" s="75">
        <v>132</v>
      </c>
      <c r="Y36" s="115">
        <v>121</v>
      </c>
      <c r="Z36" s="6"/>
      <c r="AA36" s="6">
        <f>_xlfn.XLOOKUP(W36,Profielen!F:F,Profielen!R:R)</f>
        <v>-1.97</v>
      </c>
      <c r="AB36" s="122" t="s">
        <v>3830</v>
      </c>
      <c r="AC36" s="122"/>
      <c r="AD36" s="122"/>
      <c r="AE36" s="122"/>
      <c r="AF36" s="190"/>
      <c r="AG36" s="189">
        <f t="shared" si="2"/>
        <v>0</v>
      </c>
      <c r="AH36" s="253"/>
    </row>
    <row r="37" spans="2:34" x14ac:dyDescent="0.2">
      <c r="B37" s="6">
        <v>947</v>
      </c>
      <c r="C37" s="6">
        <v>700010</v>
      </c>
      <c r="D37" s="6" t="s">
        <v>2618</v>
      </c>
      <c r="E37" s="6" t="s">
        <v>2540</v>
      </c>
      <c r="F37" s="6" t="s">
        <v>2541</v>
      </c>
      <c r="G37" s="6" t="s">
        <v>2542</v>
      </c>
      <c r="H37" s="146" t="s">
        <v>2543</v>
      </c>
      <c r="I37" s="165">
        <v>0.4</v>
      </c>
      <c r="J37" s="25">
        <v>54.734000000000002</v>
      </c>
      <c r="K37" s="165">
        <v>0.4</v>
      </c>
      <c r="L37" s="6">
        <v>1992</v>
      </c>
      <c r="M37" s="6" t="s">
        <v>2579</v>
      </c>
      <c r="N37" s="6" t="s">
        <v>2595</v>
      </c>
      <c r="O37" s="6" t="s">
        <v>2608</v>
      </c>
      <c r="P37" s="6" t="s">
        <v>2619</v>
      </c>
      <c r="Q37" s="6" t="s">
        <v>2548</v>
      </c>
      <c r="R37" s="6" t="s">
        <v>2549</v>
      </c>
      <c r="S37" s="6" t="s">
        <v>2550</v>
      </c>
      <c r="T37" s="23">
        <v>54.224086999999997</v>
      </c>
      <c r="U37" s="25">
        <f t="shared" si="0"/>
        <v>-0.5099130000000045</v>
      </c>
      <c r="V37" s="75"/>
      <c r="W37" s="75">
        <v>120</v>
      </c>
      <c r="X37" s="75"/>
      <c r="Y37" s="115">
        <f t="shared" ref="Y37:Y42" si="9">W37</f>
        <v>120</v>
      </c>
      <c r="Z37" s="6"/>
      <c r="AA37" s="6">
        <f>_xlfn.XLOOKUP(W37,Profielen!F:F,Profielen!R:R)</f>
        <v>-1.97</v>
      </c>
      <c r="AB37" s="122" t="s">
        <v>3830</v>
      </c>
      <c r="AC37" s="122"/>
      <c r="AD37" s="122"/>
      <c r="AE37" s="122"/>
      <c r="AF37" s="190"/>
      <c r="AG37" s="189">
        <f t="shared" si="2"/>
        <v>0</v>
      </c>
      <c r="AH37" s="253"/>
    </row>
    <row r="38" spans="2:34" hidden="1" x14ac:dyDescent="0.2">
      <c r="B38" s="6">
        <v>949</v>
      </c>
      <c r="C38" s="6">
        <v>700010</v>
      </c>
      <c r="D38" s="6" t="s">
        <v>2620</v>
      </c>
      <c r="E38" s="6" t="s">
        <v>2540</v>
      </c>
      <c r="F38" s="6" t="s">
        <v>2541</v>
      </c>
      <c r="G38" s="6" t="s">
        <v>2542</v>
      </c>
      <c r="H38" s="146" t="s">
        <v>2543</v>
      </c>
      <c r="I38" s="165">
        <v>0.315</v>
      </c>
      <c r="J38" s="25">
        <v>13.531000000000001</v>
      </c>
      <c r="K38" s="165">
        <v>0.315</v>
      </c>
      <c r="L38" s="6">
        <v>1991</v>
      </c>
      <c r="M38" s="6" t="s">
        <v>2544</v>
      </c>
      <c r="N38" s="6" t="s">
        <v>2595</v>
      </c>
      <c r="O38" s="6" t="s">
        <v>2621</v>
      </c>
      <c r="P38" s="6" t="s">
        <v>2622</v>
      </c>
      <c r="Q38" s="6" t="s">
        <v>2548</v>
      </c>
      <c r="R38" s="6" t="s">
        <v>2549</v>
      </c>
      <c r="S38" s="6" t="s">
        <v>2550</v>
      </c>
      <c r="T38" s="23">
        <v>8.1653859999999998</v>
      </c>
      <c r="U38" s="25">
        <f t="shared" si="0"/>
        <v>-5.3656140000000008</v>
      </c>
      <c r="V38" s="75"/>
      <c r="W38" s="75">
        <v>112</v>
      </c>
      <c r="X38" s="75"/>
      <c r="Y38" s="115">
        <f t="shared" si="9"/>
        <v>112</v>
      </c>
      <c r="Z38" s="6"/>
      <c r="AA38" s="6">
        <f>_xlfn.XLOOKUP(W38,Profielen!F:F,Profielen!R:R)</f>
        <v>-1.97</v>
      </c>
      <c r="AB38" s="122" t="s">
        <v>32</v>
      </c>
      <c r="AC38" s="122"/>
      <c r="AD38" s="122"/>
      <c r="AE38" s="122"/>
      <c r="AF38" s="190"/>
      <c r="AG38" s="189">
        <f t="shared" si="2"/>
        <v>0</v>
      </c>
      <c r="AH38" s="253"/>
    </row>
    <row r="39" spans="2:34" hidden="1" x14ac:dyDescent="0.2">
      <c r="B39" s="6">
        <v>950</v>
      </c>
      <c r="C39" s="6">
        <v>700010</v>
      </c>
      <c r="D39" s="6" t="s">
        <v>2623</v>
      </c>
      <c r="E39" s="6" t="s">
        <v>2540</v>
      </c>
      <c r="F39" s="6" t="s">
        <v>2541</v>
      </c>
      <c r="G39" s="6" t="s">
        <v>2542</v>
      </c>
      <c r="H39" s="146" t="s">
        <v>2543</v>
      </c>
      <c r="I39" s="165">
        <v>0.4</v>
      </c>
      <c r="J39" s="25">
        <v>10.566000000000001</v>
      </c>
      <c r="K39" s="165">
        <v>0.4</v>
      </c>
      <c r="L39" s="6">
        <v>1992</v>
      </c>
      <c r="M39" s="6" t="s">
        <v>2579</v>
      </c>
      <c r="N39" s="6" t="s">
        <v>2595</v>
      </c>
      <c r="O39" s="6" t="s">
        <v>2608</v>
      </c>
      <c r="P39" s="6" t="s">
        <v>2624</v>
      </c>
      <c r="Q39" s="6" t="s">
        <v>2548</v>
      </c>
      <c r="R39" s="6" t="s">
        <v>2549</v>
      </c>
      <c r="S39" s="6" t="s">
        <v>2550</v>
      </c>
      <c r="T39" s="23">
        <v>21.759681</v>
      </c>
      <c r="U39" s="25">
        <f t="shared" si="0"/>
        <v>11.193681</v>
      </c>
      <c r="V39" s="75" t="s">
        <v>3781</v>
      </c>
      <c r="W39" s="75">
        <v>121</v>
      </c>
      <c r="X39" s="75"/>
      <c r="Y39" s="115">
        <f t="shared" si="9"/>
        <v>121</v>
      </c>
      <c r="Z39" s="6"/>
      <c r="AA39" s="6">
        <f>_xlfn.XLOOKUP(W39,Profielen!F:F,Profielen!R:R)</f>
        <v>-1.97</v>
      </c>
      <c r="AB39" s="122" t="s">
        <v>32</v>
      </c>
      <c r="AC39" s="122" t="s">
        <v>4457</v>
      </c>
      <c r="AD39" s="122"/>
      <c r="AE39" s="122"/>
      <c r="AF39" s="190"/>
      <c r="AG39" s="189">
        <f t="shared" si="2"/>
        <v>0</v>
      </c>
      <c r="AH39" s="253"/>
    </row>
    <row r="40" spans="2:34" x14ac:dyDescent="0.2">
      <c r="B40" s="6">
        <v>951</v>
      </c>
      <c r="C40" s="6">
        <v>700020</v>
      </c>
      <c r="D40" s="6" t="s">
        <v>2625</v>
      </c>
      <c r="E40" s="6" t="s">
        <v>2540</v>
      </c>
      <c r="F40" s="6" t="s">
        <v>2541</v>
      </c>
      <c r="G40" s="6" t="s">
        <v>2542</v>
      </c>
      <c r="H40" s="146" t="s">
        <v>2543</v>
      </c>
      <c r="I40" s="165">
        <v>0.6</v>
      </c>
      <c r="J40" s="25">
        <v>10.272</v>
      </c>
      <c r="K40" s="165">
        <v>0.6</v>
      </c>
      <c r="L40" s="6">
        <v>1992</v>
      </c>
      <c r="M40" s="6" t="s">
        <v>2579</v>
      </c>
      <c r="N40" s="6" t="s">
        <v>2595</v>
      </c>
      <c r="O40" s="6" t="s">
        <v>2626</v>
      </c>
      <c r="P40" s="6" t="s">
        <v>2622</v>
      </c>
      <c r="Q40" s="6" t="s">
        <v>2548</v>
      </c>
      <c r="R40" s="6" t="s">
        <v>2549</v>
      </c>
      <c r="S40" s="6" t="s">
        <v>2550</v>
      </c>
      <c r="T40" s="23">
        <v>22.472670000000001</v>
      </c>
      <c r="U40" s="25">
        <f t="shared" si="0"/>
        <v>12.200670000000001</v>
      </c>
      <c r="V40" s="75" t="s">
        <v>3781</v>
      </c>
      <c r="W40" s="75">
        <v>121</v>
      </c>
      <c r="X40" s="75"/>
      <c r="Y40" s="115">
        <f t="shared" si="9"/>
        <v>121</v>
      </c>
      <c r="Z40" s="6"/>
      <c r="AA40" s="6">
        <f>_xlfn.XLOOKUP(W40,Profielen!F:F,Profielen!R:R)</f>
        <v>-1.97</v>
      </c>
      <c r="AB40" s="122" t="s">
        <v>3830</v>
      </c>
      <c r="AC40" s="122" t="s">
        <v>4459</v>
      </c>
      <c r="AD40" s="122"/>
      <c r="AE40" s="122"/>
      <c r="AF40" s="190"/>
      <c r="AG40" s="189">
        <f t="shared" ref="AG40:AG71" si="10">(I40/2)/(K40/2)*(PI()*(K40/2)^2/2+(AF40-(K40/2))*SQRT((K40/2)^2-(AF40-(K40/2))^2)+(K40/2)^2*ASIN(AF40/(K40/2)-1))*T40</f>
        <v>0</v>
      </c>
      <c r="AH40" s="253"/>
    </row>
    <row r="41" spans="2:34" hidden="1" x14ac:dyDescent="0.2">
      <c r="B41" s="6">
        <v>952</v>
      </c>
      <c r="C41" s="6">
        <v>700010</v>
      </c>
      <c r="D41" s="6" t="s">
        <v>2627</v>
      </c>
      <c r="E41" s="6" t="s">
        <v>2540</v>
      </c>
      <c r="F41" s="6" t="s">
        <v>2541</v>
      </c>
      <c r="G41" s="6" t="s">
        <v>2542</v>
      </c>
      <c r="H41" s="146" t="s">
        <v>2543</v>
      </c>
      <c r="I41" s="165">
        <v>0.4</v>
      </c>
      <c r="J41" s="25">
        <v>26.831</v>
      </c>
      <c r="K41" s="165">
        <v>0.4</v>
      </c>
      <c r="L41" s="6">
        <v>1993</v>
      </c>
      <c r="M41" s="6" t="s">
        <v>2579</v>
      </c>
      <c r="N41" s="6" t="s">
        <v>2595</v>
      </c>
      <c r="O41" s="6" t="s">
        <v>2621</v>
      </c>
      <c r="P41" s="6" t="s">
        <v>2628</v>
      </c>
      <c r="Q41" s="6" t="s">
        <v>2548</v>
      </c>
      <c r="R41" s="6" t="s">
        <v>2549</v>
      </c>
      <c r="S41" s="6" t="s">
        <v>2550</v>
      </c>
      <c r="T41" s="23">
        <v>26.831230000000001</v>
      </c>
      <c r="U41" s="25">
        <f t="shared" si="0"/>
        <v>2.3000000000195087E-4</v>
      </c>
      <c r="V41" s="75"/>
      <c r="W41" s="75">
        <v>112</v>
      </c>
      <c r="X41" s="75"/>
      <c r="Y41" s="115">
        <f t="shared" si="9"/>
        <v>112</v>
      </c>
      <c r="Z41" s="6"/>
      <c r="AA41" s="6">
        <f>_xlfn.XLOOKUP(W41,Profielen!F:F,Profielen!R:R)</f>
        <v>-1.97</v>
      </c>
      <c r="AB41" s="122" t="s">
        <v>32</v>
      </c>
      <c r="AC41" s="122" t="s">
        <v>4461</v>
      </c>
      <c r="AD41" s="122"/>
      <c r="AE41" s="122"/>
      <c r="AF41" s="190"/>
      <c r="AG41" s="189">
        <f t="shared" si="10"/>
        <v>0</v>
      </c>
      <c r="AH41" s="253"/>
    </row>
    <row r="42" spans="2:34" x14ac:dyDescent="0.2">
      <c r="B42" s="6">
        <v>953</v>
      </c>
      <c r="C42" s="6">
        <v>700020</v>
      </c>
      <c r="D42" s="6" t="s">
        <v>2629</v>
      </c>
      <c r="E42" s="6" t="s">
        <v>2540</v>
      </c>
      <c r="F42" s="6" t="s">
        <v>2541</v>
      </c>
      <c r="G42" s="6" t="s">
        <v>2542</v>
      </c>
      <c r="H42" s="146" t="s">
        <v>2543</v>
      </c>
      <c r="I42" s="165">
        <v>0.5</v>
      </c>
      <c r="J42" s="25">
        <v>12.010999999999999</v>
      </c>
      <c r="K42" s="165">
        <v>0.5</v>
      </c>
      <c r="L42" s="6">
        <v>2004</v>
      </c>
      <c r="M42" s="6" t="s">
        <v>2579</v>
      </c>
      <c r="N42" s="6" t="s">
        <v>2595</v>
      </c>
      <c r="O42" s="6" t="s">
        <v>2621</v>
      </c>
      <c r="P42" s="6" t="s">
        <v>2622</v>
      </c>
      <c r="Q42" s="6" t="s">
        <v>2548</v>
      </c>
      <c r="R42" s="6" t="s">
        <v>2549</v>
      </c>
      <c r="S42" s="6" t="s">
        <v>2550</v>
      </c>
      <c r="T42" s="23">
        <v>23.397749999999998</v>
      </c>
      <c r="U42" s="25">
        <f t="shared" si="0"/>
        <v>11.386749999999999</v>
      </c>
      <c r="V42" s="75" t="s">
        <v>3781</v>
      </c>
      <c r="W42" s="75">
        <v>115</v>
      </c>
      <c r="X42" s="75"/>
      <c r="Y42" s="115">
        <f t="shared" si="9"/>
        <v>115</v>
      </c>
      <c r="Z42" s="6"/>
      <c r="AA42" s="6">
        <f>_xlfn.XLOOKUP(W42,Profielen!F:F,Profielen!R:R)</f>
        <v>-1.97</v>
      </c>
      <c r="AB42" s="122" t="s">
        <v>3830</v>
      </c>
      <c r="AC42" s="122"/>
      <c r="AD42" s="122"/>
      <c r="AE42" s="122"/>
      <c r="AF42" s="190"/>
      <c r="AG42" s="189">
        <f t="shared" si="10"/>
        <v>0</v>
      </c>
      <c r="AH42" s="253"/>
    </row>
    <row r="43" spans="2:34" hidden="1" x14ac:dyDescent="0.2">
      <c r="B43" s="6">
        <v>954</v>
      </c>
      <c r="C43" s="6">
        <v>700010</v>
      </c>
      <c r="D43" s="6" t="s">
        <v>2630</v>
      </c>
      <c r="E43" s="6" t="s">
        <v>2540</v>
      </c>
      <c r="F43" s="6" t="s">
        <v>2541</v>
      </c>
      <c r="G43" s="6" t="s">
        <v>2542</v>
      </c>
      <c r="H43" s="6" t="s">
        <v>2543</v>
      </c>
      <c r="I43" s="165">
        <v>0.4</v>
      </c>
      <c r="J43" s="25">
        <v>14.67</v>
      </c>
      <c r="K43" s="165">
        <v>0.4</v>
      </c>
      <c r="L43" s="6">
        <v>1993</v>
      </c>
      <c r="M43" s="6" t="s">
        <v>2579</v>
      </c>
      <c r="N43" s="6" t="s">
        <v>2595</v>
      </c>
      <c r="O43" s="6" t="s">
        <v>2621</v>
      </c>
      <c r="P43" s="6" t="s">
        <v>2631</v>
      </c>
      <c r="Q43" s="6" t="s">
        <v>2548</v>
      </c>
      <c r="R43" s="6" t="s">
        <v>2549</v>
      </c>
      <c r="S43" s="6" t="s">
        <v>2550</v>
      </c>
      <c r="T43" s="23">
        <v>30.346333000000001</v>
      </c>
      <c r="U43" s="25">
        <f t="shared" si="0"/>
        <v>15.676333000000001</v>
      </c>
      <c r="V43" s="75" t="s">
        <v>3781</v>
      </c>
      <c r="W43" s="75">
        <v>113</v>
      </c>
      <c r="X43" s="75">
        <v>114</v>
      </c>
      <c r="Y43" s="115">
        <f>W43</f>
        <v>113</v>
      </c>
      <c r="Z43" s="6"/>
      <c r="AA43" s="6">
        <f>_xlfn.XLOOKUP(W43,Profielen!F:F,Profielen!R:R)</f>
        <v>-1.97</v>
      </c>
      <c r="AB43" s="122" t="s">
        <v>32</v>
      </c>
      <c r="AC43" s="122" t="s">
        <v>4465</v>
      </c>
      <c r="AD43" s="122"/>
      <c r="AE43" s="122"/>
      <c r="AF43" s="190"/>
      <c r="AG43" s="189">
        <f t="shared" si="10"/>
        <v>0</v>
      </c>
      <c r="AH43" s="253"/>
    </row>
    <row r="44" spans="2:34" x14ac:dyDescent="0.2">
      <c r="B44" s="6">
        <v>957</v>
      </c>
      <c r="C44" s="6">
        <v>700010</v>
      </c>
      <c r="D44" s="6" t="s">
        <v>2632</v>
      </c>
      <c r="E44" s="6" t="s">
        <v>2540</v>
      </c>
      <c r="F44" s="6" t="s">
        <v>2541</v>
      </c>
      <c r="G44" s="6" t="s">
        <v>2542</v>
      </c>
      <c r="H44" s="6" t="s">
        <v>2543</v>
      </c>
      <c r="I44" s="165">
        <v>0.4</v>
      </c>
      <c r="J44" s="25">
        <v>12</v>
      </c>
      <c r="K44" s="165">
        <v>0.4</v>
      </c>
      <c r="L44" s="6">
        <v>1994</v>
      </c>
      <c r="M44" s="6" t="s">
        <v>2579</v>
      </c>
      <c r="N44" s="6" t="s">
        <v>2595</v>
      </c>
      <c r="O44" s="6" t="s">
        <v>2626</v>
      </c>
      <c r="P44" s="6" t="s">
        <v>2622</v>
      </c>
      <c r="Q44" s="6" t="s">
        <v>2548</v>
      </c>
      <c r="R44" s="6" t="s">
        <v>2549</v>
      </c>
      <c r="S44" s="6" t="s">
        <v>2550</v>
      </c>
      <c r="T44" s="23">
        <v>27.859596</v>
      </c>
      <c r="U44" s="25">
        <f t="shared" si="0"/>
        <v>15.859596</v>
      </c>
      <c r="V44" s="75" t="s">
        <v>3781</v>
      </c>
      <c r="W44" s="75">
        <v>132</v>
      </c>
      <c r="X44" s="75">
        <v>133</v>
      </c>
      <c r="Y44" s="115">
        <v>132</v>
      </c>
      <c r="Z44" s="6"/>
      <c r="AA44" s="6">
        <f>_xlfn.XLOOKUP(W44,Profielen!F:F,Profielen!R:R)</f>
        <v>-1.97</v>
      </c>
      <c r="AB44" s="122" t="s">
        <v>3830</v>
      </c>
      <c r="AC44" s="122" t="s">
        <v>4472</v>
      </c>
      <c r="AD44" s="122"/>
      <c r="AE44" s="122"/>
      <c r="AF44" s="190"/>
      <c r="AG44" s="189">
        <f t="shared" si="10"/>
        <v>0</v>
      </c>
      <c r="AH44" s="253"/>
    </row>
    <row r="45" spans="2:34" hidden="1" x14ac:dyDescent="0.2">
      <c r="B45" s="6">
        <v>961</v>
      </c>
      <c r="C45" s="6">
        <v>700010</v>
      </c>
      <c r="D45" s="6" t="s">
        <v>2633</v>
      </c>
      <c r="E45" s="6" t="s">
        <v>2540</v>
      </c>
      <c r="F45" s="6" t="s">
        <v>2541</v>
      </c>
      <c r="G45" s="6" t="s">
        <v>2542</v>
      </c>
      <c r="H45" s="146" t="s">
        <v>2543</v>
      </c>
      <c r="I45" s="165">
        <v>0.315</v>
      </c>
      <c r="J45" s="25">
        <v>17.709</v>
      </c>
      <c r="K45" s="165">
        <v>0.315</v>
      </c>
      <c r="L45" s="6">
        <v>1995</v>
      </c>
      <c r="M45" s="6" t="s">
        <v>2544</v>
      </c>
      <c r="N45" s="6" t="s">
        <v>2595</v>
      </c>
      <c r="O45" s="6" t="s">
        <v>2608</v>
      </c>
      <c r="P45" s="6" t="s">
        <v>2634</v>
      </c>
      <c r="Q45" s="6" t="s">
        <v>2548</v>
      </c>
      <c r="R45" s="6" t="s">
        <v>2549</v>
      </c>
      <c r="S45" s="6" t="s">
        <v>2550</v>
      </c>
      <c r="T45" s="23">
        <v>17.597501999999999</v>
      </c>
      <c r="U45" s="25">
        <f t="shared" si="0"/>
        <v>-0.11149800000000099</v>
      </c>
      <c r="V45" s="75"/>
      <c r="W45" s="75">
        <v>142</v>
      </c>
      <c r="X45" s="75">
        <v>153</v>
      </c>
      <c r="Y45" s="115">
        <v>142</v>
      </c>
      <c r="Z45" s="6"/>
      <c r="AA45" s="6">
        <f>_xlfn.XLOOKUP(W45,Profielen!F:F,Profielen!R:R)</f>
        <v>-1.97</v>
      </c>
      <c r="AB45" s="122" t="s">
        <v>32</v>
      </c>
      <c r="AC45" s="122"/>
      <c r="AD45" s="122"/>
      <c r="AE45" s="122"/>
      <c r="AF45" s="190"/>
      <c r="AG45" s="189">
        <f t="shared" si="10"/>
        <v>0</v>
      </c>
      <c r="AH45" s="253"/>
    </row>
    <row r="46" spans="2:34" x14ac:dyDescent="0.2">
      <c r="B46" s="6">
        <v>962</v>
      </c>
      <c r="C46" s="6">
        <v>700020</v>
      </c>
      <c r="D46" s="6" t="s">
        <v>2635</v>
      </c>
      <c r="E46" s="6" t="s">
        <v>2540</v>
      </c>
      <c r="F46" s="6" t="s">
        <v>2541</v>
      </c>
      <c r="G46" s="6" t="s">
        <v>2542</v>
      </c>
      <c r="H46" s="146" t="s">
        <v>2543</v>
      </c>
      <c r="I46" s="165">
        <v>0.5</v>
      </c>
      <c r="J46" s="25">
        <v>11.378</v>
      </c>
      <c r="K46" s="165">
        <v>0.5</v>
      </c>
      <c r="L46" s="6">
        <v>1995</v>
      </c>
      <c r="M46" s="6" t="s">
        <v>2557</v>
      </c>
      <c r="N46" s="6" t="s">
        <v>2595</v>
      </c>
      <c r="O46" s="6" t="s">
        <v>2608</v>
      </c>
      <c r="P46" s="6" t="s">
        <v>2636</v>
      </c>
      <c r="Q46" s="6" t="s">
        <v>2548</v>
      </c>
      <c r="R46" s="6" t="s">
        <v>2549</v>
      </c>
      <c r="S46" s="6" t="s">
        <v>2550</v>
      </c>
      <c r="T46" s="23">
        <v>12.760792</v>
      </c>
      <c r="U46" s="25">
        <f t="shared" si="0"/>
        <v>1.3827920000000002</v>
      </c>
      <c r="V46" s="75"/>
      <c r="W46" s="75">
        <v>153</v>
      </c>
      <c r="X46" s="75"/>
      <c r="Y46" s="115">
        <f t="shared" ref="Y46:Y50" si="11">W46</f>
        <v>153</v>
      </c>
      <c r="Z46" s="6"/>
      <c r="AA46" s="6">
        <f>_xlfn.XLOOKUP(W46,Profielen!F:F,Profielen!R:R)</f>
        <v>-1.97</v>
      </c>
      <c r="AB46" s="122" t="s">
        <v>3830</v>
      </c>
      <c r="AC46" s="122" t="s">
        <v>4484</v>
      </c>
      <c r="AD46" s="122"/>
      <c r="AE46" s="122"/>
      <c r="AF46" s="190"/>
      <c r="AG46" s="189">
        <f t="shared" si="10"/>
        <v>0</v>
      </c>
      <c r="AH46" s="253"/>
    </row>
    <row r="47" spans="2:34" x14ac:dyDescent="0.2">
      <c r="B47" s="6">
        <v>963</v>
      </c>
      <c r="C47" s="6">
        <v>700010</v>
      </c>
      <c r="D47" s="6" t="s">
        <v>2637</v>
      </c>
      <c r="E47" s="6" t="s">
        <v>2540</v>
      </c>
      <c r="F47" s="6" t="s">
        <v>2541</v>
      </c>
      <c r="G47" s="6" t="s">
        <v>2542</v>
      </c>
      <c r="H47" s="146" t="s">
        <v>2543</v>
      </c>
      <c r="I47" s="165">
        <v>0.25</v>
      </c>
      <c r="J47" s="25">
        <v>7.9589999999999996</v>
      </c>
      <c r="K47" s="165">
        <v>0.25</v>
      </c>
      <c r="L47" s="6">
        <v>1995</v>
      </c>
      <c r="M47" s="6" t="s">
        <v>2544</v>
      </c>
      <c r="N47" s="6" t="s">
        <v>2595</v>
      </c>
      <c r="O47" s="6" t="s">
        <v>2608</v>
      </c>
      <c r="P47" s="6" t="s">
        <v>2636</v>
      </c>
      <c r="Q47" s="6" t="s">
        <v>2548</v>
      </c>
      <c r="R47" s="6" t="s">
        <v>2549</v>
      </c>
      <c r="S47" s="6" t="s">
        <v>2550</v>
      </c>
      <c r="T47" s="23">
        <v>8.0774860000000004</v>
      </c>
      <c r="U47" s="25">
        <f t="shared" si="0"/>
        <v>0.11848600000000076</v>
      </c>
      <c r="V47" s="75"/>
      <c r="W47" s="75">
        <v>144</v>
      </c>
      <c r="X47" s="75"/>
      <c r="Y47" s="115">
        <f t="shared" si="11"/>
        <v>144</v>
      </c>
      <c r="Z47" s="6"/>
      <c r="AA47" s="6">
        <f>_xlfn.XLOOKUP(W47,Profielen!F:F,Profielen!R:R)</f>
        <v>-1.97</v>
      </c>
      <c r="AB47" s="122" t="s">
        <v>3830</v>
      </c>
      <c r="AC47" s="122" t="s">
        <v>4486</v>
      </c>
      <c r="AD47" s="122"/>
      <c r="AE47" s="122"/>
      <c r="AF47" s="190"/>
      <c r="AG47" s="189">
        <f t="shared" si="10"/>
        <v>0</v>
      </c>
      <c r="AH47" s="253"/>
    </row>
    <row r="48" spans="2:34" x14ac:dyDescent="0.2">
      <c r="B48" s="6">
        <v>964</v>
      </c>
      <c r="C48" s="6">
        <v>700010</v>
      </c>
      <c r="D48" s="6" t="s">
        <v>2638</v>
      </c>
      <c r="E48" s="6" t="s">
        <v>2540</v>
      </c>
      <c r="F48" s="6" t="s">
        <v>2541</v>
      </c>
      <c r="G48" s="6" t="s">
        <v>2542</v>
      </c>
      <c r="H48" s="6" t="s">
        <v>2543</v>
      </c>
      <c r="I48" s="165">
        <v>0.315</v>
      </c>
      <c r="J48" s="25">
        <v>11</v>
      </c>
      <c r="K48" s="165">
        <v>0.315</v>
      </c>
      <c r="L48" s="6">
        <v>1995</v>
      </c>
      <c r="M48" s="6" t="s">
        <v>2544</v>
      </c>
      <c r="N48" s="6" t="s">
        <v>2595</v>
      </c>
      <c r="O48" s="6" t="s">
        <v>2608</v>
      </c>
      <c r="P48" s="6" t="s">
        <v>2636</v>
      </c>
      <c r="Q48" s="6" t="s">
        <v>2548</v>
      </c>
      <c r="R48" s="6" t="s">
        <v>2549</v>
      </c>
      <c r="S48" s="6" t="s">
        <v>2550</v>
      </c>
      <c r="T48" s="23">
        <v>11.041176</v>
      </c>
      <c r="U48" s="25">
        <f t="shared" si="0"/>
        <v>4.1176000000000101E-2</v>
      </c>
      <c r="V48" s="75"/>
      <c r="W48" s="75">
        <v>145</v>
      </c>
      <c r="X48" s="75"/>
      <c r="Y48" s="115">
        <f t="shared" si="11"/>
        <v>145</v>
      </c>
      <c r="Z48" s="6"/>
      <c r="AA48" s="6">
        <f>_xlfn.XLOOKUP(W48,Profielen!F:F,Profielen!R:R)</f>
        <v>-1.97</v>
      </c>
      <c r="AB48" s="122" t="s">
        <v>3830</v>
      </c>
      <c r="AC48" s="122" t="s">
        <v>4488</v>
      </c>
      <c r="AD48" s="122"/>
      <c r="AE48" s="122"/>
      <c r="AF48" s="190"/>
      <c r="AG48" s="189">
        <f t="shared" si="10"/>
        <v>0</v>
      </c>
      <c r="AH48" s="253"/>
    </row>
    <row r="49" spans="2:34" x14ac:dyDescent="0.2">
      <c r="B49" s="6">
        <v>965</v>
      </c>
      <c r="C49" s="6">
        <v>700010</v>
      </c>
      <c r="D49" s="6" t="s">
        <v>2639</v>
      </c>
      <c r="E49" s="6" t="s">
        <v>2540</v>
      </c>
      <c r="F49" s="6" t="s">
        <v>2541</v>
      </c>
      <c r="G49" s="6" t="s">
        <v>2542</v>
      </c>
      <c r="H49" s="146" t="s">
        <v>2543</v>
      </c>
      <c r="I49" s="165">
        <v>0.315</v>
      </c>
      <c r="J49" s="25">
        <v>12.992000000000001</v>
      </c>
      <c r="K49" s="165">
        <v>0.315</v>
      </c>
      <c r="L49" s="6">
        <v>1995</v>
      </c>
      <c r="M49" s="6" t="s">
        <v>2544</v>
      </c>
      <c r="N49" s="6" t="s">
        <v>2595</v>
      </c>
      <c r="O49" s="6" t="s">
        <v>2608</v>
      </c>
      <c r="P49" s="6" t="s">
        <v>2634</v>
      </c>
      <c r="Q49" s="6" t="s">
        <v>2548</v>
      </c>
      <c r="R49" s="6" t="s">
        <v>2549</v>
      </c>
      <c r="S49" s="6" t="s">
        <v>2550</v>
      </c>
      <c r="T49" s="23">
        <v>13.294269999999999</v>
      </c>
      <c r="U49" s="25">
        <f t="shared" si="0"/>
        <v>0.30226999999999826</v>
      </c>
      <c r="V49" s="75"/>
      <c r="W49" s="75">
        <v>142</v>
      </c>
      <c r="X49" s="75"/>
      <c r="Y49" s="115">
        <f t="shared" si="11"/>
        <v>142</v>
      </c>
      <c r="Z49" s="6"/>
      <c r="AA49" s="6">
        <f>_xlfn.XLOOKUP(W49,Profielen!F:F,Profielen!R:R)</f>
        <v>-1.97</v>
      </c>
      <c r="AB49" s="122" t="s">
        <v>3830</v>
      </c>
      <c r="AC49" s="122" t="s">
        <v>4490</v>
      </c>
      <c r="AD49" s="122"/>
      <c r="AE49" s="122"/>
      <c r="AF49" s="190"/>
      <c r="AG49" s="189">
        <f t="shared" si="10"/>
        <v>0</v>
      </c>
      <c r="AH49" s="253"/>
    </row>
    <row r="50" spans="2:34" x14ac:dyDescent="0.2">
      <c r="B50" s="6">
        <v>966</v>
      </c>
      <c r="C50" s="6">
        <v>700020</v>
      </c>
      <c r="D50" s="6" t="s">
        <v>2640</v>
      </c>
      <c r="E50" s="6" t="s">
        <v>2540</v>
      </c>
      <c r="F50" s="6" t="s">
        <v>2541</v>
      </c>
      <c r="G50" s="6" t="s">
        <v>2542</v>
      </c>
      <c r="H50" s="146" t="s">
        <v>2543</v>
      </c>
      <c r="I50" s="165">
        <v>0.5</v>
      </c>
      <c r="J50" s="25">
        <v>10.978999999999999</v>
      </c>
      <c r="K50" s="165">
        <v>0.5</v>
      </c>
      <c r="L50" s="6">
        <v>1995</v>
      </c>
      <c r="M50" s="6" t="s">
        <v>2557</v>
      </c>
      <c r="N50" s="6" t="s">
        <v>2595</v>
      </c>
      <c r="O50" s="6" t="s">
        <v>2608</v>
      </c>
      <c r="P50" s="6" t="s">
        <v>2641</v>
      </c>
      <c r="Q50" s="6" t="s">
        <v>2548</v>
      </c>
      <c r="R50" s="6" t="s">
        <v>2549</v>
      </c>
      <c r="S50" s="6" t="s">
        <v>2550</v>
      </c>
      <c r="T50" s="23">
        <v>10.95396</v>
      </c>
      <c r="U50" s="25">
        <f t="shared" si="0"/>
        <v>-2.5039999999998841E-2</v>
      </c>
      <c r="V50" s="75"/>
      <c r="W50" s="75">
        <v>146</v>
      </c>
      <c r="X50" s="75"/>
      <c r="Y50" s="115">
        <f t="shared" si="11"/>
        <v>146</v>
      </c>
      <c r="Z50" s="6"/>
      <c r="AA50" s="6">
        <f>_xlfn.XLOOKUP(W50,Profielen!F:F,Profielen!R:R)</f>
        <v>-1.22</v>
      </c>
      <c r="AB50" s="122" t="s">
        <v>3830</v>
      </c>
      <c r="AC50" s="122"/>
      <c r="AD50" s="122"/>
      <c r="AE50" s="122"/>
      <c r="AF50" s="190"/>
      <c r="AG50" s="189">
        <f t="shared" si="10"/>
        <v>0</v>
      </c>
      <c r="AH50" s="253"/>
    </row>
    <row r="51" spans="2:34" hidden="1" x14ac:dyDescent="0.2">
      <c r="B51" s="6">
        <v>967</v>
      </c>
      <c r="C51" s="6">
        <v>700010</v>
      </c>
      <c r="D51" s="6" t="s">
        <v>2642</v>
      </c>
      <c r="E51" s="6" t="s">
        <v>2540</v>
      </c>
      <c r="F51" s="6" t="s">
        <v>2541</v>
      </c>
      <c r="G51" s="6" t="s">
        <v>2542</v>
      </c>
      <c r="H51" s="146" t="s">
        <v>2543</v>
      </c>
      <c r="I51" s="165">
        <v>0.5</v>
      </c>
      <c r="J51" s="25">
        <v>16.952999999999999</v>
      </c>
      <c r="K51" s="165">
        <v>0.5</v>
      </c>
      <c r="L51" s="6">
        <v>1995</v>
      </c>
      <c r="M51" s="6" t="s">
        <v>2557</v>
      </c>
      <c r="N51" s="6" t="s">
        <v>2595</v>
      </c>
      <c r="O51" s="6" t="s">
        <v>2608</v>
      </c>
      <c r="P51" s="6" t="s">
        <v>2643</v>
      </c>
      <c r="Q51" s="6" t="s">
        <v>2548</v>
      </c>
      <c r="R51" s="6" t="s">
        <v>2549</v>
      </c>
      <c r="S51" s="6" t="s">
        <v>2550</v>
      </c>
      <c r="T51" s="23">
        <v>18.662845999999998</v>
      </c>
      <c r="U51" s="25">
        <f t="shared" si="0"/>
        <v>1.7098459999999989</v>
      </c>
      <c r="V51" s="75"/>
      <c r="W51" s="75">
        <v>146</v>
      </c>
      <c r="X51" s="75">
        <v>147</v>
      </c>
      <c r="Y51" s="115">
        <v>146</v>
      </c>
      <c r="Z51" s="6"/>
      <c r="AA51" s="6">
        <f>_xlfn.XLOOKUP(W51,Profielen!F:F,Profielen!R:R)</f>
        <v>-1.22</v>
      </c>
      <c r="AB51" s="122" t="s">
        <v>32</v>
      </c>
      <c r="AC51" s="122"/>
      <c r="AD51" s="122"/>
      <c r="AE51" s="122"/>
      <c r="AF51" s="190"/>
      <c r="AG51" s="189">
        <f t="shared" si="10"/>
        <v>0</v>
      </c>
      <c r="AH51" s="253"/>
    </row>
    <row r="52" spans="2:34" hidden="1" x14ac:dyDescent="0.2">
      <c r="B52" s="6">
        <v>742</v>
      </c>
      <c r="C52" s="6">
        <v>700010</v>
      </c>
      <c r="D52" s="6" t="s">
        <v>2644</v>
      </c>
      <c r="E52" s="6" t="s">
        <v>2540</v>
      </c>
      <c r="F52" s="6" t="s">
        <v>2541</v>
      </c>
      <c r="G52" s="6" t="s">
        <v>2542</v>
      </c>
      <c r="H52" s="146" t="s">
        <v>2543</v>
      </c>
      <c r="I52" s="165">
        <v>0.4</v>
      </c>
      <c r="J52" s="25">
        <v>20.106999999999999</v>
      </c>
      <c r="K52" s="165">
        <v>0.4</v>
      </c>
      <c r="L52" s="6">
        <v>1984</v>
      </c>
      <c r="M52" s="6" t="s">
        <v>2557</v>
      </c>
      <c r="N52" s="6" t="s">
        <v>2584</v>
      </c>
      <c r="O52" s="6" t="s">
        <v>2585</v>
      </c>
      <c r="P52" s="6" t="s">
        <v>2645</v>
      </c>
      <c r="Q52" s="6" t="s">
        <v>2548</v>
      </c>
      <c r="R52" s="6" t="s">
        <v>2549</v>
      </c>
      <c r="S52" s="6" t="s">
        <v>2550</v>
      </c>
      <c r="T52" s="23">
        <v>20.215045</v>
      </c>
      <c r="U52" s="25">
        <f t="shared" si="0"/>
        <v>0.10804500000000061</v>
      </c>
      <c r="V52" s="75"/>
      <c r="W52" s="75">
        <v>70</v>
      </c>
      <c r="X52" s="75"/>
      <c r="Y52" s="115">
        <f t="shared" ref="Y52:Y54" si="12">W52</f>
        <v>70</v>
      </c>
      <c r="Z52" s="6"/>
      <c r="AA52" s="6">
        <f>_xlfn.XLOOKUP(W52,Profielen!F:F,Profielen!R:R)</f>
        <v>-2.2200000000000002</v>
      </c>
      <c r="AB52" s="122" t="s">
        <v>5657</v>
      </c>
      <c r="AC52" s="122" t="s">
        <v>4297</v>
      </c>
      <c r="AD52" s="122"/>
      <c r="AE52" s="122"/>
      <c r="AF52" s="190"/>
      <c r="AG52" s="189">
        <f t="shared" si="10"/>
        <v>0</v>
      </c>
      <c r="AH52" s="253"/>
    </row>
    <row r="53" spans="2:34" x14ac:dyDescent="0.2">
      <c r="B53" s="6">
        <v>743</v>
      </c>
      <c r="C53" s="6">
        <v>700030</v>
      </c>
      <c r="D53" s="6" t="s">
        <v>2646</v>
      </c>
      <c r="E53" s="6" t="s">
        <v>2540</v>
      </c>
      <c r="F53" s="6" t="s">
        <v>2541</v>
      </c>
      <c r="G53" s="6" t="s">
        <v>2542</v>
      </c>
      <c r="H53" s="146" t="s">
        <v>2543</v>
      </c>
      <c r="I53" s="165">
        <v>0.7</v>
      </c>
      <c r="J53" s="25">
        <v>38.264000000000003</v>
      </c>
      <c r="K53" s="165">
        <v>0.7</v>
      </c>
      <c r="L53" s="6">
        <v>2004</v>
      </c>
      <c r="M53" s="6" t="s">
        <v>2557</v>
      </c>
      <c r="N53" s="6" t="s">
        <v>2584</v>
      </c>
      <c r="O53" s="6" t="s">
        <v>2585</v>
      </c>
      <c r="P53" s="6" t="s">
        <v>2647</v>
      </c>
      <c r="Q53" s="6" t="s">
        <v>2548</v>
      </c>
      <c r="R53" s="6" t="s">
        <v>2549</v>
      </c>
      <c r="S53" s="6" t="s">
        <v>2550</v>
      </c>
      <c r="T53" s="23">
        <v>112.265407</v>
      </c>
      <c r="U53" s="25">
        <f t="shared" si="0"/>
        <v>74.001407</v>
      </c>
      <c r="V53" s="75" t="s">
        <v>3781</v>
      </c>
      <c r="W53" s="75">
        <v>70</v>
      </c>
      <c r="X53" s="75"/>
      <c r="Y53" s="115">
        <f t="shared" si="12"/>
        <v>70</v>
      </c>
      <c r="Z53" s="6"/>
      <c r="AA53" s="6">
        <f>_xlfn.XLOOKUP(W53,Profielen!F:F,Profielen!R:R)</f>
        <v>-2.2200000000000002</v>
      </c>
      <c r="AB53" s="122" t="s">
        <v>3830</v>
      </c>
      <c r="AC53" s="122" t="s">
        <v>4498</v>
      </c>
      <c r="AD53" s="122"/>
      <c r="AE53" s="122"/>
      <c r="AF53" s="190"/>
      <c r="AG53" s="189">
        <f t="shared" si="10"/>
        <v>0</v>
      </c>
      <c r="AH53" s="253"/>
    </row>
    <row r="54" spans="2:34" hidden="1" x14ac:dyDescent="0.2">
      <c r="B54" s="6">
        <v>510</v>
      </c>
      <c r="C54" s="6">
        <v>700010</v>
      </c>
      <c r="D54" s="6" t="s">
        <v>2648</v>
      </c>
      <c r="E54" s="6" t="s">
        <v>2540</v>
      </c>
      <c r="F54" s="6" t="s">
        <v>2541</v>
      </c>
      <c r="G54" s="6" t="s">
        <v>2542</v>
      </c>
      <c r="H54" s="146" t="s">
        <v>2543</v>
      </c>
      <c r="I54" s="285">
        <v>0.3</v>
      </c>
      <c r="J54" s="25">
        <v>79.623999999999995</v>
      </c>
      <c r="K54" s="165">
        <v>0.315</v>
      </c>
      <c r="L54" s="6">
        <v>2013</v>
      </c>
      <c r="M54" s="6" t="s">
        <v>2544</v>
      </c>
      <c r="N54" s="6" t="s">
        <v>2580</v>
      </c>
      <c r="O54" s="6" t="s">
        <v>2581</v>
      </c>
      <c r="P54" s="6" t="s">
        <v>2582</v>
      </c>
      <c r="Q54" s="6" t="s">
        <v>2548</v>
      </c>
      <c r="R54" s="6" t="s">
        <v>2549</v>
      </c>
      <c r="S54" s="6" t="s">
        <v>2550</v>
      </c>
      <c r="T54" s="23">
        <v>76.658857999999995</v>
      </c>
      <c r="U54" s="25">
        <f t="shared" si="0"/>
        <v>-2.9651420000000002</v>
      </c>
      <c r="V54" s="75"/>
      <c r="W54" s="75">
        <v>101</v>
      </c>
      <c r="X54" s="75"/>
      <c r="Y54" s="115">
        <f t="shared" si="12"/>
        <v>101</v>
      </c>
      <c r="Z54" s="6"/>
      <c r="AA54" s="6">
        <f>_xlfn.XLOOKUP(W54,Profielen!F:F,Profielen!R:R)</f>
        <v>-2.2200000000000002</v>
      </c>
      <c r="AB54" s="122" t="s">
        <v>32</v>
      </c>
      <c r="AC54" s="122"/>
      <c r="AD54" s="122"/>
      <c r="AE54" s="122"/>
      <c r="AF54" s="190"/>
      <c r="AG54" s="189">
        <f t="shared" si="10"/>
        <v>0</v>
      </c>
      <c r="AH54" s="253"/>
    </row>
    <row r="55" spans="2:34" x14ac:dyDescent="0.2">
      <c r="B55" s="6">
        <v>858</v>
      </c>
      <c r="C55" s="6">
        <v>700020</v>
      </c>
      <c r="D55" s="6" t="s">
        <v>2649</v>
      </c>
      <c r="E55" s="6" t="s">
        <v>2540</v>
      </c>
      <c r="F55" s="6" t="s">
        <v>2541</v>
      </c>
      <c r="G55" s="6" t="s">
        <v>2542</v>
      </c>
      <c r="H55" s="6" t="s">
        <v>2543</v>
      </c>
      <c r="I55" s="165">
        <v>0.6</v>
      </c>
      <c r="J55" s="25">
        <v>21</v>
      </c>
      <c r="K55" s="165">
        <v>0.6</v>
      </c>
      <c r="L55" s="6">
        <v>2017</v>
      </c>
      <c r="M55" s="6" t="s">
        <v>2544</v>
      </c>
      <c r="N55" s="6" t="s">
        <v>2545</v>
      </c>
      <c r="O55" s="6" t="s">
        <v>2561</v>
      </c>
      <c r="P55" s="6" t="s">
        <v>2559</v>
      </c>
      <c r="Q55" s="6" t="s">
        <v>2548</v>
      </c>
      <c r="R55" s="6" t="s">
        <v>2549</v>
      </c>
      <c r="S55" s="6" t="s">
        <v>2550</v>
      </c>
      <c r="T55" s="23">
        <v>42.685226999999998</v>
      </c>
      <c r="U55" s="25">
        <f t="shared" si="0"/>
        <v>21.685226999999998</v>
      </c>
      <c r="V55" s="75" t="s">
        <v>3781</v>
      </c>
      <c r="W55" s="75">
        <v>7</v>
      </c>
      <c r="X55" s="75">
        <v>8</v>
      </c>
      <c r="Y55" s="115">
        <v>8</v>
      </c>
      <c r="Z55" s="6"/>
      <c r="AA55" s="6">
        <f>_xlfn.XLOOKUP(W55,Profielen!F:F,Profielen!R:R)</f>
        <v>-2.2200000000000002</v>
      </c>
      <c r="AB55" s="122" t="s">
        <v>3830</v>
      </c>
      <c r="AC55" s="122" t="s">
        <v>4544</v>
      </c>
      <c r="AD55" s="122" t="s">
        <v>4546</v>
      </c>
      <c r="AE55" s="122">
        <v>0.48</v>
      </c>
      <c r="AF55" s="190"/>
      <c r="AG55" s="189">
        <f t="shared" si="10"/>
        <v>0</v>
      </c>
      <c r="AH55" s="253"/>
    </row>
    <row r="56" spans="2:34" x14ac:dyDescent="0.2">
      <c r="B56" s="6">
        <v>755</v>
      </c>
      <c r="C56" s="6">
        <v>700030</v>
      </c>
      <c r="D56" s="6" t="s">
        <v>2650</v>
      </c>
      <c r="E56" s="6" t="s">
        <v>2540</v>
      </c>
      <c r="F56" s="6" t="s">
        <v>2541</v>
      </c>
      <c r="G56" s="6" t="s">
        <v>2542</v>
      </c>
      <c r="H56" s="146" t="s">
        <v>2543</v>
      </c>
      <c r="I56" s="165">
        <v>0.77</v>
      </c>
      <c r="J56" s="25">
        <v>32.954999999999998</v>
      </c>
      <c r="K56" s="165">
        <v>0.77</v>
      </c>
      <c r="L56" s="6">
        <v>1977</v>
      </c>
      <c r="M56" s="6" t="s">
        <v>2557</v>
      </c>
      <c r="N56" s="6" t="s">
        <v>2584</v>
      </c>
      <c r="O56" s="6" t="s">
        <v>2651</v>
      </c>
      <c r="P56" s="6" t="s">
        <v>2652</v>
      </c>
      <c r="Q56" s="6" t="s">
        <v>2548</v>
      </c>
      <c r="R56" s="6" t="s">
        <v>2549</v>
      </c>
      <c r="S56" s="6" t="s">
        <v>2550</v>
      </c>
      <c r="T56" s="23">
        <v>66.274597</v>
      </c>
      <c r="U56" s="25">
        <f t="shared" si="0"/>
        <v>33.319597000000002</v>
      </c>
      <c r="V56" s="75" t="s">
        <v>3781</v>
      </c>
      <c r="W56" s="75">
        <v>29</v>
      </c>
      <c r="X56" s="75"/>
      <c r="Y56" s="115">
        <f t="shared" ref="Y56:Y58" si="13">W56</f>
        <v>29</v>
      </c>
      <c r="Z56" s="6"/>
      <c r="AA56" s="6">
        <f>_xlfn.XLOOKUP(W56,Profielen!F:F,Profielen!R:R)</f>
        <v>-2.2200000000000002</v>
      </c>
      <c r="AB56" s="122" t="s">
        <v>3830</v>
      </c>
      <c r="AC56" s="122" t="s">
        <v>5652</v>
      </c>
      <c r="AD56" s="122">
        <v>105</v>
      </c>
      <c r="AE56" s="122">
        <v>105</v>
      </c>
      <c r="AF56" s="190"/>
      <c r="AG56" s="189">
        <f t="shared" si="10"/>
        <v>0</v>
      </c>
      <c r="AH56" s="253"/>
    </row>
    <row r="57" spans="2:34" hidden="1" x14ac:dyDescent="0.2">
      <c r="B57" s="6">
        <v>756</v>
      </c>
      <c r="C57" s="6">
        <v>700010</v>
      </c>
      <c r="D57" s="6" t="s">
        <v>2653</v>
      </c>
      <c r="E57" s="6" t="s">
        <v>2540</v>
      </c>
      <c r="F57" s="6" t="s">
        <v>2541</v>
      </c>
      <c r="G57" s="6" t="s">
        <v>2542</v>
      </c>
      <c r="H57" s="146" t="s">
        <v>2543</v>
      </c>
      <c r="I57" s="165">
        <v>0.9</v>
      </c>
      <c r="J57" s="25">
        <v>49.744999999999997</v>
      </c>
      <c r="K57" s="165">
        <v>0.9</v>
      </c>
      <c r="L57" s="6">
        <v>1974</v>
      </c>
      <c r="M57" s="6" t="s">
        <v>2557</v>
      </c>
      <c r="N57" s="6" t="s">
        <v>2545</v>
      </c>
      <c r="O57" s="6" t="s">
        <v>2546</v>
      </c>
      <c r="P57" s="6" t="s">
        <v>2647</v>
      </c>
      <c r="Q57" s="6" t="s">
        <v>2548</v>
      </c>
      <c r="R57" s="6" t="s">
        <v>2549</v>
      </c>
      <c r="S57" s="6" t="s">
        <v>2550</v>
      </c>
      <c r="T57" s="23">
        <v>98.938912000000002</v>
      </c>
      <c r="U57" s="25">
        <f t="shared" si="0"/>
        <v>49.193912000000005</v>
      </c>
      <c r="V57" s="75" t="s">
        <v>3781</v>
      </c>
      <c r="W57" s="75">
        <v>54</v>
      </c>
      <c r="X57" s="75"/>
      <c r="Y57" s="115">
        <f t="shared" si="13"/>
        <v>54</v>
      </c>
      <c r="Z57" s="6"/>
      <c r="AA57" s="6">
        <f>_xlfn.XLOOKUP(W57,Profielen!F:F,Profielen!R:R)</f>
        <v>-2.2200000000000002</v>
      </c>
      <c r="AB57" s="122" t="s">
        <v>32</v>
      </c>
      <c r="AC57" s="122" t="s">
        <v>4555</v>
      </c>
      <c r="AD57" s="122"/>
      <c r="AE57" s="122"/>
      <c r="AF57" s="190"/>
      <c r="AG57" s="189">
        <f t="shared" si="10"/>
        <v>0</v>
      </c>
      <c r="AH57" s="253"/>
    </row>
    <row r="58" spans="2:34" hidden="1" x14ac:dyDescent="0.2">
      <c r="B58" s="6">
        <v>757</v>
      </c>
      <c r="C58" s="6">
        <v>700010</v>
      </c>
      <c r="D58" s="6" t="s">
        <v>2654</v>
      </c>
      <c r="E58" s="6" t="s">
        <v>2540</v>
      </c>
      <c r="F58" s="6" t="s">
        <v>2541</v>
      </c>
      <c r="G58" s="6" t="s">
        <v>2542</v>
      </c>
      <c r="H58" s="146" t="s">
        <v>2543</v>
      </c>
      <c r="I58" s="165">
        <v>0.77</v>
      </c>
      <c r="J58" s="25">
        <v>49.298999999999999</v>
      </c>
      <c r="K58" s="165">
        <v>0.77</v>
      </c>
      <c r="L58" s="6">
        <v>2018</v>
      </c>
      <c r="M58" s="6" t="s">
        <v>2557</v>
      </c>
      <c r="N58" s="6" t="s">
        <v>2584</v>
      </c>
      <c r="O58" s="6" t="s">
        <v>2655</v>
      </c>
      <c r="P58" s="6" t="s">
        <v>2647</v>
      </c>
      <c r="Q58" s="6" t="s">
        <v>2548</v>
      </c>
      <c r="R58" s="6" t="s">
        <v>2549</v>
      </c>
      <c r="S58" s="6" t="s">
        <v>2550</v>
      </c>
      <c r="T58" s="23">
        <v>99.903265000000005</v>
      </c>
      <c r="U58" s="25">
        <f t="shared" si="0"/>
        <v>50.604265000000005</v>
      </c>
      <c r="V58" s="75" t="s">
        <v>3781</v>
      </c>
      <c r="W58" s="75">
        <v>55</v>
      </c>
      <c r="X58" s="75"/>
      <c r="Y58" s="115">
        <f t="shared" si="13"/>
        <v>55</v>
      </c>
      <c r="Z58" s="6"/>
      <c r="AA58" s="6">
        <f>_xlfn.XLOOKUP(W58,Profielen!F:F,Profielen!R:R)</f>
        <v>-2.2200000000000002</v>
      </c>
      <c r="AB58" s="122" t="s">
        <v>32</v>
      </c>
      <c r="AC58" s="122" t="s">
        <v>4305</v>
      </c>
      <c r="AD58" s="122"/>
      <c r="AE58" s="122"/>
      <c r="AF58" s="190"/>
      <c r="AG58" s="189">
        <f t="shared" si="10"/>
        <v>0</v>
      </c>
      <c r="AH58" s="253"/>
    </row>
    <row r="59" spans="2:34" x14ac:dyDescent="0.2">
      <c r="B59" s="6">
        <v>759</v>
      </c>
      <c r="C59" s="6">
        <v>700010</v>
      </c>
      <c r="D59" s="6" t="s">
        <v>2656</v>
      </c>
      <c r="E59" s="6" t="s">
        <v>2540</v>
      </c>
      <c r="F59" s="6" t="s">
        <v>2541</v>
      </c>
      <c r="G59" s="6" t="s">
        <v>2542</v>
      </c>
      <c r="H59" s="146" t="s">
        <v>2543</v>
      </c>
      <c r="I59" s="165">
        <v>0.315</v>
      </c>
      <c r="J59" s="25">
        <v>59.954000000000001</v>
      </c>
      <c r="K59" s="165">
        <v>0.315</v>
      </c>
      <c r="L59" s="6">
        <v>2000</v>
      </c>
      <c r="M59" s="6" t="s">
        <v>2544</v>
      </c>
      <c r="N59" s="6" t="s">
        <v>2584</v>
      </c>
      <c r="O59" s="6" t="s">
        <v>2655</v>
      </c>
      <c r="P59" s="6" t="s">
        <v>2657</v>
      </c>
      <c r="Q59" s="6" t="s">
        <v>2548</v>
      </c>
      <c r="R59" s="6" t="s">
        <v>2549</v>
      </c>
      <c r="S59" s="6" t="s">
        <v>2550</v>
      </c>
      <c r="T59" s="23">
        <v>99.904843999999997</v>
      </c>
      <c r="U59" s="25">
        <f t="shared" si="0"/>
        <v>39.950843999999996</v>
      </c>
      <c r="V59" s="75" t="s">
        <v>3781</v>
      </c>
      <c r="W59" s="75">
        <v>55</v>
      </c>
      <c r="X59" s="75">
        <v>56</v>
      </c>
      <c r="Y59" s="115">
        <v>55</v>
      </c>
      <c r="Z59" s="6"/>
      <c r="AA59" s="6">
        <f>_xlfn.XLOOKUP(W59,Profielen!F:F,Profielen!R:R)</f>
        <v>-2.2200000000000002</v>
      </c>
      <c r="AB59" s="122" t="s">
        <v>3830</v>
      </c>
      <c r="AC59" s="122" t="s">
        <v>4558</v>
      </c>
      <c r="AD59" s="122"/>
      <c r="AE59" s="122"/>
      <c r="AF59" s="190"/>
      <c r="AG59" s="189">
        <f t="shared" si="10"/>
        <v>0</v>
      </c>
      <c r="AH59" s="253"/>
    </row>
    <row r="60" spans="2:34" hidden="1" x14ac:dyDescent="0.2">
      <c r="B60" s="6">
        <v>760</v>
      </c>
      <c r="C60" s="6">
        <v>700010</v>
      </c>
      <c r="D60" s="6" t="s">
        <v>2658</v>
      </c>
      <c r="E60" s="6" t="s">
        <v>2540</v>
      </c>
      <c r="F60" s="6" t="s">
        <v>2541</v>
      </c>
      <c r="G60" s="6" t="s">
        <v>2542</v>
      </c>
      <c r="H60" s="6" t="s">
        <v>2543</v>
      </c>
      <c r="I60" s="165">
        <v>0.315</v>
      </c>
      <c r="J60" s="25">
        <v>37</v>
      </c>
      <c r="K60" s="165">
        <v>0.315</v>
      </c>
      <c r="L60" s="6">
        <v>1974</v>
      </c>
      <c r="M60" s="6" t="s">
        <v>2544</v>
      </c>
      <c r="N60" s="6" t="s">
        <v>2584</v>
      </c>
      <c r="O60" s="6" t="s">
        <v>2655</v>
      </c>
      <c r="P60" s="6" t="s">
        <v>2647</v>
      </c>
      <c r="Q60" s="6" t="s">
        <v>2548</v>
      </c>
      <c r="R60" s="6" t="s">
        <v>2549</v>
      </c>
      <c r="S60" s="6" t="s">
        <v>2550</v>
      </c>
      <c r="T60" s="23">
        <v>75.527501999999998</v>
      </c>
      <c r="U60" s="25">
        <f t="shared" si="0"/>
        <v>38.527501999999998</v>
      </c>
      <c r="V60" s="75" t="s">
        <v>3781</v>
      </c>
      <c r="W60" s="75">
        <v>56</v>
      </c>
      <c r="X60" s="75"/>
      <c r="Y60" s="115">
        <f t="shared" ref="Y60:Y61" si="14">W60</f>
        <v>56</v>
      </c>
      <c r="Z60" s="6"/>
      <c r="AA60" s="6">
        <f>_xlfn.XLOOKUP(W60,Profielen!F:F,Profielen!R:R)</f>
        <v>-2.2200000000000002</v>
      </c>
      <c r="AB60" s="122" t="s">
        <v>32</v>
      </c>
      <c r="AC60" s="122" t="s">
        <v>4561</v>
      </c>
      <c r="AD60" s="122"/>
      <c r="AE60" s="122"/>
      <c r="AF60" s="190"/>
      <c r="AG60" s="189">
        <f t="shared" si="10"/>
        <v>0</v>
      </c>
      <c r="AH60" s="253"/>
    </row>
    <row r="61" spans="2:34" hidden="1" x14ac:dyDescent="0.2">
      <c r="B61" s="6">
        <v>897</v>
      </c>
      <c r="C61" s="6">
        <v>700010</v>
      </c>
      <c r="D61" s="6" t="s">
        <v>2659</v>
      </c>
      <c r="E61" s="6" t="s">
        <v>2540</v>
      </c>
      <c r="F61" s="6" t="s">
        <v>2541</v>
      </c>
      <c r="G61" s="6" t="s">
        <v>2542</v>
      </c>
      <c r="H61" s="146" t="s">
        <v>2543</v>
      </c>
      <c r="I61" s="165">
        <v>0.6</v>
      </c>
      <c r="J61" s="25">
        <v>18.137</v>
      </c>
      <c r="K61" s="165">
        <v>0.6</v>
      </c>
      <c r="L61" s="6">
        <v>2010</v>
      </c>
      <c r="M61" s="6" t="s">
        <v>2579</v>
      </c>
      <c r="N61" s="6" t="s">
        <v>2660</v>
      </c>
      <c r="O61" s="6" t="s">
        <v>2661</v>
      </c>
      <c r="P61" s="6" t="s">
        <v>2661</v>
      </c>
      <c r="Q61" s="6" t="s">
        <v>2548</v>
      </c>
      <c r="R61" s="6" t="s">
        <v>2549</v>
      </c>
      <c r="S61" s="6" t="s">
        <v>2550</v>
      </c>
      <c r="T61" s="23">
        <v>18.32375</v>
      </c>
      <c r="U61" s="25">
        <f t="shared" si="0"/>
        <v>0.18674999999999997</v>
      </c>
      <c r="V61" s="75"/>
      <c r="W61" s="75">
        <v>85</v>
      </c>
      <c r="X61" s="75"/>
      <c r="Y61" s="115">
        <f t="shared" si="14"/>
        <v>85</v>
      </c>
      <c r="Z61" s="6"/>
      <c r="AA61" s="6">
        <f>_xlfn.XLOOKUP(W61,Profielen!F:F,Profielen!R:R)</f>
        <v>-1.97</v>
      </c>
      <c r="AB61" s="122" t="s">
        <v>5657</v>
      </c>
      <c r="AC61" s="122" t="s">
        <v>4563</v>
      </c>
      <c r="AD61" s="122"/>
      <c r="AE61" s="122"/>
      <c r="AF61" s="190"/>
      <c r="AG61" s="189">
        <f t="shared" si="10"/>
        <v>0</v>
      </c>
      <c r="AH61" s="253"/>
    </row>
    <row r="62" spans="2:34" hidden="1" x14ac:dyDescent="0.2">
      <c r="B62" s="6">
        <v>898</v>
      </c>
      <c r="C62" s="6">
        <v>700010</v>
      </c>
      <c r="D62" s="6" t="s">
        <v>2662</v>
      </c>
      <c r="E62" s="6" t="s">
        <v>2540</v>
      </c>
      <c r="F62" s="6" t="s">
        <v>2541</v>
      </c>
      <c r="G62" s="6" t="s">
        <v>2542</v>
      </c>
      <c r="H62" s="146" t="s">
        <v>2543</v>
      </c>
      <c r="I62" s="165">
        <v>0.6</v>
      </c>
      <c r="J62" s="25">
        <v>30.116</v>
      </c>
      <c r="K62" s="165">
        <v>0.6</v>
      </c>
      <c r="L62" s="6">
        <v>2006</v>
      </c>
      <c r="M62" s="6" t="s">
        <v>2544</v>
      </c>
      <c r="N62" s="6" t="s">
        <v>2660</v>
      </c>
      <c r="O62" s="6" t="s">
        <v>2663</v>
      </c>
      <c r="P62" s="6" t="s">
        <v>2664</v>
      </c>
      <c r="Q62" s="6" t="s">
        <v>2548</v>
      </c>
      <c r="R62" s="6" t="s">
        <v>2549</v>
      </c>
      <c r="S62" s="6" t="s">
        <v>2550</v>
      </c>
      <c r="T62" s="23">
        <v>29.573602000000001</v>
      </c>
      <c r="U62" s="25">
        <f t="shared" si="0"/>
        <v>-0.5423979999999986</v>
      </c>
      <c r="V62" s="75"/>
      <c r="W62" s="75">
        <v>82</v>
      </c>
      <c r="X62" s="75">
        <v>84</v>
      </c>
      <c r="Y62" s="115">
        <v>82</v>
      </c>
      <c r="Z62" s="6"/>
      <c r="AA62" s="6">
        <f>_xlfn.XLOOKUP(W62,Profielen!F:F,Profielen!R:R)</f>
        <v>-1.97</v>
      </c>
      <c r="AB62" s="122" t="s">
        <v>32</v>
      </c>
      <c r="AC62" s="122" t="s">
        <v>4297</v>
      </c>
      <c r="AD62" s="122"/>
      <c r="AE62" s="122"/>
      <c r="AF62" s="190"/>
      <c r="AG62" s="189">
        <f t="shared" si="10"/>
        <v>0</v>
      </c>
      <c r="AH62" s="253"/>
    </row>
    <row r="63" spans="2:34" x14ac:dyDescent="0.2">
      <c r="B63" s="6">
        <v>899</v>
      </c>
      <c r="C63" s="6">
        <v>700010</v>
      </c>
      <c r="D63" s="6" t="s">
        <v>2665</v>
      </c>
      <c r="E63" s="6" t="s">
        <v>2540</v>
      </c>
      <c r="F63" s="6" t="s">
        <v>2541</v>
      </c>
      <c r="G63" s="6" t="s">
        <v>2542</v>
      </c>
      <c r="H63" s="146" t="s">
        <v>2543</v>
      </c>
      <c r="I63" s="165">
        <v>0.4</v>
      </c>
      <c r="J63" s="25">
        <v>20.599</v>
      </c>
      <c r="K63" s="165">
        <v>0.4</v>
      </c>
      <c r="L63" s="6">
        <v>1987</v>
      </c>
      <c r="M63" s="6" t="s">
        <v>2579</v>
      </c>
      <c r="N63" s="6" t="s">
        <v>2660</v>
      </c>
      <c r="O63" s="6" t="s">
        <v>2663</v>
      </c>
      <c r="P63" s="6" t="s">
        <v>2666</v>
      </c>
      <c r="Q63" s="6" t="s">
        <v>2548</v>
      </c>
      <c r="R63" s="6" t="s">
        <v>2549</v>
      </c>
      <c r="S63" s="6" t="s">
        <v>2550</v>
      </c>
      <c r="T63" s="23">
        <v>20.598625999999999</v>
      </c>
      <c r="U63" s="25">
        <f t="shared" si="0"/>
        <v>-3.7400000000076261E-4</v>
      </c>
      <c r="V63" s="75"/>
      <c r="W63" s="75">
        <v>84</v>
      </c>
      <c r="X63" s="75">
        <v>86</v>
      </c>
      <c r="Y63" s="115">
        <v>86</v>
      </c>
      <c r="Z63" s="6"/>
      <c r="AA63" s="6">
        <f>_xlfn.XLOOKUP(W63,Profielen!F:F,Profielen!R:R)</f>
        <v>-1.97</v>
      </c>
      <c r="AB63" s="122" t="s">
        <v>3830</v>
      </c>
      <c r="AC63" s="122"/>
      <c r="AD63" s="122">
        <v>35</v>
      </c>
      <c r="AE63" s="122">
        <v>30</v>
      </c>
      <c r="AF63" s="190"/>
      <c r="AG63" s="189">
        <f t="shared" si="10"/>
        <v>0</v>
      </c>
      <c r="AH63" s="253"/>
    </row>
    <row r="64" spans="2:34" x14ac:dyDescent="0.2">
      <c r="B64" s="6">
        <v>902</v>
      </c>
      <c r="C64" s="6">
        <v>700030</v>
      </c>
      <c r="D64" s="6" t="s">
        <v>2667</v>
      </c>
      <c r="E64" s="6" t="s">
        <v>2540</v>
      </c>
      <c r="F64" s="6" t="s">
        <v>2541</v>
      </c>
      <c r="G64" s="6" t="s">
        <v>2542</v>
      </c>
      <c r="H64" s="146" t="s">
        <v>2543</v>
      </c>
      <c r="I64" s="165">
        <v>0.7</v>
      </c>
      <c r="J64" s="25">
        <v>24.632999999999999</v>
      </c>
      <c r="K64" s="165">
        <v>0.7</v>
      </c>
      <c r="L64" s="6">
        <v>2007</v>
      </c>
      <c r="M64" s="6" t="s">
        <v>2579</v>
      </c>
      <c r="N64" s="6" t="s">
        <v>2660</v>
      </c>
      <c r="O64" s="6" t="s">
        <v>2663</v>
      </c>
      <c r="P64" s="6" t="s">
        <v>2668</v>
      </c>
      <c r="Q64" s="6" t="s">
        <v>2548</v>
      </c>
      <c r="R64" s="6" t="s">
        <v>2549</v>
      </c>
      <c r="S64" s="6" t="s">
        <v>2550</v>
      </c>
      <c r="T64" s="23">
        <v>25.620342000000001</v>
      </c>
      <c r="U64" s="25">
        <f t="shared" si="0"/>
        <v>0.98734200000000172</v>
      </c>
      <c r="V64" s="75"/>
      <c r="W64" s="75">
        <v>67</v>
      </c>
      <c r="X64" s="75"/>
      <c r="Y64" s="115">
        <f t="shared" ref="Y64:Y70" si="15">W64</f>
        <v>67</v>
      </c>
      <c r="Z64" s="6"/>
      <c r="AA64" s="6">
        <f>_xlfn.XLOOKUP(W64,Profielen!F:F,Profielen!R:R)</f>
        <v>-1.97</v>
      </c>
      <c r="AB64" s="122" t="s">
        <v>3830</v>
      </c>
      <c r="AC64" s="122"/>
      <c r="AD64" s="122">
        <v>32</v>
      </c>
      <c r="AE64" s="122">
        <v>30</v>
      </c>
      <c r="AF64" s="190"/>
      <c r="AG64" s="189">
        <f t="shared" si="10"/>
        <v>0</v>
      </c>
      <c r="AH64" s="253"/>
    </row>
    <row r="65" spans="2:34" hidden="1" x14ac:dyDescent="0.2">
      <c r="B65" s="6">
        <v>903</v>
      </c>
      <c r="C65" s="6">
        <v>700010</v>
      </c>
      <c r="D65" s="6" t="s">
        <v>2669</v>
      </c>
      <c r="E65" s="6" t="s">
        <v>2540</v>
      </c>
      <c r="F65" s="6" t="s">
        <v>2541</v>
      </c>
      <c r="G65" s="6" t="s">
        <v>2542</v>
      </c>
      <c r="H65" s="6" t="s">
        <v>2543</v>
      </c>
      <c r="I65" s="165">
        <v>0.7</v>
      </c>
      <c r="J65" s="25">
        <v>20</v>
      </c>
      <c r="K65" s="165">
        <v>0.7</v>
      </c>
      <c r="L65" s="6">
        <v>2007</v>
      </c>
      <c r="M65" s="6" t="s">
        <v>2579</v>
      </c>
      <c r="N65" s="6" t="s">
        <v>2660</v>
      </c>
      <c r="O65" s="6" t="s">
        <v>2663</v>
      </c>
      <c r="P65" s="6" t="s">
        <v>2670</v>
      </c>
      <c r="Q65" s="6" t="s">
        <v>2548</v>
      </c>
      <c r="R65" s="6" t="s">
        <v>2549</v>
      </c>
      <c r="S65" s="6" t="s">
        <v>2550</v>
      </c>
      <c r="T65" s="23">
        <v>20.824352000000001</v>
      </c>
      <c r="U65" s="25">
        <f t="shared" si="0"/>
        <v>0.82435200000000108</v>
      </c>
      <c r="V65" s="75"/>
      <c r="W65" s="75">
        <v>66</v>
      </c>
      <c r="X65" s="75"/>
      <c r="Y65" s="115">
        <f t="shared" si="15"/>
        <v>66</v>
      </c>
      <c r="Z65" s="6"/>
      <c r="AA65" s="6">
        <f>_xlfn.XLOOKUP(W65,Profielen!F:F,Profielen!R:R)</f>
        <v>-1.97</v>
      </c>
      <c r="AB65" s="122" t="s">
        <v>32</v>
      </c>
      <c r="AC65" s="122" t="s">
        <v>4570</v>
      </c>
      <c r="AD65" s="122"/>
      <c r="AE65" s="122"/>
      <c r="AF65" s="190"/>
      <c r="AG65" s="189">
        <f t="shared" si="10"/>
        <v>0</v>
      </c>
      <c r="AH65" s="253"/>
    </row>
    <row r="66" spans="2:34" hidden="1" x14ac:dyDescent="0.2">
      <c r="B66" s="6">
        <v>905</v>
      </c>
      <c r="C66" s="6">
        <v>700010</v>
      </c>
      <c r="D66" s="6" t="s">
        <v>2671</v>
      </c>
      <c r="E66" s="6" t="s">
        <v>2540</v>
      </c>
      <c r="F66" s="6" t="s">
        <v>2541</v>
      </c>
      <c r="G66" s="6" t="s">
        <v>2542</v>
      </c>
      <c r="H66" s="6" t="s">
        <v>2543</v>
      </c>
      <c r="I66" s="165">
        <v>0.4</v>
      </c>
      <c r="J66" s="25">
        <v>24</v>
      </c>
      <c r="K66" s="165">
        <v>0.4</v>
      </c>
      <c r="L66" s="6">
        <v>1990</v>
      </c>
      <c r="M66" s="6" t="s">
        <v>2579</v>
      </c>
      <c r="N66" s="6" t="s">
        <v>2660</v>
      </c>
      <c r="O66" s="6" t="s">
        <v>2672</v>
      </c>
      <c r="P66" s="6" t="s">
        <v>2670</v>
      </c>
      <c r="Q66" s="6" t="s">
        <v>2548</v>
      </c>
      <c r="R66" s="6" t="s">
        <v>2549</v>
      </c>
      <c r="S66" s="6" t="s">
        <v>2550</v>
      </c>
      <c r="T66" s="23">
        <v>25.492635</v>
      </c>
      <c r="U66" s="25">
        <f t="shared" si="0"/>
        <v>1.4926349999999999</v>
      </c>
      <c r="V66" s="75"/>
      <c r="W66" s="75">
        <v>91</v>
      </c>
      <c r="X66" s="75"/>
      <c r="Y66" s="115">
        <f t="shared" si="15"/>
        <v>91</v>
      </c>
      <c r="Z66" s="6"/>
      <c r="AA66" s="6">
        <f>_xlfn.XLOOKUP(W66,Profielen!F:F,Profielen!R:R)</f>
        <v>-2.12</v>
      </c>
      <c r="AB66" s="122" t="s">
        <v>5657</v>
      </c>
      <c r="AC66" s="122" t="s">
        <v>4325</v>
      </c>
      <c r="AD66" s="122"/>
      <c r="AE66" s="122"/>
      <c r="AF66" s="190"/>
      <c r="AG66" s="189">
        <f t="shared" si="10"/>
        <v>0</v>
      </c>
      <c r="AH66" s="253"/>
    </row>
    <row r="67" spans="2:34" x14ac:dyDescent="0.2">
      <c r="B67" s="6">
        <v>909</v>
      </c>
      <c r="C67" s="6">
        <v>700020</v>
      </c>
      <c r="D67" s="6" t="s">
        <v>2673</v>
      </c>
      <c r="E67" s="6" t="s">
        <v>2540</v>
      </c>
      <c r="F67" s="6" t="s">
        <v>2541</v>
      </c>
      <c r="G67" s="6" t="s">
        <v>2542</v>
      </c>
      <c r="H67" s="6" t="s">
        <v>2543</v>
      </c>
      <c r="I67" s="165">
        <v>0.6</v>
      </c>
      <c r="J67" s="25">
        <v>28</v>
      </c>
      <c r="K67" s="165">
        <v>0.6</v>
      </c>
      <c r="L67" s="6">
        <v>2001</v>
      </c>
      <c r="M67" s="6" t="s">
        <v>2544</v>
      </c>
      <c r="N67" s="6" t="s">
        <v>2591</v>
      </c>
      <c r="O67" s="6" t="s">
        <v>2674</v>
      </c>
      <c r="P67" s="6" t="s">
        <v>2675</v>
      </c>
      <c r="Q67" s="6" t="s">
        <v>2548</v>
      </c>
      <c r="R67" s="6" t="s">
        <v>2549</v>
      </c>
      <c r="S67" s="6" t="s">
        <v>2550</v>
      </c>
      <c r="T67" s="23">
        <v>27.669440999999999</v>
      </c>
      <c r="U67" s="25">
        <f t="shared" si="0"/>
        <v>-0.33055900000000094</v>
      </c>
      <c r="V67" s="75"/>
      <c r="W67" s="75">
        <v>116</v>
      </c>
      <c r="X67" s="75"/>
      <c r="Y67" s="115">
        <f t="shared" si="15"/>
        <v>116</v>
      </c>
      <c r="Z67" s="6"/>
      <c r="AA67" s="6">
        <f>_xlfn.XLOOKUP(W67,Profielen!F:F,Profielen!R:R)</f>
        <v>-1.97</v>
      </c>
      <c r="AB67" s="122" t="s">
        <v>3830</v>
      </c>
      <c r="AC67" s="122"/>
      <c r="AD67" s="122">
        <v>0.48</v>
      </c>
      <c r="AE67" s="122">
        <v>0.95</v>
      </c>
      <c r="AF67" s="190"/>
      <c r="AG67" s="189">
        <f t="shared" si="10"/>
        <v>0</v>
      </c>
      <c r="AH67" s="253"/>
    </row>
    <row r="68" spans="2:34" x14ac:dyDescent="0.2">
      <c r="B68" s="6">
        <v>910</v>
      </c>
      <c r="C68" s="6">
        <v>700040</v>
      </c>
      <c r="D68" s="6" t="s">
        <v>2676</v>
      </c>
      <c r="E68" s="6" t="s">
        <v>2540</v>
      </c>
      <c r="F68" s="6" t="s">
        <v>2541</v>
      </c>
      <c r="G68" s="6" t="s">
        <v>2542</v>
      </c>
      <c r="H68" s="6" t="s">
        <v>2543</v>
      </c>
      <c r="I68" s="165">
        <v>3.25</v>
      </c>
      <c r="J68" s="25">
        <v>19</v>
      </c>
      <c r="K68" s="165">
        <v>1.2</v>
      </c>
      <c r="L68" s="6">
        <v>2015</v>
      </c>
      <c r="M68" s="6" t="s">
        <v>2677</v>
      </c>
      <c r="N68" s="6" t="s">
        <v>2591</v>
      </c>
      <c r="O68" s="6" t="s">
        <v>2674</v>
      </c>
      <c r="P68" s="6" t="s">
        <v>2678</v>
      </c>
      <c r="Q68" s="6" t="s">
        <v>2548</v>
      </c>
      <c r="R68" s="6" t="s">
        <v>2549</v>
      </c>
      <c r="S68" s="6" t="s">
        <v>2550</v>
      </c>
      <c r="T68" s="23">
        <v>19.308789000000001</v>
      </c>
      <c r="U68" s="25">
        <f t="shared" si="0"/>
        <v>0.30878900000000087</v>
      </c>
      <c r="V68" s="75"/>
      <c r="W68" s="75">
        <v>116</v>
      </c>
      <c r="X68" s="75"/>
      <c r="Y68" s="115">
        <f t="shared" si="15"/>
        <v>116</v>
      </c>
      <c r="Z68" s="6"/>
      <c r="AA68" s="6">
        <f>_xlfn.XLOOKUP(W68,Profielen!F:F,Profielen!R:R)</f>
        <v>-1.97</v>
      </c>
      <c r="AB68" s="122" t="s">
        <v>3830</v>
      </c>
      <c r="AC68" s="122"/>
      <c r="AD68" s="122">
        <v>1</v>
      </c>
      <c r="AE68" s="122">
        <v>1.08</v>
      </c>
      <c r="AF68" s="190"/>
      <c r="AG68" s="189">
        <f t="shared" si="10"/>
        <v>0</v>
      </c>
      <c r="AH68" s="253"/>
    </row>
    <row r="69" spans="2:34" x14ac:dyDescent="0.2">
      <c r="B69" s="6">
        <v>912</v>
      </c>
      <c r="C69" s="6">
        <v>700020</v>
      </c>
      <c r="D69" s="6" t="s">
        <v>2679</v>
      </c>
      <c r="E69" s="6" t="s">
        <v>2540</v>
      </c>
      <c r="F69" s="6" t="s">
        <v>2541</v>
      </c>
      <c r="G69" s="6" t="s">
        <v>2542</v>
      </c>
      <c r="H69" s="6" t="s">
        <v>2543</v>
      </c>
      <c r="I69" s="165">
        <v>0.53</v>
      </c>
      <c r="J69" s="25">
        <v>46</v>
      </c>
      <c r="K69" s="165">
        <v>0.53</v>
      </c>
      <c r="L69" s="6">
        <v>2019</v>
      </c>
      <c r="M69" s="6" t="s">
        <v>2557</v>
      </c>
      <c r="N69" s="6" t="s">
        <v>2591</v>
      </c>
      <c r="O69" s="6" t="s">
        <v>2674</v>
      </c>
      <c r="P69" s="6" t="s">
        <v>2675</v>
      </c>
      <c r="Q69" s="6" t="s">
        <v>2548</v>
      </c>
      <c r="R69" s="6" t="s">
        <v>2549</v>
      </c>
      <c r="S69" s="6" t="s">
        <v>2550</v>
      </c>
      <c r="T69" s="23">
        <v>44.984088999999997</v>
      </c>
      <c r="U69" s="25">
        <f t="shared" si="0"/>
        <v>-1.0159110000000027</v>
      </c>
      <c r="V69" s="75"/>
      <c r="W69" s="75">
        <v>122</v>
      </c>
      <c r="X69" s="75"/>
      <c r="Y69" s="115">
        <f t="shared" si="15"/>
        <v>122</v>
      </c>
      <c r="Z69" s="6"/>
      <c r="AA69" s="6">
        <f>_xlfn.XLOOKUP(W69,Profielen!F:F,Profielen!R:R)</f>
        <v>-1.97</v>
      </c>
      <c r="AB69" s="122" t="s">
        <v>3830</v>
      </c>
      <c r="AC69" s="122" t="s">
        <v>4584</v>
      </c>
      <c r="AD69" s="122">
        <v>0.5</v>
      </c>
      <c r="AE69" s="122">
        <v>0.5</v>
      </c>
      <c r="AF69" s="190"/>
      <c r="AG69" s="189">
        <f t="shared" si="10"/>
        <v>0</v>
      </c>
      <c r="AH69" s="253"/>
    </row>
    <row r="70" spans="2:34" x14ac:dyDescent="0.2">
      <c r="B70" s="6">
        <v>915</v>
      </c>
      <c r="C70" s="6">
        <v>700030</v>
      </c>
      <c r="D70" s="6" t="s">
        <v>2680</v>
      </c>
      <c r="E70" s="6" t="s">
        <v>2540</v>
      </c>
      <c r="F70" s="6" t="s">
        <v>2541</v>
      </c>
      <c r="G70" s="6" t="s">
        <v>2542</v>
      </c>
      <c r="H70" s="6" t="s">
        <v>2543</v>
      </c>
      <c r="I70" s="165">
        <v>0.8</v>
      </c>
      <c r="J70" s="25">
        <v>20</v>
      </c>
      <c r="K70" s="165">
        <v>0.8</v>
      </c>
      <c r="L70" s="6">
        <v>2014</v>
      </c>
      <c r="M70" s="6" t="s">
        <v>2677</v>
      </c>
      <c r="N70" s="6" t="s">
        <v>2591</v>
      </c>
      <c r="O70" s="6" t="s">
        <v>2681</v>
      </c>
      <c r="P70" s="6" t="s">
        <v>2682</v>
      </c>
      <c r="Q70" s="6" t="s">
        <v>2548</v>
      </c>
      <c r="R70" s="6" t="s">
        <v>2549</v>
      </c>
      <c r="S70" s="6" t="s">
        <v>2550</v>
      </c>
      <c r="T70" s="23">
        <v>19.343266</v>
      </c>
      <c r="U70" s="25">
        <f t="shared" si="0"/>
        <v>-0.65673400000000015</v>
      </c>
      <c r="V70" s="75"/>
      <c r="W70" s="75">
        <v>126</v>
      </c>
      <c r="X70" s="75"/>
      <c r="Y70" s="115">
        <f t="shared" si="15"/>
        <v>126</v>
      </c>
      <c r="Z70" s="6"/>
      <c r="AA70" s="6">
        <f>_xlfn.XLOOKUP(W70,Profielen!F:F,Profielen!R:R)</f>
        <v>-1.97</v>
      </c>
      <c r="AB70" s="122" t="s">
        <v>3830</v>
      </c>
      <c r="AC70" s="122"/>
      <c r="AD70" s="122"/>
      <c r="AE70" s="122"/>
      <c r="AF70" s="190"/>
      <c r="AG70" s="189">
        <f t="shared" si="10"/>
        <v>0</v>
      </c>
      <c r="AH70" s="253"/>
    </row>
    <row r="71" spans="2:34" x14ac:dyDescent="0.2">
      <c r="B71" s="6">
        <v>925</v>
      </c>
      <c r="C71" s="6">
        <v>700010</v>
      </c>
      <c r="D71" s="6" t="s">
        <v>2683</v>
      </c>
      <c r="E71" s="6" t="s">
        <v>2540</v>
      </c>
      <c r="F71" s="6" t="s">
        <v>2541</v>
      </c>
      <c r="G71" s="6" t="s">
        <v>2542</v>
      </c>
      <c r="H71" s="146" t="s">
        <v>2543</v>
      </c>
      <c r="I71" s="165">
        <v>0.4</v>
      </c>
      <c r="J71" s="25">
        <v>15.162000000000001</v>
      </c>
      <c r="K71" s="165">
        <v>0.4</v>
      </c>
      <c r="L71" s="6">
        <v>1988</v>
      </c>
      <c r="M71" s="6" t="s">
        <v>2579</v>
      </c>
      <c r="N71" s="6" t="s">
        <v>2595</v>
      </c>
      <c r="O71" s="6" t="s">
        <v>2596</v>
      </c>
      <c r="P71" s="6" t="s">
        <v>2597</v>
      </c>
      <c r="Q71" s="6" t="s">
        <v>2548</v>
      </c>
      <c r="R71" s="6" t="s">
        <v>2549</v>
      </c>
      <c r="S71" s="6" t="s">
        <v>2550</v>
      </c>
      <c r="T71" s="23">
        <v>31.422004000000001</v>
      </c>
      <c r="U71" s="25">
        <f t="shared" si="0"/>
        <v>16.260004000000002</v>
      </c>
      <c r="V71" s="75" t="s">
        <v>3781</v>
      </c>
      <c r="W71" s="75">
        <v>118</v>
      </c>
      <c r="X71" s="75">
        <v>119</v>
      </c>
      <c r="Y71" s="115">
        <v>118</v>
      </c>
      <c r="Z71" s="6"/>
      <c r="AA71" s="6">
        <f>_xlfn.XLOOKUP(W71,Profielen!F:F,Profielen!R:R)</f>
        <v>-1.97</v>
      </c>
      <c r="AB71" s="122" t="s">
        <v>3830</v>
      </c>
      <c r="AC71" s="122" t="s">
        <v>4612</v>
      </c>
      <c r="AD71" s="122"/>
      <c r="AE71" s="122"/>
      <c r="AF71" s="190"/>
      <c r="AG71" s="189">
        <f t="shared" si="10"/>
        <v>0</v>
      </c>
      <c r="AH71" s="253"/>
    </row>
    <row r="72" spans="2:34" hidden="1" x14ac:dyDescent="0.2">
      <c r="B72" s="6">
        <v>968</v>
      </c>
      <c r="C72" s="6">
        <v>700010</v>
      </c>
      <c r="D72" s="6" t="s">
        <v>2684</v>
      </c>
      <c r="E72" s="6" t="s">
        <v>2540</v>
      </c>
      <c r="F72" s="6" t="s">
        <v>2541</v>
      </c>
      <c r="G72" s="6" t="s">
        <v>2542</v>
      </c>
      <c r="H72" s="146" t="s">
        <v>2543</v>
      </c>
      <c r="I72" s="165">
        <v>0.5</v>
      </c>
      <c r="J72" s="25">
        <v>14.615</v>
      </c>
      <c r="K72" s="165">
        <v>0.5</v>
      </c>
      <c r="L72" s="6">
        <v>1995</v>
      </c>
      <c r="M72" s="6" t="s">
        <v>2557</v>
      </c>
      <c r="N72" s="6" t="s">
        <v>2595</v>
      </c>
      <c r="O72" s="6" t="s">
        <v>2608</v>
      </c>
      <c r="P72" s="6" t="s">
        <v>2643</v>
      </c>
      <c r="Q72" s="6" t="s">
        <v>2548</v>
      </c>
      <c r="R72" s="6" t="s">
        <v>2549</v>
      </c>
      <c r="S72" s="6" t="s">
        <v>2550</v>
      </c>
      <c r="T72" s="23">
        <v>16.042390000000001</v>
      </c>
      <c r="U72" s="25">
        <f t="shared" ref="U72:U134" si="16">T72-J72</f>
        <v>1.4273900000000008</v>
      </c>
      <c r="V72" s="75"/>
      <c r="W72" s="75">
        <v>147</v>
      </c>
      <c r="X72" s="75">
        <v>148</v>
      </c>
      <c r="Y72" s="115">
        <v>147</v>
      </c>
      <c r="Z72" s="6"/>
      <c r="AA72" s="6">
        <f>_xlfn.XLOOKUP(W72,Profielen!F:F,Profielen!R:R)</f>
        <v>-1.22</v>
      </c>
      <c r="AB72" s="122" t="s">
        <v>32</v>
      </c>
      <c r="AC72" s="122"/>
      <c r="AD72" s="122"/>
      <c r="AE72" s="122"/>
      <c r="AF72" s="190"/>
      <c r="AG72" s="189">
        <f t="shared" ref="AG72:AG103" si="17">(I72/2)/(K72/2)*(PI()*(K72/2)^2/2+(AF72-(K72/2))*SQRT((K72/2)^2-(AF72-(K72/2))^2)+(K72/2)^2*ASIN(AF72/(K72/2)-1))*T72</f>
        <v>0</v>
      </c>
      <c r="AH72" s="253"/>
    </row>
    <row r="73" spans="2:34" x14ac:dyDescent="0.2">
      <c r="B73" s="6">
        <v>969</v>
      </c>
      <c r="C73" s="6">
        <v>700010</v>
      </c>
      <c r="D73" s="6" t="s">
        <v>2685</v>
      </c>
      <c r="E73" s="6" t="s">
        <v>2540</v>
      </c>
      <c r="F73" s="6" t="s">
        <v>2541</v>
      </c>
      <c r="G73" s="6" t="s">
        <v>2542</v>
      </c>
      <c r="H73" s="146" t="s">
        <v>2543</v>
      </c>
      <c r="I73" s="165">
        <v>0.2</v>
      </c>
      <c r="J73" s="25">
        <v>19.038</v>
      </c>
      <c r="K73" s="165">
        <v>0.2</v>
      </c>
      <c r="L73" s="6">
        <v>1995</v>
      </c>
      <c r="M73" s="6" t="s">
        <v>2544</v>
      </c>
      <c r="N73" s="6" t="s">
        <v>2595</v>
      </c>
      <c r="O73" s="6" t="s">
        <v>2608</v>
      </c>
      <c r="P73" s="6" t="s">
        <v>2609</v>
      </c>
      <c r="Q73" s="6" t="s">
        <v>2548</v>
      </c>
      <c r="R73" s="6" t="s">
        <v>2549</v>
      </c>
      <c r="S73" s="6" t="s">
        <v>2550</v>
      </c>
      <c r="T73" s="23">
        <v>38.918182000000002</v>
      </c>
      <c r="U73" s="25">
        <f t="shared" si="16"/>
        <v>19.880182000000001</v>
      </c>
      <c r="V73" s="75" t="s">
        <v>3781</v>
      </c>
      <c r="W73" s="75">
        <v>142</v>
      </c>
      <c r="X73" s="75"/>
      <c r="Y73" s="115">
        <f t="shared" ref="Y73" si="18">W73</f>
        <v>142</v>
      </c>
      <c r="Z73" s="6"/>
      <c r="AA73" s="6">
        <f>_xlfn.XLOOKUP(W73,Profielen!F:F,Profielen!R:R)</f>
        <v>-1.97</v>
      </c>
      <c r="AB73" s="122" t="s">
        <v>3830</v>
      </c>
      <c r="AC73" s="122" t="s">
        <v>4615</v>
      </c>
      <c r="AD73" s="122"/>
      <c r="AE73" s="122"/>
      <c r="AF73" s="190"/>
      <c r="AG73" s="189">
        <f t="shared" si="17"/>
        <v>0</v>
      </c>
      <c r="AH73" s="253"/>
    </row>
    <row r="74" spans="2:34" hidden="1" x14ac:dyDescent="0.2">
      <c r="B74" s="6">
        <v>970</v>
      </c>
      <c r="C74" s="6">
        <v>700010</v>
      </c>
      <c r="D74" s="6" t="s">
        <v>2686</v>
      </c>
      <c r="E74" s="6" t="s">
        <v>2540</v>
      </c>
      <c r="F74" s="6" t="s">
        <v>2541</v>
      </c>
      <c r="G74" s="6" t="s">
        <v>2542</v>
      </c>
      <c r="H74" s="146" t="s">
        <v>2543</v>
      </c>
      <c r="I74" s="165">
        <v>0.25</v>
      </c>
      <c r="J74" s="25">
        <v>35.947000000000003</v>
      </c>
      <c r="K74" s="165">
        <v>0.25</v>
      </c>
      <c r="L74" s="6">
        <v>1995</v>
      </c>
      <c r="M74" s="6" t="s">
        <v>2544</v>
      </c>
      <c r="N74" s="6" t="s">
        <v>2595</v>
      </c>
      <c r="O74" s="6" t="s">
        <v>2608</v>
      </c>
      <c r="P74" s="6" t="s">
        <v>2609</v>
      </c>
      <c r="Q74" s="6" t="s">
        <v>2548</v>
      </c>
      <c r="R74" s="6" t="s">
        <v>2549</v>
      </c>
      <c r="S74" s="6" t="s">
        <v>2550</v>
      </c>
      <c r="T74" s="23">
        <v>35.296658000000001</v>
      </c>
      <c r="U74" s="25">
        <f t="shared" si="16"/>
        <v>-0.65034200000000197</v>
      </c>
      <c r="V74" s="75"/>
      <c r="W74" s="75">
        <v>142</v>
      </c>
      <c r="X74" s="75">
        <v>150</v>
      </c>
      <c r="Y74" s="115">
        <v>150</v>
      </c>
      <c r="Z74" s="6" t="s">
        <v>3640</v>
      </c>
      <c r="AA74" s="6">
        <f>_xlfn.XLOOKUP(W74,Profielen!F:F,Profielen!R:R)</f>
        <v>-1.97</v>
      </c>
      <c r="AB74" s="122" t="s">
        <v>32</v>
      </c>
      <c r="AC74" s="122"/>
      <c r="AD74" s="122"/>
      <c r="AE74" s="122"/>
      <c r="AF74" s="190"/>
      <c r="AG74" s="189">
        <f t="shared" si="17"/>
        <v>0</v>
      </c>
      <c r="AH74" s="253"/>
    </row>
    <row r="75" spans="2:34" hidden="1" x14ac:dyDescent="0.2">
      <c r="B75" s="6">
        <v>973</v>
      </c>
      <c r="C75" s="6">
        <v>700010</v>
      </c>
      <c r="D75" s="6" t="s">
        <v>2687</v>
      </c>
      <c r="E75" s="6" t="s">
        <v>2540</v>
      </c>
      <c r="F75" s="6" t="s">
        <v>2541</v>
      </c>
      <c r="G75" s="6" t="s">
        <v>2542</v>
      </c>
      <c r="H75" s="146" t="s">
        <v>2543</v>
      </c>
      <c r="I75" s="165">
        <v>0.4</v>
      </c>
      <c r="J75" s="25">
        <v>12.538</v>
      </c>
      <c r="K75" s="165">
        <v>0.4</v>
      </c>
      <c r="L75" s="6">
        <v>2010</v>
      </c>
      <c r="M75" s="6" t="s">
        <v>2579</v>
      </c>
      <c r="N75" s="6" t="s">
        <v>2595</v>
      </c>
      <c r="O75" s="6" t="s">
        <v>2688</v>
      </c>
      <c r="P75" s="6" t="s">
        <v>2689</v>
      </c>
      <c r="Q75" s="6" t="s">
        <v>2548</v>
      </c>
      <c r="R75" s="6" t="s">
        <v>2549</v>
      </c>
      <c r="S75" s="6" t="s">
        <v>2550</v>
      </c>
      <c r="T75" s="23">
        <v>20.995934999999999</v>
      </c>
      <c r="U75" s="25">
        <f t="shared" si="16"/>
        <v>8.4579349999999991</v>
      </c>
      <c r="V75" s="75"/>
      <c r="W75" s="75">
        <v>110</v>
      </c>
      <c r="X75" s="75"/>
      <c r="Y75" s="115">
        <f t="shared" ref="Y75:Y77" si="19">W75</f>
        <v>110</v>
      </c>
      <c r="Z75" s="6"/>
      <c r="AA75" s="6">
        <f>_xlfn.XLOOKUP(W75,Profielen!F:F,Profielen!R:R)</f>
        <v>-1.97</v>
      </c>
      <c r="AB75" s="122" t="s">
        <v>5657</v>
      </c>
      <c r="AC75" s="122" t="s">
        <v>4618</v>
      </c>
      <c r="AD75" s="122"/>
      <c r="AE75" s="122"/>
      <c r="AF75" s="190"/>
      <c r="AG75" s="189">
        <f t="shared" si="17"/>
        <v>0</v>
      </c>
      <c r="AH75" s="253"/>
    </row>
    <row r="76" spans="2:34" x14ac:dyDescent="0.2">
      <c r="B76" s="6">
        <v>776</v>
      </c>
      <c r="C76" s="6">
        <v>700030</v>
      </c>
      <c r="D76" s="6" t="s">
        <v>2691</v>
      </c>
      <c r="E76" s="6" t="s">
        <v>2540</v>
      </c>
      <c r="F76" s="6" t="s">
        <v>2541</v>
      </c>
      <c r="G76" s="6" t="s">
        <v>2542</v>
      </c>
      <c r="H76" s="6" t="s">
        <v>2543</v>
      </c>
      <c r="I76" s="165">
        <v>0.77</v>
      </c>
      <c r="J76" s="25">
        <v>30</v>
      </c>
      <c r="K76" s="165">
        <v>0.77</v>
      </c>
      <c r="L76" s="6">
        <v>1974</v>
      </c>
      <c r="M76" s="6" t="s">
        <v>2557</v>
      </c>
      <c r="N76" s="6" t="s">
        <v>2584</v>
      </c>
      <c r="O76" s="6" t="s">
        <v>2692</v>
      </c>
      <c r="P76" s="6" t="s">
        <v>2693</v>
      </c>
      <c r="Q76" s="6" t="s">
        <v>2548</v>
      </c>
      <c r="R76" s="6" t="s">
        <v>2549</v>
      </c>
      <c r="S76" s="6" t="s">
        <v>2550</v>
      </c>
      <c r="T76" s="23">
        <v>30.135301999999999</v>
      </c>
      <c r="U76" s="25">
        <f t="shared" si="16"/>
        <v>0.13530199999999937</v>
      </c>
      <c r="V76" s="75"/>
      <c r="W76" s="75">
        <v>73</v>
      </c>
      <c r="X76" s="75"/>
      <c r="Y76" s="115">
        <f t="shared" si="19"/>
        <v>73</v>
      </c>
      <c r="Z76" s="6"/>
      <c r="AA76" s="6">
        <f>_xlfn.XLOOKUP(W76,Profielen!F:F,Profielen!R:R)</f>
        <v>-2.2200000000000002</v>
      </c>
      <c r="AB76" s="122" t="s">
        <v>3830</v>
      </c>
      <c r="AC76" s="122"/>
      <c r="AD76" s="122">
        <v>0.48</v>
      </c>
      <c r="AE76" s="122">
        <v>0.48</v>
      </c>
      <c r="AF76" s="190"/>
      <c r="AG76" s="189">
        <f t="shared" si="17"/>
        <v>0</v>
      </c>
      <c r="AH76" s="253"/>
    </row>
    <row r="77" spans="2:34" x14ac:dyDescent="0.2">
      <c r="B77" s="6">
        <v>779</v>
      </c>
      <c r="C77" s="6">
        <v>700030</v>
      </c>
      <c r="D77" s="6" t="s">
        <v>2694</v>
      </c>
      <c r="E77" s="6" t="s">
        <v>2540</v>
      </c>
      <c r="F77" s="6" t="s">
        <v>2541</v>
      </c>
      <c r="G77" s="6" t="s">
        <v>2542</v>
      </c>
      <c r="H77" s="146" t="s">
        <v>2543</v>
      </c>
      <c r="I77" s="165">
        <v>0.8</v>
      </c>
      <c r="J77" s="25">
        <v>28.393000000000001</v>
      </c>
      <c r="K77" s="165">
        <v>0.8</v>
      </c>
      <c r="L77" s="6">
        <v>2006</v>
      </c>
      <c r="M77" s="6" t="s">
        <v>2544</v>
      </c>
      <c r="N77" s="6" t="s">
        <v>2584</v>
      </c>
      <c r="O77" s="6" t="s">
        <v>2655</v>
      </c>
      <c r="P77" s="6" t="s">
        <v>2693</v>
      </c>
      <c r="Q77" s="6" t="s">
        <v>2548</v>
      </c>
      <c r="R77" s="6" t="s">
        <v>2549</v>
      </c>
      <c r="S77" s="6" t="s">
        <v>2550</v>
      </c>
      <c r="T77" s="23">
        <v>28.425014999999998</v>
      </c>
      <c r="U77" s="25">
        <f t="shared" si="16"/>
        <v>3.2014999999997684E-2</v>
      </c>
      <c r="V77" s="75"/>
      <c r="W77" s="75">
        <v>71</v>
      </c>
      <c r="X77" s="75"/>
      <c r="Y77" s="115">
        <f t="shared" si="19"/>
        <v>71</v>
      </c>
      <c r="Z77" s="6"/>
      <c r="AA77" s="6">
        <f>_xlfn.XLOOKUP(W77,Profielen!F:F,Profielen!R:R)</f>
        <v>-2.2200000000000002</v>
      </c>
      <c r="AB77" s="122" t="s">
        <v>3830</v>
      </c>
      <c r="AC77" s="122"/>
      <c r="AD77" s="122">
        <v>0.7</v>
      </c>
      <c r="AE77" s="122">
        <v>0.7</v>
      </c>
      <c r="AF77" s="190"/>
      <c r="AG77" s="189">
        <f t="shared" si="17"/>
        <v>0</v>
      </c>
      <c r="AH77" s="253"/>
    </row>
    <row r="78" spans="2:34" hidden="1" x14ac:dyDescent="0.2">
      <c r="B78" s="6">
        <v>794</v>
      </c>
      <c r="C78" s="6">
        <v>700010</v>
      </c>
      <c r="D78" s="6" t="s">
        <v>2695</v>
      </c>
      <c r="E78" s="6" t="s">
        <v>2540</v>
      </c>
      <c r="F78" s="6" t="s">
        <v>2541</v>
      </c>
      <c r="G78" s="6" t="s">
        <v>2542</v>
      </c>
      <c r="H78" s="146" t="s">
        <v>2543</v>
      </c>
      <c r="I78" s="165">
        <v>0.4</v>
      </c>
      <c r="J78" s="25">
        <v>25.273</v>
      </c>
      <c r="K78" s="165">
        <v>0.4</v>
      </c>
      <c r="L78" s="6">
        <v>1994</v>
      </c>
      <c r="M78" s="6" t="s">
        <v>2579</v>
      </c>
      <c r="N78" s="6" t="s">
        <v>2584</v>
      </c>
      <c r="O78" s="6" t="s">
        <v>2696</v>
      </c>
      <c r="P78" s="6" t="s">
        <v>2697</v>
      </c>
      <c r="Q78" s="6" t="s">
        <v>2548</v>
      </c>
      <c r="R78" s="6" t="s">
        <v>2549</v>
      </c>
      <c r="S78" s="6" t="s">
        <v>2550</v>
      </c>
      <c r="T78" s="23">
        <v>24.633133000000001</v>
      </c>
      <c r="U78" s="25">
        <f t="shared" si="16"/>
        <v>-0.63986699999999885</v>
      </c>
      <c r="V78" s="75"/>
      <c r="W78" s="75">
        <v>42</v>
      </c>
      <c r="X78" s="75">
        <v>43</v>
      </c>
      <c r="Y78" s="115">
        <v>43</v>
      </c>
      <c r="Z78" s="6"/>
      <c r="AA78" s="6">
        <f>_xlfn.XLOOKUP(W78,Profielen!F:F,Profielen!R:R)</f>
        <v>-2.2200000000000002</v>
      </c>
      <c r="AB78" s="122" t="s">
        <v>5657</v>
      </c>
      <c r="AC78" s="122" t="s">
        <v>4325</v>
      </c>
      <c r="AD78" s="122"/>
      <c r="AE78" s="122"/>
      <c r="AF78" s="190"/>
      <c r="AG78" s="189">
        <f t="shared" si="17"/>
        <v>0</v>
      </c>
      <c r="AH78" s="253"/>
    </row>
    <row r="79" spans="2:34" x14ac:dyDescent="0.2">
      <c r="B79" s="6">
        <v>796</v>
      </c>
      <c r="C79" s="6">
        <v>700010</v>
      </c>
      <c r="D79" s="6" t="s">
        <v>2698</v>
      </c>
      <c r="E79" s="6" t="s">
        <v>2540</v>
      </c>
      <c r="F79" s="6" t="s">
        <v>2541</v>
      </c>
      <c r="G79" s="6" t="s">
        <v>2542</v>
      </c>
      <c r="H79" s="146" t="s">
        <v>2543</v>
      </c>
      <c r="I79" s="165">
        <v>0.4</v>
      </c>
      <c r="J79" s="25">
        <v>27.452999999999999</v>
      </c>
      <c r="K79" s="165">
        <v>0.4</v>
      </c>
      <c r="L79" s="6">
        <v>1994</v>
      </c>
      <c r="M79" s="6" t="s">
        <v>2579</v>
      </c>
      <c r="N79" s="6" t="s">
        <v>2584</v>
      </c>
      <c r="O79" s="6" t="s">
        <v>2696</v>
      </c>
      <c r="P79" s="6" t="s">
        <v>2697</v>
      </c>
      <c r="Q79" s="6" t="s">
        <v>2548</v>
      </c>
      <c r="R79" s="6" t="s">
        <v>2549</v>
      </c>
      <c r="S79" s="6" t="s">
        <v>2550</v>
      </c>
      <c r="T79" s="23">
        <v>55.259529999999998</v>
      </c>
      <c r="U79" s="25">
        <f t="shared" si="16"/>
        <v>27.806529999999999</v>
      </c>
      <c r="V79" s="75" t="s">
        <v>3781</v>
      </c>
      <c r="W79" s="75">
        <v>46</v>
      </c>
      <c r="X79" s="75"/>
      <c r="Y79" s="115">
        <f t="shared" ref="Y79:Y83" si="20">W79</f>
        <v>46</v>
      </c>
      <c r="Z79" s="6"/>
      <c r="AA79" s="6">
        <f>_xlfn.XLOOKUP(W79,Profielen!F:F,Profielen!R:R)</f>
        <v>-2.2200000000000002</v>
      </c>
      <c r="AB79" s="122" t="s">
        <v>3830</v>
      </c>
      <c r="AC79" s="122" t="s">
        <v>4839</v>
      </c>
      <c r="AD79" s="122">
        <v>0.37</v>
      </c>
      <c r="AE79" s="122">
        <v>0.37</v>
      </c>
      <c r="AF79" s="190"/>
      <c r="AG79" s="189">
        <f t="shared" si="17"/>
        <v>0</v>
      </c>
      <c r="AH79" s="253"/>
    </row>
    <row r="80" spans="2:34" hidden="1" x14ac:dyDescent="0.2">
      <c r="B80" s="6">
        <v>797</v>
      </c>
      <c r="C80" s="6">
        <v>700010</v>
      </c>
      <c r="D80" s="6" t="s">
        <v>2699</v>
      </c>
      <c r="E80" s="6" t="s">
        <v>2540</v>
      </c>
      <c r="F80" s="6" t="s">
        <v>2541</v>
      </c>
      <c r="G80" s="6" t="s">
        <v>2542</v>
      </c>
      <c r="H80" s="146" t="s">
        <v>2543</v>
      </c>
      <c r="I80" s="165">
        <v>0.8</v>
      </c>
      <c r="J80" s="25">
        <v>5.7960000000000003</v>
      </c>
      <c r="K80" s="165">
        <v>0.8</v>
      </c>
      <c r="L80" s="6">
        <v>2007</v>
      </c>
      <c r="M80" s="6" t="s">
        <v>2579</v>
      </c>
      <c r="N80" s="6" t="s">
        <v>2584</v>
      </c>
      <c r="O80" s="6" t="s">
        <v>2696</v>
      </c>
      <c r="P80" s="6" t="s">
        <v>2700</v>
      </c>
      <c r="Q80" s="6" t="s">
        <v>2548</v>
      </c>
      <c r="R80" s="6" t="s">
        <v>2549</v>
      </c>
      <c r="S80" s="6" t="s">
        <v>2550</v>
      </c>
      <c r="T80" s="23">
        <v>6.1330960000000001</v>
      </c>
      <c r="U80" s="25">
        <f t="shared" si="16"/>
        <v>0.33709599999999984</v>
      </c>
      <c r="V80" s="75"/>
      <c r="W80" s="75">
        <v>45</v>
      </c>
      <c r="X80" s="75"/>
      <c r="Y80" s="115">
        <f t="shared" si="20"/>
        <v>45</v>
      </c>
      <c r="Z80" s="6"/>
      <c r="AA80" s="6">
        <f>_xlfn.XLOOKUP(W80,Profielen!F:F,Profielen!R:R)</f>
        <v>-2.2200000000000002</v>
      </c>
      <c r="AB80" s="122" t="s">
        <v>32</v>
      </c>
      <c r="AC80" s="122" t="s">
        <v>4305</v>
      </c>
      <c r="AD80" s="122"/>
      <c r="AE80" s="122"/>
      <c r="AF80" s="190"/>
      <c r="AG80" s="189">
        <f t="shared" si="17"/>
        <v>0</v>
      </c>
      <c r="AH80" s="253"/>
    </row>
    <row r="81" spans="2:34" x14ac:dyDescent="0.2">
      <c r="B81" s="6">
        <v>824</v>
      </c>
      <c r="C81" s="6">
        <v>700010</v>
      </c>
      <c r="D81" s="6" t="s">
        <v>2701</v>
      </c>
      <c r="E81" s="6" t="s">
        <v>2540</v>
      </c>
      <c r="F81" s="6" t="s">
        <v>2541</v>
      </c>
      <c r="G81" s="6" t="s">
        <v>2542</v>
      </c>
      <c r="H81" s="6" t="s">
        <v>2543</v>
      </c>
      <c r="I81" s="165">
        <v>0.315</v>
      </c>
      <c r="J81" s="25">
        <v>28</v>
      </c>
      <c r="K81" s="165">
        <v>0.315</v>
      </c>
      <c r="L81" s="6">
        <v>1973</v>
      </c>
      <c r="M81" s="6" t="s">
        <v>2544</v>
      </c>
      <c r="N81" s="6" t="s">
        <v>2545</v>
      </c>
      <c r="O81" s="6" t="s">
        <v>2561</v>
      </c>
      <c r="P81" s="6" t="s">
        <v>2559</v>
      </c>
      <c r="Q81" s="6" t="s">
        <v>2548</v>
      </c>
      <c r="R81" s="6" t="s">
        <v>2549</v>
      </c>
      <c r="S81" s="6" t="s">
        <v>2550</v>
      </c>
      <c r="T81" s="23">
        <v>52.443933999999999</v>
      </c>
      <c r="U81" s="25">
        <f t="shared" si="16"/>
        <v>24.443933999999999</v>
      </c>
      <c r="V81" s="75" t="s">
        <v>3781</v>
      </c>
      <c r="W81" s="75">
        <v>37</v>
      </c>
      <c r="X81" s="75"/>
      <c r="Y81" s="115">
        <f t="shared" si="20"/>
        <v>37</v>
      </c>
      <c r="Z81" s="6"/>
      <c r="AA81" s="6">
        <f>_xlfn.XLOOKUP(W81,Profielen!F:F,Profielen!R:R)</f>
        <v>-2.2200000000000002</v>
      </c>
      <c r="AB81" s="122" t="s">
        <v>3830</v>
      </c>
      <c r="AC81" s="122"/>
      <c r="AD81" s="122">
        <v>0.55000000000000004</v>
      </c>
      <c r="AE81" s="122">
        <v>0.84</v>
      </c>
      <c r="AF81" s="190"/>
      <c r="AG81" s="189">
        <f t="shared" si="17"/>
        <v>0</v>
      </c>
      <c r="AH81" s="253"/>
    </row>
    <row r="82" spans="2:34" hidden="1" x14ac:dyDescent="0.2">
      <c r="B82" s="6">
        <v>832</v>
      </c>
      <c r="C82" s="6">
        <v>700010</v>
      </c>
      <c r="D82" s="6" t="s">
        <v>2702</v>
      </c>
      <c r="E82" s="6" t="s">
        <v>2540</v>
      </c>
      <c r="F82" s="6" t="s">
        <v>2541</v>
      </c>
      <c r="G82" s="6" t="s">
        <v>2542</v>
      </c>
      <c r="H82" s="146" t="s">
        <v>2543</v>
      </c>
      <c r="I82" s="165">
        <v>0.315</v>
      </c>
      <c r="J82" s="25">
        <v>19.151</v>
      </c>
      <c r="K82" s="165">
        <v>0.315</v>
      </c>
      <c r="L82" s="6">
        <v>1975</v>
      </c>
      <c r="M82" s="6" t="s">
        <v>2544</v>
      </c>
      <c r="N82" s="6" t="s">
        <v>2545</v>
      </c>
      <c r="O82" s="6" t="s">
        <v>2546</v>
      </c>
      <c r="P82" s="6" t="s">
        <v>2703</v>
      </c>
      <c r="Q82" s="6" t="s">
        <v>2548</v>
      </c>
      <c r="R82" s="6" t="s">
        <v>2549</v>
      </c>
      <c r="S82" s="6" t="s">
        <v>2550</v>
      </c>
      <c r="T82" s="23">
        <v>18.482752999999999</v>
      </c>
      <c r="U82" s="25">
        <f t="shared" si="16"/>
        <v>-0.66824700000000092</v>
      </c>
      <c r="V82" s="75"/>
      <c r="W82" s="75">
        <v>52</v>
      </c>
      <c r="X82" s="75"/>
      <c r="Y82" s="115">
        <f t="shared" si="20"/>
        <v>52</v>
      </c>
      <c r="Z82" s="6"/>
      <c r="AA82" s="6">
        <f>_xlfn.XLOOKUP(W82,Profielen!F:F,Profielen!R:R)</f>
        <v>-2.2200000000000002</v>
      </c>
      <c r="AB82" s="122" t="s">
        <v>32</v>
      </c>
      <c r="AC82" s="122" t="s">
        <v>4862</v>
      </c>
      <c r="AD82" s="122"/>
      <c r="AE82" s="122"/>
      <c r="AF82" s="190"/>
      <c r="AG82" s="189">
        <f t="shared" si="17"/>
        <v>0</v>
      </c>
      <c r="AH82" s="253"/>
    </row>
    <row r="83" spans="2:34" x14ac:dyDescent="0.2">
      <c r="B83" s="6">
        <v>834</v>
      </c>
      <c r="C83" s="6">
        <v>700010</v>
      </c>
      <c r="D83" s="6" t="s">
        <v>2704</v>
      </c>
      <c r="E83" s="6" t="s">
        <v>2540</v>
      </c>
      <c r="F83" s="6" t="s">
        <v>2541</v>
      </c>
      <c r="G83" s="6" t="s">
        <v>2542</v>
      </c>
      <c r="H83" s="6" t="s">
        <v>2543</v>
      </c>
      <c r="I83" s="165">
        <v>0.315</v>
      </c>
      <c r="J83" s="25">
        <v>11.99</v>
      </c>
      <c r="K83" s="165">
        <v>0.315</v>
      </c>
      <c r="L83" s="6">
        <v>2011</v>
      </c>
      <c r="M83" s="6" t="s">
        <v>2544</v>
      </c>
      <c r="N83" s="6" t="s">
        <v>2545</v>
      </c>
      <c r="O83" s="6" t="s">
        <v>2546</v>
      </c>
      <c r="P83" s="6" t="s">
        <v>2703</v>
      </c>
      <c r="Q83" s="6" t="s">
        <v>2548</v>
      </c>
      <c r="R83" s="6" t="s">
        <v>2549</v>
      </c>
      <c r="S83" s="6" t="s">
        <v>2550</v>
      </c>
      <c r="T83" s="23">
        <v>12.623366000000001</v>
      </c>
      <c r="U83" s="25">
        <f t="shared" si="16"/>
        <v>0.63336600000000054</v>
      </c>
      <c r="V83" s="75"/>
      <c r="W83" s="75">
        <v>50</v>
      </c>
      <c r="X83" s="75"/>
      <c r="Y83" s="115">
        <f t="shared" si="20"/>
        <v>50</v>
      </c>
      <c r="Z83" s="6"/>
      <c r="AA83" s="6">
        <f>_xlfn.XLOOKUP(W83,Profielen!F:F,Profielen!R:R)</f>
        <v>-2.2200000000000002</v>
      </c>
      <c r="AB83" s="122" t="s">
        <v>3830</v>
      </c>
      <c r="AC83" s="122"/>
      <c r="AD83" s="122">
        <v>0.15</v>
      </c>
      <c r="AE83" s="122">
        <v>0.13</v>
      </c>
      <c r="AF83" s="190"/>
      <c r="AG83" s="189">
        <f t="shared" si="17"/>
        <v>0</v>
      </c>
      <c r="AH83" s="253"/>
    </row>
    <row r="84" spans="2:34" x14ac:dyDescent="0.2">
      <c r="B84" s="6">
        <v>835</v>
      </c>
      <c r="C84" s="6">
        <v>700010</v>
      </c>
      <c r="D84" s="6" t="s">
        <v>2705</v>
      </c>
      <c r="E84" s="6" t="s">
        <v>2540</v>
      </c>
      <c r="F84" s="6" t="s">
        <v>2541</v>
      </c>
      <c r="G84" s="6" t="s">
        <v>2542</v>
      </c>
      <c r="H84" s="146" t="s">
        <v>2543</v>
      </c>
      <c r="I84" s="165">
        <v>0.38</v>
      </c>
      <c r="J84" s="25">
        <v>29.446000000000002</v>
      </c>
      <c r="K84" s="165">
        <v>0.38</v>
      </c>
      <c r="L84" s="6">
        <v>1974</v>
      </c>
      <c r="M84" s="6" t="s">
        <v>2557</v>
      </c>
      <c r="N84" s="6" t="s">
        <v>2545</v>
      </c>
      <c r="O84" s="6" t="s">
        <v>2546</v>
      </c>
      <c r="P84" s="6" t="s">
        <v>2652</v>
      </c>
      <c r="Q84" s="6" t="s">
        <v>2548</v>
      </c>
      <c r="R84" s="6" t="s">
        <v>2549</v>
      </c>
      <c r="S84" s="6" t="s">
        <v>2550</v>
      </c>
      <c r="T84" s="23">
        <v>28.561434999999999</v>
      </c>
      <c r="U84" s="25">
        <f t="shared" si="16"/>
        <v>-0.88456500000000204</v>
      </c>
      <c r="V84" s="75"/>
      <c r="W84" s="75">
        <v>31</v>
      </c>
      <c r="X84" s="75">
        <v>49</v>
      </c>
      <c r="Y84" s="115">
        <v>49</v>
      </c>
      <c r="Z84" s="6"/>
      <c r="AA84" s="6">
        <f>_xlfn.XLOOKUP(W84,Profielen!F:F,Profielen!R:R)</f>
        <v>-2.2200000000000002</v>
      </c>
      <c r="AB84" s="122" t="s">
        <v>3830</v>
      </c>
      <c r="AC84" s="122"/>
      <c r="AD84" s="122">
        <v>100</v>
      </c>
      <c r="AE84" s="122">
        <v>0.95</v>
      </c>
      <c r="AF84" s="190"/>
      <c r="AG84" s="189">
        <f t="shared" si="17"/>
        <v>0</v>
      </c>
      <c r="AH84" s="253"/>
    </row>
    <row r="85" spans="2:34" hidden="1" x14ac:dyDescent="0.2">
      <c r="B85" s="6">
        <v>836</v>
      </c>
      <c r="C85" s="6">
        <v>700010</v>
      </c>
      <c r="D85" s="6" t="s">
        <v>2706</v>
      </c>
      <c r="E85" s="6" t="s">
        <v>2540</v>
      </c>
      <c r="F85" s="6" t="s">
        <v>2541</v>
      </c>
      <c r="G85" s="6" t="s">
        <v>2542</v>
      </c>
      <c r="H85" s="146" t="s">
        <v>2543</v>
      </c>
      <c r="I85" s="165">
        <v>0.4</v>
      </c>
      <c r="J85" s="25">
        <v>55.468000000000004</v>
      </c>
      <c r="K85" s="165">
        <v>0.4</v>
      </c>
      <c r="L85" s="6">
        <v>1974</v>
      </c>
      <c r="M85" s="6" t="s">
        <v>2557</v>
      </c>
      <c r="N85" s="6" t="s">
        <v>2545</v>
      </c>
      <c r="O85" s="6" t="s">
        <v>2546</v>
      </c>
      <c r="P85" s="6" t="s">
        <v>2707</v>
      </c>
      <c r="Q85" s="6" t="s">
        <v>2548</v>
      </c>
      <c r="R85" s="6" t="s">
        <v>2549</v>
      </c>
      <c r="S85" s="6" t="s">
        <v>2550</v>
      </c>
      <c r="T85" s="23">
        <v>55.324967999999998</v>
      </c>
      <c r="U85" s="25">
        <f t="shared" si="16"/>
        <v>-0.14303200000000516</v>
      </c>
      <c r="V85" s="75"/>
      <c r="W85" s="75">
        <v>31</v>
      </c>
      <c r="X85" s="75">
        <v>32</v>
      </c>
      <c r="Y85" s="115">
        <v>32</v>
      </c>
      <c r="Z85" s="6"/>
      <c r="AA85" s="6">
        <f>_xlfn.XLOOKUP(W85,Profielen!F:F,Profielen!R:R)</f>
        <v>-2.2200000000000002</v>
      </c>
      <c r="AB85" s="122" t="s">
        <v>32</v>
      </c>
      <c r="AC85" s="122" t="s">
        <v>4869</v>
      </c>
      <c r="AD85" s="122"/>
      <c r="AE85" s="122"/>
      <c r="AF85" s="190"/>
      <c r="AG85" s="189">
        <f t="shared" si="17"/>
        <v>0</v>
      </c>
      <c r="AH85" s="253"/>
    </row>
    <row r="86" spans="2:34" x14ac:dyDescent="0.2">
      <c r="B86" s="6">
        <v>837</v>
      </c>
      <c r="C86" s="6">
        <v>700010</v>
      </c>
      <c r="D86" s="6" t="s">
        <v>2708</v>
      </c>
      <c r="E86" s="6" t="s">
        <v>2540</v>
      </c>
      <c r="F86" s="6" t="s">
        <v>2541</v>
      </c>
      <c r="G86" s="6" t="s">
        <v>2542</v>
      </c>
      <c r="H86" s="6" t="s">
        <v>2543</v>
      </c>
      <c r="I86" s="165">
        <v>0.315</v>
      </c>
      <c r="J86" s="25">
        <v>8.67</v>
      </c>
      <c r="K86" s="165">
        <v>0.315</v>
      </c>
      <c r="L86" s="6">
        <v>1974</v>
      </c>
      <c r="M86" s="6" t="s">
        <v>2544</v>
      </c>
      <c r="N86" s="6" t="s">
        <v>2545</v>
      </c>
      <c r="O86" s="6" t="s">
        <v>2558</v>
      </c>
      <c r="P86" s="6" t="s">
        <v>2707</v>
      </c>
      <c r="Q86" s="6" t="s">
        <v>2548</v>
      </c>
      <c r="R86" s="6" t="s">
        <v>2549</v>
      </c>
      <c r="S86" s="6" t="s">
        <v>2550</v>
      </c>
      <c r="T86" s="23">
        <v>7.9562559999999998</v>
      </c>
      <c r="U86" s="25">
        <f t="shared" si="16"/>
        <v>-0.71374400000000016</v>
      </c>
      <c r="V86" s="75"/>
      <c r="W86" s="75">
        <v>33</v>
      </c>
      <c r="X86" s="75"/>
      <c r="Y86" s="115">
        <f t="shared" ref="Y86:Y88" si="21">W86</f>
        <v>33</v>
      </c>
      <c r="Z86" s="6"/>
      <c r="AA86" s="6">
        <f>_xlfn.XLOOKUP(W86,Profielen!F:F,Profielen!R:R)</f>
        <v>-2.2200000000000002</v>
      </c>
      <c r="AB86" s="122" t="s">
        <v>3830</v>
      </c>
      <c r="AC86" s="122"/>
      <c r="AD86" s="122">
        <v>0.44</v>
      </c>
      <c r="AE86" s="122">
        <v>0.38</v>
      </c>
      <c r="AF86" s="190"/>
      <c r="AG86" s="189">
        <f t="shared" si="17"/>
        <v>0</v>
      </c>
      <c r="AH86" s="253"/>
    </row>
    <row r="87" spans="2:34" x14ac:dyDescent="0.2">
      <c r="B87" s="6">
        <v>848</v>
      </c>
      <c r="C87" s="6">
        <v>700010</v>
      </c>
      <c r="D87" s="6" t="s">
        <v>2709</v>
      </c>
      <c r="E87" s="6" t="s">
        <v>2540</v>
      </c>
      <c r="F87" s="6" t="s">
        <v>2541</v>
      </c>
      <c r="G87" s="6" t="s">
        <v>2542</v>
      </c>
      <c r="H87" s="146" t="s">
        <v>2710</v>
      </c>
      <c r="I87" s="165">
        <v>0.315</v>
      </c>
      <c r="J87" s="25">
        <v>9.0990000000000002</v>
      </c>
      <c r="K87" s="165">
        <v>0.315</v>
      </c>
      <c r="L87" s="6">
        <v>1974</v>
      </c>
      <c r="M87" s="6" t="s">
        <v>2544</v>
      </c>
      <c r="N87" s="6" t="s">
        <v>2545</v>
      </c>
      <c r="O87" s="6" t="s">
        <v>2561</v>
      </c>
      <c r="P87" s="6" t="s">
        <v>2711</v>
      </c>
      <c r="Q87" s="6" t="s">
        <v>2548</v>
      </c>
      <c r="R87" s="6" t="s">
        <v>2549</v>
      </c>
      <c r="S87" s="6" t="s">
        <v>2550</v>
      </c>
      <c r="T87" s="23">
        <v>8.1645520000000005</v>
      </c>
      <c r="U87" s="25">
        <f t="shared" si="16"/>
        <v>-0.93444799999999972</v>
      </c>
      <c r="V87" s="75"/>
      <c r="W87" s="75">
        <v>34</v>
      </c>
      <c r="X87" s="75"/>
      <c r="Y87" s="115">
        <f t="shared" si="21"/>
        <v>34</v>
      </c>
      <c r="Z87" s="6"/>
      <c r="AA87" s="6">
        <f>_xlfn.XLOOKUP(W87,Profielen!F:F,Profielen!R:R)</f>
        <v>-2.2200000000000002</v>
      </c>
      <c r="AB87" s="122" t="s">
        <v>3830</v>
      </c>
      <c r="AC87" s="122" t="s">
        <v>4891</v>
      </c>
      <c r="AD87" s="122">
        <v>0.65</v>
      </c>
      <c r="AE87" s="122"/>
      <c r="AF87" s="190"/>
      <c r="AG87" s="189">
        <f t="shared" si="17"/>
        <v>0</v>
      </c>
      <c r="AH87" s="253"/>
    </row>
    <row r="88" spans="2:34" hidden="1" x14ac:dyDescent="0.2">
      <c r="B88" s="6">
        <v>849</v>
      </c>
      <c r="C88" s="6">
        <v>700010</v>
      </c>
      <c r="D88" s="6" t="s">
        <v>2712</v>
      </c>
      <c r="E88" s="6" t="s">
        <v>2540</v>
      </c>
      <c r="F88" s="6" t="s">
        <v>2541</v>
      </c>
      <c r="G88" s="6" t="s">
        <v>2542</v>
      </c>
      <c r="H88" s="146" t="s">
        <v>2710</v>
      </c>
      <c r="I88" s="165">
        <v>0.315</v>
      </c>
      <c r="J88" s="25">
        <v>9.827</v>
      </c>
      <c r="K88" s="165">
        <v>0.315</v>
      </c>
      <c r="L88" s="6">
        <v>1974</v>
      </c>
      <c r="M88" s="6" t="s">
        <v>2544</v>
      </c>
      <c r="N88" s="6" t="s">
        <v>2545</v>
      </c>
      <c r="O88" s="6" t="s">
        <v>2561</v>
      </c>
      <c r="P88" s="6" t="s">
        <v>2711</v>
      </c>
      <c r="Q88" s="6" t="s">
        <v>2548</v>
      </c>
      <c r="R88" s="6" t="s">
        <v>2549</v>
      </c>
      <c r="S88" s="6" t="s">
        <v>2550</v>
      </c>
      <c r="T88" s="23">
        <v>9.3684360000000009</v>
      </c>
      <c r="U88" s="25">
        <f t="shared" si="16"/>
        <v>-0.45856399999999908</v>
      </c>
      <c r="V88" s="75"/>
      <c r="W88" s="75">
        <v>34</v>
      </c>
      <c r="X88" s="75"/>
      <c r="Y88" s="115">
        <f t="shared" si="21"/>
        <v>34</v>
      </c>
      <c r="Z88" s="6"/>
      <c r="AA88" s="6">
        <f>_xlfn.XLOOKUP(W88,Profielen!F:F,Profielen!R:R)</f>
        <v>-2.2200000000000002</v>
      </c>
      <c r="AB88" s="122" t="s">
        <v>32</v>
      </c>
      <c r="AC88" s="122" t="s">
        <v>4325</v>
      </c>
      <c r="AD88" s="122"/>
      <c r="AE88" s="122"/>
      <c r="AF88" s="190"/>
      <c r="AG88" s="189">
        <f t="shared" si="17"/>
        <v>0</v>
      </c>
      <c r="AH88" s="253"/>
    </row>
    <row r="89" spans="2:34" hidden="1" x14ac:dyDescent="0.2">
      <c r="B89" s="6">
        <v>850</v>
      </c>
      <c r="C89" s="6">
        <v>700010</v>
      </c>
      <c r="D89" s="6" t="s">
        <v>2713</v>
      </c>
      <c r="E89" s="6" t="s">
        <v>2540</v>
      </c>
      <c r="F89" s="6" t="s">
        <v>2541</v>
      </c>
      <c r="G89" s="6" t="s">
        <v>2542</v>
      </c>
      <c r="H89" s="6" t="s">
        <v>2543</v>
      </c>
      <c r="I89" s="165">
        <v>0.315</v>
      </c>
      <c r="J89" s="25">
        <v>28</v>
      </c>
      <c r="K89" s="165">
        <v>0.315</v>
      </c>
      <c r="L89" s="6">
        <v>1974</v>
      </c>
      <c r="M89" s="6" t="s">
        <v>2544</v>
      </c>
      <c r="N89" s="6" t="s">
        <v>2545</v>
      </c>
      <c r="O89" s="6" t="s">
        <v>2561</v>
      </c>
      <c r="P89" s="6" t="s">
        <v>2559</v>
      </c>
      <c r="Q89" s="6" t="s">
        <v>2548</v>
      </c>
      <c r="R89" s="6" t="s">
        <v>2549</v>
      </c>
      <c r="S89" s="6" t="s">
        <v>2550</v>
      </c>
      <c r="T89" s="23">
        <v>27.865790000000001</v>
      </c>
      <c r="U89" s="25">
        <f t="shared" si="16"/>
        <v>-0.1342099999999995</v>
      </c>
      <c r="V89" s="75"/>
      <c r="W89" s="75">
        <v>35</v>
      </c>
      <c r="X89" s="75">
        <v>36</v>
      </c>
      <c r="Y89" s="115">
        <v>36</v>
      </c>
      <c r="Z89" s="6"/>
      <c r="AA89" s="6">
        <f>_xlfn.XLOOKUP(W89,Profielen!F:F,Profielen!R:R)</f>
        <v>-2.2200000000000002</v>
      </c>
      <c r="AB89" s="122" t="s">
        <v>5657</v>
      </c>
      <c r="AC89" s="122" t="s">
        <v>4894</v>
      </c>
      <c r="AD89" s="122"/>
      <c r="AE89" s="122"/>
      <c r="AF89" s="190"/>
      <c r="AG89" s="189">
        <f t="shared" si="17"/>
        <v>0</v>
      </c>
      <c r="AH89" s="253"/>
    </row>
    <row r="90" spans="2:34" hidden="1" x14ac:dyDescent="0.2">
      <c r="B90" s="6">
        <v>851</v>
      </c>
      <c r="C90" s="6">
        <v>700010</v>
      </c>
      <c r="D90" s="6" t="s">
        <v>2714</v>
      </c>
      <c r="E90" s="6" t="s">
        <v>2540</v>
      </c>
      <c r="F90" s="6" t="s">
        <v>2541</v>
      </c>
      <c r="G90" s="6" t="s">
        <v>2542</v>
      </c>
      <c r="H90" s="6" t="s">
        <v>2543</v>
      </c>
      <c r="I90" s="165">
        <v>0.315</v>
      </c>
      <c r="J90" s="25">
        <v>9.91</v>
      </c>
      <c r="K90" s="165">
        <v>0.315</v>
      </c>
      <c r="L90" s="6">
        <v>1974</v>
      </c>
      <c r="M90" s="6" t="s">
        <v>2544</v>
      </c>
      <c r="N90" s="6" t="s">
        <v>2545</v>
      </c>
      <c r="O90" s="6" t="s">
        <v>2558</v>
      </c>
      <c r="P90" s="6" t="s">
        <v>2715</v>
      </c>
      <c r="Q90" s="6" t="s">
        <v>2548</v>
      </c>
      <c r="R90" s="6" t="s">
        <v>2549</v>
      </c>
      <c r="S90" s="6" t="s">
        <v>2550</v>
      </c>
      <c r="T90" s="23">
        <v>9.9099599999999999</v>
      </c>
      <c r="U90" s="25">
        <f t="shared" si="16"/>
        <v>-4.0000000000262048E-5</v>
      </c>
      <c r="V90" s="75"/>
      <c r="W90" s="75">
        <v>16</v>
      </c>
      <c r="X90" s="75">
        <v>17</v>
      </c>
      <c r="Y90" s="115">
        <v>16</v>
      </c>
      <c r="Z90" s="6"/>
      <c r="AA90" s="6">
        <f>_xlfn.XLOOKUP(W90,Profielen!F:F,Profielen!R:R)</f>
        <v>-2.2200000000000002</v>
      </c>
      <c r="AB90" s="122" t="s">
        <v>32</v>
      </c>
      <c r="AC90" s="122" t="s">
        <v>4305</v>
      </c>
      <c r="AD90" s="122"/>
      <c r="AE90" s="122"/>
      <c r="AF90" s="190"/>
      <c r="AG90" s="189">
        <f t="shared" si="17"/>
        <v>0</v>
      </c>
      <c r="AH90" s="253"/>
    </row>
    <row r="91" spans="2:34" hidden="1" x14ac:dyDescent="0.2">
      <c r="B91" s="6">
        <v>852</v>
      </c>
      <c r="C91" s="6">
        <v>700010</v>
      </c>
      <c r="D91" s="6" t="s">
        <v>2716</v>
      </c>
      <c r="E91" s="6" t="s">
        <v>2540</v>
      </c>
      <c r="F91" s="6" t="s">
        <v>2541</v>
      </c>
      <c r="G91" s="6" t="s">
        <v>2542</v>
      </c>
      <c r="H91" s="146" t="s">
        <v>2710</v>
      </c>
      <c r="I91" s="165">
        <v>0.315</v>
      </c>
      <c r="J91" s="25">
        <v>6.8220000000000001</v>
      </c>
      <c r="K91" s="165">
        <v>0.315</v>
      </c>
      <c r="L91" s="6">
        <v>1974</v>
      </c>
      <c r="M91" s="6" t="s">
        <v>2544</v>
      </c>
      <c r="N91" s="6" t="s">
        <v>2545</v>
      </c>
      <c r="O91" s="6" t="s">
        <v>2558</v>
      </c>
      <c r="P91" s="6" t="s">
        <v>2715</v>
      </c>
      <c r="Q91" s="6" t="s">
        <v>2548</v>
      </c>
      <c r="R91" s="6" t="s">
        <v>2549</v>
      </c>
      <c r="S91" s="6" t="s">
        <v>2550</v>
      </c>
      <c r="T91" s="23">
        <v>6.8217369999999997</v>
      </c>
      <c r="U91" s="25">
        <f t="shared" si="16"/>
        <v>-2.6300000000034629E-4</v>
      </c>
      <c r="V91" s="75"/>
      <c r="W91" s="75">
        <v>17</v>
      </c>
      <c r="X91" s="75"/>
      <c r="Y91" s="115">
        <f t="shared" ref="Y91:Y95" si="22">W91</f>
        <v>17</v>
      </c>
      <c r="Z91" s="6"/>
      <c r="AA91" s="6">
        <f>_xlfn.XLOOKUP(W91,Profielen!F:F,Profielen!R:R)</f>
        <v>-2.2200000000000002</v>
      </c>
      <c r="AB91" s="122" t="s">
        <v>32</v>
      </c>
      <c r="AC91" s="122" t="s">
        <v>4305</v>
      </c>
      <c r="AD91" s="122"/>
      <c r="AE91" s="122"/>
      <c r="AF91" s="190"/>
      <c r="AG91" s="189">
        <f t="shared" si="17"/>
        <v>0</v>
      </c>
      <c r="AH91" s="253"/>
    </row>
    <row r="92" spans="2:34" hidden="1" x14ac:dyDescent="0.2">
      <c r="B92" s="6">
        <v>853</v>
      </c>
      <c r="C92" s="6">
        <v>700010</v>
      </c>
      <c r="D92" s="6" t="s">
        <v>2717</v>
      </c>
      <c r="E92" s="6" t="s">
        <v>2540</v>
      </c>
      <c r="F92" s="6" t="s">
        <v>2541</v>
      </c>
      <c r="G92" s="6" t="s">
        <v>2542</v>
      </c>
      <c r="H92" s="146" t="s">
        <v>2543</v>
      </c>
      <c r="I92" s="165">
        <v>0.7</v>
      </c>
      <c r="J92" s="25">
        <v>27.895</v>
      </c>
      <c r="K92" s="165">
        <v>0.7</v>
      </c>
      <c r="L92" s="6">
        <v>1974</v>
      </c>
      <c r="M92" s="6" t="s">
        <v>2544</v>
      </c>
      <c r="N92" s="6" t="s">
        <v>2545</v>
      </c>
      <c r="O92" s="6" t="s">
        <v>2561</v>
      </c>
      <c r="P92" s="6" t="s">
        <v>2559</v>
      </c>
      <c r="Q92" s="6" t="s">
        <v>2548</v>
      </c>
      <c r="R92" s="6" t="s">
        <v>2549</v>
      </c>
      <c r="S92" s="6" t="s">
        <v>2550</v>
      </c>
      <c r="T92" s="23">
        <v>56.173068999999998</v>
      </c>
      <c r="U92" s="25">
        <f t="shared" si="16"/>
        <v>28.278068999999999</v>
      </c>
      <c r="V92" s="75" t="s">
        <v>3781</v>
      </c>
      <c r="W92" s="75">
        <v>21</v>
      </c>
      <c r="X92" s="75"/>
      <c r="Y92" s="115">
        <f t="shared" si="22"/>
        <v>21</v>
      </c>
      <c r="Z92" s="6"/>
      <c r="AA92" s="6">
        <f>_xlfn.XLOOKUP(W92,Profielen!F:F,Profielen!R:R)</f>
        <v>-2.2200000000000002</v>
      </c>
      <c r="AB92" s="122" t="s">
        <v>5657</v>
      </c>
      <c r="AC92" s="122" t="s">
        <v>4899</v>
      </c>
      <c r="AD92" s="122"/>
      <c r="AE92" s="122"/>
      <c r="AF92" s="190"/>
      <c r="AG92" s="189">
        <f t="shared" si="17"/>
        <v>0</v>
      </c>
      <c r="AH92" s="253"/>
    </row>
    <row r="93" spans="2:34" hidden="1" x14ac:dyDescent="0.2">
      <c r="B93" s="6">
        <v>856</v>
      </c>
      <c r="C93" s="6">
        <v>700010</v>
      </c>
      <c r="D93" s="6" t="s">
        <v>2718</v>
      </c>
      <c r="E93" s="6" t="s">
        <v>2540</v>
      </c>
      <c r="F93" s="6" t="s">
        <v>2541</v>
      </c>
      <c r="G93" s="6" t="s">
        <v>2542</v>
      </c>
      <c r="H93" s="146" t="s">
        <v>2543</v>
      </c>
      <c r="I93" s="165">
        <v>0.315</v>
      </c>
      <c r="J93" s="25">
        <v>6.9909999999999997</v>
      </c>
      <c r="K93" s="165">
        <v>0.315</v>
      </c>
      <c r="L93" s="6">
        <v>1973</v>
      </c>
      <c r="M93" s="6" t="s">
        <v>2544</v>
      </c>
      <c r="N93" s="6" t="s">
        <v>2545</v>
      </c>
      <c r="O93" s="6" t="s">
        <v>2546</v>
      </c>
      <c r="P93" s="6" t="s">
        <v>2703</v>
      </c>
      <c r="Q93" s="6" t="s">
        <v>2548</v>
      </c>
      <c r="R93" s="6" t="s">
        <v>2549</v>
      </c>
      <c r="S93" s="6" t="s">
        <v>2550</v>
      </c>
      <c r="T93" s="23">
        <v>5.5889850000000001</v>
      </c>
      <c r="U93" s="25">
        <f t="shared" si="16"/>
        <v>-1.4020149999999996</v>
      </c>
      <c r="V93" s="75"/>
      <c r="W93" s="75">
        <v>51</v>
      </c>
      <c r="X93" s="75"/>
      <c r="Y93" s="115">
        <f t="shared" si="22"/>
        <v>51</v>
      </c>
      <c r="Z93" s="6"/>
      <c r="AA93" s="6">
        <f>_xlfn.XLOOKUP(W93,Profielen!F:F,Profielen!R:R)</f>
        <v>-2.2200000000000002</v>
      </c>
      <c r="AB93" s="122" t="s">
        <v>32</v>
      </c>
      <c r="AC93" s="122" t="s">
        <v>4305</v>
      </c>
      <c r="AD93" s="122"/>
      <c r="AE93" s="122"/>
      <c r="AF93" s="190"/>
      <c r="AG93" s="189">
        <f t="shared" si="17"/>
        <v>0</v>
      </c>
      <c r="AH93" s="253"/>
    </row>
    <row r="94" spans="2:34" hidden="1" x14ac:dyDescent="0.2">
      <c r="B94" s="6">
        <v>859</v>
      </c>
      <c r="C94" s="6">
        <v>700010</v>
      </c>
      <c r="D94" s="6" t="s">
        <v>2719</v>
      </c>
      <c r="E94" s="6" t="s">
        <v>2540</v>
      </c>
      <c r="F94" s="6" t="s">
        <v>2541</v>
      </c>
      <c r="G94" s="6" t="s">
        <v>2542</v>
      </c>
      <c r="H94" s="146" t="s">
        <v>2543</v>
      </c>
      <c r="I94" s="165">
        <v>0.4</v>
      </c>
      <c r="J94" s="25">
        <v>17.451000000000001</v>
      </c>
      <c r="K94" s="165">
        <v>0.4</v>
      </c>
      <c r="L94" s="6">
        <v>1983</v>
      </c>
      <c r="M94" s="6" t="s">
        <v>2557</v>
      </c>
      <c r="N94" s="6" t="s">
        <v>2545</v>
      </c>
      <c r="O94" s="6" t="s">
        <v>2720</v>
      </c>
      <c r="P94" s="6" t="s">
        <v>2721</v>
      </c>
      <c r="Q94" s="6" t="s">
        <v>2548</v>
      </c>
      <c r="R94" s="6" t="s">
        <v>2549</v>
      </c>
      <c r="S94" s="6" t="s">
        <v>2550</v>
      </c>
      <c r="T94" s="23">
        <v>18.448640000000001</v>
      </c>
      <c r="U94" s="25">
        <f t="shared" si="16"/>
        <v>0.99764000000000053</v>
      </c>
      <c r="V94" s="75"/>
      <c r="W94" s="75">
        <v>9</v>
      </c>
      <c r="X94" s="75"/>
      <c r="Y94" s="115">
        <f t="shared" si="22"/>
        <v>9</v>
      </c>
      <c r="Z94" s="6"/>
      <c r="AA94" s="6">
        <f>_xlfn.XLOOKUP(W94,Profielen!F:F,Profielen!R:R)</f>
        <v>-2.2200000000000002</v>
      </c>
      <c r="AB94" s="122" t="s">
        <v>32</v>
      </c>
      <c r="AC94" s="122" t="s">
        <v>4907</v>
      </c>
      <c r="AD94" s="122"/>
      <c r="AE94" s="122"/>
      <c r="AF94" s="190"/>
      <c r="AG94" s="189">
        <f t="shared" si="17"/>
        <v>0</v>
      </c>
      <c r="AH94" s="253"/>
    </row>
    <row r="95" spans="2:34" hidden="1" x14ac:dyDescent="0.2">
      <c r="B95" s="6">
        <v>860</v>
      </c>
      <c r="C95" s="6">
        <v>700010</v>
      </c>
      <c r="D95" s="6" t="s">
        <v>2722</v>
      </c>
      <c r="E95" s="6" t="s">
        <v>2540</v>
      </c>
      <c r="F95" s="6" t="s">
        <v>2541</v>
      </c>
      <c r="G95" s="6" t="s">
        <v>2542</v>
      </c>
      <c r="H95" s="146" t="s">
        <v>2543</v>
      </c>
      <c r="I95" s="165">
        <v>0.6</v>
      </c>
      <c r="J95" s="25">
        <v>8.8170000000000002</v>
      </c>
      <c r="K95" s="165">
        <v>0.6</v>
      </c>
      <c r="L95" s="6">
        <v>1981</v>
      </c>
      <c r="M95" s="6" t="s">
        <v>2557</v>
      </c>
      <c r="N95" s="6" t="s">
        <v>2545</v>
      </c>
      <c r="O95" s="6" t="s">
        <v>2723</v>
      </c>
      <c r="P95" s="6" t="s">
        <v>2724</v>
      </c>
      <c r="Q95" s="6" t="s">
        <v>2548</v>
      </c>
      <c r="R95" s="6" t="s">
        <v>2549</v>
      </c>
      <c r="S95" s="6" t="s">
        <v>2550</v>
      </c>
      <c r="T95" s="23">
        <v>9.1309369999999994</v>
      </c>
      <c r="U95" s="25">
        <f t="shared" si="16"/>
        <v>0.31393699999999924</v>
      </c>
      <c r="V95" s="75"/>
      <c r="W95" s="75">
        <v>61</v>
      </c>
      <c r="X95" s="75"/>
      <c r="Y95" s="115">
        <f t="shared" si="22"/>
        <v>61</v>
      </c>
      <c r="Z95" s="6"/>
      <c r="AA95" s="6">
        <f>_xlfn.XLOOKUP(W95,Profielen!F:F,Profielen!R:R)</f>
        <v>-2.2200000000000002</v>
      </c>
      <c r="AB95" s="122" t="s">
        <v>32</v>
      </c>
      <c r="AC95" s="122" t="s">
        <v>4305</v>
      </c>
      <c r="AD95" s="122"/>
      <c r="AE95" s="122"/>
      <c r="AF95" s="190"/>
      <c r="AG95" s="189">
        <f t="shared" si="17"/>
        <v>0</v>
      </c>
      <c r="AH95" s="253"/>
    </row>
    <row r="96" spans="2:34" hidden="1" x14ac:dyDescent="0.2">
      <c r="B96" s="6">
        <v>861</v>
      </c>
      <c r="C96" s="6">
        <v>700010</v>
      </c>
      <c r="D96" s="6" t="s">
        <v>2725</v>
      </c>
      <c r="E96" s="6" t="s">
        <v>2540</v>
      </c>
      <c r="F96" s="6" t="s">
        <v>2541</v>
      </c>
      <c r="G96" s="6" t="s">
        <v>2542</v>
      </c>
      <c r="H96" s="146" t="s">
        <v>2543</v>
      </c>
      <c r="I96" s="165">
        <v>0.5</v>
      </c>
      <c r="J96" s="25">
        <v>28.992999999999999</v>
      </c>
      <c r="K96" s="165">
        <v>0.5</v>
      </c>
      <c r="L96" s="6">
        <v>1983</v>
      </c>
      <c r="M96" s="6" t="s">
        <v>2557</v>
      </c>
      <c r="N96" s="6" t="s">
        <v>2545</v>
      </c>
      <c r="O96" s="6" t="s">
        <v>2723</v>
      </c>
      <c r="P96" s="6" t="s">
        <v>2647</v>
      </c>
      <c r="Q96" s="6" t="s">
        <v>2548</v>
      </c>
      <c r="R96" s="6" t="s">
        <v>2549</v>
      </c>
      <c r="S96" s="6" t="s">
        <v>2550</v>
      </c>
      <c r="T96" s="23">
        <v>29.127745000000001</v>
      </c>
      <c r="U96" s="25">
        <f t="shared" si="16"/>
        <v>0.13474500000000234</v>
      </c>
      <c r="V96" s="75"/>
      <c r="W96" s="75">
        <v>60</v>
      </c>
      <c r="X96" s="75">
        <v>61</v>
      </c>
      <c r="Y96" s="115" t="s">
        <v>3778</v>
      </c>
      <c r="Z96" s="6" t="s">
        <v>3777</v>
      </c>
      <c r="AA96" s="6">
        <f>_xlfn.XLOOKUP(W96,Profielen!F:F,Profielen!R:R)</f>
        <v>-2.2200000000000002</v>
      </c>
      <c r="AB96" s="122" t="s">
        <v>32</v>
      </c>
      <c r="AC96" s="122"/>
      <c r="AD96" s="122"/>
      <c r="AE96" s="122"/>
      <c r="AF96" s="190"/>
      <c r="AG96" s="189">
        <f t="shared" si="17"/>
        <v>0</v>
      </c>
      <c r="AH96" s="253"/>
    </row>
    <row r="97" spans="2:34" hidden="1" x14ac:dyDescent="0.2">
      <c r="B97" s="6">
        <v>862</v>
      </c>
      <c r="C97" s="6">
        <v>700010</v>
      </c>
      <c r="D97" s="6" t="s">
        <v>2726</v>
      </c>
      <c r="E97" s="6" t="s">
        <v>2540</v>
      </c>
      <c r="F97" s="6" t="s">
        <v>2541</v>
      </c>
      <c r="G97" s="6" t="s">
        <v>2542</v>
      </c>
      <c r="H97" s="6" t="s">
        <v>2543</v>
      </c>
      <c r="I97" s="165">
        <v>0.5</v>
      </c>
      <c r="J97" s="25">
        <v>9</v>
      </c>
      <c r="K97" s="165">
        <v>0.5</v>
      </c>
      <c r="L97" s="6">
        <v>1983</v>
      </c>
      <c r="M97" s="6" t="s">
        <v>2557</v>
      </c>
      <c r="N97" s="6" t="s">
        <v>2545</v>
      </c>
      <c r="O97" s="6" t="s">
        <v>2723</v>
      </c>
      <c r="P97" s="6" t="s">
        <v>2647</v>
      </c>
      <c r="Q97" s="6" t="s">
        <v>2548</v>
      </c>
      <c r="R97" s="6" t="s">
        <v>2549</v>
      </c>
      <c r="S97" s="6" t="s">
        <v>2550</v>
      </c>
      <c r="T97" s="23">
        <v>9.3073440000000005</v>
      </c>
      <c r="U97" s="25">
        <f t="shared" si="16"/>
        <v>0.30734400000000051</v>
      </c>
      <c r="V97" s="75"/>
      <c r="W97" s="75">
        <v>60</v>
      </c>
      <c r="X97" s="75">
        <v>61</v>
      </c>
      <c r="Y97" s="115" t="s">
        <v>3778</v>
      </c>
      <c r="Z97" s="6"/>
      <c r="AA97" s="6">
        <f>_xlfn.XLOOKUP(W97,Profielen!F:F,Profielen!R:R)</f>
        <v>-2.2200000000000002</v>
      </c>
      <c r="AB97" s="122" t="s">
        <v>32</v>
      </c>
      <c r="AC97" s="122" t="s">
        <v>4325</v>
      </c>
      <c r="AD97" s="122"/>
      <c r="AE97" s="122"/>
      <c r="AF97" s="190"/>
      <c r="AG97" s="189">
        <f t="shared" si="17"/>
        <v>0</v>
      </c>
      <c r="AH97" s="253"/>
    </row>
    <row r="98" spans="2:34" x14ac:dyDescent="0.2">
      <c r="B98" s="6">
        <v>866</v>
      </c>
      <c r="C98" s="6">
        <v>700020</v>
      </c>
      <c r="D98" s="6" t="s">
        <v>2727</v>
      </c>
      <c r="E98" s="6" t="s">
        <v>2540</v>
      </c>
      <c r="F98" s="6" t="s">
        <v>2541</v>
      </c>
      <c r="G98" s="6" t="s">
        <v>2542</v>
      </c>
      <c r="H98" s="146" t="s">
        <v>2543</v>
      </c>
      <c r="I98" s="165">
        <v>0.45</v>
      </c>
      <c r="J98" s="25">
        <v>37.789000000000001</v>
      </c>
      <c r="K98" s="165">
        <v>0.45</v>
      </c>
      <c r="L98" s="6">
        <v>1974</v>
      </c>
      <c r="M98" s="6" t="s">
        <v>2579</v>
      </c>
      <c r="N98" s="6" t="s">
        <v>2545</v>
      </c>
      <c r="O98" s="6" t="s">
        <v>2546</v>
      </c>
      <c r="P98" s="6" t="s">
        <v>2652</v>
      </c>
      <c r="Q98" s="6" t="s">
        <v>2548</v>
      </c>
      <c r="R98" s="6" t="s">
        <v>2549</v>
      </c>
      <c r="S98" s="6" t="s">
        <v>2550</v>
      </c>
      <c r="T98" s="23">
        <v>32.725352999999998</v>
      </c>
      <c r="U98" s="25">
        <f t="shared" si="16"/>
        <v>-5.0636470000000031</v>
      </c>
      <c r="V98" s="75"/>
      <c r="W98" s="75">
        <v>30</v>
      </c>
      <c r="X98" s="75"/>
      <c r="Y98" s="115">
        <f t="shared" ref="Y98:Y106" si="23">W98</f>
        <v>30</v>
      </c>
      <c r="Z98" s="6"/>
      <c r="AA98" s="6">
        <f>_xlfn.XLOOKUP(W98,Profielen!F:F,Profielen!R:R)</f>
        <v>-2.2200000000000002</v>
      </c>
      <c r="AB98" s="122" t="s">
        <v>3830</v>
      </c>
      <c r="AC98" s="122" t="s">
        <v>5653</v>
      </c>
      <c r="AD98" s="122">
        <v>0.34</v>
      </c>
      <c r="AE98" s="122"/>
      <c r="AF98" s="190"/>
      <c r="AG98" s="189">
        <f t="shared" si="17"/>
        <v>0</v>
      </c>
      <c r="AH98" s="253"/>
    </row>
    <row r="99" spans="2:34" hidden="1" x14ac:dyDescent="0.2">
      <c r="B99" s="6">
        <v>869</v>
      </c>
      <c r="C99" s="6">
        <v>700010</v>
      </c>
      <c r="D99" s="6" t="s">
        <v>2728</v>
      </c>
      <c r="E99" s="6" t="s">
        <v>2540</v>
      </c>
      <c r="F99" s="6" t="s">
        <v>2541</v>
      </c>
      <c r="G99" s="6" t="s">
        <v>2542</v>
      </c>
      <c r="H99" s="146" t="s">
        <v>2543</v>
      </c>
      <c r="I99" s="165">
        <v>0.25</v>
      </c>
      <c r="J99" s="25">
        <v>5.0739999999999998</v>
      </c>
      <c r="K99" s="165">
        <v>0.25</v>
      </c>
      <c r="L99" s="6">
        <v>1974</v>
      </c>
      <c r="M99" s="6" t="s">
        <v>2544</v>
      </c>
      <c r="N99" s="6" t="s">
        <v>2545</v>
      </c>
      <c r="O99" s="6" t="s">
        <v>2558</v>
      </c>
      <c r="P99" s="6" t="s">
        <v>2729</v>
      </c>
      <c r="Q99" s="6" t="s">
        <v>2548</v>
      </c>
      <c r="R99" s="6" t="s">
        <v>2549</v>
      </c>
      <c r="S99" s="6" t="s">
        <v>2550</v>
      </c>
      <c r="T99" s="23">
        <v>5.1595180000000003</v>
      </c>
      <c r="U99" s="25">
        <f t="shared" si="16"/>
        <v>8.5518000000000427E-2</v>
      </c>
      <c r="V99" s="75"/>
      <c r="W99" s="75">
        <v>6</v>
      </c>
      <c r="X99" s="75"/>
      <c r="Y99" s="115">
        <f t="shared" si="23"/>
        <v>6</v>
      </c>
      <c r="Z99" s="6"/>
      <c r="AA99" s="6">
        <f>_xlfn.XLOOKUP(W99,Profielen!F:F,Profielen!R:R)</f>
        <v>-2.2200000000000002</v>
      </c>
      <c r="AB99" s="122" t="s">
        <v>32</v>
      </c>
      <c r="AC99" s="122" t="s">
        <v>4305</v>
      </c>
      <c r="AD99" s="122"/>
      <c r="AE99" s="122"/>
      <c r="AF99" s="190"/>
      <c r="AG99" s="189">
        <f t="shared" si="17"/>
        <v>0</v>
      </c>
      <c r="AH99" s="253"/>
    </row>
    <row r="100" spans="2:34" x14ac:dyDescent="0.2">
      <c r="B100" s="6">
        <v>873</v>
      </c>
      <c r="C100" s="6">
        <v>700010</v>
      </c>
      <c r="D100" s="6" t="s">
        <v>2730</v>
      </c>
      <c r="E100" s="6" t="s">
        <v>2540</v>
      </c>
      <c r="F100" s="6" t="s">
        <v>2541</v>
      </c>
      <c r="G100" s="6" t="s">
        <v>2542</v>
      </c>
      <c r="H100" s="6" t="s">
        <v>2543</v>
      </c>
      <c r="I100" s="165">
        <v>0.315</v>
      </c>
      <c r="J100" s="25">
        <v>62</v>
      </c>
      <c r="K100" s="165">
        <v>0.315</v>
      </c>
      <c r="L100" s="6">
        <v>2009</v>
      </c>
      <c r="M100" s="6" t="s">
        <v>2544</v>
      </c>
      <c r="N100" s="6" t="s">
        <v>2660</v>
      </c>
      <c r="O100" s="6" t="s">
        <v>2731</v>
      </c>
      <c r="P100" s="6" t="s">
        <v>2731</v>
      </c>
      <c r="Q100" s="6" t="s">
        <v>2548</v>
      </c>
      <c r="R100" s="6" t="s">
        <v>2549</v>
      </c>
      <c r="S100" s="6" t="s">
        <v>2550</v>
      </c>
      <c r="T100" s="23">
        <v>62.810034999999999</v>
      </c>
      <c r="U100" s="25">
        <f t="shared" si="16"/>
        <v>0.81003499999999917</v>
      </c>
      <c r="V100" s="75"/>
      <c r="W100" s="75">
        <v>80</v>
      </c>
      <c r="X100" s="75"/>
      <c r="Y100" s="115">
        <f t="shared" si="23"/>
        <v>80</v>
      </c>
      <c r="Z100" s="6"/>
      <c r="AA100" s="6">
        <f>_xlfn.XLOOKUP(W100,Profielen!F:F,Profielen!R:R)</f>
        <v>-1.97</v>
      </c>
      <c r="AB100" s="122" t="s">
        <v>3830</v>
      </c>
      <c r="AC100" s="122"/>
      <c r="AD100" s="122">
        <v>18</v>
      </c>
      <c r="AE100" s="122">
        <v>16</v>
      </c>
      <c r="AF100" s="190"/>
      <c r="AG100" s="189">
        <f t="shared" si="17"/>
        <v>0</v>
      </c>
      <c r="AH100" s="253"/>
    </row>
    <row r="101" spans="2:34" x14ac:dyDescent="0.2">
      <c r="B101" s="6">
        <v>878</v>
      </c>
      <c r="C101" s="6">
        <v>700020</v>
      </c>
      <c r="D101" s="6" t="s">
        <v>2732</v>
      </c>
      <c r="E101" s="6" t="s">
        <v>2540</v>
      </c>
      <c r="F101" s="6" t="s">
        <v>2541</v>
      </c>
      <c r="G101" s="6" t="s">
        <v>2542</v>
      </c>
      <c r="H101" s="146" t="s">
        <v>2543</v>
      </c>
      <c r="I101" s="165">
        <v>0.5</v>
      </c>
      <c r="J101" s="25">
        <v>8.9469999999999992</v>
      </c>
      <c r="K101" s="165">
        <v>0.5</v>
      </c>
      <c r="L101" s="6">
        <v>2002</v>
      </c>
      <c r="M101" s="6" t="s">
        <v>2579</v>
      </c>
      <c r="N101" s="6" t="s">
        <v>2660</v>
      </c>
      <c r="O101" s="6" t="s">
        <v>2733</v>
      </c>
      <c r="P101" s="6" t="s">
        <v>2734</v>
      </c>
      <c r="Q101" s="6" t="s">
        <v>2548</v>
      </c>
      <c r="R101" s="6" t="s">
        <v>2549</v>
      </c>
      <c r="S101" s="6" t="s">
        <v>2550</v>
      </c>
      <c r="T101" s="23">
        <v>8.3764040000000008</v>
      </c>
      <c r="U101" s="25">
        <f t="shared" si="16"/>
        <v>-0.57059599999999833</v>
      </c>
      <c r="V101" s="75"/>
      <c r="W101" s="75">
        <v>77</v>
      </c>
      <c r="X101" s="75"/>
      <c r="Y101" s="115">
        <f t="shared" si="23"/>
        <v>77</v>
      </c>
      <c r="Z101" s="6"/>
      <c r="AA101" s="6">
        <f>_xlfn.XLOOKUP(W101,Profielen!F:F,Profielen!R:R)</f>
        <v>-2.2200000000000002</v>
      </c>
      <c r="AB101" s="122" t="s">
        <v>3830</v>
      </c>
      <c r="AC101" s="122" t="s">
        <v>4942</v>
      </c>
      <c r="AD101" s="122">
        <v>0.55000000000000004</v>
      </c>
      <c r="AE101" s="122"/>
      <c r="AF101" s="190"/>
      <c r="AG101" s="189">
        <f t="shared" si="17"/>
        <v>0</v>
      </c>
      <c r="AH101" s="253"/>
    </row>
    <row r="102" spans="2:34" x14ac:dyDescent="0.2">
      <c r="B102" s="6">
        <v>879</v>
      </c>
      <c r="C102" s="6">
        <v>700020</v>
      </c>
      <c r="D102" s="6" t="s">
        <v>2735</v>
      </c>
      <c r="E102" s="6" t="s">
        <v>2540</v>
      </c>
      <c r="F102" s="6" t="s">
        <v>2541</v>
      </c>
      <c r="G102" s="6" t="s">
        <v>2542</v>
      </c>
      <c r="H102" s="146" t="s">
        <v>2543</v>
      </c>
      <c r="I102" s="165">
        <v>0.5</v>
      </c>
      <c r="J102" s="25">
        <v>17.904</v>
      </c>
      <c r="K102" s="165">
        <v>0.5</v>
      </c>
      <c r="L102" s="6">
        <v>2003</v>
      </c>
      <c r="M102" s="6" t="s">
        <v>2579</v>
      </c>
      <c r="N102" s="6" t="s">
        <v>2660</v>
      </c>
      <c r="O102" s="6" t="s">
        <v>2733</v>
      </c>
      <c r="P102" s="6" t="s">
        <v>2734</v>
      </c>
      <c r="Q102" s="6" t="s">
        <v>2548</v>
      </c>
      <c r="R102" s="6" t="s">
        <v>2549</v>
      </c>
      <c r="S102" s="6" t="s">
        <v>2550</v>
      </c>
      <c r="T102" s="23">
        <v>17.87097</v>
      </c>
      <c r="U102" s="25">
        <f t="shared" si="16"/>
        <v>-3.3030000000000115E-2</v>
      </c>
      <c r="V102" s="75"/>
      <c r="W102" s="75">
        <v>77</v>
      </c>
      <c r="X102" s="75"/>
      <c r="Y102" s="115">
        <f t="shared" si="23"/>
        <v>77</v>
      </c>
      <c r="Z102" s="6"/>
      <c r="AA102" s="6">
        <f>_xlfn.XLOOKUP(W102,Profielen!F:F,Profielen!R:R)</f>
        <v>-2.2200000000000002</v>
      </c>
      <c r="AB102" s="122" t="s">
        <v>3830</v>
      </c>
      <c r="AC102" s="122"/>
      <c r="AD102" s="122">
        <v>0.77</v>
      </c>
      <c r="AE102" s="122">
        <v>0.57999999999999996</v>
      </c>
      <c r="AF102" s="190"/>
      <c r="AG102" s="189">
        <f t="shared" si="17"/>
        <v>0</v>
      </c>
      <c r="AH102" s="253"/>
    </row>
    <row r="103" spans="2:34" x14ac:dyDescent="0.2">
      <c r="B103" s="6">
        <v>881</v>
      </c>
      <c r="C103" s="6">
        <v>700030</v>
      </c>
      <c r="D103" s="6" t="s">
        <v>2736</v>
      </c>
      <c r="E103" s="6" t="s">
        <v>2540</v>
      </c>
      <c r="F103" s="6" t="s">
        <v>2541</v>
      </c>
      <c r="G103" s="6" t="s">
        <v>2542</v>
      </c>
      <c r="H103" s="146" t="s">
        <v>2543</v>
      </c>
      <c r="I103" s="165">
        <v>0.8</v>
      </c>
      <c r="J103" s="25">
        <v>26.596</v>
      </c>
      <c r="K103" s="165">
        <v>0.8</v>
      </c>
      <c r="L103" s="6">
        <v>2006</v>
      </c>
      <c r="M103" s="6" t="s">
        <v>2544</v>
      </c>
      <c r="N103" s="6" t="s">
        <v>2660</v>
      </c>
      <c r="O103" s="6" t="s">
        <v>2733</v>
      </c>
      <c r="P103" s="6" t="s">
        <v>2734</v>
      </c>
      <c r="Q103" s="6" t="s">
        <v>2548</v>
      </c>
      <c r="R103" s="6" t="s">
        <v>2549</v>
      </c>
      <c r="S103" s="6" t="s">
        <v>2550</v>
      </c>
      <c r="T103" s="23">
        <v>25.675304000000001</v>
      </c>
      <c r="U103" s="25">
        <f t="shared" si="16"/>
        <v>-0.92069599999999951</v>
      </c>
      <c r="V103" s="75"/>
      <c r="W103" s="75">
        <v>77</v>
      </c>
      <c r="X103" s="75"/>
      <c r="Y103" s="115">
        <f t="shared" si="23"/>
        <v>77</v>
      </c>
      <c r="Z103" s="6"/>
      <c r="AA103" s="6">
        <f>_xlfn.XLOOKUP(W103,Profielen!F:F,Profielen!R:R)</f>
        <v>-2.2200000000000002</v>
      </c>
      <c r="AB103" s="122" t="s">
        <v>3830</v>
      </c>
      <c r="AC103" s="122"/>
      <c r="AD103" s="122">
        <v>0.55000000000000004</v>
      </c>
      <c r="AE103" s="122">
        <v>0.55000000000000004</v>
      </c>
      <c r="AF103" s="190"/>
      <c r="AG103" s="189">
        <f t="shared" si="17"/>
        <v>0</v>
      </c>
      <c r="AH103" s="253"/>
    </row>
    <row r="104" spans="2:34" x14ac:dyDescent="0.2">
      <c r="B104" s="6">
        <v>883</v>
      </c>
      <c r="C104" s="6">
        <v>700010</v>
      </c>
      <c r="D104" s="6" t="s">
        <v>2737</v>
      </c>
      <c r="E104" s="6" t="s">
        <v>2540</v>
      </c>
      <c r="F104" s="6" t="s">
        <v>2541</v>
      </c>
      <c r="G104" s="6" t="s">
        <v>2542</v>
      </c>
      <c r="H104" s="146" t="s">
        <v>2543</v>
      </c>
      <c r="I104" s="165">
        <v>0.3</v>
      </c>
      <c r="J104" s="25">
        <v>18.001000000000001</v>
      </c>
      <c r="K104" s="165">
        <v>0.3</v>
      </c>
      <c r="L104" s="6">
        <v>1996</v>
      </c>
      <c r="M104" s="6" t="s">
        <v>2544</v>
      </c>
      <c r="N104" s="6" t="s">
        <v>2660</v>
      </c>
      <c r="O104" s="6" t="s">
        <v>2733</v>
      </c>
      <c r="P104" s="6" t="s">
        <v>2734</v>
      </c>
      <c r="Q104" s="6" t="s">
        <v>2548</v>
      </c>
      <c r="R104" s="6" t="s">
        <v>2549</v>
      </c>
      <c r="S104" s="6" t="s">
        <v>2550</v>
      </c>
      <c r="T104" s="23">
        <v>18.899345</v>
      </c>
      <c r="U104" s="25">
        <f t="shared" si="16"/>
        <v>0.89834499999999906</v>
      </c>
      <c r="V104" s="75"/>
      <c r="W104" s="75">
        <v>79</v>
      </c>
      <c r="X104" s="75"/>
      <c r="Y104" s="115">
        <f t="shared" si="23"/>
        <v>79</v>
      </c>
      <c r="Z104" s="6"/>
      <c r="AA104" s="6">
        <f>_xlfn.XLOOKUP(W104,Profielen!F:F,Profielen!R:R)</f>
        <v>-2.2200000000000002</v>
      </c>
      <c r="AB104" s="122" t="s">
        <v>3830</v>
      </c>
      <c r="AC104" s="122"/>
      <c r="AD104" s="122">
        <v>0.48</v>
      </c>
      <c r="AE104" s="122">
        <v>0.4</v>
      </c>
      <c r="AF104" s="190"/>
      <c r="AG104" s="189">
        <f t="shared" ref="AG104:AG135" si="24">(I104/2)/(K104/2)*(PI()*(K104/2)^2/2+(AF104-(K104/2))*SQRT((K104/2)^2-(AF104-(K104/2))^2)+(K104/2)^2*ASIN(AF104/(K104/2)-1))*T104</f>
        <v>0</v>
      </c>
      <c r="AH104" s="253"/>
    </row>
    <row r="105" spans="2:34" x14ac:dyDescent="0.2">
      <c r="B105" s="6">
        <v>884</v>
      </c>
      <c r="C105" s="6">
        <v>700020</v>
      </c>
      <c r="D105" s="6" t="s">
        <v>2738</v>
      </c>
      <c r="E105" s="6" t="s">
        <v>2540</v>
      </c>
      <c r="F105" s="6" t="s">
        <v>2541</v>
      </c>
      <c r="G105" s="6" t="s">
        <v>2542</v>
      </c>
      <c r="H105" s="6" t="s">
        <v>2543</v>
      </c>
      <c r="I105" s="165">
        <v>0.6</v>
      </c>
      <c r="J105" s="25">
        <v>12</v>
      </c>
      <c r="K105" s="165">
        <v>0.6</v>
      </c>
      <c r="L105" s="6">
        <v>2017</v>
      </c>
      <c r="M105" s="6" t="s">
        <v>2544</v>
      </c>
      <c r="N105" s="6" t="s">
        <v>2660</v>
      </c>
      <c r="O105" s="6" t="s">
        <v>2733</v>
      </c>
      <c r="P105" s="6" t="s">
        <v>2739</v>
      </c>
      <c r="Q105" s="6" t="s">
        <v>2548</v>
      </c>
      <c r="R105" s="6" t="s">
        <v>2549</v>
      </c>
      <c r="S105" s="6" t="s">
        <v>2550</v>
      </c>
      <c r="T105" s="23">
        <v>23.703970999999999</v>
      </c>
      <c r="U105" s="25">
        <f t="shared" si="16"/>
        <v>11.703970999999999</v>
      </c>
      <c r="V105" s="75" t="s">
        <v>3781</v>
      </c>
      <c r="W105" s="75">
        <v>79</v>
      </c>
      <c r="X105" s="75"/>
      <c r="Y105" s="115">
        <f t="shared" si="23"/>
        <v>79</v>
      </c>
      <c r="Z105" s="6"/>
      <c r="AA105" s="6">
        <f>_xlfn.XLOOKUP(W105,Profielen!F:F,Profielen!R:R)</f>
        <v>-2.2200000000000002</v>
      </c>
      <c r="AB105" s="122" t="s">
        <v>3830</v>
      </c>
      <c r="AC105" s="122"/>
      <c r="AD105" s="122">
        <v>0.5</v>
      </c>
      <c r="AE105" s="122">
        <v>0.54</v>
      </c>
      <c r="AF105" s="190"/>
      <c r="AG105" s="189">
        <f t="shared" si="24"/>
        <v>0</v>
      </c>
      <c r="AH105" s="253"/>
    </row>
    <row r="106" spans="2:34" hidden="1" x14ac:dyDescent="0.2">
      <c r="B106" s="6">
        <v>895</v>
      </c>
      <c r="C106" s="6">
        <v>700010</v>
      </c>
      <c r="D106" s="6" t="s">
        <v>2740</v>
      </c>
      <c r="E106" s="6" t="s">
        <v>2540</v>
      </c>
      <c r="F106" s="6" t="s">
        <v>2541</v>
      </c>
      <c r="G106" s="6" t="s">
        <v>2542</v>
      </c>
      <c r="H106" s="146" t="s">
        <v>2543</v>
      </c>
      <c r="I106" s="165">
        <v>0.4</v>
      </c>
      <c r="J106" s="25">
        <v>14.805</v>
      </c>
      <c r="K106" s="165">
        <v>0.4</v>
      </c>
      <c r="L106" s="6">
        <v>1989</v>
      </c>
      <c r="M106" s="6" t="s">
        <v>2579</v>
      </c>
      <c r="N106" s="6" t="s">
        <v>2660</v>
      </c>
      <c r="O106" s="6" t="s">
        <v>2672</v>
      </c>
      <c r="P106" s="6" t="s">
        <v>2741</v>
      </c>
      <c r="Q106" s="6" t="s">
        <v>2548</v>
      </c>
      <c r="R106" s="6" t="s">
        <v>2549</v>
      </c>
      <c r="S106" s="6" t="s">
        <v>2550</v>
      </c>
      <c r="T106" s="23">
        <v>14.805462</v>
      </c>
      <c r="U106" s="25">
        <f t="shared" si="16"/>
        <v>4.6200000000062857E-4</v>
      </c>
      <c r="V106" s="75"/>
      <c r="W106" s="75">
        <v>94</v>
      </c>
      <c r="X106" s="75"/>
      <c r="Y106" s="115">
        <f t="shared" si="23"/>
        <v>94</v>
      </c>
      <c r="Z106" s="6"/>
      <c r="AA106" s="6">
        <f>_xlfn.XLOOKUP(W106,Profielen!F:F,Profielen!R:R)</f>
        <v>-2.12</v>
      </c>
      <c r="AB106" s="122" t="s">
        <v>32</v>
      </c>
      <c r="AC106" s="122" t="s">
        <v>4305</v>
      </c>
      <c r="AD106" s="122"/>
      <c r="AE106" s="122"/>
      <c r="AF106" s="190"/>
      <c r="AG106" s="189">
        <f t="shared" si="24"/>
        <v>0</v>
      </c>
      <c r="AH106" s="253"/>
    </row>
    <row r="107" spans="2:34" x14ac:dyDescent="0.2">
      <c r="B107" s="6">
        <v>896</v>
      </c>
      <c r="C107" s="6">
        <v>700010</v>
      </c>
      <c r="D107" s="6" t="s">
        <v>2742</v>
      </c>
      <c r="E107" s="6" t="s">
        <v>2540</v>
      </c>
      <c r="F107" s="6" t="s">
        <v>2541</v>
      </c>
      <c r="G107" s="6" t="s">
        <v>2542</v>
      </c>
      <c r="H107" s="6" t="s">
        <v>2543</v>
      </c>
      <c r="I107" s="165">
        <v>0.4</v>
      </c>
      <c r="J107" s="25">
        <v>6.85</v>
      </c>
      <c r="K107" s="165">
        <v>0.4</v>
      </c>
      <c r="L107" s="6">
        <v>2019</v>
      </c>
      <c r="M107" s="6" t="s">
        <v>2544</v>
      </c>
      <c r="N107" s="6" t="s">
        <v>2660</v>
      </c>
      <c r="O107" s="6" t="s">
        <v>2743</v>
      </c>
      <c r="P107" s="6" t="s">
        <v>2661</v>
      </c>
      <c r="Q107" s="6" t="s">
        <v>2548</v>
      </c>
      <c r="R107" s="6" t="s">
        <v>2549</v>
      </c>
      <c r="S107" s="6" t="s">
        <v>2550</v>
      </c>
      <c r="T107" s="23">
        <v>13.822797</v>
      </c>
      <c r="U107" s="25">
        <f t="shared" si="16"/>
        <v>6.9727969999999999</v>
      </c>
      <c r="V107" s="75"/>
      <c r="W107" s="75">
        <v>95</v>
      </c>
      <c r="X107" s="75">
        <v>96</v>
      </c>
      <c r="Y107" s="115">
        <v>95</v>
      </c>
      <c r="Z107" s="6"/>
      <c r="AA107" s="6">
        <f>_xlfn.XLOOKUP(W107,Profielen!F:F,Profielen!R:R)</f>
        <v>-2.12</v>
      </c>
      <c r="AB107" s="122" t="s">
        <v>3830</v>
      </c>
      <c r="AC107" s="122"/>
      <c r="AD107" s="122">
        <v>0.45</v>
      </c>
      <c r="AE107" s="122">
        <v>0.45</v>
      </c>
      <c r="AF107" s="190"/>
      <c r="AG107" s="189">
        <f t="shared" si="24"/>
        <v>0</v>
      </c>
      <c r="AH107" s="253"/>
    </row>
    <row r="108" spans="2:34" x14ac:dyDescent="0.2">
      <c r="B108" s="6">
        <v>999003</v>
      </c>
      <c r="C108" s="6">
        <v>700010</v>
      </c>
      <c r="D108" s="6" t="s">
        <v>2745</v>
      </c>
      <c r="E108" s="6" t="s">
        <v>2540</v>
      </c>
      <c r="F108" s="6" t="s">
        <v>2541</v>
      </c>
      <c r="G108" s="6" t="s">
        <v>2542</v>
      </c>
      <c r="H108" s="146" t="s">
        <v>2543</v>
      </c>
      <c r="I108" s="165">
        <v>0.4</v>
      </c>
      <c r="J108" s="25">
        <v>11.702</v>
      </c>
      <c r="K108" s="165">
        <v>0.4</v>
      </c>
      <c r="L108" s="6">
        <v>2005</v>
      </c>
      <c r="M108" s="6" t="s">
        <v>2579</v>
      </c>
      <c r="N108" s="6" t="s">
        <v>2660</v>
      </c>
      <c r="O108" s="6" t="s">
        <v>2743</v>
      </c>
      <c r="P108" s="6" t="s">
        <v>2661</v>
      </c>
      <c r="Q108" s="6" t="s">
        <v>2548</v>
      </c>
      <c r="R108" s="6" t="s">
        <v>2549</v>
      </c>
      <c r="S108" s="6" t="s">
        <v>2550</v>
      </c>
      <c r="T108" s="23">
        <v>29.479970000000002</v>
      </c>
      <c r="U108" s="25">
        <f t="shared" si="16"/>
        <v>17.777970000000003</v>
      </c>
      <c r="V108" s="75" t="s">
        <v>3781</v>
      </c>
      <c r="W108" s="75">
        <v>96</v>
      </c>
      <c r="X108" s="75"/>
      <c r="Y108" s="115">
        <f t="shared" ref="Y108:Y120" si="25">W108</f>
        <v>96</v>
      </c>
      <c r="Z108" s="6"/>
      <c r="AA108" s="6">
        <f>_xlfn.XLOOKUP(W108,Profielen!F:F,Profielen!R:R)</f>
        <v>-2.12</v>
      </c>
      <c r="AB108" s="122" t="s">
        <v>3830</v>
      </c>
      <c r="AC108" s="122" t="s">
        <v>5192</v>
      </c>
      <c r="AD108" s="122">
        <v>0.42</v>
      </c>
      <c r="AE108" s="122">
        <v>0.54</v>
      </c>
      <c r="AF108" s="190"/>
      <c r="AG108" s="189">
        <f t="shared" si="24"/>
        <v>0</v>
      </c>
      <c r="AH108" s="253"/>
    </row>
    <row r="109" spans="2:34" hidden="1" x14ac:dyDescent="0.2">
      <c r="B109" s="6">
        <v>999073</v>
      </c>
      <c r="C109" s="6">
        <v>700010</v>
      </c>
      <c r="D109" s="6" t="s">
        <v>2746</v>
      </c>
      <c r="E109" s="6" t="s">
        <v>2540</v>
      </c>
      <c r="F109" s="6" t="s">
        <v>2541</v>
      </c>
      <c r="G109" s="6" t="s">
        <v>2542</v>
      </c>
      <c r="H109" s="146" t="s">
        <v>2710</v>
      </c>
      <c r="I109" s="165">
        <v>0.6</v>
      </c>
      <c r="J109" s="25">
        <v>4.9039999999999999</v>
      </c>
      <c r="K109" s="165">
        <v>0.6</v>
      </c>
      <c r="L109" s="6">
        <v>2014</v>
      </c>
      <c r="M109" s="6" t="s">
        <v>2544</v>
      </c>
      <c r="N109" s="6" t="s">
        <v>2580</v>
      </c>
      <c r="O109" s="6" t="s">
        <v>2747</v>
      </c>
      <c r="P109" s="6" t="s">
        <v>2748</v>
      </c>
      <c r="Q109" s="6" t="s">
        <v>2548</v>
      </c>
      <c r="R109" s="6" t="s">
        <v>2549</v>
      </c>
      <c r="S109" s="6" t="s">
        <v>2550</v>
      </c>
      <c r="T109" s="23">
        <v>5.8198480000000004</v>
      </c>
      <c r="U109" s="25">
        <f t="shared" si="16"/>
        <v>0.91584800000000044</v>
      </c>
      <c r="V109" s="75"/>
      <c r="W109" s="75">
        <v>99</v>
      </c>
      <c r="X109" s="75"/>
      <c r="Y109" s="115">
        <f t="shared" si="25"/>
        <v>99</v>
      </c>
      <c r="Z109" s="6"/>
      <c r="AA109" s="6">
        <f>_xlfn.XLOOKUP(W109,Profielen!F:F,Profielen!R:R)</f>
        <v>-2.2200000000000002</v>
      </c>
      <c r="AB109" s="122" t="s">
        <v>32</v>
      </c>
      <c r="AC109" s="122" t="s">
        <v>5254</v>
      </c>
      <c r="AD109" s="122"/>
      <c r="AE109" s="122"/>
      <c r="AF109" s="190"/>
      <c r="AG109" s="189">
        <f t="shared" si="24"/>
        <v>0</v>
      </c>
      <c r="AH109" s="253"/>
    </row>
    <row r="110" spans="2:34" hidden="1" x14ac:dyDescent="0.2">
      <c r="B110" s="6">
        <v>666705</v>
      </c>
      <c r="C110" s="6">
        <v>700010</v>
      </c>
      <c r="D110" s="6" t="s">
        <v>2750</v>
      </c>
      <c r="E110" s="6" t="s">
        <v>2540</v>
      </c>
      <c r="F110" s="6" t="s">
        <v>2541</v>
      </c>
      <c r="G110" s="6" t="s">
        <v>2542</v>
      </c>
      <c r="H110" s="146" t="s">
        <v>2710</v>
      </c>
      <c r="I110" s="165">
        <v>0.8</v>
      </c>
      <c r="J110" s="25">
        <v>38.029000000000003</v>
      </c>
      <c r="K110" s="165">
        <v>0.8</v>
      </c>
      <c r="L110" s="6">
        <v>2005</v>
      </c>
      <c r="M110" s="6" t="s">
        <v>2579</v>
      </c>
      <c r="N110" s="6" t="s">
        <v>2660</v>
      </c>
      <c r="O110" s="6" t="s">
        <v>2733</v>
      </c>
      <c r="P110" s="6" t="s">
        <v>2751</v>
      </c>
      <c r="Q110" s="6" t="s">
        <v>2548</v>
      </c>
      <c r="R110" s="6" t="s">
        <v>2549</v>
      </c>
      <c r="S110" s="6" t="s">
        <v>2550</v>
      </c>
      <c r="T110" s="23">
        <v>41.297004000000001</v>
      </c>
      <c r="U110" s="25">
        <f t="shared" si="16"/>
        <v>3.2680039999999977</v>
      </c>
      <c r="V110" s="75"/>
      <c r="W110" s="75">
        <v>97</v>
      </c>
      <c r="X110" s="75"/>
      <c r="Y110" s="115">
        <f t="shared" si="25"/>
        <v>97</v>
      </c>
      <c r="Z110" s="6"/>
      <c r="AA110" s="6">
        <f>_xlfn.XLOOKUP(W110,Profielen!F:F,Profielen!R:R)</f>
        <v>-2.2200000000000002</v>
      </c>
      <c r="AB110" s="122" t="s">
        <v>5657</v>
      </c>
      <c r="AC110" s="122" t="s">
        <v>4297</v>
      </c>
      <c r="AD110" s="122"/>
      <c r="AE110" s="122"/>
      <c r="AF110" s="190"/>
      <c r="AG110" s="189">
        <f t="shared" si="24"/>
        <v>0</v>
      </c>
      <c r="AH110" s="253"/>
    </row>
    <row r="111" spans="2:34" hidden="1" x14ac:dyDescent="0.2">
      <c r="B111" s="6">
        <v>666706</v>
      </c>
      <c r="C111" s="6">
        <v>700020</v>
      </c>
      <c r="D111" s="6" t="s">
        <v>2752</v>
      </c>
      <c r="E111" s="6" t="s">
        <v>2540</v>
      </c>
      <c r="F111" s="6" t="s">
        <v>2541</v>
      </c>
      <c r="G111" s="6" t="s">
        <v>2542</v>
      </c>
      <c r="H111" s="146" t="s">
        <v>2543</v>
      </c>
      <c r="I111" s="165">
        <v>1</v>
      </c>
      <c r="J111" s="25">
        <v>32.390999999999998</v>
      </c>
      <c r="K111" s="165">
        <v>1</v>
      </c>
      <c r="L111" s="6">
        <v>2005</v>
      </c>
      <c r="M111" s="6" t="s">
        <v>2579</v>
      </c>
      <c r="N111" s="6" t="s">
        <v>2660</v>
      </c>
      <c r="O111" s="6" t="s">
        <v>2733</v>
      </c>
      <c r="P111" s="6" t="s">
        <v>2753</v>
      </c>
      <c r="Q111" s="6" t="s">
        <v>2548</v>
      </c>
      <c r="R111" s="6" t="s">
        <v>2549</v>
      </c>
      <c r="S111" s="6" t="s">
        <v>2550</v>
      </c>
      <c r="T111" s="23">
        <v>33.531146999999997</v>
      </c>
      <c r="U111" s="25">
        <f t="shared" si="16"/>
        <v>1.1401469999999989</v>
      </c>
      <c r="V111" s="75"/>
      <c r="W111" s="75">
        <v>97</v>
      </c>
      <c r="X111" s="75"/>
      <c r="Y111" s="115">
        <f t="shared" si="25"/>
        <v>97</v>
      </c>
      <c r="Z111" s="6"/>
      <c r="AA111" s="6">
        <f>_xlfn.XLOOKUP(W111,Profielen!F:F,Profielen!R:R)</f>
        <v>-2.2200000000000002</v>
      </c>
      <c r="AB111" s="122" t="s">
        <v>5657</v>
      </c>
      <c r="AC111" s="122" t="s">
        <v>5276</v>
      </c>
      <c r="AD111" s="122"/>
      <c r="AE111" s="122"/>
      <c r="AF111" s="190"/>
      <c r="AG111" s="189">
        <f t="shared" si="24"/>
        <v>0</v>
      </c>
      <c r="AH111" s="253"/>
    </row>
    <row r="112" spans="2:34" x14ac:dyDescent="0.2">
      <c r="B112" s="6">
        <v>666723</v>
      </c>
      <c r="C112" s="6">
        <v>700010</v>
      </c>
      <c r="D112" s="6" t="s">
        <v>2754</v>
      </c>
      <c r="E112" s="6" t="s">
        <v>2540</v>
      </c>
      <c r="F112" s="6" t="s">
        <v>2541</v>
      </c>
      <c r="G112" s="6" t="s">
        <v>2542</v>
      </c>
      <c r="H112" s="146" t="s">
        <v>2710</v>
      </c>
      <c r="I112" s="165">
        <v>0.315</v>
      </c>
      <c r="J112" s="25">
        <v>10.259</v>
      </c>
      <c r="K112" s="165">
        <v>0.315</v>
      </c>
      <c r="L112" s="6">
        <v>2005</v>
      </c>
      <c r="M112" s="6" t="s">
        <v>2544</v>
      </c>
      <c r="N112" s="6" t="s">
        <v>2545</v>
      </c>
      <c r="O112" s="6" t="s">
        <v>2552</v>
      </c>
      <c r="P112" s="6" t="s">
        <v>2755</v>
      </c>
      <c r="Q112" s="6" t="s">
        <v>2548</v>
      </c>
      <c r="R112" s="6" t="s">
        <v>2549</v>
      </c>
      <c r="S112" s="6" t="s">
        <v>2550</v>
      </c>
      <c r="T112" s="23">
        <v>9.9560460000000006</v>
      </c>
      <c r="U112" s="25">
        <f t="shared" si="16"/>
        <v>-0.30295399999999972</v>
      </c>
      <c r="V112" s="75"/>
      <c r="W112" s="75">
        <v>28</v>
      </c>
      <c r="X112" s="75"/>
      <c r="Y112" s="115">
        <f t="shared" si="25"/>
        <v>28</v>
      </c>
      <c r="Z112" s="6"/>
      <c r="AA112" s="6">
        <f>_xlfn.XLOOKUP(W112,Profielen!F:F,Profielen!R:R)</f>
        <v>-2.2200000000000002</v>
      </c>
      <c r="AB112" s="122" t="s">
        <v>3830</v>
      </c>
      <c r="AC112" s="122"/>
      <c r="AD112" s="122">
        <v>0.48</v>
      </c>
      <c r="AE112" s="122">
        <v>0.48</v>
      </c>
      <c r="AF112" s="190"/>
      <c r="AG112" s="189">
        <f t="shared" si="24"/>
        <v>0</v>
      </c>
      <c r="AH112" s="253"/>
    </row>
    <row r="113" spans="2:34" hidden="1" x14ac:dyDescent="0.2">
      <c r="B113" s="6">
        <v>666726</v>
      </c>
      <c r="C113" s="6">
        <v>700010</v>
      </c>
      <c r="D113" s="6" t="s">
        <v>2756</v>
      </c>
      <c r="E113" s="6" t="s">
        <v>2540</v>
      </c>
      <c r="F113" s="6" t="s">
        <v>2541</v>
      </c>
      <c r="G113" s="6" t="s">
        <v>2542</v>
      </c>
      <c r="H113" s="146" t="s">
        <v>2543</v>
      </c>
      <c r="I113" s="165">
        <v>0.9</v>
      </c>
      <c r="J113" s="25">
        <v>15.943</v>
      </c>
      <c r="K113" s="165">
        <v>0.9</v>
      </c>
      <c r="L113" s="6">
        <v>2005</v>
      </c>
      <c r="M113" s="6" t="s">
        <v>2544</v>
      </c>
      <c r="N113" s="6" t="s">
        <v>2660</v>
      </c>
      <c r="O113" s="6" t="s">
        <v>2743</v>
      </c>
      <c r="P113" s="6" t="s">
        <v>2757</v>
      </c>
      <c r="Q113" s="6" t="s">
        <v>2548</v>
      </c>
      <c r="R113" s="6" t="s">
        <v>2549</v>
      </c>
      <c r="S113" s="6" t="s">
        <v>2550</v>
      </c>
      <c r="T113" s="23">
        <v>14.835231</v>
      </c>
      <c r="U113" s="25">
        <f t="shared" si="16"/>
        <v>-1.1077689999999993</v>
      </c>
      <c r="V113" s="75"/>
      <c r="W113" s="75">
        <v>90</v>
      </c>
      <c r="X113" s="75"/>
      <c r="Y113" s="115">
        <f t="shared" si="25"/>
        <v>90</v>
      </c>
      <c r="Z113" s="6"/>
      <c r="AA113" s="6">
        <f>_xlfn.XLOOKUP(W113,Profielen!F:F,Profielen!R:R)</f>
        <v>-2.12</v>
      </c>
      <c r="AB113" s="122" t="s">
        <v>32</v>
      </c>
      <c r="AC113" s="122" t="s">
        <v>4325</v>
      </c>
      <c r="AD113" s="122"/>
      <c r="AE113" s="122"/>
      <c r="AF113" s="190"/>
      <c r="AG113" s="189">
        <f t="shared" si="24"/>
        <v>0</v>
      </c>
      <c r="AH113" s="253"/>
    </row>
    <row r="114" spans="2:34" x14ac:dyDescent="0.2">
      <c r="B114" s="6">
        <v>666727</v>
      </c>
      <c r="C114" s="6">
        <v>700030</v>
      </c>
      <c r="D114" s="6" t="s">
        <v>2758</v>
      </c>
      <c r="E114" s="6" t="s">
        <v>2540</v>
      </c>
      <c r="F114" s="6" t="s">
        <v>2541</v>
      </c>
      <c r="G114" s="6" t="s">
        <v>2542</v>
      </c>
      <c r="H114" s="146" t="s">
        <v>2710</v>
      </c>
      <c r="I114" s="165">
        <v>0.8</v>
      </c>
      <c r="J114" s="25">
        <v>12.079000000000001</v>
      </c>
      <c r="K114" s="165">
        <v>0.8</v>
      </c>
      <c r="L114" s="6">
        <v>2005</v>
      </c>
      <c r="M114" s="6" t="s">
        <v>2544</v>
      </c>
      <c r="N114" s="6" t="s">
        <v>2660</v>
      </c>
      <c r="O114" s="6" t="s">
        <v>2743</v>
      </c>
      <c r="P114" s="6" t="s">
        <v>2759</v>
      </c>
      <c r="Q114" s="6" t="s">
        <v>2548</v>
      </c>
      <c r="R114" s="6" t="s">
        <v>2549</v>
      </c>
      <c r="S114" s="6" t="s">
        <v>2550</v>
      </c>
      <c r="T114" s="23">
        <v>11.910439999999999</v>
      </c>
      <c r="U114" s="25">
        <f t="shared" si="16"/>
        <v>-0.16856000000000115</v>
      </c>
      <c r="V114" s="75"/>
      <c r="W114" s="75">
        <v>89</v>
      </c>
      <c r="X114" s="75"/>
      <c r="Y114" s="115">
        <f t="shared" si="25"/>
        <v>89</v>
      </c>
      <c r="Z114" s="6"/>
      <c r="AA114" s="6">
        <f>_xlfn.XLOOKUP(W114,Profielen!F:F,Profielen!R:R)</f>
        <v>-1.97</v>
      </c>
      <c r="AB114" s="122" t="s">
        <v>3830</v>
      </c>
      <c r="AC114" s="122"/>
      <c r="AD114" s="122"/>
      <c r="AE114" s="122"/>
      <c r="AF114" s="190"/>
      <c r="AG114" s="189">
        <f t="shared" si="24"/>
        <v>0</v>
      </c>
      <c r="AH114" s="253"/>
    </row>
    <row r="115" spans="2:34" hidden="1" x14ac:dyDescent="0.2">
      <c r="B115" s="6">
        <v>666728</v>
      </c>
      <c r="C115" s="6">
        <v>700010</v>
      </c>
      <c r="D115" s="6" t="s">
        <v>2760</v>
      </c>
      <c r="E115" s="6" t="s">
        <v>2540</v>
      </c>
      <c r="F115" s="6" t="s">
        <v>2541</v>
      </c>
      <c r="G115" s="6" t="s">
        <v>2542</v>
      </c>
      <c r="H115" s="146" t="s">
        <v>2543</v>
      </c>
      <c r="I115" s="165">
        <v>0.2</v>
      </c>
      <c r="J115" s="25">
        <v>7.6520000000000001</v>
      </c>
      <c r="K115" s="165">
        <v>0.2</v>
      </c>
      <c r="L115" s="6">
        <v>2005</v>
      </c>
      <c r="M115" s="6" t="s">
        <v>2544</v>
      </c>
      <c r="N115" s="6" t="s">
        <v>2660</v>
      </c>
      <c r="O115" s="6" t="s">
        <v>2743</v>
      </c>
      <c r="P115" s="6" t="s">
        <v>2661</v>
      </c>
      <c r="Q115" s="6" t="s">
        <v>2548</v>
      </c>
      <c r="R115" s="6" t="s">
        <v>2549</v>
      </c>
      <c r="S115" s="6" t="s">
        <v>2550</v>
      </c>
      <c r="T115" s="23">
        <v>12.477217</v>
      </c>
      <c r="U115" s="25">
        <f t="shared" si="16"/>
        <v>4.8252169999999994</v>
      </c>
      <c r="V115" s="75" t="s">
        <v>3783</v>
      </c>
      <c r="W115" s="75">
        <v>89</v>
      </c>
      <c r="X115" s="75"/>
      <c r="Y115" s="115">
        <f t="shared" si="25"/>
        <v>89</v>
      </c>
      <c r="Z115" s="6"/>
      <c r="AA115" s="6">
        <f>_xlfn.XLOOKUP(W115,Profielen!F:F,Profielen!R:R)</f>
        <v>-1.97</v>
      </c>
      <c r="AB115" s="122" t="s">
        <v>5657</v>
      </c>
      <c r="AC115" s="122" t="s">
        <v>5287</v>
      </c>
      <c r="AD115" s="122"/>
      <c r="AE115" s="122"/>
      <c r="AF115" s="190"/>
      <c r="AG115" s="189">
        <f t="shared" si="24"/>
        <v>0</v>
      </c>
      <c r="AH115" s="253"/>
    </row>
    <row r="116" spans="2:34" hidden="1" x14ac:dyDescent="0.2">
      <c r="B116" s="6">
        <v>666731</v>
      </c>
      <c r="C116" s="6">
        <v>700010</v>
      </c>
      <c r="D116" s="6" t="s">
        <v>2761</v>
      </c>
      <c r="E116" s="6" t="s">
        <v>2540</v>
      </c>
      <c r="F116" s="6" t="s">
        <v>2541</v>
      </c>
      <c r="G116" s="6" t="s">
        <v>2542</v>
      </c>
      <c r="H116" s="146" t="s">
        <v>2543</v>
      </c>
      <c r="I116" s="165">
        <v>0.8</v>
      </c>
      <c r="J116" s="25">
        <v>27</v>
      </c>
      <c r="K116" s="165">
        <v>0.8</v>
      </c>
      <c r="L116" s="6">
        <v>2006</v>
      </c>
      <c r="M116" s="6" t="s">
        <v>2544</v>
      </c>
      <c r="N116" s="6" t="s">
        <v>2660</v>
      </c>
      <c r="O116" s="6" t="s">
        <v>2733</v>
      </c>
      <c r="P116" s="6" t="s">
        <v>2744</v>
      </c>
      <c r="Q116" s="6" t="s">
        <v>2548</v>
      </c>
      <c r="R116" s="6" t="s">
        <v>2549</v>
      </c>
      <c r="S116" s="6" t="s">
        <v>2550</v>
      </c>
      <c r="T116" s="23">
        <v>27.167348</v>
      </c>
      <c r="U116" s="25">
        <f t="shared" si="16"/>
        <v>0.1673480000000005</v>
      </c>
      <c r="V116" s="75"/>
      <c r="W116" s="75">
        <v>79</v>
      </c>
      <c r="X116" s="75"/>
      <c r="Y116" s="115">
        <f t="shared" si="25"/>
        <v>79</v>
      </c>
      <c r="Z116" s="6"/>
      <c r="AA116" s="6">
        <f>_xlfn.XLOOKUP(W116,Profielen!F:F,Profielen!R:R)</f>
        <v>-2.2200000000000002</v>
      </c>
      <c r="AB116" s="122" t="s">
        <v>32</v>
      </c>
      <c r="AC116" s="122" t="s">
        <v>4305</v>
      </c>
      <c r="AD116" s="122"/>
      <c r="AE116" s="122"/>
      <c r="AF116" s="190"/>
      <c r="AG116" s="189">
        <f t="shared" si="24"/>
        <v>0</v>
      </c>
      <c r="AH116" s="253"/>
    </row>
    <row r="117" spans="2:34" x14ac:dyDescent="0.2">
      <c r="B117" s="6">
        <v>666733</v>
      </c>
      <c r="C117" s="6">
        <v>700030</v>
      </c>
      <c r="D117" s="6" t="s">
        <v>2762</v>
      </c>
      <c r="E117" s="6" t="s">
        <v>2540</v>
      </c>
      <c r="F117" s="6" t="s">
        <v>2541</v>
      </c>
      <c r="G117" s="6" t="s">
        <v>2542</v>
      </c>
      <c r="H117" s="6" t="s">
        <v>2710</v>
      </c>
      <c r="I117" s="165">
        <v>0.8</v>
      </c>
      <c r="J117" s="25">
        <v>12.268000000000001</v>
      </c>
      <c r="K117" s="165">
        <v>0.8</v>
      </c>
      <c r="L117" s="6">
        <v>2006</v>
      </c>
      <c r="M117" s="6" t="s">
        <v>2544</v>
      </c>
      <c r="N117" s="6" t="s">
        <v>2660</v>
      </c>
      <c r="O117" s="6" t="s">
        <v>2733</v>
      </c>
      <c r="P117" s="6" t="s">
        <v>2763</v>
      </c>
      <c r="Q117" s="6" t="s">
        <v>2548</v>
      </c>
      <c r="R117" s="6" t="s">
        <v>2549</v>
      </c>
      <c r="S117" s="6" t="s">
        <v>2550</v>
      </c>
      <c r="T117" s="23">
        <v>12.022451999999999</v>
      </c>
      <c r="U117" s="25">
        <f t="shared" si="16"/>
        <v>-0.24554800000000121</v>
      </c>
      <c r="V117" s="75"/>
      <c r="W117" s="75">
        <v>62</v>
      </c>
      <c r="X117" s="75"/>
      <c r="Y117" s="115">
        <f t="shared" si="25"/>
        <v>62</v>
      </c>
      <c r="Z117" s="6"/>
      <c r="AA117" s="6">
        <f>_xlfn.XLOOKUP(W117,Profielen!F:F,Profielen!R:R)</f>
        <v>-2.2200000000000002</v>
      </c>
      <c r="AB117" s="122" t="s">
        <v>3830</v>
      </c>
      <c r="AC117" s="122"/>
      <c r="AD117" s="122">
        <v>0.28000000000000003</v>
      </c>
      <c r="AE117" s="122">
        <v>0.26</v>
      </c>
      <c r="AF117" s="190"/>
      <c r="AG117" s="189">
        <f t="shared" si="24"/>
        <v>0</v>
      </c>
      <c r="AH117" s="253"/>
    </row>
    <row r="118" spans="2:34" x14ac:dyDescent="0.2">
      <c r="B118" s="6">
        <v>666734</v>
      </c>
      <c r="C118" s="6">
        <v>700030</v>
      </c>
      <c r="D118" s="6" t="s">
        <v>2764</v>
      </c>
      <c r="E118" s="6" t="s">
        <v>2540</v>
      </c>
      <c r="F118" s="6" t="s">
        <v>2541</v>
      </c>
      <c r="G118" s="6" t="s">
        <v>2542</v>
      </c>
      <c r="H118" s="146" t="s">
        <v>2710</v>
      </c>
      <c r="I118" s="165">
        <v>0.8</v>
      </c>
      <c r="J118" s="25">
        <v>12.249000000000001</v>
      </c>
      <c r="K118" s="165">
        <v>0.8</v>
      </c>
      <c r="L118" s="6">
        <v>2006</v>
      </c>
      <c r="M118" s="6" t="s">
        <v>2544</v>
      </c>
      <c r="N118" s="6" t="s">
        <v>2660</v>
      </c>
      <c r="O118" s="6" t="s">
        <v>2733</v>
      </c>
      <c r="P118" s="6" t="s">
        <v>2763</v>
      </c>
      <c r="Q118" s="6" t="s">
        <v>2548</v>
      </c>
      <c r="R118" s="6" t="s">
        <v>2549</v>
      </c>
      <c r="S118" s="6" t="s">
        <v>2550</v>
      </c>
      <c r="T118" s="23">
        <v>12.229756999999999</v>
      </c>
      <c r="U118" s="25">
        <f t="shared" si="16"/>
        <v>-1.9243000000001231E-2</v>
      </c>
      <c r="V118" s="75"/>
      <c r="W118" s="75">
        <v>63</v>
      </c>
      <c r="X118" s="75"/>
      <c r="Y118" s="115">
        <f t="shared" si="25"/>
        <v>63</v>
      </c>
      <c r="Z118" s="6"/>
      <c r="AA118" s="6">
        <f>_xlfn.XLOOKUP(W118,Profielen!F:F,Profielen!R:R)</f>
        <v>-2.2200000000000002</v>
      </c>
      <c r="AB118" s="122" t="s">
        <v>3830</v>
      </c>
      <c r="AC118" s="122"/>
      <c r="AD118" s="122">
        <v>0.68</v>
      </c>
      <c r="AE118" s="122">
        <v>0.68</v>
      </c>
      <c r="AF118" s="190"/>
      <c r="AG118" s="189">
        <f t="shared" si="24"/>
        <v>0</v>
      </c>
      <c r="AH118" s="253"/>
    </row>
    <row r="119" spans="2:34" x14ac:dyDescent="0.2">
      <c r="B119" s="6">
        <v>666735</v>
      </c>
      <c r="C119" s="6">
        <v>700030</v>
      </c>
      <c r="D119" s="6" t="s">
        <v>2765</v>
      </c>
      <c r="E119" s="6" t="s">
        <v>2540</v>
      </c>
      <c r="F119" s="6" t="s">
        <v>2541</v>
      </c>
      <c r="G119" s="6" t="s">
        <v>2542</v>
      </c>
      <c r="H119" s="146" t="s">
        <v>2710</v>
      </c>
      <c r="I119" s="165">
        <v>0.8</v>
      </c>
      <c r="J119" s="25">
        <v>6.1310000000000002</v>
      </c>
      <c r="K119" s="165">
        <v>0.8</v>
      </c>
      <c r="L119" s="6">
        <v>2006</v>
      </c>
      <c r="M119" s="6" t="s">
        <v>2579</v>
      </c>
      <c r="N119" s="6" t="s">
        <v>2660</v>
      </c>
      <c r="O119" s="6" t="s">
        <v>2733</v>
      </c>
      <c r="P119" s="6" t="s">
        <v>2763</v>
      </c>
      <c r="Q119" s="6" t="s">
        <v>2548</v>
      </c>
      <c r="R119" s="6" t="s">
        <v>2549</v>
      </c>
      <c r="S119" s="6" t="s">
        <v>2550</v>
      </c>
      <c r="T119" s="23">
        <v>6.1323160000000003</v>
      </c>
      <c r="U119" s="25">
        <f t="shared" si="16"/>
        <v>1.3160000000000949E-3</v>
      </c>
      <c r="V119" s="75"/>
      <c r="W119" s="75">
        <v>63</v>
      </c>
      <c r="X119" s="75"/>
      <c r="Y119" s="115">
        <f t="shared" si="25"/>
        <v>63</v>
      </c>
      <c r="Z119" s="6"/>
      <c r="AA119" s="6">
        <f>_xlfn.XLOOKUP(W119,Profielen!F:F,Profielen!R:R)</f>
        <v>-2.2200000000000002</v>
      </c>
      <c r="AB119" s="122" t="s">
        <v>3830</v>
      </c>
      <c r="AC119" s="122"/>
      <c r="AD119" s="122">
        <v>0.55000000000000004</v>
      </c>
      <c r="AE119" s="122">
        <v>0.55000000000000004</v>
      </c>
      <c r="AF119" s="190"/>
      <c r="AG119" s="189">
        <f t="shared" si="24"/>
        <v>0</v>
      </c>
      <c r="AH119" s="253"/>
    </row>
    <row r="120" spans="2:34" hidden="1" x14ac:dyDescent="0.2">
      <c r="B120" s="6">
        <v>666736</v>
      </c>
      <c r="C120" s="6">
        <v>700010</v>
      </c>
      <c r="D120" s="6" t="s">
        <v>2766</v>
      </c>
      <c r="E120" s="6" t="s">
        <v>2540</v>
      </c>
      <c r="F120" s="6" t="s">
        <v>2541</v>
      </c>
      <c r="G120" s="6" t="s">
        <v>2542</v>
      </c>
      <c r="H120" s="146" t="s">
        <v>2543</v>
      </c>
      <c r="I120" s="165">
        <v>0.4</v>
      </c>
      <c r="J120" s="25">
        <v>121.39</v>
      </c>
      <c r="K120" s="165">
        <v>0.4</v>
      </c>
      <c r="L120" s="6">
        <v>2005</v>
      </c>
      <c r="M120" s="6" t="s">
        <v>2544</v>
      </c>
      <c r="N120" s="6" t="s">
        <v>2591</v>
      </c>
      <c r="O120" s="6" t="s">
        <v>2591</v>
      </c>
      <c r="P120" s="6" t="s">
        <v>2767</v>
      </c>
      <c r="Q120" s="6" t="s">
        <v>2548</v>
      </c>
      <c r="R120" s="6" t="s">
        <v>2549</v>
      </c>
      <c r="S120" s="6" t="s">
        <v>2550</v>
      </c>
      <c r="T120" s="23">
        <v>112.895032</v>
      </c>
      <c r="U120" s="25">
        <f t="shared" si="16"/>
        <v>-8.4949680000000001</v>
      </c>
      <c r="V120" s="75"/>
      <c r="W120" s="75">
        <v>123</v>
      </c>
      <c r="X120" s="75"/>
      <c r="Y120" s="115">
        <f t="shared" si="25"/>
        <v>123</v>
      </c>
      <c r="Z120" s="6"/>
      <c r="AA120" s="6">
        <f>_xlfn.XLOOKUP(W120,Profielen!F:F,Profielen!R:R)</f>
        <v>-1.92</v>
      </c>
      <c r="AB120" s="122" t="s">
        <v>5657</v>
      </c>
      <c r="AC120" s="122" t="s">
        <v>5294</v>
      </c>
      <c r="AD120" s="122"/>
      <c r="AE120" s="122"/>
      <c r="AF120" s="190"/>
      <c r="AG120" s="189">
        <f t="shared" si="24"/>
        <v>0</v>
      </c>
      <c r="AH120" s="253"/>
    </row>
    <row r="121" spans="2:34" hidden="1" x14ac:dyDescent="0.2">
      <c r="B121" s="6">
        <v>666737</v>
      </c>
      <c r="C121" s="6">
        <v>700010</v>
      </c>
      <c r="D121" s="6" t="s">
        <v>2768</v>
      </c>
      <c r="E121" s="6" t="s">
        <v>2540</v>
      </c>
      <c r="F121" s="6" t="s">
        <v>2541</v>
      </c>
      <c r="G121" s="6" t="s">
        <v>2542</v>
      </c>
      <c r="H121" s="6" t="s">
        <v>2769</v>
      </c>
      <c r="I121" s="165">
        <v>0.8</v>
      </c>
      <c r="J121" s="25">
        <v>13.273</v>
      </c>
      <c r="K121" s="165">
        <v>0.8</v>
      </c>
      <c r="L121" s="6">
        <v>2005</v>
      </c>
      <c r="M121" s="6" t="s">
        <v>2579</v>
      </c>
      <c r="N121" s="6" t="s">
        <v>2591</v>
      </c>
      <c r="O121" s="6" t="s">
        <v>2591</v>
      </c>
      <c r="P121" s="6" t="s">
        <v>2690</v>
      </c>
      <c r="Q121" s="6" t="s">
        <v>2548</v>
      </c>
      <c r="R121" s="6" t="s">
        <v>2549</v>
      </c>
      <c r="S121" s="6" t="s">
        <v>2550</v>
      </c>
      <c r="T121" s="23">
        <v>12.755922999999999</v>
      </c>
      <c r="U121" s="25">
        <f t="shared" si="16"/>
        <v>-0.51707700000000045</v>
      </c>
      <c r="V121" s="75"/>
      <c r="W121" s="75">
        <v>123</v>
      </c>
      <c r="X121" s="75">
        <v>125</v>
      </c>
      <c r="Y121" s="115">
        <v>123</v>
      </c>
      <c r="Z121" s="6"/>
      <c r="AA121" s="6">
        <f>_xlfn.XLOOKUP(W121,Profielen!F:F,Profielen!R:R)</f>
        <v>-1.92</v>
      </c>
      <c r="AB121" s="122" t="s">
        <v>5657</v>
      </c>
      <c r="AC121" s="122" t="s">
        <v>5294</v>
      </c>
      <c r="AD121" s="122"/>
      <c r="AE121" s="122"/>
      <c r="AF121" s="190"/>
      <c r="AG121" s="189">
        <f t="shared" si="24"/>
        <v>0</v>
      </c>
      <c r="AH121" s="253"/>
    </row>
    <row r="122" spans="2:34" hidden="1" x14ac:dyDescent="0.2">
      <c r="B122" s="6">
        <v>666738</v>
      </c>
      <c r="C122" s="6">
        <v>700010</v>
      </c>
      <c r="D122" s="6" t="s">
        <v>2770</v>
      </c>
      <c r="E122" s="6" t="s">
        <v>2540</v>
      </c>
      <c r="F122" s="6" t="s">
        <v>2541</v>
      </c>
      <c r="G122" s="6" t="s">
        <v>2542</v>
      </c>
      <c r="H122" s="146" t="s">
        <v>2769</v>
      </c>
      <c r="I122" s="165">
        <v>0.8</v>
      </c>
      <c r="J122" s="25">
        <v>11.662000000000001</v>
      </c>
      <c r="K122" s="165">
        <v>0.8</v>
      </c>
      <c r="L122" s="6">
        <v>2005</v>
      </c>
      <c r="M122" s="6" t="s">
        <v>2579</v>
      </c>
      <c r="N122" s="6" t="s">
        <v>2591</v>
      </c>
      <c r="O122" s="6" t="s">
        <v>2591</v>
      </c>
      <c r="P122" s="6" t="s">
        <v>2690</v>
      </c>
      <c r="Q122" s="6" t="s">
        <v>2548</v>
      </c>
      <c r="R122" s="6" t="s">
        <v>2549</v>
      </c>
      <c r="S122" s="6" t="s">
        <v>2550</v>
      </c>
      <c r="T122" s="23">
        <v>10.884475999999999</v>
      </c>
      <c r="U122" s="25">
        <f t="shared" si="16"/>
        <v>-0.77752400000000144</v>
      </c>
      <c r="V122" s="75"/>
      <c r="W122" s="75">
        <v>125</v>
      </c>
      <c r="X122" s="75"/>
      <c r="Y122" s="115">
        <f t="shared" ref="Y122:Y128" si="26">W122</f>
        <v>125</v>
      </c>
      <c r="Z122" s="6"/>
      <c r="AA122" s="6">
        <f>_xlfn.XLOOKUP(W122,Profielen!F:F,Profielen!R:R)</f>
        <v>-1.92</v>
      </c>
      <c r="AB122" s="122" t="s">
        <v>5657</v>
      </c>
      <c r="AC122" s="122" t="s">
        <v>5294</v>
      </c>
      <c r="AD122" s="122"/>
      <c r="AE122" s="122"/>
      <c r="AF122" s="190"/>
      <c r="AG122" s="189">
        <f t="shared" si="24"/>
        <v>0</v>
      </c>
      <c r="AH122" s="253"/>
    </row>
    <row r="123" spans="2:34" x14ac:dyDescent="0.2">
      <c r="B123" s="6">
        <v>666739</v>
      </c>
      <c r="C123" s="6">
        <v>700030</v>
      </c>
      <c r="D123" s="6" t="s">
        <v>2771</v>
      </c>
      <c r="E123" s="6" t="s">
        <v>2540</v>
      </c>
      <c r="F123" s="6" t="s">
        <v>2541</v>
      </c>
      <c r="G123" s="6" t="s">
        <v>2542</v>
      </c>
      <c r="H123" s="146" t="s">
        <v>2543</v>
      </c>
      <c r="I123" s="165">
        <v>0.8</v>
      </c>
      <c r="J123" s="25">
        <v>10.888</v>
      </c>
      <c r="K123" s="165">
        <v>0.8</v>
      </c>
      <c r="L123" s="6">
        <v>2005</v>
      </c>
      <c r="M123" s="6" t="s">
        <v>2579</v>
      </c>
      <c r="N123" s="6" t="s">
        <v>2591</v>
      </c>
      <c r="O123" s="6" t="s">
        <v>2591</v>
      </c>
      <c r="P123" s="6" t="s">
        <v>2690</v>
      </c>
      <c r="Q123" s="6" t="s">
        <v>2548</v>
      </c>
      <c r="R123" s="6" t="s">
        <v>2549</v>
      </c>
      <c r="S123" s="6" t="s">
        <v>2550</v>
      </c>
      <c r="T123" s="23">
        <v>10.353591</v>
      </c>
      <c r="U123" s="25">
        <f t="shared" si="16"/>
        <v>-0.53440900000000013</v>
      </c>
      <c r="V123" s="75"/>
      <c r="W123" s="75">
        <v>125</v>
      </c>
      <c r="X123" s="75"/>
      <c r="Y123" s="115">
        <f t="shared" si="26"/>
        <v>125</v>
      </c>
      <c r="Z123" s="6"/>
      <c r="AA123" s="6">
        <f>_xlfn.XLOOKUP(W123,Profielen!F:F,Profielen!R:R)</f>
        <v>-1.92</v>
      </c>
      <c r="AB123" s="122" t="s">
        <v>3830</v>
      </c>
      <c r="AC123" s="122"/>
      <c r="AD123" s="122">
        <v>0.65</v>
      </c>
      <c r="AE123" s="122">
        <v>0.65</v>
      </c>
      <c r="AF123" s="190"/>
      <c r="AG123" s="189">
        <f t="shared" si="24"/>
        <v>0</v>
      </c>
      <c r="AH123" s="253"/>
    </row>
    <row r="124" spans="2:34" hidden="1" x14ac:dyDescent="0.2">
      <c r="B124" s="6">
        <v>666910</v>
      </c>
      <c r="C124" s="6">
        <v>700010</v>
      </c>
      <c r="D124" s="6" t="s">
        <v>2772</v>
      </c>
      <c r="E124" s="6" t="s">
        <v>2540</v>
      </c>
      <c r="F124" s="6" t="s">
        <v>2541</v>
      </c>
      <c r="G124" s="6" t="s">
        <v>2542</v>
      </c>
      <c r="H124" s="146" t="s">
        <v>2543</v>
      </c>
      <c r="I124" s="165">
        <v>0.4</v>
      </c>
      <c r="J124" s="25">
        <v>16.771000000000001</v>
      </c>
      <c r="K124" s="165">
        <v>0.4</v>
      </c>
      <c r="L124" s="6">
        <v>1998</v>
      </c>
      <c r="M124" s="6" t="s">
        <v>2579</v>
      </c>
      <c r="N124" s="6" t="s">
        <v>2660</v>
      </c>
      <c r="O124" s="6" t="s">
        <v>2733</v>
      </c>
      <c r="P124" s="6" t="s">
        <v>2773</v>
      </c>
      <c r="Q124" s="6" t="s">
        <v>2548</v>
      </c>
      <c r="R124" s="6" t="s">
        <v>2549</v>
      </c>
      <c r="S124" s="6" t="s">
        <v>2550</v>
      </c>
      <c r="T124" s="23">
        <v>18.010767999999999</v>
      </c>
      <c r="U124" s="25">
        <f t="shared" si="16"/>
        <v>1.239767999999998</v>
      </c>
      <c r="V124" s="75"/>
      <c r="W124" s="75">
        <v>75</v>
      </c>
      <c r="X124" s="75"/>
      <c r="Y124" s="115">
        <f t="shared" si="26"/>
        <v>75</v>
      </c>
      <c r="Z124" s="6"/>
      <c r="AA124" s="6">
        <f>_xlfn.XLOOKUP(W124,Profielen!F:F,Profielen!R:R)</f>
        <v>-2.2200000000000002</v>
      </c>
      <c r="AB124" s="122" t="s">
        <v>32</v>
      </c>
      <c r="AC124" s="122" t="s">
        <v>4305</v>
      </c>
      <c r="AD124" s="122"/>
      <c r="AE124" s="122"/>
      <c r="AF124" s="190"/>
      <c r="AG124" s="189">
        <f t="shared" si="24"/>
        <v>0</v>
      </c>
      <c r="AH124" s="253"/>
    </row>
    <row r="125" spans="2:34" x14ac:dyDescent="0.2">
      <c r="B125" s="6">
        <v>666977</v>
      </c>
      <c r="C125" s="6">
        <v>700030</v>
      </c>
      <c r="D125" s="6" t="s">
        <v>2774</v>
      </c>
      <c r="E125" s="6" t="s">
        <v>2540</v>
      </c>
      <c r="F125" s="6" t="s">
        <v>2541</v>
      </c>
      <c r="G125" s="6" t="s">
        <v>2542</v>
      </c>
      <c r="H125" s="146" t="s">
        <v>2769</v>
      </c>
      <c r="I125" s="165">
        <v>0.8</v>
      </c>
      <c r="J125" s="25">
        <v>5.6609999999999996</v>
      </c>
      <c r="K125" s="165">
        <v>0.8</v>
      </c>
      <c r="L125" s="6">
        <v>2005</v>
      </c>
      <c r="M125" s="6" t="s">
        <v>2544</v>
      </c>
      <c r="N125" s="6" t="s">
        <v>2545</v>
      </c>
      <c r="O125" s="6" t="s">
        <v>2552</v>
      </c>
      <c r="P125" s="6" t="s">
        <v>2775</v>
      </c>
      <c r="Q125" s="6" t="s">
        <v>2548</v>
      </c>
      <c r="R125" s="6" t="s">
        <v>2549</v>
      </c>
      <c r="S125" s="6" t="s">
        <v>2550</v>
      </c>
      <c r="T125" s="23">
        <v>5.0742839999999996</v>
      </c>
      <c r="U125" s="25">
        <f t="shared" si="16"/>
        <v>-0.58671600000000002</v>
      </c>
      <c r="V125" s="75"/>
      <c r="W125" s="75">
        <v>12</v>
      </c>
      <c r="X125" s="75"/>
      <c r="Y125" s="115">
        <f t="shared" si="26"/>
        <v>12</v>
      </c>
      <c r="Z125" s="6"/>
      <c r="AA125" s="6">
        <f>_xlfn.XLOOKUP(W125,Profielen!F:F,Profielen!R:R)</f>
        <v>-2.2200000000000002</v>
      </c>
      <c r="AB125" s="122" t="s">
        <v>3830</v>
      </c>
      <c r="AC125" s="122"/>
      <c r="AD125" s="122">
        <v>0.52</v>
      </c>
      <c r="AE125" s="122">
        <v>0.55000000000000004</v>
      </c>
      <c r="AF125" s="190"/>
      <c r="AG125" s="189">
        <f t="shared" si="24"/>
        <v>0</v>
      </c>
      <c r="AH125" s="253"/>
    </row>
    <row r="126" spans="2:34" hidden="1" x14ac:dyDescent="0.2">
      <c r="B126" s="6">
        <v>666978</v>
      </c>
      <c r="C126" s="6">
        <v>700010</v>
      </c>
      <c r="D126" s="6" t="s">
        <v>2776</v>
      </c>
      <c r="E126" s="6" t="s">
        <v>2540</v>
      </c>
      <c r="F126" s="6" t="s">
        <v>2541</v>
      </c>
      <c r="G126" s="6" t="s">
        <v>2542</v>
      </c>
      <c r="H126" s="146" t="s">
        <v>2769</v>
      </c>
      <c r="I126" s="165">
        <v>0.8</v>
      </c>
      <c r="J126" s="25">
        <v>6.1139999999999999</v>
      </c>
      <c r="K126" s="165">
        <v>0.8</v>
      </c>
      <c r="L126" s="6">
        <v>2005</v>
      </c>
      <c r="M126" s="6" t="s">
        <v>2544</v>
      </c>
      <c r="N126" s="6" t="s">
        <v>2545</v>
      </c>
      <c r="O126" s="6" t="s">
        <v>2552</v>
      </c>
      <c r="P126" s="6" t="s">
        <v>2775</v>
      </c>
      <c r="Q126" s="6" t="s">
        <v>2548</v>
      </c>
      <c r="R126" s="6" t="s">
        <v>2549</v>
      </c>
      <c r="S126" s="6" t="s">
        <v>2550</v>
      </c>
      <c r="T126" s="23">
        <v>6.8919290000000002</v>
      </c>
      <c r="U126" s="25">
        <f t="shared" si="16"/>
        <v>0.77792900000000031</v>
      </c>
      <c r="V126" s="75"/>
      <c r="W126" s="75">
        <v>12</v>
      </c>
      <c r="X126" s="75"/>
      <c r="Y126" s="115">
        <f t="shared" si="26"/>
        <v>12</v>
      </c>
      <c r="Z126" s="6"/>
      <c r="AA126" s="6">
        <f>_xlfn.XLOOKUP(W126,Profielen!F:F,Profielen!R:R)</f>
        <v>-2.2200000000000002</v>
      </c>
      <c r="AB126" s="122" t="s">
        <v>5657</v>
      </c>
      <c r="AC126" s="122" t="s">
        <v>4325</v>
      </c>
      <c r="AD126" s="122"/>
      <c r="AE126" s="122"/>
      <c r="AF126" s="190"/>
      <c r="AG126" s="189">
        <f t="shared" si="24"/>
        <v>0</v>
      </c>
      <c r="AH126" s="253"/>
    </row>
    <row r="127" spans="2:34" x14ac:dyDescent="0.2">
      <c r="B127" s="6">
        <v>667073</v>
      </c>
      <c r="C127" s="6">
        <v>700010</v>
      </c>
      <c r="D127" s="6" t="s">
        <v>2777</v>
      </c>
      <c r="E127" s="6" t="s">
        <v>2540</v>
      </c>
      <c r="F127" s="6" t="s">
        <v>2541</v>
      </c>
      <c r="G127" s="6" t="s">
        <v>2542</v>
      </c>
      <c r="H127" s="146" t="s">
        <v>2769</v>
      </c>
      <c r="I127" s="165">
        <v>0.4</v>
      </c>
      <c r="J127" s="25">
        <v>8.7409999999999997</v>
      </c>
      <c r="K127" s="165">
        <v>0.4</v>
      </c>
      <c r="L127" s="6">
        <v>1992</v>
      </c>
      <c r="M127" s="6" t="s">
        <v>2579</v>
      </c>
      <c r="N127" s="6" t="s">
        <v>2595</v>
      </c>
      <c r="O127" s="6" t="s">
        <v>2608</v>
      </c>
      <c r="P127" s="6" t="s">
        <v>2609</v>
      </c>
      <c r="Q127" s="6" t="s">
        <v>2548</v>
      </c>
      <c r="R127" s="6" t="s">
        <v>2549</v>
      </c>
      <c r="S127" s="6" t="s">
        <v>2550</v>
      </c>
      <c r="T127" s="23">
        <v>23.744698</v>
      </c>
      <c r="U127" s="25">
        <f t="shared" si="16"/>
        <v>15.003698</v>
      </c>
      <c r="V127" s="75" t="s">
        <v>3781</v>
      </c>
      <c r="W127" s="75">
        <v>130</v>
      </c>
      <c r="X127" s="75"/>
      <c r="Y127" s="115">
        <f t="shared" si="26"/>
        <v>130</v>
      </c>
      <c r="Z127" s="6"/>
      <c r="AA127" s="6">
        <f>_xlfn.XLOOKUP(W127,Profielen!F:F,Profielen!R:R)</f>
        <v>-1.97</v>
      </c>
      <c r="AB127" s="122" t="s">
        <v>3830</v>
      </c>
      <c r="AC127" s="122" t="s">
        <v>5347</v>
      </c>
      <c r="AD127" s="122"/>
      <c r="AE127" s="122"/>
      <c r="AF127" s="190"/>
      <c r="AG127" s="189">
        <f t="shared" si="24"/>
        <v>0</v>
      </c>
      <c r="AH127" s="253"/>
    </row>
    <row r="128" spans="2:34" hidden="1" x14ac:dyDescent="0.2">
      <c r="B128" s="6">
        <v>667115</v>
      </c>
      <c r="C128" s="6">
        <v>700010</v>
      </c>
      <c r="D128" s="6" t="s">
        <v>2778</v>
      </c>
      <c r="E128" s="6" t="s">
        <v>2540</v>
      </c>
      <c r="F128" s="6" t="s">
        <v>2541</v>
      </c>
      <c r="G128" s="6" t="s">
        <v>2542</v>
      </c>
      <c r="H128" s="146" t="s">
        <v>2710</v>
      </c>
      <c r="I128" s="165">
        <v>0.4</v>
      </c>
      <c r="J128" s="25">
        <v>19</v>
      </c>
      <c r="K128" s="165">
        <v>0.4</v>
      </c>
      <c r="L128" s="6">
        <v>1990</v>
      </c>
      <c r="M128" s="6" t="s">
        <v>2579</v>
      </c>
      <c r="N128" s="6" t="s">
        <v>2595</v>
      </c>
      <c r="O128" s="6" t="s">
        <v>2596</v>
      </c>
      <c r="P128" s="6" t="s">
        <v>2597</v>
      </c>
      <c r="Q128" s="6" t="s">
        <v>2548</v>
      </c>
      <c r="R128" s="6" t="s">
        <v>2549</v>
      </c>
      <c r="S128" s="6" t="s">
        <v>2550</v>
      </c>
      <c r="T128" s="23">
        <v>18.697557</v>
      </c>
      <c r="U128" s="25">
        <f t="shared" si="16"/>
        <v>-0.30244300000000024</v>
      </c>
      <c r="V128" s="75"/>
      <c r="W128" s="75">
        <v>119</v>
      </c>
      <c r="X128" s="75"/>
      <c r="Y128" s="115">
        <f t="shared" si="26"/>
        <v>119</v>
      </c>
      <c r="Z128" s="6"/>
      <c r="AA128" s="6">
        <f>_xlfn.XLOOKUP(W128,Profielen!F:F,Profielen!R:R)</f>
        <v>-1.97</v>
      </c>
      <c r="AB128" s="122" t="s">
        <v>5657</v>
      </c>
      <c r="AC128" s="122" t="s">
        <v>5353</v>
      </c>
      <c r="AD128" s="122"/>
      <c r="AE128" s="122"/>
      <c r="AF128" s="190"/>
      <c r="AG128" s="189">
        <f t="shared" si="24"/>
        <v>0</v>
      </c>
      <c r="AH128" s="253"/>
    </row>
    <row r="129" spans="2:34" x14ac:dyDescent="0.2">
      <c r="B129" s="6">
        <v>667118</v>
      </c>
      <c r="C129" s="6">
        <v>700010</v>
      </c>
      <c r="D129" s="6" t="s">
        <v>2779</v>
      </c>
      <c r="E129" s="6" t="s">
        <v>2540</v>
      </c>
      <c r="F129" s="6" t="s">
        <v>2541</v>
      </c>
      <c r="G129" s="6" t="s">
        <v>2542</v>
      </c>
      <c r="H129" s="6" t="s">
        <v>2769</v>
      </c>
      <c r="I129" s="165">
        <v>0.315</v>
      </c>
      <c r="J129" s="25">
        <v>5.9729999999999999</v>
      </c>
      <c r="K129" s="165">
        <v>0.315</v>
      </c>
      <c r="L129" s="6">
        <v>1982</v>
      </c>
      <c r="M129" s="6" t="s">
        <v>2544</v>
      </c>
      <c r="N129" s="6" t="s">
        <v>2545</v>
      </c>
      <c r="O129" s="6" t="s">
        <v>2720</v>
      </c>
      <c r="P129" s="6" t="s">
        <v>2780</v>
      </c>
      <c r="Q129" s="6" t="s">
        <v>2548</v>
      </c>
      <c r="R129" s="6" t="s">
        <v>2549</v>
      </c>
      <c r="S129" s="6" t="s">
        <v>2550</v>
      </c>
      <c r="T129" s="23">
        <v>6.0000869999999997</v>
      </c>
      <c r="U129" s="25">
        <f t="shared" si="16"/>
        <v>2.7086999999999861E-2</v>
      </c>
      <c r="V129" s="75"/>
      <c r="W129" s="75">
        <v>9</v>
      </c>
      <c r="X129" s="75">
        <v>10</v>
      </c>
      <c r="Y129" s="115">
        <v>9</v>
      </c>
      <c r="Z129" s="6"/>
      <c r="AA129" s="6">
        <f>_xlfn.XLOOKUP(W129,Profielen!F:F,Profielen!R:R)</f>
        <v>-2.2200000000000002</v>
      </c>
      <c r="AB129" s="122" t="s">
        <v>3830</v>
      </c>
      <c r="AC129" s="122"/>
      <c r="AD129" s="122">
        <v>0.26</v>
      </c>
      <c r="AE129" s="122">
        <v>0.34</v>
      </c>
      <c r="AF129" s="190"/>
      <c r="AG129" s="189">
        <f t="shared" si="24"/>
        <v>0</v>
      </c>
      <c r="AH129" s="253"/>
    </row>
    <row r="130" spans="2:34" x14ac:dyDescent="0.2">
      <c r="B130" s="6">
        <v>667119</v>
      </c>
      <c r="C130" s="6">
        <v>700010</v>
      </c>
      <c r="D130" s="6" t="s">
        <v>2781</v>
      </c>
      <c r="E130" s="6" t="s">
        <v>2540</v>
      </c>
      <c r="F130" s="6" t="s">
        <v>2541</v>
      </c>
      <c r="G130" s="6" t="s">
        <v>2542</v>
      </c>
      <c r="H130" s="146" t="s">
        <v>2769</v>
      </c>
      <c r="I130" s="165">
        <v>0.315</v>
      </c>
      <c r="J130" s="25">
        <v>5.6440000000000001</v>
      </c>
      <c r="K130" s="165">
        <v>0.315</v>
      </c>
      <c r="L130" s="6">
        <v>1982</v>
      </c>
      <c r="M130" s="6" t="s">
        <v>2544</v>
      </c>
      <c r="N130" s="6" t="s">
        <v>2545</v>
      </c>
      <c r="O130" s="6" t="s">
        <v>2720</v>
      </c>
      <c r="P130" s="6" t="s">
        <v>2780</v>
      </c>
      <c r="Q130" s="6" t="s">
        <v>2548</v>
      </c>
      <c r="R130" s="6" t="s">
        <v>2549</v>
      </c>
      <c r="S130" s="6" t="s">
        <v>2550</v>
      </c>
      <c r="T130" s="23">
        <v>6.3702040000000002</v>
      </c>
      <c r="U130" s="25">
        <f t="shared" si="16"/>
        <v>0.72620400000000007</v>
      </c>
      <c r="V130" s="75"/>
      <c r="W130" s="75">
        <v>9</v>
      </c>
      <c r="X130" s="75">
        <v>10</v>
      </c>
      <c r="Y130" s="115">
        <v>9</v>
      </c>
      <c r="Z130" s="6"/>
      <c r="AA130" s="6">
        <f>_xlfn.XLOOKUP(W130,Profielen!F:F,Profielen!R:R)</f>
        <v>-2.2200000000000002</v>
      </c>
      <c r="AB130" s="122" t="s">
        <v>3830</v>
      </c>
      <c r="AC130" s="122"/>
      <c r="AD130" s="122">
        <v>0.34</v>
      </c>
      <c r="AE130" s="122">
        <v>0.33</v>
      </c>
      <c r="AF130" s="190"/>
      <c r="AG130" s="189">
        <f t="shared" si="24"/>
        <v>0</v>
      </c>
      <c r="AH130" s="253"/>
    </row>
    <row r="131" spans="2:34" x14ac:dyDescent="0.2">
      <c r="B131" s="6">
        <v>667120</v>
      </c>
      <c r="C131" s="6">
        <v>700010</v>
      </c>
      <c r="D131" s="6" t="s">
        <v>2782</v>
      </c>
      <c r="E131" s="6" t="s">
        <v>2540</v>
      </c>
      <c r="F131" s="6" t="s">
        <v>2541</v>
      </c>
      <c r="G131" s="6" t="s">
        <v>2542</v>
      </c>
      <c r="H131" s="146" t="s">
        <v>2710</v>
      </c>
      <c r="I131" s="165">
        <v>0.3</v>
      </c>
      <c r="J131" s="25">
        <v>10.33</v>
      </c>
      <c r="K131" s="165">
        <v>0.3</v>
      </c>
      <c r="L131" s="6">
        <v>1983</v>
      </c>
      <c r="M131" s="6" t="s">
        <v>2557</v>
      </c>
      <c r="N131" s="6" t="s">
        <v>2591</v>
      </c>
      <c r="O131" s="6" t="s">
        <v>2681</v>
      </c>
      <c r="P131" s="6" t="s">
        <v>2682</v>
      </c>
      <c r="Q131" s="6" t="s">
        <v>2548</v>
      </c>
      <c r="R131" s="6" t="s">
        <v>2549</v>
      </c>
      <c r="S131" s="6" t="s">
        <v>2550</v>
      </c>
      <c r="T131" s="23">
        <v>10.360113999999999</v>
      </c>
      <c r="U131" s="25">
        <f t="shared" si="16"/>
        <v>3.0113999999999308E-2</v>
      </c>
      <c r="V131" s="75"/>
      <c r="W131" s="75">
        <v>126</v>
      </c>
      <c r="X131" s="75"/>
      <c r="Y131" s="115">
        <f t="shared" ref="Y131:Y139" si="27">W131</f>
        <v>126</v>
      </c>
      <c r="Z131" s="6"/>
      <c r="AA131" s="6">
        <f>_xlfn.XLOOKUP(W131,Profielen!F:F,Profielen!R:R)</f>
        <v>-1.97</v>
      </c>
      <c r="AB131" s="122" t="s">
        <v>3830</v>
      </c>
      <c r="AC131" s="122"/>
      <c r="AD131" s="122"/>
      <c r="AE131" s="122"/>
      <c r="AF131" s="190"/>
      <c r="AG131" s="189">
        <f t="shared" si="24"/>
        <v>0</v>
      </c>
      <c r="AH131" s="253"/>
    </row>
    <row r="132" spans="2:34" x14ac:dyDescent="0.2">
      <c r="B132" s="6">
        <v>667221</v>
      </c>
      <c r="C132" s="6">
        <v>700040</v>
      </c>
      <c r="D132" s="6" t="s">
        <v>2783</v>
      </c>
      <c r="E132" s="6" t="s">
        <v>2540</v>
      </c>
      <c r="F132" s="6" t="s">
        <v>2541</v>
      </c>
      <c r="G132" s="6" t="s">
        <v>2542</v>
      </c>
      <c r="H132" s="146" t="s">
        <v>2710</v>
      </c>
      <c r="I132" s="165">
        <v>1</v>
      </c>
      <c r="J132" s="25">
        <v>9.06</v>
      </c>
      <c r="K132" s="165">
        <v>1</v>
      </c>
      <c r="L132" s="6">
        <v>2012</v>
      </c>
      <c r="M132" s="6" t="s">
        <v>2579</v>
      </c>
      <c r="N132" s="6" t="s">
        <v>2584</v>
      </c>
      <c r="O132" s="6" t="s">
        <v>2692</v>
      </c>
      <c r="P132" s="6" t="s">
        <v>2784</v>
      </c>
      <c r="Q132" s="6" t="s">
        <v>2548</v>
      </c>
      <c r="R132" s="6" t="s">
        <v>2549</v>
      </c>
      <c r="S132" s="6" t="s">
        <v>2550</v>
      </c>
      <c r="T132" s="23">
        <v>8.8888239999999996</v>
      </c>
      <c r="U132" s="25">
        <f t="shared" si="16"/>
        <v>-0.17117600000000088</v>
      </c>
      <c r="V132" s="75"/>
      <c r="W132" s="75">
        <v>74</v>
      </c>
      <c r="X132" s="75"/>
      <c r="Y132" s="115">
        <f t="shared" si="27"/>
        <v>74</v>
      </c>
      <c r="Z132" s="6"/>
      <c r="AA132" s="6">
        <f>_xlfn.XLOOKUP(W132,Profielen!F:F,Profielen!R:R)</f>
        <v>-2.2200000000000002</v>
      </c>
      <c r="AB132" s="122" t="s">
        <v>3830</v>
      </c>
      <c r="AC132" s="122" t="s">
        <v>5416</v>
      </c>
      <c r="AD132" s="122"/>
      <c r="AE132" s="122"/>
      <c r="AF132" s="190"/>
      <c r="AG132" s="189">
        <f t="shared" si="24"/>
        <v>0</v>
      </c>
      <c r="AH132" s="253"/>
    </row>
    <row r="133" spans="2:34" x14ac:dyDescent="0.2">
      <c r="B133" s="6">
        <v>667236</v>
      </c>
      <c r="C133" s="6">
        <v>700040</v>
      </c>
      <c r="D133" s="6" t="s">
        <v>2785</v>
      </c>
      <c r="E133" s="6" t="s">
        <v>2540</v>
      </c>
      <c r="F133" s="6" t="s">
        <v>2541</v>
      </c>
      <c r="G133" s="6" t="s">
        <v>2542</v>
      </c>
      <c r="H133" s="6" t="s">
        <v>2543</v>
      </c>
      <c r="I133" s="165">
        <v>1.5</v>
      </c>
      <c r="J133" s="25">
        <v>27.459</v>
      </c>
      <c r="K133" s="165">
        <v>1.5</v>
      </c>
      <c r="L133" s="6">
        <v>2012</v>
      </c>
      <c r="M133" s="6" t="s">
        <v>2677</v>
      </c>
      <c r="N133" s="6" t="s">
        <v>2584</v>
      </c>
      <c r="O133" s="6" t="s">
        <v>2692</v>
      </c>
      <c r="P133" s="6" t="s">
        <v>2786</v>
      </c>
      <c r="Q133" s="6" t="s">
        <v>2548</v>
      </c>
      <c r="R133" s="6" t="s">
        <v>2549</v>
      </c>
      <c r="S133" s="6" t="s">
        <v>2550</v>
      </c>
      <c r="T133" s="23">
        <v>26.598755000000001</v>
      </c>
      <c r="U133" s="25">
        <f t="shared" si="16"/>
        <v>-0.86024499999999904</v>
      </c>
      <c r="V133" s="75"/>
      <c r="W133" s="75">
        <v>74</v>
      </c>
      <c r="X133" s="75"/>
      <c r="Y133" s="115">
        <f t="shared" si="27"/>
        <v>74</v>
      </c>
      <c r="Z133" s="6"/>
      <c r="AA133" s="6">
        <f>_xlfn.XLOOKUP(W133,Profielen!F:F,Profielen!R:R)</f>
        <v>-2.2200000000000002</v>
      </c>
      <c r="AB133" s="122" t="s">
        <v>3830</v>
      </c>
      <c r="AC133" s="122"/>
      <c r="AD133" s="122">
        <v>0.75</v>
      </c>
      <c r="AE133" s="122">
        <v>0.75</v>
      </c>
      <c r="AF133" s="190"/>
      <c r="AG133" s="189">
        <f t="shared" si="24"/>
        <v>0</v>
      </c>
      <c r="AH133" s="253"/>
    </row>
    <row r="134" spans="2:34" hidden="1" x14ac:dyDescent="0.2">
      <c r="B134" s="6">
        <v>667239</v>
      </c>
      <c r="C134" s="6">
        <v>700010</v>
      </c>
      <c r="D134" s="6" t="s">
        <v>2792</v>
      </c>
      <c r="E134" s="6" t="s">
        <v>2540</v>
      </c>
      <c r="F134" s="6" t="s">
        <v>2541</v>
      </c>
      <c r="G134" s="6" t="s">
        <v>2542</v>
      </c>
      <c r="H134" s="146" t="s">
        <v>2543</v>
      </c>
      <c r="I134" s="165">
        <v>0.2</v>
      </c>
      <c r="J134" s="25">
        <v>22</v>
      </c>
      <c r="K134" s="165">
        <v>0.2</v>
      </c>
      <c r="L134" s="6">
        <v>2004</v>
      </c>
      <c r="M134" s="6" t="s">
        <v>2544</v>
      </c>
      <c r="N134" s="6" t="s">
        <v>2545</v>
      </c>
      <c r="O134" s="6" t="s">
        <v>2723</v>
      </c>
      <c r="P134" s="6" t="s">
        <v>2793</v>
      </c>
      <c r="Q134" s="6" t="s">
        <v>2548</v>
      </c>
      <c r="R134" s="6" t="s">
        <v>2549</v>
      </c>
      <c r="S134" s="6" t="s">
        <v>2550</v>
      </c>
      <c r="T134" s="23">
        <v>45.889797999999999</v>
      </c>
      <c r="U134" s="25">
        <f t="shared" si="16"/>
        <v>23.889797999999999</v>
      </c>
      <c r="V134" s="75" t="s">
        <v>3781</v>
      </c>
      <c r="W134" s="75">
        <v>60</v>
      </c>
      <c r="X134" s="75"/>
      <c r="Y134" s="115">
        <f t="shared" si="27"/>
        <v>60</v>
      </c>
      <c r="Z134" s="6"/>
      <c r="AA134" s="6">
        <f>_xlfn.XLOOKUP(W134,Profielen!F:F,Profielen!R:R)</f>
        <v>-2.2200000000000002</v>
      </c>
      <c r="AB134" s="122" t="s">
        <v>5657</v>
      </c>
      <c r="AC134" s="122" t="s">
        <v>4325</v>
      </c>
      <c r="AD134" s="122"/>
      <c r="AE134" s="122"/>
      <c r="AF134" s="190"/>
      <c r="AG134" s="189">
        <f t="shared" si="24"/>
        <v>0</v>
      </c>
      <c r="AH134" s="253"/>
    </row>
    <row r="135" spans="2:34" hidden="1" x14ac:dyDescent="0.2">
      <c r="B135" s="6">
        <v>847</v>
      </c>
      <c r="C135" s="6">
        <v>700010</v>
      </c>
      <c r="D135" s="6" t="s">
        <v>2797</v>
      </c>
      <c r="E135" s="6" t="s">
        <v>2540</v>
      </c>
      <c r="F135" s="6" t="s">
        <v>2541</v>
      </c>
      <c r="G135" s="6" t="s">
        <v>2542</v>
      </c>
      <c r="H135" s="6" t="s">
        <v>2543</v>
      </c>
      <c r="I135" s="165">
        <v>0.4</v>
      </c>
      <c r="J135" s="147" t="s">
        <v>2806</v>
      </c>
      <c r="K135" s="165">
        <v>0.4</v>
      </c>
      <c r="L135" s="6">
        <v>2010</v>
      </c>
      <c r="M135" s="6" t="s">
        <v>2579</v>
      </c>
      <c r="N135" s="6" t="s">
        <v>2595</v>
      </c>
      <c r="O135" s="6" t="s">
        <v>2688</v>
      </c>
      <c r="P135" s="6" t="s">
        <v>2798</v>
      </c>
      <c r="Q135" s="6" t="s">
        <v>2548</v>
      </c>
      <c r="R135" s="6" t="s">
        <v>2549</v>
      </c>
      <c r="S135" s="6" t="s">
        <v>2550</v>
      </c>
      <c r="T135" s="23">
        <v>23.360945999999998</v>
      </c>
      <c r="U135" s="25" t="e">
        <f t="shared" ref="U135:U147" si="28">T135-J135</f>
        <v>#VALUE!</v>
      </c>
      <c r="V135" s="75" t="s">
        <v>3783</v>
      </c>
      <c r="W135" s="75">
        <v>109</v>
      </c>
      <c r="X135" s="75"/>
      <c r="Y135" s="115">
        <f t="shared" si="27"/>
        <v>109</v>
      </c>
      <c r="Z135" s="6"/>
      <c r="AA135" s="6">
        <f>_xlfn.XLOOKUP(W135,Profielen!F:F,Profielen!R:R)</f>
        <v>-1.97</v>
      </c>
      <c r="AB135" s="122" t="s">
        <v>32</v>
      </c>
      <c r="AC135" s="122"/>
      <c r="AD135" s="122"/>
      <c r="AE135" s="122"/>
      <c r="AF135" s="190"/>
      <c r="AG135" s="189">
        <f t="shared" si="24"/>
        <v>0</v>
      </c>
      <c r="AH135" s="253"/>
    </row>
    <row r="136" spans="2:34" hidden="1" x14ac:dyDescent="0.2">
      <c r="B136" s="6">
        <v>971</v>
      </c>
      <c r="C136" s="6">
        <v>700010</v>
      </c>
      <c r="D136" s="6" t="s">
        <v>2799</v>
      </c>
      <c r="E136" s="6" t="s">
        <v>2540</v>
      </c>
      <c r="F136" s="6" t="s">
        <v>2541</v>
      </c>
      <c r="G136" s="6" t="s">
        <v>2542</v>
      </c>
      <c r="H136" s="6" t="s">
        <v>2543</v>
      </c>
      <c r="I136" s="165">
        <v>0.4</v>
      </c>
      <c r="J136" s="25">
        <v>15</v>
      </c>
      <c r="K136" s="165">
        <v>0.4</v>
      </c>
      <c r="L136" s="6">
        <v>2010</v>
      </c>
      <c r="M136" s="6" t="s">
        <v>2544</v>
      </c>
      <c r="N136" s="6" t="s">
        <v>2595</v>
      </c>
      <c r="O136" s="6" t="s">
        <v>2688</v>
      </c>
      <c r="P136" s="6" t="s">
        <v>2798</v>
      </c>
      <c r="Q136" s="6" t="s">
        <v>2548</v>
      </c>
      <c r="R136" s="6" t="s">
        <v>2549</v>
      </c>
      <c r="S136" s="6" t="s">
        <v>2550</v>
      </c>
      <c r="T136" s="23">
        <v>27.428601</v>
      </c>
      <c r="U136" s="25">
        <f t="shared" si="28"/>
        <v>12.428601</v>
      </c>
      <c r="V136" s="75"/>
      <c r="W136" s="75">
        <v>110</v>
      </c>
      <c r="X136" s="75"/>
      <c r="Y136" s="115">
        <f t="shared" si="27"/>
        <v>110</v>
      </c>
      <c r="Z136" s="6"/>
      <c r="AA136" s="6">
        <f>_xlfn.XLOOKUP(W136,Profielen!F:F,Profielen!R:R)</f>
        <v>-1.97</v>
      </c>
      <c r="AB136" s="122" t="s">
        <v>32</v>
      </c>
      <c r="AC136" s="122" t="s">
        <v>5485</v>
      </c>
      <c r="AD136" s="122"/>
      <c r="AE136" s="122"/>
      <c r="AF136" s="190"/>
      <c r="AG136" s="189">
        <f t="shared" ref="AG136:AG148" si="29">(I136/2)/(K136/2)*(PI()*(K136/2)^2/2+(AF136-(K136/2))*SQRT((K136/2)^2-(AF136-(K136/2))^2)+(K136/2)^2*ASIN(AF136/(K136/2)-1))*T136</f>
        <v>0</v>
      </c>
      <c r="AH136" s="253"/>
    </row>
    <row r="137" spans="2:34" hidden="1" x14ac:dyDescent="0.2">
      <c r="B137" s="6">
        <v>972</v>
      </c>
      <c r="C137" s="6">
        <v>700010</v>
      </c>
      <c r="D137" s="6" t="s">
        <v>2800</v>
      </c>
      <c r="E137" s="6" t="s">
        <v>2540</v>
      </c>
      <c r="F137" s="6" t="s">
        <v>2541</v>
      </c>
      <c r="G137" s="6" t="s">
        <v>2542</v>
      </c>
      <c r="H137" s="6" t="s">
        <v>2543</v>
      </c>
      <c r="I137" s="165">
        <v>0.4</v>
      </c>
      <c r="J137" s="25">
        <v>23</v>
      </c>
      <c r="K137" s="165">
        <v>0.4</v>
      </c>
      <c r="L137" s="6">
        <v>2016</v>
      </c>
      <c r="M137" s="6" t="s">
        <v>2579</v>
      </c>
      <c r="N137" s="6" t="s">
        <v>2584</v>
      </c>
      <c r="O137" s="6" t="s">
        <v>2696</v>
      </c>
      <c r="P137" s="6" t="s">
        <v>2697</v>
      </c>
      <c r="Q137" s="6" t="s">
        <v>2548</v>
      </c>
      <c r="R137" s="6" t="s">
        <v>2549</v>
      </c>
      <c r="S137" s="6" t="s">
        <v>2550</v>
      </c>
      <c r="T137" s="23">
        <v>48.021968999999999</v>
      </c>
      <c r="U137" s="25">
        <f t="shared" si="28"/>
        <v>25.021968999999999</v>
      </c>
      <c r="V137" s="75"/>
      <c r="W137" s="75">
        <v>41</v>
      </c>
      <c r="X137" s="75"/>
      <c r="Y137" s="115">
        <f t="shared" si="27"/>
        <v>41</v>
      </c>
      <c r="Z137" s="6"/>
      <c r="AA137" s="6">
        <f>_xlfn.XLOOKUP(W137,Profielen!F:F,Profielen!R:R)</f>
        <v>-2.2200000000000002</v>
      </c>
      <c r="AB137" s="122" t="s">
        <v>32</v>
      </c>
      <c r="AC137" s="122" t="s">
        <v>5563</v>
      </c>
      <c r="AD137" s="122"/>
      <c r="AE137" s="122"/>
      <c r="AF137" s="190"/>
      <c r="AG137" s="189">
        <f t="shared" si="29"/>
        <v>0</v>
      </c>
      <c r="AH137" s="253"/>
    </row>
    <row r="138" spans="2:34" x14ac:dyDescent="0.2">
      <c r="B138" s="6">
        <v>793</v>
      </c>
      <c r="C138" s="6">
        <v>700020</v>
      </c>
      <c r="D138" s="6" t="s">
        <v>2801</v>
      </c>
      <c r="E138" s="6" t="s">
        <v>2540</v>
      </c>
      <c r="F138" s="6" t="s">
        <v>2541</v>
      </c>
      <c r="G138" s="6" t="s">
        <v>2542</v>
      </c>
      <c r="H138" s="6" t="s">
        <v>2543</v>
      </c>
      <c r="I138" s="165">
        <v>0.6</v>
      </c>
      <c r="J138" s="25">
        <v>12.706</v>
      </c>
      <c r="K138" s="165">
        <v>0.6</v>
      </c>
      <c r="L138" s="6">
        <v>1990</v>
      </c>
      <c r="M138" s="6" t="s">
        <v>2544</v>
      </c>
      <c r="N138" s="6" t="s">
        <v>2660</v>
      </c>
      <c r="O138" s="6" t="s">
        <v>2733</v>
      </c>
      <c r="P138" s="6" t="s">
        <v>2744</v>
      </c>
      <c r="Q138" s="6" t="s">
        <v>2548</v>
      </c>
      <c r="R138" s="6" t="s">
        <v>2549</v>
      </c>
      <c r="S138" s="6" t="s">
        <v>2550</v>
      </c>
      <c r="T138" s="23">
        <v>11.702856000000001</v>
      </c>
      <c r="U138" s="25">
        <f t="shared" si="28"/>
        <v>-1.0031439999999989</v>
      </c>
      <c r="V138" s="75"/>
      <c r="W138" s="75">
        <v>78</v>
      </c>
      <c r="X138" s="75"/>
      <c r="Y138" s="115">
        <f t="shared" si="27"/>
        <v>78</v>
      </c>
      <c r="Z138" s="6"/>
      <c r="AA138" s="6">
        <f>_xlfn.XLOOKUP(W138,Profielen!F:F,Profielen!R:R)</f>
        <v>-2.2400000000000002</v>
      </c>
      <c r="AB138" s="122" t="s">
        <v>3830</v>
      </c>
      <c r="AC138" s="122"/>
      <c r="AD138" s="122">
        <v>0.63</v>
      </c>
      <c r="AE138" s="122">
        <v>0.57999999999999996</v>
      </c>
      <c r="AF138" s="190"/>
      <c r="AG138" s="189">
        <f t="shared" si="29"/>
        <v>0</v>
      </c>
      <c r="AH138" s="253"/>
    </row>
    <row r="139" spans="2:34" x14ac:dyDescent="0.2">
      <c r="B139" s="6">
        <v>999047</v>
      </c>
      <c r="C139" s="6">
        <v>700010</v>
      </c>
      <c r="D139" s="6" t="s">
        <v>2802</v>
      </c>
      <c r="E139" s="6" t="s">
        <v>2540</v>
      </c>
      <c r="F139" s="6" t="s">
        <v>2541</v>
      </c>
      <c r="G139" s="6" t="s">
        <v>2542</v>
      </c>
      <c r="H139" s="6" t="s">
        <v>2710</v>
      </c>
      <c r="I139" s="165">
        <v>0.25</v>
      </c>
      <c r="J139" s="25">
        <v>4.84</v>
      </c>
      <c r="K139" s="165">
        <v>0.25</v>
      </c>
      <c r="L139" s="6">
        <v>1990</v>
      </c>
      <c r="M139" s="6" t="s">
        <v>2544</v>
      </c>
      <c r="N139" s="6" t="s">
        <v>2595</v>
      </c>
      <c r="O139" s="6" t="s">
        <v>2608</v>
      </c>
      <c r="P139" s="6" t="s">
        <v>2609</v>
      </c>
      <c r="Q139" s="6" t="s">
        <v>2548</v>
      </c>
      <c r="R139" s="6" t="s">
        <v>2549</v>
      </c>
      <c r="S139" s="6" t="s">
        <v>2550</v>
      </c>
      <c r="T139" s="23">
        <v>3.3652199999999999</v>
      </c>
      <c r="U139" s="25">
        <f t="shared" si="28"/>
        <v>-1.47478</v>
      </c>
      <c r="V139" s="75"/>
      <c r="W139" s="75">
        <v>140</v>
      </c>
      <c r="X139" s="75"/>
      <c r="Y139" s="115">
        <f t="shared" si="27"/>
        <v>140</v>
      </c>
      <c r="Z139" s="6"/>
      <c r="AA139" s="6">
        <f>_xlfn.XLOOKUP(W139,Profielen!F:F,Profielen!R:R)</f>
        <v>-1.97</v>
      </c>
      <c r="AB139" s="122" t="s">
        <v>3830</v>
      </c>
      <c r="AC139" s="122" t="s">
        <v>5581</v>
      </c>
      <c r="AD139" s="122"/>
      <c r="AE139" s="122"/>
      <c r="AF139" s="190"/>
      <c r="AG139" s="189">
        <f t="shared" si="29"/>
        <v>0</v>
      </c>
      <c r="AH139" s="253"/>
    </row>
    <row r="140" spans="2:34" x14ac:dyDescent="0.2">
      <c r="B140" s="6">
        <v>999053</v>
      </c>
      <c r="C140" s="6">
        <v>700010</v>
      </c>
      <c r="D140" s="6" t="s">
        <v>2803</v>
      </c>
      <c r="E140" s="6" t="s">
        <v>2540</v>
      </c>
      <c r="F140" s="6" t="s">
        <v>2541</v>
      </c>
      <c r="G140" s="6" t="s">
        <v>2542</v>
      </c>
      <c r="H140" s="6" t="s">
        <v>2710</v>
      </c>
      <c r="I140" s="165">
        <v>0.25</v>
      </c>
      <c r="J140" s="25">
        <v>16.170000000000002</v>
      </c>
      <c r="K140" s="165">
        <v>0.25</v>
      </c>
      <c r="L140" s="6">
        <v>1990</v>
      </c>
      <c r="M140" s="6" t="s">
        <v>2544</v>
      </c>
      <c r="N140" s="6" t="s">
        <v>2595</v>
      </c>
      <c r="O140" s="6" t="s">
        <v>2608</v>
      </c>
      <c r="P140" s="6" t="s">
        <v>2609</v>
      </c>
      <c r="Q140" s="6" t="s">
        <v>2548</v>
      </c>
      <c r="R140" s="6" t="s">
        <v>2549</v>
      </c>
      <c r="S140" s="6" t="s">
        <v>2550</v>
      </c>
      <c r="T140" s="23">
        <v>14.057912999999999</v>
      </c>
      <c r="U140" s="25">
        <f t="shared" si="28"/>
        <v>-2.1120870000000025</v>
      </c>
      <c r="V140" s="75"/>
      <c r="W140" s="75">
        <v>139</v>
      </c>
      <c r="X140" s="75">
        <v>140</v>
      </c>
      <c r="Y140" s="115">
        <v>139</v>
      </c>
      <c r="Z140" s="6"/>
      <c r="AA140" s="6">
        <f>_xlfn.XLOOKUP(W140,Profielen!F:F,Profielen!R:R)</f>
        <v>-1.97</v>
      </c>
      <c r="AB140" s="122" t="s">
        <v>3830</v>
      </c>
      <c r="AC140" s="122" t="s">
        <v>5584</v>
      </c>
      <c r="AD140" s="122"/>
      <c r="AE140" s="122"/>
      <c r="AF140" s="190"/>
      <c r="AG140" s="189">
        <f t="shared" si="29"/>
        <v>0</v>
      </c>
      <c r="AH140" s="253"/>
    </row>
    <row r="141" spans="2:34" x14ac:dyDescent="0.2">
      <c r="B141" s="6">
        <v>999054</v>
      </c>
      <c r="C141" s="6">
        <v>700020</v>
      </c>
      <c r="D141" s="6" t="s">
        <v>2804</v>
      </c>
      <c r="E141" s="6" t="s">
        <v>2540</v>
      </c>
      <c r="F141" s="6" t="s">
        <v>2541</v>
      </c>
      <c r="G141" s="6" t="s">
        <v>2542</v>
      </c>
      <c r="H141" s="6" t="s">
        <v>2710</v>
      </c>
      <c r="I141" s="165">
        <v>0.5</v>
      </c>
      <c r="J141" s="25">
        <v>7.7320000000000002</v>
      </c>
      <c r="K141" s="165">
        <v>0.5</v>
      </c>
      <c r="L141" s="6">
        <v>1990</v>
      </c>
      <c r="M141" s="6" t="s">
        <v>2544</v>
      </c>
      <c r="N141" s="6" t="s">
        <v>2595</v>
      </c>
      <c r="O141" s="6" t="s">
        <v>2608</v>
      </c>
      <c r="P141" s="6" t="s">
        <v>2609</v>
      </c>
      <c r="Q141" s="6" t="s">
        <v>2548</v>
      </c>
      <c r="R141" s="6" t="s">
        <v>2549</v>
      </c>
      <c r="S141" s="6" t="s">
        <v>2550</v>
      </c>
      <c r="T141" s="23">
        <v>6.0273070000000004</v>
      </c>
      <c r="U141" s="25">
        <f t="shared" si="28"/>
        <v>-1.7046929999999998</v>
      </c>
      <c r="V141" s="75"/>
      <c r="W141" s="75">
        <v>139</v>
      </c>
      <c r="X141" s="75">
        <v>141</v>
      </c>
      <c r="Y141" s="115">
        <v>139</v>
      </c>
      <c r="Z141" s="6"/>
      <c r="AA141" s="6">
        <f>_xlfn.XLOOKUP(W141,Profielen!F:F,Profielen!R:R)</f>
        <v>-1.97</v>
      </c>
      <c r="AB141" s="122" t="s">
        <v>3830</v>
      </c>
      <c r="AC141" s="122" t="s">
        <v>5586</v>
      </c>
      <c r="AD141" s="122"/>
      <c r="AE141" s="122"/>
      <c r="AF141" s="190"/>
      <c r="AG141" s="189">
        <f t="shared" si="29"/>
        <v>0</v>
      </c>
      <c r="AH141" s="253"/>
    </row>
    <row r="142" spans="2:34" hidden="1" x14ac:dyDescent="0.2">
      <c r="B142" s="6">
        <v>999055</v>
      </c>
      <c r="C142" s="6">
        <v>700010</v>
      </c>
      <c r="D142" s="6" t="s">
        <v>2805</v>
      </c>
      <c r="E142" s="6" t="s">
        <v>2540</v>
      </c>
      <c r="F142" s="6" t="s">
        <v>2541</v>
      </c>
      <c r="G142" s="6" t="s">
        <v>2542</v>
      </c>
      <c r="H142" s="6" t="s">
        <v>2543</v>
      </c>
      <c r="I142" s="165">
        <v>0.2</v>
      </c>
      <c r="J142" s="25">
        <v>7.0170000000000003</v>
      </c>
      <c r="K142" s="165">
        <v>0.2</v>
      </c>
      <c r="L142" s="6">
        <v>1990</v>
      </c>
      <c r="M142" s="6" t="s">
        <v>2544</v>
      </c>
      <c r="N142" s="6" t="s">
        <v>2660</v>
      </c>
      <c r="O142" s="6" t="s">
        <v>2733</v>
      </c>
      <c r="P142" s="6" t="s">
        <v>2793</v>
      </c>
      <c r="Q142" s="6" t="s">
        <v>2548</v>
      </c>
      <c r="R142" s="6" t="s">
        <v>2549</v>
      </c>
      <c r="S142" s="6" t="s">
        <v>2550</v>
      </c>
      <c r="T142" s="23">
        <v>7.34232</v>
      </c>
      <c r="U142" s="25">
        <f t="shared" si="28"/>
        <v>0.32531999999999961</v>
      </c>
      <c r="V142" s="75"/>
      <c r="W142" s="75">
        <v>64</v>
      </c>
      <c r="X142" s="75"/>
      <c r="Y142" s="115">
        <f t="shared" ref="Y142:Y145" si="30">W142</f>
        <v>64</v>
      </c>
      <c r="Z142" s="6"/>
      <c r="AA142" s="6">
        <f>_xlfn.XLOOKUP(W142,Profielen!F:F,Profielen!R:R)</f>
        <v>-2.2200000000000002</v>
      </c>
      <c r="AB142" s="122" t="s">
        <v>5657</v>
      </c>
      <c r="AC142" s="122" t="s">
        <v>5588</v>
      </c>
      <c r="AD142" s="122"/>
      <c r="AE142" s="122"/>
      <c r="AF142" s="190"/>
      <c r="AG142" s="189">
        <f t="shared" si="29"/>
        <v>0</v>
      </c>
      <c r="AH142" s="253"/>
    </row>
    <row r="143" spans="2:34" x14ac:dyDescent="0.2">
      <c r="B143" s="6">
        <v>999057</v>
      </c>
      <c r="C143" s="6">
        <v>700040</v>
      </c>
      <c r="D143" s="6" t="s">
        <v>2749</v>
      </c>
      <c r="E143" s="6" t="s">
        <v>2540</v>
      </c>
      <c r="F143" s="6" t="s">
        <v>41</v>
      </c>
      <c r="G143" s="6" t="s">
        <v>2542</v>
      </c>
      <c r="H143" s="6" t="s">
        <v>2543</v>
      </c>
      <c r="I143" s="165">
        <v>1</v>
      </c>
      <c r="J143" s="25">
        <v>13.271000000000001</v>
      </c>
      <c r="K143" s="165">
        <v>1</v>
      </c>
      <c r="L143" s="6">
        <v>2015</v>
      </c>
      <c r="M143" s="6" t="s">
        <v>2677</v>
      </c>
      <c r="N143" s="6" t="s">
        <v>2660</v>
      </c>
      <c r="O143" s="6" t="s">
        <v>2672</v>
      </c>
      <c r="P143" s="6" t="s">
        <v>2661</v>
      </c>
      <c r="Q143" s="6" t="s">
        <v>2548</v>
      </c>
      <c r="R143" s="6" t="s">
        <v>2549</v>
      </c>
      <c r="S143" s="6" t="s">
        <v>2550</v>
      </c>
      <c r="T143" s="23">
        <v>12.824292</v>
      </c>
      <c r="U143" s="25">
        <f t="shared" si="28"/>
        <v>-0.44670800000000099</v>
      </c>
      <c r="V143" s="75"/>
      <c r="W143" s="75">
        <v>91</v>
      </c>
      <c r="X143" s="75"/>
      <c r="Y143" s="115">
        <f t="shared" si="30"/>
        <v>91</v>
      </c>
      <c r="Z143" s="6"/>
      <c r="AA143" s="6">
        <f>_xlfn.XLOOKUP(W143,Profielen!F:F,Profielen!R:R)</f>
        <v>-2.12</v>
      </c>
      <c r="AB143" s="122" t="s">
        <v>3830</v>
      </c>
      <c r="AC143" s="122"/>
      <c r="AD143" s="122"/>
      <c r="AE143" s="122"/>
      <c r="AF143" s="190"/>
      <c r="AG143" s="189">
        <f t="shared" si="29"/>
        <v>0</v>
      </c>
      <c r="AH143" s="253"/>
    </row>
    <row r="144" spans="2:34" x14ac:dyDescent="0.2">
      <c r="B144" s="6">
        <v>888021</v>
      </c>
      <c r="C144" s="6">
        <v>700010</v>
      </c>
      <c r="D144" s="6" t="s">
        <v>2787</v>
      </c>
      <c r="E144" s="6" t="s">
        <v>2540</v>
      </c>
      <c r="F144" s="6" t="s">
        <v>41</v>
      </c>
      <c r="G144" s="6" t="s">
        <v>2542</v>
      </c>
      <c r="H144" s="146" t="s">
        <v>2543</v>
      </c>
      <c r="I144" s="165">
        <v>0.4</v>
      </c>
      <c r="J144" s="25">
        <v>32</v>
      </c>
      <c r="K144" s="165">
        <v>0.4</v>
      </c>
      <c r="L144" s="6">
        <v>1994</v>
      </c>
      <c r="M144" s="6" t="s">
        <v>2579</v>
      </c>
      <c r="N144" s="6" t="s">
        <v>2595</v>
      </c>
      <c r="O144" s="6" t="s">
        <v>2626</v>
      </c>
      <c r="P144" s="6" t="s">
        <v>2788</v>
      </c>
      <c r="Q144" s="6" t="s">
        <v>2548</v>
      </c>
      <c r="R144" s="6" t="s">
        <v>2549</v>
      </c>
      <c r="S144" s="6" t="s">
        <v>2550</v>
      </c>
      <c r="T144" s="23">
        <v>32.241726999999997</v>
      </c>
      <c r="U144" s="25">
        <f t="shared" si="28"/>
        <v>0.24172699999999736</v>
      </c>
      <c r="V144" s="75"/>
      <c r="W144" s="75">
        <v>133</v>
      </c>
      <c r="X144" s="75"/>
      <c r="Y144" s="115">
        <f t="shared" si="30"/>
        <v>133</v>
      </c>
      <c r="Z144" s="6"/>
      <c r="AA144" s="6">
        <f>_xlfn.XLOOKUP(W144,Profielen!F:F,Profielen!R:R)</f>
        <v>-1.97</v>
      </c>
      <c r="AB144" s="122" t="s">
        <v>3830</v>
      </c>
      <c r="AC144" s="122" t="s">
        <v>5433</v>
      </c>
      <c r="AD144" s="122"/>
      <c r="AE144" s="122"/>
      <c r="AF144" s="190"/>
      <c r="AG144" s="189">
        <f t="shared" si="29"/>
        <v>0</v>
      </c>
      <c r="AH144" s="253"/>
    </row>
    <row r="145" spans="2:34" x14ac:dyDescent="0.2">
      <c r="B145" s="6">
        <v>888130</v>
      </c>
      <c r="C145" s="6">
        <v>700010</v>
      </c>
      <c r="D145" s="6" t="s">
        <v>2789</v>
      </c>
      <c r="E145" s="6" t="s">
        <v>2540</v>
      </c>
      <c r="F145" s="6" t="s">
        <v>41</v>
      </c>
      <c r="G145" s="6" t="s">
        <v>2542</v>
      </c>
      <c r="H145" s="6" t="s">
        <v>2543</v>
      </c>
      <c r="I145" s="165">
        <v>0.4</v>
      </c>
      <c r="J145" s="25">
        <v>16</v>
      </c>
      <c r="K145" s="165">
        <v>0.4</v>
      </c>
      <c r="L145" s="6">
        <v>2019</v>
      </c>
      <c r="M145" s="6" t="s">
        <v>2544</v>
      </c>
      <c r="N145" s="6" t="s">
        <v>2660</v>
      </c>
      <c r="O145" s="6" t="s">
        <v>2743</v>
      </c>
      <c r="P145" s="6" t="s">
        <v>2661</v>
      </c>
      <c r="Q145" s="6" t="s">
        <v>2548</v>
      </c>
      <c r="R145" s="6" t="s">
        <v>2549</v>
      </c>
      <c r="S145" s="6" t="s">
        <v>2550</v>
      </c>
      <c r="T145" s="23">
        <v>7.8715089999999996</v>
      </c>
      <c r="U145" s="25">
        <f t="shared" si="28"/>
        <v>-8.1284910000000004</v>
      </c>
      <c r="V145" s="75" t="s">
        <v>3781</v>
      </c>
      <c r="W145" s="75">
        <v>89</v>
      </c>
      <c r="X145" s="75"/>
      <c r="Y145" s="115">
        <f t="shared" si="30"/>
        <v>89</v>
      </c>
      <c r="Z145" s="6"/>
      <c r="AA145" s="6">
        <f>_xlfn.XLOOKUP(W145,Profielen!F:F,Profielen!R:R)</f>
        <v>-1.97</v>
      </c>
      <c r="AB145" s="122" t="s">
        <v>3830</v>
      </c>
      <c r="AC145" s="122" t="s">
        <v>5435</v>
      </c>
      <c r="AD145" s="122"/>
      <c r="AE145" s="122"/>
      <c r="AF145" s="190"/>
      <c r="AG145" s="189">
        <f t="shared" si="29"/>
        <v>0</v>
      </c>
      <c r="AH145" s="253"/>
    </row>
    <row r="146" spans="2:34" x14ac:dyDescent="0.2">
      <c r="B146" s="6">
        <v>888140</v>
      </c>
      <c r="C146" s="6">
        <v>700010</v>
      </c>
      <c r="D146" s="6" t="s">
        <v>2790</v>
      </c>
      <c r="E146" s="6" t="s">
        <v>2540</v>
      </c>
      <c r="F146" s="6" t="s">
        <v>41</v>
      </c>
      <c r="G146" s="6" t="s">
        <v>2542</v>
      </c>
      <c r="H146" s="6" t="s">
        <v>2543</v>
      </c>
      <c r="I146" s="165">
        <v>0.4</v>
      </c>
      <c r="J146" s="25">
        <v>16</v>
      </c>
      <c r="K146" s="165">
        <v>0.4</v>
      </c>
      <c r="L146" s="6">
        <v>2019</v>
      </c>
      <c r="M146" s="6" t="s">
        <v>2544</v>
      </c>
      <c r="N146" s="6" t="s">
        <v>2660</v>
      </c>
      <c r="O146" s="6" t="s">
        <v>2743</v>
      </c>
      <c r="P146" s="6" t="s">
        <v>2661</v>
      </c>
      <c r="Q146" s="6" t="s">
        <v>2548</v>
      </c>
      <c r="R146" s="6" t="s">
        <v>2549</v>
      </c>
      <c r="S146" s="6" t="s">
        <v>2550</v>
      </c>
      <c r="T146" s="23">
        <v>7.8231890000000002</v>
      </c>
      <c r="U146" s="25">
        <f t="shared" si="28"/>
        <v>-8.1768110000000007</v>
      </c>
      <c r="V146" s="75" t="s">
        <v>3781</v>
      </c>
      <c r="W146" s="75">
        <v>91</v>
      </c>
      <c r="X146" s="75">
        <v>92</v>
      </c>
      <c r="Y146" s="115">
        <v>91</v>
      </c>
      <c r="Z146" s="6"/>
      <c r="AA146" s="6">
        <f>_xlfn.XLOOKUP(W146,Profielen!F:F,Profielen!R:R)</f>
        <v>-2.12</v>
      </c>
      <c r="AB146" s="122" t="s">
        <v>3830</v>
      </c>
      <c r="AC146" s="122" t="s">
        <v>5437</v>
      </c>
      <c r="AD146" s="122"/>
      <c r="AE146" s="122"/>
      <c r="AF146" s="190"/>
      <c r="AG146" s="189">
        <f t="shared" si="29"/>
        <v>0</v>
      </c>
      <c r="AH146" s="253"/>
    </row>
    <row r="147" spans="2:34" x14ac:dyDescent="0.2">
      <c r="B147" s="6">
        <v>888141</v>
      </c>
      <c r="C147" s="6">
        <v>700010</v>
      </c>
      <c r="D147" s="6" t="s">
        <v>2791</v>
      </c>
      <c r="E147" s="6" t="s">
        <v>2540</v>
      </c>
      <c r="F147" s="6" t="s">
        <v>41</v>
      </c>
      <c r="G147" s="6" t="s">
        <v>2542</v>
      </c>
      <c r="H147" s="146" t="s">
        <v>2543</v>
      </c>
      <c r="I147" s="165">
        <v>0.2</v>
      </c>
      <c r="J147" s="25">
        <v>8</v>
      </c>
      <c r="K147" s="165">
        <v>0.2</v>
      </c>
      <c r="L147" s="6">
        <v>2019</v>
      </c>
      <c r="M147" s="6" t="s">
        <v>2544</v>
      </c>
      <c r="N147" s="6" t="s">
        <v>2660</v>
      </c>
      <c r="O147" s="6" t="s">
        <v>2672</v>
      </c>
      <c r="P147" s="6" t="s">
        <v>2661</v>
      </c>
      <c r="Q147" s="6" t="s">
        <v>2548</v>
      </c>
      <c r="R147" s="6" t="s">
        <v>2549</v>
      </c>
      <c r="S147" s="6" t="s">
        <v>2550</v>
      </c>
      <c r="T147" s="23">
        <v>7.5977680000000003</v>
      </c>
      <c r="U147" s="25">
        <f t="shared" si="28"/>
        <v>-0.4022319999999997</v>
      </c>
      <c r="V147" s="75"/>
      <c r="W147" s="75">
        <v>92</v>
      </c>
      <c r="X147" s="75"/>
      <c r="Y147" s="115">
        <f t="shared" ref="Y147:Y148" si="31">W147</f>
        <v>92</v>
      </c>
      <c r="Z147" s="6"/>
      <c r="AA147" s="6">
        <f>_xlfn.XLOOKUP(W147,Profielen!F:F,Profielen!R:R)</f>
        <v>-2.12</v>
      </c>
      <c r="AB147" s="122" t="s">
        <v>3830</v>
      </c>
      <c r="AC147" s="122"/>
      <c r="AD147" s="122"/>
      <c r="AE147" s="122"/>
      <c r="AF147" s="190"/>
      <c r="AG147" s="189">
        <f t="shared" si="29"/>
        <v>0</v>
      </c>
      <c r="AH147" s="253"/>
    </row>
    <row r="148" spans="2:34" hidden="1" x14ac:dyDescent="0.2">
      <c r="B148" s="6">
        <v>888142</v>
      </c>
      <c r="C148" s="6">
        <v>700010</v>
      </c>
      <c r="D148" s="6" t="s">
        <v>2794</v>
      </c>
      <c r="E148" s="6" t="s">
        <v>2540</v>
      </c>
      <c r="F148" s="6" t="s">
        <v>41</v>
      </c>
      <c r="G148" s="6" t="s">
        <v>2542</v>
      </c>
      <c r="H148" s="146" t="s">
        <v>2710</v>
      </c>
      <c r="I148" s="165">
        <v>0.5</v>
      </c>
      <c r="J148" s="147" t="s">
        <v>2806</v>
      </c>
      <c r="K148" s="165">
        <v>0.5</v>
      </c>
      <c r="L148" s="6">
        <v>2018</v>
      </c>
      <c r="M148" s="6" t="s">
        <v>2544</v>
      </c>
      <c r="N148" s="6" t="s">
        <v>2545</v>
      </c>
      <c r="O148" s="6" t="s">
        <v>2744</v>
      </c>
      <c r="P148" s="6" t="s">
        <v>2795</v>
      </c>
      <c r="Q148" s="6" t="s">
        <v>2796</v>
      </c>
      <c r="R148" s="6" t="s">
        <v>2549</v>
      </c>
      <c r="S148" s="6" t="s">
        <v>2550</v>
      </c>
      <c r="T148" s="23">
        <v>10.978489</v>
      </c>
      <c r="U148" s="25" t="e">
        <f>T148-J148</f>
        <v>#VALUE!</v>
      </c>
      <c r="V148" s="75" t="s">
        <v>3783</v>
      </c>
      <c r="W148" s="75">
        <v>3</v>
      </c>
      <c r="X148" s="75"/>
      <c r="Y148" s="115">
        <f t="shared" si="31"/>
        <v>3</v>
      </c>
      <c r="Z148" s="6"/>
      <c r="AA148" s="6">
        <f>_xlfn.XLOOKUP(W148,Profielen!F:F,Profielen!R:R)</f>
        <v>-2.2400000000000002</v>
      </c>
      <c r="AB148" s="122" t="s">
        <v>5657</v>
      </c>
      <c r="AC148" s="122" t="s">
        <v>4325</v>
      </c>
      <c r="AD148" s="122"/>
      <c r="AE148" s="122"/>
      <c r="AF148" s="190"/>
      <c r="AG148" s="189">
        <f t="shared" si="29"/>
        <v>0</v>
      </c>
      <c r="AH148" s="253"/>
    </row>
    <row r="149" spans="2:34" hidden="1" x14ac:dyDescent="0.2">
      <c r="B149" s="2">
        <v>888160</v>
      </c>
    </row>
    <row r="150" spans="2:34" hidden="1" x14ac:dyDescent="0.2">
      <c r="D150" s="2" t="s">
        <v>5661</v>
      </c>
    </row>
    <row r="151" spans="2:34" hidden="1" x14ac:dyDescent="0.2">
      <c r="D151" s="2" t="s">
        <v>5662</v>
      </c>
      <c r="V151" s="267"/>
      <c r="W151" s="267"/>
      <c r="X151" s="267"/>
    </row>
    <row r="152" spans="2:34" hidden="1" x14ac:dyDescent="0.2">
      <c r="D152" s="2" t="s">
        <v>5663</v>
      </c>
    </row>
  </sheetData>
  <autoFilter ref="A7:AI152" xr:uid="{5C3C3072-025A-44F7-AB0E-EF099500B7A5}">
    <filterColumn colId="27">
      <filters>
        <filter val="aanwezig"/>
      </filters>
    </filterColumn>
  </autoFilter>
  <sortState xmlns:xlrd2="http://schemas.microsoft.com/office/spreadsheetml/2017/richdata2" ref="AK8:AN148">
    <sortCondition ref="AN8:AN148"/>
  </sortState>
  <mergeCells count="1">
    <mergeCell ref="W6:Y6"/>
  </mergeCells>
  <printOptions horizontalCentered="1"/>
  <pageMargins left="0.15748031496062992" right="7.874015748031496E-2" top="0.39370078740157483" bottom="0.31496062992125984" header="0.31496062992125984" footer="0.23622047244094491"/>
  <pageSetup paperSize="8" scale="8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461E8-4437-4FDF-AC0F-1220A6C71F4E}">
  <sheetPr codeName="Blad4"/>
  <dimension ref="C5:G69"/>
  <sheetViews>
    <sheetView showGridLines="0" topLeftCell="A16" workbookViewId="0">
      <selection activeCell="D34" sqref="D34"/>
    </sheetView>
  </sheetViews>
  <sheetFormatPr defaultRowHeight="13.8" x14ac:dyDescent="0.25"/>
  <cols>
    <col min="3" max="3" width="19.09765625" bestFit="1" customWidth="1"/>
    <col min="4" max="4" width="39.3984375" style="16" bestFit="1" customWidth="1"/>
    <col min="5" max="5" width="15.3984375" style="16" bestFit="1" customWidth="1"/>
    <col min="6" max="6" width="18.8984375" style="16" bestFit="1" customWidth="1"/>
    <col min="7" max="7" width="19.3984375" style="16" bestFit="1" customWidth="1"/>
  </cols>
  <sheetData>
    <row r="5" spans="3:7" x14ac:dyDescent="0.25">
      <c r="C5" s="17" t="s">
        <v>1223</v>
      </c>
      <c r="D5" s="18" t="s">
        <v>1225</v>
      </c>
      <c r="E5" s="18" t="s">
        <v>1226</v>
      </c>
      <c r="F5" s="18" t="s">
        <v>1227</v>
      </c>
      <c r="G5" s="18" t="s">
        <v>1228</v>
      </c>
    </row>
    <row r="6" spans="3:7" x14ac:dyDescent="0.25">
      <c r="C6" s="19" t="s">
        <v>27</v>
      </c>
      <c r="D6" s="18">
        <v>9365</v>
      </c>
      <c r="E6" s="18">
        <v>22378.899999999998</v>
      </c>
      <c r="F6" s="18">
        <v>943.89999999999975</v>
      </c>
      <c r="G6" s="18">
        <v>3922.8000000000006</v>
      </c>
    </row>
    <row r="7" spans="3:7" x14ac:dyDescent="0.25">
      <c r="C7" s="19" t="s">
        <v>445</v>
      </c>
      <c r="D7" s="18">
        <v>782.5</v>
      </c>
      <c r="E7" s="18">
        <v>2381.9000000000005</v>
      </c>
      <c r="F7" s="18">
        <v>22.5</v>
      </c>
      <c r="G7" s="18">
        <v>160</v>
      </c>
    </row>
    <row r="8" spans="3:7" x14ac:dyDescent="0.25">
      <c r="C8" s="19" t="s">
        <v>479</v>
      </c>
      <c r="D8" s="18">
        <v>9292.5</v>
      </c>
      <c r="E8" s="18">
        <v>18137.199999999997</v>
      </c>
      <c r="F8" s="18">
        <v>2934.100000000004</v>
      </c>
      <c r="G8" s="18">
        <v>6778.800000000002</v>
      </c>
    </row>
    <row r="9" spans="3:7" x14ac:dyDescent="0.25">
      <c r="C9" s="19" t="s">
        <v>876</v>
      </c>
      <c r="D9" s="18">
        <v>1197.5</v>
      </c>
      <c r="E9" s="18">
        <v>6870.5999999999995</v>
      </c>
      <c r="F9" s="18">
        <v>11.7</v>
      </c>
      <c r="G9" s="18">
        <v>43.7</v>
      </c>
    </row>
    <row r="10" spans="3:7" x14ac:dyDescent="0.25">
      <c r="C10" s="19" t="s">
        <v>921</v>
      </c>
      <c r="D10" s="18">
        <v>7126</v>
      </c>
      <c r="E10" s="18">
        <v>13516.700000000004</v>
      </c>
      <c r="F10" s="18">
        <v>5886.7999999999984</v>
      </c>
      <c r="G10" s="18">
        <v>7811.1000000000031</v>
      </c>
    </row>
    <row r="11" spans="3:7" x14ac:dyDescent="0.25">
      <c r="C11" s="19" t="s">
        <v>1199</v>
      </c>
      <c r="D11" s="18">
        <v>440</v>
      </c>
      <c r="E11" s="18">
        <v>0</v>
      </c>
      <c r="F11" s="18">
        <v>0</v>
      </c>
      <c r="G11" s="18">
        <v>0</v>
      </c>
    </row>
    <row r="12" spans="3:7" x14ac:dyDescent="0.25">
      <c r="C12" s="19" t="s">
        <v>1224</v>
      </c>
      <c r="D12" s="18">
        <v>28203.5</v>
      </c>
      <c r="E12" s="18">
        <v>63285.3</v>
      </c>
      <c r="F12" s="18">
        <v>9799.0000000000018</v>
      </c>
      <c r="G12" s="18">
        <v>18716.400000000005</v>
      </c>
    </row>
    <row r="22" spans="3:5" x14ac:dyDescent="0.25">
      <c r="C22" s="86" t="s">
        <v>1223</v>
      </c>
      <c r="D22" t="s">
        <v>1646</v>
      </c>
      <c r="E22" t="s">
        <v>1225</v>
      </c>
    </row>
    <row r="23" spans="3:5" x14ac:dyDescent="0.25">
      <c r="C23" s="87" t="s">
        <v>1230</v>
      </c>
      <c r="D23" s="88">
        <v>17</v>
      </c>
      <c r="E23" s="88">
        <v>760.5</v>
      </c>
    </row>
    <row r="24" spans="3:5" x14ac:dyDescent="0.25">
      <c r="C24" s="87" t="s">
        <v>1229</v>
      </c>
      <c r="D24" s="88">
        <v>14</v>
      </c>
      <c r="E24" s="88">
        <v>440</v>
      </c>
    </row>
    <row r="25" spans="3:5" x14ac:dyDescent="0.25">
      <c r="C25" s="87" t="s">
        <v>1647</v>
      </c>
      <c r="D25" s="88">
        <v>797</v>
      </c>
      <c r="E25" s="88">
        <v>27003</v>
      </c>
    </row>
    <row r="26" spans="3:5" x14ac:dyDescent="0.25">
      <c r="C26" s="87" t="s">
        <v>1224</v>
      </c>
      <c r="D26" s="88">
        <v>828</v>
      </c>
      <c r="E26" s="88">
        <v>28203.5</v>
      </c>
    </row>
    <row r="27" spans="3:5" x14ac:dyDescent="0.25">
      <c r="D27"/>
      <c r="E27"/>
    </row>
    <row r="28" spans="3:5" x14ac:dyDescent="0.25">
      <c r="D28"/>
      <c r="E28"/>
    </row>
    <row r="29" spans="3:5" x14ac:dyDescent="0.25">
      <c r="D29"/>
      <c r="E29"/>
    </row>
    <row r="30" spans="3:5" x14ac:dyDescent="0.25">
      <c r="C30" s="86" t="s">
        <v>1223</v>
      </c>
      <c r="D30" t="s">
        <v>1646</v>
      </c>
      <c r="E30" t="s">
        <v>1225</v>
      </c>
    </row>
    <row r="31" spans="3:5" x14ac:dyDescent="0.25">
      <c r="C31" s="87" t="s">
        <v>1230</v>
      </c>
      <c r="D31" s="88">
        <v>17</v>
      </c>
      <c r="E31" s="88">
        <v>760.5</v>
      </c>
    </row>
    <row r="32" spans="3:5" x14ac:dyDescent="0.25">
      <c r="C32" s="89">
        <v>-2.72</v>
      </c>
      <c r="D32" s="88">
        <v>5</v>
      </c>
      <c r="E32" s="88">
        <v>102</v>
      </c>
    </row>
    <row r="33" spans="3:5" x14ac:dyDescent="0.25">
      <c r="C33" s="89">
        <v>-1.72</v>
      </c>
      <c r="D33" s="88">
        <v>12</v>
      </c>
      <c r="E33" s="88">
        <v>658.5</v>
      </c>
    </row>
    <row r="34" spans="3:5" x14ac:dyDescent="0.25">
      <c r="C34" s="87" t="s">
        <v>1229</v>
      </c>
      <c r="D34" s="88">
        <v>14</v>
      </c>
      <c r="E34" s="88">
        <v>440</v>
      </c>
    </row>
    <row r="35" spans="3:5" x14ac:dyDescent="0.25">
      <c r="C35" s="89">
        <v>0</v>
      </c>
      <c r="D35" s="88">
        <v>14</v>
      </c>
      <c r="E35" s="88">
        <v>440</v>
      </c>
    </row>
    <row r="36" spans="3:5" x14ac:dyDescent="0.25">
      <c r="C36" s="87" t="s">
        <v>1647</v>
      </c>
      <c r="D36" s="88">
        <v>797</v>
      </c>
      <c r="E36" s="88">
        <v>27003</v>
      </c>
    </row>
    <row r="37" spans="3:5" x14ac:dyDescent="0.25">
      <c r="C37" s="89">
        <v>-3.22</v>
      </c>
      <c r="D37" s="88">
        <v>1</v>
      </c>
      <c r="E37" s="88">
        <v>12.5</v>
      </c>
    </row>
    <row r="38" spans="3:5" x14ac:dyDescent="0.25">
      <c r="C38" s="89">
        <v>-3.15</v>
      </c>
      <c r="D38" s="88">
        <v>2</v>
      </c>
      <c r="E38" s="88">
        <v>102.5</v>
      </c>
    </row>
    <row r="39" spans="3:5" x14ac:dyDescent="0.25">
      <c r="C39" s="89">
        <v>-3.14</v>
      </c>
      <c r="D39" s="88">
        <v>2</v>
      </c>
      <c r="E39" s="88">
        <v>27.5</v>
      </c>
    </row>
    <row r="40" spans="3:5" x14ac:dyDescent="0.25">
      <c r="C40" s="89">
        <v>-3.13</v>
      </c>
      <c r="D40" s="88">
        <v>2</v>
      </c>
      <c r="E40" s="88">
        <v>93.5</v>
      </c>
    </row>
    <row r="41" spans="3:5" x14ac:dyDescent="0.25">
      <c r="C41" s="89">
        <v>-3.04</v>
      </c>
      <c r="D41" s="88">
        <v>7</v>
      </c>
      <c r="E41" s="88">
        <v>282.5</v>
      </c>
    </row>
    <row r="42" spans="3:5" x14ac:dyDescent="0.25">
      <c r="C42" s="89">
        <v>-3.02</v>
      </c>
      <c r="D42" s="88">
        <v>1</v>
      </c>
      <c r="E42" s="88">
        <v>52</v>
      </c>
    </row>
    <row r="43" spans="3:5" x14ac:dyDescent="0.25">
      <c r="C43" s="89">
        <v>-2.99</v>
      </c>
      <c r="D43" s="88">
        <v>3</v>
      </c>
      <c r="E43" s="88">
        <v>90</v>
      </c>
    </row>
    <row r="44" spans="3:5" x14ac:dyDescent="0.25">
      <c r="C44" s="89">
        <v>-2.97</v>
      </c>
      <c r="D44" s="88">
        <v>273</v>
      </c>
      <c r="E44" s="88">
        <v>8396</v>
      </c>
    </row>
    <row r="45" spans="3:5" x14ac:dyDescent="0.25">
      <c r="C45" s="89">
        <v>-2.95</v>
      </c>
      <c r="D45" s="88">
        <v>2</v>
      </c>
      <c r="E45" s="88">
        <v>56</v>
      </c>
    </row>
    <row r="46" spans="3:5" x14ac:dyDescent="0.25">
      <c r="C46" s="89">
        <v>-2.92</v>
      </c>
      <c r="D46" s="88">
        <v>9</v>
      </c>
      <c r="E46" s="88">
        <v>402</v>
      </c>
    </row>
    <row r="47" spans="3:5" x14ac:dyDescent="0.25">
      <c r="C47" s="89">
        <v>-2.87</v>
      </c>
      <c r="D47" s="88">
        <v>54</v>
      </c>
      <c r="E47" s="88">
        <v>1785</v>
      </c>
    </row>
    <row r="48" spans="3:5" x14ac:dyDescent="0.25">
      <c r="C48" s="89">
        <v>-2.83</v>
      </c>
      <c r="D48" s="88">
        <v>3</v>
      </c>
      <c r="E48" s="88">
        <v>48</v>
      </c>
    </row>
    <row r="49" spans="3:5" x14ac:dyDescent="0.25">
      <c r="C49" s="89">
        <v>-2.82</v>
      </c>
      <c r="D49" s="88">
        <v>3</v>
      </c>
      <c r="E49" s="88">
        <v>156.5</v>
      </c>
    </row>
    <row r="50" spans="3:5" x14ac:dyDescent="0.25">
      <c r="C50" s="89">
        <v>-2.74</v>
      </c>
      <c r="D50" s="88">
        <v>24</v>
      </c>
      <c r="E50" s="88">
        <v>1161.5</v>
      </c>
    </row>
    <row r="51" spans="3:5" x14ac:dyDescent="0.25">
      <c r="C51" s="89">
        <v>-2.72</v>
      </c>
      <c r="D51" s="88">
        <v>264</v>
      </c>
      <c r="E51" s="88">
        <v>9613</v>
      </c>
    </row>
    <row r="52" spans="3:5" x14ac:dyDescent="0.25">
      <c r="C52" s="89">
        <v>-2.67</v>
      </c>
      <c r="D52" s="88">
        <v>5</v>
      </c>
      <c r="E52" s="88">
        <v>159</v>
      </c>
    </row>
    <row r="53" spans="3:5" x14ac:dyDescent="0.25">
      <c r="C53" s="89">
        <v>-2.62</v>
      </c>
      <c r="D53" s="88">
        <v>16</v>
      </c>
      <c r="E53" s="88">
        <v>413</v>
      </c>
    </row>
    <row r="54" spans="3:5" x14ac:dyDescent="0.25">
      <c r="C54" s="89">
        <v>-2.59</v>
      </c>
      <c r="D54" s="88">
        <v>10</v>
      </c>
      <c r="E54" s="88">
        <v>474</v>
      </c>
    </row>
    <row r="55" spans="3:5" x14ac:dyDescent="0.25">
      <c r="C55" s="89">
        <v>-2.57</v>
      </c>
      <c r="D55" s="88">
        <v>5</v>
      </c>
      <c r="E55" s="88">
        <v>108.5</v>
      </c>
    </row>
    <row r="56" spans="3:5" x14ac:dyDescent="0.25">
      <c r="C56" s="89">
        <v>-2.4700000000000002</v>
      </c>
      <c r="D56" s="88">
        <v>39</v>
      </c>
      <c r="E56" s="88">
        <v>1304.5</v>
      </c>
    </row>
    <row r="57" spans="3:5" x14ac:dyDescent="0.25">
      <c r="C57" s="89">
        <v>-2.37</v>
      </c>
      <c r="D57" s="88">
        <v>1</v>
      </c>
      <c r="E57" s="88">
        <v>24.5</v>
      </c>
    </row>
    <row r="58" spans="3:5" x14ac:dyDescent="0.25">
      <c r="C58" s="89">
        <v>-2.3199999999999998</v>
      </c>
      <c r="D58" s="88">
        <v>10</v>
      </c>
      <c r="E58" s="88">
        <v>341</v>
      </c>
    </row>
    <row r="59" spans="3:5" x14ac:dyDescent="0.25">
      <c r="C59" s="89">
        <v>-2.2200000000000002</v>
      </c>
      <c r="D59" s="88">
        <v>7</v>
      </c>
      <c r="E59" s="88">
        <v>300</v>
      </c>
    </row>
    <row r="60" spans="3:5" x14ac:dyDescent="0.25">
      <c r="C60" s="89">
        <v>-1.97</v>
      </c>
      <c r="D60" s="88">
        <v>6</v>
      </c>
      <c r="E60" s="88">
        <v>231</v>
      </c>
    </row>
    <row r="61" spans="3:5" x14ac:dyDescent="0.25">
      <c r="C61" s="89">
        <v>-1.72</v>
      </c>
      <c r="D61" s="88">
        <v>13</v>
      </c>
      <c r="E61" s="88">
        <v>354</v>
      </c>
    </row>
    <row r="62" spans="3:5" x14ac:dyDescent="0.25">
      <c r="C62" s="89">
        <v>-1.64</v>
      </c>
      <c r="D62" s="88">
        <v>1</v>
      </c>
      <c r="E62" s="88">
        <v>14</v>
      </c>
    </row>
    <row r="63" spans="3:5" x14ac:dyDescent="0.25">
      <c r="C63" s="89">
        <v>-1.62</v>
      </c>
      <c r="D63" s="88">
        <v>4</v>
      </c>
      <c r="E63" s="88">
        <v>140</v>
      </c>
    </row>
    <row r="64" spans="3:5" x14ac:dyDescent="0.25">
      <c r="C64" s="89">
        <v>-1.57</v>
      </c>
      <c r="D64" s="88">
        <v>2</v>
      </c>
      <c r="E64" s="88">
        <v>50</v>
      </c>
    </row>
    <row r="65" spans="3:5" x14ac:dyDescent="0.25">
      <c r="C65" s="89">
        <v>-1.47</v>
      </c>
      <c r="D65" s="88">
        <v>3</v>
      </c>
      <c r="E65" s="88">
        <v>38.5</v>
      </c>
    </row>
    <row r="66" spans="3:5" x14ac:dyDescent="0.25">
      <c r="C66" s="89">
        <v>-1.22</v>
      </c>
      <c r="D66" s="88">
        <v>3</v>
      </c>
      <c r="E66" s="88">
        <v>85.5</v>
      </c>
    </row>
    <row r="67" spans="3:5" x14ac:dyDescent="0.25">
      <c r="C67" s="89">
        <v>-1.02</v>
      </c>
      <c r="D67" s="88">
        <v>21</v>
      </c>
      <c r="E67" s="88">
        <v>664.5</v>
      </c>
    </row>
    <row r="68" spans="3:5" x14ac:dyDescent="0.25">
      <c r="C68" s="89">
        <v>0.05</v>
      </c>
      <c r="D68" s="88">
        <v>1</v>
      </c>
      <c r="E68" s="88">
        <v>22.5</v>
      </c>
    </row>
    <row r="69" spans="3:5" x14ac:dyDescent="0.25">
      <c r="C69" s="87" t="s">
        <v>1224</v>
      </c>
      <c r="D69" s="88">
        <v>828</v>
      </c>
      <c r="E69" s="88">
        <v>28203.5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5B85C-B968-4100-AFEF-CDF42402E8C5}">
  <sheetPr>
    <tabColor rgb="FF92D050"/>
    <pageSetUpPr fitToPage="1"/>
  </sheetPr>
  <dimension ref="B3:CQ134"/>
  <sheetViews>
    <sheetView showGridLines="0" workbookViewId="0">
      <pane ySplit="6" topLeftCell="A97" activePane="bottomLeft" state="frozenSplit"/>
      <selection pane="bottomLeft" activeCell="A121" sqref="A121:XFD121"/>
    </sheetView>
  </sheetViews>
  <sheetFormatPr defaultRowHeight="13.8" outlineLevelCol="1" x14ac:dyDescent="0.25"/>
  <cols>
    <col min="1" max="1" width="1.69921875" customWidth="1"/>
    <col min="2" max="2" width="15" customWidth="1"/>
    <col min="4" max="4" width="21.3984375" customWidth="1"/>
    <col min="5" max="5" width="18.69921875" customWidth="1"/>
    <col min="6" max="7" width="9" style="270"/>
    <col min="8" max="8" width="29.69921875" customWidth="1"/>
    <col min="9" max="16" width="0" hidden="1" customWidth="1" outlineLevel="1"/>
    <col min="17" max="17" width="9" collapsed="1"/>
  </cols>
  <sheetData>
    <row r="3" spans="2:95" s="2" customFormat="1" ht="21" x14ac:dyDescent="0.4">
      <c r="B3" s="68" t="s">
        <v>1631</v>
      </c>
      <c r="D3" s="154"/>
      <c r="F3" s="24"/>
      <c r="G3" s="24"/>
      <c r="L3" s="222"/>
    </row>
    <row r="4" spans="2:95" s="2" customFormat="1" ht="21" x14ac:dyDescent="0.4">
      <c r="B4" s="79" t="s">
        <v>4277</v>
      </c>
      <c r="D4" s="154"/>
      <c r="F4" s="24"/>
      <c r="G4" s="24"/>
      <c r="L4" s="222"/>
      <c r="CI4" s="224" t="s">
        <v>3770</v>
      </c>
      <c r="CJ4" s="225"/>
      <c r="CK4" s="225"/>
      <c r="CL4" s="225"/>
      <c r="CM4" s="225"/>
      <c r="CN4" s="225"/>
      <c r="CO4" s="225"/>
      <c r="CP4" s="225"/>
      <c r="CQ4" s="225"/>
    </row>
    <row r="5" spans="2:95" s="2" customFormat="1" ht="21" x14ac:dyDescent="0.4">
      <c r="B5" s="79"/>
      <c r="D5" s="154"/>
      <c r="F5" s="24"/>
      <c r="G5" s="24"/>
      <c r="L5" s="222"/>
      <c r="CI5" s="224"/>
      <c r="CJ5" s="225"/>
      <c r="CK5" s="225"/>
      <c r="CL5" s="225"/>
      <c r="CM5" s="225"/>
      <c r="CN5" s="225"/>
      <c r="CO5" s="225"/>
      <c r="CP5" s="225"/>
      <c r="CQ5" s="225"/>
    </row>
    <row r="6" spans="2:95" s="64" customFormat="1" ht="20.399999999999999" x14ac:dyDescent="0.2">
      <c r="B6" s="268" t="s">
        <v>2527</v>
      </c>
      <c r="C6" s="268" t="s">
        <v>2533</v>
      </c>
      <c r="D6" s="268" t="s">
        <v>2534</v>
      </c>
      <c r="E6" s="268" t="s">
        <v>2535</v>
      </c>
      <c r="F6" s="271" t="s">
        <v>5649</v>
      </c>
      <c r="G6" s="271" t="s">
        <v>5650</v>
      </c>
      <c r="H6" s="268" t="s">
        <v>3818</v>
      </c>
      <c r="I6" s="64" t="s">
        <v>3819</v>
      </c>
      <c r="J6" s="64" t="s">
        <v>3820</v>
      </c>
      <c r="K6" s="64" t="s">
        <v>3821</v>
      </c>
      <c r="L6" s="64" t="s">
        <v>3822</v>
      </c>
      <c r="M6" s="64" t="s">
        <v>3823</v>
      </c>
      <c r="N6" s="64" t="s">
        <v>3824</v>
      </c>
      <c r="O6" s="64" t="s">
        <v>3825</v>
      </c>
      <c r="P6" s="64" t="s">
        <v>3826</v>
      </c>
    </row>
    <row r="7" spans="2:95" s="2" customFormat="1" ht="10.199999999999999" x14ac:dyDescent="0.2">
      <c r="B7" s="6" t="s">
        <v>4066</v>
      </c>
      <c r="C7" s="6" t="s">
        <v>2545</v>
      </c>
      <c r="D7" s="6" t="s">
        <v>2558</v>
      </c>
      <c r="E7" s="6" t="s">
        <v>2729</v>
      </c>
      <c r="F7" s="25">
        <v>6</v>
      </c>
      <c r="G7" s="25">
        <v>0.8</v>
      </c>
      <c r="H7" s="6" t="s">
        <v>41</v>
      </c>
      <c r="I7" s="2" t="s">
        <v>4065</v>
      </c>
      <c r="J7" s="269">
        <v>44386.340115740742</v>
      </c>
      <c r="K7" s="2" t="s">
        <v>3829</v>
      </c>
      <c r="L7" s="269">
        <v>44428.445810185185</v>
      </c>
      <c r="M7" s="2" t="s">
        <v>3829</v>
      </c>
      <c r="N7" s="2" t="s">
        <v>3830</v>
      </c>
      <c r="O7" s="2" t="s">
        <v>3831</v>
      </c>
      <c r="P7" s="2" t="s">
        <v>3831</v>
      </c>
    </row>
    <row r="8" spans="2:95" s="2" customFormat="1" ht="10.199999999999999" x14ac:dyDescent="0.2">
      <c r="B8" s="6" t="s">
        <v>4063</v>
      </c>
      <c r="C8" s="6" t="s">
        <v>2545</v>
      </c>
      <c r="D8" s="6" t="s">
        <v>2561</v>
      </c>
      <c r="E8" s="6" t="s">
        <v>4064</v>
      </c>
      <c r="F8" s="25">
        <v>6</v>
      </c>
      <c r="G8" s="25">
        <v>0.9</v>
      </c>
      <c r="H8" s="6" t="s">
        <v>41</v>
      </c>
      <c r="I8" s="2" t="s">
        <v>4062</v>
      </c>
      <c r="J8" s="269">
        <v>44386.340115740742</v>
      </c>
      <c r="K8" s="2" t="s">
        <v>3829</v>
      </c>
      <c r="L8" s="269">
        <v>44428.444502314815</v>
      </c>
      <c r="M8" s="2" t="s">
        <v>3829</v>
      </c>
      <c r="N8" s="2" t="s">
        <v>3830</v>
      </c>
      <c r="O8" s="2" t="s">
        <v>3831</v>
      </c>
      <c r="P8" s="2" t="s">
        <v>3831</v>
      </c>
    </row>
    <row r="9" spans="2:95" s="2" customFormat="1" ht="10.199999999999999" x14ac:dyDescent="0.2">
      <c r="B9" s="6" t="s">
        <v>4061</v>
      </c>
      <c r="C9" s="6" t="s">
        <v>2545</v>
      </c>
      <c r="D9" s="6" t="s">
        <v>2558</v>
      </c>
      <c r="E9" s="6" t="s">
        <v>2729</v>
      </c>
      <c r="F9" s="25">
        <v>7</v>
      </c>
      <c r="G9" s="25">
        <v>0.6</v>
      </c>
      <c r="H9" s="6" t="s">
        <v>41</v>
      </c>
      <c r="I9" s="2" t="s">
        <v>4060</v>
      </c>
      <c r="J9" s="269">
        <v>44386.340115740742</v>
      </c>
      <c r="K9" s="2" t="s">
        <v>3829</v>
      </c>
      <c r="L9" s="269">
        <v>44428.443391203706</v>
      </c>
      <c r="M9" s="2" t="s">
        <v>3829</v>
      </c>
      <c r="N9" s="2" t="s">
        <v>3830</v>
      </c>
      <c r="O9" s="2" t="s">
        <v>3831</v>
      </c>
      <c r="P9" s="2" t="s">
        <v>3831</v>
      </c>
    </row>
    <row r="10" spans="2:95" s="2" customFormat="1" ht="10.199999999999999" x14ac:dyDescent="0.2">
      <c r="B10" s="6" t="s">
        <v>4068</v>
      </c>
      <c r="C10" s="6" t="s">
        <v>2545</v>
      </c>
      <c r="D10" s="6" t="s">
        <v>2558</v>
      </c>
      <c r="E10" s="6" t="s">
        <v>2729</v>
      </c>
      <c r="F10" s="25">
        <v>6</v>
      </c>
      <c r="G10" s="25">
        <v>0.9</v>
      </c>
      <c r="H10" s="6" t="s">
        <v>41</v>
      </c>
      <c r="I10" s="2" t="s">
        <v>4067</v>
      </c>
      <c r="J10" s="269">
        <v>44386.340115740742</v>
      </c>
      <c r="K10" s="2" t="s">
        <v>3829</v>
      </c>
      <c r="L10" s="269">
        <v>44428.450439814813</v>
      </c>
      <c r="M10" s="2" t="s">
        <v>3829</v>
      </c>
      <c r="N10" s="2" t="s">
        <v>3830</v>
      </c>
      <c r="O10" s="2" t="s">
        <v>3831</v>
      </c>
      <c r="P10" s="2" t="s">
        <v>3831</v>
      </c>
    </row>
    <row r="11" spans="2:95" s="2" customFormat="1" ht="10.199999999999999" x14ac:dyDescent="0.2">
      <c r="B11" s="6" t="s">
        <v>4036</v>
      </c>
      <c r="C11" s="6" t="s">
        <v>2545</v>
      </c>
      <c r="D11" s="6" t="s">
        <v>2570</v>
      </c>
      <c r="E11" s="6" t="s">
        <v>4028</v>
      </c>
      <c r="F11" s="25">
        <v>7</v>
      </c>
      <c r="G11" s="25">
        <v>1</v>
      </c>
      <c r="H11" s="6" t="s">
        <v>41</v>
      </c>
      <c r="I11" s="2" t="s">
        <v>4035</v>
      </c>
      <c r="J11" s="269">
        <v>44386.340115740742</v>
      </c>
      <c r="K11" s="2" t="s">
        <v>3829</v>
      </c>
      <c r="L11" s="269">
        <v>44428.263379629629</v>
      </c>
      <c r="M11" s="2" t="s">
        <v>3829</v>
      </c>
      <c r="N11" s="2" t="s">
        <v>3830</v>
      </c>
      <c r="O11" s="2" t="s">
        <v>3831</v>
      </c>
      <c r="P11" s="2" t="s">
        <v>3831</v>
      </c>
    </row>
    <row r="12" spans="2:95" s="2" customFormat="1" ht="10.199999999999999" x14ac:dyDescent="0.2">
      <c r="B12" s="6" t="s">
        <v>4032</v>
      </c>
      <c r="C12" s="6" t="s">
        <v>2545</v>
      </c>
      <c r="D12" s="6" t="s">
        <v>2570</v>
      </c>
      <c r="E12" s="6" t="s">
        <v>4028</v>
      </c>
      <c r="F12" s="25">
        <v>8</v>
      </c>
      <c r="G12" s="25">
        <v>0.9</v>
      </c>
      <c r="H12" s="6" t="s">
        <v>41</v>
      </c>
      <c r="I12" s="2" t="s">
        <v>4031</v>
      </c>
      <c r="J12" s="269">
        <v>44386.340115740742</v>
      </c>
      <c r="K12" s="2" t="s">
        <v>3829</v>
      </c>
      <c r="L12" s="269">
        <v>44428.260092592594</v>
      </c>
      <c r="M12" s="2" t="s">
        <v>3829</v>
      </c>
      <c r="N12" s="2" t="s">
        <v>3830</v>
      </c>
      <c r="O12" s="2" t="s">
        <v>3831</v>
      </c>
      <c r="P12" s="2" t="s">
        <v>3831</v>
      </c>
    </row>
    <row r="13" spans="2:95" s="2" customFormat="1" ht="10.199999999999999" x14ac:dyDescent="0.2">
      <c r="B13" s="6" t="s">
        <v>4034</v>
      </c>
      <c r="C13" s="6" t="s">
        <v>2545</v>
      </c>
      <c r="D13" s="6" t="s">
        <v>2570</v>
      </c>
      <c r="E13" s="6" t="s">
        <v>4028</v>
      </c>
      <c r="F13" s="25">
        <v>6</v>
      </c>
      <c r="G13" s="25">
        <v>1.1000000000000001</v>
      </c>
      <c r="H13" s="6" t="s">
        <v>41</v>
      </c>
      <c r="I13" s="2" t="s">
        <v>4033</v>
      </c>
      <c r="J13" s="269">
        <v>44386.340115740742</v>
      </c>
      <c r="K13" s="2" t="s">
        <v>3829</v>
      </c>
      <c r="L13" s="269">
        <v>44428.26226851852</v>
      </c>
      <c r="M13" s="2" t="s">
        <v>3829</v>
      </c>
      <c r="N13" s="2" t="s">
        <v>3830</v>
      </c>
      <c r="O13" s="2" t="s">
        <v>3831</v>
      </c>
      <c r="P13" s="2" t="s">
        <v>3831</v>
      </c>
    </row>
    <row r="14" spans="2:95" s="2" customFormat="1" ht="10.199999999999999" x14ac:dyDescent="0.2">
      <c r="B14" s="6" t="s">
        <v>4030</v>
      </c>
      <c r="C14" s="6" t="s">
        <v>2545</v>
      </c>
      <c r="D14" s="6" t="s">
        <v>2570</v>
      </c>
      <c r="E14" s="6" t="s">
        <v>4028</v>
      </c>
      <c r="F14" s="25">
        <v>6</v>
      </c>
      <c r="G14" s="25">
        <v>0.9</v>
      </c>
      <c r="H14" s="6" t="s">
        <v>41</v>
      </c>
      <c r="I14" s="2" t="s">
        <v>4029</v>
      </c>
      <c r="J14" s="269">
        <v>44386.340115740742</v>
      </c>
      <c r="K14" s="2" t="s">
        <v>3829</v>
      </c>
      <c r="L14" s="269">
        <v>44428.257361111115</v>
      </c>
      <c r="M14" s="2" t="s">
        <v>3829</v>
      </c>
      <c r="N14" s="2" t="s">
        <v>3830</v>
      </c>
      <c r="O14" s="2" t="s">
        <v>3831</v>
      </c>
      <c r="P14" s="2" t="s">
        <v>3831</v>
      </c>
    </row>
    <row r="15" spans="2:95" s="2" customFormat="1" ht="10.199999999999999" x14ac:dyDescent="0.2">
      <c r="B15" s="6" t="s">
        <v>4019</v>
      </c>
      <c r="C15" s="6" t="s">
        <v>2591</v>
      </c>
      <c r="D15" s="6" t="s">
        <v>2622</v>
      </c>
      <c r="E15" s="6" t="s">
        <v>2622</v>
      </c>
      <c r="F15" s="25">
        <v>3.5</v>
      </c>
      <c r="G15" s="25">
        <v>0.45</v>
      </c>
      <c r="H15" s="6" t="s">
        <v>41</v>
      </c>
      <c r="I15" s="2" t="s">
        <v>4018</v>
      </c>
      <c r="J15" s="269">
        <v>44386.340115740742</v>
      </c>
      <c r="K15" s="2" t="s">
        <v>3829</v>
      </c>
      <c r="L15" s="269">
        <v>44427.407824074071</v>
      </c>
      <c r="M15" s="2" t="s">
        <v>3829</v>
      </c>
      <c r="N15" s="2" t="s">
        <v>3830</v>
      </c>
      <c r="O15" s="2" t="s">
        <v>3831</v>
      </c>
      <c r="P15" s="2" t="s">
        <v>3831</v>
      </c>
    </row>
    <row r="16" spans="2:95" s="2" customFormat="1" ht="10.199999999999999" x14ac:dyDescent="0.2">
      <c r="B16" s="6" t="s">
        <v>4086</v>
      </c>
      <c r="C16" s="6" t="s">
        <v>2584</v>
      </c>
      <c r="D16" s="6" t="s">
        <v>2651</v>
      </c>
      <c r="E16" s="6" t="s">
        <v>2651</v>
      </c>
      <c r="F16" s="25">
        <v>5</v>
      </c>
      <c r="G16" s="25">
        <v>0.4</v>
      </c>
      <c r="H16" s="6" t="s">
        <v>41</v>
      </c>
      <c r="I16" s="2" t="s">
        <v>4085</v>
      </c>
      <c r="J16" s="269">
        <v>44386.340115740742</v>
      </c>
      <c r="K16" s="2" t="s">
        <v>3829</v>
      </c>
      <c r="L16" s="269">
        <v>44434.335798611108</v>
      </c>
      <c r="M16" s="2" t="s">
        <v>3829</v>
      </c>
      <c r="N16" s="2" t="s">
        <v>3830</v>
      </c>
      <c r="O16" s="2" t="s">
        <v>3831</v>
      </c>
      <c r="P16" s="2" t="s">
        <v>3831</v>
      </c>
    </row>
    <row r="17" spans="2:16" s="2" customFormat="1" ht="10.199999999999999" x14ac:dyDescent="0.2">
      <c r="B17" s="6" t="s">
        <v>4058</v>
      </c>
      <c r="C17" s="6" t="s">
        <v>2545</v>
      </c>
      <c r="D17" s="6" t="s">
        <v>2720</v>
      </c>
      <c r="E17" s="6" t="s">
        <v>4059</v>
      </c>
      <c r="F17" s="25">
        <v>7</v>
      </c>
      <c r="G17" s="25">
        <v>0.65</v>
      </c>
      <c r="H17" s="6" t="s">
        <v>41</v>
      </c>
      <c r="I17" s="2" t="s">
        <v>4057</v>
      </c>
      <c r="J17" s="269">
        <v>44386.340115740742</v>
      </c>
      <c r="K17" s="2" t="s">
        <v>3829</v>
      </c>
      <c r="L17" s="269">
        <v>44428.386423611111</v>
      </c>
      <c r="M17" s="2" t="s">
        <v>3829</v>
      </c>
      <c r="N17" s="2" t="s">
        <v>3830</v>
      </c>
      <c r="O17" s="2" t="s">
        <v>3831</v>
      </c>
      <c r="P17" s="2" t="s">
        <v>3831</v>
      </c>
    </row>
    <row r="18" spans="2:16" s="2" customFormat="1" ht="10.199999999999999" x14ac:dyDescent="0.2">
      <c r="B18" s="6" t="s">
        <v>4056</v>
      </c>
      <c r="C18" s="6" t="s">
        <v>2545</v>
      </c>
      <c r="D18" s="6" t="s">
        <v>2720</v>
      </c>
      <c r="E18" s="6" t="s">
        <v>2780</v>
      </c>
      <c r="F18" s="25">
        <v>7</v>
      </c>
      <c r="G18" s="25">
        <v>0.65</v>
      </c>
      <c r="H18" s="6" t="s">
        <v>41</v>
      </c>
      <c r="I18" s="2" t="s">
        <v>4055</v>
      </c>
      <c r="J18" s="269">
        <v>44386.340115740742</v>
      </c>
      <c r="K18" s="2" t="s">
        <v>3829</v>
      </c>
      <c r="L18" s="269">
        <v>44428.383692129632</v>
      </c>
      <c r="M18" s="2" t="s">
        <v>3829</v>
      </c>
      <c r="N18" s="2" t="s">
        <v>3830</v>
      </c>
      <c r="O18" s="2" t="s">
        <v>3831</v>
      </c>
      <c r="P18" s="2" t="s">
        <v>3831</v>
      </c>
    </row>
    <row r="19" spans="2:16" s="2" customFormat="1" ht="10.199999999999999" x14ac:dyDescent="0.2">
      <c r="B19" s="6" t="s">
        <v>4027</v>
      </c>
      <c r="C19" s="6" t="s">
        <v>2545</v>
      </c>
      <c r="D19" s="6" t="s">
        <v>2570</v>
      </c>
      <c r="E19" s="6" t="s">
        <v>4028</v>
      </c>
      <c r="F19" s="25">
        <v>6</v>
      </c>
      <c r="G19" s="25">
        <v>1</v>
      </c>
      <c r="H19" s="6" t="s">
        <v>41</v>
      </c>
      <c r="I19" s="2" t="s">
        <v>4026</v>
      </c>
      <c r="J19" s="269">
        <v>44386.340115740742</v>
      </c>
      <c r="K19" s="2" t="s">
        <v>3829</v>
      </c>
      <c r="L19" s="269">
        <v>44428.256180555552</v>
      </c>
      <c r="M19" s="2" t="s">
        <v>3829</v>
      </c>
      <c r="N19" s="2" t="s">
        <v>3830</v>
      </c>
      <c r="O19" s="2" t="s">
        <v>3831</v>
      </c>
      <c r="P19" s="2" t="s">
        <v>3831</v>
      </c>
    </row>
    <row r="20" spans="2:16" s="2" customFormat="1" ht="10.199999999999999" x14ac:dyDescent="0.2">
      <c r="B20" s="6" t="s">
        <v>4041</v>
      </c>
      <c r="C20" s="6" t="s">
        <v>2545</v>
      </c>
      <c r="D20" s="6" t="s">
        <v>2561</v>
      </c>
      <c r="E20" s="6" t="s">
        <v>2711</v>
      </c>
      <c r="F20" s="25">
        <v>4</v>
      </c>
      <c r="G20" s="25">
        <v>1</v>
      </c>
      <c r="H20" s="6" t="s">
        <v>41</v>
      </c>
      <c r="I20" s="2" t="s">
        <v>4040</v>
      </c>
      <c r="J20" s="269">
        <v>44386.340115740742</v>
      </c>
      <c r="K20" s="2" t="s">
        <v>3829</v>
      </c>
      <c r="L20" s="269">
        <v>44428.28229166667</v>
      </c>
      <c r="M20" s="2" t="s">
        <v>3829</v>
      </c>
      <c r="N20" s="2" t="s">
        <v>3830</v>
      </c>
      <c r="O20" s="2" t="s">
        <v>3831</v>
      </c>
      <c r="P20" s="2" t="s">
        <v>3831</v>
      </c>
    </row>
    <row r="21" spans="2:16" s="2" customFormat="1" ht="10.199999999999999" x14ac:dyDescent="0.2">
      <c r="B21" s="6" t="s">
        <v>4039</v>
      </c>
      <c r="C21" s="6" t="s">
        <v>2545</v>
      </c>
      <c r="D21" s="6" t="s">
        <v>2561</v>
      </c>
      <c r="E21" s="6" t="s">
        <v>2711</v>
      </c>
      <c r="F21" s="25">
        <v>6.5</v>
      </c>
      <c r="G21" s="25">
        <v>1</v>
      </c>
      <c r="H21" s="6" t="s">
        <v>41</v>
      </c>
      <c r="I21" s="2" t="s">
        <v>4038</v>
      </c>
      <c r="J21" s="269">
        <v>44386.340115740742</v>
      </c>
      <c r="K21" s="2" t="s">
        <v>3829</v>
      </c>
      <c r="L21" s="269">
        <v>44428.280509259261</v>
      </c>
      <c r="M21" s="2" t="s">
        <v>3829</v>
      </c>
      <c r="N21" s="2" t="s">
        <v>3830</v>
      </c>
      <c r="O21" s="2" t="s">
        <v>3831</v>
      </c>
      <c r="P21" s="2" t="s">
        <v>3831</v>
      </c>
    </row>
    <row r="22" spans="2:16" s="2" customFormat="1" ht="10.199999999999999" x14ac:dyDescent="0.2">
      <c r="B22" s="6" t="s">
        <v>4025</v>
      </c>
      <c r="C22" s="6" t="s">
        <v>2660</v>
      </c>
      <c r="D22" s="6" t="s">
        <v>2733</v>
      </c>
      <c r="E22" s="6" t="s">
        <v>2647</v>
      </c>
      <c r="F22" s="25">
        <v>5</v>
      </c>
      <c r="G22" s="25">
        <v>0.9</v>
      </c>
      <c r="H22" s="6" t="s">
        <v>41</v>
      </c>
      <c r="I22" s="2" t="s">
        <v>4024</v>
      </c>
      <c r="J22" s="269">
        <v>44386.340115740742</v>
      </c>
      <c r="K22" s="2" t="s">
        <v>3829</v>
      </c>
      <c r="L22" s="269">
        <v>44427.503379629627</v>
      </c>
      <c r="M22" s="2" t="s">
        <v>3829</v>
      </c>
      <c r="N22" s="2" t="s">
        <v>3830</v>
      </c>
      <c r="O22" s="2" t="s">
        <v>3831</v>
      </c>
      <c r="P22" s="2" t="s">
        <v>3831</v>
      </c>
    </row>
    <row r="23" spans="2:16" s="2" customFormat="1" ht="10.199999999999999" x14ac:dyDescent="0.2">
      <c r="B23" s="6" t="s">
        <v>4101</v>
      </c>
      <c r="C23" s="6" t="s">
        <v>2545</v>
      </c>
      <c r="D23" s="6" t="s">
        <v>2546</v>
      </c>
      <c r="E23" s="6" t="s">
        <v>4097</v>
      </c>
      <c r="F23" s="25">
        <v>5</v>
      </c>
      <c r="G23" s="25">
        <v>0.4</v>
      </c>
      <c r="H23" s="6" t="s">
        <v>41</v>
      </c>
      <c r="I23" s="2" t="s">
        <v>4100</v>
      </c>
      <c r="J23" s="269">
        <v>44386.340115740742</v>
      </c>
      <c r="K23" s="2" t="s">
        <v>3829</v>
      </c>
      <c r="L23" s="269">
        <v>44434.344085648147</v>
      </c>
      <c r="M23" s="2" t="s">
        <v>3829</v>
      </c>
      <c r="N23" s="2" t="s">
        <v>3830</v>
      </c>
      <c r="O23" s="2" t="s">
        <v>3831</v>
      </c>
      <c r="P23" s="2" t="s">
        <v>3831</v>
      </c>
    </row>
    <row r="24" spans="2:16" s="2" customFormat="1" ht="10.199999999999999" x14ac:dyDescent="0.2">
      <c r="B24" s="6" t="s">
        <v>3927</v>
      </c>
      <c r="C24" s="6" t="s">
        <v>2591</v>
      </c>
      <c r="D24" s="6" t="s">
        <v>2681</v>
      </c>
      <c r="E24" s="6" t="s">
        <v>3928</v>
      </c>
      <c r="F24" s="25">
        <v>8</v>
      </c>
      <c r="G24" s="25">
        <v>0.7</v>
      </c>
      <c r="H24" s="6" t="s">
        <v>41</v>
      </c>
      <c r="I24" s="2" t="s">
        <v>3926</v>
      </c>
      <c r="J24" s="269">
        <v>44386.340115740742</v>
      </c>
      <c r="K24" s="2" t="s">
        <v>3829</v>
      </c>
      <c r="L24" s="269">
        <v>44425.36996527778</v>
      </c>
      <c r="M24" s="2" t="s">
        <v>3829</v>
      </c>
      <c r="N24" s="2" t="s">
        <v>3830</v>
      </c>
      <c r="O24" s="2" t="s">
        <v>3831</v>
      </c>
      <c r="P24" s="2" t="s">
        <v>3831</v>
      </c>
    </row>
    <row r="25" spans="2:16" s="2" customFormat="1" ht="10.199999999999999" x14ac:dyDescent="0.2">
      <c r="B25" s="6" t="s">
        <v>4093</v>
      </c>
      <c r="C25" s="6" t="s">
        <v>2584</v>
      </c>
      <c r="D25" s="6" t="s">
        <v>2651</v>
      </c>
      <c r="E25" s="6" t="s">
        <v>2651</v>
      </c>
      <c r="F25" s="25">
        <v>3</v>
      </c>
      <c r="G25" s="25">
        <v>0.25</v>
      </c>
      <c r="H25" s="6" t="s">
        <v>41</v>
      </c>
      <c r="I25" s="2" t="s">
        <v>4092</v>
      </c>
      <c r="J25" s="269">
        <v>44386.340115740742</v>
      </c>
      <c r="K25" s="2" t="s">
        <v>3829</v>
      </c>
      <c r="L25" s="269">
        <v>44434.340312499997</v>
      </c>
      <c r="M25" s="2" t="s">
        <v>3829</v>
      </c>
      <c r="N25" s="2" t="s">
        <v>3830</v>
      </c>
      <c r="O25" s="2" t="s">
        <v>3831</v>
      </c>
      <c r="P25" s="2" t="s">
        <v>3831</v>
      </c>
    </row>
    <row r="26" spans="2:16" s="2" customFormat="1" ht="10.199999999999999" x14ac:dyDescent="0.2">
      <c r="B26" s="6" t="s">
        <v>3856</v>
      </c>
      <c r="C26" s="6" t="s">
        <v>2595</v>
      </c>
      <c r="D26" s="6" t="s">
        <v>2626</v>
      </c>
      <c r="E26" s="6" t="s">
        <v>3858</v>
      </c>
      <c r="F26" s="25">
        <v>4</v>
      </c>
      <c r="G26" s="25">
        <v>1</v>
      </c>
      <c r="H26" s="6" t="s">
        <v>41</v>
      </c>
      <c r="I26" s="2" t="s">
        <v>3855</v>
      </c>
      <c r="J26" s="269">
        <v>44386.340115740742</v>
      </c>
      <c r="K26" s="2" t="s">
        <v>3829</v>
      </c>
      <c r="L26" s="269">
        <v>44424.336504629631</v>
      </c>
      <c r="M26" s="2" t="s">
        <v>3829</v>
      </c>
      <c r="N26" s="2" t="s">
        <v>3830</v>
      </c>
      <c r="O26" s="2" t="s">
        <v>3831</v>
      </c>
      <c r="P26" s="2" t="s">
        <v>3831</v>
      </c>
    </row>
    <row r="27" spans="2:16" s="2" customFormat="1" ht="10.199999999999999" x14ac:dyDescent="0.2">
      <c r="B27" s="6" t="s">
        <v>4151</v>
      </c>
      <c r="C27" s="6" t="s">
        <v>2545</v>
      </c>
      <c r="D27" s="6" t="s">
        <v>2558</v>
      </c>
      <c r="E27" s="6" t="s">
        <v>2775</v>
      </c>
      <c r="F27" s="25">
        <v>5</v>
      </c>
      <c r="G27" s="25">
        <v>1</v>
      </c>
      <c r="H27" s="6" t="s">
        <v>4152</v>
      </c>
      <c r="I27" s="2" t="s">
        <v>4150</v>
      </c>
      <c r="J27" s="269">
        <v>44386.340115740742</v>
      </c>
      <c r="K27" s="2" t="s">
        <v>3829</v>
      </c>
      <c r="L27" s="269">
        <v>44435.349039351851</v>
      </c>
      <c r="M27" s="2" t="s">
        <v>3829</v>
      </c>
      <c r="N27" s="2" t="s">
        <v>3830</v>
      </c>
      <c r="O27" s="2" t="s">
        <v>3831</v>
      </c>
      <c r="P27" s="2" t="s">
        <v>3831</v>
      </c>
    </row>
    <row r="28" spans="2:16" s="2" customFormat="1" ht="10.199999999999999" x14ac:dyDescent="0.2">
      <c r="B28" s="6" t="s">
        <v>4054</v>
      </c>
      <c r="C28" s="6" t="s">
        <v>2545</v>
      </c>
      <c r="D28" s="6" t="s">
        <v>2720</v>
      </c>
      <c r="E28" s="6" t="s">
        <v>2780</v>
      </c>
      <c r="F28" s="25">
        <v>12</v>
      </c>
      <c r="G28" s="25">
        <v>0.4</v>
      </c>
      <c r="H28" s="6" t="s">
        <v>41</v>
      </c>
      <c r="I28" s="2" t="s">
        <v>4053</v>
      </c>
      <c r="J28" s="269">
        <v>44386.340115740742</v>
      </c>
      <c r="K28" s="2" t="s">
        <v>3829</v>
      </c>
      <c r="L28" s="269">
        <v>44428.378078703703</v>
      </c>
      <c r="M28" s="2" t="s">
        <v>3829</v>
      </c>
      <c r="N28" s="2" t="s">
        <v>3830</v>
      </c>
      <c r="O28" s="2" t="s">
        <v>3831</v>
      </c>
      <c r="P28" s="2" t="s">
        <v>3831</v>
      </c>
    </row>
    <row r="29" spans="2:16" s="2" customFormat="1" ht="10.199999999999999" x14ac:dyDescent="0.2">
      <c r="B29" s="6" t="s">
        <v>4091</v>
      </c>
      <c r="C29" s="6" t="s">
        <v>2584</v>
      </c>
      <c r="D29" s="6" t="s">
        <v>2651</v>
      </c>
      <c r="E29" s="6" t="s">
        <v>2651</v>
      </c>
      <c r="F29" s="25">
        <v>2.6</v>
      </c>
      <c r="G29" s="25">
        <v>0.35</v>
      </c>
      <c r="H29" s="6" t="s">
        <v>41</v>
      </c>
      <c r="I29" s="2" t="s">
        <v>4090</v>
      </c>
      <c r="J29" s="269">
        <v>44386.340115740742</v>
      </c>
      <c r="K29" s="2" t="s">
        <v>3829</v>
      </c>
      <c r="L29" s="269">
        <v>44434.338877314818</v>
      </c>
      <c r="M29" s="2" t="s">
        <v>3829</v>
      </c>
      <c r="N29" s="2" t="s">
        <v>3830</v>
      </c>
      <c r="O29" s="2" t="s">
        <v>3831</v>
      </c>
      <c r="P29" s="2" t="s">
        <v>3831</v>
      </c>
    </row>
    <row r="30" spans="2:16" s="2" customFormat="1" ht="10.199999999999999" x14ac:dyDescent="0.2">
      <c r="B30" s="6" t="s">
        <v>4089</v>
      </c>
      <c r="C30" s="6" t="s">
        <v>2584</v>
      </c>
      <c r="D30" s="6" t="s">
        <v>2651</v>
      </c>
      <c r="E30" s="6" t="s">
        <v>2651</v>
      </c>
      <c r="F30" s="25">
        <v>6</v>
      </c>
      <c r="G30" s="25">
        <v>0.35</v>
      </c>
      <c r="H30" s="6"/>
      <c r="I30" s="2" t="s">
        <v>4088</v>
      </c>
      <c r="J30" s="269">
        <v>44386.340115740742</v>
      </c>
      <c r="K30" s="2" t="s">
        <v>3829</v>
      </c>
      <c r="L30" s="269">
        <v>44434.337118055555</v>
      </c>
      <c r="M30" s="2" t="s">
        <v>3829</v>
      </c>
      <c r="N30" s="2" t="s">
        <v>3830</v>
      </c>
      <c r="O30" s="2" t="s">
        <v>3831</v>
      </c>
      <c r="P30" s="2" t="s">
        <v>3831</v>
      </c>
    </row>
    <row r="31" spans="2:16" s="2" customFormat="1" ht="10.199999999999999" x14ac:dyDescent="0.2">
      <c r="B31" s="6" t="s">
        <v>4121</v>
      </c>
      <c r="C31" s="6" t="s">
        <v>2584</v>
      </c>
      <c r="D31" s="6" t="s">
        <v>4122</v>
      </c>
      <c r="E31" s="6" t="s">
        <v>2651</v>
      </c>
      <c r="F31" s="25">
        <v>6</v>
      </c>
      <c r="G31" s="25">
        <v>0.7</v>
      </c>
      <c r="H31" s="6" t="s">
        <v>41</v>
      </c>
      <c r="I31" s="2" t="s">
        <v>4120</v>
      </c>
      <c r="J31" s="269">
        <v>44386.340115740742</v>
      </c>
      <c r="K31" s="2" t="s">
        <v>3829</v>
      </c>
      <c r="L31" s="269">
        <v>44434.431284722225</v>
      </c>
      <c r="M31" s="2" t="s">
        <v>3829</v>
      </c>
      <c r="N31" s="2" t="s">
        <v>3830</v>
      </c>
      <c r="O31" s="2" t="s">
        <v>3831</v>
      </c>
      <c r="P31" s="2" t="s">
        <v>3831</v>
      </c>
    </row>
    <row r="32" spans="2:16" s="2" customFormat="1" ht="10.199999999999999" x14ac:dyDescent="0.2">
      <c r="B32" s="6" t="s">
        <v>4049</v>
      </c>
      <c r="C32" s="6" t="s">
        <v>2545</v>
      </c>
      <c r="D32" s="6" t="s">
        <v>2546</v>
      </c>
      <c r="E32" s="6" t="s">
        <v>2703</v>
      </c>
      <c r="F32" s="25">
        <v>5</v>
      </c>
      <c r="G32" s="25">
        <v>0.9</v>
      </c>
      <c r="H32" s="6" t="s">
        <v>41</v>
      </c>
      <c r="I32" s="2" t="s">
        <v>4048</v>
      </c>
      <c r="J32" s="269">
        <v>44386.340115740742</v>
      </c>
      <c r="K32" s="2" t="s">
        <v>3829</v>
      </c>
      <c r="L32" s="269">
        <v>44428.299722222226</v>
      </c>
      <c r="M32" s="2" t="s">
        <v>3829</v>
      </c>
      <c r="N32" s="2" t="s">
        <v>3830</v>
      </c>
      <c r="O32" s="2" t="s">
        <v>3831</v>
      </c>
      <c r="P32" s="2" t="s">
        <v>3831</v>
      </c>
    </row>
    <row r="33" spans="2:16" s="2" customFormat="1" ht="10.199999999999999" x14ac:dyDescent="0.2">
      <c r="B33" s="6" t="s">
        <v>4052</v>
      </c>
      <c r="C33" s="6" t="s">
        <v>2545</v>
      </c>
      <c r="D33" s="6" t="s">
        <v>2546</v>
      </c>
      <c r="E33" s="6" t="s">
        <v>2703</v>
      </c>
      <c r="F33" s="25">
        <v>7</v>
      </c>
      <c r="G33" s="25">
        <v>0.75</v>
      </c>
      <c r="H33" s="6" t="s">
        <v>41</v>
      </c>
      <c r="I33" s="2" t="s">
        <v>4051</v>
      </c>
      <c r="J33" s="269">
        <v>44386.340115740742</v>
      </c>
      <c r="K33" s="2" t="s">
        <v>3829</v>
      </c>
      <c r="L33" s="269">
        <v>44428.300798611112</v>
      </c>
      <c r="M33" s="2" t="s">
        <v>3829</v>
      </c>
      <c r="N33" s="2" t="s">
        <v>3830</v>
      </c>
      <c r="O33" s="2" t="s">
        <v>3831</v>
      </c>
      <c r="P33" s="2" t="s">
        <v>3831</v>
      </c>
    </row>
    <row r="34" spans="2:16" s="2" customFormat="1" ht="10.199999999999999" x14ac:dyDescent="0.2">
      <c r="B34" s="6" t="s">
        <v>4043</v>
      </c>
      <c r="C34" s="6" t="s">
        <v>2545</v>
      </c>
      <c r="D34" s="6" t="s">
        <v>2561</v>
      </c>
      <c r="E34" s="6" t="s">
        <v>2711</v>
      </c>
      <c r="F34" s="25">
        <v>5</v>
      </c>
      <c r="G34" s="25">
        <v>1.2</v>
      </c>
      <c r="H34" s="6" t="s">
        <v>41</v>
      </c>
      <c r="I34" s="2" t="s">
        <v>4042</v>
      </c>
      <c r="J34" s="269">
        <v>44386.340115740742</v>
      </c>
      <c r="K34" s="2" t="s">
        <v>3829</v>
      </c>
      <c r="L34" s="269">
        <v>44428.289398148147</v>
      </c>
      <c r="M34" s="2" t="s">
        <v>3829</v>
      </c>
      <c r="N34" s="2" t="s">
        <v>3830</v>
      </c>
      <c r="O34" s="2" t="s">
        <v>3831</v>
      </c>
      <c r="P34" s="2" t="s">
        <v>3831</v>
      </c>
    </row>
    <row r="35" spans="2:16" s="2" customFormat="1" ht="10.199999999999999" x14ac:dyDescent="0.2">
      <c r="B35" s="6" t="s">
        <v>4046</v>
      </c>
      <c r="C35" s="6" t="s">
        <v>2545</v>
      </c>
      <c r="D35" s="6" t="s">
        <v>2558</v>
      </c>
      <c r="E35" s="6" t="s">
        <v>4047</v>
      </c>
      <c r="F35" s="25">
        <v>4</v>
      </c>
      <c r="G35" s="25">
        <v>0.6</v>
      </c>
      <c r="H35" s="6" t="s">
        <v>41</v>
      </c>
      <c r="I35" s="2" t="s">
        <v>4045</v>
      </c>
      <c r="J35" s="269">
        <v>44386.340115740742</v>
      </c>
      <c r="K35" s="2" t="s">
        <v>3829</v>
      </c>
      <c r="L35" s="269">
        <v>44428.290902777779</v>
      </c>
      <c r="M35" s="2" t="s">
        <v>3829</v>
      </c>
      <c r="N35" s="2" t="s">
        <v>3830</v>
      </c>
      <c r="O35" s="2" t="s">
        <v>3831</v>
      </c>
      <c r="P35" s="2" t="s">
        <v>3831</v>
      </c>
    </row>
    <row r="36" spans="2:16" s="2" customFormat="1" ht="10.199999999999999" x14ac:dyDescent="0.2">
      <c r="B36" s="6" t="s">
        <v>4078</v>
      </c>
      <c r="C36" s="6" t="s">
        <v>2545</v>
      </c>
      <c r="D36" s="6" t="s">
        <v>2546</v>
      </c>
      <c r="E36" s="6" t="s">
        <v>4076</v>
      </c>
      <c r="F36" s="25">
        <v>8</v>
      </c>
      <c r="G36" s="25">
        <v>0.7</v>
      </c>
      <c r="H36" s="6" t="s">
        <v>41</v>
      </c>
      <c r="I36" s="2" t="s">
        <v>4077</v>
      </c>
      <c r="J36" s="269">
        <v>44386.340115740742</v>
      </c>
      <c r="K36" s="2" t="s">
        <v>3829</v>
      </c>
      <c r="L36" s="269">
        <v>44428.474363425928</v>
      </c>
      <c r="M36" s="2" t="s">
        <v>3829</v>
      </c>
      <c r="N36" s="2" t="s">
        <v>3830</v>
      </c>
      <c r="O36" s="2" t="s">
        <v>3831</v>
      </c>
      <c r="P36" s="2" t="s">
        <v>3831</v>
      </c>
    </row>
    <row r="37" spans="2:16" s="2" customFormat="1" ht="10.199999999999999" x14ac:dyDescent="0.2">
      <c r="B37" s="6" t="s">
        <v>4075</v>
      </c>
      <c r="C37" s="6" t="s">
        <v>2545</v>
      </c>
      <c r="D37" s="6" t="s">
        <v>2546</v>
      </c>
      <c r="E37" s="6" t="s">
        <v>4076</v>
      </c>
      <c r="F37" s="25">
        <v>4</v>
      </c>
      <c r="G37" s="25">
        <v>0.6</v>
      </c>
      <c r="H37" s="6" t="s">
        <v>41</v>
      </c>
      <c r="I37" s="2" t="s">
        <v>4074</v>
      </c>
      <c r="J37" s="269">
        <v>44386.340115740742</v>
      </c>
      <c r="K37" s="2" t="s">
        <v>3829</v>
      </c>
      <c r="L37" s="269">
        <v>44428.460023148145</v>
      </c>
      <c r="M37" s="2" t="s">
        <v>3829</v>
      </c>
      <c r="N37" s="2" t="s">
        <v>3830</v>
      </c>
      <c r="O37" s="2" t="s">
        <v>3831</v>
      </c>
      <c r="P37" s="2" t="s">
        <v>3831</v>
      </c>
    </row>
    <row r="38" spans="2:16" s="2" customFormat="1" ht="10.199999999999999" x14ac:dyDescent="0.2">
      <c r="B38" s="6" t="s">
        <v>4119</v>
      </c>
      <c r="C38" s="6" t="s">
        <v>2584</v>
      </c>
      <c r="D38" s="6" t="s">
        <v>2651</v>
      </c>
      <c r="E38" s="6" t="s">
        <v>2651</v>
      </c>
      <c r="F38" s="25">
        <v>5</v>
      </c>
      <c r="G38" s="25">
        <v>0.8</v>
      </c>
      <c r="H38" s="6" t="s">
        <v>41</v>
      </c>
      <c r="I38" s="2" t="s">
        <v>4118</v>
      </c>
      <c r="J38" s="269">
        <v>44386.340115740742</v>
      </c>
      <c r="K38" s="2" t="s">
        <v>3829</v>
      </c>
      <c r="L38" s="269">
        <v>44434.429826388892</v>
      </c>
      <c r="M38" s="2" t="s">
        <v>3829</v>
      </c>
      <c r="N38" s="2" t="s">
        <v>3830</v>
      </c>
      <c r="O38" s="2" t="s">
        <v>3831</v>
      </c>
      <c r="P38" s="2" t="s">
        <v>3831</v>
      </c>
    </row>
    <row r="39" spans="2:16" s="2" customFormat="1" ht="10.199999999999999" x14ac:dyDescent="0.2">
      <c r="B39" s="6" t="s">
        <v>4072</v>
      </c>
      <c r="C39" s="6" t="s">
        <v>2545</v>
      </c>
      <c r="D39" s="6" t="s">
        <v>2561</v>
      </c>
      <c r="E39" s="6" t="s">
        <v>4073</v>
      </c>
      <c r="F39" s="25">
        <v>6</v>
      </c>
      <c r="G39" s="25">
        <v>0.85</v>
      </c>
      <c r="H39" s="6" t="s">
        <v>41</v>
      </c>
      <c r="I39" s="2" t="s">
        <v>4071</v>
      </c>
      <c r="J39" s="269">
        <v>44386.340115740742</v>
      </c>
      <c r="K39" s="2" t="s">
        <v>3829</v>
      </c>
      <c r="L39" s="269">
        <v>44428.455393518518</v>
      </c>
      <c r="M39" s="2" t="s">
        <v>3829</v>
      </c>
      <c r="N39" s="2" t="s">
        <v>3830</v>
      </c>
      <c r="O39" s="2" t="s">
        <v>3831</v>
      </c>
      <c r="P39" s="2" t="s">
        <v>3831</v>
      </c>
    </row>
    <row r="40" spans="2:16" s="2" customFormat="1" ht="10.199999999999999" x14ac:dyDescent="0.2">
      <c r="B40" s="6" t="s">
        <v>4070</v>
      </c>
      <c r="C40" s="6" t="s">
        <v>2545</v>
      </c>
      <c r="D40" s="6" t="s">
        <v>2561</v>
      </c>
      <c r="E40" s="6" t="s">
        <v>2729</v>
      </c>
      <c r="F40" s="25">
        <v>5</v>
      </c>
      <c r="G40" s="25">
        <v>1</v>
      </c>
      <c r="H40" s="6" t="s">
        <v>3831</v>
      </c>
      <c r="I40" s="2" t="s">
        <v>4069</v>
      </c>
      <c r="J40" s="269">
        <v>44386.340115740742</v>
      </c>
      <c r="K40" s="2" t="s">
        <v>3829</v>
      </c>
      <c r="L40" s="269">
        <v>44428.453159722223</v>
      </c>
      <c r="M40" s="2" t="s">
        <v>3829</v>
      </c>
      <c r="N40" s="2" t="s">
        <v>3830</v>
      </c>
      <c r="O40" s="2" t="s">
        <v>3831</v>
      </c>
      <c r="P40" s="2" t="s">
        <v>3831</v>
      </c>
    </row>
    <row r="41" spans="2:16" s="2" customFormat="1" ht="10.199999999999999" x14ac:dyDescent="0.2">
      <c r="B41" s="6" t="s">
        <v>4004</v>
      </c>
      <c r="C41" s="6" t="s">
        <v>2660</v>
      </c>
      <c r="D41" s="6" t="s">
        <v>2663</v>
      </c>
      <c r="E41" s="6" t="s">
        <v>4005</v>
      </c>
      <c r="F41" s="25">
        <v>3</v>
      </c>
      <c r="G41" s="25">
        <v>0.8</v>
      </c>
      <c r="H41" s="6" t="s">
        <v>41</v>
      </c>
      <c r="I41" s="2" t="s">
        <v>4003</v>
      </c>
      <c r="J41" s="269">
        <v>44386.340115740742</v>
      </c>
      <c r="K41" s="2" t="s">
        <v>3829</v>
      </c>
      <c r="L41" s="269">
        <v>44427.331238425926</v>
      </c>
      <c r="M41" s="2" t="s">
        <v>3829</v>
      </c>
      <c r="N41" s="2" t="s">
        <v>3830</v>
      </c>
      <c r="O41" s="2" t="s">
        <v>3831</v>
      </c>
      <c r="P41" s="2" t="s">
        <v>3831</v>
      </c>
    </row>
    <row r="42" spans="2:16" s="2" customFormat="1" ht="10.199999999999999" x14ac:dyDescent="0.2">
      <c r="B42" s="6" t="s">
        <v>3969</v>
      </c>
      <c r="C42" s="6" t="s">
        <v>2660</v>
      </c>
      <c r="D42" s="6" t="s">
        <v>2663</v>
      </c>
      <c r="E42" s="6" t="s">
        <v>2668</v>
      </c>
      <c r="F42" s="25">
        <v>3</v>
      </c>
      <c r="G42" s="25">
        <v>0.8</v>
      </c>
      <c r="H42" s="6" t="s">
        <v>41</v>
      </c>
      <c r="I42" s="2" t="s">
        <v>3968</v>
      </c>
      <c r="J42" s="269">
        <v>44386.340115740742</v>
      </c>
      <c r="K42" s="2" t="s">
        <v>3829</v>
      </c>
      <c r="L42" s="269">
        <v>44427.301435185182</v>
      </c>
      <c r="M42" s="2" t="s">
        <v>3829</v>
      </c>
      <c r="N42" s="2" t="s">
        <v>3830</v>
      </c>
      <c r="O42" s="2" t="s">
        <v>3831</v>
      </c>
      <c r="P42" s="2" t="s">
        <v>3831</v>
      </c>
    </row>
    <row r="43" spans="2:16" s="2" customFormat="1" ht="10.199999999999999" x14ac:dyDescent="0.2">
      <c r="B43" s="6" t="s">
        <v>3966</v>
      </c>
      <c r="C43" s="6" t="s">
        <v>2660</v>
      </c>
      <c r="D43" s="6" t="s">
        <v>2663</v>
      </c>
      <c r="E43" s="6" t="s">
        <v>2668</v>
      </c>
      <c r="F43" s="25">
        <v>3</v>
      </c>
      <c r="G43" s="25">
        <v>0.8</v>
      </c>
      <c r="H43" s="6" t="s">
        <v>41</v>
      </c>
      <c r="I43" s="2" t="s">
        <v>3965</v>
      </c>
      <c r="J43" s="269">
        <v>44386.340115740742</v>
      </c>
      <c r="K43" s="2" t="s">
        <v>3829</v>
      </c>
      <c r="L43" s="269">
        <v>44427.299803240741</v>
      </c>
      <c r="M43" s="2" t="s">
        <v>3829</v>
      </c>
      <c r="N43" s="2" t="s">
        <v>3830</v>
      </c>
      <c r="O43" s="2" t="s">
        <v>3831</v>
      </c>
      <c r="P43" s="2" t="s">
        <v>3831</v>
      </c>
    </row>
    <row r="44" spans="2:16" s="2" customFormat="1" ht="10.199999999999999" x14ac:dyDescent="0.2">
      <c r="B44" s="6" t="s">
        <v>3963</v>
      </c>
      <c r="C44" s="6" t="s">
        <v>2660</v>
      </c>
      <c r="D44" s="6" t="s">
        <v>2663</v>
      </c>
      <c r="E44" s="6" t="s">
        <v>3964</v>
      </c>
      <c r="F44" s="25">
        <v>7</v>
      </c>
      <c r="G44" s="25">
        <v>0.6</v>
      </c>
      <c r="H44" s="6" t="s">
        <v>41</v>
      </c>
      <c r="I44" s="2" t="s">
        <v>3962</v>
      </c>
      <c r="J44" s="269">
        <v>44386.340115740742</v>
      </c>
      <c r="K44" s="2" t="s">
        <v>3829</v>
      </c>
      <c r="L44" s="269">
        <v>44427.297314814816</v>
      </c>
      <c r="M44" s="2" t="s">
        <v>3829</v>
      </c>
      <c r="N44" s="2" t="s">
        <v>3830</v>
      </c>
      <c r="O44" s="2" t="s">
        <v>3831</v>
      </c>
      <c r="P44" s="2" t="s">
        <v>3831</v>
      </c>
    </row>
    <row r="45" spans="2:16" s="2" customFormat="1" ht="10.199999999999999" x14ac:dyDescent="0.2">
      <c r="B45" s="6" t="s">
        <v>3994</v>
      </c>
      <c r="C45" s="6" t="s">
        <v>2660</v>
      </c>
      <c r="D45" s="6" t="s">
        <v>2663</v>
      </c>
      <c r="E45" s="6" t="s">
        <v>3964</v>
      </c>
      <c r="F45" s="25">
        <v>4.5</v>
      </c>
      <c r="G45" s="25">
        <v>1</v>
      </c>
      <c r="H45" s="6" t="s">
        <v>41</v>
      </c>
      <c r="I45" s="2" t="s">
        <v>3993</v>
      </c>
      <c r="J45" s="269">
        <v>44386.340115740742</v>
      </c>
      <c r="K45" s="2" t="s">
        <v>3829</v>
      </c>
      <c r="L45" s="269">
        <v>44427.325740740744</v>
      </c>
      <c r="M45" s="2" t="s">
        <v>3829</v>
      </c>
      <c r="N45" s="2" t="s">
        <v>3830</v>
      </c>
      <c r="O45" s="2" t="s">
        <v>3831</v>
      </c>
      <c r="P45" s="2" t="s">
        <v>3831</v>
      </c>
    </row>
    <row r="46" spans="2:16" s="2" customFormat="1" ht="10.199999999999999" x14ac:dyDescent="0.2">
      <c r="B46" s="6" t="s">
        <v>4011</v>
      </c>
      <c r="C46" s="6" t="s">
        <v>2660</v>
      </c>
      <c r="D46" s="6" t="s">
        <v>2663</v>
      </c>
      <c r="E46" s="6" t="s">
        <v>4002</v>
      </c>
      <c r="F46" s="25">
        <v>3</v>
      </c>
      <c r="G46" s="25">
        <v>0.8</v>
      </c>
      <c r="H46" s="6" t="s">
        <v>41</v>
      </c>
      <c r="I46" s="2" t="s">
        <v>4010</v>
      </c>
      <c r="J46" s="269">
        <v>44386.340115740742</v>
      </c>
      <c r="K46" s="2" t="s">
        <v>3829</v>
      </c>
      <c r="L46" s="269">
        <v>44427.345625000002</v>
      </c>
      <c r="M46" s="2" t="s">
        <v>3829</v>
      </c>
      <c r="N46" s="2" t="s">
        <v>3830</v>
      </c>
      <c r="O46" s="2" t="s">
        <v>3831</v>
      </c>
      <c r="P46" s="2" t="s">
        <v>3831</v>
      </c>
    </row>
    <row r="47" spans="2:16" s="2" customFormat="1" ht="10.199999999999999" x14ac:dyDescent="0.2">
      <c r="B47" s="6" t="s">
        <v>4007</v>
      </c>
      <c r="C47" s="6" t="s">
        <v>2660</v>
      </c>
      <c r="D47" s="6" t="s">
        <v>2663</v>
      </c>
      <c r="E47" s="6" t="s">
        <v>4009</v>
      </c>
      <c r="F47" s="25">
        <v>7</v>
      </c>
      <c r="G47" s="25">
        <v>0.5</v>
      </c>
      <c r="H47" s="6" t="s">
        <v>41</v>
      </c>
      <c r="I47" s="2" t="s">
        <v>4006</v>
      </c>
      <c r="J47" s="269">
        <v>44386.340115740742</v>
      </c>
      <c r="K47" s="2" t="s">
        <v>3829</v>
      </c>
      <c r="L47" s="269">
        <v>44427.334675925929</v>
      </c>
      <c r="M47" s="2" t="s">
        <v>3829</v>
      </c>
      <c r="N47" s="2" t="s">
        <v>3830</v>
      </c>
      <c r="O47" s="2" t="s">
        <v>3831</v>
      </c>
      <c r="P47" s="2" t="s">
        <v>3831</v>
      </c>
    </row>
    <row r="48" spans="2:16" s="2" customFormat="1" ht="10.199999999999999" x14ac:dyDescent="0.2">
      <c r="B48" s="6" t="s">
        <v>3914</v>
      </c>
      <c r="C48" s="6" t="s">
        <v>2595</v>
      </c>
      <c r="D48" s="6" t="s">
        <v>2596</v>
      </c>
      <c r="E48" s="6" t="s">
        <v>2599</v>
      </c>
      <c r="F48" s="25">
        <v>6</v>
      </c>
      <c r="G48" s="25">
        <v>0.6</v>
      </c>
      <c r="H48" s="6" t="s">
        <v>41</v>
      </c>
      <c r="I48" s="2" t="s">
        <v>3913</v>
      </c>
      <c r="J48" s="269">
        <v>44386.340115740742</v>
      </c>
      <c r="K48" s="2" t="s">
        <v>3829</v>
      </c>
      <c r="L48" s="269">
        <v>44424.524259259262</v>
      </c>
      <c r="M48" s="2" t="s">
        <v>3829</v>
      </c>
      <c r="N48" s="2" t="s">
        <v>3830</v>
      </c>
      <c r="O48" s="2" t="s">
        <v>3831</v>
      </c>
      <c r="P48" s="2" t="s">
        <v>3831</v>
      </c>
    </row>
    <row r="49" spans="2:16" s="2" customFormat="1" ht="10.199999999999999" x14ac:dyDescent="0.2">
      <c r="B49" s="6" t="s">
        <v>4135</v>
      </c>
      <c r="C49" s="6" t="s">
        <v>2545</v>
      </c>
      <c r="D49" s="6" t="s">
        <v>2552</v>
      </c>
      <c r="E49" s="6" t="s">
        <v>2775</v>
      </c>
      <c r="F49" s="25">
        <v>5</v>
      </c>
      <c r="G49" s="25">
        <v>0.15</v>
      </c>
      <c r="H49" s="6" t="s">
        <v>41</v>
      </c>
      <c r="I49" s="2" t="s">
        <v>4134</v>
      </c>
      <c r="J49" s="269">
        <v>44386.340115740742</v>
      </c>
      <c r="K49" s="2" t="s">
        <v>3829</v>
      </c>
      <c r="L49" s="269">
        <v>44435.335358796299</v>
      </c>
      <c r="M49" s="2" t="s">
        <v>3829</v>
      </c>
      <c r="N49" s="2" t="s">
        <v>3830</v>
      </c>
      <c r="O49" s="2" t="s">
        <v>3831</v>
      </c>
      <c r="P49" s="2" t="s">
        <v>3831</v>
      </c>
    </row>
    <row r="50" spans="2:16" s="2" customFormat="1" ht="10.199999999999999" x14ac:dyDescent="0.2">
      <c r="B50" s="6" t="s">
        <v>3872</v>
      </c>
      <c r="C50" s="6" t="s">
        <v>2595</v>
      </c>
      <c r="D50" s="6" t="s">
        <v>2608</v>
      </c>
      <c r="E50" s="6" t="s">
        <v>3870</v>
      </c>
      <c r="F50" s="25">
        <v>5</v>
      </c>
      <c r="G50" s="25">
        <v>0.6</v>
      </c>
      <c r="H50" s="6" t="s">
        <v>41</v>
      </c>
      <c r="I50" s="2" t="s">
        <v>3871</v>
      </c>
      <c r="J50" s="269">
        <v>44386.340115740742</v>
      </c>
      <c r="K50" s="2" t="s">
        <v>3829</v>
      </c>
      <c r="L50" s="269">
        <v>44424.382152777776</v>
      </c>
      <c r="M50" s="2" t="s">
        <v>3829</v>
      </c>
      <c r="N50" s="2" t="s">
        <v>3830</v>
      </c>
      <c r="O50" s="2" t="s">
        <v>3831</v>
      </c>
      <c r="P50" s="2" t="s">
        <v>3831</v>
      </c>
    </row>
    <row r="51" spans="2:16" s="2" customFormat="1" ht="10.199999999999999" x14ac:dyDescent="0.2">
      <c r="B51" s="6" t="s">
        <v>4116</v>
      </c>
      <c r="C51" s="6" t="s">
        <v>2545</v>
      </c>
      <c r="D51" s="6" t="s">
        <v>2552</v>
      </c>
      <c r="E51" s="6" t="s">
        <v>4117</v>
      </c>
      <c r="F51" s="25">
        <v>4</v>
      </c>
      <c r="G51" s="25">
        <v>0.45</v>
      </c>
      <c r="H51" s="6" t="s">
        <v>41</v>
      </c>
      <c r="I51" s="2" t="s">
        <v>4115</v>
      </c>
      <c r="J51" s="269">
        <v>44386.340115740742</v>
      </c>
      <c r="K51" s="2" t="s">
        <v>3829</v>
      </c>
      <c r="L51" s="269">
        <v>44434.428541666668</v>
      </c>
      <c r="M51" s="2" t="s">
        <v>3829</v>
      </c>
      <c r="N51" s="2" t="s">
        <v>3830</v>
      </c>
      <c r="O51" s="2" t="s">
        <v>3831</v>
      </c>
      <c r="P51" s="2" t="s">
        <v>3831</v>
      </c>
    </row>
    <row r="52" spans="2:16" s="2" customFormat="1" ht="10.199999999999999" x14ac:dyDescent="0.2">
      <c r="B52" s="6" t="s">
        <v>4080</v>
      </c>
      <c r="C52" s="6" t="s">
        <v>2580</v>
      </c>
      <c r="D52" s="6" t="s">
        <v>2581</v>
      </c>
      <c r="E52" s="6" t="s">
        <v>4081</v>
      </c>
      <c r="F52" s="25">
        <v>13</v>
      </c>
      <c r="G52" s="25">
        <v>0.16</v>
      </c>
      <c r="H52" s="6" t="s">
        <v>41</v>
      </c>
      <c r="I52" s="2" t="s">
        <v>4079</v>
      </c>
      <c r="J52" s="269">
        <v>44386.340115740742</v>
      </c>
      <c r="K52" s="2" t="s">
        <v>3829</v>
      </c>
      <c r="L52" s="269">
        <v>44434.272268518522</v>
      </c>
      <c r="M52" s="2" t="s">
        <v>3829</v>
      </c>
      <c r="N52" s="2" t="s">
        <v>3830</v>
      </c>
      <c r="O52" s="2" t="s">
        <v>3831</v>
      </c>
      <c r="P52" s="2" t="s">
        <v>3831</v>
      </c>
    </row>
    <row r="53" spans="2:16" s="2" customFormat="1" ht="10.199999999999999" x14ac:dyDescent="0.2">
      <c r="B53" s="6" t="s">
        <v>3903</v>
      </c>
      <c r="C53" s="6" t="s">
        <v>2595</v>
      </c>
      <c r="D53" s="6" t="s">
        <v>2621</v>
      </c>
      <c r="E53" s="6" t="s">
        <v>2622</v>
      </c>
      <c r="F53" s="25">
        <v>4</v>
      </c>
      <c r="G53" s="25">
        <v>0.7</v>
      </c>
      <c r="H53" s="6" t="s">
        <v>41</v>
      </c>
      <c r="I53" s="2" t="s">
        <v>3902</v>
      </c>
      <c r="J53" s="269">
        <v>44386.340115740742</v>
      </c>
      <c r="K53" s="2" t="s">
        <v>3829</v>
      </c>
      <c r="L53" s="269">
        <v>44424.463217592594</v>
      </c>
      <c r="M53" s="2" t="s">
        <v>3829</v>
      </c>
      <c r="N53" s="2" t="s">
        <v>3830</v>
      </c>
      <c r="O53" s="2" t="s">
        <v>3831</v>
      </c>
      <c r="P53" s="2" t="s">
        <v>3831</v>
      </c>
    </row>
    <row r="54" spans="2:16" s="2" customFormat="1" ht="10.199999999999999" x14ac:dyDescent="0.2">
      <c r="B54" s="6" t="s">
        <v>3901</v>
      </c>
      <c r="C54" s="6" t="s">
        <v>2595</v>
      </c>
      <c r="D54" s="6" t="s">
        <v>2621</v>
      </c>
      <c r="E54" s="6" t="s">
        <v>2622</v>
      </c>
      <c r="F54" s="25">
        <v>5</v>
      </c>
      <c r="G54" s="25">
        <v>0.6</v>
      </c>
      <c r="H54" s="6" t="s">
        <v>41</v>
      </c>
      <c r="I54" s="2" t="s">
        <v>3900</v>
      </c>
      <c r="J54" s="269">
        <v>44386.340115740742</v>
      </c>
      <c r="K54" s="2" t="s">
        <v>3829</v>
      </c>
      <c r="L54" s="269">
        <v>44424.461481481485</v>
      </c>
      <c r="M54" s="2" t="s">
        <v>3829</v>
      </c>
      <c r="N54" s="2" t="s">
        <v>3830</v>
      </c>
      <c r="O54" s="2" t="s">
        <v>3831</v>
      </c>
      <c r="P54" s="2" t="s">
        <v>3831</v>
      </c>
    </row>
    <row r="55" spans="2:16" s="2" customFormat="1" ht="10.199999999999999" x14ac:dyDescent="0.2">
      <c r="B55" s="6" t="s">
        <v>3905</v>
      </c>
      <c r="C55" s="6" t="s">
        <v>2595</v>
      </c>
      <c r="D55" s="6" t="s">
        <v>2626</v>
      </c>
      <c r="E55" s="6" t="s">
        <v>3906</v>
      </c>
      <c r="F55" s="25">
        <v>3</v>
      </c>
      <c r="G55" s="25">
        <v>0.35</v>
      </c>
      <c r="H55" s="6" t="s">
        <v>41</v>
      </c>
      <c r="I55" s="2" t="s">
        <v>3904</v>
      </c>
      <c r="J55" s="269">
        <v>44386.340115740742</v>
      </c>
      <c r="K55" s="2" t="s">
        <v>3829</v>
      </c>
      <c r="L55" s="269">
        <v>44424.474537037036</v>
      </c>
      <c r="M55" s="2" t="s">
        <v>3829</v>
      </c>
      <c r="N55" s="2" t="s">
        <v>3830</v>
      </c>
      <c r="O55" s="2" t="s">
        <v>3831</v>
      </c>
      <c r="P55" s="2" t="s">
        <v>3831</v>
      </c>
    </row>
    <row r="56" spans="2:16" s="2" customFormat="1" ht="10.199999999999999" x14ac:dyDescent="0.2">
      <c r="B56" s="6" t="s">
        <v>3908</v>
      </c>
      <c r="C56" s="6" t="s">
        <v>2595</v>
      </c>
      <c r="D56" s="6" t="s">
        <v>2621</v>
      </c>
      <c r="E56" s="6" t="s">
        <v>3909</v>
      </c>
      <c r="F56" s="25">
        <v>7</v>
      </c>
      <c r="G56" s="25">
        <v>0.6</v>
      </c>
      <c r="H56" s="6" t="s">
        <v>41</v>
      </c>
      <c r="I56" s="2" t="s">
        <v>3907</v>
      </c>
      <c r="J56" s="269">
        <v>44386.340115740742</v>
      </c>
      <c r="K56" s="2" t="s">
        <v>3829</v>
      </c>
      <c r="L56" s="269">
        <v>44424.476168981484</v>
      </c>
      <c r="M56" s="2" t="s">
        <v>3829</v>
      </c>
      <c r="N56" s="2" t="s">
        <v>3830</v>
      </c>
      <c r="O56" s="2" t="s">
        <v>3831</v>
      </c>
      <c r="P56" s="2" t="s">
        <v>3831</v>
      </c>
    </row>
    <row r="57" spans="2:16" s="2" customFormat="1" ht="10.199999999999999" x14ac:dyDescent="0.2">
      <c r="B57" s="6" t="s">
        <v>3987</v>
      </c>
      <c r="C57" s="6" t="s">
        <v>2660</v>
      </c>
      <c r="D57" s="6" t="s">
        <v>2663</v>
      </c>
      <c r="E57" s="6" t="s">
        <v>3989</v>
      </c>
      <c r="F57" s="25">
        <v>7</v>
      </c>
      <c r="G57" s="25">
        <v>0.4</v>
      </c>
      <c r="H57" s="6" t="s">
        <v>41</v>
      </c>
      <c r="I57" s="2" t="s">
        <v>3986</v>
      </c>
      <c r="J57" s="269">
        <v>44386.340115740742</v>
      </c>
      <c r="K57" s="2" t="s">
        <v>3829</v>
      </c>
      <c r="L57" s="269">
        <v>44427.32298611111</v>
      </c>
      <c r="M57" s="2" t="s">
        <v>3829</v>
      </c>
      <c r="N57" s="2" t="s">
        <v>3830</v>
      </c>
      <c r="O57" s="2" t="s">
        <v>3831</v>
      </c>
      <c r="P57" s="2" t="s">
        <v>3831</v>
      </c>
    </row>
    <row r="58" spans="2:16" s="2" customFormat="1" ht="10.199999999999999" x14ac:dyDescent="0.2">
      <c r="B58" s="6" t="s">
        <v>3911</v>
      </c>
      <c r="C58" s="6" t="s">
        <v>2595</v>
      </c>
      <c r="D58" s="6" t="s">
        <v>2621</v>
      </c>
      <c r="E58" s="6" t="s">
        <v>3912</v>
      </c>
      <c r="F58" s="25">
        <v>8</v>
      </c>
      <c r="G58" s="25">
        <v>0.8</v>
      </c>
      <c r="H58" s="6" t="s">
        <v>41</v>
      </c>
      <c r="I58" s="2" t="s">
        <v>3910</v>
      </c>
      <c r="J58" s="269">
        <v>44386.340115740742</v>
      </c>
      <c r="K58" s="2" t="s">
        <v>3829</v>
      </c>
      <c r="L58" s="269">
        <v>44424.479189814818</v>
      </c>
      <c r="M58" s="2" t="s">
        <v>3829</v>
      </c>
      <c r="N58" s="2" t="s">
        <v>3830</v>
      </c>
      <c r="O58" s="2" t="s">
        <v>3831</v>
      </c>
      <c r="P58" s="2" t="s">
        <v>3831</v>
      </c>
    </row>
    <row r="59" spans="2:16" s="2" customFormat="1" ht="10.199999999999999" x14ac:dyDescent="0.2">
      <c r="B59" s="6" t="s">
        <v>3930</v>
      </c>
      <c r="C59" s="6" t="s">
        <v>2595</v>
      </c>
      <c r="D59" s="6" t="s">
        <v>2688</v>
      </c>
      <c r="E59" s="6" t="s">
        <v>2622</v>
      </c>
      <c r="F59" s="25">
        <v>1.2</v>
      </c>
      <c r="G59" s="25">
        <v>0.25</v>
      </c>
      <c r="H59" s="6" t="s">
        <v>41</v>
      </c>
      <c r="I59" s="2" t="s">
        <v>3929</v>
      </c>
      <c r="J59" s="269">
        <v>44386.340115740742</v>
      </c>
      <c r="K59" s="2" t="s">
        <v>3829</v>
      </c>
      <c r="L59" s="269">
        <v>44425.380185185182</v>
      </c>
      <c r="M59" s="2" t="s">
        <v>3829</v>
      </c>
      <c r="N59" s="2" t="s">
        <v>3830</v>
      </c>
      <c r="O59" s="2" t="s">
        <v>3831</v>
      </c>
      <c r="P59" s="2" t="s">
        <v>3831</v>
      </c>
    </row>
    <row r="60" spans="2:16" s="2" customFormat="1" ht="10.199999999999999" x14ac:dyDescent="0.2">
      <c r="B60" s="6" t="s">
        <v>3874</v>
      </c>
      <c r="C60" s="6" t="s">
        <v>2595</v>
      </c>
      <c r="D60" s="6" t="s">
        <v>2608</v>
      </c>
      <c r="E60" s="6" t="s">
        <v>3875</v>
      </c>
      <c r="F60" s="25">
        <v>5</v>
      </c>
      <c r="G60" s="25">
        <v>1.1499999999999999</v>
      </c>
      <c r="H60" s="6" t="s">
        <v>41</v>
      </c>
      <c r="I60" s="2" t="s">
        <v>3873</v>
      </c>
      <c r="J60" s="269">
        <v>44386.340115740742</v>
      </c>
      <c r="K60" s="2" t="s">
        <v>3829</v>
      </c>
      <c r="L60" s="269">
        <v>44427.442395833335</v>
      </c>
      <c r="M60" s="2" t="s">
        <v>3829</v>
      </c>
      <c r="N60" s="2" t="s">
        <v>3830</v>
      </c>
      <c r="O60" s="2" t="s">
        <v>3831</v>
      </c>
      <c r="P60" s="2" t="s">
        <v>3831</v>
      </c>
    </row>
    <row r="61" spans="2:16" s="2" customFormat="1" ht="10.199999999999999" x14ac:dyDescent="0.2">
      <c r="B61" s="6" t="s">
        <v>3869</v>
      </c>
      <c r="C61" s="6" t="s">
        <v>2595</v>
      </c>
      <c r="D61" s="6" t="s">
        <v>2608</v>
      </c>
      <c r="E61" s="6" t="s">
        <v>3870</v>
      </c>
      <c r="F61" s="25">
        <v>4</v>
      </c>
      <c r="G61" s="25">
        <v>0.6</v>
      </c>
      <c r="H61" s="6" t="s">
        <v>41</v>
      </c>
      <c r="I61" s="2" t="s">
        <v>3868</v>
      </c>
      <c r="J61" s="269">
        <v>44386.340115740742</v>
      </c>
      <c r="K61" s="2" t="s">
        <v>3829</v>
      </c>
      <c r="L61" s="269">
        <v>44424.382384259261</v>
      </c>
      <c r="M61" s="2" t="s">
        <v>3829</v>
      </c>
      <c r="N61" s="2" t="s">
        <v>3830</v>
      </c>
      <c r="O61" s="2" t="s">
        <v>3831</v>
      </c>
      <c r="P61" s="2" t="s">
        <v>3831</v>
      </c>
    </row>
    <row r="62" spans="2:16" s="2" customFormat="1" ht="10.199999999999999" x14ac:dyDescent="0.2">
      <c r="B62" s="6" t="s">
        <v>3860</v>
      </c>
      <c r="C62" s="6" t="s">
        <v>2595</v>
      </c>
      <c r="D62" s="6" t="s">
        <v>2608</v>
      </c>
      <c r="E62" s="6" t="s">
        <v>3861</v>
      </c>
      <c r="F62" s="25">
        <v>13</v>
      </c>
      <c r="G62" s="25">
        <v>0.8</v>
      </c>
      <c r="H62" s="6" t="s">
        <v>41</v>
      </c>
      <c r="I62" s="2" t="s">
        <v>3859</v>
      </c>
      <c r="J62" s="269">
        <v>44386.340115740742</v>
      </c>
      <c r="K62" s="2" t="s">
        <v>3829</v>
      </c>
      <c r="L62" s="269">
        <v>44424.382696759261</v>
      </c>
      <c r="M62" s="2" t="s">
        <v>3829</v>
      </c>
      <c r="N62" s="2" t="s">
        <v>3830</v>
      </c>
      <c r="O62" s="2" t="s">
        <v>3831</v>
      </c>
      <c r="P62" s="2" t="s">
        <v>3831</v>
      </c>
    </row>
    <row r="63" spans="2:16" s="2" customFormat="1" ht="10.199999999999999" x14ac:dyDescent="0.2">
      <c r="B63" s="6" t="s">
        <v>4107</v>
      </c>
      <c r="C63" s="6" t="s">
        <v>2584</v>
      </c>
      <c r="D63" s="6" t="s">
        <v>2696</v>
      </c>
      <c r="E63" s="6" t="s">
        <v>4108</v>
      </c>
      <c r="F63" s="25">
        <v>4</v>
      </c>
      <c r="G63" s="25">
        <v>0.95</v>
      </c>
      <c r="H63" s="6" t="s">
        <v>41</v>
      </c>
      <c r="I63" s="2" t="s">
        <v>4106</v>
      </c>
      <c r="J63" s="269">
        <v>44386.340115740742</v>
      </c>
      <c r="K63" s="2" t="s">
        <v>3829</v>
      </c>
      <c r="L63" s="269">
        <v>44434.381111111114</v>
      </c>
      <c r="M63" s="2" t="s">
        <v>3829</v>
      </c>
      <c r="N63" s="2" t="s">
        <v>3830</v>
      </c>
      <c r="O63" s="2" t="s">
        <v>3831</v>
      </c>
      <c r="P63" s="2" t="s">
        <v>3831</v>
      </c>
    </row>
    <row r="64" spans="2:16" s="2" customFormat="1" ht="10.199999999999999" x14ac:dyDescent="0.2">
      <c r="B64" s="6" t="s">
        <v>4138</v>
      </c>
      <c r="C64" s="6" t="s">
        <v>2545</v>
      </c>
      <c r="D64" s="6" t="s">
        <v>2552</v>
      </c>
      <c r="E64" s="6" t="s">
        <v>2553</v>
      </c>
      <c r="F64" s="25">
        <v>10</v>
      </c>
      <c r="G64" s="25">
        <v>0.7</v>
      </c>
      <c r="H64" s="6" t="s">
        <v>41</v>
      </c>
      <c r="I64" s="2" t="s">
        <v>4137</v>
      </c>
      <c r="J64" s="269">
        <v>44386.340115740742</v>
      </c>
      <c r="K64" s="2" t="s">
        <v>3829</v>
      </c>
      <c r="L64" s="269">
        <v>44435.336145833331</v>
      </c>
      <c r="M64" s="2" t="s">
        <v>3829</v>
      </c>
      <c r="N64" s="2" t="s">
        <v>3830</v>
      </c>
      <c r="O64" s="2" t="s">
        <v>3831</v>
      </c>
      <c r="P64" s="2" t="s">
        <v>3831</v>
      </c>
    </row>
    <row r="65" spans="2:16" s="2" customFormat="1" ht="10.199999999999999" x14ac:dyDescent="0.2">
      <c r="B65" s="6" t="s">
        <v>4131</v>
      </c>
      <c r="C65" s="6" t="s">
        <v>2584</v>
      </c>
      <c r="D65" s="6" t="s">
        <v>2651</v>
      </c>
      <c r="E65" s="6" t="s">
        <v>2775</v>
      </c>
      <c r="F65" s="25">
        <v>8</v>
      </c>
      <c r="G65" s="25">
        <v>0.2</v>
      </c>
      <c r="H65" s="6" t="s">
        <v>41</v>
      </c>
      <c r="I65" s="2" t="s">
        <v>4130</v>
      </c>
      <c r="J65" s="269">
        <v>44386.340115740742</v>
      </c>
      <c r="K65" s="2" t="s">
        <v>3829</v>
      </c>
      <c r="L65" s="269">
        <v>44435.316886574074</v>
      </c>
      <c r="M65" s="2" t="s">
        <v>3829</v>
      </c>
      <c r="N65" s="2" t="s">
        <v>3830</v>
      </c>
      <c r="O65" s="2" t="s">
        <v>3831</v>
      </c>
      <c r="P65" s="2" t="s">
        <v>3831</v>
      </c>
    </row>
    <row r="66" spans="2:16" s="2" customFormat="1" ht="10.199999999999999" x14ac:dyDescent="0.2">
      <c r="B66" s="6" t="s">
        <v>4133</v>
      </c>
      <c r="C66" s="6" t="s">
        <v>2584</v>
      </c>
      <c r="D66" s="6" t="s">
        <v>2651</v>
      </c>
      <c r="E66" s="6" t="s">
        <v>2775</v>
      </c>
      <c r="F66" s="25">
        <v>6</v>
      </c>
      <c r="G66" s="25">
        <v>0.2</v>
      </c>
      <c r="H66" s="6" t="s">
        <v>41</v>
      </c>
      <c r="I66" s="2" t="s">
        <v>4132</v>
      </c>
      <c r="J66" s="269">
        <v>44386.340115740742</v>
      </c>
      <c r="K66" s="2" t="s">
        <v>3829</v>
      </c>
      <c r="L66" s="269">
        <v>44435.317615740743</v>
      </c>
      <c r="M66" s="2" t="s">
        <v>3829</v>
      </c>
      <c r="N66" s="2" t="s">
        <v>3830</v>
      </c>
      <c r="O66" s="2" t="s">
        <v>3831</v>
      </c>
      <c r="P66" s="2" t="s">
        <v>3831</v>
      </c>
    </row>
    <row r="67" spans="2:16" s="2" customFormat="1" ht="10.199999999999999" x14ac:dyDescent="0.2">
      <c r="B67" s="6" t="s">
        <v>4140</v>
      </c>
      <c r="C67" s="6" t="s">
        <v>2545</v>
      </c>
      <c r="D67" s="6" t="s">
        <v>2552</v>
      </c>
      <c r="E67" s="6" t="s">
        <v>2775</v>
      </c>
      <c r="F67" s="25">
        <v>8</v>
      </c>
      <c r="G67" s="25">
        <v>0.15</v>
      </c>
      <c r="H67" s="6" t="s">
        <v>41</v>
      </c>
      <c r="I67" s="2" t="s">
        <v>4139</v>
      </c>
      <c r="J67" s="269">
        <v>44386.340115740742</v>
      </c>
      <c r="K67" s="2" t="s">
        <v>3829</v>
      </c>
      <c r="L67" s="269">
        <v>44435.339537037034</v>
      </c>
      <c r="M67" s="2" t="s">
        <v>3829</v>
      </c>
      <c r="N67" s="2" t="s">
        <v>3830</v>
      </c>
      <c r="O67" s="2" t="s">
        <v>3831</v>
      </c>
      <c r="P67" s="2" t="s">
        <v>3831</v>
      </c>
    </row>
    <row r="68" spans="2:16" s="2" customFormat="1" ht="10.199999999999999" x14ac:dyDescent="0.2">
      <c r="B68" s="6" t="s">
        <v>4142</v>
      </c>
      <c r="C68" s="6" t="s">
        <v>2545</v>
      </c>
      <c r="D68" s="6" t="s">
        <v>2546</v>
      </c>
      <c r="E68" s="6" t="s">
        <v>2775</v>
      </c>
      <c r="F68" s="25">
        <v>3</v>
      </c>
      <c r="G68" s="25">
        <v>0.1</v>
      </c>
      <c r="H68" s="6" t="s">
        <v>41</v>
      </c>
      <c r="I68" s="2" t="s">
        <v>4141</v>
      </c>
      <c r="J68" s="269">
        <v>44386.340115740742</v>
      </c>
      <c r="K68" s="2" t="s">
        <v>3829</v>
      </c>
      <c r="L68" s="269">
        <v>44435.343692129631</v>
      </c>
      <c r="M68" s="2" t="s">
        <v>3829</v>
      </c>
      <c r="N68" s="2" t="s">
        <v>3830</v>
      </c>
      <c r="O68" s="2" t="s">
        <v>3831</v>
      </c>
      <c r="P68" s="2" t="s">
        <v>3831</v>
      </c>
    </row>
    <row r="69" spans="2:16" s="2" customFormat="1" ht="10.199999999999999" x14ac:dyDescent="0.2">
      <c r="B69" s="6" t="s">
        <v>4144</v>
      </c>
      <c r="C69" s="6" t="s">
        <v>2545</v>
      </c>
      <c r="D69" s="6" t="s">
        <v>2558</v>
      </c>
      <c r="E69" s="6" t="s">
        <v>2775</v>
      </c>
      <c r="F69" s="25">
        <v>3</v>
      </c>
      <c r="G69" s="25">
        <v>0.1</v>
      </c>
      <c r="H69" s="6" t="s">
        <v>41</v>
      </c>
      <c r="I69" s="2" t="s">
        <v>4143</v>
      </c>
      <c r="J69" s="269">
        <v>44386.340115740742</v>
      </c>
      <c r="K69" s="2" t="s">
        <v>3829</v>
      </c>
      <c r="L69" s="269">
        <v>44435.343553240738</v>
      </c>
      <c r="M69" s="2" t="s">
        <v>3829</v>
      </c>
      <c r="N69" s="2" t="s">
        <v>3830</v>
      </c>
      <c r="O69" s="2" t="s">
        <v>3831</v>
      </c>
      <c r="P69" s="2" t="s">
        <v>3831</v>
      </c>
    </row>
    <row r="70" spans="2:16" s="2" customFormat="1" ht="10.199999999999999" x14ac:dyDescent="0.2">
      <c r="B70" s="6" t="s">
        <v>4148</v>
      </c>
      <c r="C70" s="6" t="s">
        <v>2545</v>
      </c>
      <c r="D70" s="6" t="s">
        <v>2558</v>
      </c>
      <c r="E70" s="6" t="s">
        <v>2775</v>
      </c>
      <c r="F70" s="25">
        <v>2.5</v>
      </c>
      <c r="G70" s="25">
        <v>0.3</v>
      </c>
      <c r="H70" s="6" t="s">
        <v>41</v>
      </c>
      <c r="I70" s="2" t="s">
        <v>4147</v>
      </c>
      <c r="J70" s="269">
        <v>44386.340115740742</v>
      </c>
      <c r="K70" s="2" t="s">
        <v>3829</v>
      </c>
      <c r="L70" s="269">
        <v>44435.346493055556</v>
      </c>
      <c r="M70" s="2" t="s">
        <v>3829</v>
      </c>
      <c r="N70" s="2" t="s">
        <v>3830</v>
      </c>
      <c r="O70" s="2" t="s">
        <v>3831</v>
      </c>
      <c r="P70" s="2" t="s">
        <v>3831</v>
      </c>
    </row>
    <row r="71" spans="2:16" s="2" customFormat="1" ht="10.199999999999999" x14ac:dyDescent="0.2">
      <c r="B71" s="6" t="s">
        <v>4146</v>
      </c>
      <c r="C71" s="6" t="s">
        <v>2545</v>
      </c>
      <c r="D71" s="6" t="s">
        <v>2558</v>
      </c>
      <c r="E71" s="6" t="s">
        <v>2775</v>
      </c>
      <c r="F71" s="25">
        <v>6</v>
      </c>
      <c r="G71" s="25">
        <v>0.2</v>
      </c>
      <c r="H71" s="6" t="s">
        <v>41</v>
      </c>
      <c r="I71" s="2" t="s">
        <v>4145</v>
      </c>
      <c r="J71" s="269">
        <v>44386.340115740742</v>
      </c>
      <c r="K71" s="2" t="s">
        <v>3829</v>
      </c>
      <c r="L71" s="269">
        <v>44435.34584490741</v>
      </c>
      <c r="M71" s="2" t="s">
        <v>3829</v>
      </c>
      <c r="N71" s="2" t="s">
        <v>3830</v>
      </c>
      <c r="O71" s="2" t="s">
        <v>3831</v>
      </c>
      <c r="P71" s="2" t="s">
        <v>3831</v>
      </c>
    </row>
    <row r="72" spans="2:16" s="2" customFormat="1" ht="10.199999999999999" x14ac:dyDescent="0.2">
      <c r="B72" s="6" t="s">
        <v>4105</v>
      </c>
      <c r="C72" s="6" t="s">
        <v>2545</v>
      </c>
      <c r="D72" s="6" t="s">
        <v>2546</v>
      </c>
      <c r="E72" s="6" t="s">
        <v>2652</v>
      </c>
      <c r="F72" s="25">
        <v>3.8</v>
      </c>
      <c r="G72" s="25">
        <v>0.4</v>
      </c>
      <c r="H72" s="6" t="s">
        <v>41</v>
      </c>
      <c r="I72" s="2" t="s">
        <v>4104</v>
      </c>
      <c r="J72" s="269">
        <v>44386.340115740742</v>
      </c>
      <c r="K72" s="2" t="s">
        <v>3829</v>
      </c>
      <c r="L72" s="269">
        <v>44434.34952546296</v>
      </c>
      <c r="M72" s="2" t="s">
        <v>3829</v>
      </c>
      <c r="N72" s="2" t="s">
        <v>3830</v>
      </c>
      <c r="O72" s="2" t="s">
        <v>3831</v>
      </c>
      <c r="P72" s="2" t="s">
        <v>3831</v>
      </c>
    </row>
    <row r="73" spans="2:16" s="2" customFormat="1" ht="10.199999999999999" x14ac:dyDescent="0.2">
      <c r="B73" s="6" t="s">
        <v>3867</v>
      </c>
      <c r="C73" s="6" t="s">
        <v>2595</v>
      </c>
      <c r="D73" s="6" t="s">
        <v>2608</v>
      </c>
      <c r="E73" s="6" t="s">
        <v>3865</v>
      </c>
      <c r="F73" s="25">
        <v>5</v>
      </c>
      <c r="G73" s="25">
        <v>0.65</v>
      </c>
      <c r="H73" s="6" t="s">
        <v>41</v>
      </c>
      <c r="I73" s="2" t="s">
        <v>3866</v>
      </c>
      <c r="J73" s="269">
        <v>44386.340115740742</v>
      </c>
      <c r="K73" s="2" t="s">
        <v>3829</v>
      </c>
      <c r="L73" s="269">
        <v>44424.382557870369</v>
      </c>
      <c r="M73" s="2" t="s">
        <v>3829</v>
      </c>
      <c r="N73" s="2" t="s">
        <v>3830</v>
      </c>
      <c r="O73" s="2" t="s">
        <v>3831</v>
      </c>
      <c r="P73" s="2" t="s">
        <v>3831</v>
      </c>
    </row>
    <row r="74" spans="2:16" s="2" customFormat="1" ht="10.199999999999999" x14ac:dyDescent="0.2">
      <c r="B74" s="6" t="s">
        <v>3863</v>
      </c>
      <c r="C74" s="6" t="s">
        <v>2595</v>
      </c>
      <c r="D74" s="6" t="s">
        <v>2608</v>
      </c>
      <c r="E74" s="6" t="s">
        <v>3865</v>
      </c>
      <c r="F74" s="25">
        <v>5</v>
      </c>
      <c r="G74" s="25">
        <v>0.6</v>
      </c>
      <c r="H74" s="6" t="s">
        <v>41</v>
      </c>
      <c r="I74" s="2" t="s">
        <v>3862</v>
      </c>
      <c r="J74" s="269">
        <v>44386.340115740742</v>
      </c>
      <c r="K74" s="2" t="s">
        <v>3829</v>
      </c>
      <c r="L74" s="269">
        <v>44424.375451388885</v>
      </c>
      <c r="M74" s="2" t="s">
        <v>3829</v>
      </c>
      <c r="N74" s="2" t="s">
        <v>3830</v>
      </c>
      <c r="O74" s="2" t="s">
        <v>3831</v>
      </c>
      <c r="P74" s="2" t="s">
        <v>3831</v>
      </c>
    </row>
    <row r="75" spans="2:16" s="2" customFormat="1" ht="10.199999999999999" x14ac:dyDescent="0.2">
      <c r="B75" s="6" t="s">
        <v>3880</v>
      </c>
      <c r="C75" s="6" t="s">
        <v>2595</v>
      </c>
      <c r="D75" s="6" t="s">
        <v>2608</v>
      </c>
      <c r="E75" s="6" t="s">
        <v>3881</v>
      </c>
      <c r="F75" s="25">
        <v>5</v>
      </c>
      <c r="G75" s="25">
        <v>0.8</v>
      </c>
      <c r="H75" s="6" t="s">
        <v>41</v>
      </c>
      <c r="I75" s="2" t="s">
        <v>3879</v>
      </c>
      <c r="J75" s="269">
        <v>44386.340115740742</v>
      </c>
      <c r="K75" s="2" t="s">
        <v>3829</v>
      </c>
      <c r="L75" s="269">
        <v>44424.387743055559</v>
      </c>
      <c r="M75" s="2" t="s">
        <v>3829</v>
      </c>
      <c r="N75" s="2" t="s">
        <v>3830</v>
      </c>
      <c r="O75" s="2" t="s">
        <v>3831</v>
      </c>
      <c r="P75" s="2" t="s">
        <v>3831</v>
      </c>
    </row>
    <row r="76" spans="2:16" s="2" customFormat="1" ht="10.199999999999999" x14ac:dyDescent="0.2">
      <c r="B76" s="6" t="s">
        <v>3883</v>
      </c>
      <c r="C76" s="6" t="s">
        <v>2595</v>
      </c>
      <c r="D76" s="6" t="s">
        <v>2608</v>
      </c>
      <c r="E76" s="6" t="s">
        <v>3881</v>
      </c>
      <c r="F76" s="25">
        <v>5.5</v>
      </c>
      <c r="G76" s="25">
        <v>0.65</v>
      </c>
      <c r="H76" s="6" t="s">
        <v>41</v>
      </c>
      <c r="I76" s="2" t="s">
        <v>3882</v>
      </c>
      <c r="J76" s="269">
        <v>44386.340115740742</v>
      </c>
      <c r="K76" s="2" t="s">
        <v>3829</v>
      </c>
      <c r="L76" s="269">
        <v>44424.38921296296</v>
      </c>
      <c r="M76" s="2" t="s">
        <v>3829</v>
      </c>
      <c r="N76" s="2" t="s">
        <v>3830</v>
      </c>
      <c r="O76" s="2" t="s">
        <v>3831</v>
      </c>
      <c r="P76" s="2" t="s">
        <v>3831</v>
      </c>
    </row>
    <row r="77" spans="2:16" s="2" customFormat="1" ht="10.199999999999999" x14ac:dyDescent="0.2">
      <c r="B77" s="6" t="s">
        <v>3917</v>
      </c>
      <c r="C77" s="6" t="s">
        <v>2595</v>
      </c>
      <c r="D77" s="6" t="s">
        <v>2596</v>
      </c>
      <c r="E77" s="6" t="s">
        <v>3918</v>
      </c>
      <c r="F77" s="25">
        <v>6</v>
      </c>
      <c r="G77" s="25">
        <v>0.75</v>
      </c>
      <c r="H77" s="6" t="s">
        <v>41</v>
      </c>
      <c r="I77" s="2" t="s">
        <v>3916</v>
      </c>
      <c r="J77" s="269">
        <v>44386.340115740742</v>
      </c>
      <c r="K77" s="2" t="s">
        <v>3829</v>
      </c>
      <c r="L77" s="269">
        <v>44425.333240740743</v>
      </c>
      <c r="M77" s="2" t="s">
        <v>3829</v>
      </c>
      <c r="N77" s="2" t="s">
        <v>3830</v>
      </c>
      <c r="O77" s="2" t="s">
        <v>3831</v>
      </c>
      <c r="P77" s="2" t="s">
        <v>3831</v>
      </c>
    </row>
    <row r="78" spans="2:16" s="2" customFormat="1" ht="10.199999999999999" x14ac:dyDescent="0.2">
      <c r="B78" s="6" t="s">
        <v>3852</v>
      </c>
      <c r="C78" s="6" t="s">
        <v>2595</v>
      </c>
      <c r="D78" s="6" t="s">
        <v>2608</v>
      </c>
      <c r="E78" s="6" t="s">
        <v>3854</v>
      </c>
      <c r="F78" s="25">
        <v>11</v>
      </c>
      <c r="G78" s="25">
        <v>0.8</v>
      </c>
      <c r="H78" s="6" t="s">
        <v>41</v>
      </c>
      <c r="I78" s="2" t="s">
        <v>3851</v>
      </c>
      <c r="J78" s="269">
        <v>44386.340115740742</v>
      </c>
      <c r="K78" s="2" t="s">
        <v>3829</v>
      </c>
      <c r="L78" s="269">
        <v>44424.323067129626</v>
      </c>
      <c r="M78" s="2" t="s">
        <v>3829</v>
      </c>
      <c r="N78" s="2" t="s">
        <v>3831</v>
      </c>
      <c r="O78" s="2" t="s">
        <v>3831</v>
      </c>
      <c r="P78" s="2" t="s">
        <v>3831</v>
      </c>
    </row>
    <row r="79" spans="2:16" s="2" customFormat="1" ht="10.199999999999999" x14ac:dyDescent="0.2">
      <c r="B79" s="6" t="s">
        <v>3877</v>
      </c>
      <c r="C79" s="6" t="s">
        <v>2595</v>
      </c>
      <c r="D79" s="6" t="s">
        <v>2608</v>
      </c>
      <c r="E79" s="6" t="s">
        <v>3878</v>
      </c>
      <c r="F79" s="25">
        <v>6</v>
      </c>
      <c r="G79" s="25">
        <v>0.65</v>
      </c>
      <c r="H79" s="6" t="s">
        <v>41</v>
      </c>
      <c r="I79" s="2" t="s">
        <v>3876</v>
      </c>
      <c r="J79" s="269">
        <v>44386.340115740742</v>
      </c>
      <c r="K79" s="2" t="s">
        <v>3829</v>
      </c>
      <c r="L79" s="269">
        <v>44424.386400462965</v>
      </c>
      <c r="M79" s="2" t="s">
        <v>3829</v>
      </c>
      <c r="N79" s="2" t="s">
        <v>3830</v>
      </c>
      <c r="O79" s="2" t="s">
        <v>3831</v>
      </c>
      <c r="P79" s="2" t="s">
        <v>3831</v>
      </c>
    </row>
    <row r="80" spans="2:16" s="2" customFormat="1" ht="10.199999999999999" x14ac:dyDescent="0.2">
      <c r="B80" s="6" t="s">
        <v>3893</v>
      </c>
      <c r="C80" s="6" t="s">
        <v>2595</v>
      </c>
      <c r="D80" s="6" t="s">
        <v>2608</v>
      </c>
      <c r="E80" s="6" t="s">
        <v>3894</v>
      </c>
      <c r="F80" s="25">
        <v>5</v>
      </c>
      <c r="G80" s="25">
        <v>0.6</v>
      </c>
      <c r="H80" s="6" t="s">
        <v>41</v>
      </c>
      <c r="I80" s="2" t="s">
        <v>3892</v>
      </c>
      <c r="J80" s="269">
        <v>44386.340115740742</v>
      </c>
      <c r="K80" s="2" t="s">
        <v>3829</v>
      </c>
      <c r="L80" s="269">
        <v>44424.456261574072</v>
      </c>
      <c r="M80" s="2" t="s">
        <v>3829</v>
      </c>
      <c r="N80" s="2" t="s">
        <v>3830</v>
      </c>
      <c r="O80" s="2" t="s">
        <v>3831</v>
      </c>
      <c r="P80" s="2" t="s">
        <v>3831</v>
      </c>
    </row>
    <row r="81" spans="2:16" s="2" customFormat="1" ht="10.199999999999999" x14ac:dyDescent="0.2">
      <c r="B81" s="6" t="s">
        <v>3896</v>
      </c>
      <c r="C81" s="6" t="s">
        <v>2595</v>
      </c>
      <c r="D81" s="6" t="s">
        <v>2608</v>
      </c>
      <c r="E81" s="6" t="s">
        <v>3897</v>
      </c>
      <c r="F81" s="25">
        <v>5</v>
      </c>
      <c r="G81" s="25">
        <v>0.8</v>
      </c>
      <c r="H81" s="6" t="s">
        <v>41</v>
      </c>
      <c r="I81" s="2" t="s">
        <v>3895</v>
      </c>
      <c r="J81" s="269">
        <v>44386.340115740742</v>
      </c>
      <c r="K81" s="2" t="s">
        <v>3829</v>
      </c>
      <c r="L81" s="269">
        <v>44424.460011574076</v>
      </c>
      <c r="M81" s="2" t="s">
        <v>3829</v>
      </c>
      <c r="N81" s="2" t="s">
        <v>3830</v>
      </c>
      <c r="O81" s="2" t="s">
        <v>3831</v>
      </c>
      <c r="P81" s="2" t="s">
        <v>3831</v>
      </c>
    </row>
    <row r="82" spans="2:16" s="2" customFormat="1" ht="10.199999999999999" x14ac:dyDescent="0.2">
      <c r="B82" s="6" t="s">
        <v>3899</v>
      </c>
      <c r="C82" s="6" t="s">
        <v>2595</v>
      </c>
      <c r="D82" s="6" t="s">
        <v>2621</v>
      </c>
      <c r="E82" s="6" t="s">
        <v>2622</v>
      </c>
      <c r="F82" s="25">
        <v>14</v>
      </c>
      <c r="G82" s="25">
        <v>0.75</v>
      </c>
      <c r="H82" s="6" t="s">
        <v>41</v>
      </c>
      <c r="I82" s="2" t="s">
        <v>3898</v>
      </c>
      <c r="J82" s="269">
        <v>44386.340115740742</v>
      </c>
      <c r="K82" s="2" t="s">
        <v>3829</v>
      </c>
      <c r="L82" s="269">
        <v>44424.460659722223</v>
      </c>
      <c r="M82" s="2" t="s">
        <v>3829</v>
      </c>
      <c r="N82" s="2" t="s">
        <v>3830</v>
      </c>
      <c r="O82" s="2" t="s">
        <v>3831</v>
      </c>
      <c r="P82" s="2" t="s">
        <v>3831</v>
      </c>
    </row>
    <row r="83" spans="2:16" s="2" customFormat="1" ht="10.199999999999999" x14ac:dyDescent="0.2">
      <c r="B83" s="6" t="s">
        <v>4001</v>
      </c>
      <c r="C83" s="6" t="s">
        <v>2660</v>
      </c>
      <c r="D83" s="6" t="s">
        <v>2663</v>
      </c>
      <c r="E83" s="6" t="s">
        <v>4002</v>
      </c>
      <c r="F83" s="25">
        <v>3.5</v>
      </c>
      <c r="G83" s="25">
        <v>1</v>
      </c>
      <c r="H83" s="6" t="s">
        <v>41</v>
      </c>
      <c r="I83" s="2" t="s">
        <v>4000</v>
      </c>
      <c r="J83" s="269">
        <v>44386.340115740742</v>
      </c>
      <c r="K83" s="2" t="s">
        <v>3829</v>
      </c>
      <c r="L83" s="269">
        <v>44427.32849537037</v>
      </c>
      <c r="M83" s="2" t="s">
        <v>3829</v>
      </c>
      <c r="N83" s="2" t="s">
        <v>3830</v>
      </c>
      <c r="O83" s="2" t="s">
        <v>3831</v>
      </c>
      <c r="P83" s="2" t="s">
        <v>3831</v>
      </c>
    </row>
    <row r="84" spans="2:16" s="2" customFormat="1" ht="10.199999999999999" x14ac:dyDescent="0.2">
      <c r="B84" s="6" t="s">
        <v>3973</v>
      </c>
      <c r="C84" s="6" t="s">
        <v>2660</v>
      </c>
      <c r="D84" s="6" t="s">
        <v>2663</v>
      </c>
      <c r="E84" s="6" t="s">
        <v>3975</v>
      </c>
      <c r="F84" s="25">
        <v>6</v>
      </c>
      <c r="G84" s="25">
        <v>0.6</v>
      </c>
      <c r="H84" s="6" t="s">
        <v>3976</v>
      </c>
      <c r="I84" s="2" t="s">
        <v>3972</v>
      </c>
      <c r="J84" s="269">
        <v>44386.340115740742</v>
      </c>
      <c r="K84" s="2" t="s">
        <v>3829</v>
      </c>
      <c r="L84" s="269">
        <v>44427.308449074073</v>
      </c>
      <c r="M84" s="2" t="s">
        <v>3829</v>
      </c>
      <c r="N84" s="2" t="s">
        <v>3830</v>
      </c>
      <c r="O84" s="2" t="s">
        <v>3831</v>
      </c>
      <c r="P84" s="2" t="s">
        <v>3831</v>
      </c>
    </row>
    <row r="85" spans="2:16" s="2" customFormat="1" ht="10.199999999999999" x14ac:dyDescent="0.2">
      <c r="B85" s="6" t="s">
        <v>3971</v>
      </c>
      <c r="C85" s="6" t="s">
        <v>2660</v>
      </c>
      <c r="D85" s="6" t="s">
        <v>2663</v>
      </c>
      <c r="E85" s="6" t="s">
        <v>2670</v>
      </c>
      <c r="F85" s="25">
        <v>8</v>
      </c>
      <c r="G85" s="25">
        <v>0.7</v>
      </c>
      <c r="H85" s="6" t="s">
        <v>41</v>
      </c>
      <c r="I85" s="2" t="s">
        <v>3970</v>
      </c>
      <c r="J85" s="269">
        <v>44386.340115740742</v>
      </c>
      <c r="K85" s="2" t="s">
        <v>3829</v>
      </c>
      <c r="L85" s="269">
        <v>44427.302731481483</v>
      </c>
      <c r="M85" s="2" t="s">
        <v>3829</v>
      </c>
      <c r="N85" s="2" t="s">
        <v>3830</v>
      </c>
      <c r="O85" s="2" t="s">
        <v>3831</v>
      </c>
      <c r="P85" s="2" t="s">
        <v>3831</v>
      </c>
    </row>
    <row r="86" spans="2:16" s="2" customFormat="1" ht="10.199999999999999" x14ac:dyDescent="0.2">
      <c r="B86" s="6" t="s">
        <v>3890</v>
      </c>
      <c r="C86" s="6" t="s">
        <v>2595</v>
      </c>
      <c r="D86" s="6" t="s">
        <v>2626</v>
      </c>
      <c r="E86" s="6" t="s">
        <v>3891</v>
      </c>
      <c r="F86" s="25">
        <v>6</v>
      </c>
      <c r="G86" s="25">
        <v>0.6</v>
      </c>
      <c r="H86" s="6" t="s">
        <v>41</v>
      </c>
      <c r="I86" s="2" t="s">
        <v>3889</v>
      </c>
      <c r="J86" s="269">
        <v>44386.340115740742</v>
      </c>
      <c r="K86" s="2" t="s">
        <v>3829</v>
      </c>
      <c r="L86" s="269">
        <v>44424.391736111109</v>
      </c>
      <c r="M86" s="2" t="s">
        <v>3829</v>
      </c>
      <c r="N86" s="2" t="s">
        <v>3830</v>
      </c>
      <c r="O86" s="2" t="s">
        <v>3831</v>
      </c>
      <c r="P86" s="2" t="s">
        <v>3831</v>
      </c>
    </row>
    <row r="87" spans="2:16" s="2" customFormat="1" ht="10.199999999999999" x14ac:dyDescent="0.2">
      <c r="B87" s="6" t="s">
        <v>3888</v>
      </c>
      <c r="C87" s="6" t="s">
        <v>2595</v>
      </c>
      <c r="D87" s="6" t="s">
        <v>2626</v>
      </c>
      <c r="E87" s="6" t="s">
        <v>2622</v>
      </c>
      <c r="F87" s="25">
        <v>12</v>
      </c>
      <c r="G87" s="25">
        <v>0.8</v>
      </c>
      <c r="H87" s="6" t="s">
        <v>41</v>
      </c>
      <c r="I87" s="2" t="s">
        <v>3887</v>
      </c>
      <c r="J87" s="269">
        <v>44386.340115740742</v>
      </c>
      <c r="K87" s="2" t="s">
        <v>3829</v>
      </c>
      <c r="L87" s="269">
        <v>44424.391053240739</v>
      </c>
      <c r="M87" s="2" t="s">
        <v>3829</v>
      </c>
      <c r="N87" s="2" t="s">
        <v>3830</v>
      </c>
      <c r="O87" s="2" t="s">
        <v>3831</v>
      </c>
      <c r="P87" s="2" t="s">
        <v>3831</v>
      </c>
    </row>
    <row r="88" spans="2:16" s="2" customFormat="1" ht="10.199999999999999" x14ac:dyDescent="0.2">
      <c r="B88" s="6" t="s">
        <v>3885</v>
      </c>
      <c r="C88" s="6" t="s">
        <v>2595</v>
      </c>
      <c r="D88" s="6" t="s">
        <v>2608</v>
      </c>
      <c r="E88" s="6" t="s">
        <v>2622</v>
      </c>
      <c r="F88" s="25">
        <v>6</v>
      </c>
      <c r="G88" s="25">
        <v>0.6</v>
      </c>
      <c r="H88" s="6" t="s">
        <v>41</v>
      </c>
      <c r="I88" s="2" t="s">
        <v>3884</v>
      </c>
      <c r="J88" s="269">
        <v>44386.340115740742</v>
      </c>
      <c r="K88" s="2" t="s">
        <v>3829</v>
      </c>
      <c r="L88" s="269">
        <v>44424.390208333331</v>
      </c>
      <c r="M88" s="2" t="s">
        <v>3829</v>
      </c>
      <c r="N88" s="2" t="s">
        <v>3830</v>
      </c>
      <c r="O88" s="2" t="s">
        <v>3831</v>
      </c>
      <c r="P88" s="2" t="s">
        <v>3831</v>
      </c>
    </row>
    <row r="89" spans="2:16" s="2" customFormat="1" ht="10.199999999999999" x14ac:dyDescent="0.2">
      <c r="B89" s="6" t="s">
        <v>4110</v>
      </c>
      <c r="C89" s="6" t="s">
        <v>2584</v>
      </c>
      <c r="D89" s="6" t="s">
        <v>2696</v>
      </c>
      <c r="E89" s="6" t="s">
        <v>4111</v>
      </c>
      <c r="F89" s="25">
        <v>6.5</v>
      </c>
      <c r="G89" s="25">
        <v>1.1499999999999999</v>
      </c>
      <c r="H89" s="6" t="s">
        <v>41</v>
      </c>
      <c r="I89" s="2" t="s">
        <v>4109</v>
      </c>
      <c r="J89" s="269">
        <v>44386.340115740742</v>
      </c>
      <c r="K89" s="2" t="s">
        <v>3829</v>
      </c>
      <c r="L89" s="269">
        <v>44434.386712962965</v>
      </c>
      <c r="M89" s="2" t="s">
        <v>3829</v>
      </c>
      <c r="N89" s="2" t="s">
        <v>3830</v>
      </c>
      <c r="O89" s="2" t="s">
        <v>3831</v>
      </c>
      <c r="P89" s="2" t="s">
        <v>3831</v>
      </c>
    </row>
    <row r="90" spans="2:16" s="2" customFormat="1" ht="10.199999999999999" x14ac:dyDescent="0.2">
      <c r="B90" s="6" t="s">
        <v>4113</v>
      </c>
      <c r="C90" s="6" t="s">
        <v>2584</v>
      </c>
      <c r="D90" s="6" t="s">
        <v>2696</v>
      </c>
      <c r="E90" s="6" t="s">
        <v>4114</v>
      </c>
      <c r="F90" s="25">
        <v>6</v>
      </c>
      <c r="G90" s="25">
        <v>0.55000000000000004</v>
      </c>
      <c r="H90" s="6" t="s">
        <v>41</v>
      </c>
      <c r="I90" s="2" t="s">
        <v>4112</v>
      </c>
      <c r="J90" s="269">
        <v>44386.340115740742</v>
      </c>
      <c r="K90" s="2" t="s">
        <v>3829</v>
      </c>
      <c r="L90" s="269">
        <v>44434.39334490741</v>
      </c>
      <c r="M90" s="2" t="s">
        <v>3829</v>
      </c>
      <c r="N90" s="2" t="s">
        <v>3830</v>
      </c>
      <c r="O90" s="2" t="s">
        <v>3831</v>
      </c>
      <c r="P90" s="2" t="s">
        <v>3831</v>
      </c>
    </row>
    <row r="91" spans="2:16" s="2" customFormat="1" ht="10.199999999999999" x14ac:dyDescent="0.2">
      <c r="B91" s="6" t="s">
        <v>3978</v>
      </c>
      <c r="C91" s="6" t="s">
        <v>2660</v>
      </c>
      <c r="D91" s="6" t="s">
        <v>2731</v>
      </c>
      <c r="E91" s="6" t="s">
        <v>2731</v>
      </c>
      <c r="F91" s="25">
        <v>3</v>
      </c>
      <c r="G91" s="25">
        <v>0.75</v>
      </c>
      <c r="H91" s="6" t="s">
        <v>41</v>
      </c>
      <c r="I91" s="2" t="s">
        <v>3977</v>
      </c>
      <c r="J91" s="269">
        <v>44386.340115740742</v>
      </c>
      <c r="K91" s="2" t="s">
        <v>3829</v>
      </c>
      <c r="L91" s="269">
        <v>44427.310486111113</v>
      </c>
      <c r="M91" s="2" t="s">
        <v>3829</v>
      </c>
      <c r="N91" s="2" t="s">
        <v>3830</v>
      </c>
      <c r="O91" s="2" t="s">
        <v>3831</v>
      </c>
      <c r="P91" s="2" t="s">
        <v>3831</v>
      </c>
    </row>
    <row r="92" spans="2:16" s="2" customFormat="1" ht="10.199999999999999" x14ac:dyDescent="0.2">
      <c r="B92" s="6" t="s">
        <v>4103</v>
      </c>
      <c r="C92" s="6" t="s">
        <v>2545</v>
      </c>
      <c r="D92" s="6" t="s">
        <v>2546</v>
      </c>
      <c r="E92" s="6" t="s">
        <v>4097</v>
      </c>
      <c r="F92" s="25">
        <v>2.5</v>
      </c>
      <c r="G92" s="25">
        <v>0.25</v>
      </c>
      <c r="H92" s="6" t="s">
        <v>41</v>
      </c>
      <c r="I92" s="2" t="s">
        <v>4102</v>
      </c>
      <c r="J92" s="269">
        <v>44386.340115740742</v>
      </c>
      <c r="K92" s="2" t="s">
        <v>3829</v>
      </c>
      <c r="L92" s="269">
        <v>44434.347210648149</v>
      </c>
      <c r="M92" s="2" t="s">
        <v>3829</v>
      </c>
      <c r="N92" s="2" t="s">
        <v>3830</v>
      </c>
      <c r="O92" s="2" t="s">
        <v>3831</v>
      </c>
      <c r="P92" s="2" t="s">
        <v>3831</v>
      </c>
    </row>
    <row r="93" spans="2:16" s="2" customFormat="1" ht="10.199999999999999" x14ac:dyDescent="0.2">
      <c r="B93" s="6" t="s">
        <v>4099</v>
      </c>
      <c r="C93" s="6" t="s">
        <v>2545</v>
      </c>
      <c r="D93" s="6" t="s">
        <v>2546</v>
      </c>
      <c r="E93" s="6" t="s">
        <v>4097</v>
      </c>
      <c r="F93" s="25">
        <v>1.7</v>
      </c>
      <c r="G93" s="25">
        <v>0.2</v>
      </c>
      <c r="H93" s="6" t="s">
        <v>41</v>
      </c>
      <c r="I93" s="2" t="s">
        <v>4098</v>
      </c>
      <c r="J93" s="269">
        <v>44386.340115740742</v>
      </c>
      <c r="K93" s="2" t="s">
        <v>3829</v>
      </c>
      <c r="L93" s="269">
        <v>44434.342766203707</v>
      </c>
      <c r="M93" s="2" t="s">
        <v>3829</v>
      </c>
      <c r="N93" s="2" t="s">
        <v>3830</v>
      </c>
      <c r="O93" s="2" t="s">
        <v>3831</v>
      </c>
      <c r="P93" s="2" t="s">
        <v>3831</v>
      </c>
    </row>
    <row r="94" spans="2:16" s="2" customFormat="1" ht="10.199999999999999" x14ac:dyDescent="0.2">
      <c r="B94" s="6" t="s">
        <v>4095</v>
      </c>
      <c r="C94" s="6" t="s">
        <v>2545</v>
      </c>
      <c r="D94" s="6" t="s">
        <v>2546</v>
      </c>
      <c r="E94" s="6" t="s">
        <v>4097</v>
      </c>
      <c r="F94" s="25">
        <v>6</v>
      </c>
      <c r="G94" s="25">
        <v>0.35</v>
      </c>
      <c r="H94" s="6" t="s">
        <v>41</v>
      </c>
      <c r="I94" s="2" t="s">
        <v>4094</v>
      </c>
      <c r="J94" s="269">
        <v>44386.340115740742</v>
      </c>
      <c r="K94" s="2" t="s">
        <v>3829</v>
      </c>
      <c r="L94" s="269">
        <v>44434.342222222222</v>
      </c>
      <c r="M94" s="2" t="s">
        <v>3829</v>
      </c>
      <c r="N94" s="2" t="s">
        <v>3830</v>
      </c>
      <c r="O94" s="2" t="s">
        <v>3831</v>
      </c>
      <c r="P94" s="2" t="s">
        <v>3831</v>
      </c>
    </row>
    <row r="95" spans="2:16" s="2" customFormat="1" ht="10.199999999999999" x14ac:dyDescent="0.2">
      <c r="B95" s="6" t="s">
        <v>3999</v>
      </c>
      <c r="C95" s="6" t="s">
        <v>2660</v>
      </c>
      <c r="D95" s="6" t="s">
        <v>2663</v>
      </c>
      <c r="E95" s="6" t="s">
        <v>3997</v>
      </c>
      <c r="F95" s="25">
        <v>3</v>
      </c>
      <c r="G95" s="25">
        <v>0.05</v>
      </c>
      <c r="H95" s="6" t="s">
        <v>41</v>
      </c>
      <c r="I95" s="2" t="s">
        <v>3998</v>
      </c>
      <c r="J95" s="269">
        <v>44386.340115740742</v>
      </c>
      <c r="K95" s="2" t="s">
        <v>3829</v>
      </c>
      <c r="L95" s="269">
        <v>44427.328136574077</v>
      </c>
      <c r="M95" s="2" t="s">
        <v>3829</v>
      </c>
      <c r="N95" s="2" t="s">
        <v>3830</v>
      </c>
      <c r="O95" s="2" t="s">
        <v>3831</v>
      </c>
      <c r="P95" s="2" t="s">
        <v>3831</v>
      </c>
    </row>
    <row r="96" spans="2:16" s="2" customFormat="1" ht="10.199999999999999" x14ac:dyDescent="0.2">
      <c r="B96" s="6" t="s">
        <v>3996</v>
      </c>
      <c r="C96" s="6" t="s">
        <v>2660</v>
      </c>
      <c r="D96" s="6" t="s">
        <v>2663</v>
      </c>
      <c r="E96" s="6" t="s">
        <v>3997</v>
      </c>
      <c r="F96" s="25">
        <v>3.5</v>
      </c>
      <c r="G96" s="25">
        <v>0.45</v>
      </c>
      <c r="H96" s="6" t="s">
        <v>41</v>
      </c>
      <c r="I96" s="2" t="s">
        <v>3995</v>
      </c>
      <c r="J96" s="269">
        <v>44386.340115740742</v>
      </c>
      <c r="K96" s="2" t="s">
        <v>3829</v>
      </c>
      <c r="L96" s="269">
        <v>44427.326307870368</v>
      </c>
      <c r="M96" s="2" t="s">
        <v>3829</v>
      </c>
      <c r="N96" s="2" t="s">
        <v>3830</v>
      </c>
      <c r="O96" s="2" t="s">
        <v>3831</v>
      </c>
      <c r="P96" s="2" t="s">
        <v>3831</v>
      </c>
    </row>
    <row r="97" spans="2:16" s="2" customFormat="1" ht="10.199999999999999" x14ac:dyDescent="0.2">
      <c r="B97" s="6" t="s">
        <v>3991</v>
      </c>
      <c r="C97" s="6" t="s">
        <v>2660</v>
      </c>
      <c r="D97" s="6" t="s">
        <v>2663</v>
      </c>
      <c r="E97" s="6" t="s">
        <v>3964</v>
      </c>
      <c r="F97" s="25">
        <v>6</v>
      </c>
      <c r="G97" s="25">
        <v>0.1</v>
      </c>
      <c r="H97" s="6" t="s">
        <v>41</v>
      </c>
      <c r="I97" s="2" t="s">
        <v>3990</v>
      </c>
      <c r="J97" s="269">
        <v>44386.340115740742</v>
      </c>
      <c r="K97" s="2" t="s">
        <v>3829</v>
      </c>
      <c r="L97" s="269">
        <v>44427.324224537035</v>
      </c>
      <c r="M97" s="2" t="s">
        <v>3829</v>
      </c>
      <c r="N97" s="2" t="s">
        <v>3830</v>
      </c>
      <c r="O97" s="2" t="s">
        <v>3831</v>
      </c>
      <c r="P97" s="2" t="s">
        <v>3831</v>
      </c>
    </row>
    <row r="98" spans="2:16" s="2" customFormat="1" ht="10.199999999999999" x14ac:dyDescent="0.2">
      <c r="B98" s="6" t="s">
        <v>3982</v>
      </c>
      <c r="C98" s="6" t="s">
        <v>2660</v>
      </c>
      <c r="D98" s="6" t="s">
        <v>2663</v>
      </c>
      <c r="E98" s="6" t="s">
        <v>3983</v>
      </c>
      <c r="F98" s="25">
        <v>2.5</v>
      </c>
      <c r="G98" s="25">
        <v>0.15</v>
      </c>
      <c r="H98" s="6" t="s">
        <v>41</v>
      </c>
      <c r="I98" s="2" t="s">
        <v>3981</v>
      </c>
      <c r="J98" s="269">
        <v>44386.340115740742</v>
      </c>
      <c r="K98" s="2" t="s">
        <v>3829</v>
      </c>
      <c r="L98" s="269">
        <v>44427.318865740737</v>
      </c>
      <c r="M98" s="2" t="s">
        <v>3829</v>
      </c>
      <c r="N98" s="2" t="s">
        <v>3830</v>
      </c>
      <c r="O98" s="2" t="s">
        <v>3831</v>
      </c>
      <c r="P98" s="2" t="s">
        <v>3831</v>
      </c>
    </row>
    <row r="99" spans="2:16" s="2" customFormat="1" ht="10.199999999999999" x14ac:dyDescent="0.2">
      <c r="B99" s="6" t="s">
        <v>3985</v>
      </c>
      <c r="C99" s="6" t="s">
        <v>2660</v>
      </c>
      <c r="D99" s="6" t="s">
        <v>2663</v>
      </c>
      <c r="E99" s="6" t="s">
        <v>3983</v>
      </c>
      <c r="F99" s="25">
        <v>5</v>
      </c>
      <c r="G99" s="25">
        <v>0.15</v>
      </c>
      <c r="H99" s="6" t="s">
        <v>41</v>
      </c>
      <c r="I99" s="2" t="s">
        <v>3984</v>
      </c>
      <c r="J99" s="269">
        <v>44386.340115740742</v>
      </c>
      <c r="K99" s="2" t="s">
        <v>3829</v>
      </c>
      <c r="L99" s="269">
        <v>44427.319432870368</v>
      </c>
      <c r="M99" s="2" t="s">
        <v>3829</v>
      </c>
      <c r="N99" s="2" t="s">
        <v>3830</v>
      </c>
      <c r="O99" s="2" t="s">
        <v>3831</v>
      </c>
      <c r="P99" s="2" t="s">
        <v>3831</v>
      </c>
    </row>
    <row r="100" spans="2:16" s="2" customFormat="1" ht="10.199999999999999" x14ac:dyDescent="0.2">
      <c r="B100" s="6" t="s">
        <v>4013</v>
      </c>
      <c r="C100" s="6" t="s">
        <v>2591</v>
      </c>
      <c r="D100" s="6" t="s">
        <v>2591</v>
      </c>
      <c r="E100" s="6" t="s">
        <v>2690</v>
      </c>
      <c r="F100" s="25">
        <v>5</v>
      </c>
      <c r="G100" s="25">
        <v>0.5</v>
      </c>
      <c r="H100" s="6" t="s">
        <v>41</v>
      </c>
      <c r="I100" s="2" t="s">
        <v>4012</v>
      </c>
      <c r="J100" s="269">
        <v>44386.340115740742</v>
      </c>
      <c r="K100" s="2" t="s">
        <v>3829</v>
      </c>
      <c r="L100" s="269">
        <v>44427.379062499997</v>
      </c>
      <c r="M100" s="2" t="s">
        <v>3829</v>
      </c>
      <c r="N100" s="2" t="s">
        <v>3830</v>
      </c>
      <c r="O100" s="2" t="s">
        <v>3831</v>
      </c>
      <c r="P100" s="2" t="s">
        <v>3831</v>
      </c>
    </row>
    <row r="101" spans="2:16" s="2" customFormat="1" ht="10.199999999999999" x14ac:dyDescent="0.2">
      <c r="B101" s="6" t="s">
        <v>4083</v>
      </c>
      <c r="C101" s="6" t="s">
        <v>2584</v>
      </c>
      <c r="D101" s="6" t="s">
        <v>2692</v>
      </c>
      <c r="E101" s="6" t="s">
        <v>4084</v>
      </c>
      <c r="F101" s="25">
        <v>3</v>
      </c>
      <c r="G101" s="25">
        <v>0.6</v>
      </c>
      <c r="H101" s="6" t="s">
        <v>41</v>
      </c>
      <c r="I101" s="2" t="s">
        <v>4082</v>
      </c>
      <c r="J101" s="269">
        <v>44386.340115740742</v>
      </c>
      <c r="K101" s="2" t="s">
        <v>3829</v>
      </c>
      <c r="L101" s="269">
        <v>44434.320416666669</v>
      </c>
      <c r="M101" s="2" t="s">
        <v>3829</v>
      </c>
      <c r="N101" s="2" t="s">
        <v>3830</v>
      </c>
      <c r="O101" s="2" t="s">
        <v>3831</v>
      </c>
      <c r="P101" s="2" t="s">
        <v>3831</v>
      </c>
    </row>
    <row r="102" spans="2:16" s="2" customFormat="1" ht="10.199999999999999" x14ac:dyDescent="0.2">
      <c r="B102" s="6" t="s">
        <v>3980</v>
      </c>
      <c r="C102" s="6" t="s">
        <v>2660</v>
      </c>
      <c r="D102" s="6" t="s">
        <v>2731</v>
      </c>
      <c r="E102" s="6" t="s">
        <v>3975</v>
      </c>
      <c r="F102" s="25">
        <v>3</v>
      </c>
      <c r="G102" s="25">
        <v>0.9</v>
      </c>
      <c r="H102" s="6" t="s">
        <v>41</v>
      </c>
      <c r="I102" s="2" t="s">
        <v>3979</v>
      </c>
      <c r="J102" s="269">
        <v>44386.340115740742</v>
      </c>
      <c r="K102" s="2" t="s">
        <v>3829</v>
      </c>
      <c r="L102" s="269">
        <v>44427.31212962963</v>
      </c>
      <c r="M102" s="2" t="s">
        <v>3829</v>
      </c>
      <c r="N102" s="2" t="s">
        <v>3830</v>
      </c>
      <c r="O102" s="2" t="s">
        <v>3831</v>
      </c>
      <c r="P102" s="2" t="s">
        <v>3831</v>
      </c>
    </row>
    <row r="103" spans="2:16" s="2" customFormat="1" ht="10.199999999999999" x14ac:dyDescent="0.2">
      <c r="B103" s="6" t="s">
        <v>3828</v>
      </c>
      <c r="C103" s="6" t="s">
        <v>2595</v>
      </c>
      <c r="D103" s="6" t="s">
        <v>2608</v>
      </c>
      <c r="E103" s="6" t="s">
        <v>2622</v>
      </c>
      <c r="F103" s="25">
        <v>2</v>
      </c>
      <c r="G103" s="25">
        <v>0.7</v>
      </c>
      <c r="H103" s="6" t="s">
        <v>41</v>
      </c>
      <c r="I103" s="2" t="s">
        <v>3827</v>
      </c>
      <c r="J103" s="269">
        <v>44386.340115740742</v>
      </c>
      <c r="K103" s="2" t="s">
        <v>3829</v>
      </c>
      <c r="L103" s="269">
        <v>44424.291990740741</v>
      </c>
      <c r="M103" s="2" t="s">
        <v>3829</v>
      </c>
      <c r="N103" s="2" t="s">
        <v>3830</v>
      </c>
      <c r="O103" s="2" t="s">
        <v>3831</v>
      </c>
      <c r="P103" s="2" t="s">
        <v>3831</v>
      </c>
    </row>
    <row r="104" spans="2:16" s="2" customFormat="1" ht="10.199999999999999" x14ac:dyDescent="0.2">
      <c r="B104" s="6" t="s">
        <v>4017</v>
      </c>
      <c r="C104" s="6" t="s">
        <v>2591</v>
      </c>
      <c r="D104" s="6" t="s">
        <v>2674</v>
      </c>
      <c r="E104" s="6" t="s">
        <v>2678</v>
      </c>
      <c r="F104" s="25">
        <v>10</v>
      </c>
      <c r="G104" s="25">
        <v>0.5</v>
      </c>
      <c r="H104" s="6" t="s">
        <v>41</v>
      </c>
      <c r="I104" s="2" t="s">
        <v>4016</v>
      </c>
      <c r="J104" s="269">
        <v>44386.340115740742</v>
      </c>
      <c r="K104" s="2" t="s">
        <v>3829</v>
      </c>
      <c r="L104" s="269">
        <v>44427.39271990741</v>
      </c>
      <c r="M104" s="2" t="s">
        <v>3829</v>
      </c>
      <c r="N104" s="2" t="s">
        <v>3830</v>
      </c>
      <c r="O104" s="2" t="s">
        <v>3831</v>
      </c>
      <c r="P104" s="2" t="s">
        <v>3831</v>
      </c>
    </row>
    <row r="105" spans="2:16" s="2" customFormat="1" ht="10.199999999999999" x14ac:dyDescent="0.2">
      <c r="B105" s="6" t="s">
        <v>3833</v>
      </c>
      <c r="C105" s="6" t="s">
        <v>2595</v>
      </c>
      <c r="D105" s="6" t="s">
        <v>2608</v>
      </c>
      <c r="E105" s="6" t="s">
        <v>2636</v>
      </c>
      <c r="F105" s="25">
        <v>3.5</v>
      </c>
      <c r="G105" s="25">
        <v>0.3</v>
      </c>
      <c r="H105" s="6" t="s">
        <v>41</v>
      </c>
      <c r="I105" s="2" t="s">
        <v>3832</v>
      </c>
      <c r="J105" s="269">
        <v>44386.340115740742</v>
      </c>
      <c r="K105" s="2" t="s">
        <v>3829</v>
      </c>
      <c r="L105" s="269">
        <v>44424.296574074076</v>
      </c>
      <c r="M105" s="2" t="s">
        <v>3829</v>
      </c>
      <c r="N105" s="2" t="s">
        <v>3830</v>
      </c>
      <c r="O105" s="2" t="s">
        <v>3831</v>
      </c>
      <c r="P105" s="2" t="s">
        <v>3831</v>
      </c>
    </row>
    <row r="106" spans="2:16" s="2" customFormat="1" ht="10.199999999999999" x14ac:dyDescent="0.2">
      <c r="B106" s="6" t="s">
        <v>3924</v>
      </c>
      <c r="C106" s="6" t="s">
        <v>2591</v>
      </c>
      <c r="D106" s="6" t="s">
        <v>2681</v>
      </c>
      <c r="E106" s="6" t="s">
        <v>3921</v>
      </c>
      <c r="F106" s="25">
        <v>8</v>
      </c>
      <c r="G106" s="25">
        <v>0.1</v>
      </c>
      <c r="H106" s="6" t="s">
        <v>41</v>
      </c>
      <c r="I106" s="2" t="s">
        <v>3923</v>
      </c>
      <c r="J106" s="269">
        <v>44386.340115740742</v>
      </c>
      <c r="K106" s="2" t="s">
        <v>3829</v>
      </c>
      <c r="L106" s="269">
        <v>44425.349490740744</v>
      </c>
      <c r="M106" s="2" t="s">
        <v>3829</v>
      </c>
      <c r="N106" s="2" t="s">
        <v>3830</v>
      </c>
      <c r="O106" s="2" t="s">
        <v>3831</v>
      </c>
      <c r="P106" s="2" t="s">
        <v>3831</v>
      </c>
    </row>
    <row r="107" spans="2:16" s="2" customFormat="1" ht="10.199999999999999" x14ac:dyDescent="0.2">
      <c r="B107" s="6" t="s">
        <v>3844</v>
      </c>
      <c r="C107" s="6" t="s">
        <v>2595</v>
      </c>
      <c r="D107" s="6" t="s">
        <v>2608</v>
      </c>
      <c r="E107" s="6" t="s">
        <v>3839</v>
      </c>
      <c r="F107" s="25">
        <v>3</v>
      </c>
      <c r="G107" s="25">
        <v>0.5</v>
      </c>
      <c r="H107" s="6" t="s">
        <v>41</v>
      </c>
      <c r="I107" s="2" t="s">
        <v>3843</v>
      </c>
      <c r="J107" s="269">
        <v>44386.340115740742</v>
      </c>
      <c r="K107" s="2" t="s">
        <v>3829</v>
      </c>
      <c r="L107" s="269">
        <v>44424.299710648149</v>
      </c>
      <c r="M107" s="2" t="s">
        <v>3829</v>
      </c>
      <c r="N107" s="2" t="s">
        <v>3830</v>
      </c>
      <c r="O107" s="2" t="s">
        <v>3831</v>
      </c>
      <c r="P107" s="2" t="s">
        <v>3831</v>
      </c>
    </row>
    <row r="108" spans="2:16" s="2" customFormat="1" ht="10.199999999999999" x14ac:dyDescent="0.2">
      <c r="B108" s="6" t="s">
        <v>3850</v>
      </c>
      <c r="C108" s="6" t="s">
        <v>2595</v>
      </c>
      <c r="D108" s="6" t="s">
        <v>2608</v>
      </c>
      <c r="E108" s="6" t="s">
        <v>3839</v>
      </c>
      <c r="F108" s="25">
        <v>3</v>
      </c>
      <c r="G108" s="25">
        <v>0.5</v>
      </c>
      <c r="H108" s="6" t="s">
        <v>41</v>
      </c>
      <c r="I108" s="2" t="s">
        <v>3849</v>
      </c>
      <c r="J108" s="269">
        <v>44386.340115740742</v>
      </c>
      <c r="K108" s="2" t="s">
        <v>3829</v>
      </c>
      <c r="L108" s="269">
        <v>44424.307476851849</v>
      </c>
      <c r="M108" s="2" t="s">
        <v>3829</v>
      </c>
      <c r="N108" s="2" t="s">
        <v>3831</v>
      </c>
      <c r="O108" s="2" t="s">
        <v>3831</v>
      </c>
      <c r="P108" s="2" t="s">
        <v>3831</v>
      </c>
    </row>
    <row r="109" spans="2:16" s="2" customFormat="1" ht="10.199999999999999" x14ac:dyDescent="0.2">
      <c r="B109" s="6" t="s">
        <v>4022</v>
      </c>
      <c r="C109" s="6" t="s">
        <v>2660</v>
      </c>
      <c r="D109" s="6" t="s">
        <v>2733</v>
      </c>
      <c r="E109" s="6" t="s">
        <v>2763</v>
      </c>
      <c r="F109" s="25">
        <v>4</v>
      </c>
      <c r="G109" s="25">
        <v>0.35</v>
      </c>
      <c r="H109" s="6" t="s">
        <v>41</v>
      </c>
      <c r="I109" s="2" t="s">
        <v>4021</v>
      </c>
      <c r="J109" s="269">
        <v>44386.340115740742</v>
      </c>
      <c r="K109" s="2" t="s">
        <v>3829</v>
      </c>
      <c r="L109" s="269">
        <v>44427.494166666664</v>
      </c>
      <c r="M109" s="2" t="s">
        <v>3829</v>
      </c>
      <c r="N109" s="2" t="s">
        <v>3830</v>
      </c>
      <c r="O109" s="2" t="s">
        <v>3831</v>
      </c>
      <c r="P109" s="2" t="s">
        <v>3831</v>
      </c>
    </row>
    <row r="110" spans="2:16" s="2" customFormat="1" ht="10.199999999999999" x14ac:dyDescent="0.2">
      <c r="B110" s="6" t="s">
        <v>3939</v>
      </c>
      <c r="C110" s="6" t="s">
        <v>2660</v>
      </c>
      <c r="D110" s="6" t="s">
        <v>2743</v>
      </c>
      <c r="E110" s="6" t="s">
        <v>3940</v>
      </c>
      <c r="F110" s="25">
        <v>6</v>
      </c>
      <c r="G110" s="25">
        <v>0.2</v>
      </c>
      <c r="H110" s="6" t="s">
        <v>41</v>
      </c>
      <c r="I110" s="2" t="s">
        <v>3938</v>
      </c>
      <c r="J110" s="269">
        <v>44386.340115740742</v>
      </c>
      <c r="K110" s="2" t="s">
        <v>3829</v>
      </c>
      <c r="L110" s="269">
        <v>44425.4294212963</v>
      </c>
      <c r="M110" s="2" t="s">
        <v>3829</v>
      </c>
      <c r="N110" s="2" t="s">
        <v>3830</v>
      </c>
      <c r="O110" s="2" t="s">
        <v>3831</v>
      </c>
      <c r="P110" s="2" t="s">
        <v>3831</v>
      </c>
    </row>
    <row r="111" spans="2:16" s="2" customFormat="1" ht="10.199999999999999" x14ac:dyDescent="0.2">
      <c r="B111" s="6" t="s">
        <v>3948</v>
      </c>
      <c r="C111" s="6" t="s">
        <v>2660</v>
      </c>
      <c r="D111" s="6" t="s">
        <v>2743</v>
      </c>
      <c r="E111" s="6" t="s">
        <v>3943</v>
      </c>
      <c r="F111" s="25">
        <v>3.5</v>
      </c>
      <c r="G111" s="25">
        <v>0.9</v>
      </c>
      <c r="H111" s="6" t="s">
        <v>41</v>
      </c>
      <c r="I111" s="2" t="s">
        <v>3947</v>
      </c>
      <c r="J111" s="269">
        <v>44386.340115740742</v>
      </c>
      <c r="K111" s="2" t="s">
        <v>3829</v>
      </c>
      <c r="L111" s="269">
        <v>44427.254826388889</v>
      </c>
      <c r="M111" s="2" t="s">
        <v>3829</v>
      </c>
      <c r="N111" s="2" t="s">
        <v>3830</v>
      </c>
      <c r="O111" s="2" t="s">
        <v>3831</v>
      </c>
      <c r="P111" s="2" t="s">
        <v>3831</v>
      </c>
    </row>
    <row r="112" spans="2:16" s="2" customFormat="1" ht="10.199999999999999" x14ac:dyDescent="0.2">
      <c r="B112" s="6" t="s">
        <v>3942</v>
      </c>
      <c r="C112" s="6" t="s">
        <v>2660</v>
      </c>
      <c r="D112" s="6" t="s">
        <v>2743</v>
      </c>
      <c r="E112" s="6" t="s">
        <v>3943</v>
      </c>
      <c r="F112" s="25">
        <v>6</v>
      </c>
      <c r="G112" s="25">
        <v>0.2</v>
      </c>
      <c r="H112" s="6" t="s">
        <v>41</v>
      </c>
      <c r="I112" s="2" t="s">
        <v>3941</v>
      </c>
      <c r="J112" s="269">
        <v>44386.340115740742</v>
      </c>
      <c r="K112" s="2" t="s">
        <v>3829</v>
      </c>
      <c r="L112" s="269">
        <v>44427.253518518519</v>
      </c>
      <c r="M112" s="2" t="s">
        <v>3829</v>
      </c>
      <c r="N112" s="2" t="s">
        <v>3830</v>
      </c>
      <c r="O112" s="2" t="s">
        <v>3831</v>
      </c>
      <c r="P112" s="2" t="s">
        <v>3831</v>
      </c>
    </row>
    <row r="113" spans="2:16" s="2" customFormat="1" ht="10.199999999999999" x14ac:dyDescent="0.2">
      <c r="B113" s="6" t="s">
        <v>3952</v>
      </c>
      <c r="C113" s="6" t="s">
        <v>2660</v>
      </c>
      <c r="D113" s="6" t="s">
        <v>2743</v>
      </c>
      <c r="E113" s="6" t="s">
        <v>2757</v>
      </c>
      <c r="F113" s="25">
        <v>3</v>
      </c>
      <c r="G113" s="25">
        <v>0.15</v>
      </c>
      <c r="H113" s="6" t="s">
        <v>41</v>
      </c>
      <c r="I113" s="2" t="s">
        <v>3951</v>
      </c>
      <c r="J113" s="269">
        <v>44386.340115740742</v>
      </c>
      <c r="K113" s="2" t="s">
        <v>3829</v>
      </c>
      <c r="L113" s="269">
        <v>44427.257418981484</v>
      </c>
      <c r="M113" s="2" t="s">
        <v>3829</v>
      </c>
      <c r="N113" s="2" t="s">
        <v>3830</v>
      </c>
      <c r="O113" s="2" t="s">
        <v>3831</v>
      </c>
      <c r="P113" s="2" t="s">
        <v>3831</v>
      </c>
    </row>
    <row r="114" spans="2:16" s="2" customFormat="1" ht="10.199999999999999" x14ac:dyDescent="0.2">
      <c r="B114" s="6" t="s">
        <v>3950</v>
      </c>
      <c r="C114" s="6" t="s">
        <v>2660</v>
      </c>
      <c r="D114" s="6" t="s">
        <v>2743</v>
      </c>
      <c r="E114" s="6" t="s">
        <v>3943</v>
      </c>
      <c r="F114" s="25">
        <v>3.7</v>
      </c>
      <c r="G114" s="25">
        <v>1</v>
      </c>
      <c r="H114" s="6" t="s">
        <v>41</v>
      </c>
      <c r="I114" s="2" t="s">
        <v>3949</v>
      </c>
      <c r="J114" s="269">
        <v>44386.340115740742</v>
      </c>
      <c r="K114" s="2" t="s">
        <v>3829</v>
      </c>
      <c r="L114" s="269">
        <v>44427.256469907406</v>
      </c>
      <c r="M114" s="2" t="s">
        <v>3829</v>
      </c>
      <c r="N114" s="2" t="s">
        <v>3830</v>
      </c>
      <c r="O114" s="2" t="s">
        <v>3831</v>
      </c>
      <c r="P114" s="2" t="s">
        <v>3831</v>
      </c>
    </row>
    <row r="115" spans="2:16" s="2" customFormat="1" ht="10.199999999999999" x14ac:dyDescent="0.2">
      <c r="B115" s="6" t="s">
        <v>3954</v>
      </c>
      <c r="C115" s="6" t="s">
        <v>2660</v>
      </c>
      <c r="D115" s="6" t="s">
        <v>2743</v>
      </c>
      <c r="E115" s="6" t="s">
        <v>2757</v>
      </c>
      <c r="F115" s="25">
        <v>3</v>
      </c>
      <c r="G115" s="25">
        <v>0.2</v>
      </c>
      <c r="H115" s="6" t="s">
        <v>41</v>
      </c>
      <c r="I115" s="2" t="s">
        <v>3953</v>
      </c>
      <c r="J115" s="269">
        <v>44386.340115740742</v>
      </c>
      <c r="K115" s="2" t="s">
        <v>3829</v>
      </c>
      <c r="L115" s="269">
        <v>44427.259108796294</v>
      </c>
      <c r="M115" s="2" t="s">
        <v>3829</v>
      </c>
      <c r="N115" s="2" t="s">
        <v>3830</v>
      </c>
      <c r="O115" s="2" t="s">
        <v>3831</v>
      </c>
      <c r="P115" s="2" t="s">
        <v>3831</v>
      </c>
    </row>
    <row r="116" spans="2:16" s="2" customFormat="1" ht="10.199999999999999" x14ac:dyDescent="0.2">
      <c r="B116" s="6" t="s">
        <v>3957</v>
      </c>
      <c r="C116" s="6" t="s">
        <v>2660</v>
      </c>
      <c r="D116" s="6" t="s">
        <v>2743</v>
      </c>
      <c r="E116" s="6" t="s">
        <v>3958</v>
      </c>
      <c r="F116" s="25">
        <v>2.7</v>
      </c>
      <c r="G116" s="25">
        <v>0.9</v>
      </c>
      <c r="H116" s="6" t="s">
        <v>41</v>
      </c>
      <c r="I116" s="2" t="s">
        <v>3956</v>
      </c>
      <c r="J116" s="269">
        <v>44386.340115740742</v>
      </c>
      <c r="K116" s="2" t="s">
        <v>3829</v>
      </c>
      <c r="L116" s="269">
        <v>44427.259768518517</v>
      </c>
      <c r="M116" s="2" t="s">
        <v>3829</v>
      </c>
      <c r="N116" s="2" t="s">
        <v>3830</v>
      </c>
      <c r="O116" s="2" t="s">
        <v>3831</v>
      </c>
      <c r="P116" s="2" t="s">
        <v>3831</v>
      </c>
    </row>
    <row r="117" spans="2:16" s="2" customFormat="1" ht="10.199999999999999" x14ac:dyDescent="0.2">
      <c r="B117" s="6" t="s">
        <v>3920</v>
      </c>
      <c r="C117" s="6" t="s">
        <v>2591</v>
      </c>
      <c r="D117" s="6" t="s">
        <v>2681</v>
      </c>
      <c r="E117" s="6" t="s">
        <v>3921</v>
      </c>
      <c r="F117" s="25">
        <v>8</v>
      </c>
      <c r="G117" s="25">
        <v>0.5</v>
      </c>
      <c r="H117" s="6" t="s">
        <v>41</v>
      </c>
      <c r="I117" s="2" t="s">
        <v>3919</v>
      </c>
      <c r="J117" s="269">
        <v>44386.340115740742</v>
      </c>
      <c r="K117" s="2" t="s">
        <v>3829</v>
      </c>
      <c r="L117" s="269">
        <v>44425.347824074073</v>
      </c>
      <c r="M117" s="2" t="s">
        <v>3829</v>
      </c>
      <c r="N117" s="2" t="s">
        <v>3830</v>
      </c>
      <c r="O117" s="2" t="s">
        <v>3831</v>
      </c>
      <c r="P117" s="2" t="s">
        <v>3831</v>
      </c>
    </row>
    <row r="118" spans="2:16" s="2" customFormat="1" ht="10.199999999999999" x14ac:dyDescent="0.2">
      <c r="B118" s="6" t="s">
        <v>3960</v>
      </c>
      <c r="C118" s="6" t="s">
        <v>2660</v>
      </c>
      <c r="D118" s="6" t="s">
        <v>2743</v>
      </c>
      <c r="E118" s="6" t="s">
        <v>3961</v>
      </c>
      <c r="F118" s="25">
        <v>4</v>
      </c>
      <c r="G118" s="25">
        <v>0.9</v>
      </c>
      <c r="H118" s="6" t="s">
        <v>41</v>
      </c>
      <c r="I118" s="2" t="s">
        <v>3959</v>
      </c>
      <c r="J118" s="269">
        <v>44386.340115740742</v>
      </c>
      <c r="K118" s="2" t="s">
        <v>3829</v>
      </c>
      <c r="L118" s="269">
        <v>44427.262430555558</v>
      </c>
      <c r="M118" s="2" t="s">
        <v>3829</v>
      </c>
      <c r="N118" s="2" t="s">
        <v>3830</v>
      </c>
      <c r="O118" s="2" t="s">
        <v>3831</v>
      </c>
      <c r="P118" s="2" t="s">
        <v>3831</v>
      </c>
    </row>
    <row r="119" spans="2:16" s="2" customFormat="1" ht="10.199999999999999" x14ac:dyDescent="0.2">
      <c r="B119" s="6" t="s">
        <v>3945</v>
      </c>
      <c r="C119" s="6" t="s">
        <v>2660</v>
      </c>
      <c r="D119" s="6" t="s">
        <v>2743</v>
      </c>
      <c r="E119" s="6" t="s">
        <v>2757</v>
      </c>
      <c r="F119" s="25">
        <v>3</v>
      </c>
      <c r="G119" s="25">
        <v>0.2</v>
      </c>
      <c r="H119" s="6" t="s">
        <v>41</v>
      </c>
      <c r="I119" s="2" t="s">
        <v>3944</v>
      </c>
      <c r="J119" s="269">
        <v>44386.340115740742</v>
      </c>
      <c r="K119" s="2" t="s">
        <v>3829</v>
      </c>
      <c r="L119" s="269">
        <v>44427.253993055558</v>
      </c>
      <c r="M119" s="2" t="s">
        <v>3829</v>
      </c>
      <c r="N119" s="2" t="s">
        <v>3830</v>
      </c>
      <c r="O119" s="2" t="s">
        <v>3831</v>
      </c>
      <c r="P119" s="2" t="s">
        <v>3831</v>
      </c>
    </row>
    <row r="120" spans="2:16" s="2" customFormat="1" ht="10.199999999999999" x14ac:dyDescent="0.2">
      <c r="B120" s="6" t="s">
        <v>3936</v>
      </c>
      <c r="C120" s="6" t="s">
        <v>2660</v>
      </c>
      <c r="D120" s="6" t="s">
        <v>2743</v>
      </c>
      <c r="E120" s="6" t="s">
        <v>3937</v>
      </c>
      <c r="F120" s="25">
        <v>3.5</v>
      </c>
      <c r="G120" s="25">
        <v>0.9</v>
      </c>
      <c r="H120" s="6" t="s">
        <v>41</v>
      </c>
      <c r="I120" s="2" t="s">
        <v>3935</v>
      </c>
      <c r="J120" s="269">
        <v>44386.340115740742</v>
      </c>
      <c r="K120" s="2" t="s">
        <v>3829</v>
      </c>
      <c r="L120" s="269">
        <v>44425.427071759259</v>
      </c>
      <c r="M120" s="2" t="s">
        <v>3829</v>
      </c>
      <c r="N120" s="2" t="s">
        <v>3830</v>
      </c>
      <c r="O120" s="2" t="s">
        <v>3831</v>
      </c>
      <c r="P120" s="2" t="s">
        <v>3831</v>
      </c>
    </row>
    <row r="121" spans="2:16" s="2" customFormat="1" ht="10.199999999999999" x14ac:dyDescent="0.2">
      <c r="B121" s="6" t="s">
        <v>4276</v>
      </c>
      <c r="C121" s="6"/>
      <c r="D121" s="6"/>
      <c r="E121" s="6"/>
      <c r="F121" s="25"/>
      <c r="G121" s="25"/>
      <c r="H121" s="6"/>
    </row>
    <row r="122" spans="2:16" s="2" customFormat="1" ht="10.199999999999999" x14ac:dyDescent="0.2">
      <c r="B122" s="6" t="s">
        <v>4258</v>
      </c>
      <c r="C122" s="6" t="s">
        <v>2545</v>
      </c>
      <c r="D122" s="6" t="s">
        <v>2546</v>
      </c>
      <c r="E122" s="6" t="s">
        <v>4097</v>
      </c>
      <c r="F122" s="25">
        <v>0</v>
      </c>
      <c r="G122" s="25">
        <v>0</v>
      </c>
      <c r="H122" s="6" t="s">
        <v>41</v>
      </c>
    </row>
    <row r="123" spans="2:16" x14ac:dyDescent="0.25">
      <c r="B123" s="6" t="s">
        <v>4259</v>
      </c>
      <c r="C123" s="6" t="s">
        <v>2545</v>
      </c>
      <c r="D123" s="6" t="s">
        <v>2552</v>
      </c>
      <c r="E123" s="6" t="s">
        <v>4117</v>
      </c>
      <c r="F123" s="25">
        <v>0</v>
      </c>
      <c r="G123" s="25">
        <v>0</v>
      </c>
      <c r="H123" s="6" t="s">
        <v>41</v>
      </c>
    </row>
    <row r="124" spans="2:16" x14ac:dyDescent="0.25">
      <c r="B124" s="6" t="s">
        <v>4260</v>
      </c>
      <c r="C124" s="6" t="s">
        <v>2545</v>
      </c>
      <c r="D124" s="6" t="s">
        <v>2552</v>
      </c>
      <c r="E124" s="6" t="s">
        <v>4117</v>
      </c>
      <c r="F124" s="25">
        <v>0</v>
      </c>
      <c r="G124" s="25">
        <v>0</v>
      </c>
      <c r="H124" s="6" t="s">
        <v>41</v>
      </c>
    </row>
    <row r="125" spans="2:16" s="2" customFormat="1" ht="10.199999999999999" x14ac:dyDescent="0.2">
      <c r="B125" s="6" t="s">
        <v>4268</v>
      </c>
      <c r="C125" s="6" t="s">
        <v>2580</v>
      </c>
      <c r="D125" s="6" t="s">
        <v>2581</v>
      </c>
      <c r="E125" s="6" t="s">
        <v>4250</v>
      </c>
      <c r="F125" s="25"/>
      <c r="G125" s="25"/>
      <c r="H125" s="6" t="s">
        <v>41</v>
      </c>
      <c r="I125" s="2" t="s">
        <v>4269</v>
      </c>
      <c r="J125" s="269">
        <v>44386.340115740742</v>
      </c>
      <c r="K125" s="2" t="s">
        <v>3829</v>
      </c>
      <c r="L125" s="269">
        <v>44386.340115740742</v>
      </c>
      <c r="M125" s="2" t="s">
        <v>3829</v>
      </c>
      <c r="N125" s="2" t="s">
        <v>3831</v>
      </c>
      <c r="O125" s="2" t="s">
        <v>3831</v>
      </c>
      <c r="P125" s="2" t="s">
        <v>3831</v>
      </c>
    </row>
    <row r="126" spans="2:16" s="2" customFormat="1" ht="10.199999999999999" x14ac:dyDescent="0.2">
      <c r="B126" s="6" t="s">
        <v>4238</v>
      </c>
      <c r="C126" s="6" t="s">
        <v>2595</v>
      </c>
      <c r="D126" s="6" t="s">
        <v>2608</v>
      </c>
      <c r="E126" s="6" t="s">
        <v>4239</v>
      </c>
      <c r="F126" s="25"/>
      <c r="G126" s="25"/>
      <c r="H126" s="6" t="s">
        <v>41</v>
      </c>
      <c r="I126" s="2" t="s">
        <v>4240</v>
      </c>
      <c r="J126" s="269">
        <v>44386.340115740742</v>
      </c>
      <c r="K126" s="2" t="s">
        <v>3829</v>
      </c>
      <c r="L126" s="269">
        <v>44386.340115740742</v>
      </c>
      <c r="M126" s="2" t="s">
        <v>3829</v>
      </c>
      <c r="N126" s="2" t="s">
        <v>3831</v>
      </c>
      <c r="O126" s="2" t="s">
        <v>3831</v>
      </c>
      <c r="P126" s="2" t="s">
        <v>3831</v>
      </c>
    </row>
    <row r="127" spans="2:16" s="2" customFormat="1" ht="10.199999999999999" x14ac:dyDescent="0.2">
      <c r="B127" s="6" t="s">
        <v>3932</v>
      </c>
      <c r="C127" s="6" t="s">
        <v>2595</v>
      </c>
      <c r="D127" s="6" t="s">
        <v>2688</v>
      </c>
      <c r="E127" s="6" t="s">
        <v>2689</v>
      </c>
      <c r="F127" s="25"/>
      <c r="G127" s="25"/>
      <c r="H127" s="6" t="s">
        <v>3933</v>
      </c>
      <c r="I127" s="2" t="s">
        <v>3931</v>
      </c>
      <c r="J127" s="269">
        <v>44386.340115740742</v>
      </c>
      <c r="K127" s="2" t="s">
        <v>3829</v>
      </c>
      <c r="L127" s="269">
        <v>44425.386597222219</v>
      </c>
      <c r="M127" s="2" t="s">
        <v>3829</v>
      </c>
      <c r="N127" s="2" t="s">
        <v>3934</v>
      </c>
      <c r="O127" s="2" t="s">
        <v>3831</v>
      </c>
      <c r="P127" s="2" t="s">
        <v>3831</v>
      </c>
    </row>
    <row r="128" spans="2:16" s="2" customFormat="1" ht="10.199999999999999" x14ac:dyDescent="0.2">
      <c r="B128" s="6" t="s">
        <v>3836</v>
      </c>
      <c r="C128" s="6" t="s">
        <v>2595</v>
      </c>
      <c r="D128" s="6" t="s">
        <v>2608</v>
      </c>
      <c r="E128" s="6" t="s">
        <v>2636</v>
      </c>
      <c r="F128" s="25"/>
      <c r="G128" s="25"/>
      <c r="H128" s="6" t="s">
        <v>41</v>
      </c>
      <c r="I128" s="2" t="s">
        <v>3835</v>
      </c>
      <c r="J128" s="269">
        <v>44386.340115740742</v>
      </c>
      <c r="K128" s="2" t="s">
        <v>3829</v>
      </c>
      <c r="L128" s="269">
        <v>44424.292627314811</v>
      </c>
      <c r="M128" s="2" t="s">
        <v>3829</v>
      </c>
      <c r="N128" s="2" t="s">
        <v>3830</v>
      </c>
      <c r="O128" s="2" t="s">
        <v>3831</v>
      </c>
      <c r="P128" s="2" t="s">
        <v>3831</v>
      </c>
    </row>
    <row r="129" spans="2:16" s="2" customFormat="1" ht="10.199999999999999" x14ac:dyDescent="0.2">
      <c r="B129" s="6" t="s">
        <v>3841</v>
      </c>
      <c r="C129" s="6" t="s">
        <v>2595</v>
      </c>
      <c r="D129" s="6" t="s">
        <v>2608</v>
      </c>
      <c r="E129" s="6" t="s">
        <v>3839</v>
      </c>
      <c r="F129" s="25"/>
      <c r="G129" s="25"/>
      <c r="H129" s="6" t="s">
        <v>41</v>
      </c>
      <c r="I129" s="2" t="s">
        <v>3840</v>
      </c>
      <c r="J129" s="269">
        <v>44386.340115740742</v>
      </c>
      <c r="K129" s="2" t="s">
        <v>3829</v>
      </c>
      <c r="L129" s="269">
        <v>44424.298495370371</v>
      </c>
      <c r="M129" s="2" t="s">
        <v>3829</v>
      </c>
      <c r="N129" s="2" t="s">
        <v>3830</v>
      </c>
      <c r="O129" s="2" t="s">
        <v>3831</v>
      </c>
      <c r="P129" s="2" t="s">
        <v>3831</v>
      </c>
    </row>
    <row r="130" spans="2:16" s="2" customFormat="1" ht="10.199999999999999" x14ac:dyDescent="0.2">
      <c r="B130" s="6" t="s">
        <v>3838</v>
      </c>
      <c r="C130" s="6" t="s">
        <v>2595</v>
      </c>
      <c r="D130" s="6" t="s">
        <v>2608</v>
      </c>
      <c r="E130" s="6" t="s">
        <v>3839</v>
      </c>
      <c r="F130" s="25"/>
      <c r="G130" s="25"/>
      <c r="H130" s="6" t="s">
        <v>41</v>
      </c>
      <c r="I130" s="2" t="s">
        <v>3837</v>
      </c>
      <c r="J130" s="269">
        <v>44386.340115740742</v>
      </c>
      <c r="K130" s="2" t="s">
        <v>3829</v>
      </c>
      <c r="L130" s="269">
        <v>44424.298078703701</v>
      </c>
      <c r="M130" s="2" t="s">
        <v>3829</v>
      </c>
      <c r="N130" s="2" t="s">
        <v>3830</v>
      </c>
      <c r="O130" s="2" t="s">
        <v>3831</v>
      </c>
      <c r="P130" s="2" t="s">
        <v>3831</v>
      </c>
    </row>
    <row r="131" spans="2:16" s="2" customFormat="1" ht="10.199999999999999" x14ac:dyDescent="0.2">
      <c r="B131" s="6" t="s">
        <v>3848</v>
      </c>
      <c r="C131" s="6" t="s">
        <v>2595</v>
      </c>
      <c r="D131" s="6" t="s">
        <v>2608</v>
      </c>
      <c r="E131" s="6" t="s">
        <v>3839</v>
      </c>
      <c r="F131" s="25"/>
      <c r="G131" s="25"/>
      <c r="H131" s="6" t="s">
        <v>41</v>
      </c>
      <c r="I131" s="2" t="s">
        <v>3847</v>
      </c>
      <c r="J131" s="269">
        <v>44386.340115740742</v>
      </c>
      <c r="K131" s="2" t="s">
        <v>3829</v>
      </c>
      <c r="L131" s="269">
        <v>44424.306817129633</v>
      </c>
      <c r="M131" s="2" t="s">
        <v>3829</v>
      </c>
      <c r="N131" s="2" t="s">
        <v>3830</v>
      </c>
      <c r="O131" s="2" t="s">
        <v>3831</v>
      </c>
      <c r="P131" s="2" t="s">
        <v>3831</v>
      </c>
    </row>
    <row r="132" spans="2:16" s="2" customFormat="1" ht="10.199999999999999" x14ac:dyDescent="0.2">
      <c r="B132" s="6" t="s">
        <v>3846</v>
      </c>
      <c r="C132" s="6" t="s">
        <v>2595</v>
      </c>
      <c r="D132" s="6" t="s">
        <v>2608</v>
      </c>
      <c r="E132" s="6" t="s">
        <v>3839</v>
      </c>
      <c r="F132" s="25"/>
      <c r="G132" s="25"/>
      <c r="H132" s="6" t="s">
        <v>41</v>
      </c>
      <c r="I132" s="2" t="s">
        <v>3845</v>
      </c>
      <c r="J132" s="269">
        <v>44386.340115740742</v>
      </c>
      <c r="K132" s="2" t="s">
        <v>3829</v>
      </c>
      <c r="L132" s="269">
        <v>44424.306469907409</v>
      </c>
      <c r="M132" s="2" t="s">
        <v>3829</v>
      </c>
      <c r="N132" s="2" t="s">
        <v>3830</v>
      </c>
      <c r="O132" s="2" t="s">
        <v>3831</v>
      </c>
      <c r="P132" s="2" t="s">
        <v>3831</v>
      </c>
    </row>
    <row r="133" spans="2:16" s="2" customFormat="1" ht="10.199999999999999" x14ac:dyDescent="0.2">
      <c r="B133" s="6" t="s">
        <v>4124</v>
      </c>
      <c r="C133" s="6" t="s">
        <v>2584</v>
      </c>
      <c r="D133" s="6" t="s">
        <v>4122</v>
      </c>
      <c r="E133" s="6" t="s">
        <v>4126</v>
      </c>
      <c r="F133" s="25"/>
      <c r="G133" s="25"/>
      <c r="H133" s="6" t="s">
        <v>4127</v>
      </c>
      <c r="I133" s="2" t="s">
        <v>4123</v>
      </c>
      <c r="J133" s="269">
        <v>44386.340115740742</v>
      </c>
      <c r="K133" s="2" t="s">
        <v>3829</v>
      </c>
      <c r="L133" s="269">
        <v>44435.311585648145</v>
      </c>
      <c r="M133" s="2" t="s">
        <v>3829</v>
      </c>
      <c r="N133" s="2" t="s">
        <v>3830</v>
      </c>
      <c r="O133" s="2" t="s">
        <v>3831</v>
      </c>
      <c r="P133" s="2" t="s">
        <v>3831</v>
      </c>
    </row>
    <row r="134" spans="2:16" s="2" customFormat="1" ht="10.199999999999999" x14ac:dyDescent="0.2">
      <c r="B134" s="6" t="s">
        <v>4129</v>
      </c>
      <c r="C134" s="6" t="s">
        <v>2584</v>
      </c>
      <c r="D134" s="6" t="s">
        <v>4122</v>
      </c>
      <c r="E134" s="6" t="s">
        <v>4126</v>
      </c>
      <c r="F134" s="25"/>
      <c r="G134" s="25"/>
      <c r="H134" s="6" t="s">
        <v>41</v>
      </c>
      <c r="I134" s="2" t="s">
        <v>4128</v>
      </c>
      <c r="J134" s="269">
        <v>44386.340115740742</v>
      </c>
      <c r="K134" s="2" t="s">
        <v>3829</v>
      </c>
      <c r="L134" s="269">
        <v>44435.312835648147</v>
      </c>
      <c r="M134" s="2" t="s">
        <v>3829</v>
      </c>
      <c r="N134" s="2" t="s">
        <v>3830</v>
      </c>
      <c r="O134" s="2" t="s">
        <v>3831</v>
      </c>
      <c r="P134" s="2" t="s">
        <v>3831</v>
      </c>
    </row>
  </sheetData>
  <printOptions horizontalCentered="1"/>
  <pageMargins left="0.70866141732283472" right="0.70866141732283472" top="0.35433070866141736" bottom="0.27559055118110237" header="0.23622047244094491" footer="0.15748031496062992"/>
  <pageSetup paperSize="8" scale="8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4D425-06BB-4EDE-821D-A4500DF58241}">
  <sheetPr>
    <tabColor rgb="FF92D050"/>
  </sheetPr>
  <dimension ref="B3:E27"/>
  <sheetViews>
    <sheetView showGridLines="0" topLeftCell="A2" workbookViewId="0">
      <selection activeCell="E25" sqref="E25"/>
    </sheetView>
  </sheetViews>
  <sheetFormatPr defaultRowHeight="13.8" x14ac:dyDescent="0.25"/>
  <cols>
    <col min="2" max="2" width="14.19921875" customWidth="1"/>
    <col min="5" max="5" width="39.3984375" customWidth="1"/>
  </cols>
  <sheetData>
    <row r="3" spans="2:5" x14ac:dyDescent="0.25">
      <c r="B3" t="s">
        <v>3793</v>
      </c>
    </row>
    <row r="4" spans="2:5" x14ac:dyDescent="0.25">
      <c r="B4" t="s">
        <v>3792</v>
      </c>
    </row>
    <row r="9" spans="2:5" x14ac:dyDescent="0.25">
      <c r="B9" t="s">
        <v>3788</v>
      </c>
    </row>
    <row r="10" spans="2:5" x14ac:dyDescent="0.25">
      <c r="B10" t="s">
        <v>3789</v>
      </c>
    </row>
    <row r="12" spans="2:5" ht="55.2" x14ac:dyDescent="0.25">
      <c r="B12" s="258" t="s">
        <v>3790</v>
      </c>
      <c r="C12" s="258" t="s">
        <v>3791</v>
      </c>
      <c r="D12" s="258"/>
      <c r="E12" s="258" t="s">
        <v>2521</v>
      </c>
    </row>
    <row r="13" spans="2:5" x14ac:dyDescent="0.25">
      <c r="B13" s="259">
        <v>1</v>
      </c>
      <c r="C13" s="259">
        <v>99</v>
      </c>
      <c r="D13" s="259"/>
      <c r="E13" s="259"/>
    </row>
    <row r="14" spans="2:5" x14ac:dyDescent="0.25">
      <c r="B14" s="259">
        <v>2</v>
      </c>
      <c r="C14" s="259">
        <v>101</v>
      </c>
      <c r="D14" s="259"/>
      <c r="E14" s="259"/>
    </row>
    <row r="15" spans="2:5" x14ac:dyDescent="0.25">
      <c r="B15" s="259">
        <v>3</v>
      </c>
      <c r="C15" s="259">
        <v>102</v>
      </c>
      <c r="D15" s="259"/>
      <c r="E15" s="259" t="s">
        <v>3800</v>
      </c>
    </row>
    <row r="16" spans="2:5" x14ac:dyDescent="0.25">
      <c r="B16" s="259">
        <v>4</v>
      </c>
      <c r="C16" s="259">
        <v>103</v>
      </c>
      <c r="D16" s="259"/>
      <c r="E16" s="259"/>
    </row>
    <row r="17" spans="2:5" x14ac:dyDescent="0.25">
      <c r="B17" s="259">
        <v>5</v>
      </c>
      <c r="C17" s="259">
        <v>104</v>
      </c>
      <c r="D17" s="259"/>
      <c r="E17" s="259"/>
    </row>
    <row r="18" spans="2:5" x14ac:dyDescent="0.25">
      <c r="B18" s="259">
        <v>6</v>
      </c>
      <c r="C18" s="259">
        <v>73</v>
      </c>
      <c r="D18" s="259"/>
      <c r="E18" s="259"/>
    </row>
    <row r="19" spans="2:5" x14ac:dyDescent="0.25">
      <c r="B19" s="260">
        <v>6</v>
      </c>
      <c r="C19" s="259">
        <v>74</v>
      </c>
      <c r="D19" s="259"/>
      <c r="E19" s="259" t="s">
        <v>3800</v>
      </c>
    </row>
    <row r="20" spans="2:5" x14ac:dyDescent="0.25">
      <c r="B20" s="259">
        <v>7</v>
      </c>
      <c r="C20" s="259">
        <v>72</v>
      </c>
      <c r="D20" s="259"/>
      <c r="E20" s="259" t="s">
        <v>3800</v>
      </c>
    </row>
    <row r="21" spans="2:5" x14ac:dyDescent="0.25">
      <c r="B21" s="259">
        <v>8</v>
      </c>
      <c r="C21" s="259">
        <v>76</v>
      </c>
      <c r="D21" s="259"/>
      <c r="E21" s="259"/>
    </row>
    <row r="22" spans="2:5" x14ac:dyDescent="0.25">
      <c r="B22" s="259">
        <v>9</v>
      </c>
      <c r="C22" s="259" t="s">
        <v>3794</v>
      </c>
      <c r="D22" s="259"/>
      <c r="E22" s="259"/>
    </row>
    <row r="23" spans="2:5" x14ac:dyDescent="0.25">
      <c r="B23" s="259">
        <v>10</v>
      </c>
      <c r="C23" s="259">
        <v>75</v>
      </c>
      <c r="D23" s="259"/>
      <c r="E23" s="259"/>
    </row>
    <row r="24" spans="2:5" x14ac:dyDescent="0.25">
      <c r="B24" s="259">
        <v>11</v>
      </c>
      <c r="C24" s="259">
        <v>58</v>
      </c>
      <c r="D24" s="259"/>
      <c r="E24" s="259"/>
    </row>
    <row r="25" spans="2:5" x14ac:dyDescent="0.25">
      <c r="B25" s="259">
        <v>12</v>
      </c>
      <c r="C25" s="259">
        <v>136</v>
      </c>
      <c r="D25" s="259"/>
      <c r="E25" s="259"/>
    </row>
    <row r="26" spans="2:5" x14ac:dyDescent="0.25">
      <c r="B26" s="260">
        <v>12</v>
      </c>
      <c r="C26" s="259">
        <v>151</v>
      </c>
      <c r="D26" s="259"/>
      <c r="E26" s="259"/>
    </row>
    <row r="27" spans="2:5" x14ac:dyDescent="0.25">
      <c r="B27" s="259">
        <v>13</v>
      </c>
      <c r="C27" s="259">
        <v>113</v>
      </c>
      <c r="D27" s="259"/>
      <c r="E27" s="259" t="s">
        <v>3815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D94AD-A91E-410B-B7FB-C3EE24498AA4}">
  <dimension ref="B2:AI588"/>
  <sheetViews>
    <sheetView topLeftCell="F1" workbookViewId="0">
      <selection activeCell="AC22" sqref="AC22"/>
    </sheetView>
  </sheetViews>
  <sheetFormatPr defaultRowHeight="13.8" x14ac:dyDescent="0.25"/>
  <sheetData>
    <row r="2" spans="2:35" x14ac:dyDescent="0.25">
      <c r="B2" t="s">
        <v>3816</v>
      </c>
      <c r="C2" t="s">
        <v>4153</v>
      </c>
      <c r="D2" t="s">
        <v>2526</v>
      </c>
      <c r="E2" t="s">
        <v>2527</v>
      </c>
      <c r="F2" t="s">
        <v>2528</v>
      </c>
      <c r="G2" t="s">
        <v>2529</v>
      </c>
      <c r="H2" t="s">
        <v>2475</v>
      </c>
      <c r="I2" t="s">
        <v>2530</v>
      </c>
      <c r="J2" t="s">
        <v>4</v>
      </c>
      <c r="K2" t="s">
        <v>3</v>
      </c>
      <c r="L2" t="s">
        <v>4278</v>
      </c>
      <c r="M2" t="s">
        <v>2531</v>
      </c>
      <c r="N2" t="s">
        <v>2532</v>
      </c>
      <c r="O2" t="s">
        <v>2533</v>
      </c>
      <c r="P2" t="s">
        <v>2534</v>
      </c>
      <c r="Q2" t="s">
        <v>2535</v>
      </c>
      <c r="R2" t="s">
        <v>2536</v>
      </c>
      <c r="S2" t="s">
        <v>2537</v>
      </c>
      <c r="T2" t="s">
        <v>3817</v>
      </c>
      <c r="U2" t="s">
        <v>4279</v>
      </c>
      <c r="V2" t="s">
        <v>4280</v>
      </c>
      <c r="W2" t="s">
        <v>3818</v>
      </c>
      <c r="X2" t="s">
        <v>3819</v>
      </c>
      <c r="Y2" t="s">
        <v>3820</v>
      </c>
      <c r="Z2" t="s">
        <v>3821</v>
      </c>
      <c r="AA2" t="s">
        <v>3822</v>
      </c>
      <c r="AB2" t="s">
        <v>3823</v>
      </c>
      <c r="AC2" t="s">
        <v>3824</v>
      </c>
      <c r="AD2" t="s">
        <v>4281</v>
      </c>
      <c r="AE2" t="s">
        <v>4282</v>
      </c>
      <c r="AF2" t="s">
        <v>4283</v>
      </c>
      <c r="AG2" t="s">
        <v>3826</v>
      </c>
      <c r="AH2" t="s">
        <v>4284</v>
      </c>
      <c r="AI2" t="s">
        <v>4285</v>
      </c>
    </row>
    <row r="3" spans="2:35" x14ac:dyDescent="0.25">
      <c r="B3">
        <v>1</v>
      </c>
      <c r="C3" t="s">
        <v>4286</v>
      </c>
      <c r="D3">
        <v>501</v>
      </c>
      <c r="E3" t="s">
        <v>4287</v>
      </c>
      <c r="F3" t="s">
        <v>2540</v>
      </c>
      <c r="G3" t="s">
        <v>2541</v>
      </c>
      <c r="H3" t="s">
        <v>2542</v>
      </c>
      <c r="I3" t="s">
        <v>2543</v>
      </c>
      <c r="J3" t="s">
        <v>3988</v>
      </c>
      <c r="K3" t="s">
        <v>4288</v>
      </c>
      <c r="L3" t="s">
        <v>3857</v>
      </c>
      <c r="M3">
        <v>1963</v>
      </c>
      <c r="N3" t="s">
        <v>2677</v>
      </c>
      <c r="O3" t="s">
        <v>2591</v>
      </c>
      <c r="P3" t="s">
        <v>2622</v>
      </c>
      <c r="Q3" t="s">
        <v>4289</v>
      </c>
      <c r="R3" t="s">
        <v>2548</v>
      </c>
      <c r="S3" t="s">
        <v>2549</v>
      </c>
      <c r="U3">
        <v>0</v>
      </c>
      <c r="V3">
        <v>0</v>
      </c>
      <c r="X3" t="s">
        <v>4290</v>
      </c>
      <c r="Y3" s="266">
        <v>44386.340115740742</v>
      </c>
      <c r="Z3" t="s">
        <v>3829</v>
      </c>
      <c r="AA3" s="266">
        <v>44386.340115740742</v>
      </c>
      <c r="AB3" t="s">
        <v>3829</v>
      </c>
      <c r="AC3" t="s">
        <v>3831</v>
      </c>
      <c r="AD3" t="s">
        <v>3831</v>
      </c>
      <c r="AE3" t="s">
        <v>3831</v>
      </c>
      <c r="AF3" t="s">
        <v>3831</v>
      </c>
      <c r="AG3" t="s">
        <v>3831</v>
      </c>
      <c r="AH3" t="s">
        <v>3831</v>
      </c>
      <c r="AI3">
        <v>29.421475999999998</v>
      </c>
    </row>
    <row r="4" spans="2:35" x14ac:dyDescent="0.25">
      <c r="B4">
        <v>2</v>
      </c>
      <c r="C4" t="s">
        <v>4286</v>
      </c>
      <c r="D4">
        <v>725</v>
      </c>
      <c r="E4" t="s">
        <v>4291</v>
      </c>
      <c r="F4" t="s">
        <v>2540</v>
      </c>
      <c r="G4" t="s">
        <v>2541</v>
      </c>
      <c r="H4" t="s">
        <v>2542</v>
      </c>
      <c r="I4" t="s">
        <v>2543</v>
      </c>
      <c r="J4" t="s">
        <v>4292</v>
      </c>
      <c r="K4" t="s">
        <v>4293</v>
      </c>
      <c r="L4" t="s">
        <v>4292</v>
      </c>
      <c r="M4">
        <v>2008</v>
      </c>
      <c r="N4" t="s">
        <v>2544</v>
      </c>
      <c r="O4" t="s">
        <v>4157</v>
      </c>
      <c r="P4" t="s">
        <v>4179</v>
      </c>
      <c r="Q4" t="s">
        <v>4294</v>
      </c>
      <c r="R4" t="s">
        <v>2548</v>
      </c>
      <c r="S4" t="s">
        <v>2549</v>
      </c>
      <c r="U4">
        <v>0</v>
      </c>
      <c r="V4">
        <v>0</v>
      </c>
      <c r="X4" t="s">
        <v>4295</v>
      </c>
      <c r="Y4" s="266">
        <v>44386.340115740742</v>
      </c>
      <c r="Z4" t="s">
        <v>3829</v>
      </c>
      <c r="AA4" s="266">
        <v>44386.340115740742</v>
      </c>
      <c r="AB4" t="s">
        <v>3829</v>
      </c>
      <c r="AC4" t="s">
        <v>3831</v>
      </c>
      <c r="AD4" t="s">
        <v>3831</v>
      </c>
      <c r="AE4" t="s">
        <v>3831</v>
      </c>
      <c r="AF4" t="s">
        <v>3831</v>
      </c>
      <c r="AG4" t="s">
        <v>3831</v>
      </c>
      <c r="AH4" t="s">
        <v>3831</v>
      </c>
      <c r="AI4">
        <v>38.979999999999997</v>
      </c>
    </row>
    <row r="5" spans="2:35" x14ac:dyDescent="0.25">
      <c r="B5">
        <v>3</v>
      </c>
      <c r="C5" t="s">
        <v>4286</v>
      </c>
      <c r="D5">
        <v>805</v>
      </c>
      <c r="E5" t="s">
        <v>2539</v>
      </c>
      <c r="F5" t="s">
        <v>2540</v>
      </c>
      <c r="G5" t="s">
        <v>2541</v>
      </c>
      <c r="H5" t="s">
        <v>2542</v>
      </c>
      <c r="I5" t="s">
        <v>2543</v>
      </c>
      <c r="J5" t="s">
        <v>4296</v>
      </c>
      <c r="K5" s="16">
        <v>13454</v>
      </c>
      <c r="L5" t="s">
        <v>4296</v>
      </c>
      <c r="M5">
        <v>1974</v>
      </c>
      <c r="N5" t="s">
        <v>2544</v>
      </c>
      <c r="O5" t="s">
        <v>2545</v>
      </c>
      <c r="P5" t="s">
        <v>2546</v>
      </c>
      <c r="Q5" t="s">
        <v>2547</v>
      </c>
      <c r="R5" t="s">
        <v>2548</v>
      </c>
      <c r="S5" t="s">
        <v>2549</v>
      </c>
      <c r="T5" t="s">
        <v>2550</v>
      </c>
      <c r="U5">
        <v>12.090183</v>
      </c>
      <c r="V5">
        <v>0</v>
      </c>
      <c r="W5" t="s">
        <v>4297</v>
      </c>
      <c r="X5" t="s">
        <v>4298</v>
      </c>
      <c r="Y5" s="266">
        <v>44386.340115740742</v>
      </c>
      <c r="Z5" t="s">
        <v>3829</v>
      </c>
      <c r="AA5" s="266">
        <v>44428.477638888886</v>
      </c>
      <c r="AB5" t="s">
        <v>3829</v>
      </c>
      <c r="AC5" t="s">
        <v>3934</v>
      </c>
      <c r="AD5" t="s">
        <v>3831</v>
      </c>
      <c r="AE5" t="s">
        <v>3831</v>
      </c>
      <c r="AF5" t="s">
        <v>3831</v>
      </c>
      <c r="AG5" t="s">
        <v>3831</v>
      </c>
      <c r="AH5" t="s">
        <v>3831</v>
      </c>
      <c r="AI5">
        <v>12.090183</v>
      </c>
    </row>
    <row r="6" spans="2:35" x14ac:dyDescent="0.25">
      <c r="B6">
        <v>4</v>
      </c>
      <c r="C6" t="s">
        <v>4286</v>
      </c>
      <c r="D6">
        <v>807</v>
      </c>
      <c r="E6" t="s">
        <v>2551</v>
      </c>
      <c r="F6" t="s">
        <v>2540</v>
      </c>
      <c r="G6" t="s">
        <v>2541</v>
      </c>
      <c r="H6" t="s">
        <v>2542</v>
      </c>
      <c r="I6" t="s">
        <v>2543</v>
      </c>
      <c r="J6" t="s">
        <v>4296</v>
      </c>
      <c r="K6" s="16">
        <v>17347</v>
      </c>
      <c r="L6" t="s">
        <v>4296</v>
      </c>
      <c r="M6">
        <v>2002</v>
      </c>
      <c r="N6" t="s">
        <v>2544</v>
      </c>
      <c r="O6" t="s">
        <v>2545</v>
      </c>
      <c r="P6" t="s">
        <v>2552</v>
      </c>
      <c r="Q6" t="s">
        <v>2553</v>
      </c>
      <c r="R6" t="s">
        <v>2548</v>
      </c>
      <c r="S6" t="s">
        <v>2549</v>
      </c>
      <c r="T6" t="s">
        <v>2550</v>
      </c>
      <c r="U6">
        <v>18.104538000000002</v>
      </c>
      <c r="V6">
        <v>0</v>
      </c>
      <c r="X6" t="s">
        <v>4299</v>
      </c>
      <c r="Y6" s="266">
        <v>44386.340115740742</v>
      </c>
      <c r="Z6" t="s">
        <v>3829</v>
      </c>
      <c r="AA6" s="266">
        <v>44434.442488425928</v>
      </c>
      <c r="AB6" t="s">
        <v>3829</v>
      </c>
      <c r="AC6" t="s">
        <v>3830</v>
      </c>
      <c r="AD6" t="s">
        <v>3831</v>
      </c>
      <c r="AE6" t="s">
        <v>3831</v>
      </c>
      <c r="AF6" t="s">
        <v>3831</v>
      </c>
      <c r="AG6">
        <v>0.35</v>
      </c>
      <c r="AH6">
        <v>0.37</v>
      </c>
      <c r="AI6">
        <v>18.104538000000002</v>
      </c>
    </row>
    <row r="7" spans="2:35" x14ac:dyDescent="0.25">
      <c r="B7">
        <v>5</v>
      </c>
      <c r="C7" t="s">
        <v>4286</v>
      </c>
      <c r="D7">
        <v>808</v>
      </c>
      <c r="E7" t="s">
        <v>2554</v>
      </c>
      <c r="F7" t="s">
        <v>2540</v>
      </c>
      <c r="G7" t="s">
        <v>2541</v>
      </c>
      <c r="H7" t="s">
        <v>2542</v>
      </c>
      <c r="I7" t="s">
        <v>2543</v>
      </c>
      <c r="J7" t="s">
        <v>4300</v>
      </c>
      <c r="K7" s="16">
        <v>25865</v>
      </c>
      <c r="L7" t="s">
        <v>4300</v>
      </c>
      <c r="M7">
        <v>1976</v>
      </c>
      <c r="N7" t="s">
        <v>2544</v>
      </c>
      <c r="O7" t="s">
        <v>2545</v>
      </c>
      <c r="P7" t="s">
        <v>2546</v>
      </c>
      <c r="Q7" t="s">
        <v>2555</v>
      </c>
      <c r="R7" t="s">
        <v>2548</v>
      </c>
      <c r="S7" t="s">
        <v>2549</v>
      </c>
      <c r="T7" t="s">
        <v>2550</v>
      </c>
      <c r="U7">
        <v>25.263347</v>
      </c>
      <c r="V7">
        <v>0</v>
      </c>
      <c r="W7" t="s">
        <v>4301</v>
      </c>
      <c r="X7" t="s">
        <v>4302</v>
      </c>
      <c r="Y7" s="266">
        <v>44386.340115740742</v>
      </c>
      <c r="Z7" t="s">
        <v>3829</v>
      </c>
      <c r="AA7" s="266">
        <v>44428.461365740739</v>
      </c>
      <c r="AB7" t="s">
        <v>3829</v>
      </c>
      <c r="AC7" t="s">
        <v>4303</v>
      </c>
      <c r="AD7" t="s">
        <v>3831</v>
      </c>
      <c r="AE7" t="s">
        <v>3831</v>
      </c>
      <c r="AF7" t="s">
        <v>3831</v>
      </c>
      <c r="AG7" t="s">
        <v>3831</v>
      </c>
      <c r="AH7" t="s">
        <v>3831</v>
      </c>
      <c r="AI7">
        <v>25.263347</v>
      </c>
    </row>
    <row r="8" spans="2:35" x14ac:dyDescent="0.25">
      <c r="B8">
        <v>6</v>
      </c>
      <c r="C8" t="s">
        <v>4286</v>
      </c>
      <c r="D8">
        <v>809</v>
      </c>
      <c r="E8" t="s">
        <v>2556</v>
      </c>
      <c r="F8" t="s">
        <v>2540</v>
      </c>
      <c r="G8" t="s">
        <v>2541</v>
      </c>
      <c r="H8" t="s">
        <v>2542</v>
      </c>
      <c r="I8" t="s">
        <v>2543</v>
      </c>
      <c r="J8" t="s">
        <v>4304</v>
      </c>
      <c r="K8" s="16">
        <v>39522</v>
      </c>
      <c r="L8" t="s">
        <v>4304</v>
      </c>
      <c r="M8">
        <v>1974</v>
      </c>
      <c r="N8" t="s">
        <v>2557</v>
      </c>
      <c r="O8" t="s">
        <v>2545</v>
      </c>
      <c r="P8" t="s">
        <v>2558</v>
      </c>
      <c r="Q8" t="s">
        <v>2559</v>
      </c>
      <c r="R8" t="s">
        <v>2548</v>
      </c>
      <c r="S8" t="s">
        <v>2549</v>
      </c>
      <c r="T8" t="s">
        <v>2550</v>
      </c>
      <c r="U8">
        <v>30.613994999999999</v>
      </c>
      <c r="V8">
        <v>0</v>
      </c>
      <c r="W8" t="s">
        <v>4305</v>
      </c>
      <c r="X8" t="s">
        <v>4306</v>
      </c>
      <c r="Y8" s="266">
        <v>44386.340115740742</v>
      </c>
      <c r="Z8" t="s">
        <v>3829</v>
      </c>
      <c r="AA8" s="266">
        <v>44428.447627314818</v>
      </c>
      <c r="AB8" t="s">
        <v>3829</v>
      </c>
      <c r="AC8" t="s">
        <v>4303</v>
      </c>
      <c r="AD8" t="s">
        <v>3831</v>
      </c>
      <c r="AE8" t="s">
        <v>3831</v>
      </c>
      <c r="AF8" t="s">
        <v>3831</v>
      </c>
      <c r="AG8" t="s">
        <v>3831</v>
      </c>
      <c r="AH8" t="s">
        <v>3831</v>
      </c>
      <c r="AI8">
        <v>30.613994999999999</v>
      </c>
    </row>
    <row r="9" spans="2:35" x14ac:dyDescent="0.25">
      <c r="B9">
        <v>7</v>
      </c>
      <c r="C9" t="s">
        <v>4286</v>
      </c>
      <c r="D9">
        <v>810</v>
      </c>
      <c r="E9" t="s">
        <v>2560</v>
      </c>
      <c r="F9" t="s">
        <v>2540</v>
      </c>
      <c r="G9" t="s">
        <v>2541</v>
      </c>
      <c r="H9" t="s">
        <v>2542</v>
      </c>
      <c r="I9" t="s">
        <v>2543</v>
      </c>
      <c r="J9" t="s">
        <v>4296</v>
      </c>
      <c r="K9" t="s">
        <v>4223</v>
      </c>
      <c r="L9" t="s">
        <v>4296</v>
      </c>
      <c r="M9">
        <v>1975</v>
      </c>
      <c r="N9" t="s">
        <v>2544</v>
      </c>
      <c r="O9" t="s">
        <v>2545</v>
      </c>
      <c r="P9" t="s">
        <v>2561</v>
      </c>
      <c r="Q9" t="s">
        <v>2562</v>
      </c>
      <c r="R9" t="s">
        <v>2548</v>
      </c>
      <c r="S9" t="s">
        <v>2549</v>
      </c>
      <c r="T9" t="s">
        <v>2550</v>
      </c>
      <c r="U9">
        <v>29.894772</v>
      </c>
      <c r="V9">
        <v>0</v>
      </c>
      <c r="W9" t="s">
        <v>4307</v>
      </c>
      <c r="X9" t="s">
        <v>4308</v>
      </c>
      <c r="Y9" s="266">
        <v>44386.340115740742</v>
      </c>
      <c r="Z9" t="s">
        <v>3829</v>
      </c>
      <c r="AA9" s="266">
        <v>44428.39203703704</v>
      </c>
      <c r="AB9" t="s">
        <v>3829</v>
      </c>
      <c r="AC9" t="s">
        <v>3830</v>
      </c>
      <c r="AD9" t="s">
        <v>3831</v>
      </c>
      <c r="AE9" t="s">
        <v>3831</v>
      </c>
      <c r="AF9" t="s">
        <v>3831</v>
      </c>
      <c r="AG9">
        <v>0.71</v>
      </c>
      <c r="AH9" t="s">
        <v>3831</v>
      </c>
      <c r="AI9">
        <v>29.894772</v>
      </c>
    </row>
    <row r="10" spans="2:35" x14ac:dyDescent="0.25">
      <c r="B10">
        <v>8</v>
      </c>
      <c r="C10" t="s">
        <v>4286</v>
      </c>
      <c r="D10">
        <v>811</v>
      </c>
      <c r="E10" t="s">
        <v>2563</v>
      </c>
      <c r="F10" t="s">
        <v>2540</v>
      </c>
      <c r="G10" t="s">
        <v>2541</v>
      </c>
      <c r="H10" t="s">
        <v>2542</v>
      </c>
      <c r="I10" t="s">
        <v>2543</v>
      </c>
      <c r="J10" t="s">
        <v>4296</v>
      </c>
      <c r="K10" s="16">
        <v>11486</v>
      </c>
      <c r="L10" t="s">
        <v>4296</v>
      </c>
      <c r="M10">
        <v>1975</v>
      </c>
      <c r="N10" t="s">
        <v>2544</v>
      </c>
      <c r="O10" t="s">
        <v>2545</v>
      </c>
      <c r="P10" t="s">
        <v>2561</v>
      </c>
      <c r="Q10" t="s">
        <v>2564</v>
      </c>
      <c r="R10" t="s">
        <v>2548</v>
      </c>
      <c r="S10" t="s">
        <v>2549</v>
      </c>
      <c r="T10" t="s">
        <v>2550</v>
      </c>
      <c r="U10">
        <v>23.511137999999999</v>
      </c>
      <c r="V10">
        <v>0</v>
      </c>
      <c r="W10" t="s">
        <v>4309</v>
      </c>
      <c r="X10" t="s">
        <v>4310</v>
      </c>
      <c r="Y10" s="266">
        <v>44386.340115740742</v>
      </c>
      <c r="Z10" t="s">
        <v>3829</v>
      </c>
      <c r="AA10" s="266">
        <v>44428.396122685182</v>
      </c>
      <c r="AB10" t="s">
        <v>3829</v>
      </c>
      <c r="AC10" t="s">
        <v>3830</v>
      </c>
      <c r="AD10" t="s">
        <v>3831</v>
      </c>
      <c r="AE10" t="s">
        <v>3831</v>
      </c>
      <c r="AF10" t="s">
        <v>3831</v>
      </c>
      <c r="AG10">
        <v>0.45</v>
      </c>
      <c r="AH10">
        <v>0.44</v>
      </c>
      <c r="AI10">
        <v>23.511137999999999</v>
      </c>
    </row>
    <row r="11" spans="2:35" x14ac:dyDescent="0.25">
      <c r="B11">
        <v>9</v>
      </c>
      <c r="C11" t="s">
        <v>4286</v>
      </c>
      <c r="D11">
        <v>812</v>
      </c>
      <c r="E11" t="s">
        <v>2565</v>
      </c>
      <c r="F11" t="s">
        <v>2540</v>
      </c>
      <c r="G11" t="s">
        <v>2541</v>
      </c>
      <c r="H11" t="s">
        <v>2542</v>
      </c>
      <c r="I11" t="s">
        <v>2543</v>
      </c>
      <c r="J11" t="s">
        <v>4296</v>
      </c>
      <c r="K11" s="16">
        <v>15402</v>
      </c>
      <c r="L11" t="s">
        <v>4296</v>
      </c>
      <c r="M11">
        <v>1975</v>
      </c>
      <c r="N11" t="s">
        <v>2544</v>
      </c>
      <c r="O11" t="s">
        <v>2545</v>
      </c>
      <c r="P11" t="s">
        <v>2561</v>
      </c>
      <c r="Q11" t="s">
        <v>2566</v>
      </c>
      <c r="R11" t="s">
        <v>2548</v>
      </c>
      <c r="S11" t="s">
        <v>2549</v>
      </c>
      <c r="T11" t="s">
        <v>2550</v>
      </c>
      <c r="U11">
        <v>15.763115000000001</v>
      </c>
      <c r="V11">
        <v>0</v>
      </c>
      <c r="W11" t="s">
        <v>4311</v>
      </c>
      <c r="X11" t="s">
        <v>4312</v>
      </c>
      <c r="Y11" s="266">
        <v>44386.340115740742</v>
      </c>
      <c r="Z11" t="s">
        <v>3829</v>
      </c>
      <c r="AA11" s="266">
        <v>44428.397499999999</v>
      </c>
      <c r="AB11" t="s">
        <v>3829</v>
      </c>
      <c r="AC11" t="s">
        <v>3830</v>
      </c>
      <c r="AD11" t="s">
        <v>3831</v>
      </c>
      <c r="AE11" t="s">
        <v>3831</v>
      </c>
      <c r="AF11" t="s">
        <v>3831</v>
      </c>
      <c r="AG11">
        <v>0.53</v>
      </c>
      <c r="AH11">
        <v>0.5</v>
      </c>
      <c r="AI11">
        <v>15.763115000000001</v>
      </c>
    </row>
    <row r="12" spans="2:35" ht="7.5" customHeight="1" x14ac:dyDescent="0.25">
      <c r="B12">
        <v>10</v>
      </c>
      <c r="C12" t="s">
        <v>4286</v>
      </c>
      <c r="D12">
        <v>813</v>
      </c>
      <c r="E12" t="s">
        <v>2567</v>
      </c>
      <c r="F12" t="s">
        <v>2540</v>
      </c>
      <c r="G12" t="s">
        <v>2541</v>
      </c>
      <c r="H12" t="s">
        <v>2542</v>
      </c>
      <c r="I12" t="s">
        <v>2543</v>
      </c>
      <c r="J12" t="s">
        <v>4296</v>
      </c>
      <c r="K12" s="16">
        <v>44722</v>
      </c>
      <c r="L12" t="s">
        <v>4296</v>
      </c>
      <c r="M12">
        <v>1973</v>
      </c>
      <c r="N12" t="s">
        <v>2544</v>
      </c>
      <c r="O12" t="s">
        <v>2545</v>
      </c>
      <c r="P12" t="s">
        <v>2561</v>
      </c>
      <c r="Q12" t="s">
        <v>2568</v>
      </c>
      <c r="R12" t="s">
        <v>2548</v>
      </c>
      <c r="S12" t="s">
        <v>2549</v>
      </c>
      <c r="T12" t="s">
        <v>2550</v>
      </c>
      <c r="U12">
        <v>86.962083000000007</v>
      </c>
      <c r="V12">
        <v>0</v>
      </c>
      <c r="W12" t="s">
        <v>4311</v>
      </c>
      <c r="X12" t="s">
        <v>4313</v>
      </c>
      <c r="Y12" s="266">
        <v>44386.340115740742</v>
      </c>
      <c r="Z12" t="s">
        <v>3829</v>
      </c>
      <c r="AA12" s="266">
        <v>44428.399363425924</v>
      </c>
      <c r="AB12" t="s">
        <v>3829</v>
      </c>
      <c r="AC12" t="s">
        <v>3830</v>
      </c>
      <c r="AD12" t="s">
        <v>3831</v>
      </c>
      <c r="AE12" t="s">
        <v>3831</v>
      </c>
      <c r="AF12" t="s">
        <v>3831</v>
      </c>
      <c r="AG12">
        <v>0.19</v>
      </c>
      <c r="AH12">
        <v>0.65</v>
      </c>
      <c r="AI12">
        <v>86.962083000000007</v>
      </c>
    </row>
    <row r="13" spans="2:35" x14ac:dyDescent="0.25">
      <c r="B13">
        <v>11</v>
      </c>
      <c r="C13" t="s">
        <v>4286</v>
      </c>
      <c r="D13">
        <v>814</v>
      </c>
      <c r="E13" t="s">
        <v>4314</v>
      </c>
      <c r="F13" t="s">
        <v>2540</v>
      </c>
      <c r="G13" t="s">
        <v>2541</v>
      </c>
      <c r="H13" t="s">
        <v>2542</v>
      </c>
      <c r="I13" t="s">
        <v>2543</v>
      </c>
      <c r="J13" t="s">
        <v>4292</v>
      </c>
      <c r="K13" s="16">
        <v>21876</v>
      </c>
      <c r="L13" t="s">
        <v>4292</v>
      </c>
      <c r="M13">
        <v>1983</v>
      </c>
      <c r="N13" t="s">
        <v>2557</v>
      </c>
      <c r="O13" t="s">
        <v>2545</v>
      </c>
      <c r="P13" t="s">
        <v>2720</v>
      </c>
      <c r="Q13" t="s">
        <v>4315</v>
      </c>
      <c r="R13" t="s">
        <v>2548</v>
      </c>
      <c r="S13" t="s">
        <v>2549</v>
      </c>
      <c r="U13">
        <v>0</v>
      </c>
      <c r="V13">
        <v>0</v>
      </c>
      <c r="X13" t="s">
        <v>4316</v>
      </c>
      <c r="Y13" s="266">
        <v>44386.340115740742</v>
      </c>
      <c r="Z13" t="s">
        <v>3829</v>
      </c>
      <c r="AA13" s="266">
        <v>44386.340115740742</v>
      </c>
      <c r="AB13" t="s">
        <v>3829</v>
      </c>
      <c r="AC13" t="s">
        <v>3831</v>
      </c>
      <c r="AD13" t="s">
        <v>3831</v>
      </c>
      <c r="AE13" t="s">
        <v>3831</v>
      </c>
      <c r="AF13" t="s">
        <v>3831</v>
      </c>
      <c r="AG13" t="s">
        <v>3831</v>
      </c>
      <c r="AH13" t="s">
        <v>3831</v>
      </c>
      <c r="AI13">
        <v>23.210156999999999</v>
      </c>
    </row>
    <row r="14" spans="2:35" x14ac:dyDescent="0.25">
      <c r="B14">
        <v>12</v>
      </c>
      <c r="C14" t="s">
        <v>4286</v>
      </c>
      <c r="D14">
        <v>815</v>
      </c>
      <c r="E14" t="s">
        <v>4317</v>
      </c>
      <c r="F14" t="s">
        <v>2540</v>
      </c>
      <c r="G14" t="s">
        <v>2541</v>
      </c>
      <c r="H14" t="s">
        <v>2542</v>
      </c>
      <c r="I14" t="s">
        <v>2543</v>
      </c>
      <c r="J14" t="s">
        <v>4292</v>
      </c>
      <c r="K14" s="16">
        <v>19373</v>
      </c>
      <c r="L14" t="s">
        <v>4292</v>
      </c>
      <c r="M14">
        <v>1976</v>
      </c>
      <c r="N14" t="s">
        <v>2557</v>
      </c>
      <c r="O14" t="s">
        <v>2545</v>
      </c>
      <c r="P14" t="s">
        <v>2570</v>
      </c>
      <c r="Q14" t="s">
        <v>4155</v>
      </c>
      <c r="R14" t="s">
        <v>2548</v>
      </c>
      <c r="S14" t="s">
        <v>2549</v>
      </c>
      <c r="U14">
        <v>0</v>
      </c>
      <c r="V14">
        <v>0</v>
      </c>
      <c r="X14" t="s">
        <v>4318</v>
      </c>
      <c r="Y14" s="266">
        <v>44386.340115740742</v>
      </c>
      <c r="Z14" t="s">
        <v>3829</v>
      </c>
      <c r="AA14" s="266">
        <v>44386.340115740742</v>
      </c>
      <c r="AB14" t="s">
        <v>3829</v>
      </c>
      <c r="AC14" t="s">
        <v>3831</v>
      </c>
      <c r="AD14" t="s">
        <v>3831</v>
      </c>
      <c r="AE14" t="s">
        <v>3831</v>
      </c>
      <c r="AF14" t="s">
        <v>3831</v>
      </c>
      <c r="AG14" t="s">
        <v>3831</v>
      </c>
      <c r="AH14" t="s">
        <v>3831</v>
      </c>
      <c r="AI14">
        <v>20.383409</v>
      </c>
    </row>
    <row r="15" spans="2:35" x14ac:dyDescent="0.25">
      <c r="B15">
        <v>13</v>
      </c>
      <c r="C15" t="s">
        <v>4286</v>
      </c>
      <c r="D15">
        <v>726</v>
      </c>
      <c r="E15" t="s">
        <v>4319</v>
      </c>
      <c r="F15" t="s">
        <v>2540</v>
      </c>
      <c r="G15" t="s">
        <v>2541</v>
      </c>
      <c r="H15" t="s">
        <v>2542</v>
      </c>
      <c r="I15" t="s">
        <v>2543</v>
      </c>
      <c r="J15" t="s">
        <v>3967</v>
      </c>
      <c r="K15" s="16">
        <v>33717</v>
      </c>
      <c r="L15" t="s">
        <v>3967</v>
      </c>
      <c r="M15">
        <v>2008</v>
      </c>
      <c r="N15" t="s">
        <v>2544</v>
      </c>
      <c r="O15" t="s">
        <v>4157</v>
      </c>
      <c r="P15" t="s">
        <v>4179</v>
      </c>
      <c r="Q15" t="s">
        <v>4320</v>
      </c>
      <c r="R15" t="s">
        <v>2548</v>
      </c>
      <c r="S15" t="s">
        <v>2549</v>
      </c>
      <c r="U15">
        <v>0</v>
      </c>
      <c r="V15">
        <v>0</v>
      </c>
      <c r="X15" t="s">
        <v>4321</v>
      </c>
      <c r="Y15" s="266">
        <v>44386.340115740742</v>
      </c>
      <c r="Z15" t="s">
        <v>3829</v>
      </c>
      <c r="AA15" s="266">
        <v>44386.340115740742</v>
      </c>
      <c r="AB15" t="s">
        <v>3829</v>
      </c>
      <c r="AC15" t="s">
        <v>3831</v>
      </c>
      <c r="AD15" t="s">
        <v>3831</v>
      </c>
      <c r="AE15" t="s">
        <v>3831</v>
      </c>
      <c r="AF15" t="s">
        <v>3831</v>
      </c>
      <c r="AG15" t="s">
        <v>3831</v>
      </c>
      <c r="AH15" t="s">
        <v>3831</v>
      </c>
      <c r="AI15">
        <v>32.602240999999999</v>
      </c>
    </row>
    <row r="16" spans="2:35" x14ac:dyDescent="0.25">
      <c r="B16">
        <v>14</v>
      </c>
      <c r="C16" t="s">
        <v>4286</v>
      </c>
      <c r="D16">
        <v>817</v>
      </c>
      <c r="E16" t="s">
        <v>4322</v>
      </c>
      <c r="F16" t="s">
        <v>2540</v>
      </c>
      <c r="G16" t="s">
        <v>2541</v>
      </c>
      <c r="H16" t="s">
        <v>2542</v>
      </c>
      <c r="I16" t="s">
        <v>2543</v>
      </c>
      <c r="J16" t="s">
        <v>4296</v>
      </c>
      <c r="K16" s="16">
        <v>10663</v>
      </c>
      <c r="L16" t="s">
        <v>4296</v>
      </c>
      <c r="M16">
        <v>1975</v>
      </c>
      <c r="N16" t="s">
        <v>2544</v>
      </c>
      <c r="O16" t="s">
        <v>2545</v>
      </c>
      <c r="P16" t="s">
        <v>2570</v>
      </c>
      <c r="Q16" t="s">
        <v>4323</v>
      </c>
      <c r="R16" t="s">
        <v>2548</v>
      </c>
      <c r="S16" t="s">
        <v>2549</v>
      </c>
      <c r="U16">
        <v>0</v>
      </c>
      <c r="V16">
        <v>0</v>
      </c>
      <c r="X16" t="s">
        <v>4324</v>
      </c>
      <c r="Y16" s="266">
        <v>44386.340115740742</v>
      </c>
      <c r="Z16" t="s">
        <v>3829</v>
      </c>
      <c r="AA16" s="266">
        <v>44386.340115740742</v>
      </c>
      <c r="AB16" t="s">
        <v>3829</v>
      </c>
      <c r="AC16" t="s">
        <v>3831</v>
      </c>
      <c r="AD16" t="s">
        <v>3831</v>
      </c>
      <c r="AE16" t="s">
        <v>3831</v>
      </c>
      <c r="AF16" t="s">
        <v>3831</v>
      </c>
      <c r="AG16" t="s">
        <v>3831</v>
      </c>
      <c r="AH16" t="s">
        <v>3831</v>
      </c>
      <c r="AI16">
        <v>11.010244999999999</v>
      </c>
    </row>
    <row r="17" spans="2:35" x14ac:dyDescent="0.25">
      <c r="B17">
        <v>15</v>
      </c>
      <c r="C17" t="s">
        <v>4286</v>
      </c>
      <c r="D17">
        <v>818</v>
      </c>
      <c r="E17" t="s">
        <v>2569</v>
      </c>
      <c r="F17" t="s">
        <v>2540</v>
      </c>
      <c r="G17" t="s">
        <v>2541</v>
      </c>
      <c r="H17" t="s">
        <v>2542</v>
      </c>
      <c r="I17" t="s">
        <v>2543</v>
      </c>
      <c r="J17" t="s">
        <v>4304</v>
      </c>
      <c r="K17" s="16">
        <v>13029</v>
      </c>
      <c r="L17" t="s">
        <v>4304</v>
      </c>
      <c r="M17">
        <v>1976</v>
      </c>
      <c r="N17" t="s">
        <v>2557</v>
      </c>
      <c r="O17" t="s">
        <v>2545</v>
      </c>
      <c r="P17" t="s">
        <v>2570</v>
      </c>
      <c r="Q17" t="s">
        <v>2571</v>
      </c>
      <c r="R17" t="s">
        <v>2548</v>
      </c>
      <c r="S17" t="s">
        <v>2549</v>
      </c>
      <c r="T17" t="s">
        <v>2550</v>
      </c>
      <c r="U17">
        <v>14.558614</v>
      </c>
      <c r="V17">
        <v>0</v>
      </c>
      <c r="W17" t="s">
        <v>4325</v>
      </c>
      <c r="X17" t="s">
        <v>4326</v>
      </c>
      <c r="Y17" s="266">
        <v>44386.340115740742</v>
      </c>
      <c r="Z17" t="s">
        <v>3829</v>
      </c>
      <c r="AA17" s="266">
        <v>44428.260775462964</v>
      </c>
      <c r="AB17" t="s">
        <v>3829</v>
      </c>
      <c r="AC17" t="s">
        <v>3934</v>
      </c>
      <c r="AD17" t="s">
        <v>3831</v>
      </c>
      <c r="AE17" t="s">
        <v>3831</v>
      </c>
      <c r="AF17" t="s">
        <v>3831</v>
      </c>
      <c r="AG17" t="s">
        <v>3831</v>
      </c>
      <c r="AH17" t="s">
        <v>3831</v>
      </c>
      <c r="AI17">
        <v>14.558614</v>
      </c>
    </row>
    <row r="18" spans="2:35" x14ac:dyDescent="0.25">
      <c r="B18">
        <v>16</v>
      </c>
      <c r="C18" t="s">
        <v>4286</v>
      </c>
      <c r="D18">
        <v>819</v>
      </c>
      <c r="E18" t="s">
        <v>2572</v>
      </c>
      <c r="F18" t="s">
        <v>2540</v>
      </c>
      <c r="G18" t="s">
        <v>2541</v>
      </c>
      <c r="H18" t="s">
        <v>2542</v>
      </c>
      <c r="I18" t="s">
        <v>2543</v>
      </c>
      <c r="J18" t="s">
        <v>4304</v>
      </c>
      <c r="K18" s="16">
        <v>16324</v>
      </c>
      <c r="L18" t="s">
        <v>4304</v>
      </c>
      <c r="M18">
        <v>1976</v>
      </c>
      <c r="N18" t="s">
        <v>2557</v>
      </c>
      <c r="O18" t="s">
        <v>2545</v>
      </c>
      <c r="P18" t="s">
        <v>2570</v>
      </c>
      <c r="Q18" t="s">
        <v>2573</v>
      </c>
      <c r="R18" t="s">
        <v>2548</v>
      </c>
      <c r="S18" t="s">
        <v>2549</v>
      </c>
      <c r="T18" t="s">
        <v>2550</v>
      </c>
      <c r="U18">
        <v>31.717381</v>
      </c>
      <c r="V18">
        <v>0</v>
      </c>
      <c r="W18" t="s">
        <v>4325</v>
      </c>
      <c r="X18" t="s">
        <v>4327</v>
      </c>
      <c r="Y18" s="266">
        <v>44386.340115740742</v>
      </c>
      <c r="Z18" t="s">
        <v>3829</v>
      </c>
      <c r="AA18" s="266">
        <v>44428.260347222225</v>
      </c>
      <c r="AB18" t="s">
        <v>3829</v>
      </c>
      <c r="AC18" t="s">
        <v>3934</v>
      </c>
      <c r="AD18" t="s">
        <v>3831</v>
      </c>
      <c r="AE18" t="s">
        <v>3831</v>
      </c>
      <c r="AF18" t="s">
        <v>3831</v>
      </c>
      <c r="AG18" t="s">
        <v>3831</v>
      </c>
      <c r="AH18" t="s">
        <v>3831</v>
      </c>
      <c r="AI18">
        <v>31.717381</v>
      </c>
    </row>
    <row r="19" spans="2:35" x14ac:dyDescent="0.25">
      <c r="B19">
        <v>17</v>
      </c>
      <c r="C19" t="s">
        <v>4286</v>
      </c>
      <c r="D19">
        <v>820</v>
      </c>
      <c r="E19" t="s">
        <v>4328</v>
      </c>
      <c r="F19" t="s">
        <v>2540</v>
      </c>
      <c r="G19" t="s">
        <v>2541</v>
      </c>
      <c r="H19" t="s">
        <v>2542</v>
      </c>
      <c r="I19" t="s">
        <v>2543</v>
      </c>
      <c r="J19" t="s">
        <v>4304</v>
      </c>
      <c r="K19" s="16">
        <v>11111</v>
      </c>
      <c r="L19" t="s">
        <v>4304</v>
      </c>
      <c r="M19">
        <v>1976</v>
      </c>
      <c r="N19" t="s">
        <v>2557</v>
      </c>
      <c r="O19" t="s">
        <v>2545</v>
      </c>
      <c r="P19" t="s">
        <v>2570</v>
      </c>
      <c r="Q19" t="s">
        <v>4329</v>
      </c>
      <c r="R19" t="s">
        <v>2548</v>
      </c>
      <c r="S19" t="s">
        <v>2549</v>
      </c>
      <c r="U19">
        <v>0</v>
      </c>
      <c r="V19">
        <v>0</v>
      </c>
      <c r="X19" t="s">
        <v>4330</v>
      </c>
      <c r="Y19" s="266">
        <v>44386.340115740742</v>
      </c>
      <c r="Z19" t="s">
        <v>3829</v>
      </c>
      <c r="AA19" s="266">
        <v>44386.340115740742</v>
      </c>
      <c r="AB19" t="s">
        <v>3829</v>
      </c>
      <c r="AC19" t="s">
        <v>3831</v>
      </c>
      <c r="AD19" t="s">
        <v>3831</v>
      </c>
      <c r="AE19" t="s">
        <v>3831</v>
      </c>
      <c r="AF19" t="s">
        <v>3831</v>
      </c>
      <c r="AG19" t="s">
        <v>3831</v>
      </c>
      <c r="AH19" t="s">
        <v>3831</v>
      </c>
      <c r="AI19">
        <v>22.562895999999999</v>
      </c>
    </row>
    <row r="20" spans="2:35" x14ac:dyDescent="0.25">
      <c r="B20">
        <v>18</v>
      </c>
      <c r="C20" t="s">
        <v>4286</v>
      </c>
      <c r="D20">
        <v>821</v>
      </c>
      <c r="E20" t="s">
        <v>4331</v>
      </c>
      <c r="F20" t="s">
        <v>2540</v>
      </c>
      <c r="G20" t="s">
        <v>2541</v>
      </c>
      <c r="H20" t="s">
        <v>2542</v>
      </c>
      <c r="I20" t="s">
        <v>2543</v>
      </c>
      <c r="J20" t="s">
        <v>4296</v>
      </c>
      <c r="K20" t="s">
        <v>4332</v>
      </c>
      <c r="L20" t="s">
        <v>4296</v>
      </c>
      <c r="M20">
        <v>1976</v>
      </c>
      <c r="N20" t="s">
        <v>2544</v>
      </c>
      <c r="O20" t="s">
        <v>2545</v>
      </c>
      <c r="P20" t="s">
        <v>2570</v>
      </c>
      <c r="Q20" t="s">
        <v>4333</v>
      </c>
      <c r="R20" t="s">
        <v>2548</v>
      </c>
      <c r="S20" t="s">
        <v>2549</v>
      </c>
      <c r="U20">
        <v>0</v>
      </c>
      <c r="V20">
        <v>0</v>
      </c>
      <c r="X20" t="s">
        <v>4334</v>
      </c>
      <c r="Y20" s="266">
        <v>44386.340115740742</v>
      </c>
      <c r="Z20" t="s">
        <v>3829</v>
      </c>
      <c r="AA20" s="266">
        <v>44386.340115740742</v>
      </c>
      <c r="AB20" t="s">
        <v>3829</v>
      </c>
      <c r="AC20" t="s">
        <v>3831</v>
      </c>
      <c r="AD20" t="s">
        <v>3831</v>
      </c>
      <c r="AE20" t="s">
        <v>3831</v>
      </c>
      <c r="AF20" t="s">
        <v>3831</v>
      </c>
      <c r="AG20" t="s">
        <v>3831</v>
      </c>
      <c r="AH20" t="s">
        <v>3831</v>
      </c>
      <c r="AI20">
        <v>18.056003</v>
      </c>
    </row>
    <row r="21" spans="2:35" x14ac:dyDescent="0.25">
      <c r="B21">
        <v>19</v>
      </c>
      <c r="C21" t="s">
        <v>4286</v>
      </c>
      <c r="D21">
        <v>822</v>
      </c>
      <c r="E21" t="s">
        <v>2574</v>
      </c>
      <c r="F21" t="s">
        <v>2540</v>
      </c>
      <c r="G21" t="s">
        <v>2541</v>
      </c>
      <c r="H21" t="s">
        <v>2542</v>
      </c>
      <c r="I21" t="s">
        <v>2543</v>
      </c>
      <c r="J21" t="s">
        <v>4296</v>
      </c>
      <c r="K21" s="16">
        <v>23891</v>
      </c>
      <c r="L21" t="s">
        <v>4296</v>
      </c>
      <c r="M21">
        <v>1975</v>
      </c>
      <c r="N21" t="s">
        <v>2544</v>
      </c>
      <c r="O21" t="s">
        <v>2545</v>
      </c>
      <c r="P21" t="s">
        <v>2570</v>
      </c>
      <c r="Q21" t="s">
        <v>2575</v>
      </c>
      <c r="R21" t="s">
        <v>2548</v>
      </c>
      <c r="S21" t="s">
        <v>2549</v>
      </c>
      <c r="T21" t="s">
        <v>2550</v>
      </c>
      <c r="U21">
        <v>27.118545999999998</v>
      </c>
      <c r="V21">
        <v>0</v>
      </c>
      <c r="W21" t="s">
        <v>4325</v>
      </c>
      <c r="X21" t="s">
        <v>4335</v>
      </c>
      <c r="Y21" s="266">
        <v>44386.340115740742</v>
      </c>
      <c r="Z21" t="s">
        <v>3829</v>
      </c>
      <c r="AA21" s="266">
        <v>44428.27652777778</v>
      </c>
      <c r="AB21" t="s">
        <v>3829</v>
      </c>
      <c r="AC21" t="s">
        <v>3934</v>
      </c>
      <c r="AD21" t="s">
        <v>3831</v>
      </c>
      <c r="AE21" t="s">
        <v>3831</v>
      </c>
      <c r="AF21" t="s">
        <v>3831</v>
      </c>
      <c r="AG21" t="s">
        <v>3831</v>
      </c>
      <c r="AH21" t="s">
        <v>3831</v>
      </c>
      <c r="AI21">
        <v>27.118545999999998</v>
      </c>
    </row>
    <row r="22" spans="2:35" x14ac:dyDescent="0.25">
      <c r="B22">
        <v>20</v>
      </c>
      <c r="C22" t="s">
        <v>4286</v>
      </c>
      <c r="D22">
        <v>823</v>
      </c>
      <c r="E22" t="s">
        <v>2576</v>
      </c>
      <c r="F22" t="s">
        <v>2540</v>
      </c>
      <c r="G22" t="s">
        <v>2541</v>
      </c>
      <c r="H22" t="s">
        <v>2542</v>
      </c>
      <c r="I22" t="s">
        <v>2543</v>
      </c>
      <c r="J22" t="s">
        <v>4296</v>
      </c>
      <c r="K22" s="16">
        <v>8492</v>
      </c>
      <c r="L22" t="s">
        <v>4296</v>
      </c>
      <c r="M22">
        <v>1975</v>
      </c>
      <c r="N22" t="s">
        <v>2544</v>
      </c>
      <c r="O22" t="s">
        <v>2545</v>
      </c>
      <c r="P22" t="s">
        <v>2570</v>
      </c>
      <c r="Q22" t="s">
        <v>2577</v>
      </c>
      <c r="R22" t="s">
        <v>2548</v>
      </c>
      <c r="S22" t="s">
        <v>2549</v>
      </c>
      <c r="T22" t="s">
        <v>2550</v>
      </c>
      <c r="U22">
        <v>9.0686719999999994</v>
      </c>
      <c r="V22">
        <v>0</v>
      </c>
      <c r="X22" t="s">
        <v>4336</v>
      </c>
      <c r="Y22" s="266">
        <v>44386.340115740742</v>
      </c>
      <c r="Z22" t="s">
        <v>3829</v>
      </c>
      <c r="AA22" s="266">
        <v>44428.269953703704</v>
      </c>
      <c r="AB22" t="s">
        <v>3829</v>
      </c>
      <c r="AC22" t="s">
        <v>4303</v>
      </c>
      <c r="AD22" t="s">
        <v>3831</v>
      </c>
      <c r="AE22" t="s">
        <v>3831</v>
      </c>
      <c r="AF22" t="s">
        <v>3831</v>
      </c>
      <c r="AG22" t="s">
        <v>3831</v>
      </c>
      <c r="AH22" t="s">
        <v>3831</v>
      </c>
      <c r="AI22">
        <v>9.0686719999999994</v>
      </c>
    </row>
    <row r="23" spans="2:35" x14ac:dyDescent="0.25">
      <c r="B23">
        <v>21</v>
      </c>
      <c r="C23" t="s">
        <v>4286</v>
      </c>
      <c r="D23">
        <v>706</v>
      </c>
      <c r="E23" t="s">
        <v>2578</v>
      </c>
      <c r="F23" t="s">
        <v>2540</v>
      </c>
      <c r="G23" t="s">
        <v>2541</v>
      </c>
      <c r="H23" t="s">
        <v>2542</v>
      </c>
      <c r="I23" t="s">
        <v>2543</v>
      </c>
      <c r="J23" t="s">
        <v>4292</v>
      </c>
      <c r="K23" t="s">
        <v>4332</v>
      </c>
      <c r="L23" t="s">
        <v>4292</v>
      </c>
      <c r="M23">
        <v>2010</v>
      </c>
      <c r="N23" t="s">
        <v>2579</v>
      </c>
      <c r="O23" t="s">
        <v>2580</v>
      </c>
      <c r="P23" t="s">
        <v>2581</v>
      </c>
      <c r="Q23" t="s">
        <v>2582</v>
      </c>
      <c r="R23" t="s">
        <v>2548</v>
      </c>
      <c r="S23" t="s">
        <v>2549</v>
      </c>
      <c r="T23" t="s">
        <v>2550</v>
      </c>
      <c r="U23">
        <v>17.644666999999998</v>
      </c>
      <c r="V23">
        <v>0</v>
      </c>
      <c r="X23" t="s">
        <v>4337</v>
      </c>
      <c r="Y23" s="266">
        <v>44386.340115740742</v>
      </c>
      <c r="Z23" t="s">
        <v>3829</v>
      </c>
      <c r="AA23" s="266">
        <v>44434.264155092591</v>
      </c>
      <c r="AB23" t="s">
        <v>3829</v>
      </c>
      <c r="AC23" t="s">
        <v>3830</v>
      </c>
      <c r="AD23" t="s">
        <v>3831</v>
      </c>
      <c r="AE23" t="s">
        <v>3831</v>
      </c>
      <c r="AF23" t="s">
        <v>3831</v>
      </c>
      <c r="AG23">
        <v>0.57999999999999996</v>
      </c>
      <c r="AH23">
        <v>0.55000000000000004</v>
      </c>
      <c r="AI23">
        <v>17.644666999999998</v>
      </c>
    </row>
    <row r="24" spans="2:35" x14ac:dyDescent="0.25">
      <c r="B24">
        <v>22</v>
      </c>
      <c r="C24" t="s">
        <v>4286</v>
      </c>
      <c r="D24">
        <v>727</v>
      </c>
      <c r="E24" t="s">
        <v>4338</v>
      </c>
      <c r="F24" t="s">
        <v>2540</v>
      </c>
      <c r="G24" t="s">
        <v>2541</v>
      </c>
      <c r="H24" t="s">
        <v>2542</v>
      </c>
      <c r="I24" t="s">
        <v>2543</v>
      </c>
      <c r="J24" t="s">
        <v>3967</v>
      </c>
      <c r="K24" s="16">
        <v>20063</v>
      </c>
      <c r="L24" t="s">
        <v>3967</v>
      </c>
      <c r="M24">
        <v>2008</v>
      </c>
      <c r="N24" t="s">
        <v>2544</v>
      </c>
      <c r="O24" t="s">
        <v>4157</v>
      </c>
      <c r="P24" t="s">
        <v>4179</v>
      </c>
      <c r="Q24" t="s">
        <v>4262</v>
      </c>
      <c r="R24" t="s">
        <v>2548</v>
      </c>
      <c r="S24" t="s">
        <v>2549</v>
      </c>
      <c r="U24">
        <v>0</v>
      </c>
      <c r="V24">
        <v>0</v>
      </c>
      <c r="X24" t="s">
        <v>4339</v>
      </c>
      <c r="Y24" s="266">
        <v>44386.340115740742</v>
      </c>
      <c r="Z24" t="s">
        <v>3829</v>
      </c>
      <c r="AA24" s="266">
        <v>44386.340115740742</v>
      </c>
      <c r="AB24" t="s">
        <v>3829</v>
      </c>
      <c r="AC24" t="s">
        <v>3831</v>
      </c>
      <c r="AD24" t="s">
        <v>3831</v>
      </c>
      <c r="AE24" t="s">
        <v>3831</v>
      </c>
      <c r="AF24" t="s">
        <v>3831</v>
      </c>
      <c r="AG24" t="s">
        <v>3831</v>
      </c>
      <c r="AH24" t="s">
        <v>3831</v>
      </c>
      <c r="AI24">
        <v>20.062881000000001</v>
      </c>
    </row>
    <row r="25" spans="2:35" x14ac:dyDescent="0.25">
      <c r="B25">
        <v>23</v>
      </c>
      <c r="C25" t="s">
        <v>4286</v>
      </c>
      <c r="D25">
        <v>728</v>
      </c>
      <c r="E25" t="s">
        <v>4340</v>
      </c>
      <c r="F25" t="s">
        <v>2540</v>
      </c>
      <c r="G25" t="s">
        <v>2541</v>
      </c>
      <c r="H25" t="s">
        <v>2542</v>
      </c>
      <c r="I25" t="s">
        <v>2543</v>
      </c>
      <c r="J25" t="s">
        <v>3967</v>
      </c>
      <c r="K25" t="s">
        <v>4341</v>
      </c>
      <c r="L25" t="s">
        <v>3967</v>
      </c>
      <c r="M25">
        <v>2010</v>
      </c>
      <c r="N25" t="s">
        <v>2544</v>
      </c>
      <c r="O25" t="s">
        <v>4157</v>
      </c>
      <c r="P25" t="s">
        <v>4179</v>
      </c>
      <c r="Q25" t="s">
        <v>4342</v>
      </c>
      <c r="R25" t="s">
        <v>2548</v>
      </c>
      <c r="S25" t="s">
        <v>2549</v>
      </c>
      <c r="U25">
        <v>0</v>
      </c>
      <c r="V25">
        <v>0</v>
      </c>
      <c r="X25" t="s">
        <v>4343</v>
      </c>
      <c r="Y25" s="266">
        <v>44386.340115740742</v>
      </c>
      <c r="Z25" t="s">
        <v>3829</v>
      </c>
      <c r="AA25" s="266">
        <v>44386.340115740742</v>
      </c>
      <c r="AB25" t="s">
        <v>3829</v>
      </c>
      <c r="AC25" t="s">
        <v>3831</v>
      </c>
      <c r="AD25" t="s">
        <v>3831</v>
      </c>
      <c r="AE25" t="s">
        <v>3831</v>
      </c>
      <c r="AF25" t="s">
        <v>3831</v>
      </c>
      <c r="AG25" t="s">
        <v>3831</v>
      </c>
      <c r="AH25" t="s">
        <v>3831</v>
      </c>
      <c r="AI25">
        <v>21.299734999999998</v>
      </c>
    </row>
    <row r="26" spans="2:35" x14ac:dyDescent="0.25">
      <c r="B26">
        <v>24</v>
      </c>
      <c r="C26" t="s">
        <v>4286</v>
      </c>
      <c r="D26">
        <v>729</v>
      </c>
      <c r="E26" t="s">
        <v>4344</v>
      </c>
      <c r="F26" t="s">
        <v>2540</v>
      </c>
      <c r="G26" t="s">
        <v>2541</v>
      </c>
      <c r="H26" t="s">
        <v>2542</v>
      </c>
      <c r="I26" t="s">
        <v>2543</v>
      </c>
      <c r="J26" t="s">
        <v>4292</v>
      </c>
      <c r="K26" t="s">
        <v>4345</v>
      </c>
      <c r="L26" t="s">
        <v>4292</v>
      </c>
      <c r="M26">
        <v>1953</v>
      </c>
      <c r="N26" t="s">
        <v>2557</v>
      </c>
      <c r="O26" t="s">
        <v>4157</v>
      </c>
      <c r="P26" t="s">
        <v>4179</v>
      </c>
      <c r="Q26" t="s">
        <v>4320</v>
      </c>
      <c r="R26" t="s">
        <v>2548</v>
      </c>
      <c r="S26" t="s">
        <v>2549</v>
      </c>
      <c r="U26">
        <v>0</v>
      </c>
      <c r="V26">
        <v>0</v>
      </c>
      <c r="X26" t="s">
        <v>4346</v>
      </c>
      <c r="Y26" s="266">
        <v>44386.340115740742</v>
      </c>
      <c r="Z26" t="s">
        <v>3829</v>
      </c>
      <c r="AA26" s="266">
        <v>44386.340115740742</v>
      </c>
      <c r="AB26" t="s">
        <v>3829</v>
      </c>
      <c r="AC26" t="s">
        <v>3831</v>
      </c>
      <c r="AD26" t="s">
        <v>3831</v>
      </c>
      <c r="AE26" t="s">
        <v>3831</v>
      </c>
      <c r="AF26" t="s">
        <v>3831</v>
      </c>
      <c r="AG26" t="s">
        <v>3831</v>
      </c>
      <c r="AH26" t="s">
        <v>3831</v>
      </c>
      <c r="AI26">
        <v>34.952278</v>
      </c>
    </row>
    <row r="27" spans="2:35" x14ac:dyDescent="0.25">
      <c r="B27">
        <v>25</v>
      </c>
      <c r="C27" t="s">
        <v>4286</v>
      </c>
      <c r="D27">
        <v>503</v>
      </c>
      <c r="E27" t="s">
        <v>4347</v>
      </c>
      <c r="F27" t="s">
        <v>2540</v>
      </c>
      <c r="G27" t="s">
        <v>2541</v>
      </c>
      <c r="H27" t="s">
        <v>2542</v>
      </c>
      <c r="I27" t="s">
        <v>2769</v>
      </c>
      <c r="K27" s="16">
        <v>11027</v>
      </c>
      <c r="L27" t="s">
        <v>4300</v>
      </c>
      <c r="M27">
        <v>1986</v>
      </c>
      <c r="N27" t="s">
        <v>2544</v>
      </c>
      <c r="O27" t="s">
        <v>2580</v>
      </c>
      <c r="P27" t="s">
        <v>2581</v>
      </c>
      <c r="Q27" t="s">
        <v>4154</v>
      </c>
      <c r="R27" t="s">
        <v>2548</v>
      </c>
      <c r="S27" t="s">
        <v>2549</v>
      </c>
      <c r="U27">
        <v>0</v>
      </c>
      <c r="V27">
        <v>0</v>
      </c>
      <c r="X27" t="s">
        <v>4348</v>
      </c>
      <c r="Y27" s="266">
        <v>44386.340115740742</v>
      </c>
      <c r="Z27" t="s">
        <v>3829</v>
      </c>
      <c r="AA27" s="266">
        <v>44386.340115740742</v>
      </c>
      <c r="AB27" t="s">
        <v>3829</v>
      </c>
      <c r="AC27" t="s">
        <v>3831</v>
      </c>
      <c r="AD27" t="s">
        <v>3831</v>
      </c>
      <c r="AE27" t="s">
        <v>3831</v>
      </c>
      <c r="AF27" t="s">
        <v>3831</v>
      </c>
      <c r="AG27" t="s">
        <v>3831</v>
      </c>
      <c r="AH27" t="s">
        <v>3831</v>
      </c>
      <c r="AI27">
        <v>10.672883000000001</v>
      </c>
    </row>
    <row r="28" spans="2:35" x14ac:dyDescent="0.25">
      <c r="B28">
        <v>26</v>
      </c>
      <c r="C28" t="s">
        <v>4286</v>
      </c>
      <c r="D28">
        <v>730</v>
      </c>
      <c r="E28" t="s">
        <v>4349</v>
      </c>
      <c r="F28" t="s">
        <v>2540</v>
      </c>
      <c r="G28" t="s">
        <v>2541</v>
      </c>
      <c r="H28" t="s">
        <v>2542</v>
      </c>
      <c r="I28" t="s">
        <v>2543</v>
      </c>
      <c r="J28" t="s">
        <v>4292</v>
      </c>
      <c r="K28" s="16">
        <v>35902</v>
      </c>
      <c r="L28" t="s">
        <v>4292</v>
      </c>
      <c r="M28">
        <v>1953</v>
      </c>
      <c r="N28" t="s">
        <v>2579</v>
      </c>
      <c r="O28" t="s">
        <v>4157</v>
      </c>
      <c r="P28" t="s">
        <v>4179</v>
      </c>
      <c r="Q28" t="s">
        <v>4247</v>
      </c>
      <c r="R28" t="s">
        <v>2548</v>
      </c>
      <c r="S28" t="s">
        <v>2549</v>
      </c>
      <c r="U28">
        <v>0</v>
      </c>
      <c r="V28">
        <v>0</v>
      </c>
      <c r="X28" t="s">
        <v>4350</v>
      </c>
      <c r="Y28" s="266">
        <v>44386.340115740742</v>
      </c>
      <c r="Z28" t="s">
        <v>3829</v>
      </c>
      <c r="AA28" s="266">
        <v>44386.340115740742</v>
      </c>
      <c r="AB28" t="s">
        <v>3829</v>
      </c>
      <c r="AC28" t="s">
        <v>3831</v>
      </c>
      <c r="AD28" t="s">
        <v>3831</v>
      </c>
      <c r="AE28" t="s">
        <v>3831</v>
      </c>
      <c r="AF28" t="s">
        <v>3831</v>
      </c>
      <c r="AG28" t="s">
        <v>3831</v>
      </c>
      <c r="AH28" t="s">
        <v>3831</v>
      </c>
      <c r="AI28">
        <v>35.902234999999997</v>
      </c>
    </row>
    <row r="29" spans="2:35" x14ac:dyDescent="0.25">
      <c r="B29">
        <v>27</v>
      </c>
      <c r="C29" t="s">
        <v>4286</v>
      </c>
      <c r="D29">
        <v>732</v>
      </c>
      <c r="E29" t="s">
        <v>4351</v>
      </c>
      <c r="F29" t="s">
        <v>2540</v>
      </c>
      <c r="G29" t="s">
        <v>2541</v>
      </c>
      <c r="H29" t="s">
        <v>2542</v>
      </c>
      <c r="I29" t="s">
        <v>2543</v>
      </c>
      <c r="J29" t="s">
        <v>4300</v>
      </c>
      <c r="K29" t="s">
        <v>4352</v>
      </c>
      <c r="L29" t="s">
        <v>4300</v>
      </c>
      <c r="M29">
        <v>2015</v>
      </c>
      <c r="N29" t="s">
        <v>2544</v>
      </c>
      <c r="O29" t="s">
        <v>4157</v>
      </c>
      <c r="P29" t="s">
        <v>4158</v>
      </c>
      <c r="Q29" t="s">
        <v>4353</v>
      </c>
      <c r="R29" t="s">
        <v>2548</v>
      </c>
      <c r="S29" t="s">
        <v>2549</v>
      </c>
      <c r="U29">
        <v>0</v>
      </c>
      <c r="V29">
        <v>0</v>
      </c>
      <c r="X29" t="s">
        <v>4354</v>
      </c>
      <c r="Y29" s="266">
        <v>44386.340115740742</v>
      </c>
      <c r="Z29" t="s">
        <v>3829</v>
      </c>
      <c r="AA29" s="266">
        <v>44386.340115740742</v>
      </c>
      <c r="AB29" t="s">
        <v>3829</v>
      </c>
      <c r="AC29" t="s">
        <v>3831</v>
      </c>
      <c r="AD29" t="s">
        <v>3831</v>
      </c>
      <c r="AE29" t="s">
        <v>3831</v>
      </c>
      <c r="AF29" t="s">
        <v>3831</v>
      </c>
      <c r="AG29" t="s">
        <v>3831</v>
      </c>
      <c r="AH29" t="s">
        <v>3831</v>
      </c>
      <c r="AI29">
        <v>67.602847999999994</v>
      </c>
    </row>
    <row r="30" spans="2:35" x14ac:dyDescent="0.25">
      <c r="B30">
        <v>28</v>
      </c>
      <c r="C30" t="s">
        <v>4286</v>
      </c>
      <c r="D30">
        <v>733</v>
      </c>
      <c r="E30" t="s">
        <v>4355</v>
      </c>
      <c r="F30" t="s">
        <v>2540</v>
      </c>
      <c r="G30" t="s">
        <v>2541</v>
      </c>
      <c r="H30" t="s">
        <v>2542</v>
      </c>
      <c r="I30" t="s">
        <v>2543</v>
      </c>
      <c r="J30" t="s">
        <v>4264</v>
      </c>
      <c r="K30" t="s">
        <v>4226</v>
      </c>
      <c r="L30" t="s">
        <v>4264</v>
      </c>
      <c r="M30">
        <v>1978</v>
      </c>
      <c r="N30" t="s">
        <v>2579</v>
      </c>
      <c r="O30" t="s">
        <v>2584</v>
      </c>
      <c r="P30" t="s">
        <v>2585</v>
      </c>
      <c r="Q30" t="s">
        <v>4356</v>
      </c>
      <c r="R30" t="s">
        <v>2548</v>
      </c>
      <c r="S30" t="s">
        <v>2549</v>
      </c>
      <c r="U30">
        <v>0</v>
      </c>
      <c r="V30">
        <v>0</v>
      </c>
      <c r="X30" t="s">
        <v>4357</v>
      </c>
      <c r="Y30" s="266">
        <v>44386.340115740742</v>
      </c>
      <c r="Z30" t="s">
        <v>3829</v>
      </c>
      <c r="AA30" s="266">
        <v>44386.340115740742</v>
      </c>
      <c r="AB30" t="s">
        <v>3829</v>
      </c>
      <c r="AC30" t="s">
        <v>3831</v>
      </c>
      <c r="AD30" t="s">
        <v>3831</v>
      </c>
      <c r="AE30" t="s">
        <v>3831</v>
      </c>
      <c r="AF30" t="s">
        <v>3831</v>
      </c>
      <c r="AG30" t="s">
        <v>3831</v>
      </c>
      <c r="AH30" t="s">
        <v>3831</v>
      </c>
      <c r="AI30">
        <v>60.068601999999998</v>
      </c>
    </row>
    <row r="31" spans="2:35" x14ac:dyDescent="0.25">
      <c r="B31">
        <v>29</v>
      </c>
      <c r="C31" t="s">
        <v>4286</v>
      </c>
      <c r="D31">
        <v>715</v>
      </c>
      <c r="E31" t="s">
        <v>4358</v>
      </c>
      <c r="F31" t="s">
        <v>2540</v>
      </c>
      <c r="G31" t="s">
        <v>2541</v>
      </c>
      <c r="H31" t="s">
        <v>2542</v>
      </c>
      <c r="I31" t="s">
        <v>2543</v>
      </c>
      <c r="J31" t="s">
        <v>3967</v>
      </c>
      <c r="K31" t="s">
        <v>4332</v>
      </c>
      <c r="L31" t="s">
        <v>3967</v>
      </c>
      <c r="M31">
        <v>2006</v>
      </c>
      <c r="N31" t="s">
        <v>2544</v>
      </c>
      <c r="O31" t="s">
        <v>4157</v>
      </c>
      <c r="P31" t="s">
        <v>4179</v>
      </c>
      <c r="Q31" t="s">
        <v>4262</v>
      </c>
      <c r="R31" t="s">
        <v>2548</v>
      </c>
      <c r="S31" t="s">
        <v>2549</v>
      </c>
      <c r="U31">
        <v>0</v>
      </c>
      <c r="V31">
        <v>0</v>
      </c>
      <c r="X31" t="s">
        <v>4359</v>
      </c>
      <c r="Y31" s="266">
        <v>44386.340115740742</v>
      </c>
      <c r="Z31" t="s">
        <v>3829</v>
      </c>
      <c r="AA31" s="266">
        <v>44386.340115740742</v>
      </c>
      <c r="AB31" t="s">
        <v>3829</v>
      </c>
      <c r="AC31" t="s">
        <v>3831</v>
      </c>
      <c r="AD31" t="s">
        <v>3831</v>
      </c>
      <c r="AE31" t="s">
        <v>3831</v>
      </c>
      <c r="AF31" t="s">
        <v>3831</v>
      </c>
      <c r="AG31" t="s">
        <v>3831</v>
      </c>
      <c r="AH31" t="s">
        <v>3831</v>
      </c>
      <c r="AI31">
        <v>18.053882000000002</v>
      </c>
    </row>
    <row r="32" spans="2:35" x14ac:dyDescent="0.25">
      <c r="B32">
        <v>30</v>
      </c>
      <c r="C32" t="s">
        <v>4286</v>
      </c>
      <c r="D32">
        <v>734</v>
      </c>
      <c r="E32" t="s">
        <v>4360</v>
      </c>
      <c r="F32" t="s">
        <v>2540</v>
      </c>
      <c r="G32" t="s">
        <v>2541</v>
      </c>
      <c r="H32" t="s">
        <v>2542</v>
      </c>
      <c r="I32" t="s">
        <v>2543</v>
      </c>
      <c r="J32" t="s">
        <v>4361</v>
      </c>
      <c r="K32" s="16">
        <v>20793</v>
      </c>
      <c r="L32" t="s">
        <v>4361</v>
      </c>
      <c r="M32">
        <v>1978</v>
      </c>
      <c r="N32" t="s">
        <v>2579</v>
      </c>
      <c r="O32" t="s">
        <v>2584</v>
      </c>
      <c r="P32" t="s">
        <v>2585</v>
      </c>
      <c r="Q32" t="s">
        <v>4362</v>
      </c>
      <c r="R32" t="s">
        <v>2548</v>
      </c>
      <c r="S32" t="s">
        <v>2549</v>
      </c>
      <c r="U32">
        <v>0</v>
      </c>
      <c r="V32">
        <v>0</v>
      </c>
      <c r="X32" t="s">
        <v>4363</v>
      </c>
      <c r="Y32" s="266">
        <v>44386.340115740742</v>
      </c>
      <c r="Z32" t="s">
        <v>3829</v>
      </c>
      <c r="AA32" s="266">
        <v>44386.340115740742</v>
      </c>
      <c r="AB32" t="s">
        <v>3829</v>
      </c>
      <c r="AC32" t="s">
        <v>3831</v>
      </c>
      <c r="AD32" t="s">
        <v>3831</v>
      </c>
      <c r="AE32" t="s">
        <v>3831</v>
      </c>
      <c r="AF32" t="s">
        <v>3831</v>
      </c>
      <c r="AG32" t="s">
        <v>3831</v>
      </c>
      <c r="AH32" t="s">
        <v>3831</v>
      </c>
      <c r="AI32">
        <v>21.485098000000001</v>
      </c>
    </row>
    <row r="33" spans="2:35" x14ac:dyDescent="0.25">
      <c r="B33">
        <v>31</v>
      </c>
      <c r="C33" t="s">
        <v>4286</v>
      </c>
      <c r="D33">
        <v>736</v>
      </c>
      <c r="E33" t="s">
        <v>4364</v>
      </c>
      <c r="F33" t="s">
        <v>2540</v>
      </c>
      <c r="G33" t="s">
        <v>2541</v>
      </c>
      <c r="H33" t="s">
        <v>2542</v>
      </c>
      <c r="I33" t="s">
        <v>2543</v>
      </c>
      <c r="J33" t="s">
        <v>4292</v>
      </c>
      <c r="K33" s="16">
        <v>24864</v>
      </c>
      <c r="L33" t="s">
        <v>4292</v>
      </c>
      <c r="M33">
        <v>1978</v>
      </c>
      <c r="N33" t="s">
        <v>2557</v>
      </c>
      <c r="O33" t="s">
        <v>2584</v>
      </c>
      <c r="P33" t="s">
        <v>2585</v>
      </c>
      <c r="Q33" t="s">
        <v>2647</v>
      </c>
      <c r="R33" t="s">
        <v>2548</v>
      </c>
      <c r="S33" t="s">
        <v>2549</v>
      </c>
      <c r="U33">
        <v>0</v>
      </c>
      <c r="V33">
        <v>0</v>
      </c>
      <c r="X33" t="s">
        <v>4365</v>
      </c>
      <c r="Y33" s="266">
        <v>44386.340115740742</v>
      </c>
      <c r="Z33" t="s">
        <v>3829</v>
      </c>
      <c r="AA33" s="266">
        <v>44386.340115740742</v>
      </c>
      <c r="AB33" t="s">
        <v>3829</v>
      </c>
      <c r="AC33" t="s">
        <v>3831</v>
      </c>
      <c r="AD33" t="s">
        <v>3831</v>
      </c>
      <c r="AE33" t="s">
        <v>3831</v>
      </c>
      <c r="AF33" t="s">
        <v>3831</v>
      </c>
      <c r="AG33" t="s">
        <v>3831</v>
      </c>
      <c r="AH33" t="s">
        <v>3831</v>
      </c>
      <c r="AI33">
        <v>50.627490999999999</v>
      </c>
    </row>
    <row r="34" spans="2:35" x14ac:dyDescent="0.25">
      <c r="B34">
        <v>32</v>
      </c>
      <c r="C34" t="s">
        <v>4286</v>
      </c>
      <c r="D34">
        <v>707</v>
      </c>
      <c r="E34" t="s">
        <v>4366</v>
      </c>
      <c r="F34" t="s">
        <v>2540</v>
      </c>
      <c r="G34" t="s">
        <v>2541</v>
      </c>
      <c r="H34" t="s">
        <v>2542</v>
      </c>
      <c r="I34" t="s">
        <v>2543</v>
      </c>
      <c r="J34" t="s">
        <v>4367</v>
      </c>
      <c r="K34" t="s">
        <v>4368</v>
      </c>
      <c r="L34" t="s">
        <v>4367</v>
      </c>
      <c r="M34">
        <v>2000</v>
      </c>
      <c r="N34" t="s">
        <v>2544</v>
      </c>
      <c r="O34" t="s">
        <v>2580</v>
      </c>
      <c r="P34" t="s">
        <v>2747</v>
      </c>
      <c r="Q34" t="s">
        <v>4216</v>
      </c>
      <c r="R34" t="s">
        <v>2548</v>
      </c>
      <c r="S34" t="s">
        <v>2549</v>
      </c>
      <c r="U34">
        <v>0</v>
      </c>
      <c r="V34">
        <v>0</v>
      </c>
      <c r="X34" t="s">
        <v>4369</v>
      </c>
      <c r="Y34" s="266">
        <v>44386.340115740742</v>
      </c>
      <c r="Z34" t="s">
        <v>3829</v>
      </c>
      <c r="AA34" s="266">
        <v>44386.340115740742</v>
      </c>
      <c r="AB34" t="s">
        <v>3829</v>
      </c>
      <c r="AC34" t="s">
        <v>3831</v>
      </c>
      <c r="AD34" t="s">
        <v>3831</v>
      </c>
      <c r="AE34" t="s">
        <v>3831</v>
      </c>
      <c r="AF34" t="s">
        <v>3831</v>
      </c>
      <c r="AG34" t="s">
        <v>3831</v>
      </c>
      <c r="AH34" t="s">
        <v>3831</v>
      </c>
      <c r="AI34">
        <v>12.781207999999999</v>
      </c>
    </row>
    <row r="35" spans="2:35" x14ac:dyDescent="0.25">
      <c r="B35">
        <v>33</v>
      </c>
      <c r="C35" t="s">
        <v>4286</v>
      </c>
      <c r="D35">
        <v>737</v>
      </c>
      <c r="E35" t="s">
        <v>4370</v>
      </c>
      <c r="F35" t="s">
        <v>2540</v>
      </c>
      <c r="G35" t="s">
        <v>2541</v>
      </c>
      <c r="H35" t="s">
        <v>2542</v>
      </c>
      <c r="I35" t="s">
        <v>2543</v>
      </c>
      <c r="J35" t="s">
        <v>4292</v>
      </c>
      <c r="K35" s="16">
        <v>51297</v>
      </c>
      <c r="L35" t="s">
        <v>4292</v>
      </c>
      <c r="M35">
        <v>1979</v>
      </c>
      <c r="N35" t="s">
        <v>2557</v>
      </c>
      <c r="O35" t="s">
        <v>2584</v>
      </c>
      <c r="P35" t="s">
        <v>2585</v>
      </c>
      <c r="Q35" t="s">
        <v>4371</v>
      </c>
      <c r="R35" t="s">
        <v>2548</v>
      </c>
      <c r="S35" t="s">
        <v>2549</v>
      </c>
      <c r="U35">
        <v>0</v>
      </c>
      <c r="V35">
        <v>0</v>
      </c>
      <c r="X35" t="s">
        <v>4372</v>
      </c>
      <c r="Y35" s="266">
        <v>44386.340115740742</v>
      </c>
      <c r="Z35" t="s">
        <v>3829</v>
      </c>
      <c r="AA35" s="266">
        <v>44386.340115740742</v>
      </c>
      <c r="AB35" t="s">
        <v>3829</v>
      </c>
      <c r="AC35" t="s">
        <v>3831</v>
      </c>
      <c r="AD35" t="s">
        <v>3831</v>
      </c>
      <c r="AE35" t="s">
        <v>3831</v>
      </c>
      <c r="AF35" t="s">
        <v>3831</v>
      </c>
      <c r="AG35" t="s">
        <v>3831</v>
      </c>
      <c r="AH35" t="s">
        <v>3831</v>
      </c>
      <c r="AI35">
        <v>104.295513</v>
      </c>
    </row>
    <row r="36" spans="2:35" x14ac:dyDescent="0.25">
      <c r="B36">
        <v>34</v>
      </c>
      <c r="C36" t="s">
        <v>4286</v>
      </c>
      <c r="D36">
        <v>738</v>
      </c>
      <c r="E36" t="s">
        <v>4373</v>
      </c>
      <c r="F36" t="s">
        <v>2540</v>
      </c>
      <c r="G36" t="s">
        <v>2541</v>
      </c>
      <c r="H36" t="s">
        <v>2542</v>
      </c>
      <c r="I36" t="s">
        <v>2543</v>
      </c>
      <c r="J36" t="s">
        <v>4292</v>
      </c>
      <c r="K36" s="16">
        <v>22964</v>
      </c>
      <c r="L36" t="s">
        <v>4292</v>
      </c>
      <c r="M36">
        <v>1980</v>
      </c>
      <c r="N36" t="s">
        <v>2557</v>
      </c>
      <c r="O36" t="s">
        <v>2584</v>
      </c>
      <c r="P36" t="s">
        <v>2585</v>
      </c>
      <c r="Q36" t="s">
        <v>4374</v>
      </c>
      <c r="R36" t="s">
        <v>2548</v>
      </c>
      <c r="S36" t="s">
        <v>2549</v>
      </c>
      <c r="U36">
        <v>0</v>
      </c>
      <c r="V36">
        <v>0</v>
      </c>
      <c r="X36" t="s">
        <v>4375</v>
      </c>
      <c r="Y36" s="266">
        <v>44386.340115740742</v>
      </c>
      <c r="Z36" t="s">
        <v>3829</v>
      </c>
      <c r="AA36" s="266">
        <v>44386.340115740742</v>
      </c>
      <c r="AB36" t="s">
        <v>3829</v>
      </c>
      <c r="AC36" t="s">
        <v>3831</v>
      </c>
      <c r="AD36" t="s">
        <v>3831</v>
      </c>
      <c r="AE36" t="s">
        <v>3831</v>
      </c>
      <c r="AF36" t="s">
        <v>3831</v>
      </c>
      <c r="AG36" t="s">
        <v>3831</v>
      </c>
      <c r="AH36" t="s">
        <v>3831</v>
      </c>
      <c r="AI36">
        <v>45.466608999999998</v>
      </c>
    </row>
    <row r="37" spans="2:35" x14ac:dyDescent="0.25">
      <c r="B37">
        <v>35</v>
      </c>
      <c r="C37" t="s">
        <v>4286</v>
      </c>
      <c r="D37">
        <v>739</v>
      </c>
      <c r="E37" t="s">
        <v>2583</v>
      </c>
      <c r="F37" t="s">
        <v>2540</v>
      </c>
      <c r="G37" t="s">
        <v>2541</v>
      </c>
      <c r="H37" t="s">
        <v>2542</v>
      </c>
      <c r="I37" t="s">
        <v>2543</v>
      </c>
      <c r="J37" t="s">
        <v>4292</v>
      </c>
      <c r="K37" s="16">
        <v>50403</v>
      </c>
      <c r="L37" t="s">
        <v>4292</v>
      </c>
      <c r="M37">
        <v>1980</v>
      </c>
      <c r="N37" t="s">
        <v>2557</v>
      </c>
      <c r="O37" t="s">
        <v>2584</v>
      </c>
      <c r="P37" t="s">
        <v>2585</v>
      </c>
      <c r="Q37" t="s">
        <v>2586</v>
      </c>
      <c r="R37" t="s">
        <v>2548</v>
      </c>
      <c r="S37" t="s">
        <v>2549</v>
      </c>
      <c r="T37" t="s">
        <v>2550</v>
      </c>
      <c r="U37">
        <v>95.752870999999999</v>
      </c>
      <c r="V37">
        <v>0</v>
      </c>
      <c r="W37" t="s">
        <v>4376</v>
      </c>
      <c r="X37" t="s">
        <v>4377</v>
      </c>
      <c r="Y37" s="266">
        <v>44386.340115740742</v>
      </c>
      <c r="Z37" t="s">
        <v>3829</v>
      </c>
      <c r="AA37" s="266">
        <v>44434.290150462963</v>
      </c>
      <c r="AB37" t="s">
        <v>3829</v>
      </c>
      <c r="AC37" t="s">
        <v>4303</v>
      </c>
      <c r="AD37" t="s">
        <v>3831</v>
      </c>
      <c r="AE37" t="s">
        <v>3831</v>
      </c>
      <c r="AF37" t="s">
        <v>3831</v>
      </c>
      <c r="AG37" t="s">
        <v>3831</v>
      </c>
      <c r="AH37" t="s">
        <v>3831</v>
      </c>
      <c r="AI37">
        <v>95.752870999999999</v>
      </c>
    </row>
    <row r="38" spans="2:35" x14ac:dyDescent="0.25">
      <c r="B38">
        <v>36</v>
      </c>
      <c r="C38" t="s">
        <v>4286</v>
      </c>
      <c r="D38">
        <v>740</v>
      </c>
      <c r="E38" t="s">
        <v>4378</v>
      </c>
      <c r="F38" t="s">
        <v>2540</v>
      </c>
      <c r="G38" t="s">
        <v>2541</v>
      </c>
      <c r="H38" t="s">
        <v>2542</v>
      </c>
      <c r="I38" t="s">
        <v>2543</v>
      </c>
      <c r="J38" t="s">
        <v>4292</v>
      </c>
      <c r="K38" t="s">
        <v>4379</v>
      </c>
      <c r="L38" t="s">
        <v>4292</v>
      </c>
      <c r="M38">
        <v>1980</v>
      </c>
      <c r="N38" t="s">
        <v>2557</v>
      </c>
      <c r="O38" t="s">
        <v>2584</v>
      </c>
      <c r="P38" t="s">
        <v>2585</v>
      </c>
      <c r="Q38" t="s">
        <v>2647</v>
      </c>
      <c r="R38" t="s">
        <v>2548</v>
      </c>
      <c r="S38" t="s">
        <v>2549</v>
      </c>
      <c r="U38">
        <v>0</v>
      </c>
      <c r="V38">
        <v>0</v>
      </c>
      <c r="X38" t="s">
        <v>4380</v>
      </c>
      <c r="Y38" s="266">
        <v>44386.340115740742</v>
      </c>
      <c r="Z38" t="s">
        <v>3829</v>
      </c>
      <c r="AA38" s="266">
        <v>44386.340115740742</v>
      </c>
      <c r="AB38" t="s">
        <v>3829</v>
      </c>
      <c r="AC38" t="s">
        <v>3831</v>
      </c>
      <c r="AD38" t="s">
        <v>3831</v>
      </c>
      <c r="AE38" t="s">
        <v>3831</v>
      </c>
      <c r="AF38" t="s">
        <v>3831</v>
      </c>
      <c r="AG38" t="s">
        <v>3831</v>
      </c>
      <c r="AH38" t="s">
        <v>3831</v>
      </c>
      <c r="AI38">
        <v>51.490315000000002</v>
      </c>
    </row>
    <row r="39" spans="2:35" x14ac:dyDescent="0.25">
      <c r="B39">
        <v>37</v>
      </c>
      <c r="C39" t="s">
        <v>4286</v>
      </c>
      <c r="D39">
        <v>504</v>
      </c>
      <c r="E39" t="s">
        <v>4381</v>
      </c>
      <c r="F39" t="s">
        <v>2540</v>
      </c>
      <c r="G39" t="s">
        <v>2541</v>
      </c>
      <c r="H39" t="s">
        <v>2542</v>
      </c>
      <c r="I39" t="s">
        <v>2769</v>
      </c>
      <c r="J39" t="s">
        <v>4292</v>
      </c>
      <c r="K39" s="16">
        <v>22263</v>
      </c>
      <c r="L39" t="s">
        <v>4292</v>
      </c>
      <c r="M39">
        <v>2015</v>
      </c>
      <c r="N39" t="s">
        <v>2544</v>
      </c>
      <c r="O39" t="s">
        <v>2580</v>
      </c>
      <c r="P39" t="s">
        <v>2581</v>
      </c>
      <c r="Q39" t="s">
        <v>4154</v>
      </c>
      <c r="R39" t="s">
        <v>2548</v>
      </c>
      <c r="S39" t="s">
        <v>2549</v>
      </c>
      <c r="U39">
        <v>0</v>
      </c>
      <c r="V39">
        <v>0</v>
      </c>
      <c r="X39" t="s">
        <v>4382</v>
      </c>
      <c r="Y39" s="266">
        <v>44386.340115740742</v>
      </c>
      <c r="Z39" t="s">
        <v>3829</v>
      </c>
      <c r="AA39" s="266">
        <v>44386.340115740742</v>
      </c>
      <c r="AB39" t="s">
        <v>3829</v>
      </c>
      <c r="AC39" t="s">
        <v>3831</v>
      </c>
      <c r="AD39" t="s">
        <v>3831</v>
      </c>
      <c r="AE39" t="s">
        <v>3831</v>
      </c>
      <c r="AF39" t="s">
        <v>3831</v>
      </c>
      <c r="AG39" t="s">
        <v>3831</v>
      </c>
      <c r="AH39" t="s">
        <v>3831</v>
      </c>
      <c r="AI39">
        <v>23.974951999999998</v>
      </c>
    </row>
    <row r="40" spans="2:35" x14ac:dyDescent="0.25">
      <c r="B40">
        <v>38</v>
      </c>
      <c r="C40" t="s">
        <v>4286</v>
      </c>
      <c r="D40">
        <v>716</v>
      </c>
      <c r="E40" t="s">
        <v>4383</v>
      </c>
      <c r="F40" t="s">
        <v>2540</v>
      </c>
      <c r="G40" t="s">
        <v>2541</v>
      </c>
      <c r="H40" t="s">
        <v>2542</v>
      </c>
      <c r="I40" t="s">
        <v>2543</v>
      </c>
      <c r="J40" t="s">
        <v>3967</v>
      </c>
      <c r="K40" s="16">
        <v>26908</v>
      </c>
      <c r="L40" t="s">
        <v>3967</v>
      </c>
      <c r="M40">
        <v>2010</v>
      </c>
      <c r="N40" t="s">
        <v>2544</v>
      </c>
      <c r="O40" t="s">
        <v>4157</v>
      </c>
      <c r="P40" t="s">
        <v>4179</v>
      </c>
      <c r="Q40" t="s">
        <v>4180</v>
      </c>
      <c r="R40" t="s">
        <v>2548</v>
      </c>
      <c r="S40" t="s">
        <v>2549</v>
      </c>
      <c r="U40">
        <v>0</v>
      </c>
      <c r="V40">
        <v>0</v>
      </c>
      <c r="X40" t="s">
        <v>4384</v>
      </c>
      <c r="Y40" s="266">
        <v>44386.340115740742</v>
      </c>
      <c r="Z40" t="s">
        <v>3829</v>
      </c>
      <c r="AA40" s="266">
        <v>44386.340115740742</v>
      </c>
      <c r="AB40" t="s">
        <v>3829</v>
      </c>
      <c r="AC40" t="s">
        <v>3831</v>
      </c>
      <c r="AD40" t="s">
        <v>3831</v>
      </c>
      <c r="AE40" t="s">
        <v>3831</v>
      </c>
      <c r="AF40" t="s">
        <v>3831</v>
      </c>
      <c r="AG40" t="s">
        <v>3831</v>
      </c>
      <c r="AH40" t="s">
        <v>3831</v>
      </c>
      <c r="AI40">
        <v>26.725946</v>
      </c>
    </row>
    <row r="41" spans="2:35" x14ac:dyDescent="0.25">
      <c r="B41">
        <v>39</v>
      </c>
      <c r="C41" t="s">
        <v>4286</v>
      </c>
      <c r="D41">
        <v>502</v>
      </c>
      <c r="E41" t="s">
        <v>4385</v>
      </c>
      <c r="F41" t="s">
        <v>2540</v>
      </c>
      <c r="G41" t="s">
        <v>2541</v>
      </c>
      <c r="H41" t="s">
        <v>2542</v>
      </c>
      <c r="I41" t="s">
        <v>2543</v>
      </c>
      <c r="K41" s="16">
        <v>15207</v>
      </c>
      <c r="L41" t="s">
        <v>4292</v>
      </c>
      <c r="M41">
        <v>2000</v>
      </c>
      <c r="N41" t="s">
        <v>2544</v>
      </c>
      <c r="O41" t="s">
        <v>2580</v>
      </c>
      <c r="P41" t="s">
        <v>2581</v>
      </c>
      <c r="Q41" t="s">
        <v>4154</v>
      </c>
      <c r="R41" t="s">
        <v>2548</v>
      </c>
      <c r="S41" t="s">
        <v>2549</v>
      </c>
      <c r="U41">
        <v>0</v>
      </c>
      <c r="V41">
        <v>0</v>
      </c>
      <c r="X41" t="s">
        <v>4386</v>
      </c>
      <c r="Y41" s="266">
        <v>44386.340115740742</v>
      </c>
      <c r="Z41" t="s">
        <v>3829</v>
      </c>
      <c r="AA41" s="266">
        <v>44386.340115740742</v>
      </c>
      <c r="AB41" t="s">
        <v>3829</v>
      </c>
      <c r="AC41" t="s">
        <v>3831</v>
      </c>
      <c r="AD41" t="s">
        <v>3831</v>
      </c>
      <c r="AE41" t="s">
        <v>3831</v>
      </c>
      <c r="AF41" t="s">
        <v>3831</v>
      </c>
      <c r="AG41" t="s">
        <v>3831</v>
      </c>
      <c r="AH41" t="s">
        <v>3831</v>
      </c>
      <c r="AI41">
        <v>16.433827999999998</v>
      </c>
    </row>
    <row r="42" spans="2:35" x14ac:dyDescent="0.25">
      <c r="B42">
        <v>40</v>
      </c>
      <c r="C42" t="s">
        <v>4286</v>
      </c>
      <c r="D42">
        <v>717</v>
      </c>
      <c r="E42" t="s">
        <v>4387</v>
      </c>
      <c r="F42" t="s">
        <v>2540</v>
      </c>
      <c r="G42" t="s">
        <v>2541</v>
      </c>
      <c r="H42" t="s">
        <v>2542</v>
      </c>
      <c r="I42" t="s">
        <v>2543</v>
      </c>
      <c r="J42" t="s">
        <v>4292</v>
      </c>
      <c r="K42" s="16">
        <v>15674</v>
      </c>
      <c r="L42" t="s">
        <v>4292</v>
      </c>
      <c r="M42">
        <v>2013</v>
      </c>
      <c r="N42" t="s">
        <v>2544</v>
      </c>
      <c r="O42" t="s">
        <v>4157</v>
      </c>
      <c r="P42" t="s">
        <v>4179</v>
      </c>
      <c r="Q42" t="s">
        <v>4388</v>
      </c>
      <c r="R42" t="s">
        <v>2548</v>
      </c>
      <c r="S42" t="s">
        <v>2549</v>
      </c>
      <c r="U42">
        <v>0</v>
      </c>
      <c r="V42">
        <v>0</v>
      </c>
      <c r="X42" t="s">
        <v>4389</v>
      </c>
      <c r="Y42" s="266">
        <v>44386.340115740742</v>
      </c>
      <c r="Z42" t="s">
        <v>3829</v>
      </c>
      <c r="AA42" s="266">
        <v>44386.340115740742</v>
      </c>
      <c r="AB42" t="s">
        <v>3829</v>
      </c>
      <c r="AC42" t="s">
        <v>3831</v>
      </c>
      <c r="AD42" t="s">
        <v>3831</v>
      </c>
      <c r="AE42" t="s">
        <v>3831</v>
      </c>
      <c r="AF42" t="s">
        <v>3831</v>
      </c>
      <c r="AG42" t="s">
        <v>3831</v>
      </c>
      <c r="AH42" t="s">
        <v>3831</v>
      </c>
      <c r="AI42">
        <v>17.314952999999999</v>
      </c>
    </row>
    <row r="43" spans="2:35" x14ac:dyDescent="0.25">
      <c r="B43">
        <v>41</v>
      </c>
      <c r="C43" t="s">
        <v>4286</v>
      </c>
      <c r="D43">
        <v>718</v>
      </c>
      <c r="E43" t="s">
        <v>4390</v>
      </c>
      <c r="F43" t="s">
        <v>2540</v>
      </c>
      <c r="G43" t="s">
        <v>2541</v>
      </c>
      <c r="H43" t="s">
        <v>2542</v>
      </c>
      <c r="I43" t="s">
        <v>2543</v>
      </c>
      <c r="J43" t="s">
        <v>4136</v>
      </c>
      <c r="K43" s="16">
        <v>39253</v>
      </c>
      <c r="L43" t="s">
        <v>4136</v>
      </c>
      <c r="M43">
        <v>2010</v>
      </c>
      <c r="N43" t="s">
        <v>2544</v>
      </c>
      <c r="O43" t="s">
        <v>4157</v>
      </c>
      <c r="P43" t="s">
        <v>4179</v>
      </c>
      <c r="Q43" t="s">
        <v>4388</v>
      </c>
      <c r="R43" t="s">
        <v>2548</v>
      </c>
      <c r="S43" t="s">
        <v>2549</v>
      </c>
      <c r="U43">
        <v>0</v>
      </c>
      <c r="V43">
        <v>0</v>
      </c>
      <c r="X43" t="s">
        <v>4391</v>
      </c>
      <c r="Y43" s="266">
        <v>44386.340115740742</v>
      </c>
      <c r="Z43" t="s">
        <v>3829</v>
      </c>
      <c r="AA43" s="266">
        <v>44386.340115740742</v>
      </c>
      <c r="AB43" t="s">
        <v>3829</v>
      </c>
      <c r="AC43" t="s">
        <v>3831</v>
      </c>
      <c r="AD43" t="s">
        <v>3831</v>
      </c>
      <c r="AE43" t="s">
        <v>3831</v>
      </c>
      <c r="AF43" t="s">
        <v>3831</v>
      </c>
      <c r="AG43" t="s">
        <v>3831</v>
      </c>
      <c r="AH43" t="s">
        <v>3831</v>
      </c>
      <c r="AI43">
        <v>39.308123999999999</v>
      </c>
    </row>
    <row r="44" spans="2:35" x14ac:dyDescent="0.25">
      <c r="B44">
        <v>42</v>
      </c>
      <c r="C44" t="s">
        <v>4286</v>
      </c>
      <c r="D44">
        <v>719</v>
      </c>
      <c r="E44" t="s">
        <v>4392</v>
      </c>
      <c r="F44" t="s">
        <v>2540</v>
      </c>
      <c r="G44" t="s">
        <v>2541</v>
      </c>
      <c r="H44" t="s">
        <v>2542</v>
      </c>
      <c r="I44" t="s">
        <v>2543</v>
      </c>
      <c r="J44" t="s">
        <v>4136</v>
      </c>
      <c r="K44" s="16">
        <v>41129</v>
      </c>
      <c r="L44" t="s">
        <v>4136</v>
      </c>
      <c r="M44">
        <v>2010</v>
      </c>
      <c r="N44" t="s">
        <v>2544</v>
      </c>
      <c r="O44" t="s">
        <v>4157</v>
      </c>
      <c r="P44" t="s">
        <v>4179</v>
      </c>
      <c r="Q44" t="s">
        <v>4388</v>
      </c>
      <c r="R44" t="s">
        <v>2548</v>
      </c>
      <c r="S44" t="s">
        <v>2549</v>
      </c>
      <c r="U44">
        <v>0</v>
      </c>
      <c r="V44">
        <v>0</v>
      </c>
      <c r="X44" t="s">
        <v>4393</v>
      </c>
      <c r="Y44" s="266">
        <v>44386.340115740742</v>
      </c>
      <c r="Z44" t="s">
        <v>3829</v>
      </c>
      <c r="AA44" s="266">
        <v>44386.340115740742</v>
      </c>
      <c r="AB44" t="s">
        <v>3829</v>
      </c>
      <c r="AC44" t="s">
        <v>3831</v>
      </c>
      <c r="AD44" t="s">
        <v>3831</v>
      </c>
      <c r="AE44" t="s">
        <v>3831</v>
      </c>
      <c r="AF44" t="s">
        <v>3831</v>
      </c>
      <c r="AG44" t="s">
        <v>3831</v>
      </c>
      <c r="AH44" t="s">
        <v>3831</v>
      </c>
      <c r="AI44">
        <v>40.425154999999997</v>
      </c>
    </row>
    <row r="45" spans="2:35" x14ac:dyDescent="0.25">
      <c r="B45">
        <v>43</v>
      </c>
      <c r="C45" t="s">
        <v>4286</v>
      </c>
      <c r="D45">
        <v>720</v>
      </c>
      <c r="E45" t="s">
        <v>4394</v>
      </c>
      <c r="F45" t="s">
        <v>2540</v>
      </c>
      <c r="G45" t="s">
        <v>2541</v>
      </c>
      <c r="H45" t="s">
        <v>2542</v>
      </c>
      <c r="I45" t="s">
        <v>2543</v>
      </c>
      <c r="J45" t="s">
        <v>4367</v>
      </c>
      <c r="K45" s="16">
        <v>21468</v>
      </c>
      <c r="L45" t="s">
        <v>4367</v>
      </c>
      <c r="M45">
        <v>2010</v>
      </c>
      <c r="N45" t="s">
        <v>2544</v>
      </c>
      <c r="O45" t="s">
        <v>4157</v>
      </c>
      <c r="P45" t="s">
        <v>4179</v>
      </c>
      <c r="Q45" t="s">
        <v>4395</v>
      </c>
      <c r="R45" t="s">
        <v>2548</v>
      </c>
      <c r="S45" t="s">
        <v>2549</v>
      </c>
      <c r="U45">
        <v>0</v>
      </c>
      <c r="V45">
        <v>0</v>
      </c>
      <c r="X45" t="s">
        <v>4396</v>
      </c>
      <c r="Y45" s="266">
        <v>44386.340115740742</v>
      </c>
      <c r="Z45" t="s">
        <v>3829</v>
      </c>
      <c r="AA45" s="266">
        <v>44386.340115740742</v>
      </c>
      <c r="AB45" t="s">
        <v>3829</v>
      </c>
      <c r="AC45" t="s">
        <v>3831</v>
      </c>
      <c r="AD45" t="s">
        <v>3831</v>
      </c>
      <c r="AE45" t="s">
        <v>3831</v>
      </c>
      <c r="AF45" t="s">
        <v>3831</v>
      </c>
      <c r="AG45" t="s">
        <v>3831</v>
      </c>
      <c r="AH45" t="s">
        <v>3831</v>
      </c>
      <c r="AI45">
        <v>21.099681</v>
      </c>
    </row>
    <row r="46" spans="2:35" x14ac:dyDescent="0.25">
      <c r="B46">
        <v>44</v>
      </c>
      <c r="C46" t="s">
        <v>4286</v>
      </c>
      <c r="D46">
        <v>721</v>
      </c>
      <c r="E46" t="s">
        <v>4397</v>
      </c>
      <c r="F46" t="s">
        <v>2540</v>
      </c>
      <c r="G46" t="s">
        <v>2541</v>
      </c>
      <c r="H46" t="s">
        <v>2542</v>
      </c>
      <c r="I46" t="s">
        <v>2543</v>
      </c>
      <c r="J46" t="s">
        <v>3967</v>
      </c>
      <c r="K46" s="16">
        <v>14535</v>
      </c>
      <c r="L46" t="s">
        <v>3967</v>
      </c>
      <c r="M46">
        <v>2010</v>
      </c>
      <c r="N46" t="s">
        <v>2544</v>
      </c>
      <c r="O46" t="s">
        <v>4157</v>
      </c>
      <c r="P46" t="s">
        <v>4179</v>
      </c>
      <c r="Q46" t="s">
        <v>4342</v>
      </c>
      <c r="R46" t="s">
        <v>2548</v>
      </c>
      <c r="S46" t="s">
        <v>2549</v>
      </c>
      <c r="U46">
        <v>0</v>
      </c>
      <c r="V46">
        <v>0</v>
      </c>
      <c r="X46" t="s">
        <v>4398</v>
      </c>
      <c r="Y46" s="266">
        <v>44386.340115740742</v>
      </c>
      <c r="Z46" t="s">
        <v>3829</v>
      </c>
      <c r="AA46" s="266">
        <v>44386.340115740742</v>
      </c>
      <c r="AB46" t="s">
        <v>3829</v>
      </c>
      <c r="AC46" t="s">
        <v>3831</v>
      </c>
      <c r="AD46" t="s">
        <v>3831</v>
      </c>
      <c r="AE46" t="s">
        <v>3831</v>
      </c>
      <c r="AF46" t="s">
        <v>3831</v>
      </c>
      <c r="AG46" t="s">
        <v>3831</v>
      </c>
      <c r="AH46" t="s">
        <v>3831</v>
      </c>
      <c r="AI46">
        <v>15.084213</v>
      </c>
    </row>
    <row r="47" spans="2:35" x14ac:dyDescent="0.25">
      <c r="B47">
        <v>45</v>
      </c>
      <c r="C47" t="s">
        <v>4286</v>
      </c>
      <c r="D47">
        <v>798</v>
      </c>
      <c r="E47" t="s">
        <v>4399</v>
      </c>
      <c r="F47" t="s">
        <v>2540</v>
      </c>
      <c r="G47" t="s">
        <v>2541</v>
      </c>
      <c r="H47" t="s">
        <v>2542</v>
      </c>
      <c r="I47" t="s">
        <v>2543</v>
      </c>
      <c r="J47" t="s">
        <v>4292</v>
      </c>
      <c r="K47" t="s">
        <v>4400</v>
      </c>
      <c r="L47" t="s">
        <v>4292</v>
      </c>
      <c r="M47">
        <v>1993</v>
      </c>
      <c r="N47" t="s">
        <v>2579</v>
      </c>
      <c r="O47" t="s">
        <v>2584</v>
      </c>
      <c r="P47" t="s">
        <v>2585</v>
      </c>
      <c r="Q47" t="s">
        <v>2586</v>
      </c>
      <c r="R47" t="s">
        <v>2548</v>
      </c>
      <c r="S47" t="s">
        <v>2549</v>
      </c>
      <c r="U47">
        <v>0</v>
      </c>
      <c r="V47">
        <v>0</v>
      </c>
      <c r="X47" t="s">
        <v>4401</v>
      </c>
      <c r="Y47" s="266">
        <v>44386.340115740742</v>
      </c>
      <c r="Z47" t="s">
        <v>3829</v>
      </c>
      <c r="AA47" s="266">
        <v>44386.340115740742</v>
      </c>
      <c r="AB47" t="s">
        <v>3829</v>
      </c>
      <c r="AC47" t="s">
        <v>3831</v>
      </c>
      <c r="AD47" t="s">
        <v>3831</v>
      </c>
      <c r="AE47" t="s">
        <v>3831</v>
      </c>
      <c r="AF47" t="s">
        <v>3831</v>
      </c>
      <c r="AG47" t="s">
        <v>3831</v>
      </c>
      <c r="AH47" t="s">
        <v>3831</v>
      </c>
      <c r="AI47">
        <v>10.020742</v>
      </c>
    </row>
    <row r="48" spans="2:35" x14ac:dyDescent="0.25">
      <c r="B48">
        <v>46</v>
      </c>
      <c r="C48" t="s">
        <v>4286</v>
      </c>
      <c r="D48">
        <v>799</v>
      </c>
      <c r="E48" t="s">
        <v>4402</v>
      </c>
      <c r="F48" t="s">
        <v>2540</v>
      </c>
      <c r="G48" t="s">
        <v>2541</v>
      </c>
      <c r="H48" t="s">
        <v>2542</v>
      </c>
      <c r="I48" t="s">
        <v>2543</v>
      </c>
      <c r="J48" t="s">
        <v>4136</v>
      </c>
      <c r="K48" t="s">
        <v>3955</v>
      </c>
      <c r="L48" t="s">
        <v>4136</v>
      </c>
      <c r="M48">
        <v>1994</v>
      </c>
      <c r="N48" t="s">
        <v>2579</v>
      </c>
      <c r="O48" t="s">
        <v>2584</v>
      </c>
      <c r="P48" t="s">
        <v>2692</v>
      </c>
      <c r="Q48" t="s">
        <v>2652</v>
      </c>
      <c r="R48" t="s">
        <v>2548</v>
      </c>
      <c r="S48" t="s">
        <v>2549</v>
      </c>
      <c r="U48">
        <v>0</v>
      </c>
      <c r="V48">
        <v>0</v>
      </c>
      <c r="X48" t="s">
        <v>4403</v>
      </c>
      <c r="Y48" s="266">
        <v>44386.340115740742</v>
      </c>
      <c r="Z48" t="s">
        <v>3829</v>
      </c>
      <c r="AA48" s="266">
        <v>44386.340115740742</v>
      </c>
      <c r="AB48" t="s">
        <v>3829</v>
      </c>
      <c r="AC48" t="s">
        <v>3831</v>
      </c>
      <c r="AD48" t="s">
        <v>3831</v>
      </c>
      <c r="AE48" t="s">
        <v>3831</v>
      </c>
      <c r="AF48" t="s">
        <v>3831</v>
      </c>
      <c r="AG48" t="s">
        <v>3831</v>
      </c>
      <c r="AH48" t="s">
        <v>3831</v>
      </c>
      <c r="AI48">
        <v>11.543981</v>
      </c>
    </row>
    <row r="49" spans="2:35" x14ac:dyDescent="0.25">
      <c r="B49">
        <v>47</v>
      </c>
      <c r="C49" t="s">
        <v>4286</v>
      </c>
      <c r="D49">
        <v>800</v>
      </c>
      <c r="E49" t="s">
        <v>4404</v>
      </c>
      <c r="F49" t="s">
        <v>2540</v>
      </c>
      <c r="G49" t="s">
        <v>2541</v>
      </c>
      <c r="H49" t="s">
        <v>2542</v>
      </c>
      <c r="I49" t="s">
        <v>2543</v>
      </c>
      <c r="J49" t="s">
        <v>4367</v>
      </c>
      <c r="K49" s="16">
        <v>33119</v>
      </c>
      <c r="L49" t="s">
        <v>4367</v>
      </c>
      <c r="M49">
        <v>1978</v>
      </c>
      <c r="N49" t="s">
        <v>2557</v>
      </c>
      <c r="O49" t="s">
        <v>2584</v>
      </c>
      <c r="P49" t="s">
        <v>4122</v>
      </c>
      <c r="Q49" t="s">
        <v>4405</v>
      </c>
      <c r="R49" t="s">
        <v>2548</v>
      </c>
      <c r="S49" t="s">
        <v>2549</v>
      </c>
      <c r="U49">
        <v>0</v>
      </c>
      <c r="V49">
        <v>0</v>
      </c>
      <c r="X49" t="s">
        <v>4406</v>
      </c>
      <c r="Y49" s="266">
        <v>44386.340115740742</v>
      </c>
      <c r="Z49" t="s">
        <v>3829</v>
      </c>
      <c r="AA49" s="266">
        <v>44386.340115740742</v>
      </c>
      <c r="AB49" t="s">
        <v>3829</v>
      </c>
      <c r="AC49" t="s">
        <v>3831</v>
      </c>
      <c r="AD49" t="s">
        <v>3831</v>
      </c>
      <c r="AE49" t="s">
        <v>3831</v>
      </c>
      <c r="AF49" t="s">
        <v>3831</v>
      </c>
      <c r="AG49" t="s">
        <v>3831</v>
      </c>
      <c r="AH49" t="s">
        <v>3831</v>
      </c>
      <c r="AI49">
        <v>33.912494000000002</v>
      </c>
    </row>
    <row r="50" spans="2:35" x14ac:dyDescent="0.25">
      <c r="B50">
        <v>48</v>
      </c>
      <c r="C50" t="s">
        <v>4286</v>
      </c>
      <c r="D50">
        <v>801</v>
      </c>
      <c r="E50" t="s">
        <v>4407</v>
      </c>
      <c r="F50" t="s">
        <v>2540</v>
      </c>
      <c r="G50" t="s">
        <v>2541</v>
      </c>
      <c r="H50" t="s">
        <v>2542</v>
      </c>
      <c r="I50" t="s">
        <v>2543</v>
      </c>
      <c r="J50" t="s">
        <v>4408</v>
      </c>
      <c r="K50" t="s">
        <v>4242</v>
      </c>
      <c r="L50" t="s">
        <v>4408</v>
      </c>
      <c r="M50">
        <v>1977</v>
      </c>
      <c r="N50" t="s">
        <v>2579</v>
      </c>
      <c r="O50" t="s">
        <v>2545</v>
      </c>
      <c r="P50" t="s">
        <v>2552</v>
      </c>
      <c r="Q50" t="s">
        <v>4195</v>
      </c>
      <c r="R50" t="s">
        <v>2548</v>
      </c>
      <c r="S50" t="s">
        <v>2549</v>
      </c>
      <c r="U50">
        <v>0</v>
      </c>
      <c r="V50">
        <v>0</v>
      </c>
      <c r="X50" t="s">
        <v>4409</v>
      </c>
      <c r="Y50" s="266">
        <v>44386.340115740742</v>
      </c>
      <c r="Z50" t="s">
        <v>3829</v>
      </c>
      <c r="AA50" s="266">
        <v>44386.340115740742</v>
      </c>
      <c r="AB50" t="s">
        <v>3829</v>
      </c>
      <c r="AC50" t="s">
        <v>3831</v>
      </c>
      <c r="AD50" t="s">
        <v>3831</v>
      </c>
      <c r="AE50" t="s">
        <v>3831</v>
      </c>
      <c r="AF50" t="s">
        <v>3831</v>
      </c>
      <c r="AG50" t="s">
        <v>3831</v>
      </c>
      <c r="AH50" t="s">
        <v>3831</v>
      </c>
      <c r="AI50">
        <v>27.782138</v>
      </c>
    </row>
    <row r="51" spans="2:35" x14ac:dyDescent="0.25">
      <c r="B51">
        <v>49</v>
      </c>
      <c r="C51" t="s">
        <v>4286</v>
      </c>
      <c r="D51">
        <v>803</v>
      </c>
      <c r="E51" t="s">
        <v>2587</v>
      </c>
      <c r="F51" t="s">
        <v>2540</v>
      </c>
      <c r="G51" t="s">
        <v>2541</v>
      </c>
      <c r="H51" t="s">
        <v>2542</v>
      </c>
      <c r="I51" t="s">
        <v>2543</v>
      </c>
      <c r="J51" t="s">
        <v>4292</v>
      </c>
      <c r="K51" s="16">
        <v>13068</v>
      </c>
      <c r="L51" t="s">
        <v>4292</v>
      </c>
      <c r="M51">
        <v>2005</v>
      </c>
      <c r="N51" t="s">
        <v>2579</v>
      </c>
      <c r="O51" t="s">
        <v>2545</v>
      </c>
      <c r="P51" t="s">
        <v>2552</v>
      </c>
      <c r="Q51" t="s">
        <v>2588</v>
      </c>
      <c r="R51" t="s">
        <v>2548</v>
      </c>
      <c r="S51" t="s">
        <v>2549</v>
      </c>
      <c r="T51" t="s">
        <v>2550</v>
      </c>
      <c r="U51">
        <v>12.236506</v>
      </c>
      <c r="V51">
        <v>0</v>
      </c>
      <c r="W51" t="s">
        <v>4305</v>
      </c>
      <c r="X51" t="s">
        <v>4410</v>
      </c>
      <c r="Y51" s="266">
        <v>44386.340115740742</v>
      </c>
      <c r="Z51" t="s">
        <v>3829</v>
      </c>
      <c r="AA51" s="266">
        <v>44434.439074074071</v>
      </c>
      <c r="AB51" t="s">
        <v>3829</v>
      </c>
      <c r="AC51" t="s">
        <v>4303</v>
      </c>
      <c r="AD51" t="s">
        <v>3831</v>
      </c>
      <c r="AE51" t="s">
        <v>3831</v>
      </c>
      <c r="AF51" t="s">
        <v>3831</v>
      </c>
      <c r="AG51" t="s">
        <v>3831</v>
      </c>
      <c r="AH51" t="s">
        <v>3831</v>
      </c>
      <c r="AI51">
        <v>12.236506</v>
      </c>
    </row>
    <row r="52" spans="2:35" x14ac:dyDescent="0.25">
      <c r="B52">
        <v>50</v>
      </c>
      <c r="C52" t="s">
        <v>4286</v>
      </c>
      <c r="D52">
        <v>804</v>
      </c>
      <c r="E52" t="s">
        <v>2589</v>
      </c>
      <c r="F52" t="s">
        <v>2540</v>
      </c>
      <c r="G52" t="s">
        <v>2541</v>
      </c>
      <c r="H52" t="s">
        <v>2542</v>
      </c>
      <c r="I52" t="s">
        <v>2543</v>
      </c>
      <c r="J52" t="s">
        <v>4292</v>
      </c>
      <c r="K52" s="16">
        <v>19921</v>
      </c>
      <c r="L52" t="s">
        <v>4292</v>
      </c>
      <c r="M52">
        <v>1974</v>
      </c>
      <c r="N52" t="s">
        <v>2579</v>
      </c>
      <c r="O52" t="s">
        <v>2545</v>
      </c>
      <c r="P52" t="s">
        <v>2552</v>
      </c>
      <c r="Q52" t="s">
        <v>2588</v>
      </c>
      <c r="R52" t="s">
        <v>2548</v>
      </c>
      <c r="S52" t="s">
        <v>2549</v>
      </c>
      <c r="T52" t="s">
        <v>2550</v>
      </c>
      <c r="U52">
        <v>25.247357999999998</v>
      </c>
      <c r="V52">
        <v>0</v>
      </c>
      <c r="W52" t="s">
        <v>4305</v>
      </c>
      <c r="X52" t="s">
        <v>4411</v>
      </c>
      <c r="Y52" s="266">
        <v>44386.340115740742</v>
      </c>
      <c r="Z52" t="s">
        <v>3829</v>
      </c>
      <c r="AA52" s="266">
        <v>44434.439722222225</v>
      </c>
      <c r="AB52" t="s">
        <v>3829</v>
      </c>
      <c r="AC52" t="s">
        <v>4303</v>
      </c>
      <c r="AD52" t="s">
        <v>3831</v>
      </c>
      <c r="AE52" t="s">
        <v>3831</v>
      </c>
      <c r="AF52" t="s">
        <v>3831</v>
      </c>
      <c r="AG52" t="s">
        <v>3831</v>
      </c>
      <c r="AH52" t="s">
        <v>3831</v>
      </c>
      <c r="AI52">
        <v>25.247357999999998</v>
      </c>
    </row>
    <row r="53" spans="2:35" x14ac:dyDescent="0.25">
      <c r="B53">
        <v>51</v>
      </c>
      <c r="C53" t="s">
        <v>4286</v>
      </c>
      <c r="D53">
        <v>926</v>
      </c>
      <c r="E53" t="s">
        <v>2590</v>
      </c>
      <c r="F53" t="s">
        <v>2540</v>
      </c>
      <c r="G53" t="s">
        <v>2541</v>
      </c>
      <c r="H53" t="s">
        <v>2542</v>
      </c>
      <c r="I53" t="s">
        <v>2543</v>
      </c>
      <c r="J53" t="s">
        <v>4367</v>
      </c>
      <c r="K53" s="16">
        <v>14758</v>
      </c>
      <c r="L53" t="s">
        <v>4367</v>
      </c>
      <c r="M53">
        <v>2001</v>
      </c>
      <c r="N53" t="s">
        <v>2544</v>
      </c>
      <c r="O53" t="s">
        <v>2591</v>
      </c>
      <c r="P53" t="s">
        <v>2592</v>
      </c>
      <c r="Q53" t="s">
        <v>2593</v>
      </c>
      <c r="R53" t="s">
        <v>2548</v>
      </c>
      <c r="S53" t="s">
        <v>2549</v>
      </c>
      <c r="T53" t="s">
        <v>2550</v>
      </c>
      <c r="U53">
        <v>14.209173</v>
      </c>
      <c r="V53">
        <v>0</v>
      </c>
      <c r="X53" t="s">
        <v>4412</v>
      </c>
      <c r="Y53" s="266">
        <v>44386.340115740742</v>
      </c>
      <c r="Z53" t="s">
        <v>3829</v>
      </c>
      <c r="AA53" s="266">
        <v>44427.415393518517</v>
      </c>
      <c r="AB53" t="s">
        <v>3829</v>
      </c>
      <c r="AC53" t="s">
        <v>3830</v>
      </c>
      <c r="AD53" t="s">
        <v>3831</v>
      </c>
      <c r="AE53" t="s">
        <v>3831</v>
      </c>
      <c r="AF53" t="s">
        <v>3831</v>
      </c>
      <c r="AG53">
        <v>0.65</v>
      </c>
      <c r="AH53">
        <v>0.45</v>
      </c>
      <c r="AI53">
        <v>14.209173</v>
      </c>
    </row>
    <row r="54" spans="2:35" x14ac:dyDescent="0.25">
      <c r="B54">
        <v>52</v>
      </c>
      <c r="C54" t="s">
        <v>4286</v>
      </c>
      <c r="D54">
        <v>927</v>
      </c>
      <c r="E54" t="s">
        <v>4413</v>
      </c>
      <c r="F54" t="s">
        <v>2540</v>
      </c>
      <c r="G54" t="s">
        <v>2541</v>
      </c>
      <c r="H54" t="s">
        <v>2542</v>
      </c>
      <c r="I54" t="s">
        <v>2543</v>
      </c>
      <c r="J54" t="s">
        <v>4292</v>
      </c>
      <c r="K54" t="s">
        <v>3853</v>
      </c>
      <c r="L54" t="s">
        <v>4292</v>
      </c>
      <c r="M54">
        <v>1989</v>
      </c>
      <c r="N54" t="s">
        <v>2579</v>
      </c>
      <c r="O54" t="s">
        <v>2595</v>
      </c>
      <c r="P54" t="s">
        <v>2596</v>
      </c>
      <c r="Q54" t="s">
        <v>4414</v>
      </c>
      <c r="R54" t="s">
        <v>2548</v>
      </c>
      <c r="S54" t="s">
        <v>2549</v>
      </c>
      <c r="T54" t="s">
        <v>41</v>
      </c>
      <c r="U54">
        <v>0</v>
      </c>
      <c r="V54">
        <v>0</v>
      </c>
      <c r="X54" t="s">
        <v>4415</v>
      </c>
      <c r="Y54" s="266">
        <v>44386.340115740742</v>
      </c>
      <c r="Z54" t="s">
        <v>3829</v>
      </c>
      <c r="AA54" s="266">
        <v>44386.340115740742</v>
      </c>
      <c r="AB54" t="s">
        <v>3829</v>
      </c>
      <c r="AC54" t="s">
        <v>3831</v>
      </c>
      <c r="AD54" t="s">
        <v>3831</v>
      </c>
      <c r="AE54" t="s">
        <v>3831</v>
      </c>
      <c r="AF54" t="s">
        <v>3831</v>
      </c>
      <c r="AG54" t="s">
        <v>3831</v>
      </c>
      <c r="AH54" t="s">
        <v>3831</v>
      </c>
      <c r="AI54">
        <v>28.560234999999999</v>
      </c>
    </row>
    <row r="55" spans="2:35" x14ac:dyDescent="0.25">
      <c r="B55">
        <v>53</v>
      </c>
      <c r="C55" t="s">
        <v>4286</v>
      </c>
      <c r="D55">
        <v>929</v>
      </c>
      <c r="E55" t="s">
        <v>2594</v>
      </c>
      <c r="F55" t="s">
        <v>2540</v>
      </c>
      <c r="G55" t="s">
        <v>2541</v>
      </c>
      <c r="H55" t="s">
        <v>2542</v>
      </c>
      <c r="I55" t="s">
        <v>2543</v>
      </c>
      <c r="J55" t="s">
        <v>4292</v>
      </c>
      <c r="K55" s="16">
        <v>14489</v>
      </c>
      <c r="L55" t="s">
        <v>4292</v>
      </c>
      <c r="M55">
        <v>1988</v>
      </c>
      <c r="N55" t="s">
        <v>2579</v>
      </c>
      <c r="O55" t="s">
        <v>2595</v>
      </c>
      <c r="P55" t="s">
        <v>2596</v>
      </c>
      <c r="Q55" t="s">
        <v>2597</v>
      </c>
      <c r="R55" t="s">
        <v>2548</v>
      </c>
      <c r="S55" t="s">
        <v>2549</v>
      </c>
      <c r="T55" t="s">
        <v>2550</v>
      </c>
      <c r="U55">
        <v>14.311325999999999</v>
      </c>
      <c r="V55">
        <v>0</v>
      </c>
      <c r="W55" t="s">
        <v>4416</v>
      </c>
      <c r="X55" t="s">
        <v>4417</v>
      </c>
      <c r="Y55" s="266">
        <v>44386.340115740742</v>
      </c>
      <c r="Z55" t="s">
        <v>3829</v>
      </c>
      <c r="AA55" s="266">
        <v>44424.52915509259</v>
      </c>
      <c r="AB55" t="s">
        <v>3829</v>
      </c>
      <c r="AC55" t="s">
        <v>3830</v>
      </c>
      <c r="AD55" t="s">
        <v>3831</v>
      </c>
      <c r="AE55" t="s">
        <v>3831</v>
      </c>
      <c r="AF55" t="s">
        <v>3831</v>
      </c>
      <c r="AG55" t="s">
        <v>3831</v>
      </c>
      <c r="AH55" t="s">
        <v>3831</v>
      </c>
      <c r="AI55">
        <v>14.311325999999999</v>
      </c>
    </row>
    <row r="56" spans="2:35" x14ac:dyDescent="0.25">
      <c r="B56">
        <v>54</v>
      </c>
      <c r="C56" t="s">
        <v>4286</v>
      </c>
      <c r="D56">
        <v>930</v>
      </c>
      <c r="E56" t="s">
        <v>2598</v>
      </c>
      <c r="F56" t="s">
        <v>2540</v>
      </c>
      <c r="G56" t="s">
        <v>2541</v>
      </c>
      <c r="H56" t="s">
        <v>2542</v>
      </c>
      <c r="I56" t="s">
        <v>2543</v>
      </c>
      <c r="J56" t="s">
        <v>4292</v>
      </c>
      <c r="K56" t="s">
        <v>4418</v>
      </c>
      <c r="L56" t="s">
        <v>4292</v>
      </c>
      <c r="M56">
        <v>1988</v>
      </c>
      <c r="N56" t="s">
        <v>2557</v>
      </c>
      <c r="O56" t="s">
        <v>2595</v>
      </c>
      <c r="P56" t="s">
        <v>2596</v>
      </c>
      <c r="Q56" t="s">
        <v>2599</v>
      </c>
      <c r="R56" t="s">
        <v>2548</v>
      </c>
      <c r="S56" t="s">
        <v>2549</v>
      </c>
      <c r="T56" t="s">
        <v>2550</v>
      </c>
      <c r="U56">
        <v>57.994000999999997</v>
      </c>
      <c r="V56">
        <v>0</v>
      </c>
      <c r="W56" t="s">
        <v>4419</v>
      </c>
      <c r="X56" t="s">
        <v>4420</v>
      </c>
      <c r="Y56" s="266">
        <v>44386.340115740742</v>
      </c>
      <c r="Z56" t="s">
        <v>3829</v>
      </c>
      <c r="AA56" s="266">
        <v>44424.524050925924</v>
      </c>
      <c r="AB56" t="s">
        <v>3829</v>
      </c>
      <c r="AC56" t="s">
        <v>3934</v>
      </c>
      <c r="AD56" t="s">
        <v>3831</v>
      </c>
      <c r="AE56" t="s">
        <v>3831</v>
      </c>
      <c r="AF56" t="s">
        <v>3831</v>
      </c>
      <c r="AG56" t="s">
        <v>3831</v>
      </c>
      <c r="AH56" t="s">
        <v>3831</v>
      </c>
      <c r="AI56">
        <v>57.994000999999997</v>
      </c>
    </row>
    <row r="57" spans="2:35" x14ac:dyDescent="0.25">
      <c r="B57">
        <v>55</v>
      </c>
      <c r="C57" t="s">
        <v>4286</v>
      </c>
      <c r="D57">
        <v>931</v>
      </c>
      <c r="E57" t="s">
        <v>2600</v>
      </c>
      <c r="F57" t="s">
        <v>2540</v>
      </c>
      <c r="G57" t="s">
        <v>2541</v>
      </c>
      <c r="H57" t="s">
        <v>2542</v>
      </c>
      <c r="I57" t="s">
        <v>2543</v>
      </c>
      <c r="J57" t="s">
        <v>4292</v>
      </c>
      <c r="K57" s="16">
        <v>44833</v>
      </c>
      <c r="L57" t="s">
        <v>4292</v>
      </c>
      <c r="M57">
        <v>1988</v>
      </c>
      <c r="N57" t="s">
        <v>2579</v>
      </c>
      <c r="O57" t="s">
        <v>2595</v>
      </c>
      <c r="P57" t="s">
        <v>2596</v>
      </c>
      <c r="Q57" t="s">
        <v>2601</v>
      </c>
      <c r="R57" t="s">
        <v>2548</v>
      </c>
      <c r="S57" t="s">
        <v>2549</v>
      </c>
      <c r="T57" t="s">
        <v>2550</v>
      </c>
      <c r="U57">
        <v>45.461781999999999</v>
      </c>
      <c r="V57">
        <v>0</v>
      </c>
      <c r="X57" t="s">
        <v>4421</v>
      </c>
      <c r="Y57" s="266">
        <v>44386.340115740742</v>
      </c>
      <c r="Z57" t="s">
        <v>3829</v>
      </c>
      <c r="AA57" s="266">
        <v>44424.514409722222</v>
      </c>
      <c r="AB57" t="s">
        <v>3829</v>
      </c>
      <c r="AC57" t="s">
        <v>3830</v>
      </c>
      <c r="AD57" t="s">
        <v>3831</v>
      </c>
      <c r="AE57" t="s">
        <v>3831</v>
      </c>
      <c r="AF57" t="s">
        <v>3831</v>
      </c>
      <c r="AG57" t="s">
        <v>3831</v>
      </c>
      <c r="AH57" t="s">
        <v>3831</v>
      </c>
      <c r="AI57">
        <v>45.461838</v>
      </c>
    </row>
    <row r="58" spans="2:35" x14ac:dyDescent="0.25">
      <c r="B58">
        <v>56</v>
      </c>
      <c r="C58" t="s">
        <v>4286</v>
      </c>
      <c r="D58">
        <v>932</v>
      </c>
      <c r="E58" t="s">
        <v>2602</v>
      </c>
      <c r="F58" t="s">
        <v>2540</v>
      </c>
      <c r="G58" t="s">
        <v>2541</v>
      </c>
      <c r="H58" t="s">
        <v>2542</v>
      </c>
      <c r="I58" t="s">
        <v>2543</v>
      </c>
      <c r="J58" t="s">
        <v>4422</v>
      </c>
      <c r="K58" s="16">
        <v>24285</v>
      </c>
      <c r="L58" t="s">
        <v>4422</v>
      </c>
      <c r="M58">
        <v>1988</v>
      </c>
      <c r="N58" t="s">
        <v>2544</v>
      </c>
      <c r="O58" t="s">
        <v>2595</v>
      </c>
      <c r="P58" t="s">
        <v>2596</v>
      </c>
      <c r="Q58" t="s">
        <v>2603</v>
      </c>
      <c r="R58" t="s">
        <v>2548</v>
      </c>
      <c r="S58" t="s">
        <v>2549</v>
      </c>
      <c r="T58" t="s">
        <v>2550</v>
      </c>
      <c r="U58">
        <v>49.413089999999997</v>
      </c>
      <c r="V58">
        <v>0</v>
      </c>
      <c r="W58" t="s">
        <v>4423</v>
      </c>
      <c r="X58" t="s">
        <v>4424</v>
      </c>
      <c r="Y58" s="266">
        <v>44386.340115740742</v>
      </c>
      <c r="Z58" t="s">
        <v>3829</v>
      </c>
      <c r="AA58" s="266">
        <v>44424.512349537035</v>
      </c>
      <c r="AB58" t="s">
        <v>3829</v>
      </c>
      <c r="AC58" t="s">
        <v>3830</v>
      </c>
      <c r="AD58" t="s">
        <v>3831</v>
      </c>
      <c r="AE58" t="s">
        <v>3831</v>
      </c>
      <c r="AF58" t="s">
        <v>3831</v>
      </c>
      <c r="AG58" t="s">
        <v>3831</v>
      </c>
      <c r="AH58" t="s">
        <v>3831</v>
      </c>
      <c r="AI58">
        <v>49.413089999999997</v>
      </c>
    </row>
    <row r="59" spans="2:35" x14ac:dyDescent="0.25">
      <c r="B59">
        <v>57</v>
      </c>
      <c r="C59" t="s">
        <v>4286</v>
      </c>
      <c r="D59">
        <v>933</v>
      </c>
      <c r="E59" t="s">
        <v>2604</v>
      </c>
      <c r="F59" t="s">
        <v>2540</v>
      </c>
      <c r="G59" t="s">
        <v>2541</v>
      </c>
      <c r="H59" t="s">
        <v>2542</v>
      </c>
      <c r="I59" t="s">
        <v>2543</v>
      </c>
      <c r="J59" t="s">
        <v>4292</v>
      </c>
      <c r="K59" s="16">
        <v>23514</v>
      </c>
      <c r="L59" t="s">
        <v>4292</v>
      </c>
      <c r="M59">
        <v>1988</v>
      </c>
      <c r="N59" t="s">
        <v>2579</v>
      </c>
      <c r="O59" t="s">
        <v>2595</v>
      </c>
      <c r="P59" t="s">
        <v>2596</v>
      </c>
      <c r="Q59" t="s">
        <v>2605</v>
      </c>
      <c r="R59" t="s">
        <v>2548</v>
      </c>
      <c r="S59" t="s">
        <v>2549</v>
      </c>
      <c r="T59" t="s">
        <v>2550</v>
      </c>
      <c r="U59">
        <v>23.99006</v>
      </c>
      <c r="V59">
        <v>0</v>
      </c>
      <c r="X59" t="s">
        <v>4425</v>
      </c>
      <c r="Y59" s="266">
        <v>44386.340115740742</v>
      </c>
      <c r="Z59" t="s">
        <v>3829</v>
      </c>
      <c r="AA59" s="266">
        <v>44424.510289351849</v>
      </c>
      <c r="AB59" t="s">
        <v>3829</v>
      </c>
      <c r="AC59" t="s">
        <v>3830</v>
      </c>
      <c r="AD59" t="s">
        <v>3831</v>
      </c>
      <c r="AE59" t="s">
        <v>3831</v>
      </c>
      <c r="AF59" t="s">
        <v>3831</v>
      </c>
      <c r="AG59" t="s">
        <v>3831</v>
      </c>
      <c r="AH59" t="s">
        <v>3831</v>
      </c>
      <c r="AI59">
        <v>23.99006</v>
      </c>
    </row>
    <row r="60" spans="2:35" x14ac:dyDescent="0.25">
      <c r="B60">
        <v>58</v>
      </c>
      <c r="C60" t="s">
        <v>4286</v>
      </c>
      <c r="D60">
        <v>934</v>
      </c>
      <c r="E60" t="s">
        <v>2606</v>
      </c>
      <c r="F60" t="s">
        <v>2540</v>
      </c>
      <c r="G60" t="s">
        <v>2541</v>
      </c>
      <c r="H60" t="s">
        <v>2542</v>
      </c>
      <c r="I60" t="s">
        <v>2543</v>
      </c>
      <c r="J60" t="s">
        <v>4292</v>
      </c>
      <c r="K60" t="s">
        <v>4426</v>
      </c>
      <c r="L60" t="s">
        <v>4292</v>
      </c>
      <c r="M60">
        <v>1988</v>
      </c>
      <c r="N60" t="s">
        <v>2579</v>
      </c>
      <c r="O60" t="s">
        <v>2595</v>
      </c>
      <c r="P60" t="s">
        <v>2596</v>
      </c>
      <c r="Q60" t="s">
        <v>2599</v>
      </c>
      <c r="R60" t="s">
        <v>2548</v>
      </c>
      <c r="S60" t="s">
        <v>2549</v>
      </c>
      <c r="T60" t="s">
        <v>2550</v>
      </c>
      <c r="U60">
        <v>49.165329999999997</v>
      </c>
      <c r="V60">
        <v>0</v>
      </c>
      <c r="W60" t="s">
        <v>4325</v>
      </c>
      <c r="X60" t="s">
        <v>4427</v>
      </c>
      <c r="Y60" s="266">
        <v>44386.340115740742</v>
      </c>
      <c r="Z60" t="s">
        <v>3829</v>
      </c>
      <c r="AA60" s="266">
        <v>44424.504664351851</v>
      </c>
      <c r="AB60" t="s">
        <v>3829</v>
      </c>
      <c r="AC60" t="s">
        <v>4303</v>
      </c>
      <c r="AD60" t="s">
        <v>3831</v>
      </c>
      <c r="AE60" t="s">
        <v>3831</v>
      </c>
      <c r="AF60" t="s">
        <v>3831</v>
      </c>
      <c r="AG60" t="s">
        <v>3831</v>
      </c>
      <c r="AH60" t="s">
        <v>3831</v>
      </c>
      <c r="AI60">
        <v>49.165329999999997</v>
      </c>
    </row>
    <row r="61" spans="2:35" x14ac:dyDescent="0.25">
      <c r="B61">
        <v>59</v>
      </c>
      <c r="C61" t="s">
        <v>4286</v>
      </c>
      <c r="D61">
        <v>935</v>
      </c>
      <c r="E61" t="s">
        <v>4428</v>
      </c>
      <c r="F61" t="s">
        <v>2540</v>
      </c>
      <c r="G61" t="s">
        <v>2541</v>
      </c>
      <c r="H61" t="s">
        <v>2542</v>
      </c>
      <c r="I61" t="s">
        <v>2543</v>
      </c>
      <c r="J61" t="s">
        <v>4429</v>
      </c>
      <c r="K61" s="16">
        <v>9052</v>
      </c>
      <c r="L61" t="s">
        <v>4429</v>
      </c>
      <c r="M61">
        <v>1992</v>
      </c>
      <c r="N61" t="s">
        <v>2579</v>
      </c>
      <c r="O61" t="s">
        <v>2595</v>
      </c>
      <c r="P61" t="s">
        <v>2596</v>
      </c>
      <c r="Q61" t="s">
        <v>2609</v>
      </c>
      <c r="R61" t="s">
        <v>2548</v>
      </c>
      <c r="S61" t="s">
        <v>2549</v>
      </c>
      <c r="U61">
        <v>0</v>
      </c>
      <c r="V61">
        <v>0</v>
      </c>
      <c r="X61" t="s">
        <v>4430</v>
      </c>
      <c r="Y61" s="266">
        <v>44386.340115740742</v>
      </c>
      <c r="Z61" t="s">
        <v>3829</v>
      </c>
      <c r="AA61" s="266">
        <v>44386.340115740742</v>
      </c>
      <c r="AB61" t="s">
        <v>3829</v>
      </c>
      <c r="AC61" t="s">
        <v>3831</v>
      </c>
      <c r="AD61" t="s">
        <v>3831</v>
      </c>
      <c r="AE61" t="s">
        <v>3831</v>
      </c>
      <c r="AF61" t="s">
        <v>3831</v>
      </c>
      <c r="AG61" t="s">
        <v>3831</v>
      </c>
      <c r="AH61" t="s">
        <v>3831</v>
      </c>
      <c r="AI61">
        <v>10.536402000000001</v>
      </c>
    </row>
    <row r="62" spans="2:35" x14ac:dyDescent="0.25">
      <c r="B62">
        <v>60</v>
      </c>
      <c r="C62" t="s">
        <v>4286</v>
      </c>
      <c r="D62">
        <v>936</v>
      </c>
      <c r="E62" t="s">
        <v>4431</v>
      </c>
      <c r="F62" t="s">
        <v>2540</v>
      </c>
      <c r="G62" t="s">
        <v>2541</v>
      </c>
      <c r="H62" t="s">
        <v>2542</v>
      </c>
      <c r="I62" t="s">
        <v>2543</v>
      </c>
      <c r="J62" t="s">
        <v>4292</v>
      </c>
      <c r="K62" t="s">
        <v>4432</v>
      </c>
      <c r="L62" t="s">
        <v>4292</v>
      </c>
      <c r="M62">
        <v>1988</v>
      </c>
      <c r="N62" t="s">
        <v>2579</v>
      </c>
      <c r="O62" t="s">
        <v>2595</v>
      </c>
      <c r="P62" t="s">
        <v>2596</v>
      </c>
      <c r="Q62" t="s">
        <v>4237</v>
      </c>
      <c r="R62" t="s">
        <v>2548</v>
      </c>
      <c r="S62" t="s">
        <v>2549</v>
      </c>
      <c r="U62">
        <v>0</v>
      </c>
      <c r="V62">
        <v>0</v>
      </c>
      <c r="X62" t="s">
        <v>4433</v>
      </c>
      <c r="Y62" s="266">
        <v>44386.340115740742</v>
      </c>
      <c r="Z62" t="s">
        <v>3829</v>
      </c>
      <c r="AA62" s="266">
        <v>44386.340115740742</v>
      </c>
      <c r="AB62" t="s">
        <v>3829</v>
      </c>
      <c r="AC62" t="s">
        <v>3831</v>
      </c>
      <c r="AD62" t="s">
        <v>3831</v>
      </c>
      <c r="AE62" t="s">
        <v>3831</v>
      </c>
      <c r="AF62" t="s">
        <v>3831</v>
      </c>
      <c r="AG62" t="s">
        <v>3831</v>
      </c>
      <c r="AH62" t="s">
        <v>3831</v>
      </c>
      <c r="AI62">
        <v>45.422600000000003</v>
      </c>
    </row>
    <row r="63" spans="2:35" x14ac:dyDescent="0.25">
      <c r="B63">
        <v>61</v>
      </c>
      <c r="C63" t="s">
        <v>4286</v>
      </c>
      <c r="D63">
        <v>937</v>
      </c>
      <c r="E63" t="s">
        <v>4434</v>
      </c>
      <c r="F63" t="s">
        <v>2540</v>
      </c>
      <c r="G63" t="s">
        <v>2541</v>
      </c>
      <c r="H63" t="s">
        <v>2542</v>
      </c>
      <c r="I63" t="s">
        <v>2543</v>
      </c>
      <c r="J63" t="s">
        <v>4136</v>
      </c>
      <c r="K63" s="16">
        <v>29634</v>
      </c>
      <c r="L63" t="s">
        <v>4136</v>
      </c>
      <c r="M63">
        <v>2017</v>
      </c>
      <c r="N63" t="s">
        <v>2544</v>
      </c>
      <c r="O63" t="s">
        <v>2595</v>
      </c>
      <c r="P63" t="s">
        <v>2596</v>
      </c>
      <c r="Q63" t="s">
        <v>4237</v>
      </c>
      <c r="R63" t="s">
        <v>2548</v>
      </c>
      <c r="S63" t="s">
        <v>2549</v>
      </c>
      <c r="U63">
        <v>0</v>
      </c>
      <c r="V63">
        <v>0</v>
      </c>
      <c r="X63" t="s">
        <v>4435</v>
      </c>
      <c r="Y63" s="266">
        <v>44386.340115740742</v>
      </c>
      <c r="Z63" t="s">
        <v>3829</v>
      </c>
      <c r="AA63" s="266">
        <v>44386.340115740742</v>
      </c>
      <c r="AB63" t="s">
        <v>3829</v>
      </c>
      <c r="AC63" t="s">
        <v>3831</v>
      </c>
      <c r="AD63" t="s">
        <v>3831</v>
      </c>
      <c r="AE63" t="s">
        <v>3831</v>
      </c>
      <c r="AF63" t="s">
        <v>3831</v>
      </c>
      <c r="AG63" t="s">
        <v>3831</v>
      </c>
      <c r="AH63" t="s">
        <v>3831</v>
      </c>
      <c r="AI63">
        <v>29.567295999999999</v>
      </c>
    </row>
    <row r="64" spans="2:35" x14ac:dyDescent="0.25">
      <c r="B64">
        <v>62</v>
      </c>
      <c r="C64" t="s">
        <v>4286</v>
      </c>
      <c r="D64">
        <v>938</v>
      </c>
      <c r="E64" t="s">
        <v>4436</v>
      </c>
      <c r="F64" t="s">
        <v>2540</v>
      </c>
      <c r="G64" t="s">
        <v>2541</v>
      </c>
      <c r="H64" t="s">
        <v>2542</v>
      </c>
      <c r="I64" t="s">
        <v>2543</v>
      </c>
      <c r="J64" t="s">
        <v>4422</v>
      </c>
      <c r="K64" s="16">
        <v>13697</v>
      </c>
      <c r="L64" t="s">
        <v>4422</v>
      </c>
      <c r="M64">
        <v>1992</v>
      </c>
      <c r="N64" t="s">
        <v>2544</v>
      </c>
      <c r="O64" t="s">
        <v>2595</v>
      </c>
      <c r="P64" t="s">
        <v>2621</v>
      </c>
      <c r="Q64" t="s">
        <v>2622</v>
      </c>
      <c r="R64" t="s">
        <v>2548</v>
      </c>
      <c r="S64" t="s">
        <v>2549</v>
      </c>
      <c r="U64">
        <v>0</v>
      </c>
      <c r="V64">
        <v>0</v>
      </c>
      <c r="X64" t="s">
        <v>4437</v>
      </c>
      <c r="Y64" s="266">
        <v>44386.340115740742</v>
      </c>
      <c r="Z64" t="s">
        <v>3829</v>
      </c>
      <c r="AA64" s="266">
        <v>44386.340115740742</v>
      </c>
      <c r="AB64" t="s">
        <v>3829</v>
      </c>
      <c r="AC64" t="s">
        <v>3831</v>
      </c>
      <c r="AD64" t="s">
        <v>3831</v>
      </c>
      <c r="AE64" t="s">
        <v>3831</v>
      </c>
      <c r="AF64" t="s">
        <v>3831</v>
      </c>
      <c r="AG64" t="s">
        <v>3831</v>
      </c>
      <c r="AH64" t="s">
        <v>3831</v>
      </c>
      <c r="AI64">
        <v>14.279171</v>
      </c>
    </row>
    <row r="65" spans="2:35" x14ac:dyDescent="0.25">
      <c r="B65">
        <v>63</v>
      </c>
      <c r="C65" t="s">
        <v>4286</v>
      </c>
      <c r="D65">
        <v>939</v>
      </c>
      <c r="E65" t="s">
        <v>2607</v>
      </c>
      <c r="F65" t="s">
        <v>2540</v>
      </c>
      <c r="G65" t="s">
        <v>2541</v>
      </c>
      <c r="H65" t="s">
        <v>2542</v>
      </c>
      <c r="I65" t="s">
        <v>2543</v>
      </c>
      <c r="J65" t="s">
        <v>4429</v>
      </c>
      <c r="K65" s="16">
        <v>10152</v>
      </c>
      <c r="L65" t="s">
        <v>4429</v>
      </c>
      <c r="M65">
        <v>1992</v>
      </c>
      <c r="N65" t="s">
        <v>2579</v>
      </c>
      <c r="O65" t="s">
        <v>2595</v>
      </c>
      <c r="P65" t="s">
        <v>2608</v>
      </c>
      <c r="Q65" t="s">
        <v>2609</v>
      </c>
      <c r="R65" t="s">
        <v>2548</v>
      </c>
      <c r="S65" t="s">
        <v>2549</v>
      </c>
      <c r="T65" t="s">
        <v>2550</v>
      </c>
      <c r="U65">
        <v>9.3777779999999993</v>
      </c>
      <c r="V65">
        <v>0</v>
      </c>
      <c r="W65" t="s">
        <v>4438</v>
      </c>
      <c r="X65" t="s">
        <v>4439</v>
      </c>
      <c r="Y65" s="266">
        <v>44386.340115740742</v>
      </c>
      <c r="Z65" t="s">
        <v>3829</v>
      </c>
      <c r="AA65" s="266">
        <v>44424.367835648147</v>
      </c>
      <c r="AB65" t="s">
        <v>3829</v>
      </c>
      <c r="AC65" t="s">
        <v>3830</v>
      </c>
      <c r="AD65" t="s">
        <v>3831</v>
      </c>
      <c r="AE65" t="s">
        <v>3831</v>
      </c>
      <c r="AF65" t="s">
        <v>3831</v>
      </c>
      <c r="AG65" t="s">
        <v>3831</v>
      </c>
      <c r="AH65" t="s">
        <v>3831</v>
      </c>
      <c r="AI65">
        <v>9.3777779999999993</v>
      </c>
    </row>
    <row r="66" spans="2:35" x14ac:dyDescent="0.25">
      <c r="B66">
        <v>64</v>
      </c>
      <c r="C66" t="s">
        <v>4286</v>
      </c>
      <c r="D66">
        <v>940</v>
      </c>
      <c r="E66" t="s">
        <v>4440</v>
      </c>
      <c r="F66" t="s">
        <v>2540</v>
      </c>
      <c r="G66" t="s">
        <v>2541</v>
      </c>
      <c r="H66" t="s">
        <v>2542</v>
      </c>
      <c r="I66" t="s">
        <v>2543</v>
      </c>
      <c r="J66" t="s">
        <v>4292</v>
      </c>
      <c r="K66" s="16">
        <v>7656</v>
      </c>
      <c r="L66" t="s">
        <v>4292</v>
      </c>
      <c r="M66">
        <v>1992</v>
      </c>
      <c r="N66" t="s">
        <v>2579</v>
      </c>
      <c r="O66" t="s">
        <v>2595</v>
      </c>
      <c r="P66" t="s">
        <v>2608</v>
      </c>
      <c r="Q66" t="s">
        <v>4441</v>
      </c>
      <c r="R66" t="s">
        <v>2548</v>
      </c>
      <c r="S66" t="s">
        <v>2549</v>
      </c>
      <c r="U66">
        <v>0</v>
      </c>
      <c r="V66">
        <v>0</v>
      </c>
      <c r="X66" t="s">
        <v>4442</v>
      </c>
      <c r="Y66" s="266">
        <v>44386.340115740742</v>
      </c>
      <c r="Z66" t="s">
        <v>3829</v>
      </c>
      <c r="AA66" s="266">
        <v>44386.340115740742</v>
      </c>
      <c r="AB66" t="s">
        <v>3829</v>
      </c>
      <c r="AC66" t="s">
        <v>3831</v>
      </c>
      <c r="AD66" t="s">
        <v>3831</v>
      </c>
      <c r="AE66" t="s">
        <v>3831</v>
      </c>
      <c r="AF66" t="s">
        <v>3831</v>
      </c>
      <c r="AG66" t="s">
        <v>3831</v>
      </c>
      <c r="AH66" t="s">
        <v>3831</v>
      </c>
      <c r="AI66">
        <v>23.656165000000001</v>
      </c>
    </row>
    <row r="67" spans="2:35" x14ac:dyDescent="0.25">
      <c r="B67">
        <v>65</v>
      </c>
      <c r="C67" t="s">
        <v>4286</v>
      </c>
      <c r="D67">
        <v>941</v>
      </c>
      <c r="E67" t="s">
        <v>2610</v>
      </c>
      <c r="F67" t="s">
        <v>2540</v>
      </c>
      <c r="G67" t="s">
        <v>2541</v>
      </c>
      <c r="H67" t="s">
        <v>2542</v>
      </c>
      <c r="I67" t="s">
        <v>2543</v>
      </c>
      <c r="J67" t="s">
        <v>4292</v>
      </c>
      <c r="K67" t="s">
        <v>4443</v>
      </c>
      <c r="L67" t="s">
        <v>4292</v>
      </c>
      <c r="M67">
        <v>1991</v>
      </c>
      <c r="N67" t="s">
        <v>2579</v>
      </c>
      <c r="O67" t="s">
        <v>2595</v>
      </c>
      <c r="P67" t="s">
        <v>2608</v>
      </c>
      <c r="Q67" t="s">
        <v>2611</v>
      </c>
      <c r="R67" t="s">
        <v>2548</v>
      </c>
      <c r="S67" t="s">
        <v>2549</v>
      </c>
      <c r="T67" t="s">
        <v>2550</v>
      </c>
      <c r="U67">
        <v>25.288744999999999</v>
      </c>
      <c r="V67">
        <v>10</v>
      </c>
      <c r="W67" t="s">
        <v>4444</v>
      </c>
      <c r="X67" t="s">
        <v>4445</v>
      </c>
      <c r="Y67" s="266">
        <v>44386.340115740742</v>
      </c>
      <c r="Z67" t="s">
        <v>3829</v>
      </c>
      <c r="AA67" s="266">
        <v>44424.361145833333</v>
      </c>
      <c r="AB67" t="s">
        <v>3829</v>
      </c>
      <c r="AC67" t="s">
        <v>3830</v>
      </c>
      <c r="AD67" t="s">
        <v>3831</v>
      </c>
      <c r="AE67" t="s">
        <v>3831</v>
      </c>
      <c r="AF67" t="s">
        <v>3831</v>
      </c>
      <c r="AG67" t="s">
        <v>3831</v>
      </c>
      <c r="AH67" t="s">
        <v>3831</v>
      </c>
      <c r="AI67">
        <v>25.288744999999999</v>
      </c>
    </row>
    <row r="68" spans="2:35" x14ac:dyDescent="0.25">
      <c r="B68">
        <v>66</v>
      </c>
      <c r="C68" t="s">
        <v>4286</v>
      </c>
      <c r="D68">
        <v>942</v>
      </c>
      <c r="E68" t="s">
        <v>2612</v>
      </c>
      <c r="F68" t="s">
        <v>2540</v>
      </c>
      <c r="G68" t="s">
        <v>2541</v>
      </c>
      <c r="H68" t="s">
        <v>2542</v>
      </c>
      <c r="I68" t="s">
        <v>2543</v>
      </c>
      <c r="J68" t="s">
        <v>4292</v>
      </c>
      <c r="K68" s="16">
        <v>25377</v>
      </c>
      <c r="L68" t="s">
        <v>4292</v>
      </c>
      <c r="M68">
        <v>1991</v>
      </c>
      <c r="N68" t="s">
        <v>2579</v>
      </c>
      <c r="O68" t="s">
        <v>2595</v>
      </c>
      <c r="P68" t="s">
        <v>2608</v>
      </c>
      <c r="Q68" t="s">
        <v>2611</v>
      </c>
      <c r="R68" t="s">
        <v>2548</v>
      </c>
      <c r="S68" t="s">
        <v>2549</v>
      </c>
      <c r="T68" t="s">
        <v>2550</v>
      </c>
      <c r="U68">
        <v>25.377191</v>
      </c>
      <c r="V68">
        <v>0</v>
      </c>
      <c r="W68" t="s">
        <v>4446</v>
      </c>
      <c r="X68" t="s">
        <v>4447</v>
      </c>
      <c r="Y68" s="266">
        <v>44386.340115740742</v>
      </c>
      <c r="Z68" t="s">
        <v>3829</v>
      </c>
      <c r="AA68" s="266">
        <v>44424.379942129628</v>
      </c>
      <c r="AB68" t="s">
        <v>3829</v>
      </c>
      <c r="AC68" t="s">
        <v>3830</v>
      </c>
      <c r="AD68" t="s">
        <v>3831</v>
      </c>
      <c r="AE68" t="s">
        <v>3831</v>
      </c>
      <c r="AF68" t="s">
        <v>3831</v>
      </c>
      <c r="AG68" t="s">
        <v>3831</v>
      </c>
      <c r="AH68" t="s">
        <v>3831</v>
      </c>
      <c r="AI68">
        <v>25.377191</v>
      </c>
    </row>
    <row r="69" spans="2:35" x14ac:dyDescent="0.25">
      <c r="B69">
        <v>67</v>
      </c>
      <c r="C69" t="s">
        <v>4286</v>
      </c>
      <c r="D69">
        <v>943</v>
      </c>
      <c r="E69" t="s">
        <v>2613</v>
      </c>
      <c r="F69" t="s">
        <v>2540</v>
      </c>
      <c r="G69" t="s">
        <v>2541</v>
      </c>
      <c r="H69" t="s">
        <v>2542</v>
      </c>
      <c r="I69" t="s">
        <v>2543</v>
      </c>
      <c r="J69" t="s">
        <v>4367</v>
      </c>
      <c r="K69" s="16">
        <v>17945</v>
      </c>
      <c r="L69" t="s">
        <v>4367</v>
      </c>
      <c r="M69">
        <v>1991</v>
      </c>
      <c r="N69" t="s">
        <v>2579</v>
      </c>
      <c r="O69" t="s">
        <v>2595</v>
      </c>
      <c r="P69" t="s">
        <v>2608</v>
      </c>
      <c r="Q69" t="s">
        <v>2614</v>
      </c>
      <c r="R69" t="s">
        <v>2548</v>
      </c>
      <c r="S69" t="s">
        <v>2549</v>
      </c>
      <c r="T69" t="s">
        <v>2550</v>
      </c>
      <c r="U69">
        <v>19.485645000000002</v>
      </c>
      <c r="V69">
        <v>0</v>
      </c>
      <c r="W69" t="s">
        <v>4448</v>
      </c>
      <c r="X69" t="s">
        <v>4449</v>
      </c>
      <c r="Y69" s="266">
        <v>44386.340115740742</v>
      </c>
      <c r="Z69" t="s">
        <v>3829</v>
      </c>
      <c r="AA69" s="266">
        <v>44424.259664351855</v>
      </c>
      <c r="AB69" t="s">
        <v>3829</v>
      </c>
      <c r="AC69" t="s">
        <v>3830</v>
      </c>
      <c r="AD69" t="s">
        <v>3831</v>
      </c>
      <c r="AE69" t="s">
        <v>3831</v>
      </c>
      <c r="AF69" t="s">
        <v>3831</v>
      </c>
      <c r="AG69" t="s">
        <v>3831</v>
      </c>
      <c r="AH69" t="s">
        <v>3831</v>
      </c>
      <c r="AI69">
        <v>19.485645000000002</v>
      </c>
    </row>
    <row r="70" spans="2:35" x14ac:dyDescent="0.25">
      <c r="B70">
        <v>68</v>
      </c>
      <c r="C70" t="s">
        <v>4286</v>
      </c>
      <c r="D70">
        <v>944</v>
      </c>
      <c r="E70" t="s">
        <v>4450</v>
      </c>
      <c r="F70" t="s">
        <v>2540</v>
      </c>
      <c r="G70" t="s">
        <v>2541</v>
      </c>
      <c r="H70" t="s">
        <v>2542</v>
      </c>
      <c r="I70" t="s">
        <v>2543</v>
      </c>
      <c r="J70" t="s">
        <v>4292</v>
      </c>
      <c r="K70" s="16">
        <v>18682</v>
      </c>
      <c r="L70" t="s">
        <v>4292</v>
      </c>
      <c r="M70">
        <v>1994</v>
      </c>
      <c r="N70" t="s">
        <v>2579</v>
      </c>
      <c r="O70" t="s">
        <v>2595</v>
      </c>
      <c r="P70" t="s">
        <v>2608</v>
      </c>
      <c r="Q70" t="s">
        <v>4451</v>
      </c>
      <c r="R70" t="s">
        <v>2548</v>
      </c>
      <c r="S70" t="s">
        <v>2549</v>
      </c>
      <c r="U70">
        <v>0</v>
      </c>
      <c r="V70">
        <v>0</v>
      </c>
      <c r="X70" t="s">
        <v>4452</v>
      </c>
      <c r="Y70" s="266">
        <v>44386.340115740742</v>
      </c>
      <c r="Z70" t="s">
        <v>3829</v>
      </c>
      <c r="AA70" s="266">
        <v>44386.340115740742</v>
      </c>
      <c r="AB70" t="s">
        <v>3829</v>
      </c>
      <c r="AC70" t="s">
        <v>3831</v>
      </c>
      <c r="AD70" t="s">
        <v>3831</v>
      </c>
      <c r="AE70" t="s">
        <v>3831</v>
      </c>
      <c r="AF70" t="s">
        <v>3831</v>
      </c>
      <c r="AG70" t="s">
        <v>3831</v>
      </c>
      <c r="AH70" t="s">
        <v>3831</v>
      </c>
      <c r="AI70">
        <v>19.842839999999999</v>
      </c>
    </row>
    <row r="71" spans="2:35" x14ac:dyDescent="0.25">
      <c r="B71">
        <v>69</v>
      </c>
      <c r="C71" t="s">
        <v>4286</v>
      </c>
      <c r="D71">
        <v>945</v>
      </c>
      <c r="E71" t="s">
        <v>2615</v>
      </c>
      <c r="F71" t="s">
        <v>2540</v>
      </c>
      <c r="G71" t="s">
        <v>2541</v>
      </c>
      <c r="H71" t="s">
        <v>2542</v>
      </c>
      <c r="I71" t="s">
        <v>2543</v>
      </c>
      <c r="J71" t="s">
        <v>4292</v>
      </c>
      <c r="K71" s="16">
        <v>24279</v>
      </c>
      <c r="L71" t="s">
        <v>4292</v>
      </c>
      <c r="M71">
        <v>1991</v>
      </c>
      <c r="N71" t="s">
        <v>2579</v>
      </c>
      <c r="O71" t="s">
        <v>2595</v>
      </c>
      <c r="P71" t="s">
        <v>2608</v>
      </c>
      <c r="Q71" t="s">
        <v>2611</v>
      </c>
      <c r="R71" t="s">
        <v>2548</v>
      </c>
      <c r="S71" t="s">
        <v>2549</v>
      </c>
      <c r="T71" t="s">
        <v>2550</v>
      </c>
      <c r="U71">
        <v>24.508471</v>
      </c>
      <c r="V71">
        <v>0</v>
      </c>
      <c r="X71" t="s">
        <v>4453</v>
      </c>
      <c r="Y71" s="266">
        <v>44386.340115740742</v>
      </c>
      <c r="Z71" t="s">
        <v>3829</v>
      </c>
      <c r="AA71" s="266">
        <v>44424.454722222225</v>
      </c>
      <c r="AB71" t="s">
        <v>3829</v>
      </c>
      <c r="AC71" t="s">
        <v>3830</v>
      </c>
      <c r="AD71" t="s">
        <v>3831</v>
      </c>
      <c r="AE71" t="s">
        <v>3831</v>
      </c>
      <c r="AF71" t="s">
        <v>3831</v>
      </c>
      <c r="AG71" t="s">
        <v>3831</v>
      </c>
      <c r="AH71" t="s">
        <v>3831</v>
      </c>
      <c r="AI71">
        <v>24.508471</v>
      </c>
    </row>
    <row r="72" spans="2:35" x14ac:dyDescent="0.25">
      <c r="B72">
        <v>70</v>
      </c>
      <c r="C72" t="s">
        <v>4286</v>
      </c>
      <c r="D72">
        <v>946</v>
      </c>
      <c r="E72" t="s">
        <v>2616</v>
      </c>
      <c r="F72" t="s">
        <v>2540</v>
      </c>
      <c r="G72" t="s">
        <v>2541</v>
      </c>
      <c r="H72" t="s">
        <v>2542</v>
      </c>
      <c r="I72" t="s">
        <v>2543</v>
      </c>
      <c r="J72" t="s">
        <v>4136</v>
      </c>
      <c r="K72" t="s">
        <v>4341</v>
      </c>
      <c r="L72" t="s">
        <v>4136</v>
      </c>
      <c r="M72">
        <v>2016</v>
      </c>
      <c r="N72" t="s">
        <v>2544</v>
      </c>
      <c r="O72" t="s">
        <v>2595</v>
      </c>
      <c r="P72" t="s">
        <v>2608</v>
      </c>
      <c r="Q72" t="s">
        <v>2617</v>
      </c>
      <c r="R72" t="s">
        <v>2548</v>
      </c>
      <c r="S72" t="s">
        <v>2549</v>
      </c>
      <c r="T72" t="s">
        <v>2550</v>
      </c>
      <c r="U72">
        <v>19.103090999999999</v>
      </c>
      <c r="V72">
        <v>0</v>
      </c>
      <c r="X72" t="s">
        <v>4454</v>
      </c>
      <c r="Y72" s="266">
        <v>44386.340115740742</v>
      </c>
      <c r="Z72" t="s">
        <v>3829</v>
      </c>
      <c r="AA72" s="266">
        <v>44424.404085648152</v>
      </c>
      <c r="AB72" t="s">
        <v>3829</v>
      </c>
      <c r="AC72" t="s">
        <v>3830</v>
      </c>
      <c r="AD72" t="s">
        <v>3831</v>
      </c>
      <c r="AE72" t="s">
        <v>3831</v>
      </c>
      <c r="AF72" t="s">
        <v>3831</v>
      </c>
      <c r="AG72" t="s">
        <v>3831</v>
      </c>
      <c r="AH72" t="s">
        <v>3831</v>
      </c>
      <c r="AI72">
        <v>19.103090999999999</v>
      </c>
    </row>
    <row r="73" spans="2:35" x14ac:dyDescent="0.25">
      <c r="B73">
        <v>71</v>
      </c>
      <c r="C73" t="s">
        <v>4286</v>
      </c>
      <c r="D73">
        <v>947</v>
      </c>
      <c r="E73" t="s">
        <v>2618</v>
      </c>
      <c r="F73" t="s">
        <v>2540</v>
      </c>
      <c r="G73" t="s">
        <v>2541</v>
      </c>
      <c r="H73" t="s">
        <v>2542</v>
      </c>
      <c r="I73" t="s">
        <v>2543</v>
      </c>
      <c r="J73" t="s">
        <v>4292</v>
      </c>
      <c r="K73" s="16">
        <v>54734</v>
      </c>
      <c r="L73" t="s">
        <v>4292</v>
      </c>
      <c r="M73">
        <v>1992</v>
      </c>
      <c r="N73" t="s">
        <v>2579</v>
      </c>
      <c r="O73" t="s">
        <v>2595</v>
      </c>
      <c r="P73" t="s">
        <v>2608</v>
      </c>
      <c r="Q73" t="s">
        <v>2619</v>
      </c>
      <c r="R73" t="s">
        <v>2548</v>
      </c>
      <c r="S73" t="s">
        <v>2549</v>
      </c>
      <c r="T73" t="s">
        <v>2550</v>
      </c>
      <c r="U73">
        <v>54.224086999999997</v>
      </c>
      <c r="V73">
        <v>0</v>
      </c>
      <c r="X73" t="s">
        <v>4455</v>
      </c>
      <c r="Y73" s="266">
        <v>44386.340115740742</v>
      </c>
      <c r="Z73" t="s">
        <v>3829</v>
      </c>
      <c r="AA73" s="266">
        <v>44424.457974537036</v>
      </c>
      <c r="AB73" t="s">
        <v>3829</v>
      </c>
      <c r="AC73" t="s">
        <v>3830</v>
      </c>
      <c r="AD73" t="s">
        <v>3831</v>
      </c>
      <c r="AE73" t="s">
        <v>3831</v>
      </c>
      <c r="AF73" t="s">
        <v>3831</v>
      </c>
      <c r="AG73" t="s">
        <v>3831</v>
      </c>
      <c r="AH73" t="s">
        <v>3831</v>
      </c>
      <c r="AI73">
        <v>54.224086999999997</v>
      </c>
    </row>
    <row r="74" spans="2:35" x14ac:dyDescent="0.25">
      <c r="B74">
        <v>72</v>
      </c>
      <c r="C74" t="s">
        <v>4286</v>
      </c>
      <c r="D74">
        <v>949</v>
      </c>
      <c r="E74" t="s">
        <v>2620</v>
      </c>
      <c r="F74" t="s">
        <v>2540</v>
      </c>
      <c r="G74" t="s">
        <v>2541</v>
      </c>
      <c r="H74" t="s">
        <v>2542</v>
      </c>
      <c r="I74" t="s">
        <v>2543</v>
      </c>
      <c r="J74" t="s">
        <v>4296</v>
      </c>
      <c r="K74" s="16">
        <v>13531</v>
      </c>
      <c r="L74" t="s">
        <v>4296</v>
      </c>
      <c r="M74">
        <v>1991</v>
      </c>
      <c r="N74" t="s">
        <v>2544</v>
      </c>
      <c r="O74" t="s">
        <v>2595</v>
      </c>
      <c r="P74" t="s">
        <v>2621</v>
      </c>
      <c r="Q74" t="s">
        <v>2622</v>
      </c>
      <c r="R74" t="s">
        <v>2548</v>
      </c>
      <c r="S74" t="s">
        <v>2549</v>
      </c>
      <c r="T74" t="s">
        <v>2550</v>
      </c>
      <c r="U74">
        <v>8.1653859999999998</v>
      </c>
      <c r="V74">
        <v>0</v>
      </c>
      <c r="X74" t="s">
        <v>4456</v>
      </c>
      <c r="Y74" s="266">
        <v>44386.340115740742</v>
      </c>
      <c r="Z74" t="s">
        <v>3829</v>
      </c>
      <c r="AA74" s="266">
        <v>44424.467268518521</v>
      </c>
      <c r="AB74" t="s">
        <v>3829</v>
      </c>
      <c r="AC74" t="s">
        <v>4303</v>
      </c>
      <c r="AD74" t="s">
        <v>3831</v>
      </c>
      <c r="AE74" t="s">
        <v>3831</v>
      </c>
      <c r="AF74" t="s">
        <v>3831</v>
      </c>
      <c r="AG74" t="s">
        <v>3831</v>
      </c>
      <c r="AH74" t="s">
        <v>3831</v>
      </c>
      <c r="AI74">
        <v>8.1653859999999998</v>
      </c>
    </row>
    <row r="75" spans="2:35" x14ac:dyDescent="0.25">
      <c r="B75">
        <v>73</v>
      </c>
      <c r="C75" t="s">
        <v>4286</v>
      </c>
      <c r="D75">
        <v>950</v>
      </c>
      <c r="E75" t="s">
        <v>2623</v>
      </c>
      <c r="F75" t="s">
        <v>2540</v>
      </c>
      <c r="G75" t="s">
        <v>2541</v>
      </c>
      <c r="H75" t="s">
        <v>2542</v>
      </c>
      <c r="I75" t="s">
        <v>2543</v>
      </c>
      <c r="J75" t="s">
        <v>4292</v>
      </c>
      <c r="K75" s="16">
        <v>10566</v>
      </c>
      <c r="L75" t="s">
        <v>4292</v>
      </c>
      <c r="M75">
        <v>1992</v>
      </c>
      <c r="N75" t="s">
        <v>2579</v>
      </c>
      <c r="O75" t="s">
        <v>2595</v>
      </c>
      <c r="P75" t="s">
        <v>2608</v>
      </c>
      <c r="Q75" t="s">
        <v>2624</v>
      </c>
      <c r="R75" t="s">
        <v>2548</v>
      </c>
      <c r="S75" t="s">
        <v>2549</v>
      </c>
      <c r="T75" t="s">
        <v>2550</v>
      </c>
      <c r="U75">
        <v>21.759681</v>
      </c>
      <c r="V75">
        <v>0</v>
      </c>
      <c r="W75" t="s">
        <v>4457</v>
      </c>
      <c r="X75" t="s">
        <v>4458</v>
      </c>
      <c r="Y75" s="266">
        <v>44386.340115740742</v>
      </c>
      <c r="Z75" t="s">
        <v>3829</v>
      </c>
      <c r="AA75" s="266">
        <v>44424.419756944444</v>
      </c>
      <c r="AB75" t="s">
        <v>3829</v>
      </c>
      <c r="AC75" t="s">
        <v>4303</v>
      </c>
      <c r="AD75" t="s">
        <v>3831</v>
      </c>
      <c r="AE75" t="s">
        <v>3831</v>
      </c>
      <c r="AF75" t="s">
        <v>3831</v>
      </c>
      <c r="AG75" t="s">
        <v>3831</v>
      </c>
      <c r="AH75" t="s">
        <v>3831</v>
      </c>
      <c r="AI75">
        <v>21.759681</v>
      </c>
    </row>
    <row r="76" spans="2:35" x14ac:dyDescent="0.25">
      <c r="B76">
        <v>74</v>
      </c>
      <c r="C76" t="s">
        <v>4286</v>
      </c>
      <c r="D76">
        <v>951</v>
      </c>
      <c r="E76" t="s">
        <v>2625</v>
      </c>
      <c r="F76" t="s">
        <v>2540</v>
      </c>
      <c r="G76" t="s">
        <v>2541</v>
      </c>
      <c r="H76" t="s">
        <v>2542</v>
      </c>
      <c r="I76" t="s">
        <v>2543</v>
      </c>
      <c r="J76" t="s">
        <v>4367</v>
      </c>
      <c r="K76" s="16">
        <v>10272</v>
      </c>
      <c r="L76" t="s">
        <v>4367</v>
      </c>
      <c r="M76">
        <v>1992</v>
      </c>
      <c r="N76" t="s">
        <v>2579</v>
      </c>
      <c r="O76" t="s">
        <v>2595</v>
      </c>
      <c r="P76" t="s">
        <v>2626</v>
      </c>
      <c r="Q76" t="s">
        <v>2622</v>
      </c>
      <c r="R76" t="s">
        <v>2548</v>
      </c>
      <c r="S76" t="s">
        <v>2549</v>
      </c>
      <c r="T76" t="s">
        <v>2550</v>
      </c>
      <c r="U76">
        <v>22.472670000000001</v>
      </c>
      <c r="V76">
        <v>0</v>
      </c>
      <c r="W76" t="s">
        <v>4459</v>
      </c>
      <c r="X76" t="s">
        <v>4460</v>
      </c>
      <c r="Y76" s="266">
        <v>44386.340115740742</v>
      </c>
      <c r="Z76" t="s">
        <v>3829</v>
      </c>
      <c r="AA76" s="266">
        <v>44424.412685185183</v>
      </c>
      <c r="AB76" t="s">
        <v>3829</v>
      </c>
      <c r="AC76" t="s">
        <v>3830</v>
      </c>
      <c r="AD76" t="s">
        <v>3831</v>
      </c>
      <c r="AE76" t="s">
        <v>3831</v>
      </c>
      <c r="AF76" t="s">
        <v>3831</v>
      </c>
      <c r="AG76" t="s">
        <v>3831</v>
      </c>
      <c r="AH76" t="s">
        <v>3831</v>
      </c>
      <c r="AI76">
        <v>22.472670000000001</v>
      </c>
    </row>
    <row r="77" spans="2:35" x14ac:dyDescent="0.25">
      <c r="B77">
        <v>75</v>
      </c>
      <c r="C77" t="s">
        <v>4286</v>
      </c>
      <c r="D77">
        <v>952</v>
      </c>
      <c r="E77" t="s">
        <v>2627</v>
      </c>
      <c r="F77" t="s">
        <v>2540</v>
      </c>
      <c r="G77" t="s">
        <v>2541</v>
      </c>
      <c r="H77" t="s">
        <v>2542</v>
      </c>
      <c r="I77" t="s">
        <v>2543</v>
      </c>
      <c r="J77" t="s">
        <v>4292</v>
      </c>
      <c r="K77" s="16">
        <v>26831</v>
      </c>
      <c r="L77" t="s">
        <v>4292</v>
      </c>
      <c r="M77">
        <v>1993</v>
      </c>
      <c r="N77" t="s">
        <v>2579</v>
      </c>
      <c r="O77" t="s">
        <v>2595</v>
      </c>
      <c r="P77" t="s">
        <v>2621</v>
      </c>
      <c r="Q77" t="s">
        <v>2628</v>
      </c>
      <c r="R77" t="s">
        <v>2548</v>
      </c>
      <c r="S77" t="s">
        <v>2549</v>
      </c>
      <c r="T77" t="s">
        <v>2550</v>
      </c>
      <c r="U77">
        <v>26.831230000000001</v>
      </c>
      <c r="V77">
        <v>0</v>
      </c>
      <c r="W77" t="s">
        <v>4461</v>
      </c>
      <c r="X77" t="s">
        <v>4462</v>
      </c>
      <c r="Y77" s="266">
        <v>44386.340115740742</v>
      </c>
      <c r="Z77" t="s">
        <v>3829</v>
      </c>
      <c r="AA77" s="266">
        <v>44424.465960648151</v>
      </c>
      <c r="AB77" t="s">
        <v>3829</v>
      </c>
      <c r="AC77" t="s">
        <v>4303</v>
      </c>
      <c r="AD77" t="s">
        <v>3831</v>
      </c>
      <c r="AE77" t="s">
        <v>3831</v>
      </c>
      <c r="AF77" t="s">
        <v>3831</v>
      </c>
      <c r="AG77" t="s">
        <v>3831</v>
      </c>
      <c r="AH77" t="s">
        <v>3831</v>
      </c>
      <c r="AI77">
        <v>26.831230000000001</v>
      </c>
    </row>
    <row r="78" spans="2:35" x14ac:dyDescent="0.25">
      <c r="B78">
        <v>76</v>
      </c>
      <c r="C78" t="s">
        <v>4286</v>
      </c>
      <c r="D78">
        <v>953</v>
      </c>
      <c r="E78" t="s">
        <v>2629</v>
      </c>
      <c r="F78" t="s">
        <v>2540</v>
      </c>
      <c r="G78" t="s">
        <v>2541</v>
      </c>
      <c r="H78" t="s">
        <v>2542</v>
      </c>
      <c r="I78" t="s">
        <v>2543</v>
      </c>
      <c r="J78" t="s">
        <v>4408</v>
      </c>
      <c r="K78" s="16">
        <v>12011</v>
      </c>
      <c r="L78" t="s">
        <v>4408</v>
      </c>
      <c r="M78">
        <v>2004</v>
      </c>
      <c r="N78" t="s">
        <v>2579</v>
      </c>
      <c r="O78" t="s">
        <v>2595</v>
      </c>
      <c r="P78" t="s">
        <v>2621</v>
      </c>
      <c r="Q78" t="s">
        <v>2622</v>
      </c>
      <c r="R78" t="s">
        <v>2548</v>
      </c>
      <c r="S78" t="s">
        <v>2549</v>
      </c>
      <c r="T78" t="s">
        <v>2550</v>
      </c>
      <c r="U78">
        <v>23.397749999999998</v>
      </c>
      <c r="V78">
        <v>0</v>
      </c>
      <c r="X78" t="s">
        <v>4463</v>
      </c>
      <c r="Y78" s="266">
        <v>44386.340115740742</v>
      </c>
      <c r="Z78" t="s">
        <v>3829</v>
      </c>
      <c r="AA78" s="266">
        <v>44424.414525462962</v>
      </c>
      <c r="AB78" t="s">
        <v>3829</v>
      </c>
      <c r="AC78" t="s">
        <v>3830</v>
      </c>
      <c r="AD78" t="s">
        <v>3831</v>
      </c>
      <c r="AE78" t="s">
        <v>3831</v>
      </c>
      <c r="AF78" t="s">
        <v>3831</v>
      </c>
      <c r="AG78" t="s">
        <v>3831</v>
      </c>
      <c r="AH78" t="s">
        <v>3831</v>
      </c>
      <c r="AI78">
        <v>23.397749999999998</v>
      </c>
    </row>
    <row r="79" spans="2:35" x14ac:dyDescent="0.25">
      <c r="B79">
        <v>77</v>
      </c>
      <c r="C79" t="s">
        <v>4286</v>
      </c>
      <c r="D79">
        <v>954</v>
      </c>
      <c r="E79" t="s">
        <v>2630</v>
      </c>
      <c r="F79" t="s">
        <v>2540</v>
      </c>
      <c r="G79" t="s">
        <v>2541</v>
      </c>
      <c r="H79" t="s">
        <v>2542</v>
      </c>
      <c r="I79" t="s">
        <v>2543</v>
      </c>
      <c r="J79" t="s">
        <v>4292</v>
      </c>
      <c r="K79" t="s">
        <v>4464</v>
      </c>
      <c r="L79" t="s">
        <v>4292</v>
      </c>
      <c r="M79">
        <v>1993</v>
      </c>
      <c r="N79" t="s">
        <v>2579</v>
      </c>
      <c r="O79" t="s">
        <v>2595</v>
      </c>
      <c r="P79" t="s">
        <v>2621</v>
      </c>
      <c r="Q79" t="s">
        <v>2631</v>
      </c>
      <c r="R79" t="s">
        <v>2548</v>
      </c>
      <c r="S79" t="s">
        <v>2549</v>
      </c>
      <c r="T79" t="s">
        <v>2550</v>
      </c>
      <c r="U79">
        <v>30.346333000000001</v>
      </c>
      <c r="V79">
        <v>0</v>
      </c>
      <c r="W79" t="s">
        <v>4465</v>
      </c>
      <c r="X79" t="s">
        <v>4466</v>
      </c>
      <c r="Y79" s="266">
        <v>44386.340115740742</v>
      </c>
      <c r="Z79" t="s">
        <v>3829</v>
      </c>
      <c r="AA79" s="266">
        <v>44424.471192129633</v>
      </c>
      <c r="AB79" t="s">
        <v>3829</v>
      </c>
      <c r="AC79" t="s">
        <v>4303</v>
      </c>
      <c r="AD79" t="s">
        <v>3831</v>
      </c>
      <c r="AE79" t="s">
        <v>3831</v>
      </c>
      <c r="AF79" t="s">
        <v>3831</v>
      </c>
      <c r="AG79" t="s">
        <v>3831</v>
      </c>
      <c r="AH79" t="s">
        <v>3831</v>
      </c>
      <c r="AI79">
        <v>30.346333000000001</v>
      </c>
    </row>
    <row r="80" spans="2:35" x14ac:dyDescent="0.25">
      <c r="B80">
        <v>78</v>
      </c>
      <c r="C80" t="s">
        <v>4286</v>
      </c>
      <c r="D80">
        <v>955</v>
      </c>
      <c r="E80" t="s">
        <v>4467</v>
      </c>
      <c r="F80" t="s">
        <v>2540</v>
      </c>
      <c r="G80" t="s">
        <v>2541</v>
      </c>
      <c r="H80" t="s">
        <v>2542</v>
      </c>
      <c r="I80" t="s">
        <v>2543</v>
      </c>
      <c r="J80" t="s">
        <v>4136</v>
      </c>
      <c r="K80" s="16">
        <v>13516</v>
      </c>
      <c r="L80" t="s">
        <v>4136</v>
      </c>
      <c r="M80">
        <v>2016</v>
      </c>
      <c r="N80" t="s">
        <v>2579</v>
      </c>
      <c r="O80" t="s">
        <v>2595</v>
      </c>
      <c r="P80" t="s">
        <v>2626</v>
      </c>
      <c r="Q80" t="s">
        <v>4468</v>
      </c>
      <c r="R80" t="s">
        <v>2548</v>
      </c>
      <c r="S80" t="s">
        <v>2549</v>
      </c>
      <c r="U80">
        <v>0</v>
      </c>
      <c r="V80">
        <v>0</v>
      </c>
      <c r="X80" t="s">
        <v>4469</v>
      </c>
      <c r="Y80" s="266">
        <v>44386.340115740742</v>
      </c>
      <c r="Z80" t="s">
        <v>3829</v>
      </c>
      <c r="AA80" s="266">
        <v>44386.340115740742</v>
      </c>
      <c r="AB80" t="s">
        <v>3829</v>
      </c>
      <c r="AC80" t="s">
        <v>3831</v>
      </c>
      <c r="AD80" t="s">
        <v>3831</v>
      </c>
      <c r="AE80" t="s">
        <v>3831</v>
      </c>
      <c r="AF80" t="s">
        <v>3831</v>
      </c>
      <c r="AG80" t="s">
        <v>3831</v>
      </c>
      <c r="AH80" t="s">
        <v>3831</v>
      </c>
      <c r="AI80">
        <v>14.207819000000001</v>
      </c>
    </row>
    <row r="81" spans="2:35" x14ac:dyDescent="0.25">
      <c r="B81">
        <v>79</v>
      </c>
      <c r="C81" t="s">
        <v>4286</v>
      </c>
      <c r="D81">
        <v>956</v>
      </c>
      <c r="E81" t="s">
        <v>4470</v>
      </c>
      <c r="F81" t="s">
        <v>2540</v>
      </c>
      <c r="G81" t="s">
        <v>2541</v>
      </c>
      <c r="H81" t="s">
        <v>2542</v>
      </c>
      <c r="I81" t="s">
        <v>2543</v>
      </c>
      <c r="J81" t="s">
        <v>4136</v>
      </c>
      <c r="K81" s="16">
        <v>21277</v>
      </c>
      <c r="L81" t="s">
        <v>4136</v>
      </c>
      <c r="M81">
        <v>2016</v>
      </c>
      <c r="N81" t="s">
        <v>2544</v>
      </c>
      <c r="O81" t="s">
        <v>2595</v>
      </c>
      <c r="P81" t="s">
        <v>2626</v>
      </c>
      <c r="Q81" t="s">
        <v>2788</v>
      </c>
      <c r="R81" t="s">
        <v>2548</v>
      </c>
      <c r="S81" t="s">
        <v>2549</v>
      </c>
      <c r="U81">
        <v>0</v>
      </c>
      <c r="V81">
        <v>0</v>
      </c>
      <c r="X81" t="s">
        <v>4471</v>
      </c>
      <c r="Y81" s="266">
        <v>44386.340115740742</v>
      </c>
      <c r="Z81" t="s">
        <v>3829</v>
      </c>
      <c r="AA81" s="266">
        <v>44386.340115740742</v>
      </c>
      <c r="AB81" t="s">
        <v>3829</v>
      </c>
      <c r="AC81" t="s">
        <v>3831</v>
      </c>
      <c r="AD81" t="s">
        <v>3831</v>
      </c>
      <c r="AE81" t="s">
        <v>3831</v>
      </c>
      <c r="AF81" t="s">
        <v>3831</v>
      </c>
      <c r="AG81" t="s">
        <v>3831</v>
      </c>
      <c r="AH81" t="s">
        <v>3831</v>
      </c>
      <c r="AI81">
        <v>20.868784000000002</v>
      </c>
    </row>
    <row r="82" spans="2:35" x14ac:dyDescent="0.25">
      <c r="B82">
        <v>80</v>
      </c>
      <c r="C82" t="s">
        <v>4286</v>
      </c>
      <c r="D82">
        <v>957</v>
      </c>
      <c r="E82" t="s">
        <v>2632</v>
      </c>
      <c r="F82" t="s">
        <v>2540</v>
      </c>
      <c r="G82" t="s">
        <v>2541</v>
      </c>
      <c r="H82" t="s">
        <v>2542</v>
      </c>
      <c r="I82" t="s">
        <v>2543</v>
      </c>
      <c r="J82" t="s">
        <v>4292</v>
      </c>
      <c r="K82" t="s">
        <v>4037</v>
      </c>
      <c r="L82" t="s">
        <v>4292</v>
      </c>
      <c r="M82">
        <v>1994</v>
      </c>
      <c r="N82" t="s">
        <v>2579</v>
      </c>
      <c r="O82" t="s">
        <v>2595</v>
      </c>
      <c r="P82" t="s">
        <v>2626</v>
      </c>
      <c r="Q82" t="s">
        <v>2622</v>
      </c>
      <c r="R82" t="s">
        <v>2548</v>
      </c>
      <c r="S82" t="s">
        <v>2549</v>
      </c>
      <c r="T82" t="s">
        <v>2550</v>
      </c>
      <c r="U82">
        <v>27.859596</v>
      </c>
      <c r="V82">
        <v>0</v>
      </c>
      <c r="W82" t="s">
        <v>4472</v>
      </c>
      <c r="X82" t="s">
        <v>4473</v>
      </c>
      <c r="Y82" s="266">
        <v>44386.340115740742</v>
      </c>
      <c r="Z82" t="s">
        <v>3829</v>
      </c>
      <c r="AA82" s="266">
        <v>44424.405138888891</v>
      </c>
      <c r="AB82" t="s">
        <v>3829</v>
      </c>
      <c r="AC82" t="s">
        <v>3830</v>
      </c>
      <c r="AD82" t="s">
        <v>3831</v>
      </c>
      <c r="AE82" t="s">
        <v>3831</v>
      </c>
      <c r="AF82" t="s">
        <v>3831</v>
      </c>
      <c r="AG82" t="s">
        <v>3831</v>
      </c>
      <c r="AH82" t="s">
        <v>3831</v>
      </c>
      <c r="AI82">
        <v>27.859596</v>
      </c>
    </row>
    <row r="83" spans="2:35" x14ac:dyDescent="0.25">
      <c r="B83">
        <v>81</v>
      </c>
      <c r="C83" t="s">
        <v>4286</v>
      </c>
      <c r="D83">
        <v>958</v>
      </c>
      <c r="E83" t="s">
        <v>4474</v>
      </c>
      <c r="F83" t="s">
        <v>2540</v>
      </c>
      <c r="G83" t="s">
        <v>2541</v>
      </c>
      <c r="H83" t="s">
        <v>2542</v>
      </c>
      <c r="I83" t="s">
        <v>2543</v>
      </c>
      <c r="J83" t="s">
        <v>4292</v>
      </c>
      <c r="K83" t="s">
        <v>4475</v>
      </c>
      <c r="L83" t="s">
        <v>4292</v>
      </c>
      <c r="M83">
        <v>1994</v>
      </c>
      <c r="N83" t="s">
        <v>2579</v>
      </c>
      <c r="O83" t="s">
        <v>2595</v>
      </c>
      <c r="P83" t="s">
        <v>2626</v>
      </c>
      <c r="Q83" t="s">
        <v>4476</v>
      </c>
      <c r="R83" t="s">
        <v>2548</v>
      </c>
      <c r="S83" t="s">
        <v>2549</v>
      </c>
      <c r="U83">
        <v>0</v>
      </c>
      <c r="V83">
        <v>0</v>
      </c>
      <c r="X83" t="s">
        <v>4477</v>
      </c>
      <c r="Y83" s="266">
        <v>44386.340115740742</v>
      </c>
      <c r="Z83" t="s">
        <v>3829</v>
      </c>
      <c r="AA83" s="266">
        <v>44386.340115740742</v>
      </c>
      <c r="AB83" t="s">
        <v>3829</v>
      </c>
      <c r="AC83" t="s">
        <v>3831</v>
      </c>
      <c r="AD83" t="s">
        <v>3831</v>
      </c>
      <c r="AE83" t="s">
        <v>3831</v>
      </c>
      <c r="AF83" t="s">
        <v>3831</v>
      </c>
      <c r="AG83" t="s">
        <v>3831</v>
      </c>
      <c r="AH83" t="s">
        <v>3831</v>
      </c>
      <c r="AI83">
        <v>19.143657000000001</v>
      </c>
    </row>
    <row r="84" spans="2:35" x14ac:dyDescent="0.25">
      <c r="B84">
        <v>82</v>
      </c>
      <c r="C84" t="s">
        <v>4286</v>
      </c>
      <c r="D84">
        <v>959</v>
      </c>
      <c r="E84" t="s">
        <v>4478</v>
      </c>
      <c r="F84" t="s">
        <v>2540</v>
      </c>
      <c r="G84" t="s">
        <v>2541</v>
      </c>
      <c r="H84" t="s">
        <v>2542</v>
      </c>
      <c r="I84" t="s">
        <v>2543</v>
      </c>
      <c r="J84" t="s">
        <v>4367</v>
      </c>
      <c r="K84" s="16">
        <v>19123</v>
      </c>
      <c r="L84" t="s">
        <v>4367</v>
      </c>
      <c r="M84">
        <v>1991</v>
      </c>
      <c r="N84" t="s">
        <v>2579</v>
      </c>
      <c r="O84" t="s">
        <v>2595</v>
      </c>
      <c r="P84" t="s">
        <v>2626</v>
      </c>
      <c r="Q84" t="s">
        <v>2788</v>
      </c>
      <c r="R84" t="s">
        <v>2548</v>
      </c>
      <c r="S84" t="s">
        <v>2549</v>
      </c>
      <c r="U84">
        <v>0</v>
      </c>
      <c r="V84">
        <v>0</v>
      </c>
      <c r="X84" t="s">
        <v>4479</v>
      </c>
      <c r="Y84" s="266">
        <v>44386.340115740742</v>
      </c>
      <c r="Z84" t="s">
        <v>3829</v>
      </c>
      <c r="AA84" s="266">
        <v>44386.340115740742</v>
      </c>
      <c r="AB84" t="s">
        <v>3829</v>
      </c>
      <c r="AC84" t="s">
        <v>3831</v>
      </c>
      <c r="AD84" t="s">
        <v>3831</v>
      </c>
      <c r="AE84" t="s">
        <v>3831</v>
      </c>
      <c r="AF84" t="s">
        <v>3831</v>
      </c>
      <c r="AG84" t="s">
        <v>3831</v>
      </c>
      <c r="AH84" t="s">
        <v>3831</v>
      </c>
      <c r="AI84">
        <v>19.346439</v>
      </c>
    </row>
    <row r="85" spans="2:35" x14ac:dyDescent="0.25">
      <c r="B85">
        <v>83</v>
      </c>
      <c r="C85" t="s">
        <v>4286</v>
      </c>
      <c r="D85">
        <v>960</v>
      </c>
      <c r="E85" t="s">
        <v>4480</v>
      </c>
      <c r="F85" t="s">
        <v>2540</v>
      </c>
      <c r="G85" t="s">
        <v>2541</v>
      </c>
      <c r="H85" t="s">
        <v>2542</v>
      </c>
      <c r="I85" t="s">
        <v>2543</v>
      </c>
      <c r="J85" t="s">
        <v>4408</v>
      </c>
      <c r="K85" s="16">
        <v>9926</v>
      </c>
      <c r="L85" t="s">
        <v>4408</v>
      </c>
      <c r="M85">
        <v>1994</v>
      </c>
      <c r="N85" t="s">
        <v>2579</v>
      </c>
      <c r="O85" t="s">
        <v>2595</v>
      </c>
      <c r="P85" t="s">
        <v>2626</v>
      </c>
      <c r="Q85" t="s">
        <v>2622</v>
      </c>
      <c r="R85" t="s">
        <v>2548</v>
      </c>
      <c r="S85" t="s">
        <v>2549</v>
      </c>
      <c r="T85" t="s">
        <v>4481</v>
      </c>
      <c r="U85">
        <v>0</v>
      </c>
      <c r="V85">
        <v>0</v>
      </c>
      <c r="X85" t="s">
        <v>4482</v>
      </c>
      <c r="Y85" s="266">
        <v>44386.340115740742</v>
      </c>
      <c r="Z85" t="s">
        <v>3829</v>
      </c>
      <c r="AA85" s="266">
        <v>44386.340115740742</v>
      </c>
      <c r="AB85" t="s">
        <v>3829</v>
      </c>
      <c r="AC85" t="s">
        <v>3831</v>
      </c>
      <c r="AD85" t="s">
        <v>3831</v>
      </c>
      <c r="AE85" t="s">
        <v>3831</v>
      </c>
      <c r="AF85" t="s">
        <v>3831</v>
      </c>
      <c r="AG85" t="s">
        <v>3831</v>
      </c>
      <c r="AH85" t="s">
        <v>3831</v>
      </c>
      <c r="AI85">
        <v>21.770945000000001</v>
      </c>
    </row>
    <row r="86" spans="2:35" x14ac:dyDescent="0.25">
      <c r="B86">
        <v>84</v>
      </c>
      <c r="C86" t="s">
        <v>4286</v>
      </c>
      <c r="D86">
        <v>961</v>
      </c>
      <c r="E86" t="s">
        <v>2633</v>
      </c>
      <c r="F86" t="s">
        <v>2540</v>
      </c>
      <c r="G86" t="s">
        <v>2541</v>
      </c>
      <c r="H86" t="s">
        <v>2542</v>
      </c>
      <c r="I86" t="s">
        <v>2543</v>
      </c>
      <c r="J86" t="s">
        <v>4296</v>
      </c>
      <c r="K86" s="16">
        <v>17709</v>
      </c>
      <c r="L86" t="s">
        <v>4296</v>
      </c>
      <c r="M86">
        <v>1995</v>
      </c>
      <c r="N86" t="s">
        <v>2544</v>
      </c>
      <c r="O86" t="s">
        <v>2595</v>
      </c>
      <c r="P86" t="s">
        <v>2608</v>
      </c>
      <c r="Q86" t="s">
        <v>2634</v>
      </c>
      <c r="R86" t="s">
        <v>2548</v>
      </c>
      <c r="S86" t="s">
        <v>2549</v>
      </c>
      <c r="T86" t="s">
        <v>2550</v>
      </c>
      <c r="U86">
        <v>17.597501999999999</v>
      </c>
      <c r="V86">
        <v>0</v>
      </c>
      <c r="X86" t="s">
        <v>4483</v>
      </c>
      <c r="Y86" s="266">
        <v>44386.340115740742</v>
      </c>
      <c r="Z86" t="s">
        <v>3829</v>
      </c>
      <c r="AA86" s="266">
        <v>44424.296932870369</v>
      </c>
      <c r="AB86" t="s">
        <v>3829</v>
      </c>
      <c r="AC86" t="s">
        <v>4303</v>
      </c>
      <c r="AD86" t="s">
        <v>3831</v>
      </c>
      <c r="AE86" t="s">
        <v>3831</v>
      </c>
      <c r="AF86" t="s">
        <v>3831</v>
      </c>
      <c r="AG86" t="s">
        <v>3831</v>
      </c>
      <c r="AH86" t="s">
        <v>3831</v>
      </c>
      <c r="AI86">
        <v>17.597501999999999</v>
      </c>
    </row>
    <row r="87" spans="2:35" x14ac:dyDescent="0.25">
      <c r="B87">
        <v>85</v>
      </c>
      <c r="C87" t="s">
        <v>4286</v>
      </c>
      <c r="D87">
        <v>962</v>
      </c>
      <c r="E87" t="s">
        <v>2635</v>
      </c>
      <c r="F87" t="s">
        <v>2540</v>
      </c>
      <c r="G87" t="s">
        <v>2541</v>
      </c>
      <c r="H87" t="s">
        <v>2542</v>
      </c>
      <c r="I87" t="s">
        <v>2543</v>
      </c>
      <c r="J87" t="s">
        <v>4408</v>
      </c>
      <c r="K87" s="16">
        <v>11378</v>
      </c>
      <c r="L87" t="s">
        <v>4408</v>
      </c>
      <c r="M87">
        <v>1995</v>
      </c>
      <c r="N87" t="s">
        <v>2557</v>
      </c>
      <c r="O87" t="s">
        <v>2595</v>
      </c>
      <c r="P87" t="s">
        <v>2608</v>
      </c>
      <c r="Q87" t="s">
        <v>2636</v>
      </c>
      <c r="R87" t="s">
        <v>2548</v>
      </c>
      <c r="S87" t="s">
        <v>2549</v>
      </c>
      <c r="T87" t="s">
        <v>2550</v>
      </c>
      <c r="U87">
        <v>12.760792</v>
      </c>
      <c r="V87">
        <v>0</v>
      </c>
      <c r="W87" t="s">
        <v>4484</v>
      </c>
      <c r="X87" t="s">
        <v>4485</v>
      </c>
      <c r="Y87" s="266">
        <v>44386.340115740742</v>
      </c>
      <c r="Z87" t="s">
        <v>3829</v>
      </c>
      <c r="AA87" s="266">
        <v>44424.293611111112</v>
      </c>
      <c r="AB87" t="s">
        <v>3829</v>
      </c>
      <c r="AC87" t="s">
        <v>3830</v>
      </c>
      <c r="AD87" t="s">
        <v>3831</v>
      </c>
      <c r="AE87" t="s">
        <v>3831</v>
      </c>
      <c r="AF87" t="s">
        <v>3831</v>
      </c>
      <c r="AG87" t="s">
        <v>3831</v>
      </c>
      <c r="AH87" t="s">
        <v>3831</v>
      </c>
      <c r="AI87">
        <v>12.760792</v>
      </c>
    </row>
    <row r="88" spans="2:35" x14ac:dyDescent="0.25">
      <c r="B88">
        <v>86</v>
      </c>
      <c r="C88" t="s">
        <v>4286</v>
      </c>
      <c r="D88">
        <v>963</v>
      </c>
      <c r="E88" t="s">
        <v>2637</v>
      </c>
      <c r="F88" t="s">
        <v>2540</v>
      </c>
      <c r="G88" t="s">
        <v>2541</v>
      </c>
      <c r="H88" t="s">
        <v>2542</v>
      </c>
      <c r="I88" t="s">
        <v>2543</v>
      </c>
      <c r="J88" t="s">
        <v>4422</v>
      </c>
      <c r="K88" s="16">
        <v>7959</v>
      </c>
      <c r="L88" t="s">
        <v>4422</v>
      </c>
      <c r="M88">
        <v>1995</v>
      </c>
      <c r="N88" t="s">
        <v>2544</v>
      </c>
      <c r="O88" t="s">
        <v>2595</v>
      </c>
      <c r="P88" t="s">
        <v>2608</v>
      </c>
      <c r="Q88" t="s">
        <v>2636</v>
      </c>
      <c r="R88" t="s">
        <v>2548</v>
      </c>
      <c r="S88" t="s">
        <v>2549</v>
      </c>
      <c r="T88" t="s">
        <v>2550</v>
      </c>
      <c r="U88">
        <v>8.0774860000000004</v>
      </c>
      <c r="V88">
        <v>0</v>
      </c>
      <c r="W88" t="s">
        <v>4486</v>
      </c>
      <c r="X88" t="s">
        <v>4487</v>
      </c>
      <c r="Y88" s="266">
        <v>44386.340115740742</v>
      </c>
      <c r="Z88" t="s">
        <v>3829</v>
      </c>
      <c r="AA88" s="266">
        <v>44424.289548611108</v>
      </c>
      <c r="AB88" t="s">
        <v>3829</v>
      </c>
      <c r="AC88" t="s">
        <v>3830</v>
      </c>
      <c r="AD88" t="s">
        <v>3831</v>
      </c>
      <c r="AE88" t="s">
        <v>3831</v>
      </c>
      <c r="AF88" t="s">
        <v>3831</v>
      </c>
      <c r="AG88" t="s">
        <v>3831</v>
      </c>
      <c r="AH88" t="s">
        <v>3831</v>
      </c>
      <c r="AI88">
        <v>8.0774860000000004</v>
      </c>
    </row>
    <row r="89" spans="2:35" x14ac:dyDescent="0.25">
      <c r="B89">
        <v>87</v>
      </c>
      <c r="C89" t="s">
        <v>4286</v>
      </c>
      <c r="D89">
        <v>964</v>
      </c>
      <c r="E89" t="s">
        <v>2638</v>
      </c>
      <c r="F89" t="s">
        <v>2540</v>
      </c>
      <c r="G89" t="s">
        <v>2541</v>
      </c>
      <c r="H89" t="s">
        <v>2542</v>
      </c>
      <c r="I89" t="s">
        <v>2543</v>
      </c>
      <c r="J89" t="s">
        <v>4296</v>
      </c>
      <c r="K89" t="s">
        <v>3946</v>
      </c>
      <c r="L89" t="s">
        <v>4296</v>
      </c>
      <c r="M89">
        <v>1995</v>
      </c>
      <c r="N89" t="s">
        <v>2544</v>
      </c>
      <c r="O89" t="s">
        <v>2595</v>
      </c>
      <c r="P89" t="s">
        <v>2608</v>
      </c>
      <c r="Q89" t="s">
        <v>2636</v>
      </c>
      <c r="R89" t="s">
        <v>2548</v>
      </c>
      <c r="S89" t="s">
        <v>2549</v>
      </c>
      <c r="T89" t="s">
        <v>2550</v>
      </c>
      <c r="U89">
        <v>11.041176</v>
      </c>
      <c r="V89">
        <v>0</v>
      </c>
      <c r="W89" t="s">
        <v>4488</v>
      </c>
      <c r="X89" t="s">
        <v>4489</v>
      </c>
      <c r="Y89" s="266">
        <v>44386.340115740742</v>
      </c>
      <c r="Z89" t="s">
        <v>3829</v>
      </c>
      <c r="AA89" s="266">
        <v>44424.288460648146</v>
      </c>
      <c r="AB89" t="s">
        <v>3829</v>
      </c>
      <c r="AC89" t="s">
        <v>3830</v>
      </c>
      <c r="AD89" t="s">
        <v>3831</v>
      </c>
      <c r="AE89" t="s">
        <v>3831</v>
      </c>
      <c r="AF89" t="s">
        <v>3831</v>
      </c>
      <c r="AG89" t="s">
        <v>3831</v>
      </c>
      <c r="AH89" t="s">
        <v>3831</v>
      </c>
      <c r="AI89">
        <v>11.041207999999999</v>
      </c>
    </row>
    <row r="90" spans="2:35" x14ac:dyDescent="0.25">
      <c r="B90">
        <v>88</v>
      </c>
      <c r="C90" t="s">
        <v>4286</v>
      </c>
      <c r="D90">
        <v>965</v>
      </c>
      <c r="E90" t="s">
        <v>2639</v>
      </c>
      <c r="F90" t="s">
        <v>2540</v>
      </c>
      <c r="G90" t="s">
        <v>2541</v>
      </c>
      <c r="H90" t="s">
        <v>2542</v>
      </c>
      <c r="I90" t="s">
        <v>2543</v>
      </c>
      <c r="J90" t="s">
        <v>4296</v>
      </c>
      <c r="K90" s="16">
        <v>12992</v>
      </c>
      <c r="L90" t="s">
        <v>4296</v>
      </c>
      <c r="M90">
        <v>1995</v>
      </c>
      <c r="N90" t="s">
        <v>2544</v>
      </c>
      <c r="O90" t="s">
        <v>2595</v>
      </c>
      <c r="P90" t="s">
        <v>2608</v>
      </c>
      <c r="Q90" t="s">
        <v>2634</v>
      </c>
      <c r="R90" t="s">
        <v>2548</v>
      </c>
      <c r="S90" t="s">
        <v>2549</v>
      </c>
      <c r="T90" t="s">
        <v>2550</v>
      </c>
      <c r="U90">
        <v>13.294269999999999</v>
      </c>
      <c r="V90">
        <v>0</v>
      </c>
      <c r="W90" t="s">
        <v>4490</v>
      </c>
      <c r="X90" t="s">
        <v>4491</v>
      </c>
      <c r="Y90" s="266">
        <v>44386.340115740742</v>
      </c>
      <c r="Z90" t="s">
        <v>3829</v>
      </c>
      <c r="AA90" s="266">
        <v>44424.306168981479</v>
      </c>
      <c r="AB90" t="s">
        <v>3829</v>
      </c>
      <c r="AC90" t="s">
        <v>3830</v>
      </c>
      <c r="AD90" t="s">
        <v>3831</v>
      </c>
      <c r="AE90" t="s">
        <v>3831</v>
      </c>
      <c r="AF90" t="s">
        <v>3831</v>
      </c>
      <c r="AG90" t="s">
        <v>3831</v>
      </c>
      <c r="AH90" t="s">
        <v>3831</v>
      </c>
      <c r="AI90">
        <v>13.294269999999999</v>
      </c>
    </row>
    <row r="91" spans="2:35" x14ac:dyDescent="0.25">
      <c r="B91">
        <v>89</v>
      </c>
      <c r="C91" t="s">
        <v>4286</v>
      </c>
      <c r="D91">
        <v>966</v>
      </c>
      <c r="E91" t="s">
        <v>2640</v>
      </c>
      <c r="F91" t="s">
        <v>2540</v>
      </c>
      <c r="G91" t="s">
        <v>2541</v>
      </c>
      <c r="H91" t="s">
        <v>2542</v>
      </c>
      <c r="I91" t="s">
        <v>2543</v>
      </c>
      <c r="J91" t="s">
        <v>4408</v>
      </c>
      <c r="K91" s="16">
        <v>10979</v>
      </c>
      <c r="L91" t="s">
        <v>4408</v>
      </c>
      <c r="M91">
        <v>1995</v>
      </c>
      <c r="N91" t="s">
        <v>2557</v>
      </c>
      <c r="O91" t="s">
        <v>2595</v>
      </c>
      <c r="P91" t="s">
        <v>2608</v>
      </c>
      <c r="Q91" t="s">
        <v>2641</v>
      </c>
      <c r="R91" t="s">
        <v>2548</v>
      </c>
      <c r="S91" t="s">
        <v>2549</v>
      </c>
      <c r="T91" t="s">
        <v>2550</v>
      </c>
      <c r="U91">
        <v>10.95396</v>
      </c>
      <c r="V91">
        <v>0</v>
      </c>
      <c r="X91" t="s">
        <v>4492</v>
      </c>
      <c r="Y91" s="266">
        <v>44386.340115740742</v>
      </c>
      <c r="Z91" t="s">
        <v>3829</v>
      </c>
      <c r="AA91" s="266">
        <v>44424.282268518517</v>
      </c>
      <c r="AB91" t="s">
        <v>3829</v>
      </c>
      <c r="AC91" t="s">
        <v>3830</v>
      </c>
      <c r="AD91" t="s">
        <v>3831</v>
      </c>
      <c r="AE91" t="s">
        <v>3831</v>
      </c>
      <c r="AF91" t="s">
        <v>3831</v>
      </c>
      <c r="AG91" t="s">
        <v>3831</v>
      </c>
      <c r="AH91" t="s">
        <v>3831</v>
      </c>
      <c r="AI91">
        <v>10.95396</v>
      </c>
    </row>
    <row r="92" spans="2:35" x14ac:dyDescent="0.25">
      <c r="B92">
        <v>90</v>
      </c>
      <c r="C92" t="s">
        <v>4286</v>
      </c>
      <c r="D92">
        <v>967</v>
      </c>
      <c r="E92" t="s">
        <v>2642</v>
      </c>
      <c r="F92" t="s">
        <v>2540</v>
      </c>
      <c r="G92" t="s">
        <v>2541</v>
      </c>
      <c r="H92" t="s">
        <v>2542</v>
      </c>
      <c r="I92" t="s">
        <v>2543</v>
      </c>
      <c r="J92" t="s">
        <v>4408</v>
      </c>
      <c r="K92" s="16">
        <v>16953</v>
      </c>
      <c r="L92" t="s">
        <v>4408</v>
      </c>
      <c r="M92">
        <v>1995</v>
      </c>
      <c r="N92" t="s">
        <v>2557</v>
      </c>
      <c r="O92" t="s">
        <v>2595</v>
      </c>
      <c r="P92" t="s">
        <v>2608</v>
      </c>
      <c r="Q92" t="s">
        <v>2643</v>
      </c>
      <c r="R92" t="s">
        <v>2548</v>
      </c>
      <c r="S92" t="s">
        <v>2549</v>
      </c>
      <c r="T92" t="s">
        <v>2550</v>
      </c>
      <c r="U92">
        <v>18.662845999999998</v>
      </c>
      <c r="V92">
        <v>0</v>
      </c>
      <c r="X92" t="s">
        <v>4493</v>
      </c>
      <c r="Y92" s="266">
        <v>44386.340115740742</v>
      </c>
      <c r="Z92" t="s">
        <v>3829</v>
      </c>
      <c r="AA92" s="266">
        <v>44424.280624999999</v>
      </c>
      <c r="AB92" t="s">
        <v>3829</v>
      </c>
      <c r="AC92" t="s">
        <v>4303</v>
      </c>
      <c r="AD92" t="s">
        <v>3831</v>
      </c>
      <c r="AE92" t="s">
        <v>3831</v>
      </c>
      <c r="AF92" t="s">
        <v>3831</v>
      </c>
      <c r="AG92" t="s">
        <v>3831</v>
      </c>
      <c r="AH92" t="s">
        <v>3831</v>
      </c>
      <c r="AI92">
        <v>18.662845999999998</v>
      </c>
    </row>
    <row r="93" spans="2:35" x14ac:dyDescent="0.25">
      <c r="B93">
        <v>91</v>
      </c>
      <c r="C93" t="s">
        <v>4286</v>
      </c>
      <c r="D93">
        <v>741</v>
      </c>
      <c r="E93" t="s">
        <v>4494</v>
      </c>
      <c r="F93" t="s">
        <v>2540</v>
      </c>
      <c r="G93" t="s">
        <v>2541</v>
      </c>
      <c r="H93" t="s">
        <v>2542</v>
      </c>
      <c r="I93" t="s">
        <v>2543</v>
      </c>
      <c r="J93" t="s">
        <v>4495</v>
      </c>
      <c r="K93" s="16">
        <v>51566</v>
      </c>
      <c r="L93" t="s">
        <v>4495</v>
      </c>
      <c r="M93">
        <v>1980</v>
      </c>
      <c r="N93" t="s">
        <v>2557</v>
      </c>
      <c r="O93" t="s">
        <v>2584</v>
      </c>
      <c r="P93" t="s">
        <v>2585</v>
      </c>
      <c r="Q93" t="s">
        <v>2586</v>
      </c>
      <c r="R93" t="s">
        <v>2548</v>
      </c>
      <c r="S93" t="s">
        <v>2549</v>
      </c>
      <c r="U93">
        <v>0</v>
      </c>
      <c r="V93">
        <v>0</v>
      </c>
      <c r="X93" t="s">
        <v>4496</v>
      </c>
      <c r="Y93" s="266">
        <v>44386.340115740742</v>
      </c>
      <c r="Z93" t="s">
        <v>3829</v>
      </c>
      <c r="AA93" s="266">
        <v>44386.340115740742</v>
      </c>
      <c r="AB93" t="s">
        <v>3829</v>
      </c>
      <c r="AC93" t="s">
        <v>3831</v>
      </c>
      <c r="AD93" t="s">
        <v>3831</v>
      </c>
      <c r="AE93" t="s">
        <v>3831</v>
      </c>
      <c r="AF93" t="s">
        <v>3831</v>
      </c>
      <c r="AG93" t="s">
        <v>3831</v>
      </c>
      <c r="AH93" t="s">
        <v>3831</v>
      </c>
      <c r="AI93">
        <v>50.825966999999999</v>
      </c>
    </row>
    <row r="94" spans="2:35" x14ac:dyDescent="0.25">
      <c r="B94">
        <v>92</v>
      </c>
      <c r="C94" t="s">
        <v>4286</v>
      </c>
      <c r="D94">
        <v>742</v>
      </c>
      <c r="E94" t="s">
        <v>2644</v>
      </c>
      <c r="F94" t="s">
        <v>2540</v>
      </c>
      <c r="G94" t="s">
        <v>2541</v>
      </c>
      <c r="H94" t="s">
        <v>2542</v>
      </c>
      <c r="I94" t="s">
        <v>2543</v>
      </c>
      <c r="J94" t="s">
        <v>4292</v>
      </c>
      <c r="K94" s="16">
        <v>20107</v>
      </c>
      <c r="L94" t="s">
        <v>4292</v>
      </c>
      <c r="M94">
        <v>1984</v>
      </c>
      <c r="N94" t="s">
        <v>2557</v>
      </c>
      <c r="O94" t="s">
        <v>2584</v>
      </c>
      <c r="P94" t="s">
        <v>2585</v>
      </c>
      <c r="Q94" t="s">
        <v>2645</v>
      </c>
      <c r="R94" t="s">
        <v>2548</v>
      </c>
      <c r="S94" t="s">
        <v>2549</v>
      </c>
      <c r="T94" t="s">
        <v>2550</v>
      </c>
      <c r="U94">
        <v>20.215045</v>
      </c>
      <c r="V94">
        <v>0</v>
      </c>
      <c r="W94" t="s">
        <v>4297</v>
      </c>
      <c r="X94" t="s">
        <v>4497</v>
      </c>
      <c r="Y94" s="266">
        <v>44386.340115740742</v>
      </c>
      <c r="Z94" t="s">
        <v>3829</v>
      </c>
      <c r="AA94" s="266">
        <v>44434.288321759261</v>
      </c>
      <c r="AB94" t="s">
        <v>3829</v>
      </c>
      <c r="AC94" t="s">
        <v>3934</v>
      </c>
      <c r="AD94" t="s">
        <v>3831</v>
      </c>
      <c r="AE94" t="s">
        <v>3831</v>
      </c>
      <c r="AF94" t="s">
        <v>3831</v>
      </c>
      <c r="AG94" t="s">
        <v>3831</v>
      </c>
      <c r="AH94" t="s">
        <v>3831</v>
      </c>
      <c r="AI94">
        <v>20.215045</v>
      </c>
    </row>
    <row r="95" spans="2:35" x14ac:dyDescent="0.25">
      <c r="B95">
        <v>93</v>
      </c>
      <c r="C95" t="s">
        <v>4286</v>
      </c>
      <c r="D95">
        <v>743</v>
      </c>
      <c r="E95" t="s">
        <v>2646</v>
      </c>
      <c r="F95" t="s">
        <v>2540</v>
      </c>
      <c r="G95" t="s">
        <v>2541</v>
      </c>
      <c r="H95" t="s">
        <v>2542</v>
      </c>
      <c r="I95" t="s">
        <v>2543</v>
      </c>
      <c r="J95" t="s">
        <v>4264</v>
      </c>
      <c r="K95" s="16">
        <v>38264</v>
      </c>
      <c r="L95" t="s">
        <v>4264</v>
      </c>
      <c r="M95">
        <v>2004</v>
      </c>
      <c r="N95" t="s">
        <v>2557</v>
      </c>
      <c r="O95" t="s">
        <v>2584</v>
      </c>
      <c r="P95" t="s">
        <v>2585</v>
      </c>
      <c r="Q95" t="s">
        <v>2647</v>
      </c>
      <c r="R95" t="s">
        <v>2548</v>
      </c>
      <c r="S95" t="s">
        <v>2549</v>
      </c>
      <c r="T95" t="s">
        <v>2550</v>
      </c>
      <c r="U95">
        <v>112.265407</v>
      </c>
      <c r="V95">
        <v>0</v>
      </c>
      <c r="W95" t="s">
        <v>4498</v>
      </c>
      <c r="X95" t="s">
        <v>4499</v>
      </c>
      <c r="Y95" s="266">
        <v>44386.340115740742</v>
      </c>
      <c r="Z95" t="s">
        <v>3829</v>
      </c>
      <c r="AA95" s="266">
        <v>44434.286493055559</v>
      </c>
      <c r="AB95" t="s">
        <v>3829</v>
      </c>
      <c r="AC95" t="s">
        <v>3830</v>
      </c>
      <c r="AD95" t="s">
        <v>3831</v>
      </c>
      <c r="AE95" t="s">
        <v>3831</v>
      </c>
      <c r="AF95" t="s">
        <v>3831</v>
      </c>
      <c r="AG95" t="s">
        <v>3831</v>
      </c>
      <c r="AH95" t="s">
        <v>3831</v>
      </c>
      <c r="AI95">
        <v>112.265407</v>
      </c>
    </row>
    <row r="96" spans="2:35" x14ac:dyDescent="0.25">
      <c r="B96">
        <v>94</v>
      </c>
      <c r="C96" t="s">
        <v>4286</v>
      </c>
      <c r="D96">
        <v>745</v>
      </c>
      <c r="E96" t="s">
        <v>4500</v>
      </c>
      <c r="F96" t="s">
        <v>2540</v>
      </c>
      <c r="G96" t="s">
        <v>2541</v>
      </c>
      <c r="H96" t="s">
        <v>2542</v>
      </c>
      <c r="I96" t="s">
        <v>2543</v>
      </c>
      <c r="J96" t="s">
        <v>4361</v>
      </c>
      <c r="K96" s="16">
        <v>38372</v>
      </c>
      <c r="L96" t="s">
        <v>4361</v>
      </c>
      <c r="M96">
        <v>1972</v>
      </c>
      <c r="N96" t="s">
        <v>2557</v>
      </c>
      <c r="O96" t="s">
        <v>2584</v>
      </c>
      <c r="P96" t="s">
        <v>2585</v>
      </c>
      <c r="Q96" t="s">
        <v>4501</v>
      </c>
      <c r="R96" t="s">
        <v>2548</v>
      </c>
      <c r="S96" t="s">
        <v>2549</v>
      </c>
      <c r="U96">
        <v>0</v>
      </c>
      <c r="V96">
        <v>0</v>
      </c>
      <c r="X96" t="s">
        <v>4502</v>
      </c>
      <c r="Y96" s="266">
        <v>44386.340115740742</v>
      </c>
      <c r="Z96" t="s">
        <v>3829</v>
      </c>
      <c r="AA96" s="266">
        <v>44386.340115740742</v>
      </c>
      <c r="AB96" t="s">
        <v>3829</v>
      </c>
      <c r="AC96" t="s">
        <v>3831</v>
      </c>
      <c r="AD96" t="s">
        <v>3831</v>
      </c>
      <c r="AE96" t="s">
        <v>3831</v>
      </c>
      <c r="AF96" t="s">
        <v>3831</v>
      </c>
      <c r="AG96" t="s">
        <v>3831</v>
      </c>
      <c r="AH96" t="s">
        <v>3831</v>
      </c>
      <c r="AI96">
        <v>38.861882000000001</v>
      </c>
    </row>
    <row r="97" spans="2:35" x14ac:dyDescent="0.25">
      <c r="B97">
        <v>95</v>
      </c>
      <c r="C97" t="s">
        <v>4286</v>
      </c>
      <c r="D97">
        <v>708</v>
      </c>
      <c r="E97" t="s">
        <v>4503</v>
      </c>
      <c r="F97" t="s">
        <v>2540</v>
      </c>
      <c r="G97" t="s">
        <v>2541</v>
      </c>
      <c r="H97" t="s">
        <v>2542</v>
      </c>
      <c r="I97" t="s">
        <v>2543</v>
      </c>
      <c r="J97" t="s">
        <v>4367</v>
      </c>
      <c r="K97" s="16">
        <v>35586</v>
      </c>
      <c r="L97" t="s">
        <v>4367</v>
      </c>
      <c r="M97">
        <v>2010</v>
      </c>
      <c r="N97" t="s">
        <v>2544</v>
      </c>
      <c r="O97" t="s">
        <v>2580</v>
      </c>
      <c r="P97" t="s">
        <v>2581</v>
      </c>
      <c r="Q97" t="s">
        <v>4154</v>
      </c>
      <c r="R97" t="s">
        <v>2548</v>
      </c>
      <c r="S97" t="s">
        <v>2549</v>
      </c>
      <c r="U97">
        <v>0</v>
      </c>
      <c r="V97">
        <v>0</v>
      </c>
      <c r="X97" t="s">
        <v>4504</v>
      </c>
      <c r="Y97" s="266">
        <v>44386.340115740742</v>
      </c>
      <c r="Z97" t="s">
        <v>3829</v>
      </c>
      <c r="AA97" s="266">
        <v>44386.340115740742</v>
      </c>
      <c r="AB97" t="s">
        <v>3829</v>
      </c>
      <c r="AC97" t="s">
        <v>3831</v>
      </c>
      <c r="AD97" t="s">
        <v>3831</v>
      </c>
      <c r="AE97" t="s">
        <v>3831</v>
      </c>
      <c r="AF97" t="s">
        <v>3831</v>
      </c>
      <c r="AG97" t="s">
        <v>3831</v>
      </c>
      <c r="AH97" t="s">
        <v>3831</v>
      </c>
      <c r="AI97">
        <v>35.585824000000002</v>
      </c>
    </row>
    <row r="98" spans="2:35" x14ac:dyDescent="0.25">
      <c r="B98">
        <v>96</v>
      </c>
      <c r="C98" t="s">
        <v>4286</v>
      </c>
      <c r="D98">
        <v>746</v>
      </c>
      <c r="E98" t="s">
        <v>4505</v>
      </c>
      <c r="F98" t="s">
        <v>2540</v>
      </c>
      <c r="G98" t="s">
        <v>2541</v>
      </c>
      <c r="H98" t="s">
        <v>2542</v>
      </c>
      <c r="I98" t="s">
        <v>2543</v>
      </c>
      <c r="J98" t="s">
        <v>4304</v>
      </c>
      <c r="K98" s="16">
        <v>30023</v>
      </c>
      <c r="L98" t="s">
        <v>4304</v>
      </c>
      <c r="M98">
        <v>1972</v>
      </c>
      <c r="N98" t="s">
        <v>2557</v>
      </c>
      <c r="O98" t="s">
        <v>2584</v>
      </c>
      <c r="P98" t="s">
        <v>2585</v>
      </c>
      <c r="Q98" t="s">
        <v>4506</v>
      </c>
      <c r="R98" t="s">
        <v>2548</v>
      </c>
      <c r="S98" t="s">
        <v>2549</v>
      </c>
      <c r="U98">
        <v>0</v>
      </c>
      <c r="V98">
        <v>0</v>
      </c>
      <c r="X98" t="s">
        <v>4507</v>
      </c>
      <c r="Y98" s="266">
        <v>44386.340115740742</v>
      </c>
      <c r="Z98" t="s">
        <v>3829</v>
      </c>
      <c r="AA98" s="266">
        <v>44386.340115740742</v>
      </c>
      <c r="AB98" t="s">
        <v>3829</v>
      </c>
      <c r="AC98" t="s">
        <v>3831</v>
      </c>
      <c r="AD98" t="s">
        <v>3831</v>
      </c>
      <c r="AE98" t="s">
        <v>3831</v>
      </c>
      <c r="AF98" t="s">
        <v>3831</v>
      </c>
      <c r="AG98" t="s">
        <v>3831</v>
      </c>
      <c r="AH98" t="s">
        <v>3831</v>
      </c>
      <c r="AI98">
        <v>32.169497999999997</v>
      </c>
    </row>
    <row r="99" spans="2:35" x14ac:dyDescent="0.25">
      <c r="B99">
        <v>97</v>
      </c>
      <c r="C99" t="s">
        <v>4286</v>
      </c>
      <c r="D99">
        <v>747</v>
      </c>
      <c r="E99" t="s">
        <v>4508</v>
      </c>
      <c r="F99" t="s">
        <v>2540</v>
      </c>
      <c r="G99" t="s">
        <v>2541</v>
      </c>
      <c r="H99" t="s">
        <v>2542</v>
      </c>
      <c r="I99" t="s">
        <v>2543</v>
      </c>
      <c r="J99" t="s">
        <v>4296</v>
      </c>
      <c r="K99" s="16">
        <v>43779</v>
      </c>
      <c r="L99" t="s">
        <v>4296</v>
      </c>
      <c r="M99">
        <v>1972</v>
      </c>
      <c r="N99" t="s">
        <v>2544</v>
      </c>
      <c r="O99" t="s">
        <v>2584</v>
      </c>
      <c r="P99" t="s">
        <v>2585</v>
      </c>
      <c r="Q99" t="s">
        <v>2647</v>
      </c>
      <c r="R99" t="s">
        <v>2548</v>
      </c>
      <c r="S99" t="s">
        <v>2549</v>
      </c>
      <c r="U99">
        <v>0</v>
      </c>
      <c r="V99">
        <v>0</v>
      </c>
      <c r="X99" t="s">
        <v>4509</v>
      </c>
      <c r="Y99" s="266">
        <v>44386.340115740742</v>
      </c>
      <c r="Z99" t="s">
        <v>3829</v>
      </c>
      <c r="AA99" s="266">
        <v>44386.340115740742</v>
      </c>
      <c r="AB99" t="s">
        <v>3829</v>
      </c>
      <c r="AC99" t="s">
        <v>3831</v>
      </c>
      <c r="AD99" t="s">
        <v>3831</v>
      </c>
      <c r="AE99" t="s">
        <v>3831</v>
      </c>
      <c r="AF99" t="s">
        <v>3831</v>
      </c>
      <c r="AG99" t="s">
        <v>3831</v>
      </c>
      <c r="AH99" t="s">
        <v>3831</v>
      </c>
      <c r="AI99">
        <v>87.551018999999997</v>
      </c>
    </row>
    <row r="100" spans="2:35" x14ac:dyDescent="0.25">
      <c r="B100">
        <v>98</v>
      </c>
      <c r="C100" t="s">
        <v>4286</v>
      </c>
      <c r="D100">
        <v>748</v>
      </c>
      <c r="E100" t="s">
        <v>4510</v>
      </c>
      <c r="F100" t="s">
        <v>2540</v>
      </c>
      <c r="G100" t="s">
        <v>2541</v>
      </c>
      <c r="H100" t="s">
        <v>2542</v>
      </c>
      <c r="I100" t="s">
        <v>2543</v>
      </c>
      <c r="J100" t="s">
        <v>4296</v>
      </c>
      <c r="K100" s="16">
        <v>17753</v>
      </c>
      <c r="L100" t="s">
        <v>4296</v>
      </c>
      <c r="M100">
        <v>1974</v>
      </c>
      <c r="N100" t="s">
        <v>2544</v>
      </c>
      <c r="O100" t="s">
        <v>2584</v>
      </c>
      <c r="P100" t="s">
        <v>2585</v>
      </c>
      <c r="Q100" t="s">
        <v>4177</v>
      </c>
      <c r="R100" t="s">
        <v>2548</v>
      </c>
      <c r="S100" t="s">
        <v>2549</v>
      </c>
      <c r="U100">
        <v>0</v>
      </c>
      <c r="V100">
        <v>0</v>
      </c>
      <c r="X100" t="s">
        <v>4511</v>
      </c>
      <c r="Y100" s="266">
        <v>44386.340115740742</v>
      </c>
      <c r="Z100" t="s">
        <v>3829</v>
      </c>
      <c r="AA100" s="266">
        <v>44386.340115740742</v>
      </c>
      <c r="AB100" t="s">
        <v>3829</v>
      </c>
      <c r="AC100" t="s">
        <v>3831</v>
      </c>
      <c r="AD100" t="s">
        <v>3831</v>
      </c>
      <c r="AE100" t="s">
        <v>3831</v>
      </c>
      <c r="AF100" t="s">
        <v>3831</v>
      </c>
      <c r="AG100" t="s">
        <v>3831</v>
      </c>
      <c r="AH100" t="s">
        <v>3831</v>
      </c>
      <c r="AI100">
        <v>19.117791</v>
      </c>
    </row>
    <row r="101" spans="2:35" x14ac:dyDescent="0.25">
      <c r="B101">
        <v>99</v>
      </c>
      <c r="C101" t="s">
        <v>4286</v>
      </c>
      <c r="D101">
        <v>749</v>
      </c>
      <c r="E101" t="s">
        <v>4512</v>
      </c>
      <c r="F101" t="s">
        <v>2540</v>
      </c>
      <c r="G101" t="s">
        <v>2541</v>
      </c>
      <c r="H101" t="s">
        <v>2542</v>
      </c>
      <c r="I101" t="s">
        <v>2543</v>
      </c>
      <c r="J101" t="s">
        <v>4296</v>
      </c>
      <c r="K101" s="16">
        <v>13305</v>
      </c>
      <c r="L101" t="s">
        <v>4296</v>
      </c>
      <c r="M101">
        <v>1974</v>
      </c>
      <c r="N101" t="s">
        <v>2544</v>
      </c>
      <c r="O101" t="s">
        <v>2584</v>
      </c>
      <c r="P101" t="s">
        <v>4122</v>
      </c>
      <c r="Q101" t="s">
        <v>4513</v>
      </c>
      <c r="R101" t="s">
        <v>2548</v>
      </c>
      <c r="S101" t="s">
        <v>2549</v>
      </c>
      <c r="U101">
        <v>0</v>
      </c>
      <c r="V101">
        <v>0</v>
      </c>
      <c r="X101" t="s">
        <v>4514</v>
      </c>
      <c r="Y101" s="266">
        <v>44386.340115740742</v>
      </c>
      <c r="Z101" t="s">
        <v>3829</v>
      </c>
      <c r="AA101" s="266">
        <v>44386.340115740742</v>
      </c>
      <c r="AB101" t="s">
        <v>3829</v>
      </c>
      <c r="AC101" t="s">
        <v>3831</v>
      </c>
      <c r="AD101" t="s">
        <v>3831</v>
      </c>
      <c r="AE101" t="s">
        <v>3831</v>
      </c>
      <c r="AF101" t="s">
        <v>3831</v>
      </c>
      <c r="AG101" t="s">
        <v>3831</v>
      </c>
      <c r="AH101" t="s">
        <v>3831</v>
      </c>
      <c r="AI101">
        <v>12.001396</v>
      </c>
    </row>
    <row r="102" spans="2:35" x14ac:dyDescent="0.25">
      <c r="B102">
        <v>100</v>
      </c>
      <c r="C102" t="s">
        <v>4286</v>
      </c>
      <c r="D102">
        <v>750</v>
      </c>
      <c r="E102" t="s">
        <v>4515</v>
      </c>
      <c r="F102" t="s">
        <v>2540</v>
      </c>
      <c r="G102" t="s">
        <v>2541</v>
      </c>
      <c r="H102" t="s">
        <v>2542</v>
      </c>
      <c r="I102" t="s">
        <v>2543</v>
      </c>
      <c r="J102" t="s">
        <v>4296</v>
      </c>
      <c r="K102" s="16">
        <v>12402</v>
      </c>
      <c r="L102" t="s">
        <v>4296</v>
      </c>
      <c r="M102">
        <v>1974</v>
      </c>
      <c r="N102" t="s">
        <v>2544</v>
      </c>
      <c r="O102" t="s">
        <v>2584</v>
      </c>
      <c r="P102" t="s">
        <v>4122</v>
      </c>
      <c r="Q102" t="s">
        <v>4516</v>
      </c>
      <c r="R102" t="s">
        <v>2548</v>
      </c>
      <c r="S102" t="s">
        <v>2549</v>
      </c>
      <c r="U102">
        <v>0</v>
      </c>
      <c r="V102">
        <v>0</v>
      </c>
      <c r="X102" t="s">
        <v>4517</v>
      </c>
      <c r="Y102" s="266">
        <v>44386.340115740742</v>
      </c>
      <c r="Z102" t="s">
        <v>3829</v>
      </c>
      <c r="AA102" s="266">
        <v>44386.340115740742</v>
      </c>
      <c r="AB102" t="s">
        <v>3829</v>
      </c>
      <c r="AC102" t="s">
        <v>3831</v>
      </c>
      <c r="AD102" t="s">
        <v>3831</v>
      </c>
      <c r="AE102" t="s">
        <v>3831</v>
      </c>
      <c r="AF102" t="s">
        <v>3831</v>
      </c>
      <c r="AG102" t="s">
        <v>3831</v>
      </c>
      <c r="AH102" t="s">
        <v>3831</v>
      </c>
      <c r="AI102">
        <v>11.652623999999999</v>
      </c>
    </row>
    <row r="103" spans="2:35" x14ac:dyDescent="0.25">
      <c r="B103">
        <v>101</v>
      </c>
      <c r="C103" t="s">
        <v>4286</v>
      </c>
      <c r="D103">
        <v>505</v>
      </c>
      <c r="E103" t="s">
        <v>4518</v>
      </c>
      <c r="F103" t="s">
        <v>2540</v>
      </c>
      <c r="G103" t="s">
        <v>2541</v>
      </c>
      <c r="H103" t="s">
        <v>2542</v>
      </c>
      <c r="I103" t="s">
        <v>2543</v>
      </c>
      <c r="K103" s="16">
        <v>60131</v>
      </c>
      <c r="L103" t="s">
        <v>4367</v>
      </c>
      <c r="M103">
        <v>2010</v>
      </c>
      <c r="N103" t="s">
        <v>2544</v>
      </c>
      <c r="O103" t="s">
        <v>2580</v>
      </c>
      <c r="P103" t="s">
        <v>2581</v>
      </c>
      <c r="Q103" t="s">
        <v>4154</v>
      </c>
      <c r="R103" t="s">
        <v>2548</v>
      </c>
      <c r="S103" t="s">
        <v>2549</v>
      </c>
      <c r="U103">
        <v>0</v>
      </c>
      <c r="V103">
        <v>0</v>
      </c>
      <c r="X103" t="s">
        <v>4519</v>
      </c>
      <c r="Y103" s="266">
        <v>44386.340115740742</v>
      </c>
      <c r="Z103" t="s">
        <v>3829</v>
      </c>
      <c r="AA103" s="266">
        <v>44386.340115740742</v>
      </c>
      <c r="AB103" t="s">
        <v>3829</v>
      </c>
      <c r="AC103" t="s">
        <v>3831</v>
      </c>
      <c r="AD103" t="s">
        <v>3831</v>
      </c>
      <c r="AE103" t="s">
        <v>3831</v>
      </c>
      <c r="AF103" t="s">
        <v>3831</v>
      </c>
      <c r="AG103" t="s">
        <v>3831</v>
      </c>
      <c r="AH103" t="s">
        <v>3831</v>
      </c>
      <c r="AI103">
        <v>60.508037000000002</v>
      </c>
    </row>
    <row r="104" spans="2:35" x14ac:dyDescent="0.25">
      <c r="B104">
        <v>102</v>
      </c>
      <c r="C104" t="s">
        <v>4286</v>
      </c>
      <c r="D104">
        <v>751</v>
      </c>
      <c r="E104" t="s">
        <v>4520</v>
      </c>
      <c r="F104" t="s">
        <v>2540</v>
      </c>
      <c r="G104" t="s">
        <v>2541</v>
      </c>
      <c r="H104" t="s">
        <v>2542</v>
      </c>
      <c r="I104" t="s">
        <v>2543</v>
      </c>
      <c r="J104" t="s">
        <v>4495</v>
      </c>
      <c r="K104" s="16">
        <v>41368</v>
      </c>
      <c r="L104" t="s">
        <v>4495</v>
      </c>
      <c r="M104">
        <v>1974</v>
      </c>
      <c r="N104" t="s">
        <v>2557</v>
      </c>
      <c r="O104" t="s">
        <v>2584</v>
      </c>
      <c r="P104" t="s">
        <v>2585</v>
      </c>
      <c r="Q104" t="s">
        <v>4521</v>
      </c>
      <c r="R104" t="s">
        <v>2548</v>
      </c>
      <c r="S104" t="s">
        <v>2549</v>
      </c>
      <c r="U104">
        <v>0</v>
      </c>
      <c r="V104">
        <v>0</v>
      </c>
      <c r="X104" t="s">
        <v>4522</v>
      </c>
      <c r="Y104" s="266">
        <v>44386.340115740742</v>
      </c>
      <c r="Z104" t="s">
        <v>3829</v>
      </c>
      <c r="AA104" s="266">
        <v>44386.340115740742</v>
      </c>
      <c r="AB104" t="s">
        <v>3829</v>
      </c>
      <c r="AC104" t="s">
        <v>3831</v>
      </c>
      <c r="AD104" t="s">
        <v>3831</v>
      </c>
      <c r="AE104" t="s">
        <v>3831</v>
      </c>
      <c r="AF104" t="s">
        <v>3831</v>
      </c>
      <c r="AG104" t="s">
        <v>3831</v>
      </c>
      <c r="AH104" t="s">
        <v>3831</v>
      </c>
      <c r="AI104">
        <v>63.993619000000002</v>
      </c>
    </row>
    <row r="105" spans="2:35" x14ac:dyDescent="0.25">
      <c r="B105">
        <v>103</v>
      </c>
      <c r="C105" t="s">
        <v>4286</v>
      </c>
      <c r="D105">
        <v>506</v>
      </c>
      <c r="E105" t="s">
        <v>4523</v>
      </c>
      <c r="F105" t="s">
        <v>2540</v>
      </c>
      <c r="G105" t="s">
        <v>2541</v>
      </c>
      <c r="H105" t="s">
        <v>2542</v>
      </c>
      <c r="I105" t="s">
        <v>2543</v>
      </c>
      <c r="K105" s="16">
        <v>12802</v>
      </c>
      <c r="L105" t="s">
        <v>4367</v>
      </c>
      <c r="M105">
        <v>2010</v>
      </c>
      <c r="N105" t="s">
        <v>2544</v>
      </c>
      <c r="O105" t="s">
        <v>2580</v>
      </c>
      <c r="P105" t="s">
        <v>2581</v>
      </c>
      <c r="Q105" t="s">
        <v>2748</v>
      </c>
      <c r="R105" t="s">
        <v>2548</v>
      </c>
      <c r="S105" t="s">
        <v>2549</v>
      </c>
      <c r="U105">
        <v>0</v>
      </c>
      <c r="V105">
        <v>0</v>
      </c>
      <c r="X105" t="s">
        <v>4524</v>
      </c>
      <c r="Y105" s="266">
        <v>44386.340115740742</v>
      </c>
      <c r="Z105" t="s">
        <v>3829</v>
      </c>
      <c r="AA105" s="266">
        <v>44386.340115740742</v>
      </c>
      <c r="AB105" t="s">
        <v>3829</v>
      </c>
      <c r="AC105" t="s">
        <v>3831</v>
      </c>
      <c r="AD105" t="s">
        <v>3831</v>
      </c>
      <c r="AE105" t="s">
        <v>3831</v>
      </c>
      <c r="AF105" t="s">
        <v>3831</v>
      </c>
      <c r="AG105" t="s">
        <v>3831</v>
      </c>
      <c r="AH105" t="s">
        <v>3831</v>
      </c>
      <c r="AI105">
        <v>12.857941</v>
      </c>
    </row>
    <row r="106" spans="2:35" x14ac:dyDescent="0.25">
      <c r="B106">
        <v>104</v>
      </c>
      <c r="C106" t="s">
        <v>4286</v>
      </c>
      <c r="D106">
        <v>507</v>
      </c>
      <c r="E106" t="s">
        <v>4525</v>
      </c>
      <c r="F106" t="s">
        <v>2540</v>
      </c>
      <c r="G106" t="s">
        <v>2541</v>
      </c>
      <c r="H106" t="s">
        <v>2542</v>
      </c>
      <c r="I106" t="s">
        <v>2543</v>
      </c>
      <c r="K106" s="16">
        <v>14212</v>
      </c>
      <c r="L106" t="s">
        <v>4367</v>
      </c>
      <c r="M106">
        <v>1970</v>
      </c>
      <c r="N106" t="s">
        <v>2557</v>
      </c>
      <c r="O106" t="s">
        <v>2580</v>
      </c>
      <c r="P106" t="s">
        <v>2581</v>
      </c>
      <c r="Q106" t="s">
        <v>4154</v>
      </c>
      <c r="R106" t="s">
        <v>2548</v>
      </c>
      <c r="S106" t="s">
        <v>2549</v>
      </c>
      <c r="U106">
        <v>0</v>
      </c>
      <c r="V106">
        <v>0</v>
      </c>
      <c r="X106" t="s">
        <v>4526</v>
      </c>
      <c r="Y106" s="266">
        <v>44386.340115740742</v>
      </c>
      <c r="Z106" t="s">
        <v>3829</v>
      </c>
      <c r="AA106" s="266">
        <v>44386.340115740742</v>
      </c>
      <c r="AB106" t="s">
        <v>3829</v>
      </c>
      <c r="AC106" t="s">
        <v>3831</v>
      </c>
      <c r="AD106" t="s">
        <v>3831</v>
      </c>
      <c r="AE106" t="s">
        <v>3831</v>
      </c>
      <c r="AF106" t="s">
        <v>3831</v>
      </c>
      <c r="AG106" t="s">
        <v>3831</v>
      </c>
      <c r="AH106" t="s">
        <v>3831</v>
      </c>
      <c r="AI106">
        <v>11.513225</v>
      </c>
    </row>
    <row r="107" spans="2:35" x14ac:dyDescent="0.25">
      <c r="B107">
        <v>105</v>
      </c>
      <c r="C107" t="s">
        <v>4286</v>
      </c>
      <c r="D107">
        <v>510</v>
      </c>
      <c r="E107" t="s">
        <v>2648</v>
      </c>
      <c r="F107" t="s">
        <v>2540</v>
      </c>
      <c r="G107" t="s">
        <v>2541</v>
      </c>
      <c r="H107" t="s">
        <v>2542</v>
      </c>
      <c r="I107" t="s">
        <v>2543</v>
      </c>
      <c r="J107" t="s">
        <v>41</v>
      </c>
      <c r="K107" s="16">
        <v>79624</v>
      </c>
      <c r="L107" t="s">
        <v>4296</v>
      </c>
      <c r="M107">
        <v>2013</v>
      </c>
      <c r="N107" t="s">
        <v>2544</v>
      </c>
      <c r="O107" t="s">
        <v>2580</v>
      </c>
      <c r="P107" t="s">
        <v>2581</v>
      </c>
      <c r="Q107" t="s">
        <v>2582</v>
      </c>
      <c r="R107" t="s">
        <v>2548</v>
      </c>
      <c r="S107" t="s">
        <v>2549</v>
      </c>
      <c r="T107" t="s">
        <v>2550</v>
      </c>
      <c r="U107">
        <v>76.658857999999995</v>
      </c>
      <c r="V107">
        <v>0</v>
      </c>
      <c r="X107" t="s">
        <v>4527</v>
      </c>
      <c r="Y107" s="266">
        <v>44386.340115740742</v>
      </c>
      <c r="Z107" t="s">
        <v>3829</v>
      </c>
      <c r="AA107" s="266">
        <v>44434.266736111109</v>
      </c>
      <c r="AB107" t="s">
        <v>3829</v>
      </c>
      <c r="AC107" t="s">
        <v>4303</v>
      </c>
      <c r="AD107" t="s">
        <v>3831</v>
      </c>
      <c r="AE107" t="s">
        <v>3831</v>
      </c>
      <c r="AF107" t="s">
        <v>3831</v>
      </c>
      <c r="AG107" t="s">
        <v>3831</v>
      </c>
      <c r="AH107" t="s">
        <v>3831</v>
      </c>
      <c r="AI107">
        <v>76.658857999999995</v>
      </c>
    </row>
    <row r="108" spans="2:35" x14ac:dyDescent="0.25">
      <c r="B108">
        <v>106</v>
      </c>
      <c r="C108" t="s">
        <v>4286</v>
      </c>
      <c r="D108">
        <v>710</v>
      </c>
      <c r="E108" t="s">
        <v>4528</v>
      </c>
      <c r="F108" t="s">
        <v>2540</v>
      </c>
      <c r="G108" t="s">
        <v>2541</v>
      </c>
      <c r="H108" t="s">
        <v>2542</v>
      </c>
      <c r="I108" t="s">
        <v>2543</v>
      </c>
      <c r="J108" t="s">
        <v>4292</v>
      </c>
      <c r="K108" s="16">
        <v>23014</v>
      </c>
      <c r="L108" t="s">
        <v>4292</v>
      </c>
      <c r="M108">
        <v>1995</v>
      </c>
      <c r="N108" t="s">
        <v>2579</v>
      </c>
      <c r="O108" t="s">
        <v>4157</v>
      </c>
      <c r="P108" t="s">
        <v>4158</v>
      </c>
      <c r="Q108" t="s">
        <v>4529</v>
      </c>
      <c r="R108" t="s">
        <v>2548</v>
      </c>
      <c r="S108" t="s">
        <v>2549</v>
      </c>
      <c r="U108">
        <v>0</v>
      </c>
      <c r="V108">
        <v>0</v>
      </c>
      <c r="X108" t="s">
        <v>4530</v>
      </c>
      <c r="Y108" s="266">
        <v>44386.340115740742</v>
      </c>
      <c r="Z108" t="s">
        <v>3829</v>
      </c>
      <c r="AA108" s="266">
        <v>44386.340115740742</v>
      </c>
      <c r="AB108" t="s">
        <v>3829</v>
      </c>
      <c r="AC108" t="s">
        <v>3831</v>
      </c>
      <c r="AD108" t="s">
        <v>3831</v>
      </c>
      <c r="AE108" t="s">
        <v>3831</v>
      </c>
      <c r="AF108" t="s">
        <v>3831</v>
      </c>
      <c r="AG108" t="s">
        <v>3831</v>
      </c>
      <c r="AH108" t="s">
        <v>3831</v>
      </c>
      <c r="AI108">
        <v>22.757297000000001</v>
      </c>
    </row>
    <row r="109" spans="2:35" x14ac:dyDescent="0.25">
      <c r="B109">
        <v>107</v>
      </c>
      <c r="C109" t="s">
        <v>4286</v>
      </c>
      <c r="D109">
        <v>512</v>
      </c>
      <c r="E109" t="s">
        <v>4531</v>
      </c>
      <c r="F109" t="s">
        <v>2540</v>
      </c>
      <c r="G109" t="s">
        <v>2541</v>
      </c>
      <c r="H109" t="s">
        <v>2542</v>
      </c>
      <c r="I109" t="s">
        <v>2543</v>
      </c>
      <c r="K109" t="s">
        <v>4532</v>
      </c>
      <c r="L109" t="s">
        <v>3967</v>
      </c>
      <c r="M109">
        <v>1980</v>
      </c>
      <c r="N109" t="s">
        <v>2557</v>
      </c>
      <c r="O109" t="s">
        <v>2580</v>
      </c>
      <c r="P109" t="s">
        <v>2747</v>
      </c>
      <c r="Q109" t="s">
        <v>4231</v>
      </c>
      <c r="R109" t="s">
        <v>2548</v>
      </c>
      <c r="S109" t="s">
        <v>2549</v>
      </c>
      <c r="U109">
        <v>0</v>
      </c>
      <c r="V109">
        <v>0</v>
      </c>
      <c r="X109" t="s">
        <v>4533</v>
      </c>
      <c r="Y109" s="266">
        <v>44386.340115740742</v>
      </c>
      <c r="Z109" t="s">
        <v>3829</v>
      </c>
      <c r="AA109" s="266">
        <v>44386.340115740742</v>
      </c>
      <c r="AB109" t="s">
        <v>3829</v>
      </c>
      <c r="AC109" t="s">
        <v>3831</v>
      </c>
      <c r="AD109" t="s">
        <v>3831</v>
      </c>
      <c r="AE109" t="s">
        <v>3831</v>
      </c>
      <c r="AF109" t="s">
        <v>3831</v>
      </c>
      <c r="AG109" t="s">
        <v>3831</v>
      </c>
      <c r="AH109" t="s">
        <v>3831</v>
      </c>
      <c r="AI109">
        <v>24.068306</v>
      </c>
    </row>
    <row r="110" spans="2:35" x14ac:dyDescent="0.25">
      <c r="B110">
        <v>108</v>
      </c>
      <c r="C110" t="s">
        <v>4286</v>
      </c>
      <c r="D110">
        <v>711</v>
      </c>
      <c r="E110" t="s">
        <v>4534</v>
      </c>
      <c r="F110" t="s">
        <v>2540</v>
      </c>
      <c r="G110" t="s">
        <v>2541</v>
      </c>
      <c r="H110" t="s">
        <v>2542</v>
      </c>
      <c r="I110" t="s">
        <v>2543</v>
      </c>
      <c r="J110" t="s">
        <v>4292</v>
      </c>
      <c r="K110" s="16">
        <v>21639</v>
      </c>
      <c r="L110" t="s">
        <v>4292</v>
      </c>
      <c r="M110">
        <v>1995</v>
      </c>
      <c r="N110" t="s">
        <v>2579</v>
      </c>
      <c r="O110" t="s">
        <v>4157</v>
      </c>
      <c r="P110" t="s">
        <v>4179</v>
      </c>
      <c r="Q110" t="s">
        <v>4320</v>
      </c>
      <c r="R110" t="s">
        <v>2548</v>
      </c>
      <c r="S110" t="s">
        <v>2549</v>
      </c>
      <c r="U110">
        <v>0</v>
      </c>
      <c r="V110">
        <v>0</v>
      </c>
      <c r="X110" t="s">
        <v>4535</v>
      </c>
      <c r="Y110" s="266">
        <v>44386.340115740742</v>
      </c>
      <c r="Z110" t="s">
        <v>3829</v>
      </c>
      <c r="AA110" s="266">
        <v>44386.340115740742</v>
      </c>
      <c r="AB110" t="s">
        <v>3829</v>
      </c>
      <c r="AC110" t="s">
        <v>3831</v>
      </c>
      <c r="AD110" t="s">
        <v>3831</v>
      </c>
      <c r="AE110" t="s">
        <v>3831</v>
      </c>
      <c r="AF110" t="s">
        <v>3831</v>
      </c>
      <c r="AG110" t="s">
        <v>3831</v>
      </c>
      <c r="AH110" t="s">
        <v>3831</v>
      </c>
      <c r="AI110">
        <v>22.936171000000002</v>
      </c>
    </row>
    <row r="111" spans="2:35" x14ac:dyDescent="0.25">
      <c r="B111">
        <v>109</v>
      </c>
      <c r="C111" t="s">
        <v>4286</v>
      </c>
      <c r="D111">
        <v>712</v>
      </c>
      <c r="E111" t="s">
        <v>4536</v>
      </c>
      <c r="F111" t="s">
        <v>2540</v>
      </c>
      <c r="G111" t="s">
        <v>2541</v>
      </c>
      <c r="H111" t="s">
        <v>2542</v>
      </c>
      <c r="I111" t="s">
        <v>2543</v>
      </c>
      <c r="J111" t="s">
        <v>4367</v>
      </c>
      <c r="K111" s="16">
        <v>15588</v>
      </c>
      <c r="L111" t="s">
        <v>4367</v>
      </c>
      <c r="M111">
        <v>1935</v>
      </c>
      <c r="N111" t="s">
        <v>2557</v>
      </c>
      <c r="O111" t="s">
        <v>4157</v>
      </c>
      <c r="P111" t="s">
        <v>4158</v>
      </c>
      <c r="Q111" t="s">
        <v>4537</v>
      </c>
      <c r="R111" t="s">
        <v>2548</v>
      </c>
      <c r="S111" t="s">
        <v>2549</v>
      </c>
      <c r="U111">
        <v>0</v>
      </c>
      <c r="V111">
        <v>0</v>
      </c>
      <c r="X111" t="s">
        <v>4538</v>
      </c>
      <c r="Y111" s="266">
        <v>44386.340115740742</v>
      </c>
      <c r="Z111" t="s">
        <v>3829</v>
      </c>
      <c r="AA111" s="266">
        <v>44386.340115740742</v>
      </c>
      <c r="AB111" t="s">
        <v>3829</v>
      </c>
      <c r="AC111" t="s">
        <v>3831</v>
      </c>
      <c r="AD111" t="s">
        <v>3831</v>
      </c>
      <c r="AE111" t="s">
        <v>3831</v>
      </c>
      <c r="AF111" t="s">
        <v>3831</v>
      </c>
      <c r="AG111" t="s">
        <v>3831</v>
      </c>
      <c r="AH111" t="s">
        <v>3831</v>
      </c>
      <c r="AI111">
        <v>12.674909</v>
      </c>
    </row>
    <row r="112" spans="2:35" x14ac:dyDescent="0.25">
      <c r="B112">
        <v>110</v>
      </c>
      <c r="C112" t="s">
        <v>4286</v>
      </c>
      <c r="D112">
        <v>714</v>
      </c>
      <c r="E112" t="s">
        <v>4539</v>
      </c>
      <c r="F112" t="s">
        <v>2540</v>
      </c>
      <c r="G112" t="s">
        <v>2541</v>
      </c>
      <c r="H112" t="s">
        <v>2542</v>
      </c>
      <c r="I112" t="s">
        <v>2543</v>
      </c>
      <c r="J112" t="s">
        <v>3967</v>
      </c>
      <c r="K112" s="16">
        <v>31643</v>
      </c>
      <c r="L112" t="s">
        <v>3967</v>
      </c>
      <c r="M112">
        <v>2006</v>
      </c>
      <c r="N112" t="s">
        <v>2544</v>
      </c>
      <c r="O112" t="s">
        <v>4157</v>
      </c>
      <c r="P112" t="s">
        <v>4179</v>
      </c>
      <c r="Q112" t="s">
        <v>4320</v>
      </c>
      <c r="R112" t="s">
        <v>2548</v>
      </c>
      <c r="S112" t="s">
        <v>2549</v>
      </c>
      <c r="U112">
        <v>0</v>
      </c>
      <c r="V112">
        <v>0</v>
      </c>
      <c r="X112" t="s">
        <v>4540</v>
      </c>
      <c r="Y112" s="266">
        <v>44386.340115740742</v>
      </c>
      <c r="Z112" t="s">
        <v>3829</v>
      </c>
      <c r="AA112" s="266">
        <v>44386.340115740742</v>
      </c>
      <c r="AB112" t="s">
        <v>3829</v>
      </c>
      <c r="AC112" t="s">
        <v>3831</v>
      </c>
      <c r="AD112" t="s">
        <v>3831</v>
      </c>
      <c r="AE112" t="s">
        <v>3831</v>
      </c>
      <c r="AF112" t="s">
        <v>3831</v>
      </c>
      <c r="AG112" t="s">
        <v>3831</v>
      </c>
      <c r="AH112" t="s">
        <v>3831</v>
      </c>
      <c r="AI112">
        <v>29.881460000000001</v>
      </c>
    </row>
    <row r="113" spans="2:35" x14ac:dyDescent="0.25">
      <c r="B113">
        <v>111</v>
      </c>
      <c r="C113" t="s">
        <v>4286</v>
      </c>
      <c r="D113">
        <v>857</v>
      </c>
      <c r="E113" t="s">
        <v>4541</v>
      </c>
      <c r="F113" t="s">
        <v>2540</v>
      </c>
      <c r="G113" t="s">
        <v>2541</v>
      </c>
      <c r="H113" t="s">
        <v>2542</v>
      </c>
      <c r="I113" t="s">
        <v>2543</v>
      </c>
      <c r="J113" t="s">
        <v>4292</v>
      </c>
      <c r="K113" s="16">
        <v>15633</v>
      </c>
      <c r="L113" t="s">
        <v>4292</v>
      </c>
      <c r="M113">
        <v>1977</v>
      </c>
      <c r="N113" t="s">
        <v>2579</v>
      </c>
      <c r="O113" t="s">
        <v>2545</v>
      </c>
      <c r="P113" t="s">
        <v>2552</v>
      </c>
      <c r="Q113" t="s">
        <v>2652</v>
      </c>
      <c r="R113" t="s">
        <v>2548</v>
      </c>
      <c r="S113" t="s">
        <v>2549</v>
      </c>
      <c r="U113">
        <v>0</v>
      </c>
      <c r="V113">
        <v>0</v>
      </c>
      <c r="X113" t="s">
        <v>4542</v>
      </c>
      <c r="Y113" s="266">
        <v>44386.340115740742</v>
      </c>
      <c r="Z113" t="s">
        <v>3829</v>
      </c>
      <c r="AA113" s="266">
        <v>44386.340115740742</v>
      </c>
      <c r="AB113" t="s">
        <v>3829</v>
      </c>
      <c r="AC113" t="s">
        <v>3831</v>
      </c>
      <c r="AD113" t="s">
        <v>3831</v>
      </c>
      <c r="AE113" t="s">
        <v>3831</v>
      </c>
      <c r="AF113" t="s">
        <v>3831</v>
      </c>
      <c r="AG113" t="s">
        <v>3831</v>
      </c>
      <c r="AH113" t="s">
        <v>3831</v>
      </c>
      <c r="AI113">
        <v>16.104977999999999</v>
      </c>
    </row>
    <row r="114" spans="2:35" x14ac:dyDescent="0.25">
      <c r="B114">
        <v>112</v>
      </c>
      <c r="C114" t="s">
        <v>4286</v>
      </c>
      <c r="D114">
        <v>858</v>
      </c>
      <c r="E114" t="s">
        <v>2649</v>
      </c>
      <c r="F114" t="s">
        <v>2540</v>
      </c>
      <c r="G114" t="s">
        <v>2541</v>
      </c>
      <c r="H114" t="s">
        <v>2542</v>
      </c>
      <c r="I114" t="s">
        <v>2543</v>
      </c>
      <c r="J114" t="s">
        <v>4367</v>
      </c>
      <c r="K114" t="s">
        <v>4543</v>
      </c>
      <c r="L114" t="s">
        <v>4367</v>
      </c>
      <c r="M114">
        <v>2017</v>
      </c>
      <c r="N114" t="s">
        <v>2544</v>
      </c>
      <c r="O114" t="s">
        <v>2545</v>
      </c>
      <c r="P114" t="s">
        <v>2561</v>
      </c>
      <c r="Q114" t="s">
        <v>2559</v>
      </c>
      <c r="R114" t="s">
        <v>2548</v>
      </c>
      <c r="S114" t="s">
        <v>2549</v>
      </c>
      <c r="T114" t="s">
        <v>2550</v>
      </c>
      <c r="U114">
        <v>42.685226999999998</v>
      </c>
      <c r="V114">
        <v>14</v>
      </c>
      <c r="W114" t="s">
        <v>4544</v>
      </c>
      <c r="X114" t="s">
        <v>4545</v>
      </c>
      <c r="Y114" s="266">
        <v>44386.340115740742</v>
      </c>
      <c r="Z114" t="s">
        <v>3829</v>
      </c>
      <c r="AA114" s="266">
        <v>44428.389791666668</v>
      </c>
      <c r="AB114" t="s">
        <v>3829</v>
      </c>
      <c r="AC114" t="s">
        <v>3830</v>
      </c>
      <c r="AD114" t="s">
        <v>3831</v>
      </c>
      <c r="AE114" t="s">
        <v>3831</v>
      </c>
      <c r="AF114" t="s">
        <v>3831</v>
      </c>
      <c r="AG114" t="s">
        <v>4546</v>
      </c>
      <c r="AH114">
        <v>0.48</v>
      </c>
      <c r="AI114">
        <v>42.685226999999998</v>
      </c>
    </row>
    <row r="115" spans="2:35" x14ac:dyDescent="0.25">
      <c r="B115">
        <v>113</v>
      </c>
      <c r="C115" t="s">
        <v>4286</v>
      </c>
      <c r="D115">
        <v>752</v>
      </c>
      <c r="E115" t="s">
        <v>4547</v>
      </c>
      <c r="F115" t="s">
        <v>2540</v>
      </c>
      <c r="G115" t="s">
        <v>2541</v>
      </c>
      <c r="H115" t="s">
        <v>2542</v>
      </c>
      <c r="I115" t="s">
        <v>2543</v>
      </c>
      <c r="J115" t="s">
        <v>4292</v>
      </c>
      <c r="K115" s="16">
        <v>13461</v>
      </c>
      <c r="L115" t="s">
        <v>4292</v>
      </c>
      <c r="M115">
        <v>1974</v>
      </c>
      <c r="N115" t="s">
        <v>2557</v>
      </c>
      <c r="O115" t="s">
        <v>2584</v>
      </c>
      <c r="P115" t="s">
        <v>2585</v>
      </c>
      <c r="Q115" t="s">
        <v>2647</v>
      </c>
      <c r="R115" t="s">
        <v>2548</v>
      </c>
      <c r="S115" t="s">
        <v>2549</v>
      </c>
      <c r="U115">
        <v>0</v>
      </c>
      <c r="V115">
        <v>0</v>
      </c>
      <c r="X115" t="s">
        <v>4548</v>
      </c>
      <c r="Y115" s="266">
        <v>44386.340115740742</v>
      </c>
      <c r="Z115" t="s">
        <v>3829</v>
      </c>
      <c r="AA115" s="266">
        <v>44386.340115740742</v>
      </c>
      <c r="AB115" t="s">
        <v>3829</v>
      </c>
      <c r="AC115" t="s">
        <v>3831</v>
      </c>
      <c r="AD115" t="s">
        <v>3831</v>
      </c>
      <c r="AE115" t="s">
        <v>3831</v>
      </c>
      <c r="AF115" t="s">
        <v>3831</v>
      </c>
      <c r="AG115" t="s">
        <v>3831</v>
      </c>
      <c r="AH115" t="s">
        <v>3831</v>
      </c>
      <c r="AI115">
        <v>13.643492999999999</v>
      </c>
    </row>
    <row r="116" spans="2:35" x14ac:dyDescent="0.25">
      <c r="B116">
        <v>114</v>
      </c>
      <c r="C116" t="s">
        <v>4286</v>
      </c>
      <c r="D116">
        <v>753</v>
      </c>
      <c r="E116" t="s">
        <v>4549</v>
      </c>
      <c r="F116" t="s">
        <v>2540</v>
      </c>
      <c r="G116" t="s">
        <v>2541</v>
      </c>
      <c r="H116" t="s">
        <v>2542</v>
      </c>
      <c r="I116" t="s">
        <v>2543</v>
      </c>
      <c r="J116" t="s">
        <v>4296</v>
      </c>
      <c r="K116" s="16">
        <v>22039</v>
      </c>
      <c r="L116" t="s">
        <v>4296</v>
      </c>
      <c r="M116">
        <v>1974</v>
      </c>
      <c r="N116" t="s">
        <v>2544</v>
      </c>
      <c r="O116" t="s">
        <v>2584</v>
      </c>
      <c r="P116" t="s">
        <v>4122</v>
      </c>
      <c r="Q116" t="s">
        <v>4177</v>
      </c>
      <c r="R116" t="s">
        <v>2548</v>
      </c>
      <c r="S116" t="s">
        <v>2549</v>
      </c>
      <c r="U116">
        <v>0</v>
      </c>
      <c r="V116">
        <v>0</v>
      </c>
      <c r="X116" t="s">
        <v>4550</v>
      </c>
      <c r="Y116" s="266">
        <v>44386.340115740742</v>
      </c>
      <c r="Z116" t="s">
        <v>3829</v>
      </c>
      <c r="AA116" s="266">
        <v>44386.340115740742</v>
      </c>
      <c r="AB116" t="s">
        <v>3829</v>
      </c>
      <c r="AC116" t="s">
        <v>3831</v>
      </c>
      <c r="AD116" t="s">
        <v>3831</v>
      </c>
      <c r="AE116" t="s">
        <v>3831</v>
      </c>
      <c r="AF116" t="s">
        <v>3831</v>
      </c>
      <c r="AG116" t="s">
        <v>3831</v>
      </c>
      <c r="AH116" t="s">
        <v>3831</v>
      </c>
      <c r="AI116">
        <v>21.773745000000002</v>
      </c>
    </row>
    <row r="117" spans="2:35" x14ac:dyDescent="0.25">
      <c r="B117">
        <v>115</v>
      </c>
      <c r="C117" t="s">
        <v>4286</v>
      </c>
      <c r="D117">
        <v>754</v>
      </c>
      <c r="E117" t="s">
        <v>4551</v>
      </c>
      <c r="F117" t="s">
        <v>2540</v>
      </c>
      <c r="G117" t="s">
        <v>2541</v>
      </c>
      <c r="H117" t="s">
        <v>2542</v>
      </c>
      <c r="I117" t="s">
        <v>2543</v>
      </c>
      <c r="J117" t="s">
        <v>4136</v>
      </c>
      <c r="K117" s="16">
        <v>17496</v>
      </c>
      <c r="L117" t="s">
        <v>4136</v>
      </c>
      <c r="M117">
        <v>1999</v>
      </c>
      <c r="N117" t="s">
        <v>2579</v>
      </c>
      <c r="O117" t="s">
        <v>2584</v>
      </c>
      <c r="P117" t="s">
        <v>4122</v>
      </c>
      <c r="Q117" t="s">
        <v>4177</v>
      </c>
      <c r="R117" t="s">
        <v>2548</v>
      </c>
      <c r="S117" t="s">
        <v>2549</v>
      </c>
      <c r="U117">
        <v>0</v>
      </c>
      <c r="V117">
        <v>0</v>
      </c>
      <c r="X117" t="s">
        <v>4552</v>
      </c>
      <c r="Y117" s="266">
        <v>44386.340115740742</v>
      </c>
      <c r="Z117" t="s">
        <v>3829</v>
      </c>
      <c r="AA117" s="266">
        <v>44386.340115740742</v>
      </c>
      <c r="AB117" t="s">
        <v>3829</v>
      </c>
      <c r="AC117" t="s">
        <v>3831</v>
      </c>
      <c r="AD117" t="s">
        <v>3831</v>
      </c>
      <c r="AE117" t="s">
        <v>3831</v>
      </c>
      <c r="AF117" t="s">
        <v>3831</v>
      </c>
      <c r="AG117" t="s">
        <v>3831</v>
      </c>
      <c r="AH117" t="s">
        <v>3831</v>
      </c>
      <c r="AI117">
        <v>35.299695</v>
      </c>
    </row>
    <row r="118" spans="2:35" x14ac:dyDescent="0.25">
      <c r="B118">
        <v>116</v>
      </c>
      <c r="C118" t="s">
        <v>4286</v>
      </c>
      <c r="D118">
        <v>755</v>
      </c>
      <c r="E118" t="s">
        <v>2650</v>
      </c>
      <c r="F118" t="s">
        <v>2540</v>
      </c>
      <c r="G118" t="s">
        <v>2541</v>
      </c>
      <c r="H118" t="s">
        <v>2542</v>
      </c>
      <c r="I118" t="s">
        <v>2543</v>
      </c>
      <c r="J118" t="s">
        <v>4495</v>
      </c>
      <c r="K118" s="16">
        <v>32955</v>
      </c>
      <c r="L118" t="s">
        <v>4495</v>
      </c>
      <c r="M118">
        <v>1977</v>
      </c>
      <c r="N118" t="s">
        <v>2557</v>
      </c>
      <c r="O118" t="s">
        <v>2584</v>
      </c>
      <c r="P118" t="s">
        <v>2651</v>
      </c>
      <c r="Q118" t="s">
        <v>2652</v>
      </c>
      <c r="R118" t="s">
        <v>2548</v>
      </c>
      <c r="S118" t="s">
        <v>2549</v>
      </c>
      <c r="T118" t="s">
        <v>2550</v>
      </c>
      <c r="U118">
        <v>66.274597</v>
      </c>
      <c r="V118">
        <v>0</v>
      </c>
      <c r="W118" t="s">
        <v>4553</v>
      </c>
      <c r="X118" t="s">
        <v>4554</v>
      </c>
      <c r="Y118" s="266">
        <v>44386.340115740742</v>
      </c>
      <c r="Z118" t="s">
        <v>3829</v>
      </c>
      <c r="AA118" s="266">
        <v>44434.417280092595</v>
      </c>
      <c r="AB118" t="s">
        <v>3829</v>
      </c>
      <c r="AC118" t="s">
        <v>3830</v>
      </c>
      <c r="AD118" t="s">
        <v>3831</v>
      </c>
      <c r="AE118" t="s">
        <v>3831</v>
      </c>
      <c r="AF118" t="s">
        <v>3831</v>
      </c>
      <c r="AG118">
        <v>105</v>
      </c>
      <c r="AH118">
        <v>105</v>
      </c>
      <c r="AI118">
        <v>66.274597</v>
      </c>
    </row>
    <row r="119" spans="2:35" x14ac:dyDescent="0.25">
      <c r="B119">
        <v>117</v>
      </c>
      <c r="C119" t="s">
        <v>4286</v>
      </c>
      <c r="D119">
        <v>756</v>
      </c>
      <c r="E119" t="s">
        <v>2653</v>
      </c>
      <c r="F119" t="s">
        <v>2540</v>
      </c>
      <c r="G119" t="s">
        <v>2541</v>
      </c>
      <c r="H119" t="s">
        <v>2542</v>
      </c>
      <c r="I119" t="s">
        <v>2543</v>
      </c>
      <c r="J119" t="s">
        <v>3967</v>
      </c>
      <c r="K119" s="16">
        <v>49745</v>
      </c>
      <c r="L119" t="s">
        <v>3967</v>
      </c>
      <c r="M119">
        <v>1974</v>
      </c>
      <c r="N119" t="s">
        <v>2557</v>
      </c>
      <c r="O119" t="s">
        <v>2545</v>
      </c>
      <c r="P119" t="s">
        <v>2546</v>
      </c>
      <c r="Q119" t="s">
        <v>2647</v>
      </c>
      <c r="R119" t="s">
        <v>2548</v>
      </c>
      <c r="S119" t="s">
        <v>2549</v>
      </c>
      <c r="T119" t="s">
        <v>2550</v>
      </c>
      <c r="U119">
        <v>98.938912000000002</v>
      </c>
      <c r="V119">
        <v>0</v>
      </c>
      <c r="W119" t="s">
        <v>4555</v>
      </c>
      <c r="X119" t="s">
        <v>4556</v>
      </c>
      <c r="Y119" s="266">
        <v>44386.340115740742</v>
      </c>
      <c r="Z119" t="s">
        <v>3829</v>
      </c>
      <c r="AA119" s="266">
        <v>44428.309525462966</v>
      </c>
      <c r="AB119" t="s">
        <v>3829</v>
      </c>
      <c r="AC119" t="s">
        <v>4303</v>
      </c>
      <c r="AD119" t="s">
        <v>3831</v>
      </c>
      <c r="AE119" t="s">
        <v>3831</v>
      </c>
      <c r="AF119" t="s">
        <v>3831</v>
      </c>
      <c r="AG119" t="s">
        <v>3831</v>
      </c>
      <c r="AH119" t="s">
        <v>3831</v>
      </c>
      <c r="AI119">
        <v>98.938912000000002</v>
      </c>
    </row>
    <row r="120" spans="2:35" x14ac:dyDescent="0.25">
      <c r="B120">
        <v>118</v>
      </c>
      <c r="C120" t="s">
        <v>4286</v>
      </c>
      <c r="D120">
        <v>757</v>
      </c>
      <c r="E120" t="s">
        <v>2654</v>
      </c>
      <c r="F120" t="s">
        <v>2540</v>
      </c>
      <c r="G120" t="s">
        <v>2541</v>
      </c>
      <c r="H120" t="s">
        <v>2542</v>
      </c>
      <c r="I120" t="s">
        <v>2543</v>
      </c>
      <c r="J120" t="s">
        <v>4495</v>
      </c>
      <c r="K120" s="16">
        <v>49299</v>
      </c>
      <c r="L120" t="s">
        <v>4495</v>
      </c>
      <c r="M120">
        <v>2018</v>
      </c>
      <c r="N120" t="s">
        <v>2557</v>
      </c>
      <c r="O120" t="s">
        <v>2584</v>
      </c>
      <c r="P120" t="s">
        <v>2655</v>
      </c>
      <c r="Q120" t="s">
        <v>2647</v>
      </c>
      <c r="R120" t="s">
        <v>2548</v>
      </c>
      <c r="S120" t="s">
        <v>2549</v>
      </c>
      <c r="T120" t="s">
        <v>2550</v>
      </c>
      <c r="U120">
        <v>99.903265000000005</v>
      </c>
      <c r="V120">
        <v>0</v>
      </c>
      <c r="W120" t="s">
        <v>4305</v>
      </c>
      <c r="X120" t="s">
        <v>4557</v>
      </c>
      <c r="Y120" s="266">
        <v>44386.340115740742</v>
      </c>
      <c r="Z120" t="s">
        <v>3829</v>
      </c>
      <c r="AA120" s="266">
        <v>44428.310335648152</v>
      </c>
      <c r="AB120" t="s">
        <v>3829</v>
      </c>
      <c r="AC120" t="s">
        <v>4303</v>
      </c>
      <c r="AD120" t="s">
        <v>3831</v>
      </c>
      <c r="AE120" t="s">
        <v>3831</v>
      </c>
      <c r="AF120" t="s">
        <v>3831</v>
      </c>
      <c r="AG120" t="s">
        <v>3831</v>
      </c>
      <c r="AH120" t="s">
        <v>3831</v>
      </c>
      <c r="AI120">
        <v>99.903265000000005</v>
      </c>
    </row>
    <row r="121" spans="2:35" x14ac:dyDescent="0.25">
      <c r="B121">
        <v>119</v>
      </c>
      <c r="C121" t="s">
        <v>4286</v>
      </c>
      <c r="D121">
        <v>759</v>
      </c>
      <c r="E121" t="s">
        <v>2656</v>
      </c>
      <c r="F121" t="s">
        <v>2540</v>
      </c>
      <c r="G121" t="s">
        <v>2541</v>
      </c>
      <c r="H121" t="s">
        <v>2542</v>
      </c>
      <c r="I121" t="s">
        <v>2543</v>
      </c>
      <c r="J121" t="s">
        <v>4296</v>
      </c>
      <c r="K121" s="16">
        <v>59954</v>
      </c>
      <c r="L121" t="s">
        <v>4296</v>
      </c>
      <c r="M121">
        <v>2000</v>
      </c>
      <c r="N121" t="s">
        <v>2544</v>
      </c>
      <c r="O121" t="s">
        <v>2584</v>
      </c>
      <c r="P121" t="s">
        <v>2655</v>
      </c>
      <c r="Q121" t="s">
        <v>2657</v>
      </c>
      <c r="R121" t="s">
        <v>2548</v>
      </c>
      <c r="S121" t="s">
        <v>2549</v>
      </c>
      <c r="T121" t="s">
        <v>2550</v>
      </c>
      <c r="U121">
        <v>99.904843999999997</v>
      </c>
      <c r="V121">
        <v>0</v>
      </c>
      <c r="W121" t="s">
        <v>4558</v>
      </c>
      <c r="X121" t="s">
        <v>4559</v>
      </c>
      <c r="Y121" s="266">
        <v>44386.340115740742</v>
      </c>
      <c r="Z121" t="s">
        <v>3829</v>
      </c>
      <c r="AA121" s="266">
        <v>44428.312835648147</v>
      </c>
      <c r="AB121" t="s">
        <v>3829</v>
      </c>
      <c r="AC121" t="s">
        <v>3830</v>
      </c>
      <c r="AD121" t="s">
        <v>3831</v>
      </c>
      <c r="AE121" t="s">
        <v>3831</v>
      </c>
      <c r="AF121" t="s">
        <v>3831</v>
      </c>
      <c r="AG121" t="s">
        <v>3831</v>
      </c>
      <c r="AH121" t="s">
        <v>3831</v>
      </c>
      <c r="AI121">
        <v>99.904850999999994</v>
      </c>
    </row>
    <row r="122" spans="2:35" x14ac:dyDescent="0.25">
      <c r="B122">
        <v>120</v>
      </c>
      <c r="C122" t="s">
        <v>4286</v>
      </c>
      <c r="D122">
        <v>760</v>
      </c>
      <c r="E122" t="s">
        <v>2658</v>
      </c>
      <c r="F122" t="s">
        <v>2540</v>
      </c>
      <c r="G122" t="s">
        <v>2541</v>
      </c>
      <c r="H122" t="s">
        <v>2542</v>
      </c>
      <c r="I122" t="s">
        <v>2543</v>
      </c>
      <c r="J122" t="s">
        <v>4296</v>
      </c>
      <c r="K122" t="s">
        <v>4560</v>
      </c>
      <c r="L122" t="s">
        <v>4296</v>
      </c>
      <c r="M122">
        <v>1974</v>
      </c>
      <c r="N122" t="s">
        <v>2544</v>
      </c>
      <c r="O122" t="s">
        <v>2584</v>
      </c>
      <c r="P122" t="s">
        <v>2655</v>
      </c>
      <c r="Q122" t="s">
        <v>2647</v>
      </c>
      <c r="R122" t="s">
        <v>2548</v>
      </c>
      <c r="S122" t="s">
        <v>2549</v>
      </c>
      <c r="T122" t="s">
        <v>2550</v>
      </c>
      <c r="U122">
        <v>75.527501999999998</v>
      </c>
      <c r="V122">
        <v>0</v>
      </c>
      <c r="W122" t="s">
        <v>4561</v>
      </c>
      <c r="X122" t="s">
        <v>4562</v>
      </c>
      <c r="Y122" s="266">
        <v>44386.340115740742</v>
      </c>
      <c r="Z122" t="s">
        <v>3829</v>
      </c>
      <c r="AA122" s="266">
        <v>44428.313807870371</v>
      </c>
      <c r="AB122" t="s">
        <v>3829</v>
      </c>
      <c r="AC122" t="s">
        <v>4303</v>
      </c>
      <c r="AD122" t="s">
        <v>3831</v>
      </c>
      <c r="AE122" t="s">
        <v>3831</v>
      </c>
      <c r="AF122" t="s">
        <v>3831</v>
      </c>
      <c r="AG122" t="s">
        <v>3831</v>
      </c>
      <c r="AH122" t="s">
        <v>3831</v>
      </c>
      <c r="AI122">
        <v>75.527501999999998</v>
      </c>
    </row>
    <row r="123" spans="2:35" x14ac:dyDescent="0.25">
      <c r="B123">
        <v>121</v>
      </c>
      <c r="C123" t="s">
        <v>4286</v>
      </c>
      <c r="D123">
        <v>897</v>
      </c>
      <c r="E123" t="s">
        <v>2659</v>
      </c>
      <c r="F123" t="s">
        <v>2540</v>
      </c>
      <c r="G123" t="s">
        <v>2541</v>
      </c>
      <c r="H123" t="s">
        <v>2542</v>
      </c>
      <c r="I123" t="s">
        <v>2543</v>
      </c>
      <c r="J123" t="s">
        <v>4367</v>
      </c>
      <c r="K123" s="16">
        <v>18137</v>
      </c>
      <c r="L123" t="s">
        <v>4367</v>
      </c>
      <c r="M123">
        <v>2010</v>
      </c>
      <c r="N123" t="s">
        <v>2579</v>
      </c>
      <c r="O123" t="s">
        <v>2660</v>
      </c>
      <c r="P123" t="s">
        <v>2661</v>
      </c>
      <c r="Q123" t="s">
        <v>2661</v>
      </c>
      <c r="R123" t="s">
        <v>2548</v>
      </c>
      <c r="S123" t="s">
        <v>2549</v>
      </c>
      <c r="T123" t="s">
        <v>2550</v>
      </c>
      <c r="U123">
        <v>18.32375</v>
      </c>
      <c r="V123">
        <v>0</v>
      </c>
      <c r="W123" t="s">
        <v>4563</v>
      </c>
      <c r="X123" t="s">
        <v>4564</v>
      </c>
      <c r="Y123" s="266">
        <v>44386.340115740742</v>
      </c>
      <c r="Z123" t="s">
        <v>3829</v>
      </c>
      <c r="AA123" s="266">
        <v>44427.341307870367</v>
      </c>
      <c r="AB123" t="s">
        <v>3829</v>
      </c>
      <c r="AC123" t="s">
        <v>3934</v>
      </c>
      <c r="AD123" t="s">
        <v>3831</v>
      </c>
      <c r="AE123" t="s">
        <v>3831</v>
      </c>
      <c r="AF123" t="s">
        <v>3831</v>
      </c>
      <c r="AG123" t="s">
        <v>3831</v>
      </c>
      <c r="AH123" t="s">
        <v>3831</v>
      </c>
      <c r="AI123">
        <v>18.32375</v>
      </c>
    </row>
    <row r="124" spans="2:35" x14ac:dyDescent="0.25">
      <c r="B124">
        <v>122</v>
      </c>
      <c r="C124" t="s">
        <v>4286</v>
      </c>
      <c r="D124">
        <v>898</v>
      </c>
      <c r="E124" t="s">
        <v>2662</v>
      </c>
      <c r="F124" t="s">
        <v>2540</v>
      </c>
      <c r="G124" t="s">
        <v>2541</v>
      </c>
      <c r="H124" t="s">
        <v>2542</v>
      </c>
      <c r="I124" t="s">
        <v>2543</v>
      </c>
      <c r="J124" t="s">
        <v>4367</v>
      </c>
      <c r="K124" s="16">
        <v>30116</v>
      </c>
      <c r="L124" t="s">
        <v>4367</v>
      </c>
      <c r="M124">
        <v>2006</v>
      </c>
      <c r="N124" t="s">
        <v>2544</v>
      </c>
      <c r="O124" t="s">
        <v>2660</v>
      </c>
      <c r="P124" t="s">
        <v>2663</v>
      </c>
      <c r="Q124" t="s">
        <v>2664</v>
      </c>
      <c r="R124" t="s">
        <v>2548</v>
      </c>
      <c r="S124" t="s">
        <v>2549</v>
      </c>
      <c r="T124" t="s">
        <v>2550</v>
      </c>
      <c r="U124">
        <v>29.573602000000001</v>
      </c>
      <c r="V124">
        <v>0</v>
      </c>
      <c r="W124" t="s">
        <v>4297</v>
      </c>
      <c r="X124" t="s">
        <v>4565</v>
      </c>
      <c r="Y124" s="266">
        <v>44386.340115740742</v>
      </c>
      <c r="Z124" t="s">
        <v>3829</v>
      </c>
      <c r="AA124" s="266">
        <v>44427.337754629632</v>
      </c>
      <c r="AB124" t="s">
        <v>3829</v>
      </c>
      <c r="AC124" t="s">
        <v>4303</v>
      </c>
      <c r="AD124" t="s">
        <v>3831</v>
      </c>
      <c r="AE124" t="s">
        <v>3831</v>
      </c>
      <c r="AF124" t="s">
        <v>3831</v>
      </c>
      <c r="AG124" t="s">
        <v>3831</v>
      </c>
      <c r="AH124" t="s">
        <v>3831</v>
      </c>
      <c r="AI124">
        <v>29.573602000000001</v>
      </c>
    </row>
    <row r="125" spans="2:35" x14ac:dyDescent="0.25">
      <c r="B125">
        <v>123</v>
      </c>
      <c r="C125" t="s">
        <v>4286</v>
      </c>
      <c r="D125">
        <v>899</v>
      </c>
      <c r="E125" t="s">
        <v>2665</v>
      </c>
      <c r="F125" t="s">
        <v>2540</v>
      </c>
      <c r="G125" t="s">
        <v>2541</v>
      </c>
      <c r="H125" t="s">
        <v>2542</v>
      </c>
      <c r="I125" t="s">
        <v>2543</v>
      </c>
      <c r="J125" t="s">
        <v>4292</v>
      </c>
      <c r="K125" s="16">
        <v>20599</v>
      </c>
      <c r="L125" t="s">
        <v>4292</v>
      </c>
      <c r="M125">
        <v>1987</v>
      </c>
      <c r="N125" t="s">
        <v>2579</v>
      </c>
      <c r="O125" t="s">
        <v>2660</v>
      </c>
      <c r="P125" t="s">
        <v>2663</v>
      </c>
      <c r="Q125" t="s">
        <v>2666</v>
      </c>
      <c r="R125" t="s">
        <v>2548</v>
      </c>
      <c r="S125" t="s">
        <v>2549</v>
      </c>
      <c r="T125" t="s">
        <v>2550</v>
      </c>
      <c r="U125">
        <v>20.598625999999999</v>
      </c>
      <c r="V125">
        <v>0</v>
      </c>
      <c r="X125" t="s">
        <v>4566</v>
      </c>
      <c r="Y125" s="266">
        <v>44386.340115740742</v>
      </c>
      <c r="Z125" t="s">
        <v>3829</v>
      </c>
      <c r="AA125" s="266">
        <v>44427.332314814812</v>
      </c>
      <c r="AB125" t="s">
        <v>3829</v>
      </c>
      <c r="AC125" t="s">
        <v>3830</v>
      </c>
      <c r="AD125" t="s">
        <v>3831</v>
      </c>
      <c r="AE125" t="s">
        <v>3831</v>
      </c>
      <c r="AF125" t="s">
        <v>3831</v>
      </c>
      <c r="AG125">
        <v>35</v>
      </c>
      <c r="AH125">
        <v>30</v>
      </c>
      <c r="AI125">
        <v>20.598625999999999</v>
      </c>
    </row>
    <row r="126" spans="2:35" x14ac:dyDescent="0.25">
      <c r="B126">
        <v>124</v>
      </c>
      <c r="C126" t="s">
        <v>4286</v>
      </c>
      <c r="D126">
        <v>900</v>
      </c>
      <c r="E126" t="s">
        <v>4567</v>
      </c>
      <c r="F126" t="s">
        <v>2540</v>
      </c>
      <c r="G126" t="s">
        <v>2541</v>
      </c>
      <c r="H126" t="s">
        <v>2542</v>
      </c>
      <c r="I126" t="s">
        <v>2543</v>
      </c>
      <c r="J126" t="s">
        <v>4136</v>
      </c>
      <c r="K126" s="16">
        <v>25564</v>
      </c>
      <c r="L126" t="s">
        <v>4136</v>
      </c>
      <c r="M126">
        <v>1987</v>
      </c>
      <c r="N126" t="s">
        <v>2579</v>
      </c>
      <c r="O126" t="s">
        <v>2660</v>
      </c>
      <c r="P126" t="s">
        <v>2663</v>
      </c>
      <c r="Q126" t="s">
        <v>2666</v>
      </c>
      <c r="R126" t="s">
        <v>2548</v>
      </c>
      <c r="S126" t="s">
        <v>2549</v>
      </c>
      <c r="U126">
        <v>0</v>
      </c>
      <c r="V126">
        <v>0</v>
      </c>
      <c r="X126" t="s">
        <v>4568</v>
      </c>
      <c r="Y126" s="266">
        <v>44386.340115740742</v>
      </c>
      <c r="Z126" t="s">
        <v>3829</v>
      </c>
      <c r="AA126" s="266">
        <v>44386.340115740742</v>
      </c>
      <c r="AB126" t="s">
        <v>3829</v>
      </c>
      <c r="AC126" t="s">
        <v>3831</v>
      </c>
      <c r="AD126" t="s">
        <v>3831</v>
      </c>
      <c r="AE126" t="s">
        <v>3831</v>
      </c>
      <c r="AF126" t="s">
        <v>3831</v>
      </c>
      <c r="AG126" t="s">
        <v>3831</v>
      </c>
      <c r="AH126" t="s">
        <v>3831</v>
      </c>
      <c r="AI126">
        <v>53.860050999999999</v>
      </c>
    </row>
    <row r="127" spans="2:35" x14ac:dyDescent="0.25">
      <c r="B127">
        <v>125</v>
      </c>
      <c r="C127" t="s">
        <v>4286</v>
      </c>
      <c r="D127">
        <v>902</v>
      </c>
      <c r="E127" t="s">
        <v>2667</v>
      </c>
      <c r="F127" t="s">
        <v>2540</v>
      </c>
      <c r="G127" t="s">
        <v>2541</v>
      </c>
      <c r="H127" t="s">
        <v>2542</v>
      </c>
      <c r="I127" t="s">
        <v>2543</v>
      </c>
      <c r="J127" t="s">
        <v>4264</v>
      </c>
      <c r="K127" s="16">
        <v>24633</v>
      </c>
      <c r="L127" t="s">
        <v>4264</v>
      </c>
      <c r="M127">
        <v>2007</v>
      </c>
      <c r="N127" t="s">
        <v>2579</v>
      </c>
      <c r="O127" t="s">
        <v>2660</v>
      </c>
      <c r="P127" t="s">
        <v>2663</v>
      </c>
      <c r="Q127" t="s">
        <v>2668</v>
      </c>
      <c r="R127" t="s">
        <v>2548</v>
      </c>
      <c r="S127" t="s">
        <v>2549</v>
      </c>
      <c r="T127" t="s">
        <v>2550</v>
      </c>
      <c r="U127">
        <v>25.620342000000001</v>
      </c>
      <c r="V127">
        <v>0</v>
      </c>
      <c r="X127" t="s">
        <v>4569</v>
      </c>
      <c r="Y127" s="266">
        <v>44386.340115740742</v>
      </c>
      <c r="Z127" t="s">
        <v>3829</v>
      </c>
      <c r="AA127" s="266">
        <v>44427.305150462962</v>
      </c>
      <c r="AB127" t="s">
        <v>3829</v>
      </c>
      <c r="AC127" t="s">
        <v>3830</v>
      </c>
      <c r="AD127" t="s">
        <v>3831</v>
      </c>
      <c r="AE127" t="s">
        <v>3831</v>
      </c>
      <c r="AF127" t="s">
        <v>3831</v>
      </c>
      <c r="AG127">
        <v>32</v>
      </c>
      <c r="AH127">
        <v>30</v>
      </c>
      <c r="AI127">
        <v>25.620342000000001</v>
      </c>
    </row>
    <row r="128" spans="2:35" x14ac:dyDescent="0.25">
      <c r="B128">
        <v>126</v>
      </c>
      <c r="C128" t="s">
        <v>4286</v>
      </c>
      <c r="D128">
        <v>903</v>
      </c>
      <c r="E128" t="s">
        <v>2669</v>
      </c>
      <c r="F128" t="s">
        <v>2540</v>
      </c>
      <c r="G128" t="s">
        <v>2541</v>
      </c>
      <c r="H128" t="s">
        <v>2542</v>
      </c>
      <c r="I128" t="s">
        <v>2543</v>
      </c>
      <c r="J128" t="s">
        <v>4264</v>
      </c>
      <c r="K128" t="s">
        <v>4241</v>
      </c>
      <c r="L128" t="s">
        <v>4264</v>
      </c>
      <c r="M128">
        <v>2007</v>
      </c>
      <c r="N128" t="s">
        <v>2579</v>
      </c>
      <c r="O128" t="s">
        <v>2660</v>
      </c>
      <c r="P128" t="s">
        <v>2663</v>
      </c>
      <c r="Q128" t="s">
        <v>2670</v>
      </c>
      <c r="R128" t="s">
        <v>2548</v>
      </c>
      <c r="S128" t="s">
        <v>2549</v>
      </c>
      <c r="T128" t="s">
        <v>2550</v>
      </c>
      <c r="U128">
        <v>20.824352000000001</v>
      </c>
      <c r="V128">
        <v>0</v>
      </c>
      <c r="W128" t="s">
        <v>4570</v>
      </c>
      <c r="X128" t="s">
        <v>4571</v>
      </c>
      <c r="Y128" s="266">
        <v>44386.340115740742</v>
      </c>
      <c r="Z128" t="s">
        <v>3829</v>
      </c>
      <c r="AA128" s="266">
        <v>44427.316643518519</v>
      </c>
      <c r="AB128" t="s">
        <v>3829</v>
      </c>
      <c r="AC128" t="s">
        <v>4303</v>
      </c>
      <c r="AD128" t="s">
        <v>3831</v>
      </c>
      <c r="AE128" t="s">
        <v>3831</v>
      </c>
      <c r="AF128" t="s">
        <v>3831</v>
      </c>
      <c r="AG128" t="s">
        <v>3831</v>
      </c>
      <c r="AH128" t="s">
        <v>3831</v>
      </c>
      <c r="AI128">
        <v>20.824352000000001</v>
      </c>
    </row>
    <row r="129" spans="2:35" x14ac:dyDescent="0.25">
      <c r="B129">
        <v>127</v>
      </c>
      <c r="C129" t="s">
        <v>4286</v>
      </c>
      <c r="D129">
        <v>904</v>
      </c>
      <c r="E129" t="s">
        <v>4572</v>
      </c>
      <c r="F129" t="s">
        <v>2540</v>
      </c>
      <c r="G129" t="s">
        <v>2541</v>
      </c>
      <c r="H129" t="s">
        <v>2542</v>
      </c>
      <c r="I129" t="s">
        <v>2543</v>
      </c>
      <c r="J129" t="s">
        <v>3857</v>
      </c>
      <c r="K129" t="s">
        <v>4233</v>
      </c>
      <c r="L129" t="s">
        <v>3857</v>
      </c>
      <c r="M129">
        <v>2015</v>
      </c>
      <c r="N129" t="s">
        <v>2677</v>
      </c>
      <c r="O129" t="s">
        <v>2660</v>
      </c>
      <c r="P129" t="s">
        <v>2672</v>
      </c>
      <c r="Q129" t="s">
        <v>2670</v>
      </c>
      <c r="R129" t="s">
        <v>2548</v>
      </c>
      <c r="S129" t="s">
        <v>2549</v>
      </c>
      <c r="U129">
        <v>0</v>
      </c>
      <c r="V129">
        <v>0</v>
      </c>
      <c r="X129" t="s">
        <v>4573</v>
      </c>
      <c r="Y129" s="266">
        <v>44386.340115740742</v>
      </c>
      <c r="Z129" t="s">
        <v>3829</v>
      </c>
      <c r="AA129" s="266">
        <v>44386.340115740742</v>
      </c>
      <c r="AB129" t="s">
        <v>3829</v>
      </c>
      <c r="AC129" t="s">
        <v>3831</v>
      </c>
      <c r="AD129" t="s">
        <v>3831</v>
      </c>
      <c r="AE129" t="s">
        <v>3831</v>
      </c>
      <c r="AF129" t="s">
        <v>3831</v>
      </c>
      <c r="AG129" t="s">
        <v>3831</v>
      </c>
      <c r="AH129" t="s">
        <v>3831</v>
      </c>
      <c r="AI129">
        <v>25.362421999999999</v>
      </c>
    </row>
    <row r="130" spans="2:35" x14ac:dyDescent="0.25">
      <c r="B130">
        <v>128</v>
      </c>
      <c r="C130" t="s">
        <v>4286</v>
      </c>
      <c r="D130">
        <v>905</v>
      </c>
      <c r="E130" t="s">
        <v>2671</v>
      </c>
      <c r="F130" t="s">
        <v>2540</v>
      </c>
      <c r="G130" t="s">
        <v>2541</v>
      </c>
      <c r="H130" t="s">
        <v>2542</v>
      </c>
      <c r="I130" t="s">
        <v>2543</v>
      </c>
      <c r="J130" t="s">
        <v>4292</v>
      </c>
      <c r="K130" t="s">
        <v>4221</v>
      </c>
      <c r="L130" t="s">
        <v>4292</v>
      </c>
      <c r="M130">
        <v>1990</v>
      </c>
      <c r="N130" t="s">
        <v>2579</v>
      </c>
      <c r="O130" t="s">
        <v>2660</v>
      </c>
      <c r="P130" t="s">
        <v>2672</v>
      </c>
      <c r="Q130" t="s">
        <v>2670</v>
      </c>
      <c r="R130" t="s">
        <v>2548</v>
      </c>
      <c r="S130" t="s">
        <v>2549</v>
      </c>
      <c r="T130" t="s">
        <v>2550</v>
      </c>
      <c r="U130">
        <v>25.492635</v>
      </c>
      <c r="V130">
        <v>0</v>
      </c>
      <c r="W130" t="s">
        <v>4325</v>
      </c>
      <c r="X130" t="s">
        <v>4574</v>
      </c>
      <c r="Y130" s="266">
        <v>44386.340115740742</v>
      </c>
      <c r="Z130" t="s">
        <v>3829</v>
      </c>
      <c r="AA130" s="266">
        <v>44427.27853009259</v>
      </c>
      <c r="AB130" t="s">
        <v>3829</v>
      </c>
      <c r="AC130" t="s">
        <v>3934</v>
      </c>
      <c r="AD130" t="s">
        <v>3831</v>
      </c>
      <c r="AE130" t="s">
        <v>3831</v>
      </c>
      <c r="AF130" t="s">
        <v>3831</v>
      </c>
      <c r="AG130" t="s">
        <v>3831</v>
      </c>
      <c r="AH130" t="s">
        <v>3831</v>
      </c>
      <c r="AI130">
        <v>25.492635</v>
      </c>
    </row>
    <row r="131" spans="2:35" x14ac:dyDescent="0.25">
      <c r="B131">
        <v>129</v>
      </c>
      <c r="C131" t="s">
        <v>4286</v>
      </c>
      <c r="D131">
        <v>906</v>
      </c>
      <c r="E131" t="s">
        <v>4575</v>
      </c>
      <c r="F131" t="s">
        <v>2540</v>
      </c>
      <c r="G131" t="s">
        <v>2541</v>
      </c>
      <c r="H131" t="s">
        <v>2542</v>
      </c>
      <c r="I131" t="s">
        <v>2543</v>
      </c>
      <c r="J131" t="s">
        <v>4408</v>
      </c>
      <c r="K131" s="16">
        <v>14689</v>
      </c>
      <c r="L131" t="s">
        <v>4408</v>
      </c>
      <c r="M131">
        <v>1964</v>
      </c>
      <c r="N131" t="s">
        <v>2544</v>
      </c>
      <c r="O131" t="s">
        <v>2660</v>
      </c>
      <c r="P131" t="s">
        <v>2733</v>
      </c>
      <c r="Q131" t="s">
        <v>4246</v>
      </c>
      <c r="R131" t="s">
        <v>2548</v>
      </c>
      <c r="S131" t="s">
        <v>2549</v>
      </c>
      <c r="U131">
        <v>0</v>
      </c>
      <c r="V131">
        <v>0</v>
      </c>
      <c r="X131" t="s">
        <v>4576</v>
      </c>
      <c r="Y131" s="266">
        <v>44386.340115740742</v>
      </c>
      <c r="Z131" t="s">
        <v>3829</v>
      </c>
      <c r="AA131" s="266">
        <v>44386.340115740742</v>
      </c>
      <c r="AB131" t="s">
        <v>3829</v>
      </c>
      <c r="AC131" t="s">
        <v>3831</v>
      </c>
      <c r="AD131" t="s">
        <v>3831</v>
      </c>
      <c r="AE131" t="s">
        <v>3831</v>
      </c>
      <c r="AF131" t="s">
        <v>3831</v>
      </c>
      <c r="AG131" t="s">
        <v>3831</v>
      </c>
      <c r="AH131" t="s">
        <v>3831</v>
      </c>
      <c r="AI131">
        <v>15.583258000000001</v>
      </c>
    </row>
    <row r="132" spans="2:35" x14ac:dyDescent="0.25">
      <c r="B132">
        <v>130</v>
      </c>
      <c r="C132" t="s">
        <v>4286</v>
      </c>
      <c r="D132">
        <v>908</v>
      </c>
      <c r="E132" t="s">
        <v>4577</v>
      </c>
      <c r="F132" t="s">
        <v>2540</v>
      </c>
      <c r="G132" t="s">
        <v>2541</v>
      </c>
      <c r="H132" t="s">
        <v>2542</v>
      </c>
      <c r="I132" t="s">
        <v>2543</v>
      </c>
      <c r="J132" t="s">
        <v>4015</v>
      </c>
      <c r="K132" s="16">
        <v>6475</v>
      </c>
      <c r="L132" t="s">
        <v>4015</v>
      </c>
      <c r="M132">
        <v>2015</v>
      </c>
      <c r="N132" t="s">
        <v>2677</v>
      </c>
      <c r="O132" t="s">
        <v>2660</v>
      </c>
      <c r="P132" t="s">
        <v>2672</v>
      </c>
      <c r="Q132" t="s">
        <v>2661</v>
      </c>
      <c r="R132" t="s">
        <v>2548</v>
      </c>
      <c r="S132" t="s">
        <v>2549</v>
      </c>
      <c r="U132">
        <v>0</v>
      </c>
      <c r="V132">
        <v>0</v>
      </c>
      <c r="X132" t="s">
        <v>4578</v>
      </c>
      <c r="Y132" s="266">
        <v>44386.340115740742</v>
      </c>
      <c r="Z132" t="s">
        <v>3829</v>
      </c>
      <c r="AA132" s="266">
        <v>44386.340115740742</v>
      </c>
      <c r="AB132" t="s">
        <v>3829</v>
      </c>
      <c r="AC132" t="s">
        <v>3831</v>
      </c>
      <c r="AD132" t="s">
        <v>3831</v>
      </c>
      <c r="AE132" t="s">
        <v>3831</v>
      </c>
      <c r="AF132" t="s">
        <v>3831</v>
      </c>
      <c r="AG132" t="s">
        <v>3831</v>
      </c>
      <c r="AH132" t="s">
        <v>3831</v>
      </c>
      <c r="AI132">
        <v>6.2604430000000004</v>
      </c>
    </row>
    <row r="133" spans="2:35" x14ac:dyDescent="0.25">
      <c r="B133">
        <v>131</v>
      </c>
      <c r="C133" t="s">
        <v>4286</v>
      </c>
      <c r="D133">
        <v>909</v>
      </c>
      <c r="E133" t="s">
        <v>2673</v>
      </c>
      <c r="F133" t="s">
        <v>2540</v>
      </c>
      <c r="G133" t="s">
        <v>2541</v>
      </c>
      <c r="H133" t="s">
        <v>2542</v>
      </c>
      <c r="I133" t="s">
        <v>2543</v>
      </c>
      <c r="J133" t="s">
        <v>4367</v>
      </c>
      <c r="K133" t="s">
        <v>4242</v>
      </c>
      <c r="L133" t="s">
        <v>4367</v>
      </c>
      <c r="M133">
        <v>2001</v>
      </c>
      <c r="N133" t="s">
        <v>2544</v>
      </c>
      <c r="O133" t="s">
        <v>2591</v>
      </c>
      <c r="P133" t="s">
        <v>2674</v>
      </c>
      <c r="Q133" t="s">
        <v>2675</v>
      </c>
      <c r="R133" t="s">
        <v>2548</v>
      </c>
      <c r="S133" t="s">
        <v>2549</v>
      </c>
      <c r="T133" t="s">
        <v>2550</v>
      </c>
      <c r="U133">
        <v>27.669440999999999</v>
      </c>
      <c r="V133">
        <v>0</v>
      </c>
      <c r="X133" t="s">
        <v>4579</v>
      </c>
      <c r="Y133" s="266">
        <v>44386.340115740742</v>
      </c>
      <c r="Z133" t="s">
        <v>3829</v>
      </c>
      <c r="AA133" s="266">
        <v>44427.400370370371</v>
      </c>
      <c r="AB133" t="s">
        <v>3829</v>
      </c>
      <c r="AC133" t="s">
        <v>3830</v>
      </c>
      <c r="AD133" t="s">
        <v>3831</v>
      </c>
      <c r="AE133" t="s">
        <v>3831</v>
      </c>
      <c r="AF133" t="s">
        <v>3831</v>
      </c>
      <c r="AG133">
        <v>0.48</v>
      </c>
      <c r="AH133">
        <v>0.95</v>
      </c>
      <c r="AI133">
        <v>27.669440999999999</v>
      </c>
    </row>
    <row r="134" spans="2:35" x14ac:dyDescent="0.25">
      <c r="B134">
        <v>132</v>
      </c>
      <c r="C134" t="s">
        <v>4286</v>
      </c>
      <c r="D134">
        <v>910</v>
      </c>
      <c r="E134" t="s">
        <v>2676</v>
      </c>
      <c r="F134" t="s">
        <v>2540</v>
      </c>
      <c r="G134" t="s">
        <v>2541</v>
      </c>
      <c r="H134" t="s">
        <v>2542</v>
      </c>
      <c r="I134" t="s">
        <v>2543</v>
      </c>
      <c r="J134" t="s">
        <v>4211</v>
      </c>
      <c r="K134" t="s">
        <v>4341</v>
      </c>
      <c r="L134" t="s">
        <v>3992</v>
      </c>
      <c r="M134">
        <v>2015</v>
      </c>
      <c r="N134" t="s">
        <v>2677</v>
      </c>
      <c r="O134" t="s">
        <v>2591</v>
      </c>
      <c r="P134" t="s">
        <v>2674</v>
      </c>
      <c r="Q134" t="s">
        <v>2678</v>
      </c>
      <c r="R134" t="s">
        <v>2548</v>
      </c>
      <c r="S134" t="s">
        <v>2549</v>
      </c>
      <c r="T134" t="s">
        <v>2550</v>
      </c>
      <c r="U134">
        <v>19.308789000000001</v>
      </c>
      <c r="V134">
        <v>0</v>
      </c>
      <c r="X134" t="s">
        <v>4580</v>
      </c>
      <c r="Y134" s="266">
        <v>44386.340115740742</v>
      </c>
      <c r="Z134" t="s">
        <v>3829</v>
      </c>
      <c r="AA134" s="266">
        <v>44427.39402777778</v>
      </c>
      <c r="AB134" t="s">
        <v>3829</v>
      </c>
      <c r="AC134" t="s">
        <v>3830</v>
      </c>
      <c r="AD134" t="s">
        <v>3831</v>
      </c>
      <c r="AE134" t="s">
        <v>3831</v>
      </c>
      <c r="AF134" t="s">
        <v>3831</v>
      </c>
      <c r="AG134">
        <v>1</v>
      </c>
      <c r="AH134">
        <v>1.08</v>
      </c>
      <c r="AI134">
        <v>19.308799</v>
      </c>
    </row>
    <row r="135" spans="2:35" x14ac:dyDescent="0.25">
      <c r="B135">
        <v>133</v>
      </c>
      <c r="C135" t="s">
        <v>4286</v>
      </c>
      <c r="D135">
        <v>911</v>
      </c>
      <c r="E135" t="s">
        <v>4581</v>
      </c>
      <c r="F135" t="s">
        <v>2540</v>
      </c>
      <c r="G135" t="s">
        <v>2541</v>
      </c>
      <c r="H135" t="s">
        <v>2542</v>
      </c>
      <c r="I135" t="s">
        <v>2543</v>
      </c>
      <c r="J135" t="s">
        <v>4211</v>
      </c>
      <c r="K135" s="16">
        <v>20522</v>
      </c>
      <c r="L135" t="s">
        <v>3992</v>
      </c>
      <c r="M135">
        <v>2015</v>
      </c>
      <c r="N135" t="s">
        <v>2677</v>
      </c>
      <c r="O135" t="s">
        <v>2591</v>
      </c>
      <c r="P135" t="s">
        <v>2674</v>
      </c>
      <c r="Q135" t="s">
        <v>2682</v>
      </c>
      <c r="R135" t="s">
        <v>2548</v>
      </c>
      <c r="S135" t="s">
        <v>2549</v>
      </c>
      <c r="U135">
        <v>0</v>
      </c>
      <c r="V135">
        <v>0</v>
      </c>
      <c r="X135" t="s">
        <v>4582</v>
      </c>
      <c r="Y135" s="266">
        <v>44386.340115740742</v>
      </c>
      <c r="Z135" t="s">
        <v>3829</v>
      </c>
      <c r="AA135" s="266">
        <v>44386.340115740742</v>
      </c>
      <c r="AB135" t="s">
        <v>3829</v>
      </c>
      <c r="AC135" t="s">
        <v>3831</v>
      </c>
      <c r="AD135" t="s">
        <v>3831</v>
      </c>
      <c r="AE135" t="s">
        <v>3831</v>
      </c>
      <c r="AF135" t="s">
        <v>3831</v>
      </c>
      <c r="AG135" t="s">
        <v>3831</v>
      </c>
      <c r="AH135" t="s">
        <v>3831</v>
      </c>
      <c r="AI135">
        <v>20.418852000000001</v>
      </c>
    </row>
    <row r="136" spans="2:35" x14ac:dyDescent="0.25">
      <c r="B136">
        <v>134</v>
      </c>
      <c r="C136" t="s">
        <v>4286</v>
      </c>
      <c r="D136">
        <v>912</v>
      </c>
      <c r="E136" t="s">
        <v>2679</v>
      </c>
      <c r="F136" t="s">
        <v>2540</v>
      </c>
      <c r="G136" t="s">
        <v>2541</v>
      </c>
      <c r="H136" t="s">
        <v>2542</v>
      </c>
      <c r="I136" t="s">
        <v>2543</v>
      </c>
      <c r="J136" t="s">
        <v>4583</v>
      </c>
      <c r="K136" t="s">
        <v>4432</v>
      </c>
      <c r="L136" t="s">
        <v>4583</v>
      </c>
      <c r="M136">
        <v>2019</v>
      </c>
      <c r="N136" t="s">
        <v>2557</v>
      </c>
      <c r="O136" t="s">
        <v>2591</v>
      </c>
      <c r="P136" t="s">
        <v>2674</v>
      </c>
      <c r="Q136" t="s">
        <v>2675</v>
      </c>
      <c r="R136" t="s">
        <v>2548</v>
      </c>
      <c r="S136" t="s">
        <v>2549</v>
      </c>
      <c r="T136" t="s">
        <v>2550</v>
      </c>
      <c r="U136">
        <v>44.984088999999997</v>
      </c>
      <c r="V136">
        <v>0</v>
      </c>
      <c r="W136" t="s">
        <v>4584</v>
      </c>
      <c r="X136" t="s">
        <v>4585</v>
      </c>
      <c r="Y136" s="266">
        <v>44386.340115740742</v>
      </c>
      <c r="Z136" t="s">
        <v>3829</v>
      </c>
      <c r="AA136" s="266">
        <v>44427.398113425923</v>
      </c>
      <c r="AB136" t="s">
        <v>3829</v>
      </c>
      <c r="AC136" t="s">
        <v>3830</v>
      </c>
      <c r="AD136" t="s">
        <v>3831</v>
      </c>
      <c r="AE136" t="s">
        <v>3831</v>
      </c>
      <c r="AF136" t="s">
        <v>3831</v>
      </c>
      <c r="AG136">
        <v>0.5</v>
      </c>
      <c r="AH136">
        <v>0.5</v>
      </c>
      <c r="AI136">
        <v>44.984088999999997</v>
      </c>
    </row>
    <row r="137" spans="2:35" x14ac:dyDescent="0.25">
      <c r="B137">
        <v>135</v>
      </c>
      <c r="C137" t="s">
        <v>4286</v>
      </c>
      <c r="D137">
        <v>913</v>
      </c>
      <c r="E137" t="s">
        <v>4586</v>
      </c>
      <c r="F137" t="s">
        <v>2540</v>
      </c>
      <c r="G137" t="s">
        <v>2541</v>
      </c>
      <c r="H137" t="s">
        <v>2542</v>
      </c>
      <c r="I137" t="s">
        <v>2543</v>
      </c>
      <c r="J137" t="s">
        <v>4408</v>
      </c>
      <c r="K137" s="16">
        <v>5882</v>
      </c>
      <c r="L137" t="s">
        <v>4408</v>
      </c>
      <c r="M137">
        <v>1965</v>
      </c>
      <c r="N137" t="s">
        <v>2557</v>
      </c>
      <c r="O137" t="s">
        <v>2591</v>
      </c>
      <c r="P137" t="s">
        <v>2681</v>
      </c>
      <c r="Q137" t="s">
        <v>4587</v>
      </c>
      <c r="R137" t="s">
        <v>2548</v>
      </c>
      <c r="S137" t="s">
        <v>2549</v>
      </c>
      <c r="U137">
        <v>0</v>
      </c>
      <c r="V137">
        <v>0</v>
      </c>
      <c r="X137" t="s">
        <v>4588</v>
      </c>
      <c r="Y137" s="266">
        <v>44386.340115740742</v>
      </c>
      <c r="Z137" t="s">
        <v>3829</v>
      </c>
      <c r="AA137" s="266">
        <v>44386.340115740742</v>
      </c>
      <c r="AB137" t="s">
        <v>3829</v>
      </c>
      <c r="AC137" t="s">
        <v>3831</v>
      </c>
      <c r="AD137" t="s">
        <v>3831</v>
      </c>
      <c r="AE137" t="s">
        <v>3831</v>
      </c>
      <c r="AF137" t="s">
        <v>3831</v>
      </c>
      <c r="AG137" t="s">
        <v>3831</v>
      </c>
      <c r="AH137" t="s">
        <v>3831</v>
      </c>
      <c r="AI137">
        <v>5.8522809999999996</v>
      </c>
    </row>
    <row r="138" spans="2:35" x14ac:dyDescent="0.25">
      <c r="B138">
        <v>136</v>
      </c>
      <c r="C138" t="s">
        <v>4286</v>
      </c>
      <c r="D138">
        <v>914</v>
      </c>
      <c r="E138" t="s">
        <v>4589</v>
      </c>
      <c r="F138" t="s">
        <v>2540</v>
      </c>
      <c r="G138" t="s">
        <v>2541</v>
      </c>
      <c r="H138" t="s">
        <v>2542</v>
      </c>
      <c r="I138" t="s">
        <v>2543</v>
      </c>
      <c r="J138" t="s">
        <v>4296</v>
      </c>
      <c r="K138" s="16">
        <v>20297</v>
      </c>
      <c r="L138" t="s">
        <v>4296</v>
      </c>
      <c r="M138">
        <v>2010</v>
      </c>
      <c r="N138" t="s">
        <v>2544</v>
      </c>
      <c r="O138" t="s">
        <v>2591</v>
      </c>
      <c r="P138" t="s">
        <v>2681</v>
      </c>
      <c r="Q138" t="s">
        <v>4590</v>
      </c>
      <c r="R138" t="s">
        <v>2548</v>
      </c>
      <c r="S138" t="s">
        <v>2549</v>
      </c>
      <c r="U138">
        <v>0</v>
      </c>
      <c r="V138">
        <v>0</v>
      </c>
      <c r="X138" t="s">
        <v>4591</v>
      </c>
      <c r="Y138" s="266">
        <v>44386.340115740742</v>
      </c>
      <c r="Z138" t="s">
        <v>3829</v>
      </c>
      <c r="AA138" s="266">
        <v>44386.340115740742</v>
      </c>
      <c r="AB138" t="s">
        <v>3829</v>
      </c>
      <c r="AC138" t="s">
        <v>3831</v>
      </c>
      <c r="AD138" t="s">
        <v>3831</v>
      </c>
      <c r="AE138" t="s">
        <v>3831</v>
      </c>
      <c r="AF138" t="s">
        <v>3831</v>
      </c>
      <c r="AG138" t="s">
        <v>3831</v>
      </c>
      <c r="AH138" t="s">
        <v>3831</v>
      </c>
      <c r="AI138">
        <v>43.851570000000002</v>
      </c>
    </row>
    <row r="139" spans="2:35" x14ac:dyDescent="0.25">
      <c r="B139">
        <v>137</v>
      </c>
      <c r="C139" t="s">
        <v>4286</v>
      </c>
      <c r="D139">
        <v>915</v>
      </c>
      <c r="E139" t="s">
        <v>2680</v>
      </c>
      <c r="F139" t="s">
        <v>2540</v>
      </c>
      <c r="G139" t="s">
        <v>2541</v>
      </c>
      <c r="H139" t="s">
        <v>2542</v>
      </c>
      <c r="I139" t="s">
        <v>2543</v>
      </c>
      <c r="J139" t="s">
        <v>4136</v>
      </c>
      <c r="K139" t="s">
        <v>4241</v>
      </c>
      <c r="L139" t="s">
        <v>4136</v>
      </c>
      <c r="M139">
        <v>2014</v>
      </c>
      <c r="N139" t="s">
        <v>2677</v>
      </c>
      <c r="O139" t="s">
        <v>2591</v>
      </c>
      <c r="P139" t="s">
        <v>2681</v>
      </c>
      <c r="Q139" t="s">
        <v>2682</v>
      </c>
      <c r="R139" t="s">
        <v>2548</v>
      </c>
      <c r="S139" t="s">
        <v>2549</v>
      </c>
      <c r="T139" t="s">
        <v>2550</v>
      </c>
      <c r="U139">
        <v>19.343266</v>
      </c>
      <c r="V139">
        <v>0</v>
      </c>
      <c r="X139" t="s">
        <v>4592</v>
      </c>
      <c r="Y139" s="266">
        <v>44386.340115740742</v>
      </c>
      <c r="Z139" t="s">
        <v>3829</v>
      </c>
      <c r="AA139" s="266">
        <v>44425.342048611114</v>
      </c>
      <c r="AB139" t="s">
        <v>3829</v>
      </c>
      <c r="AC139" t="s">
        <v>3830</v>
      </c>
      <c r="AD139" t="s">
        <v>3831</v>
      </c>
      <c r="AE139" t="s">
        <v>3831</v>
      </c>
      <c r="AF139" t="s">
        <v>3831</v>
      </c>
      <c r="AG139" t="s">
        <v>3831</v>
      </c>
      <c r="AH139" t="s">
        <v>3831</v>
      </c>
      <c r="AI139">
        <v>19.343266</v>
      </c>
    </row>
    <row r="140" spans="2:35" x14ac:dyDescent="0.25">
      <c r="B140">
        <v>138</v>
      </c>
      <c r="C140" t="s">
        <v>4286</v>
      </c>
      <c r="D140">
        <v>916</v>
      </c>
      <c r="E140" t="s">
        <v>4593</v>
      </c>
      <c r="F140" t="s">
        <v>2540</v>
      </c>
      <c r="G140" t="s">
        <v>2541</v>
      </c>
      <c r="H140" t="s">
        <v>2542</v>
      </c>
      <c r="I140" t="s">
        <v>2543</v>
      </c>
      <c r="J140" t="s">
        <v>4296</v>
      </c>
      <c r="K140" s="16">
        <v>21921</v>
      </c>
      <c r="L140" t="s">
        <v>4296</v>
      </c>
      <c r="M140">
        <v>1966</v>
      </c>
      <c r="N140" t="s">
        <v>2544</v>
      </c>
      <c r="O140" t="s">
        <v>2591</v>
      </c>
      <c r="P140" t="s">
        <v>2681</v>
      </c>
      <c r="Q140" t="s">
        <v>2682</v>
      </c>
      <c r="R140" t="s">
        <v>2548</v>
      </c>
      <c r="S140" t="s">
        <v>2549</v>
      </c>
      <c r="U140">
        <v>0</v>
      </c>
      <c r="V140">
        <v>0</v>
      </c>
      <c r="X140" t="s">
        <v>4594</v>
      </c>
      <c r="Y140" s="266">
        <v>44386.340115740742</v>
      </c>
      <c r="Z140" t="s">
        <v>3829</v>
      </c>
      <c r="AA140" s="266">
        <v>44386.340115740742</v>
      </c>
      <c r="AB140" t="s">
        <v>3829</v>
      </c>
      <c r="AC140" t="s">
        <v>3831</v>
      </c>
      <c r="AD140" t="s">
        <v>3831</v>
      </c>
      <c r="AE140" t="s">
        <v>3831</v>
      </c>
      <c r="AF140" t="s">
        <v>3831</v>
      </c>
      <c r="AG140" t="s">
        <v>3831</v>
      </c>
      <c r="AH140" t="s">
        <v>3831</v>
      </c>
      <c r="AI140">
        <v>21.801658</v>
      </c>
    </row>
    <row r="141" spans="2:35" x14ac:dyDescent="0.25">
      <c r="B141">
        <v>139</v>
      </c>
      <c r="C141" t="s">
        <v>4286</v>
      </c>
      <c r="D141">
        <v>917</v>
      </c>
      <c r="E141" t="s">
        <v>4595</v>
      </c>
      <c r="F141" t="s">
        <v>2540</v>
      </c>
      <c r="G141" t="s">
        <v>2541</v>
      </c>
      <c r="H141" t="s">
        <v>2542</v>
      </c>
      <c r="I141" t="s">
        <v>2543</v>
      </c>
      <c r="J141" t="s">
        <v>4264</v>
      </c>
      <c r="K141" s="16">
        <v>10207</v>
      </c>
      <c r="L141" t="s">
        <v>4264</v>
      </c>
      <c r="M141">
        <v>2010</v>
      </c>
      <c r="N141" t="s">
        <v>2579</v>
      </c>
      <c r="O141" t="s">
        <v>2595</v>
      </c>
      <c r="P141" t="s">
        <v>4187</v>
      </c>
      <c r="Q141" t="s">
        <v>4270</v>
      </c>
      <c r="R141" t="s">
        <v>2548</v>
      </c>
      <c r="S141" t="s">
        <v>2549</v>
      </c>
      <c r="U141">
        <v>0</v>
      </c>
      <c r="V141">
        <v>0</v>
      </c>
      <c r="X141" t="s">
        <v>4596</v>
      </c>
      <c r="Y141" s="266">
        <v>44386.340115740742</v>
      </c>
      <c r="Z141" t="s">
        <v>3829</v>
      </c>
      <c r="AA141" s="266">
        <v>44386.340115740742</v>
      </c>
      <c r="AB141" t="s">
        <v>3829</v>
      </c>
      <c r="AC141" t="s">
        <v>3831</v>
      </c>
      <c r="AD141" t="s">
        <v>3831</v>
      </c>
      <c r="AE141" t="s">
        <v>3831</v>
      </c>
      <c r="AF141" t="s">
        <v>3831</v>
      </c>
      <c r="AG141" t="s">
        <v>3831</v>
      </c>
      <c r="AH141" t="s">
        <v>3831</v>
      </c>
      <c r="AI141">
        <v>9.5428569999999997</v>
      </c>
    </row>
    <row r="142" spans="2:35" x14ac:dyDescent="0.25">
      <c r="B142">
        <v>140</v>
      </c>
      <c r="C142" t="s">
        <v>4286</v>
      </c>
      <c r="D142">
        <v>918</v>
      </c>
      <c r="E142" t="s">
        <v>4597</v>
      </c>
      <c r="F142" t="s">
        <v>2540</v>
      </c>
      <c r="G142" t="s">
        <v>2541</v>
      </c>
      <c r="H142" t="s">
        <v>2542</v>
      </c>
      <c r="I142" t="s">
        <v>2543</v>
      </c>
      <c r="J142" t="s">
        <v>4296</v>
      </c>
      <c r="K142" s="16">
        <v>17164</v>
      </c>
      <c r="L142" t="s">
        <v>4296</v>
      </c>
      <c r="M142">
        <v>2017</v>
      </c>
      <c r="N142" t="s">
        <v>2544</v>
      </c>
      <c r="O142" t="s">
        <v>2595</v>
      </c>
      <c r="P142" t="s">
        <v>4187</v>
      </c>
      <c r="Q142" t="s">
        <v>4598</v>
      </c>
      <c r="R142" t="s">
        <v>2548</v>
      </c>
      <c r="S142" t="s">
        <v>2549</v>
      </c>
      <c r="U142">
        <v>0</v>
      </c>
      <c r="V142">
        <v>0</v>
      </c>
      <c r="X142" t="s">
        <v>4599</v>
      </c>
      <c r="Y142" s="266">
        <v>44386.340115740742</v>
      </c>
      <c r="Z142" t="s">
        <v>3829</v>
      </c>
      <c r="AA142" s="266">
        <v>44386.340115740742</v>
      </c>
      <c r="AB142" t="s">
        <v>3829</v>
      </c>
      <c r="AC142" t="s">
        <v>3831</v>
      </c>
      <c r="AD142" t="s">
        <v>3831</v>
      </c>
      <c r="AE142" t="s">
        <v>3831</v>
      </c>
      <c r="AF142" t="s">
        <v>3831</v>
      </c>
      <c r="AG142" t="s">
        <v>3831</v>
      </c>
      <c r="AH142" t="s">
        <v>3831</v>
      </c>
      <c r="AI142">
        <v>35.973824</v>
      </c>
    </row>
    <row r="143" spans="2:35" x14ac:dyDescent="0.25">
      <c r="B143">
        <v>141</v>
      </c>
      <c r="C143" t="s">
        <v>4286</v>
      </c>
      <c r="D143">
        <v>919</v>
      </c>
      <c r="E143" t="s">
        <v>4600</v>
      </c>
      <c r="F143" t="s">
        <v>2540</v>
      </c>
      <c r="G143" t="s">
        <v>2541</v>
      </c>
      <c r="H143" t="s">
        <v>2542</v>
      </c>
      <c r="I143" t="s">
        <v>2543</v>
      </c>
      <c r="J143" t="s">
        <v>4292</v>
      </c>
      <c r="K143" s="16">
        <v>47901</v>
      </c>
      <c r="L143" t="s">
        <v>4292</v>
      </c>
      <c r="M143">
        <v>1988</v>
      </c>
      <c r="N143" t="s">
        <v>2579</v>
      </c>
      <c r="O143" t="s">
        <v>2595</v>
      </c>
      <c r="P143" t="s">
        <v>2596</v>
      </c>
      <c r="Q143" t="s">
        <v>4601</v>
      </c>
      <c r="R143" t="s">
        <v>2548</v>
      </c>
      <c r="S143" t="s">
        <v>2549</v>
      </c>
      <c r="T143" t="s">
        <v>4481</v>
      </c>
      <c r="U143">
        <v>0</v>
      </c>
      <c r="V143">
        <v>0</v>
      </c>
      <c r="X143" t="s">
        <v>4602</v>
      </c>
      <c r="Y143" s="266">
        <v>44386.340115740742</v>
      </c>
      <c r="Z143" t="s">
        <v>3829</v>
      </c>
      <c r="AA143" s="266">
        <v>44386.340115740742</v>
      </c>
      <c r="AB143" t="s">
        <v>3829</v>
      </c>
      <c r="AC143" t="s">
        <v>3831</v>
      </c>
      <c r="AD143" t="s">
        <v>3831</v>
      </c>
      <c r="AE143" t="s">
        <v>3831</v>
      </c>
      <c r="AF143" t="s">
        <v>3831</v>
      </c>
      <c r="AG143" t="s">
        <v>3831</v>
      </c>
      <c r="AH143" t="s">
        <v>3831</v>
      </c>
      <c r="AI143">
        <v>45.681182</v>
      </c>
    </row>
    <row r="144" spans="2:35" x14ac:dyDescent="0.25">
      <c r="B144">
        <v>142</v>
      </c>
      <c r="C144" t="s">
        <v>4286</v>
      </c>
      <c r="D144">
        <v>920</v>
      </c>
      <c r="E144" t="s">
        <v>4603</v>
      </c>
      <c r="F144" t="s">
        <v>2540</v>
      </c>
      <c r="G144" t="s">
        <v>2541</v>
      </c>
      <c r="H144" t="s">
        <v>2542</v>
      </c>
      <c r="I144" t="s">
        <v>2543</v>
      </c>
      <c r="J144" t="s">
        <v>4264</v>
      </c>
      <c r="K144" s="16">
        <v>7372</v>
      </c>
      <c r="L144" t="s">
        <v>4264</v>
      </c>
      <c r="M144">
        <v>2010</v>
      </c>
      <c r="N144" t="s">
        <v>2579</v>
      </c>
      <c r="O144" t="s">
        <v>2595</v>
      </c>
      <c r="P144" t="s">
        <v>4187</v>
      </c>
      <c r="Q144" t="s">
        <v>4270</v>
      </c>
      <c r="R144" t="s">
        <v>2548</v>
      </c>
      <c r="S144" t="s">
        <v>2549</v>
      </c>
      <c r="U144">
        <v>0</v>
      </c>
      <c r="V144">
        <v>0</v>
      </c>
      <c r="X144" t="s">
        <v>4604</v>
      </c>
      <c r="Y144" s="266">
        <v>44386.340115740742</v>
      </c>
      <c r="Z144" t="s">
        <v>3829</v>
      </c>
      <c r="AA144" s="266">
        <v>44386.340115740742</v>
      </c>
      <c r="AB144" t="s">
        <v>3829</v>
      </c>
      <c r="AC144" t="s">
        <v>3831</v>
      </c>
      <c r="AD144" t="s">
        <v>3831</v>
      </c>
      <c r="AE144" t="s">
        <v>3831</v>
      </c>
      <c r="AF144" t="s">
        <v>3831</v>
      </c>
      <c r="AG144" t="s">
        <v>3831</v>
      </c>
      <c r="AH144" t="s">
        <v>3831</v>
      </c>
      <c r="AI144">
        <v>7.0489560000000004</v>
      </c>
    </row>
    <row r="145" spans="2:35" x14ac:dyDescent="0.25">
      <c r="B145">
        <v>143</v>
      </c>
      <c r="C145" t="s">
        <v>4286</v>
      </c>
      <c r="D145">
        <v>922</v>
      </c>
      <c r="E145" t="s">
        <v>4605</v>
      </c>
      <c r="F145" t="s">
        <v>2540</v>
      </c>
      <c r="G145" t="s">
        <v>2541</v>
      </c>
      <c r="H145" t="s">
        <v>2542</v>
      </c>
      <c r="I145" t="s">
        <v>2543</v>
      </c>
      <c r="J145" t="s">
        <v>4367</v>
      </c>
      <c r="K145" s="16">
        <v>15538</v>
      </c>
      <c r="L145" t="s">
        <v>4367</v>
      </c>
      <c r="M145">
        <v>1999</v>
      </c>
      <c r="N145" t="s">
        <v>2544</v>
      </c>
      <c r="O145" t="s">
        <v>2591</v>
      </c>
      <c r="P145" t="s">
        <v>2591</v>
      </c>
      <c r="Q145" t="s">
        <v>4606</v>
      </c>
      <c r="R145" t="s">
        <v>2548</v>
      </c>
      <c r="S145" t="s">
        <v>2549</v>
      </c>
      <c r="U145">
        <v>0</v>
      </c>
      <c r="V145">
        <v>0</v>
      </c>
      <c r="X145" t="s">
        <v>4607</v>
      </c>
      <c r="Y145" s="266">
        <v>44386.340115740742</v>
      </c>
      <c r="Z145" t="s">
        <v>3829</v>
      </c>
      <c r="AA145" s="266">
        <v>44386.340115740742</v>
      </c>
      <c r="AB145" t="s">
        <v>3829</v>
      </c>
      <c r="AC145" t="s">
        <v>3831</v>
      </c>
      <c r="AD145" t="s">
        <v>3831</v>
      </c>
      <c r="AE145" t="s">
        <v>3831</v>
      </c>
      <c r="AF145" t="s">
        <v>3831</v>
      </c>
      <c r="AG145" t="s">
        <v>3831</v>
      </c>
      <c r="AH145" t="s">
        <v>3831</v>
      </c>
      <c r="AI145">
        <v>15.646753</v>
      </c>
    </row>
    <row r="146" spans="2:35" x14ac:dyDescent="0.25">
      <c r="B146">
        <v>144</v>
      </c>
      <c r="C146" t="s">
        <v>4286</v>
      </c>
      <c r="D146">
        <v>923</v>
      </c>
      <c r="E146" t="s">
        <v>4608</v>
      </c>
      <c r="F146" t="s">
        <v>2540</v>
      </c>
      <c r="G146" t="s">
        <v>2541</v>
      </c>
      <c r="H146" t="s">
        <v>2542</v>
      </c>
      <c r="I146" t="s">
        <v>2543</v>
      </c>
      <c r="J146" t="s">
        <v>4367</v>
      </c>
      <c r="K146" s="16">
        <v>14603</v>
      </c>
      <c r="L146" t="s">
        <v>4367</v>
      </c>
      <c r="M146">
        <v>1999</v>
      </c>
      <c r="N146" t="s">
        <v>2544</v>
      </c>
      <c r="O146" t="s">
        <v>2591</v>
      </c>
      <c r="P146" t="s">
        <v>2591</v>
      </c>
      <c r="Q146" t="s">
        <v>4606</v>
      </c>
      <c r="R146" t="s">
        <v>2548</v>
      </c>
      <c r="S146" t="s">
        <v>2549</v>
      </c>
      <c r="U146">
        <v>0</v>
      </c>
      <c r="V146">
        <v>0</v>
      </c>
      <c r="X146" t="s">
        <v>4609</v>
      </c>
      <c r="Y146" s="266">
        <v>44386.340115740742</v>
      </c>
      <c r="Z146" t="s">
        <v>3829</v>
      </c>
      <c r="AA146" s="266">
        <v>44386.340115740742</v>
      </c>
      <c r="AB146" t="s">
        <v>3829</v>
      </c>
      <c r="AC146" t="s">
        <v>3831</v>
      </c>
      <c r="AD146" t="s">
        <v>3831</v>
      </c>
      <c r="AE146" t="s">
        <v>3831</v>
      </c>
      <c r="AF146" t="s">
        <v>3831</v>
      </c>
      <c r="AG146" t="s">
        <v>3831</v>
      </c>
      <c r="AH146" t="s">
        <v>3831</v>
      </c>
      <c r="AI146">
        <v>15.286301</v>
      </c>
    </row>
    <row r="147" spans="2:35" x14ac:dyDescent="0.25">
      <c r="B147">
        <v>145</v>
      </c>
      <c r="C147" t="s">
        <v>4286</v>
      </c>
      <c r="D147">
        <v>924</v>
      </c>
      <c r="E147" t="s">
        <v>4610</v>
      </c>
      <c r="F147" t="s">
        <v>2540</v>
      </c>
      <c r="G147" t="s">
        <v>2541</v>
      </c>
      <c r="H147" t="s">
        <v>2542</v>
      </c>
      <c r="I147" t="s">
        <v>2543</v>
      </c>
      <c r="J147" t="s">
        <v>4367</v>
      </c>
      <c r="K147" s="16">
        <v>18423</v>
      </c>
      <c r="L147" t="s">
        <v>4367</v>
      </c>
      <c r="M147">
        <v>1999</v>
      </c>
      <c r="N147" t="s">
        <v>2544</v>
      </c>
      <c r="O147" t="s">
        <v>2591</v>
      </c>
      <c r="P147" t="s">
        <v>2591</v>
      </c>
      <c r="Q147" t="s">
        <v>4606</v>
      </c>
      <c r="R147" t="s">
        <v>2548</v>
      </c>
      <c r="S147" t="s">
        <v>2549</v>
      </c>
      <c r="U147">
        <v>0</v>
      </c>
      <c r="V147">
        <v>0</v>
      </c>
      <c r="X147" t="s">
        <v>4611</v>
      </c>
      <c r="Y147" s="266">
        <v>44386.340115740742</v>
      </c>
      <c r="Z147" t="s">
        <v>3829</v>
      </c>
      <c r="AA147" s="266">
        <v>44386.340115740742</v>
      </c>
      <c r="AB147" t="s">
        <v>3829</v>
      </c>
      <c r="AC147" t="s">
        <v>3831</v>
      </c>
      <c r="AD147" t="s">
        <v>3831</v>
      </c>
      <c r="AE147" t="s">
        <v>3831</v>
      </c>
      <c r="AF147" t="s">
        <v>3831</v>
      </c>
      <c r="AG147" t="s">
        <v>3831</v>
      </c>
      <c r="AH147" t="s">
        <v>3831</v>
      </c>
      <c r="AI147">
        <v>19.028251000000001</v>
      </c>
    </row>
    <row r="148" spans="2:35" x14ac:dyDescent="0.25">
      <c r="B148">
        <v>146</v>
      </c>
      <c r="C148" t="s">
        <v>4286</v>
      </c>
      <c r="D148">
        <v>925</v>
      </c>
      <c r="E148" t="s">
        <v>2683</v>
      </c>
      <c r="F148" t="s">
        <v>2540</v>
      </c>
      <c r="G148" t="s">
        <v>2541</v>
      </c>
      <c r="H148" t="s">
        <v>2542</v>
      </c>
      <c r="I148" t="s">
        <v>2543</v>
      </c>
      <c r="J148" t="s">
        <v>4292</v>
      </c>
      <c r="K148" s="16">
        <v>15162</v>
      </c>
      <c r="L148" t="s">
        <v>4292</v>
      </c>
      <c r="M148">
        <v>1988</v>
      </c>
      <c r="N148" t="s">
        <v>2579</v>
      </c>
      <c r="O148" t="s">
        <v>2595</v>
      </c>
      <c r="P148" t="s">
        <v>2596</v>
      </c>
      <c r="Q148" t="s">
        <v>2597</v>
      </c>
      <c r="R148" t="s">
        <v>2548</v>
      </c>
      <c r="S148" t="s">
        <v>2549</v>
      </c>
      <c r="T148" t="s">
        <v>2550</v>
      </c>
      <c r="U148">
        <v>31.422004000000001</v>
      </c>
      <c r="V148">
        <v>0</v>
      </c>
      <c r="W148" t="s">
        <v>4612</v>
      </c>
      <c r="X148" t="s">
        <v>4613</v>
      </c>
      <c r="Y148" s="266">
        <v>44386.340115740742</v>
      </c>
      <c r="Z148" t="s">
        <v>3829</v>
      </c>
      <c r="AA148" s="266">
        <v>44425.336423611108</v>
      </c>
      <c r="AB148" t="s">
        <v>3829</v>
      </c>
      <c r="AC148" t="s">
        <v>3830</v>
      </c>
      <c r="AD148" t="s">
        <v>3831</v>
      </c>
      <c r="AE148" t="s">
        <v>3831</v>
      </c>
      <c r="AF148" t="s">
        <v>3831</v>
      </c>
      <c r="AG148" t="s">
        <v>3831</v>
      </c>
      <c r="AH148" t="s">
        <v>3831</v>
      </c>
      <c r="AI148">
        <v>31.422004000000001</v>
      </c>
    </row>
    <row r="149" spans="2:35" x14ac:dyDescent="0.25">
      <c r="B149">
        <v>147</v>
      </c>
      <c r="C149" t="s">
        <v>4286</v>
      </c>
      <c r="D149">
        <v>968</v>
      </c>
      <c r="E149" t="s">
        <v>2684</v>
      </c>
      <c r="F149" t="s">
        <v>2540</v>
      </c>
      <c r="G149" t="s">
        <v>2541</v>
      </c>
      <c r="H149" t="s">
        <v>2542</v>
      </c>
      <c r="I149" t="s">
        <v>2543</v>
      </c>
      <c r="J149" t="s">
        <v>4408</v>
      </c>
      <c r="K149" s="16">
        <v>14615</v>
      </c>
      <c r="L149" t="s">
        <v>4408</v>
      </c>
      <c r="M149">
        <v>1995</v>
      </c>
      <c r="N149" t="s">
        <v>2557</v>
      </c>
      <c r="O149" t="s">
        <v>2595</v>
      </c>
      <c r="P149" t="s">
        <v>2608</v>
      </c>
      <c r="Q149" t="s">
        <v>2643</v>
      </c>
      <c r="R149" t="s">
        <v>2548</v>
      </c>
      <c r="S149" t="s">
        <v>2549</v>
      </c>
      <c r="T149" t="s">
        <v>2550</v>
      </c>
      <c r="U149">
        <v>16.042390000000001</v>
      </c>
      <c r="V149">
        <v>0</v>
      </c>
      <c r="X149" t="s">
        <v>4614</v>
      </c>
      <c r="Y149" s="266">
        <v>44386.340115740742</v>
      </c>
      <c r="Z149" t="s">
        <v>3829</v>
      </c>
      <c r="AA149" s="266">
        <v>44424.275358796294</v>
      </c>
      <c r="AB149" t="s">
        <v>3829</v>
      </c>
      <c r="AC149" t="s">
        <v>4303</v>
      </c>
      <c r="AD149" t="s">
        <v>3831</v>
      </c>
      <c r="AE149" t="s">
        <v>3831</v>
      </c>
      <c r="AF149" t="s">
        <v>3831</v>
      </c>
      <c r="AG149" t="s">
        <v>3831</v>
      </c>
      <c r="AH149" t="s">
        <v>3831</v>
      </c>
      <c r="AI149">
        <v>16.042390000000001</v>
      </c>
    </row>
    <row r="150" spans="2:35" x14ac:dyDescent="0.25">
      <c r="B150">
        <v>148</v>
      </c>
      <c r="C150" t="s">
        <v>4286</v>
      </c>
      <c r="D150">
        <v>969</v>
      </c>
      <c r="E150" t="s">
        <v>2685</v>
      </c>
      <c r="F150" t="s">
        <v>2540</v>
      </c>
      <c r="G150" t="s">
        <v>2541</v>
      </c>
      <c r="H150" t="s">
        <v>2542</v>
      </c>
      <c r="I150" t="s">
        <v>2543</v>
      </c>
      <c r="J150" t="s">
        <v>4300</v>
      </c>
      <c r="K150" s="16">
        <v>19038</v>
      </c>
      <c r="L150" t="s">
        <v>4300</v>
      </c>
      <c r="M150">
        <v>1995</v>
      </c>
      <c r="N150" t="s">
        <v>2544</v>
      </c>
      <c r="O150" t="s">
        <v>2595</v>
      </c>
      <c r="P150" t="s">
        <v>2608</v>
      </c>
      <c r="Q150" t="s">
        <v>2609</v>
      </c>
      <c r="R150" t="s">
        <v>2548</v>
      </c>
      <c r="S150" t="s">
        <v>2549</v>
      </c>
      <c r="T150" t="s">
        <v>2550</v>
      </c>
      <c r="U150">
        <v>38.918182000000002</v>
      </c>
      <c r="V150">
        <v>0</v>
      </c>
      <c r="W150" t="s">
        <v>4615</v>
      </c>
      <c r="X150" t="s">
        <v>4616</v>
      </c>
      <c r="Y150" s="266">
        <v>44386.340115740742</v>
      </c>
      <c r="Z150" t="s">
        <v>3829</v>
      </c>
      <c r="AA150" s="266">
        <v>44424.311851851853</v>
      </c>
      <c r="AB150" t="s">
        <v>3829</v>
      </c>
      <c r="AC150" t="s">
        <v>3830</v>
      </c>
      <c r="AD150" t="s">
        <v>3831</v>
      </c>
      <c r="AE150" t="s">
        <v>3831</v>
      </c>
      <c r="AF150" t="s">
        <v>3831</v>
      </c>
      <c r="AG150" t="s">
        <v>3831</v>
      </c>
      <c r="AH150" t="s">
        <v>3831</v>
      </c>
      <c r="AI150">
        <v>38.918182000000002</v>
      </c>
    </row>
    <row r="151" spans="2:35" x14ac:dyDescent="0.25">
      <c r="B151">
        <v>149</v>
      </c>
      <c r="C151" t="s">
        <v>4286</v>
      </c>
      <c r="D151">
        <v>970</v>
      </c>
      <c r="E151" t="s">
        <v>2686</v>
      </c>
      <c r="F151" t="s">
        <v>2540</v>
      </c>
      <c r="G151" t="s">
        <v>2541</v>
      </c>
      <c r="H151" t="s">
        <v>2542</v>
      </c>
      <c r="I151" t="s">
        <v>2543</v>
      </c>
      <c r="J151" t="s">
        <v>4422</v>
      </c>
      <c r="K151" s="16">
        <v>35947</v>
      </c>
      <c r="L151" t="s">
        <v>4422</v>
      </c>
      <c r="M151">
        <v>1995</v>
      </c>
      <c r="N151" t="s">
        <v>2544</v>
      </c>
      <c r="O151" t="s">
        <v>2595</v>
      </c>
      <c r="P151" t="s">
        <v>2608</v>
      </c>
      <c r="Q151" t="s">
        <v>2609</v>
      </c>
      <c r="R151" t="s">
        <v>2548</v>
      </c>
      <c r="S151" t="s">
        <v>2549</v>
      </c>
      <c r="T151" t="s">
        <v>2550</v>
      </c>
      <c r="U151">
        <v>35.296658000000001</v>
      </c>
      <c r="V151">
        <v>0</v>
      </c>
      <c r="W151" t="s">
        <v>3831</v>
      </c>
      <c r="X151" t="s">
        <v>4617</v>
      </c>
      <c r="Y151" s="266">
        <v>44386.340115740742</v>
      </c>
      <c r="Z151" t="s">
        <v>3829</v>
      </c>
      <c r="AA151" s="266">
        <v>44424.270856481482</v>
      </c>
      <c r="AB151" t="s">
        <v>3829</v>
      </c>
      <c r="AC151" t="s">
        <v>4303</v>
      </c>
      <c r="AD151" t="s">
        <v>3831</v>
      </c>
      <c r="AE151" t="s">
        <v>3831</v>
      </c>
      <c r="AF151" t="s">
        <v>3831</v>
      </c>
      <c r="AG151" t="s">
        <v>3831</v>
      </c>
      <c r="AH151" t="s">
        <v>3831</v>
      </c>
      <c r="AI151">
        <v>35.296650999999997</v>
      </c>
    </row>
    <row r="152" spans="2:35" x14ac:dyDescent="0.25">
      <c r="B152">
        <v>150</v>
      </c>
      <c r="C152" t="s">
        <v>4286</v>
      </c>
      <c r="D152">
        <v>973</v>
      </c>
      <c r="E152" t="s">
        <v>2687</v>
      </c>
      <c r="F152" t="s">
        <v>2540</v>
      </c>
      <c r="G152" t="s">
        <v>2541</v>
      </c>
      <c r="H152" t="s">
        <v>2542</v>
      </c>
      <c r="I152" t="s">
        <v>2543</v>
      </c>
      <c r="J152" t="s">
        <v>4292</v>
      </c>
      <c r="K152" s="16">
        <v>12538</v>
      </c>
      <c r="L152" t="s">
        <v>4292</v>
      </c>
      <c r="M152">
        <v>2010</v>
      </c>
      <c r="N152" t="s">
        <v>2579</v>
      </c>
      <c r="O152" t="s">
        <v>2595</v>
      </c>
      <c r="P152" t="s">
        <v>2688</v>
      </c>
      <c r="Q152" t="s">
        <v>2689</v>
      </c>
      <c r="R152" t="s">
        <v>2548</v>
      </c>
      <c r="S152" t="s">
        <v>2549</v>
      </c>
      <c r="T152" t="s">
        <v>2550</v>
      </c>
      <c r="U152">
        <v>20.995934999999999</v>
      </c>
      <c r="V152">
        <v>0</v>
      </c>
      <c r="W152" t="s">
        <v>4618</v>
      </c>
      <c r="X152" t="s">
        <v>4619</v>
      </c>
      <c r="Y152" s="266">
        <v>44386.340115740742</v>
      </c>
      <c r="Z152" t="s">
        <v>3829</v>
      </c>
      <c r="AA152" s="266">
        <v>44425.382824074077</v>
      </c>
      <c r="AB152" t="s">
        <v>3829</v>
      </c>
      <c r="AC152" t="s">
        <v>3934</v>
      </c>
      <c r="AD152" t="s">
        <v>3831</v>
      </c>
      <c r="AE152" t="s">
        <v>3831</v>
      </c>
      <c r="AF152" t="s">
        <v>3831</v>
      </c>
      <c r="AG152" t="s">
        <v>3831</v>
      </c>
      <c r="AH152" t="s">
        <v>3831</v>
      </c>
      <c r="AI152">
        <v>20.995934999999999</v>
      </c>
    </row>
    <row r="153" spans="2:35" x14ac:dyDescent="0.25">
      <c r="B153">
        <v>151</v>
      </c>
      <c r="C153" t="s">
        <v>4286</v>
      </c>
      <c r="D153">
        <v>974</v>
      </c>
      <c r="E153" t="s">
        <v>4620</v>
      </c>
      <c r="F153" t="s">
        <v>2540</v>
      </c>
      <c r="G153" t="s">
        <v>2541</v>
      </c>
      <c r="H153" t="s">
        <v>2542</v>
      </c>
      <c r="I153" t="s">
        <v>2543</v>
      </c>
      <c r="J153" t="s">
        <v>4292</v>
      </c>
      <c r="K153" t="s">
        <v>3834</v>
      </c>
      <c r="L153" t="s">
        <v>4292</v>
      </c>
      <c r="M153">
        <v>1994</v>
      </c>
      <c r="N153" t="s">
        <v>2579</v>
      </c>
      <c r="O153" t="s">
        <v>2595</v>
      </c>
      <c r="P153" t="s">
        <v>2688</v>
      </c>
      <c r="Q153" t="s">
        <v>2622</v>
      </c>
      <c r="R153" t="s">
        <v>2548</v>
      </c>
      <c r="S153" t="s">
        <v>2549</v>
      </c>
      <c r="U153">
        <v>0</v>
      </c>
      <c r="V153">
        <v>0</v>
      </c>
      <c r="X153" t="s">
        <v>4621</v>
      </c>
      <c r="Y153" s="266">
        <v>44386.340115740742</v>
      </c>
      <c r="Z153" t="s">
        <v>3829</v>
      </c>
      <c r="AA153" s="266">
        <v>44386.340115740742</v>
      </c>
      <c r="AB153" t="s">
        <v>3829</v>
      </c>
      <c r="AC153" t="s">
        <v>3831</v>
      </c>
      <c r="AD153" t="s">
        <v>3831</v>
      </c>
      <c r="AE153" t="s">
        <v>3831</v>
      </c>
      <c r="AF153" t="s">
        <v>3831</v>
      </c>
      <c r="AG153" t="s">
        <v>3831</v>
      </c>
      <c r="AH153" t="s">
        <v>3831</v>
      </c>
      <c r="AI153">
        <v>15.04172</v>
      </c>
    </row>
    <row r="154" spans="2:35" x14ac:dyDescent="0.25">
      <c r="B154">
        <v>152</v>
      </c>
      <c r="C154" t="s">
        <v>4286</v>
      </c>
      <c r="D154">
        <v>976</v>
      </c>
      <c r="E154" t="s">
        <v>4622</v>
      </c>
      <c r="F154" t="s">
        <v>2540</v>
      </c>
      <c r="G154" t="s">
        <v>2541</v>
      </c>
      <c r="H154" t="s">
        <v>2542</v>
      </c>
      <c r="I154" t="s">
        <v>2543</v>
      </c>
      <c r="J154" t="s">
        <v>4367</v>
      </c>
      <c r="K154" s="16">
        <v>14551</v>
      </c>
      <c r="L154" t="s">
        <v>4367</v>
      </c>
      <c r="M154">
        <v>1995</v>
      </c>
      <c r="N154" t="s">
        <v>2579</v>
      </c>
      <c r="O154" t="s">
        <v>2595</v>
      </c>
      <c r="P154" t="s">
        <v>2626</v>
      </c>
      <c r="Q154" t="s">
        <v>3906</v>
      </c>
      <c r="R154" t="s">
        <v>2548</v>
      </c>
      <c r="S154" t="s">
        <v>2549</v>
      </c>
      <c r="U154">
        <v>0</v>
      </c>
      <c r="V154">
        <v>0</v>
      </c>
      <c r="X154" t="s">
        <v>4623</v>
      </c>
      <c r="Y154" s="266">
        <v>44386.340115740742</v>
      </c>
      <c r="Z154" t="s">
        <v>3829</v>
      </c>
      <c r="AA154" s="266">
        <v>44386.340115740742</v>
      </c>
      <c r="AB154" t="s">
        <v>3829</v>
      </c>
      <c r="AC154" t="s">
        <v>3831</v>
      </c>
      <c r="AD154" t="s">
        <v>3831</v>
      </c>
      <c r="AE154" t="s">
        <v>3831</v>
      </c>
      <c r="AF154" t="s">
        <v>3831</v>
      </c>
      <c r="AG154" t="s">
        <v>3831</v>
      </c>
      <c r="AH154" t="s">
        <v>3831</v>
      </c>
      <c r="AI154">
        <v>13.174417999999999</v>
      </c>
    </row>
    <row r="155" spans="2:35" x14ac:dyDescent="0.25">
      <c r="B155">
        <v>153</v>
      </c>
      <c r="C155" t="s">
        <v>4286</v>
      </c>
      <c r="D155">
        <v>978</v>
      </c>
      <c r="E155" t="s">
        <v>4624</v>
      </c>
      <c r="F155" t="s">
        <v>2540</v>
      </c>
      <c r="G155" t="s">
        <v>2541</v>
      </c>
      <c r="H155" t="s">
        <v>2542</v>
      </c>
      <c r="I155" t="s">
        <v>2543</v>
      </c>
      <c r="J155" t="s">
        <v>4296</v>
      </c>
      <c r="K155" t="s">
        <v>4625</v>
      </c>
      <c r="L155" t="s">
        <v>4296</v>
      </c>
      <c r="M155">
        <v>1975</v>
      </c>
      <c r="N155" t="s">
        <v>2544</v>
      </c>
      <c r="O155" t="s">
        <v>4208</v>
      </c>
      <c r="P155" t="s">
        <v>4209</v>
      </c>
      <c r="Q155" t="s">
        <v>4626</v>
      </c>
      <c r="R155" t="s">
        <v>2548</v>
      </c>
      <c r="S155" t="s">
        <v>2549</v>
      </c>
      <c r="U155">
        <v>0</v>
      </c>
      <c r="V155">
        <v>0</v>
      </c>
      <c r="X155" t="s">
        <v>4627</v>
      </c>
      <c r="Y155" s="266">
        <v>44386.340115740742</v>
      </c>
      <c r="Z155" t="s">
        <v>3829</v>
      </c>
      <c r="AA155" s="266">
        <v>44386.340115740742</v>
      </c>
      <c r="AB155" t="s">
        <v>3829</v>
      </c>
      <c r="AC155" t="s">
        <v>3831</v>
      </c>
      <c r="AD155" t="s">
        <v>3831</v>
      </c>
      <c r="AE155" t="s">
        <v>3831</v>
      </c>
      <c r="AF155" t="s">
        <v>3831</v>
      </c>
      <c r="AG155" t="s">
        <v>3831</v>
      </c>
      <c r="AH155" t="s">
        <v>3831</v>
      </c>
      <c r="AI155">
        <v>41.265349999999998</v>
      </c>
    </row>
    <row r="156" spans="2:35" x14ac:dyDescent="0.25">
      <c r="B156">
        <v>154</v>
      </c>
      <c r="C156" t="s">
        <v>4286</v>
      </c>
      <c r="D156">
        <v>979</v>
      </c>
      <c r="E156" t="s">
        <v>4628</v>
      </c>
      <c r="F156" t="s">
        <v>2540</v>
      </c>
      <c r="G156" t="s">
        <v>2541</v>
      </c>
      <c r="H156" t="s">
        <v>2542</v>
      </c>
      <c r="I156" t="s">
        <v>2543</v>
      </c>
      <c r="J156" t="s">
        <v>4292</v>
      </c>
      <c r="K156" t="s">
        <v>4543</v>
      </c>
      <c r="L156" t="s">
        <v>4292</v>
      </c>
      <c r="M156">
        <v>1996</v>
      </c>
      <c r="N156" t="s">
        <v>2579</v>
      </c>
      <c r="O156" t="s">
        <v>4182</v>
      </c>
      <c r="P156" t="s">
        <v>4183</v>
      </c>
      <c r="Q156" t="s">
        <v>4629</v>
      </c>
      <c r="R156" t="s">
        <v>2548</v>
      </c>
      <c r="S156" t="s">
        <v>2549</v>
      </c>
      <c r="U156">
        <v>0</v>
      </c>
      <c r="V156">
        <v>0</v>
      </c>
      <c r="X156" t="s">
        <v>4630</v>
      </c>
      <c r="Y156" s="266">
        <v>44386.340115740742</v>
      </c>
      <c r="Z156" t="s">
        <v>3829</v>
      </c>
      <c r="AA156" s="266">
        <v>44386.340115740742</v>
      </c>
      <c r="AB156" t="s">
        <v>3829</v>
      </c>
      <c r="AC156" t="s">
        <v>3831</v>
      </c>
      <c r="AD156" t="s">
        <v>3831</v>
      </c>
      <c r="AE156" t="s">
        <v>3831</v>
      </c>
      <c r="AF156" t="s">
        <v>3831</v>
      </c>
      <c r="AG156" t="s">
        <v>3831</v>
      </c>
      <c r="AH156" t="s">
        <v>3831</v>
      </c>
      <c r="AI156">
        <v>43.606186999999998</v>
      </c>
    </row>
    <row r="157" spans="2:35" x14ac:dyDescent="0.25">
      <c r="B157">
        <v>155</v>
      </c>
      <c r="C157" t="s">
        <v>4286</v>
      </c>
      <c r="D157">
        <v>980</v>
      </c>
      <c r="E157" t="s">
        <v>4631</v>
      </c>
      <c r="F157" t="s">
        <v>2540</v>
      </c>
      <c r="G157" t="s">
        <v>2541</v>
      </c>
      <c r="H157" t="s">
        <v>2542</v>
      </c>
      <c r="I157" t="s">
        <v>2543</v>
      </c>
      <c r="J157" t="s">
        <v>4292</v>
      </c>
      <c r="K157" t="s">
        <v>4242</v>
      </c>
      <c r="L157" t="s">
        <v>4292</v>
      </c>
      <c r="M157">
        <v>1992</v>
      </c>
      <c r="N157" t="s">
        <v>2579</v>
      </c>
      <c r="O157" t="s">
        <v>4182</v>
      </c>
      <c r="P157" t="s">
        <v>4183</v>
      </c>
      <c r="Q157" t="s">
        <v>4632</v>
      </c>
      <c r="R157" t="s">
        <v>2548</v>
      </c>
      <c r="S157" t="s">
        <v>2549</v>
      </c>
      <c r="U157">
        <v>0</v>
      </c>
      <c r="V157">
        <v>0</v>
      </c>
      <c r="X157" t="s">
        <v>4633</v>
      </c>
      <c r="Y157" s="266">
        <v>44386.340115740742</v>
      </c>
      <c r="Z157" t="s">
        <v>3829</v>
      </c>
      <c r="AA157" s="266">
        <v>44386.340115740742</v>
      </c>
      <c r="AB157" t="s">
        <v>3829</v>
      </c>
      <c r="AC157" t="s">
        <v>3831</v>
      </c>
      <c r="AD157" t="s">
        <v>3831</v>
      </c>
      <c r="AE157" t="s">
        <v>3831</v>
      </c>
      <c r="AF157" t="s">
        <v>3831</v>
      </c>
      <c r="AG157" t="s">
        <v>3831</v>
      </c>
      <c r="AH157" t="s">
        <v>3831</v>
      </c>
      <c r="AI157">
        <v>56.773359999999997</v>
      </c>
    </row>
    <row r="158" spans="2:35" x14ac:dyDescent="0.25">
      <c r="B158">
        <v>156</v>
      </c>
      <c r="C158" t="s">
        <v>4286</v>
      </c>
      <c r="D158">
        <v>981</v>
      </c>
      <c r="E158" t="s">
        <v>4634</v>
      </c>
      <c r="F158" t="s">
        <v>2540</v>
      </c>
      <c r="G158" t="s">
        <v>2541</v>
      </c>
      <c r="H158" t="s">
        <v>2542</v>
      </c>
      <c r="I158" t="s">
        <v>2543</v>
      </c>
      <c r="J158" t="s">
        <v>4367</v>
      </c>
      <c r="K158" t="s">
        <v>4635</v>
      </c>
      <c r="L158" t="s">
        <v>4367</v>
      </c>
      <c r="M158">
        <v>1998</v>
      </c>
      <c r="N158" t="s">
        <v>2579</v>
      </c>
      <c r="O158" t="s">
        <v>4182</v>
      </c>
      <c r="P158" t="s">
        <v>4183</v>
      </c>
      <c r="Q158" t="s">
        <v>4636</v>
      </c>
      <c r="R158" t="s">
        <v>2548</v>
      </c>
      <c r="S158" t="s">
        <v>2549</v>
      </c>
      <c r="U158">
        <v>0</v>
      </c>
      <c r="V158">
        <v>0</v>
      </c>
      <c r="X158" t="s">
        <v>4637</v>
      </c>
      <c r="Y158" s="266">
        <v>44386.340115740742</v>
      </c>
      <c r="Z158" t="s">
        <v>3829</v>
      </c>
      <c r="AA158" s="266">
        <v>44386.340115740742</v>
      </c>
      <c r="AB158" t="s">
        <v>3829</v>
      </c>
      <c r="AC158" t="s">
        <v>3831</v>
      </c>
      <c r="AD158" t="s">
        <v>3831</v>
      </c>
      <c r="AE158" t="s">
        <v>3831</v>
      </c>
      <c r="AF158" t="s">
        <v>3831</v>
      </c>
      <c r="AG158" t="s">
        <v>3831</v>
      </c>
      <c r="AH158" t="s">
        <v>3831</v>
      </c>
      <c r="AI158">
        <v>25.140273000000001</v>
      </c>
    </row>
    <row r="159" spans="2:35" x14ac:dyDescent="0.25">
      <c r="B159">
        <v>157</v>
      </c>
      <c r="C159" t="s">
        <v>4286</v>
      </c>
      <c r="D159">
        <v>982</v>
      </c>
      <c r="E159" t="s">
        <v>4638</v>
      </c>
      <c r="F159" t="s">
        <v>2540</v>
      </c>
      <c r="G159" t="s">
        <v>4125</v>
      </c>
      <c r="H159" t="s">
        <v>4639</v>
      </c>
      <c r="I159" t="s">
        <v>4640</v>
      </c>
      <c r="K159" t="s">
        <v>3834</v>
      </c>
      <c r="M159">
        <v>1993</v>
      </c>
      <c r="N159" t="s">
        <v>4641</v>
      </c>
      <c r="O159" t="s">
        <v>2584</v>
      </c>
      <c r="P159" t="s">
        <v>2696</v>
      </c>
      <c r="Q159" t="s">
        <v>2697</v>
      </c>
      <c r="R159" t="s">
        <v>2548</v>
      </c>
      <c r="S159" t="s">
        <v>2549</v>
      </c>
      <c r="U159">
        <v>0</v>
      </c>
      <c r="V159">
        <v>0</v>
      </c>
      <c r="X159" t="s">
        <v>4642</v>
      </c>
      <c r="Y159" s="266">
        <v>44386.340115740742</v>
      </c>
      <c r="Z159" t="s">
        <v>3829</v>
      </c>
      <c r="AA159" s="266">
        <v>44386.340115740742</v>
      </c>
      <c r="AB159" t="s">
        <v>3829</v>
      </c>
      <c r="AC159" t="s">
        <v>3831</v>
      </c>
      <c r="AD159" t="s">
        <v>3831</v>
      </c>
      <c r="AE159" t="s">
        <v>3831</v>
      </c>
      <c r="AF159" t="s">
        <v>3831</v>
      </c>
      <c r="AG159" t="s">
        <v>3831</v>
      </c>
      <c r="AH159" t="s">
        <v>3831</v>
      </c>
      <c r="AI159">
        <v>6.9904010000000003</v>
      </c>
    </row>
    <row r="160" spans="2:35" x14ac:dyDescent="0.25">
      <c r="B160">
        <v>158</v>
      </c>
      <c r="C160" t="s">
        <v>4286</v>
      </c>
      <c r="D160" t="s">
        <v>4643</v>
      </c>
      <c r="E160" t="s">
        <v>4638</v>
      </c>
      <c r="F160" t="s">
        <v>2540</v>
      </c>
      <c r="H160" t="s">
        <v>4639</v>
      </c>
      <c r="I160" t="s">
        <v>4640</v>
      </c>
      <c r="K160" t="s">
        <v>3974</v>
      </c>
      <c r="M160">
        <v>1993</v>
      </c>
      <c r="N160" t="s">
        <v>4641</v>
      </c>
      <c r="O160" t="s">
        <v>2584</v>
      </c>
      <c r="P160" t="s">
        <v>2696</v>
      </c>
      <c r="Q160" t="s">
        <v>2697</v>
      </c>
      <c r="R160" t="s">
        <v>2548</v>
      </c>
      <c r="S160" t="s">
        <v>2549</v>
      </c>
      <c r="U160">
        <v>0</v>
      </c>
      <c r="V160">
        <v>0</v>
      </c>
      <c r="X160" t="s">
        <v>4644</v>
      </c>
      <c r="Y160" s="266">
        <v>44386.340115740742</v>
      </c>
      <c r="Z160" t="s">
        <v>3829</v>
      </c>
      <c r="AA160" s="266">
        <v>44386.340115740742</v>
      </c>
      <c r="AB160" t="s">
        <v>3829</v>
      </c>
      <c r="AC160" t="s">
        <v>3831</v>
      </c>
      <c r="AD160" t="s">
        <v>3831</v>
      </c>
      <c r="AE160" t="s">
        <v>3831</v>
      </c>
      <c r="AF160" t="s">
        <v>3831</v>
      </c>
      <c r="AG160" t="s">
        <v>3831</v>
      </c>
      <c r="AH160" t="s">
        <v>3831</v>
      </c>
      <c r="AI160">
        <v>21.879214999999999</v>
      </c>
    </row>
    <row r="161" spans="2:35" x14ac:dyDescent="0.25">
      <c r="B161">
        <v>159</v>
      </c>
      <c r="C161" t="s">
        <v>4286</v>
      </c>
      <c r="D161" t="s">
        <v>4645</v>
      </c>
      <c r="E161" t="s">
        <v>4638</v>
      </c>
      <c r="F161" t="s">
        <v>2540</v>
      </c>
      <c r="H161" t="s">
        <v>4639</v>
      </c>
      <c r="I161" t="s">
        <v>4640</v>
      </c>
      <c r="K161" t="s">
        <v>3955</v>
      </c>
      <c r="M161">
        <v>1993</v>
      </c>
      <c r="N161" t="s">
        <v>4641</v>
      </c>
      <c r="O161" t="s">
        <v>2584</v>
      </c>
      <c r="P161" t="s">
        <v>2696</v>
      </c>
      <c r="Q161" t="s">
        <v>2697</v>
      </c>
      <c r="R161" t="s">
        <v>2548</v>
      </c>
      <c r="S161" t="s">
        <v>2549</v>
      </c>
      <c r="U161">
        <v>0</v>
      </c>
      <c r="V161">
        <v>0</v>
      </c>
      <c r="X161" t="s">
        <v>4646</v>
      </c>
      <c r="Y161" s="266">
        <v>44386.340115740742</v>
      </c>
      <c r="Z161" t="s">
        <v>3829</v>
      </c>
      <c r="AA161" s="266">
        <v>44386.340115740742</v>
      </c>
      <c r="AB161" t="s">
        <v>3829</v>
      </c>
      <c r="AC161" t="s">
        <v>3831</v>
      </c>
      <c r="AD161" t="s">
        <v>3831</v>
      </c>
      <c r="AE161" t="s">
        <v>3831</v>
      </c>
      <c r="AF161" t="s">
        <v>3831</v>
      </c>
      <c r="AG161" t="s">
        <v>3831</v>
      </c>
      <c r="AH161" t="s">
        <v>3831</v>
      </c>
      <c r="AI161">
        <v>10.293327</v>
      </c>
    </row>
    <row r="162" spans="2:35" x14ac:dyDescent="0.25">
      <c r="B162">
        <v>160</v>
      </c>
      <c r="C162" t="s">
        <v>4286</v>
      </c>
      <c r="D162" t="s">
        <v>4647</v>
      </c>
      <c r="E162" t="s">
        <v>4638</v>
      </c>
      <c r="F162" t="s">
        <v>2540</v>
      </c>
      <c r="H162" t="s">
        <v>4639</v>
      </c>
      <c r="I162" t="s">
        <v>4640</v>
      </c>
      <c r="K162" t="s">
        <v>4023</v>
      </c>
      <c r="M162">
        <v>1993</v>
      </c>
      <c r="N162" t="s">
        <v>4641</v>
      </c>
      <c r="O162" t="s">
        <v>2584</v>
      </c>
      <c r="P162" t="s">
        <v>2696</v>
      </c>
      <c r="Q162" t="s">
        <v>2697</v>
      </c>
      <c r="R162" t="s">
        <v>2548</v>
      </c>
      <c r="S162" t="s">
        <v>2549</v>
      </c>
      <c r="U162">
        <v>0</v>
      </c>
      <c r="V162">
        <v>0</v>
      </c>
      <c r="X162" t="s">
        <v>4648</v>
      </c>
      <c r="Y162" s="266">
        <v>44386.340115740742</v>
      </c>
      <c r="Z162" t="s">
        <v>3829</v>
      </c>
      <c r="AA162" s="266">
        <v>44386.340115740742</v>
      </c>
      <c r="AB162" t="s">
        <v>3829</v>
      </c>
      <c r="AC162" t="s">
        <v>3831</v>
      </c>
      <c r="AD162" t="s">
        <v>3831</v>
      </c>
      <c r="AE162" t="s">
        <v>3831</v>
      </c>
      <c r="AF162" t="s">
        <v>3831</v>
      </c>
      <c r="AG162" t="s">
        <v>3831</v>
      </c>
      <c r="AH162" t="s">
        <v>3831</v>
      </c>
      <c r="AI162">
        <v>5.6394770000000003</v>
      </c>
    </row>
    <row r="163" spans="2:35" x14ac:dyDescent="0.25">
      <c r="B163">
        <v>161</v>
      </c>
      <c r="C163" t="s">
        <v>4286</v>
      </c>
      <c r="D163" t="s">
        <v>4649</v>
      </c>
      <c r="E163" t="s">
        <v>4638</v>
      </c>
      <c r="F163" t="s">
        <v>2540</v>
      </c>
      <c r="H163" t="s">
        <v>4639</v>
      </c>
      <c r="I163" t="s">
        <v>4640</v>
      </c>
      <c r="K163" t="s">
        <v>4023</v>
      </c>
      <c r="M163">
        <v>1993</v>
      </c>
      <c r="N163" t="s">
        <v>4641</v>
      </c>
      <c r="O163" t="s">
        <v>2584</v>
      </c>
      <c r="P163" t="s">
        <v>2696</v>
      </c>
      <c r="Q163" t="s">
        <v>2697</v>
      </c>
      <c r="R163" t="s">
        <v>2548</v>
      </c>
      <c r="S163" t="s">
        <v>2549</v>
      </c>
      <c r="U163">
        <v>0</v>
      </c>
      <c r="V163">
        <v>0</v>
      </c>
      <c r="X163" t="s">
        <v>4650</v>
      </c>
      <c r="Y163" s="266">
        <v>44386.340115740742</v>
      </c>
      <c r="Z163" t="s">
        <v>3829</v>
      </c>
      <c r="AA163" s="266">
        <v>44386.340115740742</v>
      </c>
      <c r="AB163" t="s">
        <v>3829</v>
      </c>
      <c r="AC163" t="s">
        <v>3831</v>
      </c>
      <c r="AD163" t="s">
        <v>3831</v>
      </c>
      <c r="AE163" t="s">
        <v>3831</v>
      </c>
      <c r="AF163" t="s">
        <v>3831</v>
      </c>
      <c r="AG163" t="s">
        <v>3831</v>
      </c>
      <c r="AH163" t="s">
        <v>3831</v>
      </c>
      <c r="AI163">
        <v>5.6347490000000002</v>
      </c>
    </row>
    <row r="164" spans="2:35" x14ac:dyDescent="0.25">
      <c r="B164">
        <v>162</v>
      </c>
      <c r="C164" t="s">
        <v>4286</v>
      </c>
      <c r="D164" t="s">
        <v>4651</v>
      </c>
      <c r="E164" t="s">
        <v>4638</v>
      </c>
      <c r="F164" t="s">
        <v>2540</v>
      </c>
      <c r="H164" t="s">
        <v>4639</v>
      </c>
      <c r="I164" t="s">
        <v>4640</v>
      </c>
      <c r="K164" t="s">
        <v>4023</v>
      </c>
      <c r="M164">
        <v>1993</v>
      </c>
      <c r="N164" t="s">
        <v>4641</v>
      </c>
      <c r="O164" t="s">
        <v>2584</v>
      </c>
      <c r="P164" t="s">
        <v>2696</v>
      </c>
      <c r="Q164" t="s">
        <v>2697</v>
      </c>
      <c r="R164" t="s">
        <v>2548</v>
      </c>
      <c r="S164" t="s">
        <v>2549</v>
      </c>
      <c r="U164">
        <v>0</v>
      </c>
      <c r="V164">
        <v>0</v>
      </c>
      <c r="X164" t="s">
        <v>4652</v>
      </c>
      <c r="Y164" s="266">
        <v>44386.340115740742</v>
      </c>
      <c r="Z164" t="s">
        <v>3829</v>
      </c>
      <c r="AA164" s="266">
        <v>44386.340115740742</v>
      </c>
      <c r="AB164" t="s">
        <v>3829</v>
      </c>
      <c r="AC164" t="s">
        <v>3831</v>
      </c>
      <c r="AD164" t="s">
        <v>3831</v>
      </c>
      <c r="AE164" t="s">
        <v>3831</v>
      </c>
      <c r="AF164" t="s">
        <v>3831</v>
      </c>
      <c r="AG164" t="s">
        <v>3831</v>
      </c>
      <c r="AH164" t="s">
        <v>3831</v>
      </c>
      <c r="AI164">
        <v>5.6628610000000004</v>
      </c>
    </row>
    <row r="165" spans="2:35" x14ac:dyDescent="0.25">
      <c r="B165">
        <v>163</v>
      </c>
      <c r="C165" t="s">
        <v>4286</v>
      </c>
      <c r="D165">
        <v>984</v>
      </c>
      <c r="E165" t="s">
        <v>4653</v>
      </c>
      <c r="F165" t="s">
        <v>2540</v>
      </c>
      <c r="G165" t="s">
        <v>4255</v>
      </c>
      <c r="H165" t="s">
        <v>4654</v>
      </c>
      <c r="I165" t="s">
        <v>4640</v>
      </c>
      <c r="K165" t="s">
        <v>4655</v>
      </c>
      <c r="M165">
        <v>1926</v>
      </c>
      <c r="N165" t="s">
        <v>4656</v>
      </c>
      <c r="O165" t="s">
        <v>2580</v>
      </c>
      <c r="P165" t="s">
        <v>4161</v>
      </c>
      <c r="Q165" t="s">
        <v>4215</v>
      </c>
      <c r="R165" t="s">
        <v>2548</v>
      </c>
      <c r="S165" t="s">
        <v>2549</v>
      </c>
      <c r="U165">
        <v>0</v>
      </c>
      <c r="V165">
        <v>0</v>
      </c>
      <c r="X165" t="s">
        <v>4657</v>
      </c>
      <c r="Y165" s="266">
        <v>44386.340115740742</v>
      </c>
      <c r="Z165" t="s">
        <v>3829</v>
      </c>
      <c r="AA165" s="266">
        <v>44386.340115740742</v>
      </c>
      <c r="AB165" t="s">
        <v>3829</v>
      </c>
      <c r="AC165" t="s">
        <v>3831</v>
      </c>
      <c r="AD165" t="s">
        <v>3831</v>
      </c>
      <c r="AE165" t="s">
        <v>3831</v>
      </c>
      <c r="AF165" t="s">
        <v>3831</v>
      </c>
      <c r="AG165" t="s">
        <v>3831</v>
      </c>
      <c r="AH165" t="s">
        <v>3831</v>
      </c>
      <c r="AI165">
        <v>95.669297999999998</v>
      </c>
    </row>
    <row r="166" spans="2:35" x14ac:dyDescent="0.25">
      <c r="B166">
        <v>164</v>
      </c>
      <c r="C166" t="s">
        <v>4286</v>
      </c>
      <c r="D166" t="s">
        <v>4658</v>
      </c>
      <c r="E166" t="s">
        <v>4653</v>
      </c>
      <c r="F166" t="s">
        <v>2540</v>
      </c>
      <c r="G166" t="s">
        <v>41</v>
      </c>
      <c r="H166" t="s">
        <v>4654</v>
      </c>
      <c r="I166" t="s">
        <v>4640</v>
      </c>
      <c r="J166" t="s">
        <v>41</v>
      </c>
      <c r="K166" t="s">
        <v>4659</v>
      </c>
      <c r="L166" t="s">
        <v>41</v>
      </c>
      <c r="M166">
        <v>1926</v>
      </c>
      <c r="N166" t="s">
        <v>4656</v>
      </c>
      <c r="O166" t="s">
        <v>2580</v>
      </c>
      <c r="P166" t="s">
        <v>4161</v>
      </c>
      <c r="Q166" t="s">
        <v>4215</v>
      </c>
      <c r="R166" t="s">
        <v>2548</v>
      </c>
      <c r="S166" t="s">
        <v>2549</v>
      </c>
      <c r="T166" t="s">
        <v>4660</v>
      </c>
      <c r="U166">
        <v>0</v>
      </c>
      <c r="V166">
        <v>0</v>
      </c>
      <c r="X166" t="s">
        <v>4661</v>
      </c>
      <c r="Y166" s="266">
        <v>44386.340115740742</v>
      </c>
      <c r="Z166" t="s">
        <v>3829</v>
      </c>
      <c r="AA166" s="266">
        <v>44386.340115740742</v>
      </c>
      <c r="AB166" t="s">
        <v>3829</v>
      </c>
      <c r="AC166" t="s">
        <v>3831</v>
      </c>
      <c r="AD166" t="s">
        <v>3831</v>
      </c>
      <c r="AE166" t="s">
        <v>3831</v>
      </c>
      <c r="AF166" t="s">
        <v>3831</v>
      </c>
      <c r="AG166" t="s">
        <v>3831</v>
      </c>
      <c r="AH166" t="s">
        <v>3831</v>
      </c>
      <c r="AI166">
        <v>64.956817999999998</v>
      </c>
    </row>
    <row r="167" spans="2:35" x14ac:dyDescent="0.25">
      <c r="B167">
        <v>165</v>
      </c>
      <c r="C167" t="s">
        <v>4286</v>
      </c>
      <c r="D167">
        <v>985</v>
      </c>
      <c r="E167" t="s">
        <v>4662</v>
      </c>
      <c r="F167" t="s">
        <v>2540</v>
      </c>
      <c r="G167" t="s">
        <v>4255</v>
      </c>
      <c r="H167" t="s">
        <v>4654</v>
      </c>
      <c r="I167" t="s">
        <v>4640</v>
      </c>
      <c r="J167" t="s">
        <v>4300</v>
      </c>
      <c r="K167" t="s">
        <v>4663</v>
      </c>
      <c r="L167" t="s">
        <v>41</v>
      </c>
      <c r="M167">
        <v>1900</v>
      </c>
      <c r="N167" t="s">
        <v>4656</v>
      </c>
      <c r="O167" t="s">
        <v>2580</v>
      </c>
      <c r="P167" t="s">
        <v>4159</v>
      </c>
      <c r="Q167" t="s">
        <v>4664</v>
      </c>
      <c r="R167" t="s">
        <v>2548</v>
      </c>
      <c r="S167" t="s">
        <v>2549</v>
      </c>
      <c r="T167" t="s">
        <v>4660</v>
      </c>
      <c r="U167">
        <v>0</v>
      </c>
      <c r="V167">
        <v>0</v>
      </c>
      <c r="X167" t="s">
        <v>4665</v>
      </c>
      <c r="Y167" s="266">
        <v>44386.340115740742</v>
      </c>
      <c r="Z167" t="s">
        <v>3829</v>
      </c>
      <c r="AA167" s="266">
        <v>44386.340115740742</v>
      </c>
      <c r="AB167" t="s">
        <v>3829</v>
      </c>
      <c r="AC167" t="s">
        <v>3831</v>
      </c>
      <c r="AD167" t="s">
        <v>3831</v>
      </c>
      <c r="AE167" t="s">
        <v>3831</v>
      </c>
      <c r="AF167" t="s">
        <v>3831</v>
      </c>
      <c r="AG167" t="s">
        <v>3831</v>
      </c>
      <c r="AH167" t="s">
        <v>3831</v>
      </c>
      <c r="AI167">
        <v>90.173160999999993</v>
      </c>
    </row>
    <row r="168" spans="2:35" x14ac:dyDescent="0.25">
      <c r="B168">
        <v>166</v>
      </c>
      <c r="C168" t="s">
        <v>4286</v>
      </c>
      <c r="D168">
        <v>986</v>
      </c>
      <c r="E168" t="s">
        <v>4666</v>
      </c>
      <c r="F168" t="s">
        <v>2540</v>
      </c>
      <c r="G168" t="s">
        <v>4255</v>
      </c>
      <c r="H168" t="s">
        <v>4654</v>
      </c>
      <c r="I168" t="s">
        <v>4640</v>
      </c>
      <c r="J168" t="s">
        <v>4667</v>
      </c>
      <c r="K168" t="s">
        <v>4668</v>
      </c>
      <c r="M168">
        <v>1930</v>
      </c>
      <c r="N168" t="s">
        <v>4656</v>
      </c>
      <c r="O168" t="s">
        <v>2580</v>
      </c>
      <c r="P168" t="s">
        <v>4159</v>
      </c>
      <c r="Q168" t="s">
        <v>4160</v>
      </c>
      <c r="R168" t="s">
        <v>2548</v>
      </c>
      <c r="S168" t="s">
        <v>2549</v>
      </c>
      <c r="U168">
        <v>0</v>
      </c>
      <c r="V168">
        <v>0</v>
      </c>
      <c r="X168" t="s">
        <v>4669</v>
      </c>
      <c r="Y168" s="266">
        <v>44386.340115740742</v>
      </c>
      <c r="Z168" t="s">
        <v>3829</v>
      </c>
      <c r="AA168" s="266">
        <v>44386.340115740742</v>
      </c>
      <c r="AB168" t="s">
        <v>3829</v>
      </c>
      <c r="AC168" t="s">
        <v>3831</v>
      </c>
      <c r="AD168" t="s">
        <v>3831</v>
      </c>
      <c r="AE168" t="s">
        <v>3831</v>
      </c>
      <c r="AF168" t="s">
        <v>3831</v>
      </c>
      <c r="AG168" t="s">
        <v>3831</v>
      </c>
      <c r="AH168" t="s">
        <v>3831</v>
      </c>
      <c r="AI168">
        <v>152.997219</v>
      </c>
    </row>
    <row r="169" spans="2:35" x14ac:dyDescent="0.25">
      <c r="B169">
        <v>167</v>
      </c>
      <c r="C169" t="s">
        <v>4286</v>
      </c>
      <c r="D169" t="s">
        <v>4670</v>
      </c>
      <c r="E169" t="s">
        <v>4666</v>
      </c>
      <c r="F169" t="s">
        <v>2540</v>
      </c>
      <c r="H169" t="s">
        <v>4654</v>
      </c>
      <c r="I169" t="s">
        <v>4640</v>
      </c>
      <c r="K169" t="s">
        <v>4671</v>
      </c>
      <c r="M169">
        <v>1930</v>
      </c>
      <c r="N169" t="s">
        <v>4656</v>
      </c>
      <c r="O169" t="s">
        <v>2580</v>
      </c>
      <c r="P169" t="s">
        <v>4159</v>
      </c>
      <c r="Q169" t="s">
        <v>4160</v>
      </c>
      <c r="R169" t="s">
        <v>2548</v>
      </c>
      <c r="S169" t="s">
        <v>2549</v>
      </c>
      <c r="U169">
        <v>0</v>
      </c>
      <c r="V169">
        <v>0</v>
      </c>
      <c r="X169" t="s">
        <v>4672</v>
      </c>
      <c r="Y169" s="266">
        <v>44386.340115740742</v>
      </c>
      <c r="Z169" t="s">
        <v>3829</v>
      </c>
      <c r="AA169" s="266">
        <v>44386.340115740742</v>
      </c>
      <c r="AB169" t="s">
        <v>3829</v>
      </c>
      <c r="AC169" t="s">
        <v>3831</v>
      </c>
      <c r="AD169" t="s">
        <v>3831</v>
      </c>
      <c r="AE169" t="s">
        <v>3831</v>
      </c>
      <c r="AF169" t="s">
        <v>3831</v>
      </c>
      <c r="AG169" t="s">
        <v>3831</v>
      </c>
      <c r="AH169" t="s">
        <v>3831</v>
      </c>
      <c r="AI169">
        <v>122.261501</v>
      </c>
    </row>
    <row r="170" spans="2:35" x14ac:dyDescent="0.25">
      <c r="B170">
        <v>168</v>
      </c>
      <c r="C170" t="s">
        <v>4286</v>
      </c>
      <c r="D170" t="s">
        <v>4673</v>
      </c>
      <c r="E170" t="s">
        <v>4666</v>
      </c>
      <c r="F170" t="s">
        <v>2540</v>
      </c>
      <c r="H170" t="s">
        <v>4654</v>
      </c>
      <c r="I170" t="s">
        <v>4640</v>
      </c>
      <c r="K170" t="s">
        <v>4674</v>
      </c>
      <c r="M170">
        <v>1930</v>
      </c>
      <c r="N170" t="s">
        <v>4656</v>
      </c>
      <c r="O170" t="s">
        <v>2580</v>
      </c>
      <c r="P170" t="s">
        <v>4159</v>
      </c>
      <c r="Q170" t="s">
        <v>4160</v>
      </c>
      <c r="R170" t="s">
        <v>2548</v>
      </c>
      <c r="S170" t="s">
        <v>2549</v>
      </c>
      <c r="U170">
        <v>0</v>
      </c>
      <c r="V170">
        <v>0</v>
      </c>
      <c r="X170" t="s">
        <v>4675</v>
      </c>
      <c r="Y170" s="266">
        <v>44386.340115740742</v>
      </c>
      <c r="Z170" t="s">
        <v>3829</v>
      </c>
      <c r="AA170" s="266">
        <v>44386.340115740742</v>
      </c>
      <c r="AB170" t="s">
        <v>3829</v>
      </c>
      <c r="AC170" t="s">
        <v>3831</v>
      </c>
      <c r="AD170" t="s">
        <v>3831</v>
      </c>
      <c r="AE170" t="s">
        <v>3831</v>
      </c>
      <c r="AF170" t="s">
        <v>3831</v>
      </c>
      <c r="AG170" t="s">
        <v>3831</v>
      </c>
      <c r="AH170" t="s">
        <v>3831</v>
      </c>
      <c r="AI170">
        <v>54.327750999999999</v>
      </c>
    </row>
    <row r="171" spans="2:35" x14ac:dyDescent="0.25">
      <c r="B171">
        <v>169</v>
      </c>
      <c r="C171" t="s">
        <v>4286</v>
      </c>
      <c r="D171">
        <v>988</v>
      </c>
      <c r="E171" t="s">
        <v>4676</v>
      </c>
      <c r="F171" t="s">
        <v>2540</v>
      </c>
      <c r="G171" t="s">
        <v>4255</v>
      </c>
      <c r="H171" t="s">
        <v>4654</v>
      </c>
      <c r="I171" t="s">
        <v>4640</v>
      </c>
      <c r="J171" t="s">
        <v>41</v>
      </c>
      <c r="K171" t="s">
        <v>4677</v>
      </c>
      <c r="L171" t="s">
        <v>41</v>
      </c>
      <c r="M171">
        <v>2018</v>
      </c>
      <c r="N171" t="s">
        <v>4656</v>
      </c>
      <c r="O171" t="s">
        <v>2580</v>
      </c>
      <c r="P171" t="s">
        <v>4159</v>
      </c>
      <c r="Q171" t="s">
        <v>4678</v>
      </c>
      <c r="R171" t="s">
        <v>2548</v>
      </c>
      <c r="S171" t="s">
        <v>2549</v>
      </c>
      <c r="T171" t="s">
        <v>4660</v>
      </c>
      <c r="U171">
        <v>0</v>
      </c>
      <c r="V171">
        <v>0</v>
      </c>
      <c r="X171" t="s">
        <v>4679</v>
      </c>
      <c r="Y171" s="266">
        <v>44386.340115740742</v>
      </c>
      <c r="Z171" t="s">
        <v>3829</v>
      </c>
      <c r="AA171" s="266">
        <v>44386.340115740742</v>
      </c>
      <c r="AB171" t="s">
        <v>3829</v>
      </c>
      <c r="AC171" t="s">
        <v>3831</v>
      </c>
      <c r="AD171" t="s">
        <v>3831</v>
      </c>
      <c r="AE171" t="s">
        <v>3831</v>
      </c>
      <c r="AF171" t="s">
        <v>3831</v>
      </c>
      <c r="AG171" t="s">
        <v>3831</v>
      </c>
      <c r="AH171" t="s">
        <v>3831</v>
      </c>
      <c r="AI171">
        <v>40.310049999999997</v>
      </c>
    </row>
    <row r="172" spans="2:35" x14ac:dyDescent="0.25">
      <c r="B172">
        <v>170</v>
      </c>
      <c r="C172" t="s">
        <v>4286</v>
      </c>
      <c r="D172">
        <v>989</v>
      </c>
      <c r="E172" t="s">
        <v>4680</v>
      </c>
      <c r="F172" t="s">
        <v>2540</v>
      </c>
      <c r="G172" t="s">
        <v>4255</v>
      </c>
      <c r="H172" t="s">
        <v>4654</v>
      </c>
      <c r="I172" t="s">
        <v>4640</v>
      </c>
      <c r="K172" t="s">
        <v>4217</v>
      </c>
      <c r="M172">
        <v>1947</v>
      </c>
      <c r="N172" t="s">
        <v>4681</v>
      </c>
      <c r="O172" t="s">
        <v>4157</v>
      </c>
      <c r="P172" t="s">
        <v>4158</v>
      </c>
      <c r="Q172" t="s">
        <v>4169</v>
      </c>
      <c r="R172" t="s">
        <v>2548</v>
      </c>
      <c r="S172" t="s">
        <v>2549</v>
      </c>
      <c r="U172">
        <v>0</v>
      </c>
      <c r="V172">
        <v>0</v>
      </c>
      <c r="X172" t="s">
        <v>4682</v>
      </c>
      <c r="Y172" s="266">
        <v>44386.340115740742</v>
      </c>
      <c r="Z172" t="s">
        <v>3829</v>
      </c>
      <c r="AA172" s="266">
        <v>44386.340115740742</v>
      </c>
      <c r="AB172" t="s">
        <v>3829</v>
      </c>
      <c r="AC172" t="s">
        <v>3831</v>
      </c>
      <c r="AD172" t="s">
        <v>3831</v>
      </c>
      <c r="AE172" t="s">
        <v>3831</v>
      </c>
      <c r="AF172" t="s">
        <v>3831</v>
      </c>
      <c r="AG172" t="s">
        <v>3831</v>
      </c>
      <c r="AH172" t="s">
        <v>3831</v>
      </c>
      <c r="AI172">
        <v>61.076504999999997</v>
      </c>
    </row>
    <row r="173" spans="2:35" x14ac:dyDescent="0.25">
      <c r="B173">
        <v>171</v>
      </c>
      <c r="C173" t="s">
        <v>4286</v>
      </c>
      <c r="D173">
        <v>990</v>
      </c>
      <c r="E173" t="s">
        <v>4683</v>
      </c>
      <c r="F173" t="s">
        <v>2540</v>
      </c>
      <c r="G173" t="s">
        <v>4255</v>
      </c>
      <c r="H173" t="s">
        <v>4654</v>
      </c>
      <c r="I173" t="s">
        <v>4640</v>
      </c>
      <c r="J173" t="s">
        <v>41</v>
      </c>
      <c r="K173" t="s">
        <v>4288</v>
      </c>
      <c r="L173" t="s">
        <v>41</v>
      </c>
      <c r="M173">
        <v>1991</v>
      </c>
      <c r="N173" t="s">
        <v>4656</v>
      </c>
      <c r="O173" t="s">
        <v>2595</v>
      </c>
      <c r="P173" t="s">
        <v>2608</v>
      </c>
      <c r="Q173" t="s">
        <v>2619</v>
      </c>
      <c r="R173" t="s">
        <v>2548</v>
      </c>
      <c r="S173" t="s">
        <v>2549</v>
      </c>
      <c r="T173" t="s">
        <v>4660</v>
      </c>
      <c r="U173">
        <v>0</v>
      </c>
      <c r="V173">
        <v>0</v>
      </c>
      <c r="X173" t="s">
        <v>4684</v>
      </c>
      <c r="Y173" s="266">
        <v>44386.340115740742</v>
      </c>
      <c r="Z173" t="s">
        <v>3829</v>
      </c>
      <c r="AA173" s="266">
        <v>44386.340115740742</v>
      </c>
      <c r="AB173" t="s">
        <v>3829</v>
      </c>
      <c r="AC173" t="s">
        <v>3831</v>
      </c>
      <c r="AD173" t="s">
        <v>3831</v>
      </c>
      <c r="AE173" t="s">
        <v>3831</v>
      </c>
      <c r="AF173" t="s">
        <v>3831</v>
      </c>
      <c r="AG173" t="s">
        <v>3831</v>
      </c>
      <c r="AH173" t="s">
        <v>3831</v>
      </c>
      <c r="AI173">
        <v>29.084235</v>
      </c>
    </row>
    <row r="174" spans="2:35" x14ac:dyDescent="0.25">
      <c r="B174">
        <v>172</v>
      </c>
      <c r="C174" t="s">
        <v>4286</v>
      </c>
      <c r="D174">
        <v>991</v>
      </c>
      <c r="E174" t="s">
        <v>4685</v>
      </c>
      <c r="F174" t="s">
        <v>2540</v>
      </c>
      <c r="G174" t="s">
        <v>4255</v>
      </c>
      <c r="H174" t="s">
        <v>4654</v>
      </c>
      <c r="I174" t="s">
        <v>4640</v>
      </c>
      <c r="J174" t="s">
        <v>4667</v>
      </c>
      <c r="K174" t="s">
        <v>4686</v>
      </c>
      <c r="M174">
        <v>1938</v>
      </c>
      <c r="N174" t="s">
        <v>4656</v>
      </c>
      <c r="O174" t="s">
        <v>2580</v>
      </c>
      <c r="P174" t="s">
        <v>4159</v>
      </c>
      <c r="Q174" t="s">
        <v>4167</v>
      </c>
      <c r="R174" t="s">
        <v>2548</v>
      </c>
      <c r="S174" t="s">
        <v>2549</v>
      </c>
      <c r="U174">
        <v>0</v>
      </c>
      <c r="V174">
        <v>0</v>
      </c>
      <c r="X174" t="s">
        <v>4687</v>
      </c>
      <c r="Y174" s="266">
        <v>44386.340115740742</v>
      </c>
      <c r="Z174" t="s">
        <v>3829</v>
      </c>
      <c r="AA174" s="266">
        <v>44386.340115740742</v>
      </c>
      <c r="AB174" t="s">
        <v>3829</v>
      </c>
      <c r="AC174" t="s">
        <v>3831</v>
      </c>
      <c r="AD174" t="s">
        <v>3831</v>
      </c>
      <c r="AE174" t="s">
        <v>3831</v>
      </c>
      <c r="AF174" t="s">
        <v>3831</v>
      </c>
      <c r="AG174" t="s">
        <v>3831</v>
      </c>
      <c r="AH174" t="s">
        <v>3831</v>
      </c>
      <c r="AI174">
        <v>55.578491</v>
      </c>
    </row>
    <row r="175" spans="2:35" x14ac:dyDescent="0.25">
      <c r="B175">
        <v>173</v>
      </c>
      <c r="C175" t="s">
        <v>4286</v>
      </c>
      <c r="D175">
        <v>992</v>
      </c>
      <c r="E175" t="s">
        <v>4688</v>
      </c>
      <c r="F175" t="s">
        <v>2540</v>
      </c>
      <c r="G175" t="s">
        <v>4255</v>
      </c>
      <c r="H175" t="s">
        <v>4654</v>
      </c>
      <c r="I175" t="s">
        <v>4640</v>
      </c>
      <c r="K175" t="s">
        <v>4689</v>
      </c>
      <c r="M175">
        <v>1985</v>
      </c>
      <c r="N175" t="s">
        <v>4681</v>
      </c>
      <c r="O175" t="s">
        <v>4157</v>
      </c>
      <c r="P175" t="s">
        <v>4158</v>
      </c>
      <c r="Q175" t="s">
        <v>4275</v>
      </c>
      <c r="R175" t="s">
        <v>2548</v>
      </c>
      <c r="S175" t="s">
        <v>2549</v>
      </c>
      <c r="U175">
        <v>0</v>
      </c>
      <c r="V175">
        <v>0</v>
      </c>
      <c r="X175" t="s">
        <v>4690</v>
      </c>
      <c r="Y175" s="266">
        <v>44386.340115740742</v>
      </c>
      <c r="Z175" t="s">
        <v>3829</v>
      </c>
      <c r="AA175" s="266">
        <v>44386.340115740742</v>
      </c>
      <c r="AB175" t="s">
        <v>3829</v>
      </c>
      <c r="AC175" t="s">
        <v>3831</v>
      </c>
      <c r="AD175" t="s">
        <v>3831</v>
      </c>
      <c r="AE175" t="s">
        <v>3831</v>
      </c>
      <c r="AF175" t="s">
        <v>3831</v>
      </c>
      <c r="AG175" t="s">
        <v>3831</v>
      </c>
      <c r="AH175" t="s">
        <v>3831</v>
      </c>
      <c r="AI175">
        <v>370.53372400000001</v>
      </c>
    </row>
    <row r="176" spans="2:35" x14ac:dyDescent="0.25">
      <c r="B176">
        <v>174</v>
      </c>
      <c r="C176" t="s">
        <v>4286</v>
      </c>
      <c r="D176">
        <v>888129</v>
      </c>
      <c r="E176" t="s">
        <v>4688</v>
      </c>
      <c r="F176" t="s">
        <v>2540</v>
      </c>
      <c r="H176" t="s">
        <v>4654</v>
      </c>
      <c r="I176" t="s">
        <v>4640</v>
      </c>
      <c r="K176" t="s">
        <v>4023</v>
      </c>
      <c r="M176">
        <v>2019</v>
      </c>
      <c r="N176" t="s">
        <v>4681</v>
      </c>
      <c r="O176" t="s">
        <v>2580</v>
      </c>
      <c r="P176" t="s">
        <v>4162</v>
      </c>
      <c r="Q176" t="s">
        <v>4234</v>
      </c>
      <c r="R176" t="s">
        <v>2548</v>
      </c>
      <c r="S176" t="s">
        <v>2549</v>
      </c>
      <c r="U176">
        <v>0</v>
      </c>
      <c r="V176">
        <v>0</v>
      </c>
      <c r="X176" t="s">
        <v>4691</v>
      </c>
      <c r="Y176" s="266">
        <v>44386.340115740742</v>
      </c>
      <c r="Z176" t="s">
        <v>3829</v>
      </c>
      <c r="AA176" s="266">
        <v>44386.340115740742</v>
      </c>
      <c r="AB176" t="s">
        <v>3829</v>
      </c>
      <c r="AC176" t="s">
        <v>3831</v>
      </c>
      <c r="AD176" t="s">
        <v>3831</v>
      </c>
      <c r="AE176" t="s">
        <v>3831</v>
      </c>
      <c r="AF176" t="s">
        <v>3831</v>
      </c>
      <c r="AG176" t="s">
        <v>3831</v>
      </c>
      <c r="AH176" t="s">
        <v>3831</v>
      </c>
      <c r="AI176">
        <v>5.8763019999999999</v>
      </c>
    </row>
    <row r="177" spans="2:35" x14ac:dyDescent="0.25">
      <c r="B177">
        <v>175</v>
      </c>
      <c r="C177" t="s">
        <v>4286</v>
      </c>
      <c r="D177" t="s">
        <v>4692</v>
      </c>
      <c r="E177" t="s">
        <v>4688</v>
      </c>
      <c r="F177" t="s">
        <v>2540</v>
      </c>
      <c r="H177" t="s">
        <v>4654</v>
      </c>
      <c r="I177" t="s">
        <v>4640</v>
      </c>
      <c r="K177" t="s">
        <v>4693</v>
      </c>
      <c r="M177">
        <v>1985</v>
      </c>
      <c r="N177" t="s">
        <v>4681</v>
      </c>
      <c r="O177" t="s">
        <v>4157</v>
      </c>
      <c r="P177" t="s">
        <v>4158</v>
      </c>
      <c r="Q177" t="s">
        <v>4275</v>
      </c>
      <c r="R177" t="s">
        <v>2548</v>
      </c>
      <c r="S177" t="s">
        <v>2549</v>
      </c>
      <c r="U177">
        <v>0</v>
      </c>
      <c r="V177">
        <v>0</v>
      </c>
      <c r="X177" t="s">
        <v>4694</v>
      </c>
      <c r="Y177" s="266">
        <v>44386.340115740742</v>
      </c>
      <c r="Z177" t="s">
        <v>3829</v>
      </c>
      <c r="AA177" s="266">
        <v>44386.340115740742</v>
      </c>
      <c r="AB177" t="s">
        <v>3829</v>
      </c>
      <c r="AC177" t="s">
        <v>3831</v>
      </c>
      <c r="AD177" t="s">
        <v>3831</v>
      </c>
      <c r="AE177" t="s">
        <v>3831</v>
      </c>
      <c r="AF177" t="s">
        <v>3831</v>
      </c>
      <c r="AG177" t="s">
        <v>3831</v>
      </c>
      <c r="AH177" t="s">
        <v>3831</v>
      </c>
      <c r="AI177">
        <v>259.74790999999999</v>
      </c>
    </row>
    <row r="178" spans="2:35" x14ac:dyDescent="0.25">
      <c r="B178">
        <v>176</v>
      </c>
      <c r="C178" t="s">
        <v>4286</v>
      </c>
      <c r="D178" t="s">
        <v>4695</v>
      </c>
      <c r="E178" t="s">
        <v>4688</v>
      </c>
      <c r="F178" t="s">
        <v>2540</v>
      </c>
      <c r="H178" t="s">
        <v>4654</v>
      </c>
      <c r="I178" t="s">
        <v>4640</v>
      </c>
      <c r="K178" t="s">
        <v>4221</v>
      </c>
      <c r="M178">
        <v>1985</v>
      </c>
      <c r="N178" t="s">
        <v>4681</v>
      </c>
      <c r="O178" t="s">
        <v>2580</v>
      </c>
      <c r="P178" t="s">
        <v>4162</v>
      </c>
      <c r="Q178" t="s">
        <v>4234</v>
      </c>
      <c r="R178" t="s">
        <v>2548</v>
      </c>
      <c r="S178" t="s">
        <v>2549</v>
      </c>
      <c r="U178">
        <v>0</v>
      </c>
      <c r="V178">
        <v>0</v>
      </c>
      <c r="X178" t="s">
        <v>4696</v>
      </c>
      <c r="Y178" s="266">
        <v>44386.340115740742</v>
      </c>
      <c r="Z178" t="s">
        <v>3829</v>
      </c>
      <c r="AA178" s="266">
        <v>44386.340115740742</v>
      </c>
      <c r="AB178" t="s">
        <v>3829</v>
      </c>
      <c r="AC178" t="s">
        <v>3831</v>
      </c>
      <c r="AD178" t="s">
        <v>3831</v>
      </c>
      <c r="AE178" t="s">
        <v>3831</v>
      </c>
      <c r="AF178" t="s">
        <v>3831</v>
      </c>
      <c r="AG178" t="s">
        <v>3831</v>
      </c>
      <c r="AH178" t="s">
        <v>3831</v>
      </c>
      <c r="AI178">
        <v>23.913254999999999</v>
      </c>
    </row>
    <row r="179" spans="2:35" x14ac:dyDescent="0.25">
      <c r="B179">
        <v>177</v>
      </c>
      <c r="C179" t="s">
        <v>4286</v>
      </c>
      <c r="D179" t="s">
        <v>4697</v>
      </c>
      <c r="E179" t="s">
        <v>4688</v>
      </c>
      <c r="F179" t="s">
        <v>2540</v>
      </c>
      <c r="H179" t="s">
        <v>4654</v>
      </c>
      <c r="I179" t="s">
        <v>4640</v>
      </c>
      <c r="K179" t="s">
        <v>4698</v>
      </c>
      <c r="M179">
        <v>1985</v>
      </c>
      <c r="N179" t="s">
        <v>4681</v>
      </c>
      <c r="O179" t="s">
        <v>2580</v>
      </c>
      <c r="P179" t="s">
        <v>4162</v>
      </c>
      <c r="Q179" t="s">
        <v>4234</v>
      </c>
      <c r="R179" t="s">
        <v>2548</v>
      </c>
      <c r="S179" t="s">
        <v>2549</v>
      </c>
      <c r="U179">
        <v>0</v>
      </c>
      <c r="V179">
        <v>0</v>
      </c>
      <c r="X179" t="s">
        <v>4699</v>
      </c>
      <c r="Y179" s="266">
        <v>44386.340115740742</v>
      </c>
      <c r="Z179" t="s">
        <v>3829</v>
      </c>
      <c r="AA179" s="266">
        <v>44386.340115740742</v>
      </c>
      <c r="AB179" t="s">
        <v>3829</v>
      </c>
      <c r="AC179" t="s">
        <v>3831</v>
      </c>
      <c r="AD179" t="s">
        <v>3831</v>
      </c>
      <c r="AE179" t="s">
        <v>3831</v>
      </c>
      <c r="AF179" t="s">
        <v>3831</v>
      </c>
      <c r="AG179" t="s">
        <v>3831</v>
      </c>
      <c r="AH179" t="s">
        <v>3831</v>
      </c>
      <c r="AI179">
        <v>57.291668000000001</v>
      </c>
    </row>
    <row r="180" spans="2:35" x14ac:dyDescent="0.25">
      <c r="B180">
        <v>178</v>
      </c>
      <c r="C180" t="s">
        <v>4286</v>
      </c>
      <c r="D180" t="s">
        <v>4700</v>
      </c>
      <c r="E180" t="s">
        <v>4688</v>
      </c>
      <c r="F180" t="s">
        <v>2540</v>
      </c>
      <c r="H180" t="s">
        <v>4654</v>
      </c>
      <c r="I180" t="s">
        <v>4640</v>
      </c>
      <c r="K180" t="s">
        <v>4701</v>
      </c>
      <c r="M180">
        <v>1985</v>
      </c>
      <c r="N180" t="s">
        <v>4681</v>
      </c>
      <c r="O180" t="s">
        <v>2580</v>
      </c>
      <c r="P180" t="s">
        <v>4162</v>
      </c>
      <c r="Q180" t="s">
        <v>4222</v>
      </c>
      <c r="R180" t="s">
        <v>2548</v>
      </c>
      <c r="S180" t="s">
        <v>2549</v>
      </c>
      <c r="U180">
        <v>0</v>
      </c>
      <c r="V180">
        <v>0</v>
      </c>
      <c r="X180" t="s">
        <v>4702</v>
      </c>
      <c r="Y180" s="266">
        <v>44386.340115740742</v>
      </c>
      <c r="Z180" t="s">
        <v>3829</v>
      </c>
      <c r="AA180" s="266">
        <v>44386.340115740742</v>
      </c>
      <c r="AB180" t="s">
        <v>3829</v>
      </c>
      <c r="AC180" t="s">
        <v>3831</v>
      </c>
      <c r="AD180" t="s">
        <v>3831</v>
      </c>
      <c r="AE180" t="s">
        <v>3831</v>
      </c>
      <c r="AF180" t="s">
        <v>3831</v>
      </c>
      <c r="AG180" t="s">
        <v>3831</v>
      </c>
      <c r="AH180" t="s">
        <v>3831</v>
      </c>
      <c r="AI180">
        <v>92.954732000000007</v>
      </c>
    </row>
    <row r="181" spans="2:35" x14ac:dyDescent="0.25">
      <c r="B181">
        <v>179</v>
      </c>
      <c r="C181" t="s">
        <v>4286</v>
      </c>
      <c r="D181" t="s">
        <v>4703</v>
      </c>
      <c r="E181" t="s">
        <v>4688</v>
      </c>
      <c r="F181" t="s">
        <v>2540</v>
      </c>
      <c r="H181" t="s">
        <v>4654</v>
      </c>
      <c r="I181" t="s">
        <v>4640</v>
      </c>
      <c r="K181" t="s">
        <v>4288</v>
      </c>
      <c r="M181">
        <v>1985</v>
      </c>
      <c r="N181" t="s">
        <v>4681</v>
      </c>
      <c r="O181" t="s">
        <v>4157</v>
      </c>
      <c r="P181" t="s">
        <v>4204</v>
      </c>
      <c r="Q181" t="s">
        <v>4248</v>
      </c>
      <c r="R181" t="s">
        <v>2548</v>
      </c>
      <c r="S181" t="s">
        <v>2549</v>
      </c>
      <c r="U181">
        <v>0</v>
      </c>
      <c r="V181">
        <v>0</v>
      </c>
      <c r="X181" t="s">
        <v>4704</v>
      </c>
      <c r="Y181" s="266">
        <v>44386.340115740742</v>
      </c>
      <c r="Z181" t="s">
        <v>3829</v>
      </c>
      <c r="AA181" s="266">
        <v>44386.340115740742</v>
      </c>
      <c r="AB181" t="s">
        <v>3829</v>
      </c>
      <c r="AC181" t="s">
        <v>3831</v>
      </c>
      <c r="AD181" t="s">
        <v>3831</v>
      </c>
      <c r="AE181" t="s">
        <v>3831</v>
      </c>
      <c r="AF181" t="s">
        <v>3831</v>
      </c>
      <c r="AG181" t="s">
        <v>3831</v>
      </c>
      <c r="AH181" t="s">
        <v>3831</v>
      </c>
      <c r="AI181">
        <v>29.485019999999999</v>
      </c>
    </row>
    <row r="182" spans="2:35" x14ac:dyDescent="0.25">
      <c r="B182">
        <v>180</v>
      </c>
      <c r="C182" t="s">
        <v>4286</v>
      </c>
      <c r="D182" t="s">
        <v>4705</v>
      </c>
      <c r="E182" t="s">
        <v>4688</v>
      </c>
      <c r="F182" t="s">
        <v>2540</v>
      </c>
      <c r="H182" t="s">
        <v>4654</v>
      </c>
      <c r="I182" t="s">
        <v>4640</v>
      </c>
      <c r="K182" t="s">
        <v>4706</v>
      </c>
      <c r="M182">
        <v>1985</v>
      </c>
      <c r="N182" t="s">
        <v>4681</v>
      </c>
      <c r="O182" t="s">
        <v>2580</v>
      </c>
      <c r="P182" t="s">
        <v>4162</v>
      </c>
      <c r="Q182" t="s">
        <v>4707</v>
      </c>
      <c r="R182" t="s">
        <v>2548</v>
      </c>
      <c r="S182" t="s">
        <v>2549</v>
      </c>
      <c r="U182">
        <v>0</v>
      </c>
      <c r="V182">
        <v>0</v>
      </c>
      <c r="X182" t="s">
        <v>4708</v>
      </c>
      <c r="Y182" s="266">
        <v>44386.340115740742</v>
      </c>
      <c r="Z182" t="s">
        <v>3829</v>
      </c>
      <c r="AA182" s="266">
        <v>44386.340115740742</v>
      </c>
      <c r="AB182" t="s">
        <v>3829</v>
      </c>
      <c r="AC182" t="s">
        <v>3831</v>
      </c>
      <c r="AD182" t="s">
        <v>3831</v>
      </c>
      <c r="AE182" t="s">
        <v>3831</v>
      </c>
      <c r="AF182" t="s">
        <v>3831</v>
      </c>
      <c r="AG182" t="s">
        <v>3831</v>
      </c>
      <c r="AH182" t="s">
        <v>3831</v>
      </c>
      <c r="AI182">
        <v>247.48367300000001</v>
      </c>
    </row>
    <row r="183" spans="2:35" x14ac:dyDescent="0.25">
      <c r="B183">
        <v>181</v>
      </c>
      <c r="C183" t="s">
        <v>4286</v>
      </c>
      <c r="D183">
        <v>993</v>
      </c>
      <c r="E183" t="s">
        <v>4709</v>
      </c>
      <c r="F183" t="s">
        <v>2540</v>
      </c>
      <c r="G183" t="s">
        <v>4255</v>
      </c>
      <c r="H183" t="s">
        <v>4654</v>
      </c>
      <c r="I183" t="s">
        <v>4640</v>
      </c>
      <c r="J183" t="s">
        <v>4667</v>
      </c>
      <c r="K183" t="s">
        <v>4710</v>
      </c>
      <c r="M183">
        <v>1946</v>
      </c>
      <c r="N183" t="s">
        <v>4656</v>
      </c>
      <c r="O183" t="s">
        <v>2580</v>
      </c>
      <c r="P183" t="s">
        <v>4164</v>
      </c>
      <c r="Q183" t="s">
        <v>4165</v>
      </c>
      <c r="R183" t="s">
        <v>2548</v>
      </c>
      <c r="S183" t="s">
        <v>2549</v>
      </c>
      <c r="U183">
        <v>0</v>
      </c>
      <c r="V183">
        <v>0</v>
      </c>
      <c r="X183" t="s">
        <v>4711</v>
      </c>
      <c r="Y183" s="266">
        <v>44386.340115740742</v>
      </c>
      <c r="Z183" t="s">
        <v>3829</v>
      </c>
      <c r="AA183" s="266">
        <v>44386.340115740742</v>
      </c>
      <c r="AB183" t="s">
        <v>3829</v>
      </c>
      <c r="AC183" t="s">
        <v>3831</v>
      </c>
      <c r="AD183" t="s">
        <v>3831</v>
      </c>
      <c r="AE183" t="s">
        <v>3831</v>
      </c>
      <c r="AF183" t="s">
        <v>3831</v>
      </c>
      <c r="AG183" t="s">
        <v>3831</v>
      </c>
      <c r="AH183" t="s">
        <v>3831</v>
      </c>
      <c r="AI183">
        <v>143.87672800000001</v>
      </c>
    </row>
    <row r="184" spans="2:35" x14ac:dyDescent="0.25">
      <c r="B184">
        <v>182</v>
      </c>
      <c r="C184" t="s">
        <v>4286</v>
      </c>
      <c r="D184" t="s">
        <v>4712</v>
      </c>
      <c r="E184" t="s">
        <v>4709</v>
      </c>
      <c r="F184" t="s">
        <v>2540</v>
      </c>
      <c r="H184" t="s">
        <v>4654</v>
      </c>
      <c r="I184" t="s">
        <v>4640</v>
      </c>
      <c r="K184" t="s">
        <v>4713</v>
      </c>
      <c r="M184">
        <v>1946</v>
      </c>
      <c r="N184" t="s">
        <v>4656</v>
      </c>
      <c r="O184" t="s">
        <v>2580</v>
      </c>
      <c r="P184" t="s">
        <v>4164</v>
      </c>
      <c r="Q184" t="s">
        <v>4165</v>
      </c>
      <c r="R184" t="s">
        <v>2548</v>
      </c>
      <c r="S184" t="s">
        <v>2549</v>
      </c>
      <c r="U184">
        <v>0</v>
      </c>
      <c r="V184">
        <v>0</v>
      </c>
      <c r="X184" t="s">
        <v>4714</v>
      </c>
      <c r="Y184" s="266">
        <v>44386.340115740742</v>
      </c>
      <c r="Z184" t="s">
        <v>3829</v>
      </c>
      <c r="AA184" s="266">
        <v>44386.340115740742</v>
      </c>
      <c r="AB184" t="s">
        <v>3829</v>
      </c>
      <c r="AC184" t="s">
        <v>3831</v>
      </c>
      <c r="AD184" t="s">
        <v>3831</v>
      </c>
      <c r="AE184" t="s">
        <v>3831</v>
      </c>
      <c r="AF184" t="s">
        <v>3831</v>
      </c>
      <c r="AG184" t="s">
        <v>3831</v>
      </c>
      <c r="AH184" t="s">
        <v>3831</v>
      </c>
      <c r="AI184">
        <v>141.34976700000001</v>
      </c>
    </row>
    <row r="185" spans="2:35" x14ac:dyDescent="0.25">
      <c r="B185">
        <v>183</v>
      </c>
      <c r="C185" t="s">
        <v>4286</v>
      </c>
      <c r="D185" t="s">
        <v>4715</v>
      </c>
      <c r="E185" t="s">
        <v>4709</v>
      </c>
      <c r="F185" t="s">
        <v>2540</v>
      </c>
      <c r="H185" t="s">
        <v>4654</v>
      </c>
      <c r="I185" t="s">
        <v>4640</v>
      </c>
      <c r="K185" t="s">
        <v>4716</v>
      </c>
      <c r="M185">
        <v>1946</v>
      </c>
      <c r="N185" t="s">
        <v>4656</v>
      </c>
      <c r="O185" t="s">
        <v>2580</v>
      </c>
      <c r="P185" t="s">
        <v>4164</v>
      </c>
      <c r="Q185" t="s">
        <v>4165</v>
      </c>
      <c r="R185" t="s">
        <v>2548</v>
      </c>
      <c r="S185" t="s">
        <v>2549</v>
      </c>
      <c r="U185">
        <v>0</v>
      </c>
      <c r="V185">
        <v>0</v>
      </c>
      <c r="X185" t="s">
        <v>4717</v>
      </c>
      <c r="Y185" s="266">
        <v>44386.340115740742</v>
      </c>
      <c r="Z185" t="s">
        <v>3829</v>
      </c>
      <c r="AA185" s="266">
        <v>44386.340115740742</v>
      </c>
      <c r="AB185" t="s">
        <v>3829</v>
      </c>
      <c r="AC185" t="s">
        <v>3831</v>
      </c>
      <c r="AD185" t="s">
        <v>3831</v>
      </c>
      <c r="AE185" t="s">
        <v>3831</v>
      </c>
      <c r="AF185" t="s">
        <v>3831</v>
      </c>
      <c r="AG185" t="s">
        <v>3831</v>
      </c>
      <c r="AH185" t="s">
        <v>3831</v>
      </c>
      <c r="AI185">
        <v>212.07002399999999</v>
      </c>
    </row>
    <row r="186" spans="2:35" x14ac:dyDescent="0.25">
      <c r="B186">
        <v>184</v>
      </c>
      <c r="C186" t="s">
        <v>4286</v>
      </c>
      <c r="D186">
        <v>994</v>
      </c>
      <c r="E186" t="s">
        <v>4718</v>
      </c>
      <c r="F186" t="s">
        <v>2540</v>
      </c>
      <c r="G186" t="s">
        <v>4255</v>
      </c>
      <c r="H186" t="s">
        <v>4654</v>
      </c>
      <c r="I186" t="s">
        <v>4640</v>
      </c>
      <c r="J186" t="s">
        <v>4667</v>
      </c>
      <c r="K186" t="s">
        <v>4218</v>
      </c>
      <c r="M186">
        <v>1938</v>
      </c>
      <c r="N186" t="s">
        <v>4656</v>
      </c>
      <c r="O186" t="s">
        <v>2580</v>
      </c>
      <c r="P186" t="s">
        <v>4159</v>
      </c>
      <c r="Q186" t="s">
        <v>4719</v>
      </c>
      <c r="R186" t="s">
        <v>2548</v>
      </c>
      <c r="S186" t="s">
        <v>2549</v>
      </c>
      <c r="U186">
        <v>0</v>
      </c>
      <c r="V186">
        <v>0</v>
      </c>
      <c r="X186" t="s">
        <v>4720</v>
      </c>
      <c r="Y186" s="266">
        <v>44386.340115740742</v>
      </c>
      <c r="Z186" t="s">
        <v>3829</v>
      </c>
      <c r="AA186" s="266">
        <v>44386.340115740742</v>
      </c>
      <c r="AB186" t="s">
        <v>3829</v>
      </c>
      <c r="AC186" t="s">
        <v>3831</v>
      </c>
      <c r="AD186" t="s">
        <v>3831</v>
      </c>
      <c r="AE186" t="s">
        <v>3831</v>
      </c>
      <c r="AF186" t="s">
        <v>3831</v>
      </c>
      <c r="AG186" t="s">
        <v>3831</v>
      </c>
      <c r="AH186" t="s">
        <v>3831</v>
      </c>
      <c r="AI186">
        <v>76.608925999999997</v>
      </c>
    </row>
    <row r="187" spans="2:35" x14ac:dyDescent="0.25">
      <c r="B187">
        <v>185</v>
      </c>
      <c r="C187" t="s">
        <v>4286</v>
      </c>
      <c r="D187">
        <v>995</v>
      </c>
      <c r="E187" t="s">
        <v>4721</v>
      </c>
      <c r="F187" t="s">
        <v>2540</v>
      </c>
      <c r="G187" t="s">
        <v>4255</v>
      </c>
      <c r="H187" t="s">
        <v>4654</v>
      </c>
      <c r="I187" t="s">
        <v>4640</v>
      </c>
      <c r="K187" t="s">
        <v>4226</v>
      </c>
      <c r="M187">
        <v>1963</v>
      </c>
      <c r="N187" t="s">
        <v>4656</v>
      </c>
      <c r="O187" t="s">
        <v>2580</v>
      </c>
      <c r="P187" t="s">
        <v>4164</v>
      </c>
      <c r="Q187" t="s">
        <v>4166</v>
      </c>
      <c r="R187" t="s">
        <v>2548</v>
      </c>
      <c r="S187" t="s">
        <v>2549</v>
      </c>
      <c r="U187">
        <v>0</v>
      </c>
      <c r="V187">
        <v>0</v>
      </c>
      <c r="X187" t="s">
        <v>4722</v>
      </c>
      <c r="Y187" s="266">
        <v>44386.340115740742</v>
      </c>
      <c r="Z187" t="s">
        <v>3829</v>
      </c>
      <c r="AA187" s="266">
        <v>44386.340115740742</v>
      </c>
      <c r="AB187" t="s">
        <v>3829</v>
      </c>
      <c r="AC187" t="s">
        <v>3831</v>
      </c>
      <c r="AD187" t="s">
        <v>3831</v>
      </c>
      <c r="AE187" t="s">
        <v>3831</v>
      </c>
      <c r="AF187" t="s">
        <v>3831</v>
      </c>
      <c r="AG187" t="s">
        <v>3831</v>
      </c>
      <c r="AH187" t="s">
        <v>3831</v>
      </c>
      <c r="AI187">
        <v>25.260873</v>
      </c>
    </row>
    <row r="188" spans="2:35" x14ac:dyDescent="0.25">
      <c r="B188">
        <v>186</v>
      </c>
      <c r="C188" t="s">
        <v>4286</v>
      </c>
      <c r="D188" t="s">
        <v>4723</v>
      </c>
      <c r="E188" t="s">
        <v>4721</v>
      </c>
      <c r="F188" t="s">
        <v>2540</v>
      </c>
      <c r="H188" t="s">
        <v>4654</v>
      </c>
      <c r="I188" t="s">
        <v>4640</v>
      </c>
      <c r="K188" t="s">
        <v>4332</v>
      </c>
      <c r="N188" t="s">
        <v>4656</v>
      </c>
      <c r="O188" t="s">
        <v>2580</v>
      </c>
      <c r="P188" t="s">
        <v>4162</v>
      </c>
      <c r="Q188" t="s">
        <v>4156</v>
      </c>
      <c r="R188" t="s">
        <v>2548</v>
      </c>
      <c r="S188" t="s">
        <v>2549</v>
      </c>
      <c r="U188">
        <v>0</v>
      </c>
      <c r="V188">
        <v>0</v>
      </c>
      <c r="X188" t="s">
        <v>4724</v>
      </c>
      <c r="Y188" s="266">
        <v>44386.340115740742</v>
      </c>
      <c r="Z188" t="s">
        <v>3829</v>
      </c>
      <c r="AA188" s="266">
        <v>44386.340115740742</v>
      </c>
      <c r="AB188" t="s">
        <v>3829</v>
      </c>
      <c r="AC188" t="s">
        <v>3831</v>
      </c>
      <c r="AD188" t="s">
        <v>3831</v>
      </c>
      <c r="AE188" t="s">
        <v>3831</v>
      </c>
      <c r="AF188" t="s">
        <v>3831</v>
      </c>
      <c r="AG188" t="s">
        <v>3831</v>
      </c>
      <c r="AH188" t="s">
        <v>3831</v>
      </c>
      <c r="AI188">
        <v>18.228173999999999</v>
      </c>
    </row>
    <row r="189" spans="2:35" x14ac:dyDescent="0.25">
      <c r="B189">
        <v>187</v>
      </c>
      <c r="C189" t="s">
        <v>4286</v>
      </c>
      <c r="D189">
        <v>1009</v>
      </c>
      <c r="E189" t="s">
        <v>4725</v>
      </c>
      <c r="F189" t="s">
        <v>2540</v>
      </c>
      <c r="G189" t="s">
        <v>4255</v>
      </c>
      <c r="H189" t="s">
        <v>4654</v>
      </c>
      <c r="I189" t="s">
        <v>4640</v>
      </c>
      <c r="K189" t="s">
        <v>4726</v>
      </c>
      <c r="M189">
        <v>1963</v>
      </c>
      <c r="N189" t="s">
        <v>4656</v>
      </c>
      <c r="O189" t="s">
        <v>2580</v>
      </c>
      <c r="P189" t="s">
        <v>4164</v>
      </c>
      <c r="Q189" t="s">
        <v>4166</v>
      </c>
      <c r="R189" t="s">
        <v>2548</v>
      </c>
      <c r="S189" t="s">
        <v>2549</v>
      </c>
      <c r="U189">
        <v>0</v>
      </c>
      <c r="V189">
        <v>0</v>
      </c>
      <c r="X189" t="s">
        <v>4727</v>
      </c>
      <c r="Y189" s="266">
        <v>44386.340115740742</v>
      </c>
      <c r="Z189" t="s">
        <v>3829</v>
      </c>
      <c r="AA189" s="266">
        <v>44386.340115740742</v>
      </c>
      <c r="AB189" t="s">
        <v>3829</v>
      </c>
      <c r="AC189" t="s">
        <v>3831</v>
      </c>
      <c r="AD189" t="s">
        <v>3831</v>
      </c>
      <c r="AE189" t="s">
        <v>3831</v>
      </c>
      <c r="AF189" t="s">
        <v>3831</v>
      </c>
      <c r="AG189" t="s">
        <v>3831</v>
      </c>
      <c r="AH189" t="s">
        <v>3831</v>
      </c>
      <c r="AI189">
        <v>32.525691999999999</v>
      </c>
    </row>
    <row r="190" spans="2:35" x14ac:dyDescent="0.25">
      <c r="B190">
        <v>188</v>
      </c>
      <c r="C190" t="s">
        <v>4286</v>
      </c>
      <c r="D190" t="s">
        <v>4728</v>
      </c>
      <c r="E190" t="s">
        <v>4725</v>
      </c>
      <c r="F190" t="s">
        <v>2540</v>
      </c>
      <c r="H190" t="s">
        <v>4654</v>
      </c>
      <c r="I190" t="s">
        <v>4640</v>
      </c>
      <c r="K190" t="s">
        <v>4729</v>
      </c>
      <c r="M190">
        <v>1963</v>
      </c>
      <c r="N190" t="s">
        <v>4656</v>
      </c>
      <c r="O190" t="s">
        <v>2580</v>
      </c>
      <c r="P190" t="s">
        <v>4164</v>
      </c>
      <c r="Q190" t="s">
        <v>4166</v>
      </c>
      <c r="R190" t="s">
        <v>2548</v>
      </c>
      <c r="S190" t="s">
        <v>2549</v>
      </c>
      <c r="U190">
        <v>0</v>
      </c>
      <c r="V190">
        <v>0</v>
      </c>
      <c r="X190" t="s">
        <v>4730</v>
      </c>
      <c r="Y190" s="266">
        <v>44386.340115740742</v>
      </c>
      <c r="Z190" t="s">
        <v>3829</v>
      </c>
      <c r="AA190" s="266">
        <v>44386.340115740742</v>
      </c>
      <c r="AB190" t="s">
        <v>3829</v>
      </c>
      <c r="AC190" t="s">
        <v>3831</v>
      </c>
      <c r="AD190" t="s">
        <v>3831</v>
      </c>
      <c r="AE190" t="s">
        <v>3831</v>
      </c>
      <c r="AF190" t="s">
        <v>3831</v>
      </c>
      <c r="AG190" t="s">
        <v>3831</v>
      </c>
      <c r="AH190" t="s">
        <v>3831</v>
      </c>
      <c r="AI190">
        <v>109.001823</v>
      </c>
    </row>
    <row r="191" spans="2:35" x14ac:dyDescent="0.25">
      <c r="B191">
        <v>189</v>
      </c>
      <c r="C191" t="s">
        <v>4286</v>
      </c>
      <c r="D191">
        <v>1010</v>
      </c>
      <c r="E191" t="s">
        <v>4731</v>
      </c>
      <c r="F191" t="s">
        <v>2540</v>
      </c>
      <c r="G191" t="s">
        <v>4255</v>
      </c>
      <c r="H191" t="s">
        <v>4654</v>
      </c>
      <c r="I191" t="s">
        <v>4640</v>
      </c>
      <c r="J191" t="s">
        <v>41</v>
      </c>
      <c r="K191" t="s">
        <v>4288</v>
      </c>
      <c r="L191" t="s">
        <v>41</v>
      </c>
      <c r="M191">
        <v>1935</v>
      </c>
      <c r="N191" t="s">
        <v>4681</v>
      </c>
      <c r="O191" t="s">
        <v>2591</v>
      </c>
      <c r="P191" t="s">
        <v>2591</v>
      </c>
      <c r="Q191" t="s">
        <v>2690</v>
      </c>
      <c r="R191" t="s">
        <v>2548</v>
      </c>
      <c r="S191" t="s">
        <v>2549</v>
      </c>
      <c r="T191" t="s">
        <v>4660</v>
      </c>
      <c r="U191">
        <v>0</v>
      </c>
      <c r="V191">
        <v>0</v>
      </c>
      <c r="X191" t="s">
        <v>4732</v>
      </c>
      <c r="Y191" s="266">
        <v>44386.340115740742</v>
      </c>
      <c r="Z191" t="s">
        <v>3829</v>
      </c>
      <c r="AA191" s="266">
        <v>44386.340115740742</v>
      </c>
      <c r="AB191" t="s">
        <v>3829</v>
      </c>
      <c r="AC191" t="s">
        <v>3831</v>
      </c>
      <c r="AD191" t="s">
        <v>3831</v>
      </c>
      <c r="AE191" t="s">
        <v>3831</v>
      </c>
      <c r="AF191" t="s">
        <v>3831</v>
      </c>
      <c r="AG191" t="s">
        <v>3831</v>
      </c>
      <c r="AH191" t="s">
        <v>3831</v>
      </c>
      <c r="AI191">
        <v>28.816155999999999</v>
      </c>
    </row>
    <row r="192" spans="2:35" x14ac:dyDescent="0.25">
      <c r="B192">
        <v>190</v>
      </c>
      <c r="C192" t="s">
        <v>4286</v>
      </c>
      <c r="D192">
        <v>1011</v>
      </c>
      <c r="E192" t="s">
        <v>4733</v>
      </c>
      <c r="F192" t="s">
        <v>2540</v>
      </c>
      <c r="G192" t="s">
        <v>4255</v>
      </c>
      <c r="H192" t="s">
        <v>4654</v>
      </c>
      <c r="I192" t="s">
        <v>4640</v>
      </c>
      <c r="J192" t="s">
        <v>4734</v>
      </c>
      <c r="K192" t="s">
        <v>4735</v>
      </c>
      <c r="M192">
        <v>2018</v>
      </c>
      <c r="N192" t="s">
        <v>4681</v>
      </c>
      <c r="O192" t="s">
        <v>2580</v>
      </c>
      <c r="P192" t="s">
        <v>2581</v>
      </c>
      <c r="Q192" t="s">
        <v>4736</v>
      </c>
      <c r="R192" t="s">
        <v>2548</v>
      </c>
      <c r="S192" t="s">
        <v>2549</v>
      </c>
      <c r="U192">
        <v>0</v>
      </c>
      <c r="V192">
        <v>0</v>
      </c>
      <c r="X192" t="s">
        <v>4737</v>
      </c>
      <c r="Y192" s="266">
        <v>44386.340115740742</v>
      </c>
      <c r="Z192" t="s">
        <v>3829</v>
      </c>
      <c r="AA192" s="266">
        <v>44386.340115740742</v>
      </c>
      <c r="AB192" t="s">
        <v>3829</v>
      </c>
      <c r="AC192" t="s">
        <v>3831</v>
      </c>
      <c r="AD192" t="s">
        <v>3831</v>
      </c>
      <c r="AE192" t="s">
        <v>3831</v>
      </c>
      <c r="AF192" t="s">
        <v>3831</v>
      </c>
      <c r="AG192" t="s">
        <v>3831</v>
      </c>
      <c r="AH192" t="s">
        <v>3831</v>
      </c>
      <c r="AI192">
        <v>499.86118699999997</v>
      </c>
    </row>
    <row r="193" spans="2:35" x14ac:dyDescent="0.25">
      <c r="B193">
        <v>191</v>
      </c>
      <c r="C193" t="s">
        <v>4286</v>
      </c>
      <c r="D193">
        <v>1012</v>
      </c>
      <c r="E193" t="s">
        <v>4738</v>
      </c>
      <c r="F193" t="s">
        <v>2540</v>
      </c>
      <c r="G193" t="s">
        <v>4255</v>
      </c>
      <c r="H193" t="s">
        <v>4654</v>
      </c>
      <c r="I193" t="s">
        <v>4640</v>
      </c>
      <c r="K193" t="s">
        <v>4739</v>
      </c>
      <c r="M193">
        <v>2012</v>
      </c>
      <c r="N193" t="s">
        <v>4681</v>
      </c>
      <c r="O193" t="s">
        <v>2591</v>
      </c>
      <c r="P193" t="s">
        <v>2591</v>
      </c>
      <c r="Q193" t="s">
        <v>4188</v>
      </c>
      <c r="R193" t="s">
        <v>2548</v>
      </c>
      <c r="S193" t="s">
        <v>2549</v>
      </c>
      <c r="U193">
        <v>0</v>
      </c>
      <c r="V193">
        <v>0</v>
      </c>
      <c r="X193" t="s">
        <v>4740</v>
      </c>
      <c r="Y193" s="266">
        <v>44386.340115740742</v>
      </c>
      <c r="Z193" t="s">
        <v>3829</v>
      </c>
      <c r="AA193" s="266">
        <v>44386.340115740742</v>
      </c>
      <c r="AB193" t="s">
        <v>3829</v>
      </c>
      <c r="AC193" t="s">
        <v>3831</v>
      </c>
      <c r="AD193" t="s">
        <v>3831</v>
      </c>
      <c r="AE193" t="s">
        <v>3831</v>
      </c>
      <c r="AF193" t="s">
        <v>3831</v>
      </c>
      <c r="AG193" t="s">
        <v>3831</v>
      </c>
      <c r="AH193" t="s">
        <v>3831</v>
      </c>
      <c r="AI193">
        <v>68.163686999999996</v>
      </c>
    </row>
    <row r="194" spans="2:35" x14ac:dyDescent="0.25">
      <c r="B194">
        <v>192</v>
      </c>
      <c r="C194" t="s">
        <v>4286</v>
      </c>
      <c r="D194" t="s">
        <v>4741</v>
      </c>
      <c r="E194" t="s">
        <v>4742</v>
      </c>
      <c r="F194" t="s">
        <v>2540</v>
      </c>
      <c r="H194" t="s">
        <v>4654</v>
      </c>
      <c r="I194" t="s">
        <v>4640</v>
      </c>
      <c r="K194" t="s">
        <v>4743</v>
      </c>
      <c r="M194">
        <v>1929</v>
      </c>
      <c r="N194" t="s">
        <v>4681</v>
      </c>
      <c r="O194" t="s">
        <v>2591</v>
      </c>
      <c r="P194" t="s">
        <v>2591</v>
      </c>
      <c r="Q194" t="s">
        <v>4188</v>
      </c>
      <c r="R194" t="s">
        <v>2548</v>
      </c>
      <c r="S194" t="s">
        <v>2549</v>
      </c>
      <c r="U194">
        <v>0</v>
      </c>
      <c r="V194">
        <v>0</v>
      </c>
      <c r="X194" t="s">
        <v>4744</v>
      </c>
      <c r="Y194" s="266">
        <v>44386.340115740742</v>
      </c>
      <c r="Z194" t="s">
        <v>3829</v>
      </c>
      <c r="AA194" s="266">
        <v>44386.340115740742</v>
      </c>
      <c r="AB194" t="s">
        <v>3829</v>
      </c>
      <c r="AC194" t="s">
        <v>3831</v>
      </c>
      <c r="AD194" t="s">
        <v>3831</v>
      </c>
      <c r="AE194" t="s">
        <v>3831</v>
      </c>
      <c r="AF194" t="s">
        <v>3831</v>
      </c>
      <c r="AG194" t="s">
        <v>3831</v>
      </c>
      <c r="AH194" t="s">
        <v>3831</v>
      </c>
      <c r="AI194">
        <v>123.627315</v>
      </c>
    </row>
    <row r="195" spans="2:35" x14ac:dyDescent="0.25">
      <c r="B195">
        <v>193</v>
      </c>
      <c r="C195" t="s">
        <v>4286</v>
      </c>
      <c r="D195">
        <v>1014</v>
      </c>
      <c r="E195" t="s">
        <v>4745</v>
      </c>
      <c r="F195" t="s">
        <v>2540</v>
      </c>
      <c r="G195" t="s">
        <v>4255</v>
      </c>
      <c r="H195" t="s">
        <v>4654</v>
      </c>
      <c r="I195" t="s">
        <v>4640</v>
      </c>
      <c r="K195" t="s">
        <v>4229</v>
      </c>
      <c r="M195">
        <v>1929</v>
      </c>
      <c r="N195" t="s">
        <v>4681</v>
      </c>
      <c r="O195" t="s">
        <v>2591</v>
      </c>
      <c r="P195" t="s">
        <v>2591</v>
      </c>
      <c r="Q195" t="s">
        <v>4188</v>
      </c>
      <c r="R195" t="s">
        <v>2548</v>
      </c>
      <c r="S195" t="s">
        <v>2549</v>
      </c>
      <c r="U195">
        <v>0</v>
      </c>
      <c r="V195">
        <v>0</v>
      </c>
      <c r="X195" t="s">
        <v>4746</v>
      </c>
      <c r="Y195" s="266">
        <v>44386.340115740742</v>
      </c>
      <c r="Z195" t="s">
        <v>3829</v>
      </c>
      <c r="AA195" s="266">
        <v>44386.340115740742</v>
      </c>
      <c r="AB195" t="s">
        <v>3829</v>
      </c>
      <c r="AC195" t="s">
        <v>3831</v>
      </c>
      <c r="AD195" t="s">
        <v>3831</v>
      </c>
      <c r="AE195" t="s">
        <v>3831</v>
      </c>
      <c r="AF195" t="s">
        <v>3831</v>
      </c>
      <c r="AG195" t="s">
        <v>3831</v>
      </c>
      <c r="AH195" t="s">
        <v>3831</v>
      </c>
      <c r="AI195">
        <v>298.19937199999998</v>
      </c>
    </row>
    <row r="196" spans="2:35" x14ac:dyDescent="0.25">
      <c r="B196">
        <v>194</v>
      </c>
      <c r="C196" t="s">
        <v>4286</v>
      </c>
      <c r="D196">
        <v>1015</v>
      </c>
      <c r="E196" t="s">
        <v>4747</v>
      </c>
      <c r="F196" t="s">
        <v>2540</v>
      </c>
      <c r="G196" t="s">
        <v>4255</v>
      </c>
      <c r="H196" t="s">
        <v>4654</v>
      </c>
      <c r="I196" t="s">
        <v>4640</v>
      </c>
      <c r="K196" t="s">
        <v>4659</v>
      </c>
      <c r="M196">
        <v>1929</v>
      </c>
      <c r="N196" t="s">
        <v>4681</v>
      </c>
      <c r="O196" t="s">
        <v>2591</v>
      </c>
      <c r="P196" t="s">
        <v>2591</v>
      </c>
      <c r="Q196" t="s">
        <v>4188</v>
      </c>
      <c r="R196" t="s">
        <v>2548</v>
      </c>
      <c r="S196" t="s">
        <v>2549</v>
      </c>
      <c r="U196">
        <v>0</v>
      </c>
      <c r="V196">
        <v>0</v>
      </c>
      <c r="X196" t="s">
        <v>4748</v>
      </c>
      <c r="Y196" s="266">
        <v>44386.340115740742</v>
      </c>
      <c r="Z196" t="s">
        <v>3829</v>
      </c>
      <c r="AA196" s="266">
        <v>44386.340115740742</v>
      </c>
      <c r="AB196" t="s">
        <v>3829</v>
      </c>
      <c r="AC196" t="s">
        <v>3831</v>
      </c>
      <c r="AD196" t="s">
        <v>3831</v>
      </c>
      <c r="AE196" t="s">
        <v>3831</v>
      </c>
      <c r="AF196" t="s">
        <v>3831</v>
      </c>
      <c r="AG196" t="s">
        <v>3831</v>
      </c>
      <c r="AH196" t="s">
        <v>3831</v>
      </c>
      <c r="AI196">
        <v>66.146558999999996</v>
      </c>
    </row>
    <row r="197" spans="2:35" x14ac:dyDescent="0.25">
      <c r="B197">
        <v>195</v>
      </c>
      <c r="C197" t="s">
        <v>4286</v>
      </c>
      <c r="D197" t="s">
        <v>4749</v>
      </c>
      <c r="E197" t="s">
        <v>4747</v>
      </c>
      <c r="F197" t="s">
        <v>2540</v>
      </c>
      <c r="H197" t="s">
        <v>4654</v>
      </c>
      <c r="I197" t="s">
        <v>4640</v>
      </c>
      <c r="K197" t="s">
        <v>4750</v>
      </c>
      <c r="M197">
        <v>1929</v>
      </c>
      <c r="N197" t="s">
        <v>4681</v>
      </c>
      <c r="O197" t="s">
        <v>2591</v>
      </c>
      <c r="P197" t="s">
        <v>2591</v>
      </c>
      <c r="Q197" t="s">
        <v>4188</v>
      </c>
      <c r="R197" t="s">
        <v>2548</v>
      </c>
      <c r="S197" t="s">
        <v>2549</v>
      </c>
      <c r="U197">
        <v>0</v>
      </c>
      <c r="V197">
        <v>0</v>
      </c>
      <c r="X197" t="s">
        <v>4751</v>
      </c>
      <c r="Y197" s="266">
        <v>44386.340115740742</v>
      </c>
      <c r="Z197" t="s">
        <v>3829</v>
      </c>
      <c r="AA197" s="266">
        <v>44386.340115740742</v>
      </c>
      <c r="AB197" t="s">
        <v>3829</v>
      </c>
      <c r="AC197" t="s">
        <v>3831</v>
      </c>
      <c r="AD197" t="s">
        <v>3831</v>
      </c>
      <c r="AE197" t="s">
        <v>3831</v>
      </c>
      <c r="AF197" t="s">
        <v>3831</v>
      </c>
      <c r="AG197" t="s">
        <v>3831</v>
      </c>
      <c r="AH197" t="s">
        <v>3831</v>
      </c>
      <c r="AI197">
        <v>64.395297999999997</v>
      </c>
    </row>
    <row r="198" spans="2:35" x14ac:dyDescent="0.25">
      <c r="B198">
        <v>196</v>
      </c>
      <c r="C198" t="s">
        <v>4286</v>
      </c>
      <c r="D198">
        <v>1016</v>
      </c>
      <c r="E198" t="s">
        <v>4752</v>
      </c>
      <c r="F198" t="s">
        <v>2540</v>
      </c>
      <c r="G198" t="s">
        <v>4255</v>
      </c>
      <c r="H198" t="s">
        <v>4654</v>
      </c>
      <c r="I198" t="s">
        <v>4640</v>
      </c>
      <c r="K198" t="s">
        <v>4753</v>
      </c>
      <c r="M198">
        <v>1929</v>
      </c>
      <c r="N198" t="s">
        <v>4681</v>
      </c>
      <c r="O198" t="s">
        <v>2591</v>
      </c>
      <c r="P198" t="s">
        <v>2591</v>
      </c>
      <c r="Q198" t="s">
        <v>4188</v>
      </c>
      <c r="R198" t="s">
        <v>2548</v>
      </c>
      <c r="S198" t="s">
        <v>2549</v>
      </c>
      <c r="U198">
        <v>0</v>
      </c>
      <c r="V198">
        <v>0</v>
      </c>
      <c r="X198" t="s">
        <v>4754</v>
      </c>
      <c r="Y198" s="266">
        <v>44386.340115740742</v>
      </c>
      <c r="Z198" t="s">
        <v>3829</v>
      </c>
      <c r="AA198" s="266">
        <v>44386.340115740742</v>
      </c>
      <c r="AB198" t="s">
        <v>3829</v>
      </c>
      <c r="AC198" t="s">
        <v>3831</v>
      </c>
      <c r="AD198" t="s">
        <v>3831</v>
      </c>
      <c r="AE198" t="s">
        <v>3831</v>
      </c>
      <c r="AF198" t="s">
        <v>3831</v>
      </c>
      <c r="AG198" t="s">
        <v>3831</v>
      </c>
      <c r="AH198" t="s">
        <v>3831</v>
      </c>
      <c r="AI198">
        <v>40.680624000000002</v>
      </c>
    </row>
    <row r="199" spans="2:35" x14ac:dyDescent="0.25">
      <c r="B199">
        <v>197</v>
      </c>
      <c r="C199" t="s">
        <v>4286</v>
      </c>
      <c r="D199" t="s">
        <v>4755</v>
      </c>
      <c r="E199" t="s">
        <v>4752</v>
      </c>
      <c r="F199" t="s">
        <v>2540</v>
      </c>
      <c r="H199" t="s">
        <v>4654</v>
      </c>
      <c r="I199" t="s">
        <v>4640</v>
      </c>
      <c r="K199" t="s">
        <v>4273</v>
      </c>
      <c r="M199">
        <v>1929</v>
      </c>
      <c r="N199" t="s">
        <v>4681</v>
      </c>
      <c r="O199" t="s">
        <v>2591</v>
      </c>
      <c r="P199" t="s">
        <v>2591</v>
      </c>
      <c r="Q199" t="s">
        <v>4188</v>
      </c>
      <c r="R199" t="s">
        <v>2548</v>
      </c>
      <c r="S199" t="s">
        <v>2549</v>
      </c>
      <c r="U199">
        <v>0</v>
      </c>
      <c r="V199">
        <v>0</v>
      </c>
      <c r="X199" t="s">
        <v>4756</v>
      </c>
      <c r="Y199" s="266">
        <v>44386.340115740742</v>
      </c>
      <c r="Z199" t="s">
        <v>3829</v>
      </c>
      <c r="AA199" s="266">
        <v>44386.340115740742</v>
      </c>
      <c r="AB199" t="s">
        <v>3829</v>
      </c>
      <c r="AC199" t="s">
        <v>3831</v>
      </c>
      <c r="AD199" t="s">
        <v>3831</v>
      </c>
      <c r="AE199" t="s">
        <v>3831</v>
      </c>
      <c r="AF199" t="s">
        <v>3831</v>
      </c>
      <c r="AG199" t="s">
        <v>3831</v>
      </c>
      <c r="AH199" t="s">
        <v>3831</v>
      </c>
      <c r="AI199">
        <v>48.344206999999997</v>
      </c>
    </row>
    <row r="200" spans="2:35" x14ac:dyDescent="0.25">
      <c r="B200">
        <v>198</v>
      </c>
      <c r="C200" t="s">
        <v>4286</v>
      </c>
      <c r="D200">
        <v>1017</v>
      </c>
      <c r="E200" t="s">
        <v>4757</v>
      </c>
      <c r="F200" t="s">
        <v>2540</v>
      </c>
      <c r="G200" t="s">
        <v>4255</v>
      </c>
      <c r="H200" t="s">
        <v>4654</v>
      </c>
      <c r="I200" t="s">
        <v>4640</v>
      </c>
      <c r="J200" t="s">
        <v>4667</v>
      </c>
      <c r="K200" t="s">
        <v>4758</v>
      </c>
      <c r="L200" t="s">
        <v>41</v>
      </c>
      <c r="M200">
        <v>1930</v>
      </c>
      <c r="N200" t="s">
        <v>4656</v>
      </c>
      <c r="O200" t="s">
        <v>2580</v>
      </c>
      <c r="P200" t="s">
        <v>4159</v>
      </c>
      <c r="Q200" t="s">
        <v>4191</v>
      </c>
      <c r="R200" t="s">
        <v>2548</v>
      </c>
      <c r="S200" t="s">
        <v>2549</v>
      </c>
      <c r="T200" t="s">
        <v>4660</v>
      </c>
      <c r="U200">
        <v>0</v>
      </c>
      <c r="V200">
        <v>0</v>
      </c>
      <c r="X200" t="s">
        <v>4759</v>
      </c>
      <c r="Y200" s="266">
        <v>44386.340115740742</v>
      </c>
      <c r="Z200" t="s">
        <v>3829</v>
      </c>
      <c r="AA200" s="266">
        <v>44386.340115740742</v>
      </c>
      <c r="AB200" t="s">
        <v>3829</v>
      </c>
      <c r="AC200" t="s">
        <v>3831</v>
      </c>
      <c r="AD200" t="s">
        <v>3831</v>
      </c>
      <c r="AE200" t="s">
        <v>3831</v>
      </c>
      <c r="AF200" t="s">
        <v>3831</v>
      </c>
      <c r="AG200" t="s">
        <v>3831</v>
      </c>
      <c r="AH200" t="s">
        <v>3831</v>
      </c>
      <c r="AI200">
        <v>29.59657</v>
      </c>
    </row>
    <row r="201" spans="2:35" x14ac:dyDescent="0.25">
      <c r="B201">
        <v>199</v>
      </c>
      <c r="C201" t="s">
        <v>4286</v>
      </c>
      <c r="D201">
        <v>1018</v>
      </c>
      <c r="E201" t="s">
        <v>4760</v>
      </c>
      <c r="F201" t="s">
        <v>2540</v>
      </c>
      <c r="G201" t="s">
        <v>4255</v>
      </c>
      <c r="H201" t="s">
        <v>4654</v>
      </c>
      <c r="I201" t="s">
        <v>4640</v>
      </c>
      <c r="K201" t="s">
        <v>4761</v>
      </c>
      <c r="M201">
        <v>1953</v>
      </c>
      <c r="N201" t="s">
        <v>4681</v>
      </c>
      <c r="O201" t="s">
        <v>4157</v>
      </c>
      <c r="P201" t="s">
        <v>4168</v>
      </c>
      <c r="Q201" t="s">
        <v>4244</v>
      </c>
      <c r="R201" t="s">
        <v>2548</v>
      </c>
      <c r="S201" t="s">
        <v>2549</v>
      </c>
      <c r="U201">
        <v>0</v>
      </c>
      <c r="V201">
        <v>0</v>
      </c>
      <c r="X201" t="s">
        <v>4762</v>
      </c>
      <c r="Y201" s="266">
        <v>44386.340115740742</v>
      </c>
      <c r="Z201" t="s">
        <v>3829</v>
      </c>
      <c r="AA201" s="266">
        <v>44386.340115740742</v>
      </c>
      <c r="AB201" t="s">
        <v>3829</v>
      </c>
      <c r="AC201" t="s">
        <v>3831</v>
      </c>
      <c r="AD201" t="s">
        <v>3831</v>
      </c>
      <c r="AE201" t="s">
        <v>3831</v>
      </c>
      <c r="AF201" t="s">
        <v>3831</v>
      </c>
      <c r="AG201" t="s">
        <v>3831</v>
      </c>
      <c r="AH201" t="s">
        <v>3831</v>
      </c>
      <c r="AI201">
        <v>291.976518</v>
      </c>
    </row>
    <row r="202" spans="2:35" x14ac:dyDescent="0.25">
      <c r="B202">
        <v>200</v>
      </c>
      <c r="C202" t="s">
        <v>4286</v>
      </c>
      <c r="D202">
        <v>1019</v>
      </c>
      <c r="E202" t="s">
        <v>4763</v>
      </c>
      <c r="F202" t="s">
        <v>2540</v>
      </c>
      <c r="G202" t="s">
        <v>4255</v>
      </c>
      <c r="H202" t="s">
        <v>4654</v>
      </c>
      <c r="I202" t="s">
        <v>4640</v>
      </c>
      <c r="J202" t="s">
        <v>4422</v>
      </c>
      <c r="K202" t="s">
        <v>4753</v>
      </c>
      <c r="M202">
        <v>1939</v>
      </c>
      <c r="N202" t="s">
        <v>4681</v>
      </c>
      <c r="O202" t="s">
        <v>2580</v>
      </c>
      <c r="P202" t="s">
        <v>4159</v>
      </c>
      <c r="Q202" t="s">
        <v>4170</v>
      </c>
      <c r="R202" t="s">
        <v>2548</v>
      </c>
      <c r="S202" t="s">
        <v>2549</v>
      </c>
      <c r="U202">
        <v>0</v>
      </c>
      <c r="V202">
        <v>0</v>
      </c>
      <c r="X202" t="s">
        <v>4764</v>
      </c>
      <c r="Y202" s="266">
        <v>44386.340115740742</v>
      </c>
      <c r="Z202" t="s">
        <v>3829</v>
      </c>
      <c r="AA202" s="266">
        <v>44386.340115740742</v>
      </c>
      <c r="AB202" t="s">
        <v>3829</v>
      </c>
      <c r="AC202" t="s">
        <v>3831</v>
      </c>
      <c r="AD202" t="s">
        <v>3831</v>
      </c>
      <c r="AE202" t="s">
        <v>3831</v>
      </c>
      <c r="AF202" t="s">
        <v>3831</v>
      </c>
      <c r="AG202" t="s">
        <v>3831</v>
      </c>
      <c r="AH202" t="s">
        <v>3831</v>
      </c>
      <c r="AI202">
        <v>40.943961999999999</v>
      </c>
    </row>
    <row r="203" spans="2:35" x14ac:dyDescent="0.25">
      <c r="B203">
        <v>201</v>
      </c>
      <c r="C203" t="s">
        <v>4286</v>
      </c>
      <c r="D203">
        <v>1020</v>
      </c>
      <c r="E203" t="s">
        <v>4765</v>
      </c>
      <c r="F203" t="s">
        <v>2540</v>
      </c>
      <c r="G203" t="s">
        <v>4255</v>
      </c>
      <c r="H203" t="s">
        <v>4654</v>
      </c>
      <c r="I203" t="s">
        <v>4640</v>
      </c>
      <c r="K203" t="s">
        <v>4766</v>
      </c>
      <c r="M203">
        <v>2005</v>
      </c>
      <c r="N203" t="s">
        <v>4656</v>
      </c>
      <c r="O203" t="s">
        <v>2580</v>
      </c>
      <c r="P203" t="s">
        <v>4161</v>
      </c>
      <c r="Q203" t="s">
        <v>4767</v>
      </c>
      <c r="R203" t="s">
        <v>2548</v>
      </c>
      <c r="S203" t="s">
        <v>2549</v>
      </c>
      <c r="U203">
        <v>0</v>
      </c>
      <c r="V203">
        <v>0</v>
      </c>
      <c r="X203" t="s">
        <v>4768</v>
      </c>
      <c r="Y203" s="266">
        <v>44386.340115740742</v>
      </c>
      <c r="Z203" t="s">
        <v>3829</v>
      </c>
      <c r="AA203" s="266">
        <v>44386.340115740742</v>
      </c>
      <c r="AB203" t="s">
        <v>3829</v>
      </c>
      <c r="AC203" t="s">
        <v>3831</v>
      </c>
      <c r="AD203" t="s">
        <v>3831</v>
      </c>
      <c r="AE203" t="s">
        <v>3831</v>
      </c>
      <c r="AF203" t="s">
        <v>3831</v>
      </c>
      <c r="AG203" t="s">
        <v>3831</v>
      </c>
      <c r="AH203" t="s">
        <v>3831</v>
      </c>
      <c r="AI203">
        <v>191.83579700000001</v>
      </c>
    </row>
    <row r="204" spans="2:35" x14ac:dyDescent="0.25">
      <c r="B204">
        <v>202</v>
      </c>
      <c r="C204" t="s">
        <v>4286</v>
      </c>
      <c r="D204">
        <v>1021</v>
      </c>
      <c r="E204" t="s">
        <v>4769</v>
      </c>
      <c r="F204" t="s">
        <v>2540</v>
      </c>
      <c r="G204" t="s">
        <v>4255</v>
      </c>
      <c r="H204" t="s">
        <v>4654</v>
      </c>
      <c r="I204" t="s">
        <v>4640</v>
      </c>
      <c r="J204" t="s">
        <v>4667</v>
      </c>
      <c r="K204" t="s">
        <v>4226</v>
      </c>
      <c r="M204">
        <v>1937</v>
      </c>
      <c r="N204" t="s">
        <v>4656</v>
      </c>
      <c r="O204" t="s">
        <v>2580</v>
      </c>
      <c r="P204" t="s">
        <v>4162</v>
      </c>
      <c r="Q204" t="s">
        <v>4163</v>
      </c>
      <c r="R204" t="s">
        <v>2548</v>
      </c>
      <c r="S204" t="s">
        <v>2549</v>
      </c>
      <c r="U204">
        <v>0</v>
      </c>
      <c r="V204">
        <v>0</v>
      </c>
      <c r="X204" t="s">
        <v>4770</v>
      </c>
      <c r="Y204" s="266">
        <v>44386.340115740742</v>
      </c>
      <c r="Z204" t="s">
        <v>3829</v>
      </c>
      <c r="AA204" s="266">
        <v>44386.340115740742</v>
      </c>
      <c r="AB204" t="s">
        <v>3829</v>
      </c>
      <c r="AC204" t="s">
        <v>3831</v>
      </c>
      <c r="AD204" t="s">
        <v>3831</v>
      </c>
      <c r="AE204" t="s">
        <v>3831</v>
      </c>
      <c r="AF204" t="s">
        <v>3831</v>
      </c>
      <c r="AG204" t="s">
        <v>3831</v>
      </c>
      <c r="AH204" t="s">
        <v>3831</v>
      </c>
      <c r="AI204">
        <v>24.595863999999999</v>
      </c>
    </row>
    <row r="205" spans="2:35" x14ac:dyDescent="0.25">
      <c r="B205">
        <v>203</v>
      </c>
      <c r="C205" t="s">
        <v>4286</v>
      </c>
      <c r="D205">
        <v>761</v>
      </c>
      <c r="E205" t="s">
        <v>4771</v>
      </c>
      <c r="F205" t="s">
        <v>2540</v>
      </c>
      <c r="G205" t="s">
        <v>2541</v>
      </c>
      <c r="H205" t="s">
        <v>2542</v>
      </c>
      <c r="I205" t="s">
        <v>2543</v>
      </c>
      <c r="J205" t="s">
        <v>4136</v>
      </c>
      <c r="K205" s="16">
        <v>42555</v>
      </c>
      <c r="L205" t="s">
        <v>4136</v>
      </c>
      <c r="M205">
        <v>2007</v>
      </c>
      <c r="N205" t="s">
        <v>2579</v>
      </c>
      <c r="O205" t="s">
        <v>2584</v>
      </c>
      <c r="P205" t="s">
        <v>2655</v>
      </c>
      <c r="Q205" t="s">
        <v>4772</v>
      </c>
      <c r="R205" t="s">
        <v>2548</v>
      </c>
      <c r="S205" t="s">
        <v>2549</v>
      </c>
      <c r="U205">
        <v>0</v>
      </c>
      <c r="V205">
        <v>0</v>
      </c>
      <c r="X205" t="s">
        <v>4773</v>
      </c>
      <c r="Y205" s="266">
        <v>44386.340115740742</v>
      </c>
      <c r="Z205" t="s">
        <v>3829</v>
      </c>
      <c r="AA205" s="266">
        <v>44386.340115740742</v>
      </c>
      <c r="AB205" t="s">
        <v>3829</v>
      </c>
      <c r="AC205" t="s">
        <v>3831</v>
      </c>
      <c r="AD205" t="s">
        <v>3831</v>
      </c>
      <c r="AE205" t="s">
        <v>3831</v>
      </c>
      <c r="AF205" t="s">
        <v>3831</v>
      </c>
      <c r="AG205" t="s">
        <v>3831</v>
      </c>
      <c r="AH205" t="s">
        <v>3831</v>
      </c>
      <c r="AI205">
        <v>43.082940000000001</v>
      </c>
    </row>
    <row r="206" spans="2:35" x14ac:dyDescent="0.25">
      <c r="B206">
        <v>204</v>
      </c>
      <c r="C206" t="s">
        <v>4286</v>
      </c>
      <c r="D206">
        <v>763</v>
      </c>
      <c r="E206" t="s">
        <v>4774</v>
      </c>
      <c r="F206" t="s">
        <v>2540</v>
      </c>
      <c r="G206" t="s">
        <v>2541</v>
      </c>
      <c r="H206" t="s">
        <v>2542</v>
      </c>
      <c r="I206" t="s">
        <v>2543</v>
      </c>
      <c r="J206" t="s">
        <v>4296</v>
      </c>
      <c r="K206" s="16">
        <v>41761</v>
      </c>
      <c r="L206" t="s">
        <v>4296</v>
      </c>
      <c r="M206">
        <v>2000</v>
      </c>
      <c r="N206" t="s">
        <v>2544</v>
      </c>
      <c r="O206" t="s">
        <v>2584</v>
      </c>
      <c r="P206" t="s">
        <v>2655</v>
      </c>
      <c r="Q206" t="s">
        <v>4775</v>
      </c>
      <c r="R206" t="s">
        <v>2548</v>
      </c>
      <c r="S206" t="s">
        <v>2549</v>
      </c>
      <c r="U206">
        <v>0</v>
      </c>
      <c r="V206">
        <v>0</v>
      </c>
      <c r="X206" t="s">
        <v>4776</v>
      </c>
      <c r="Y206" s="266">
        <v>44386.340115740742</v>
      </c>
      <c r="Z206" t="s">
        <v>3829</v>
      </c>
      <c r="AA206" s="266">
        <v>44386.340115740742</v>
      </c>
      <c r="AB206" t="s">
        <v>3829</v>
      </c>
      <c r="AC206" t="s">
        <v>3831</v>
      </c>
      <c r="AD206" t="s">
        <v>3831</v>
      </c>
      <c r="AE206" t="s">
        <v>3831</v>
      </c>
      <c r="AF206" t="s">
        <v>3831</v>
      </c>
      <c r="AG206" t="s">
        <v>3831</v>
      </c>
      <c r="AH206" t="s">
        <v>3831</v>
      </c>
      <c r="AI206">
        <v>76.214243999999994</v>
      </c>
    </row>
    <row r="207" spans="2:35" x14ac:dyDescent="0.25">
      <c r="B207">
        <v>205</v>
      </c>
      <c r="C207" t="s">
        <v>4286</v>
      </c>
      <c r="D207">
        <v>765</v>
      </c>
      <c r="E207" t="s">
        <v>4777</v>
      </c>
      <c r="F207" t="s">
        <v>2540</v>
      </c>
      <c r="G207" t="s">
        <v>2541</v>
      </c>
      <c r="H207" t="s">
        <v>2542</v>
      </c>
      <c r="I207" t="s">
        <v>2543</v>
      </c>
      <c r="J207" t="s">
        <v>4778</v>
      </c>
      <c r="K207" s="16">
        <v>26771</v>
      </c>
      <c r="L207" t="s">
        <v>4778</v>
      </c>
      <c r="M207">
        <v>2008</v>
      </c>
      <c r="N207" t="s">
        <v>2544</v>
      </c>
      <c r="O207" t="s">
        <v>2584</v>
      </c>
      <c r="P207" t="s">
        <v>2655</v>
      </c>
      <c r="Q207" t="s">
        <v>4779</v>
      </c>
      <c r="R207" t="s">
        <v>2548</v>
      </c>
      <c r="S207" t="s">
        <v>2549</v>
      </c>
      <c r="U207">
        <v>0</v>
      </c>
      <c r="V207">
        <v>0</v>
      </c>
      <c r="X207" t="s">
        <v>4780</v>
      </c>
      <c r="Y207" s="266">
        <v>44386.340115740742</v>
      </c>
      <c r="Z207" t="s">
        <v>3829</v>
      </c>
      <c r="AA207" s="266">
        <v>44386.340115740742</v>
      </c>
      <c r="AB207" t="s">
        <v>3829</v>
      </c>
      <c r="AC207" t="s">
        <v>3831</v>
      </c>
      <c r="AD207" t="s">
        <v>3831</v>
      </c>
      <c r="AE207" t="s">
        <v>3831</v>
      </c>
      <c r="AF207" t="s">
        <v>3831</v>
      </c>
      <c r="AG207" t="s">
        <v>3831</v>
      </c>
      <c r="AH207" t="s">
        <v>3831</v>
      </c>
      <c r="AI207">
        <v>25.076263000000001</v>
      </c>
    </row>
    <row r="208" spans="2:35" x14ac:dyDescent="0.25">
      <c r="B208">
        <v>206</v>
      </c>
      <c r="C208" t="s">
        <v>4286</v>
      </c>
      <c r="D208">
        <v>766</v>
      </c>
      <c r="E208" t="s">
        <v>4781</v>
      </c>
      <c r="F208" t="s">
        <v>2540</v>
      </c>
      <c r="G208" t="s">
        <v>2541</v>
      </c>
      <c r="H208" t="s">
        <v>2542</v>
      </c>
      <c r="I208" t="s">
        <v>2543</v>
      </c>
      <c r="J208" t="s">
        <v>4136</v>
      </c>
      <c r="K208" s="16">
        <v>19659</v>
      </c>
      <c r="L208" t="s">
        <v>4136</v>
      </c>
      <c r="M208">
        <v>2008</v>
      </c>
      <c r="N208" t="s">
        <v>2579</v>
      </c>
      <c r="O208" t="s">
        <v>2584</v>
      </c>
      <c r="P208" t="s">
        <v>2655</v>
      </c>
      <c r="Q208" t="s">
        <v>4782</v>
      </c>
      <c r="R208" t="s">
        <v>2548</v>
      </c>
      <c r="S208" t="s">
        <v>2549</v>
      </c>
      <c r="U208">
        <v>0</v>
      </c>
      <c r="V208">
        <v>0</v>
      </c>
      <c r="X208" t="s">
        <v>4783</v>
      </c>
      <c r="Y208" s="266">
        <v>44386.340115740742</v>
      </c>
      <c r="Z208" t="s">
        <v>3829</v>
      </c>
      <c r="AA208" s="266">
        <v>44386.340115740742</v>
      </c>
      <c r="AB208" t="s">
        <v>3829</v>
      </c>
      <c r="AC208" t="s">
        <v>3831</v>
      </c>
      <c r="AD208" t="s">
        <v>3831</v>
      </c>
      <c r="AE208" t="s">
        <v>3831</v>
      </c>
      <c r="AF208" t="s">
        <v>3831</v>
      </c>
      <c r="AG208" t="s">
        <v>3831</v>
      </c>
      <c r="AH208" t="s">
        <v>3831</v>
      </c>
      <c r="AI208">
        <v>19.978908000000001</v>
      </c>
    </row>
    <row r="209" spans="2:35" x14ac:dyDescent="0.25">
      <c r="B209">
        <v>207</v>
      </c>
      <c r="C209" t="s">
        <v>4286</v>
      </c>
      <c r="D209">
        <v>767</v>
      </c>
      <c r="E209" t="s">
        <v>4784</v>
      </c>
      <c r="F209" t="s">
        <v>2540</v>
      </c>
      <c r="G209" t="s">
        <v>2541</v>
      </c>
      <c r="H209" t="s">
        <v>2542</v>
      </c>
      <c r="I209" t="s">
        <v>2543</v>
      </c>
      <c r="J209" t="s">
        <v>4136</v>
      </c>
      <c r="K209" s="16">
        <v>32277</v>
      </c>
      <c r="L209" t="s">
        <v>4136</v>
      </c>
      <c r="M209">
        <v>2008</v>
      </c>
      <c r="N209" t="s">
        <v>2544</v>
      </c>
      <c r="O209" t="s">
        <v>2584</v>
      </c>
      <c r="P209" t="s">
        <v>2655</v>
      </c>
      <c r="Q209" t="s">
        <v>2657</v>
      </c>
      <c r="R209" t="s">
        <v>2548</v>
      </c>
      <c r="S209" t="s">
        <v>2549</v>
      </c>
      <c r="U209">
        <v>0</v>
      </c>
      <c r="V209">
        <v>0</v>
      </c>
      <c r="X209" t="s">
        <v>4785</v>
      </c>
      <c r="Y209" s="266">
        <v>44386.340115740742</v>
      </c>
      <c r="Z209" t="s">
        <v>3829</v>
      </c>
      <c r="AA209" s="266">
        <v>44386.340115740742</v>
      </c>
      <c r="AB209" t="s">
        <v>3829</v>
      </c>
      <c r="AC209" t="s">
        <v>3831</v>
      </c>
      <c r="AD209" t="s">
        <v>3831</v>
      </c>
      <c r="AE209" t="s">
        <v>3831</v>
      </c>
      <c r="AF209" t="s">
        <v>3831</v>
      </c>
      <c r="AG209" t="s">
        <v>3831</v>
      </c>
      <c r="AH209" t="s">
        <v>3831</v>
      </c>
      <c r="AI209">
        <v>30.431021999999999</v>
      </c>
    </row>
    <row r="210" spans="2:35" x14ac:dyDescent="0.25">
      <c r="B210">
        <v>208</v>
      </c>
      <c r="C210" t="s">
        <v>4286</v>
      </c>
      <c r="D210">
        <v>769</v>
      </c>
      <c r="E210" t="s">
        <v>4786</v>
      </c>
      <c r="F210" t="s">
        <v>2540</v>
      </c>
      <c r="G210" t="s">
        <v>2541</v>
      </c>
      <c r="H210" t="s">
        <v>2542</v>
      </c>
      <c r="I210" t="s">
        <v>2543</v>
      </c>
      <c r="J210" t="s">
        <v>4300</v>
      </c>
      <c r="K210" s="16">
        <v>7714</v>
      </c>
      <c r="L210" t="s">
        <v>4300</v>
      </c>
      <c r="M210">
        <v>1974</v>
      </c>
      <c r="N210" t="s">
        <v>2544</v>
      </c>
      <c r="O210" t="s">
        <v>2584</v>
      </c>
      <c r="P210" t="s">
        <v>2651</v>
      </c>
      <c r="Q210" t="s">
        <v>2651</v>
      </c>
      <c r="R210" t="s">
        <v>2548</v>
      </c>
      <c r="S210" t="s">
        <v>2549</v>
      </c>
      <c r="U210">
        <v>0</v>
      </c>
      <c r="V210">
        <v>0</v>
      </c>
      <c r="X210" t="s">
        <v>4787</v>
      </c>
      <c r="Y210" s="266">
        <v>44386.340115740742</v>
      </c>
      <c r="Z210" t="s">
        <v>3829</v>
      </c>
      <c r="AA210" s="266">
        <v>44386.340115740742</v>
      </c>
      <c r="AB210" t="s">
        <v>3829</v>
      </c>
      <c r="AC210" t="s">
        <v>3831</v>
      </c>
      <c r="AD210" t="s">
        <v>3831</v>
      </c>
      <c r="AE210" t="s">
        <v>3831</v>
      </c>
      <c r="AF210" t="s">
        <v>3831</v>
      </c>
      <c r="AG210" t="s">
        <v>3831</v>
      </c>
      <c r="AH210" t="s">
        <v>3831</v>
      </c>
      <c r="AI210">
        <v>6.5400679999999998</v>
      </c>
    </row>
    <row r="211" spans="2:35" x14ac:dyDescent="0.25">
      <c r="B211">
        <v>209</v>
      </c>
      <c r="C211" t="s">
        <v>4286</v>
      </c>
      <c r="D211">
        <v>770</v>
      </c>
      <c r="E211" t="s">
        <v>4788</v>
      </c>
      <c r="F211" t="s">
        <v>2540</v>
      </c>
      <c r="G211" t="s">
        <v>2541</v>
      </c>
      <c r="H211" t="s">
        <v>2542</v>
      </c>
      <c r="I211" t="s">
        <v>2543</v>
      </c>
      <c r="J211" t="s">
        <v>3967</v>
      </c>
      <c r="K211" s="16">
        <v>21522</v>
      </c>
      <c r="L211" t="s">
        <v>3967</v>
      </c>
      <c r="M211">
        <v>1974</v>
      </c>
      <c r="N211" t="s">
        <v>2557</v>
      </c>
      <c r="O211" t="s">
        <v>2545</v>
      </c>
      <c r="P211" t="s">
        <v>2546</v>
      </c>
      <c r="Q211" t="s">
        <v>2652</v>
      </c>
      <c r="R211" t="s">
        <v>2548</v>
      </c>
      <c r="S211" t="s">
        <v>2549</v>
      </c>
      <c r="U211">
        <v>0</v>
      </c>
      <c r="V211">
        <v>0</v>
      </c>
      <c r="X211" t="s">
        <v>4789</v>
      </c>
      <c r="Y211" s="266">
        <v>44386.340115740742</v>
      </c>
      <c r="Z211" t="s">
        <v>3829</v>
      </c>
      <c r="AA211" s="266">
        <v>44386.340115740742</v>
      </c>
      <c r="AB211" t="s">
        <v>3829</v>
      </c>
      <c r="AC211" t="s">
        <v>3831</v>
      </c>
      <c r="AD211" t="s">
        <v>3831</v>
      </c>
      <c r="AE211" t="s">
        <v>3831</v>
      </c>
      <c r="AF211" t="s">
        <v>3831</v>
      </c>
      <c r="AG211" t="s">
        <v>3831</v>
      </c>
      <c r="AH211" t="s">
        <v>3831</v>
      </c>
      <c r="AI211">
        <v>21.622309999999999</v>
      </c>
    </row>
    <row r="212" spans="2:35" x14ac:dyDescent="0.25">
      <c r="B212">
        <v>210</v>
      </c>
      <c r="C212" t="s">
        <v>4286</v>
      </c>
      <c r="D212">
        <v>771</v>
      </c>
      <c r="E212" t="s">
        <v>4790</v>
      </c>
      <c r="F212" t="s">
        <v>2540</v>
      </c>
      <c r="G212" t="s">
        <v>2541</v>
      </c>
      <c r="H212" t="s">
        <v>2542</v>
      </c>
      <c r="I212" t="s">
        <v>2543</v>
      </c>
      <c r="J212" t="s">
        <v>4292</v>
      </c>
      <c r="K212" s="16">
        <v>23536</v>
      </c>
      <c r="L212" t="s">
        <v>4292</v>
      </c>
      <c r="M212">
        <v>1994</v>
      </c>
      <c r="N212" t="s">
        <v>2579</v>
      </c>
      <c r="O212" t="s">
        <v>2584</v>
      </c>
      <c r="P212" t="s">
        <v>2692</v>
      </c>
      <c r="Q212" t="s">
        <v>4791</v>
      </c>
      <c r="R212" t="s">
        <v>2548</v>
      </c>
      <c r="S212" t="s">
        <v>2549</v>
      </c>
      <c r="U212">
        <v>0</v>
      </c>
      <c r="V212">
        <v>0</v>
      </c>
      <c r="X212" t="s">
        <v>4792</v>
      </c>
      <c r="Y212" s="266">
        <v>44386.340115740742</v>
      </c>
      <c r="Z212" t="s">
        <v>3829</v>
      </c>
      <c r="AA212" s="266">
        <v>44386.340115740742</v>
      </c>
      <c r="AB212" t="s">
        <v>3829</v>
      </c>
      <c r="AC212" t="s">
        <v>3831</v>
      </c>
      <c r="AD212" t="s">
        <v>3831</v>
      </c>
      <c r="AE212" t="s">
        <v>3831</v>
      </c>
      <c r="AF212" t="s">
        <v>3831</v>
      </c>
      <c r="AG212" t="s">
        <v>3831</v>
      </c>
      <c r="AH212" t="s">
        <v>3831</v>
      </c>
      <c r="AI212">
        <v>23.449522999999999</v>
      </c>
    </row>
    <row r="213" spans="2:35" x14ac:dyDescent="0.25">
      <c r="B213">
        <v>211</v>
      </c>
      <c r="C213" t="s">
        <v>4286</v>
      </c>
      <c r="D213">
        <v>773</v>
      </c>
      <c r="E213" t="s">
        <v>4793</v>
      </c>
      <c r="F213" t="s">
        <v>2540</v>
      </c>
      <c r="G213" t="s">
        <v>2541</v>
      </c>
      <c r="H213" t="s">
        <v>2542</v>
      </c>
      <c r="I213" t="s">
        <v>2543</v>
      </c>
      <c r="J213" t="s">
        <v>4136</v>
      </c>
      <c r="K213" t="s">
        <v>4794</v>
      </c>
      <c r="L213" t="s">
        <v>4136</v>
      </c>
      <c r="M213">
        <v>2006</v>
      </c>
      <c r="N213" t="s">
        <v>2544</v>
      </c>
      <c r="O213" t="s">
        <v>2584</v>
      </c>
      <c r="P213" t="s">
        <v>2692</v>
      </c>
      <c r="Q213" t="s">
        <v>4084</v>
      </c>
      <c r="R213" t="s">
        <v>2548</v>
      </c>
      <c r="S213" t="s">
        <v>2549</v>
      </c>
      <c r="U213">
        <v>0</v>
      </c>
      <c r="V213">
        <v>0</v>
      </c>
      <c r="X213" t="s">
        <v>4795</v>
      </c>
      <c r="Y213" s="266">
        <v>44386.340115740742</v>
      </c>
      <c r="Z213" t="s">
        <v>3829</v>
      </c>
      <c r="AA213" s="266">
        <v>44386.340115740742</v>
      </c>
      <c r="AB213" t="s">
        <v>3829</v>
      </c>
      <c r="AC213" t="s">
        <v>3831</v>
      </c>
      <c r="AD213" t="s">
        <v>3831</v>
      </c>
      <c r="AE213" t="s">
        <v>3831</v>
      </c>
      <c r="AF213" t="s">
        <v>3831</v>
      </c>
      <c r="AG213" t="s">
        <v>3831</v>
      </c>
      <c r="AH213" t="s">
        <v>3831</v>
      </c>
      <c r="AI213">
        <v>22.319682</v>
      </c>
    </row>
    <row r="214" spans="2:35" x14ac:dyDescent="0.25">
      <c r="B214">
        <v>212</v>
      </c>
      <c r="C214" t="s">
        <v>4286</v>
      </c>
      <c r="D214">
        <v>774</v>
      </c>
      <c r="E214" t="s">
        <v>4796</v>
      </c>
      <c r="F214" t="s">
        <v>2540</v>
      </c>
      <c r="G214" t="s">
        <v>2541</v>
      </c>
      <c r="H214" t="s">
        <v>2542</v>
      </c>
      <c r="I214" t="s">
        <v>2543</v>
      </c>
      <c r="J214" t="s">
        <v>4367</v>
      </c>
      <c r="K214" s="16">
        <v>30037</v>
      </c>
      <c r="L214" t="s">
        <v>4367</v>
      </c>
      <c r="M214">
        <v>1979</v>
      </c>
      <c r="N214" t="s">
        <v>2557</v>
      </c>
      <c r="O214" t="s">
        <v>2584</v>
      </c>
      <c r="P214" t="s">
        <v>2692</v>
      </c>
      <c r="Q214" t="s">
        <v>4178</v>
      </c>
      <c r="R214" t="s">
        <v>2548</v>
      </c>
      <c r="S214" t="s">
        <v>2549</v>
      </c>
      <c r="U214">
        <v>0</v>
      </c>
      <c r="V214">
        <v>0</v>
      </c>
      <c r="X214" t="s">
        <v>4797</v>
      </c>
      <c r="Y214" s="266">
        <v>44386.340115740742</v>
      </c>
      <c r="Z214" t="s">
        <v>3829</v>
      </c>
      <c r="AA214" s="266">
        <v>44386.340115740742</v>
      </c>
      <c r="AB214" t="s">
        <v>3829</v>
      </c>
      <c r="AC214" t="s">
        <v>3831</v>
      </c>
      <c r="AD214" t="s">
        <v>3831</v>
      </c>
      <c r="AE214" t="s">
        <v>3831</v>
      </c>
      <c r="AF214" t="s">
        <v>3831</v>
      </c>
      <c r="AG214" t="s">
        <v>3831</v>
      </c>
      <c r="AH214" t="s">
        <v>3831</v>
      </c>
      <c r="AI214">
        <v>30.463463000000001</v>
      </c>
    </row>
    <row r="215" spans="2:35" x14ac:dyDescent="0.25">
      <c r="B215">
        <v>213</v>
      </c>
      <c r="C215" t="s">
        <v>4286</v>
      </c>
      <c r="D215">
        <v>775</v>
      </c>
      <c r="E215" t="s">
        <v>4798</v>
      </c>
      <c r="F215" t="s">
        <v>2540</v>
      </c>
      <c r="G215" t="s">
        <v>2541</v>
      </c>
      <c r="H215" t="s">
        <v>2542</v>
      </c>
      <c r="I215" t="s">
        <v>2543</v>
      </c>
      <c r="J215" t="s">
        <v>4304</v>
      </c>
      <c r="K215" s="16">
        <v>13247</v>
      </c>
      <c r="L215" t="s">
        <v>4304</v>
      </c>
      <c r="M215">
        <v>1979</v>
      </c>
      <c r="N215" t="s">
        <v>2557</v>
      </c>
      <c r="O215" t="s">
        <v>2584</v>
      </c>
      <c r="P215" t="s">
        <v>2692</v>
      </c>
      <c r="Q215" t="s">
        <v>4178</v>
      </c>
      <c r="R215" t="s">
        <v>2548</v>
      </c>
      <c r="S215" t="s">
        <v>2549</v>
      </c>
      <c r="U215">
        <v>0</v>
      </c>
      <c r="V215">
        <v>0</v>
      </c>
      <c r="X215" t="s">
        <v>4799</v>
      </c>
      <c r="Y215" s="266">
        <v>44386.340115740742</v>
      </c>
      <c r="Z215" t="s">
        <v>3829</v>
      </c>
      <c r="AA215" s="266">
        <v>44386.340115740742</v>
      </c>
      <c r="AB215" t="s">
        <v>3829</v>
      </c>
      <c r="AC215" t="s">
        <v>3831</v>
      </c>
      <c r="AD215" t="s">
        <v>3831</v>
      </c>
      <c r="AE215" t="s">
        <v>3831</v>
      </c>
      <c r="AF215" t="s">
        <v>3831</v>
      </c>
      <c r="AG215" t="s">
        <v>3831</v>
      </c>
      <c r="AH215" t="s">
        <v>3831</v>
      </c>
      <c r="AI215">
        <v>14.5801</v>
      </c>
    </row>
    <row r="216" spans="2:35" x14ac:dyDescent="0.25">
      <c r="B216">
        <v>214</v>
      </c>
      <c r="C216" t="s">
        <v>4286</v>
      </c>
      <c r="D216">
        <v>776</v>
      </c>
      <c r="E216" t="s">
        <v>2691</v>
      </c>
      <c r="F216" t="s">
        <v>2540</v>
      </c>
      <c r="G216" t="s">
        <v>2541</v>
      </c>
      <c r="H216" t="s">
        <v>2542</v>
      </c>
      <c r="I216" t="s">
        <v>2543</v>
      </c>
      <c r="J216" t="s">
        <v>4495</v>
      </c>
      <c r="K216" t="s">
        <v>4758</v>
      </c>
      <c r="L216" t="s">
        <v>4495</v>
      </c>
      <c r="M216">
        <v>1974</v>
      </c>
      <c r="N216" t="s">
        <v>2557</v>
      </c>
      <c r="O216" t="s">
        <v>2584</v>
      </c>
      <c r="P216" t="s">
        <v>2692</v>
      </c>
      <c r="Q216" t="s">
        <v>2693</v>
      </c>
      <c r="R216" t="s">
        <v>2548</v>
      </c>
      <c r="S216" t="s">
        <v>2549</v>
      </c>
      <c r="T216" t="s">
        <v>2550</v>
      </c>
      <c r="U216">
        <v>30.135301999999999</v>
      </c>
      <c r="V216">
        <v>0</v>
      </c>
      <c r="X216" t="s">
        <v>4800</v>
      </c>
      <c r="Y216" s="266">
        <v>44386.340115740742</v>
      </c>
      <c r="Z216" t="s">
        <v>3829</v>
      </c>
      <c r="AA216" s="266">
        <v>44434.314131944448</v>
      </c>
      <c r="AB216" t="s">
        <v>3829</v>
      </c>
      <c r="AC216" t="s">
        <v>3830</v>
      </c>
      <c r="AD216" t="s">
        <v>3831</v>
      </c>
      <c r="AE216" t="s">
        <v>3831</v>
      </c>
      <c r="AF216" t="s">
        <v>3831</v>
      </c>
      <c r="AG216">
        <v>0.48</v>
      </c>
      <c r="AH216">
        <v>0.48</v>
      </c>
      <c r="AI216">
        <v>30.135301999999999</v>
      </c>
    </row>
    <row r="217" spans="2:35" x14ac:dyDescent="0.25">
      <c r="B217">
        <v>215</v>
      </c>
      <c r="C217" t="s">
        <v>4286</v>
      </c>
      <c r="D217">
        <v>777</v>
      </c>
      <c r="E217" t="s">
        <v>4801</v>
      </c>
      <c r="F217" t="s">
        <v>2540</v>
      </c>
      <c r="G217" t="s">
        <v>2541</v>
      </c>
      <c r="H217" t="s">
        <v>2542</v>
      </c>
      <c r="I217" t="s">
        <v>2543</v>
      </c>
      <c r="J217" t="s">
        <v>4296</v>
      </c>
      <c r="K217" s="16">
        <v>17296</v>
      </c>
      <c r="L217" t="s">
        <v>4296</v>
      </c>
      <c r="M217">
        <v>2013</v>
      </c>
      <c r="N217" t="s">
        <v>2544</v>
      </c>
      <c r="O217" t="s">
        <v>2584</v>
      </c>
      <c r="P217" t="s">
        <v>2692</v>
      </c>
      <c r="Q217" t="s">
        <v>4235</v>
      </c>
      <c r="R217" t="s">
        <v>2548</v>
      </c>
      <c r="S217" t="s">
        <v>2549</v>
      </c>
      <c r="U217">
        <v>0</v>
      </c>
      <c r="V217">
        <v>0</v>
      </c>
      <c r="X217" t="s">
        <v>4802</v>
      </c>
      <c r="Y217" s="266">
        <v>44386.340115740742</v>
      </c>
      <c r="Z217" t="s">
        <v>3829</v>
      </c>
      <c r="AA217" s="266">
        <v>44386.340115740742</v>
      </c>
      <c r="AB217" t="s">
        <v>3829</v>
      </c>
      <c r="AC217" t="s">
        <v>3831</v>
      </c>
      <c r="AD217" t="s">
        <v>3831</v>
      </c>
      <c r="AE217" t="s">
        <v>3831</v>
      </c>
      <c r="AF217" t="s">
        <v>3831</v>
      </c>
      <c r="AG217" t="s">
        <v>3831</v>
      </c>
      <c r="AH217" t="s">
        <v>3831</v>
      </c>
      <c r="AI217">
        <v>33.573228</v>
      </c>
    </row>
    <row r="218" spans="2:35" x14ac:dyDescent="0.25">
      <c r="B218">
        <v>216</v>
      </c>
      <c r="C218" t="s">
        <v>4286</v>
      </c>
      <c r="D218">
        <v>778</v>
      </c>
      <c r="E218" t="s">
        <v>4803</v>
      </c>
      <c r="F218" t="s">
        <v>2540</v>
      </c>
      <c r="G218" t="s">
        <v>2541</v>
      </c>
      <c r="H218" t="s">
        <v>2542</v>
      </c>
      <c r="I218" t="s">
        <v>2543</v>
      </c>
      <c r="J218" t="s">
        <v>4804</v>
      </c>
      <c r="K218" s="16">
        <v>25015</v>
      </c>
      <c r="L218" t="s">
        <v>4804</v>
      </c>
      <c r="M218">
        <v>1980</v>
      </c>
      <c r="N218" t="s">
        <v>2557</v>
      </c>
      <c r="O218" t="s">
        <v>2584</v>
      </c>
      <c r="P218" t="s">
        <v>2692</v>
      </c>
      <c r="Q218" t="s">
        <v>4235</v>
      </c>
      <c r="R218" t="s">
        <v>2548</v>
      </c>
      <c r="S218" t="s">
        <v>2549</v>
      </c>
      <c r="U218">
        <v>0</v>
      </c>
      <c r="V218">
        <v>0</v>
      </c>
      <c r="X218" t="s">
        <v>4805</v>
      </c>
      <c r="Y218" s="266">
        <v>44386.340115740742</v>
      </c>
      <c r="Z218" t="s">
        <v>3829</v>
      </c>
      <c r="AA218" s="266">
        <v>44386.340115740742</v>
      </c>
      <c r="AB218" t="s">
        <v>3829</v>
      </c>
      <c r="AC218" t="s">
        <v>3831</v>
      </c>
      <c r="AD218" t="s">
        <v>3831</v>
      </c>
      <c r="AE218" t="s">
        <v>3831</v>
      </c>
      <c r="AF218" t="s">
        <v>3831</v>
      </c>
      <c r="AG218" t="s">
        <v>3831</v>
      </c>
      <c r="AH218" t="s">
        <v>3831</v>
      </c>
      <c r="AI218">
        <v>25.44717</v>
      </c>
    </row>
    <row r="219" spans="2:35" x14ac:dyDescent="0.25">
      <c r="B219">
        <v>217</v>
      </c>
      <c r="C219" t="s">
        <v>4286</v>
      </c>
      <c r="D219">
        <v>779</v>
      </c>
      <c r="E219" t="s">
        <v>2694</v>
      </c>
      <c r="F219" t="s">
        <v>2540</v>
      </c>
      <c r="G219" t="s">
        <v>2541</v>
      </c>
      <c r="H219" t="s">
        <v>2542</v>
      </c>
      <c r="I219" t="s">
        <v>2543</v>
      </c>
      <c r="J219" t="s">
        <v>4136</v>
      </c>
      <c r="K219" s="16">
        <v>28393</v>
      </c>
      <c r="L219" t="s">
        <v>4136</v>
      </c>
      <c r="M219">
        <v>2006</v>
      </c>
      <c r="N219" t="s">
        <v>2544</v>
      </c>
      <c r="O219" t="s">
        <v>2584</v>
      </c>
      <c r="P219" t="s">
        <v>2655</v>
      </c>
      <c r="Q219" t="s">
        <v>2693</v>
      </c>
      <c r="R219" t="s">
        <v>2548</v>
      </c>
      <c r="S219" t="s">
        <v>2549</v>
      </c>
      <c r="T219" t="s">
        <v>2550</v>
      </c>
      <c r="U219">
        <v>28.425014999999998</v>
      </c>
      <c r="V219">
        <v>0</v>
      </c>
      <c r="X219" t="s">
        <v>4806</v>
      </c>
      <c r="Y219" s="266">
        <v>44386.340115740742</v>
      </c>
      <c r="Z219" t="s">
        <v>3829</v>
      </c>
      <c r="AA219" s="266">
        <v>44434.325613425928</v>
      </c>
      <c r="AB219" t="s">
        <v>3829</v>
      </c>
      <c r="AC219" t="s">
        <v>3830</v>
      </c>
      <c r="AD219" t="s">
        <v>3831</v>
      </c>
      <c r="AE219" t="s">
        <v>3831</v>
      </c>
      <c r="AF219" t="s">
        <v>3831</v>
      </c>
      <c r="AG219">
        <v>0.7</v>
      </c>
      <c r="AH219">
        <v>0.7</v>
      </c>
      <c r="AI219">
        <v>28.425014999999998</v>
      </c>
    </row>
    <row r="220" spans="2:35" x14ac:dyDescent="0.25">
      <c r="B220">
        <v>218</v>
      </c>
      <c r="C220" t="s">
        <v>4286</v>
      </c>
      <c r="D220">
        <v>780</v>
      </c>
      <c r="E220" t="s">
        <v>4807</v>
      </c>
      <c r="F220" t="s">
        <v>2540</v>
      </c>
      <c r="G220" t="s">
        <v>2541</v>
      </c>
      <c r="H220" t="s">
        <v>2542</v>
      </c>
      <c r="I220" t="s">
        <v>2543</v>
      </c>
      <c r="J220" t="s">
        <v>3967</v>
      </c>
      <c r="K220" t="s">
        <v>4808</v>
      </c>
      <c r="L220" t="s">
        <v>3967</v>
      </c>
      <c r="M220">
        <v>2008</v>
      </c>
      <c r="N220" t="s">
        <v>2579</v>
      </c>
      <c r="O220" t="s">
        <v>2584</v>
      </c>
      <c r="P220" t="s">
        <v>2655</v>
      </c>
      <c r="Q220" t="s">
        <v>2657</v>
      </c>
      <c r="R220" t="s">
        <v>2548</v>
      </c>
      <c r="S220" t="s">
        <v>2549</v>
      </c>
      <c r="U220">
        <v>0</v>
      </c>
      <c r="V220">
        <v>0</v>
      </c>
      <c r="X220" t="s">
        <v>4809</v>
      </c>
      <c r="Y220" s="266">
        <v>44386.340115740742</v>
      </c>
      <c r="Z220" t="s">
        <v>3829</v>
      </c>
      <c r="AA220" s="266">
        <v>44386.340115740742</v>
      </c>
      <c r="AB220" t="s">
        <v>3829</v>
      </c>
      <c r="AC220" t="s">
        <v>3831</v>
      </c>
      <c r="AD220" t="s">
        <v>3831</v>
      </c>
      <c r="AE220" t="s">
        <v>3831</v>
      </c>
      <c r="AF220" t="s">
        <v>3831</v>
      </c>
      <c r="AG220" t="s">
        <v>3831</v>
      </c>
      <c r="AH220" t="s">
        <v>3831</v>
      </c>
      <c r="AI220">
        <v>28.283505999999999</v>
      </c>
    </row>
    <row r="221" spans="2:35" x14ac:dyDescent="0.25">
      <c r="B221">
        <v>219</v>
      </c>
      <c r="C221" t="s">
        <v>4286</v>
      </c>
      <c r="D221">
        <v>781</v>
      </c>
      <c r="E221" t="s">
        <v>4810</v>
      </c>
      <c r="F221" t="s">
        <v>2540</v>
      </c>
      <c r="G221" t="s">
        <v>2541</v>
      </c>
      <c r="H221" t="s">
        <v>2542</v>
      </c>
      <c r="I221" t="s">
        <v>2543</v>
      </c>
      <c r="J221" t="s">
        <v>4296</v>
      </c>
      <c r="K221" s="16">
        <v>20895</v>
      </c>
      <c r="L221" t="s">
        <v>4296</v>
      </c>
      <c r="M221">
        <v>1974</v>
      </c>
      <c r="N221" t="s">
        <v>2544</v>
      </c>
      <c r="O221" t="s">
        <v>2584</v>
      </c>
      <c r="P221" t="s">
        <v>4122</v>
      </c>
      <c r="Q221" t="s">
        <v>4811</v>
      </c>
      <c r="R221" t="s">
        <v>2548</v>
      </c>
      <c r="S221" t="s">
        <v>2549</v>
      </c>
      <c r="U221">
        <v>0</v>
      </c>
      <c r="V221">
        <v>0</v>
      </c>
      <c r="X221" t="s">
        <v>4812</v>
      </c>
      <c r="Y221" s="266">
        <v>44386.340115740742</v>
      </c>
      <c r="Z221" t="s">
        <v>3829</v>
      </c>
      <c r="AA221" s="266">
        <v>44386.340115740742</v>
      </c>
      <c r="AB221" t="s">
        <v>3829</v>
      </c>
      <c r="AC221" t="s">
        <v>3831</v>
      </c>
      <c r="AD221" t="s">
        <v>3831</v>
      </c>
      <c r="AE221" t="s">
        <v>3831</v>
      </c>
      <c r="AF221" t="s">
        <v>3831</v>
      </c>
      <c r="AG221" t="s">
        <v>3831</v>
      </c>
      <c r="AH221" t="s">
        <v>3831</v>
      </c>
      <c r="AI221">
        <v>20.143224</v>
      </c>
    </row>
    <row r="222" spans="2:35" x14ac:dyDescent="0.25">
      <c r="B222">
        <v>220</v>
      </c>
      <c r="C222" t="s">
        <v>4286</v>
      </c>
      <c r="D222">
        <v>782</v>
      </c>
      <c r="E222" t="s">
        <v>4813</v>
      </c>
      <c r="F222" t="s">
        <v>2540</v>
      </c>
      <c r="G222" t="s">
        <v>2541</v>
      </c>
      <c r="H222" t="s">
        <v>2542</v>
      </c>
      <c r="I222" t="s">
        <v>2543</v>
      </c>
      <c r="J222" t="s">
        <v>4292</v>
      </c>
      <c r="K222" s="16">
        <v>36369</v>
      </c>
      <c r="L222" t="s">
        <v>4292</v>
      </c>
      <c r="M222">
        <v>1974</v>
      </c>
      <c r="N222" t="s">
        <v>2557</v>
      </c>
      <c r="O222" t="s">
        <v>2584</v>
      </c>
      <c r="P222" t="s">
        <v>4122</v>
      </c>
      <c r="Q222" t="s">
        <v>4814</v>
      </c>
      <c r="R222" t="s">
        <v>2548</v>
      </c>
      <c r="S222" t="s">
        <v>2549</v>
      </c>
      <c r="U222">
        <v>0</v>
      </c>
      <c r="V222">
        <v>0</v>
      </c>
      <c r="X222" t="s">
        <v>4815</v>
      </c>
      <c r="Y222" s="266">
        <v>44386.340115740742</v>
      </c>
      <c r="Z222" t="s">
        <v>3829</v>
      </c>
      <c r="AA222" s="266">
        <v>44386.340115740742</v>
      </c>
      <c r="AB222" t="s">
        <v>3829</v>
      </c>
      <c r="AC222" t="s">
        <v>3831</v>
      </c>
      <c r="AD222" t="s">
        <v>3831</v>
      </c>
      <c r="AE222" t="s">
        <v>3831</v>
      </c>
      <c r="AF222" t="s">
        <v>3831</v>
      </c>
      <c r="AG222" t="s">
        <v>3831</v>
      </c>
      <c r="AH222" t="s">
        <v>3831</v>
      </c>
      <c r="AI222">
        <v>32.583520999999998</v>
      </c>
    </row>
    <row r="223" spans="2:35" x14ac:dyDescent="0.25">
      <c r="B223">
        <v>221</v>
      </c>
      <c r="C223" t="s">
        <v>4286</v>
      </c>
      <c r="D223">
        <v>783</v>
      </c>
      <c r="E223" t="s">
        <v>4816</v>
      </c>
      <c r="F223" t="s">
        <v>2540</v>
      </c>
      <c r="G223" t="s">
        <v>2541</v>
      </c>
      <c r="H223" t="s">
        <v>2542</v>
      </c>
      <c r="I223" t="s">
        <v>2543</v>
      </c>
      <c r="J223" t="s">
        <v>4136</v>
      </c>
      <c r="K223" t="s">
        <v>4176</v>
      </c>
      <c r="L223" t="s">
        <v>4136</v>
      </c>
      <c r="M223">
        <v>1998</v>
      </c>
      <c r="N223" t="s">
        <v>2579</v>
      </c>
      <c r="O223" t="s">
        <v>2584</v>
      </c>
      <c r="P223" t="s">
        <v>2651</v>
      </c>
      <c r="Q223" t="s">
        <v>4817</v>
      </c>
      <c r="R223" t="s">
        <v>2548</v>
      </c>
      <c r="S223" t="s">
        <v>2549</v>
      </c>
      <c r="U223">
        <v>0</v>
      </c>
      <c r="V223">
        <v>0</v>
      </c>
      <c r="X223" t="s">
        <v>4818</v>
      </c>
      <c r="Y223" s="266">
        <v>44386.340115740742</v>
      </c>
      <c r="Z223" t="s">
        <v>3829</v>
      </c>
      <c r="AA223" s="266">
        <v>44386.340115740742</v>
      </c>
      <c r="AB223" t="s">
        <v>3829</v>
      </c>
      <c r="AC223" t="s">
        <v>3831</v>
      </c>
      <c r="AD223" t="s">
        <v>3831</v>
      </c>
      <c r="AE223" t="s">
        <v>3831</v>
      </c>
      <c r="AF223" t="s">
        <v>3831</v>
      </c>
      <c r="AG223" t="s">
        <v>3831</v>
      </c>
      <c r="AH223" t="s">
        <v>3831</v>
      </c>
      <c r="AI223">
        <v>63.712479999999999</v>
      </c>
    </row>
    <row r="224" spans="2:35" x14ac:dyDescent="0.25">
      <c r="B224">
        <v>222</v>
      </c>
      <c r="C224" t="s">
        <v>4286</v>
      </c>
      <c r="D224">
        <v>784</v>
      </c>
      <c r="E224" t="s">
        <v>4819</v>
      </c>
      <c r="F224" t="s">
        <v>2540</v>
      </c>
      <c r="G224" t="s">
        <v>2541</v>
      </c>
      <c r="H224" t="s">
        <v>2542</v>
      </c>
      <c r="I224" t="s">
        <v>2543</v>
      </c>
      <c r="J224" t="s">
        <v>4820</v>
      </c>
      <c r="K224" s="16">
        <v>10454</v>
      </c>
      <c r="L224" t="s">
        <v>4820</v>
      </c>
      <c r="M224">
        <v>1972</v>
      </c>
      <c r="N224" t="s">
        <v>2544</v>
      </c>
      <c r="O224" t="s">
        <v>2584</v>
      </c>
      <c r="P224" t="s">
        <v>4122</v>
      </c>
      <c r="Q224" t="s">
        <v>4817</v>
      </c>
      <c r="R224" t="s">
        <v>2548</v>
      </c>
      <c r="S224" t="s">
        <v>2549</v>
      </c>
      <c r="U224">
        <v>0</v>
      </c>
      <c r="V224">
        <v>0</v>
      </c>
      <c r="X224" t="s">
        <v>4821</v>
      </c>
      <c r="Y224" s="266">
        <v>44386.340115740742</v>
      </c>
      <c r="Z224" t="s">
        <v>3829</v>
      </c>
      <c r="AA224" s="266">
        <v>44386.340115740742</v>
      </c>
      <c r="AB224" t="s">
        <v>3829</v>
      </c>
      <c r="AC224" t="s">
        <v>3831</v>
      </c>
      <c r="AD224" t="s">
        <v>3831</v>
      </c>
      <c r="AE224" t="s">
        <v>3831</v>
      </c>
      <c r="AF224" t="s">
        <v>3831</v>
      </c>
      <c r="AG224" t="s">
        <v>3831</v>
      </c>
      <c r="AH224" t="s">
        <v>3831</v>
      </c>
      <c r="AI224">
        <v>10.945130000000001</v>
      </c>
    </row>
    <row r="225" spans="2:35" x14ac:dyDescent="0.25">
      <c r="B225">
        <v>223</v>
      </c>
      <c r="C225" t="s">
        <v>4286</v>
      </c>
      <c r="D225">
        <v>785</v>
      </c>
      <c r="E225" t="s">
        <v>4822</v>
      </c>
      <c r="F225" t="s">
        <v>2540</v>
      </c>
      <c r="G225" t="s">
        <v>2541</v>
      </c>
      <c r="H225" t="s">
        <v>2542</v>
      </c>
      <c r="I225" t="s">
        <v>2543</v>
      </c>
      <c r="J225" t="s">
        <v>4296</v>
      </c>
      <c r="K225" s="16">
        <v>6348</v>
      </c>
      <c r="L225" t="s">
        <v>4296</v>
      </c>
      <c r="M225">
        <v>1974</v>
      </c>
      <c r="N225" t="s">
        <v>2544</v>
      </c>
      <c r="O225" t="s">
        <v>2584</v>
      </c>
      <c r="P225" t="s">
        <v>2651</v>
      </c>
      <c r="Q225" t="s">
        <v>2651</v>
      </c>
      <c r="R225" t="s">
        <v>2548</v>
      </c>
      <c r="S225" t="s">
        <v>2549</v>
      </c>
      <c r="U225">
        <v>0</v>
      </c>
      <c r="V225">
        <v>0</v>
      </c>
      <c r="X225" t="s">
        <v>4823</v>
      </c>
      <c r="Y225" s="266">
        <v>44386.340115740742</v>
      </c>
      <c r="Z225" t="s">
        <v>3829</v>
      </c>
      <c r="AA225" s="266">
        <v>44386.340115740742</v>
      </c>
      <c r="AB225" t="s">
        <v>3829</v>
      </c>
      <c r="AC225" t="s">
        <v>3831</v>
      </c>
      <c r="AD225" t="s">
        <v>3831</v>
      </c>
      <c r="AE225" t="s">
        <v>3831</v>
      </c>
      <c r="AF225" t="s">
        <v>3831</v>
      </c>
      <c r="AG225" t="s">
        <v>3831</v>
      </c>
      <c r="AH225" t="s">
        <v>3831</v>
      </c>
      <c r="AI225">
        <v>6.6507329999999998</v>
      </c>
    </row>
    <row r="226" spans="2:35" x14ac:dyDescent="0.25">
      <c r="B226">
        <v>224</v>
      </c>
      <c r="C226" t="s">
        <v>4286</v>
      </c>
      <c r="D226">
        <v>787</v>
      </c>
      <c r="E226" t="s">
        <v>4824</v>
      </c>
      <c r="F226" t="s">
        <v>2540</v>
      </c>
      <c r="G226" t="s">
        <v>2541</v>
      </c>
      <c r="H226" t="s">
        <v>2542</v>
      </c>
      <c r="I226" t="s">
        <v>2543</v>
      </c>
      <c r="J226" t="s">
        <v>4296</v>
      </c>
      <c r="K226" s="16">
        <v>8452</v>
      </c>
      <c r="L226" t="s">
        <v>4296</v>
      </c>
      <c r="M226">
        <v>1974</v>
      </c>
      <c r="N226" t="s">
        <v>2544</v>
      </c>
      <c r="O226" t="s">
        <v>2584</v>
      </c>
      <c r="P226" t="s">
        <v>4122</v>
      </c>
      <c r="Q226" t="s">
        <v>4825</v>
      </c>
      <c r="R226" t="s">
        <v>2548</v>
      </c>
      <c r="S226" t="s">
        <v>2549</v>
      </c>
      <c r="U226">
        <v>0</v>
      </c>
      <c r="V226">
        <v>0</v>
      </c>
      <c r="X226" t="s">
        <v>4826</v>
      </c>
      <c r="Y226" s="266">
        <v>44386.340115740742</v>
      </c>
      <c r="Z226" t="s">
        <v>3829</v>
      </c>
      <c r="AA226" s="266">
        <v>44386.340115740742</v>
      </c>
      <c r="AB226" t="s">
        <v>3829</v>
      </c>
      <c r="AC226" t="s">
        <v>3831</v>
      </c>
      <c r="AD226" t="s">
        <v>3831</v>
      </c>
      <c r="AE226" t="s">
        <v>3831</v>
      </c>
      <c r="AF226" t="s">
        <v>3831</v>
      </c>
      <c r="AG226" t="s">
        <v>3831</v>
      </c>
      <c r="AH226" t="s">
        <v>3831</v>
      </c>
      <c r="AI226">
        <v>8.1554479999999998</v>
      </c>
    </row>
    <row r="227" spans="2:35" x14ac:dyDescent="0.25">
      <c r="B227">
        <v>225</v>
      </c>
      <c r="C227" t="s">
        <v>4286</v>
      </c>
      <c r="D227">
        <v>788</v>
      </c>
      <c r="E227" t="s">
        <v>4827</v>
      </c>
      <c r="F227" t="s">
        <v>2540</v>
      </c>
      <c r="G227" t="s">
        <v>2541</v>
      </c>
      <c r="H227" t="s">
        <v>2542</v>
      </c>
      <c r="I227" t="s">
        <v>2543</v>
      </c>
      <c r="J227" t="s">
        <v>4292</v>
      </c>
      <c r="K227" s="16">
        <v>49887</v>
      </c>
      <c r="L227" t="s">
        <v>4292</v>
      </c>
      <c r="M227">
        <v>1974</v>
      </c>
      <c r="N227" t="s">
        <v>2557</v>
      </c>
      <c r="O227" t="s">
        <v>2584</v>
      </c>
      <c r="P227" t="s">
        <v>2585</v>
      </c>
      <c r="Q227" t="s">
        <v>4177</v>
      </c>
      <c r="R227" t="s">
        <v>2548</v>
      </c>
      <c r="S227" t="s">
        <v>2549</v>
      </c>
      <c r="U227">
        <v>0</v>
      </c>
      <c r="V227">
        <v>0</v>
      </c>
      <c r="X227" t="s">
        <v>4828</v>
      </c>
      <c r="Y227" s="266">
        <v>44386.340115740742</v>
      </c>
      <c r="Z227" t="s">
        <v>3829</v>
      </c>
      <c r="AA227" s="266">
        <v>44386.340115740742</v>
      </c>
      <c r="AB227" t="s">
        <v>3829</v>
      </c>
      <c r="AC227" t="s">
        <v>3831</v>
      </c>
      <c r="AD227" t="s">
        <v>3831</v>
      </c>
      <c r="AE227" t="s">
        <v>3831</v>
      </c>
      <c r="AF227" t="s">
        <v>3831</v>
      </c>
      <c r="AG227" t="s">
        <v>3831</v>
      </c>
      <c r="AH227" t="s">
        <v>3831</v>
      </c>
      <c r="AI227">
        <v>99.624950999999996</v>
      </c>
    </row>
    <row r="228" spans="2:35" x14ac:dyDescent="0.25">
      <c r="B228">
        <v>226</v>
      </c>
      <c r="C228" t="s">
        <v>4286</v>
      </c>
      <c r="D228">
        <v>789</v>
      </c>
      <c r="E228" t="s">
        <v>4829</v>
      </c>
      <c r="F228" t="s">
        <v>2540</v>
      </c>
      <c r="G228" t="s">
        <v>2541</v>
      </c>
      <c r="H228" t="s">
        <v>2542</v>
      </c>
      <c r="I228" t="s">
        <v>2543</v>
      </c>
      <c r="J228" t="s">
        <v>4292</v>
      </c>
      <c r="K228" s="16">
        <v>19651</v>
      </c>
      <c r="L228" t="s">
        <v>4292</v>
      </c>
      <c r="M228">
        <v>1983</v>
      </c>
      <c r="N228" t="s">
        <v>2557</v>
      </c>
      <c r="O228" t="s">
        <v>2584</v>
      </c>
      <c r="P228" t="s">
        <v>2585</v>
      </c>
      <c r="Q228" t="s">
        <v>4196</v>
      </c>
      <c r="R228" t="s">
        <v>2548</v>
      </c>
      <c r="S228" t="s">
        <v>2549</v>
      </c>
      <c r="U228">
        <v>0</v>
      </c>
      <c r="V228">
        <v>0</v>
      </c>
      <c r="X228" t="s">
        <v>4830</v>
      </c>
      <c r="Y228" s="266">
        <v>44386.340115740742</v>
      </c>
      <c r="Z228" t="s">
        <v>3829</v>
      </c>
      <c r="AA228" s="266">
        <v>44386.340115740742</v>
      </c>
      <c r="AB228" t="s">
        <v>3829</v>
      </c>
      <c r="AC228" t="s">
        <v>3831</v>
      </c>
      <c r="AD228" t="s">
        <v>3831</v>
      </c>
      <c r="AE228" t="s">
        <v>3831</v>
      </c>
      <c r="AF228" t="s">
        <v>3831</v>
      </c>
      <c r="AG228" t="s">
        <v>3831</v>
      </c>
      <c r="AH228" t="s">
        <v>3831</v>
      </c>
      <c r="AI228">
        <v>38.918810000000001</v>
      </c>
    </row>
    <row r="229" spans="2:35" x14ac:dyDescent="0.25">
      <c r="B229">
        <v>227</v>
      </c>
      <c r="C229" t="s">
        <v>4286</v>
      </c>
      <c r="D229">
        <v>790</v>
      </c>
      <c r="E229" t="s">
        <v>4831</v>
      </c>
      <c r="F229" t="s">
        <v>2540</v>
      </c>
      <c r="G229" t="s">
        <v>2541</v>
      </c>
      <c r="H229" t="s">
        <v>2542</v>
      </c>
      <c r="I229" t="s">
        <v>2543</v>
      </c>
      <c r="J229" t="s">
        <v>4292</v>
      </c>
      <c r="K229" s="16">
        <v>14123</v>
      </c>
      <c r="L229" t="s">
        <v>4292</v>
      </c>
      <c r="M229">
        <v>1983</v>
      </c>
      <c r="N229" t="s">
        <v>2557</v>
      </c>
      <c r="O229" t="s">
        <v>2584</v>
      </c>
      <c r="P229" t="s">
        <v>2585</v>
      </c>
      <c r="Q229" t="s">
        <v>4832</v>
      </c>
      <c r="R229" t="s">
        <v>2548</v>
      </c>
      <c r="S229" t="s">
        <v>2549</v>
      </c>
      <c r="U229">
        <v>0</v>
      </c>
      <c r="V229">
        <v>0</v>
      </c>
      <c r="X229" t="s">
        <v>4833</v>
      </c>
      <c r="Y229" s="266">
        <v>44386.340115740742</v>
      </c>
      <c r="Z229" t="s">
        <v>3829</v>
      </c>
      <c r="AA229" s="266">
        <v>44386.340115740742</v>
      </c>
      <c r="AB229" t="s">
        <v>3829</v>
      </c>
      <c r="AC229" t="s">
        <v>3831</v>
      </c>
      <c r="AD229" t="s">
        <v>3831</v>
      </c>
      <c r="AE229" t="s">
        <v>3831</v>
      </c>
      <c r="AF229" t="s">
        <v>3831</v>
      </c>
      <c r="AG229" t="s">
        <v>3831</v>
      </c>
      <c r="AH229" t="s">
        <v>3831</v>
      </c>
      <c r="AI229">
        <v>28.013216</v>
      </c>
    </row>
    <row r="230" spans="2:35" x14ac:dyDescent="0.25">
      <c r="B230">
        <v>228</v>
      </c>
      <c r="C230" t="s">
        <v>4286</v>
      </c>
      <c r="D230">
        <v>792</v>
      </c>
      <c r="E230" t="s">
        <v>4834</v>
      </c>
      <c r="F230" t="s">
        <v>2540</v>
      </c>
      <c r="G230" t="s">
        <v>2541</v>
      </c>
      <c r="H230" t="s">
        <v>2542</v>
      </c>
      <c r="I230" t="s">
        <v>2543</v>
      </c>
      <c r="J230" t="s">
        <v>4408</v>
      </c>
      <c r="K230" s="16">
        <v>23029</v>
      </c>
      <c r="L230" t="s">
        <v>4408</v>
      </c>
      <c r="M230">
        <v>1974</v>
      </c>
      <c r="N230" t="s">
        <v>2579</v>
      </c>
      <c r="O230" t="s">
        <v>2584</v>
      </c>
      <c r="P230" t="s">
        <v>2585</v>
      </c>
      <c r="Q230" t="s">
        <v>4362</v>
      </c>
      <c r="R230" t="s">
        <v>2548</v>
      </c>
      <c r="S230" t="s">
        <v>2549</v>
      </c>
      <c r="U230">
        <v>0</v>
      </c>
      <c r="V230">
        <v>0</v>
      </c>
      <c r="X230" t="s">
        <v>4835</v>
      </c>
      <c r="Y230" s="266">
        <v>44386.340115740742</v>
      </c>
      <c r="Z230" t="s">
        <v>3829</v>
      </c>
      <c r="AA230" s="266">
        <v>44386.340115740742</v>
      </c>
      <c r="AB230" t="s">
        <v>3829</v>
      </c>
      <c r="AC230" t="s">
        <v>3831</v>
      </c>
      <c r="AD230" t="s">
        <v>3831</v>
      </c>
      <c r="AE230" t="s">
        <v>3831</v>
      </c>
      <c r="AF230" t="s">
        <v>3831</v>
      </c>
      <c r="AG230" t="s">
        <v>3831</v>
      </c>
      <c r="AH230" t="s">
        <v>3831</v>
      </c>
      <c r="AI230">
        <v>44.644072000000001</v>
      </c>
    </row>
    <row r="231" spans="2:35" x14ac:dyDescent="0.25">
      <c r="B231">
        <v>229</v>
      </c>
      <c r="C231" t="s">
        <v>4286</v>
      </c>
      <c r="D231">
        <v>794</v>
      </c>
      <c r="E231" t="s">
        <v>2695</v>
      </c>
      <c r="F231" t="s">
        <v>2540</v>
      </c>
      <c r="G231" t="s">
        <v>2541</v>
      </c>
      <c r="H231" t="s">
        <v>2542</v>
      </c>
      <c r="I231" t="s">
        <v>2543</v>
      </c>
      <c r="J231" t="s">
        <v>4292</v>
      </c>
      <c r="K231" s="16">
        <v>25273</v>
      </c>
      <c r="L231" t="s">
        <v>4292</v>
      </c>
      <c r="M231">
        <v>1994</v>
      </c>
      <c r="N231" t="s">
        <v>2579</v>
      </c>
      <c r="O231" t="s">
        <v>2584</v>
      </c>
      <c r="P231" t="s">
        <v>2696</v>
      </c>
      <c r="Q231" t="s">
        <v>2697</v>
      </c>
      <c r="R231" t="s">
        <v>2548</v>
      </c>
      <c r="S231" t="s">
        <v>2549</v>
      </c>
      <c r="T231" t="s">
        <v>2550</v>
      </c>
      <c r="U231">
        <v>24.633133000000001</v>
      </c>
      <c r="V231">
        <v>0</v>
      </c>
      <c r="W231" t="s">
        <v>4325</v>
      </c>
      <c r="X231" t="s">
        <v>4836</v>
      </c>
      <c r="Y231" s="266">
        <v>44386.340115740742</v>
      </c>
      <c r="Z231" t="s">
        <v>3829</v>
      </c>
      <c r="AA231" s="266">
        <v>44434.383240740739</v>
      </c>
      <c r="AB231" t="s">
        <v>3829</v>
      </c>
      <c r="AC231" t="s">
        <v>3934</v>
      </c>
      <c r="AD231" t="s">
        <v>3831</v>
      </c>
      <c r="AE231" t="s">
        <v>3831</v>
      </c>
      <c r="AF231" t="s">
        <v>3831</v>
      </c>
      <c r="AG231" t="s">
        <v>3831</v>
      </c>
      <c r="AH231" t="s">
        <v>3831</v>
      </c>
      <c r="AI231">
        <v>24.633133000000001</v>
      </c>
    </row>
    <row r="232" spans="2:35" x14ac:dyDescent="0.25">
      <c r="B232">
        <v>230</v>
      </c>
      <c r="C232" t="s">
        <v>4286</v>
      </c>
      <c r="D232">
        <v>795</v>
      </c>
      <c r="E232" t="s">
        <v>4837</v>
      </c>
      <c r="F232" t="s">
        <v>2540</v>
      </c>
      <c r="G232" t="s">
        <v>2541</v>
      </c>
      <c r="H232" t="s">
        <v>2542</v>
      </c>
      <c r="I232" t="s">
        <v>2543</v>
      </c>
      <c r="J232" t="s">
        <v>4292</v>
      </c>
      <c r="K232" t="s">
        <v>4242</v>
      </c>
      <c r="L232" t="s">
        <v>4292</v>
      </c>
      <c r="M232">
        <v>1994</v>
      </c>
      <c r="N232" t="s">
        <v>2579</v>
      </c>
      <c r="O232" t="s">
        <v>2584</v>
      </c>
      <c r="P232" t="s">
        <v>2696</v>
      </c>
      <c r="Q232" t="s">
        <v>2697</v>
      </c>
      <c r="R232" t="s">
        <v>2548</v>
      </c>
      <c r="S232" t="s">
        <v>2549</v>
      </c>
      <c r="U232">
        <v>0</v>
      </c>
      <c r="V232">
        <v>0</v>
      </c>
      <c r="X232" t="s">
        <v>4838</v>
      </c>
      <c r="Y232" s="266">
        <v>44386.340115740742</v>
      </c>
      <c r="Z232" t="s">
        <v>3829</v>
      </c>
      <c r="AA232" s="266">
        <v>44386.340115740742</v>
      </c>
      <c r="AB232" t="s">
        <v>3829</v>
      </c>
      <c r="AC232" t="s">
        <v>3831</v>
      </c>
      <c r="AD232" t="s">
        <v>3831</v>
      </c>
      <c r="AE232" t="s">
        <v>3831</v>
      </c>
      <c r="AF232" t="s">
        <v>3831</v>
      </c>
      <c r="AG232" t="s">
        <v>3831</v>
      </c>
      <c r="AH232" t="s">
        <v>3831</v>
      </c>
      <c r="AI232">
        <v>53.509791</v>
      </c>
    </row>
    <row r="233" spans="2:35" x14ac:dyDescent="0.25">
      <c r="B233">
        <v>231</v>
      </c>
      <c r="C233" t="s">
        <v>4286</v>
      </c>
      <c r="D233">
        <v>796</v>
      </c>
      <c r="E233" t="s">
        <v>2698</v>
      </c>
      <c r="F233" t="s">
        <v>2540</v>
      </c>
      <c r="G233" t="s">
        <v>2541</v>
      </c>
      <c r="H233" t="s">
        <v>2542</v>
      </c>
      <c r="I233" t="s">
        <v>2543</v>
      </c>
      <c r="J233" t="s">
        <v>4292</v>
      </c>
      <c r="K233" s="16">
        <v>27453</v>
      </c>
      <c r="L233" t="s">
        <v>4292</v>
      </c>
      <c r="M233">
        <v>1994</v>
      </c>
      <c r="N233" t="s">
        <v>2579</v>
      </c>
      <c r="O233" t="s">
        <v>2584</v>
      </c>
      <c r="P233" t="s">
        <v>2696</v>
      </c>
      <c r="Q233" t="s">
        <v>2697</v>
      </c>
      <c r="R233" t="s">
        <v>2548</v>
      </c>
      <c r="S233" t="s">
        <v>2549</v>
      </c>
      <c r="T233" t="s">
        <v>2550</v>
      </c>
      <c r="U233">
        <v>55.259529999999998</v>
      </c>
      <c r="V233">
        <v>0</v>
      </c>
      <c r="W233" t="s">
        <v>4839</v>
      </c>
      <c r="X233" t="s">
        <v>4840</v>
      </c>
      <c r="Y233" s="266">
        <v>44386.340115740742</v>
      </c>
      <c r="Z233" t="s">
        <v>3829</v>
      </c>
      <c r="AA233" s="266">
        <v>44434.397962962961</v>
      </c>
      <c r="AB233" t="s">
        <v>3829</v>
      </c>
      <c r="AC233" t="s">
        <v>3830</v>
      </c>
      <c r="AD233" t="s">
        <v>3831</v>
      </c>
      <c r="AE233" t="s">
        <v>3831</v>
      </c>
      <c r="AF233" t="s">
        <v>3831</v>
      </c>
      <c r="AG233">
        <v>0.37</v>
      </c>
      <c r="AH233">
        <v>0.37</v>
      </c>
      <c r="AI233">
        <v>55.259529999999998</v>
      </c>
    </row>
    <row r="234" spans="2:35" x14ac:dyDescent="0.25">
      <c r="B234">
        <v>232</v>
      </c>
      <c r="C234" t="s">
        <v>4286</v>
      </c>
      <c r="D234">
        <v>797</v>
      </c>
      <c r="E234" t="s">
        <v>2699</v>
      </c>
      <c r="F234" t="s">
        <v>2540</v>
      </c>
      <c r="G234" t="s">
        <v>2541</v>
      </c>
      <c r="H234" t="s">
        <v>2542</v>
      </c>
      <c r="I234" t="s">
        <v>2543</v>
      </c>
      <c r="J234" t="s">
        <v>4136</v>
      </c>
      <c r="K234" s="16">
        <v>5796</v>
      </c>
      <c r="L234" t="s">
        <v>4136</v>
      </c>
      <c r="M234">
        <v>2007</v>
      </c>
      <c r="N234" t="s">
        <v>2579</v>
      </c>
      <c r="O234" t="s">
        <v>2584</v>
      </c>
      <c r="P234" t="s">
        <v>2696</v>
      </c>
      <c r="Q234" t="s">
        <v>2700</v>
      </c>
      <c r="R234" t="s">
        <v>2548</v>
      </c>
      <c r="S234" t="s">
        <v>2549</v>
      </c>
      <c r="T234" t="s">
        <v>2550</v>
      </c>
      <c r="U234">
        <v>6.1330960000000001</v>
      </c>
      <c r="V234">
        <v>0</v>
      </c>
      <c r="W234" t="s">
        <v>4305</v>
      </c>
      <c r="X234" t="s">
        <v>4841</v>
      </c>
      <c r="Y234" s="266">
        <v>44386.340115740742</v>
      </c>
      <c r="Z234" t="s">
        <v>3829</v>
      </c>
      <c r="AA234" s="266">
        <v>44434.389328703706</v>
      </c>
      <c r="AB234" t="s">
        <v>3829</v>
      </c>
      <c r="AC234" t="s">
        <v>4303</v>
      </c>
      <c r="AD234" t="s">
        <v>3831</v>
      </c>
      <c r="AE234" t="s">
        <v>3831</v>
      </c>
      <c r="AF234" t="s">
        <v>3831</v>
      </c>
      <c r="AG234" t="s">
        <v>3831</v>
      </c>
      <c r="AH234" t="s">
        <v>3831</v>
      </c>
      <c r="AI234">
        <v>6.1330960000000001</v>
      </c>
    </row>
    <row r="235" spans="2:35" x14ac:dyDescent="0.25">
      <c r="B235">
        <v>233</v>
      </c>
      <c r="C235" t="s">
        <v>4286</v>
      </c>
      <c r="D235">
        <v>824</v>
      </c>
      <c r="E235" t="s">
        <v>2701</v>
      </c>
      <c r="F235" t="s">
        <v>2540</v>
      </c>
      <c r="G235" t="s">
        <v>2541</v>
      </c>
      <c r="H235" t="s">
        <v>2542</v>
      </c>
      <c r="I235" t="s">
        <v>2543</v>
      </c>
      <c r="J235" t="s">
        <v>4296</v>
      </c>
      <c r="K235" t="s">
        <v>4242</v>
      </c>
      <c r="L235" t="s">
        <v>4296</v>
      </c>
      <c r="M235">
        <v>1973</v>
      </c>
      <c r="N235" t="s">
        <v>2544</v>
      </c>
      <c r="O235" t="s">
        <v>2545</v>
      </c>
      <c r="P235" t="s">
        <v>2561</v>
      </c>
      <c r="Q235" t="s">
        <v>2559</v>
      </c>
      <c r="R235" t="s">
        <v>2548</v>
      </c>
      <c r="S235" t="s">
        <v>2549</v>
      </c>
      <c r="T235" t="s">
        <v>2550</v>
      </c>
      <c r="U235">
        <v>52.443933999999999</v>
      </c>
      <c r="V235">
        <v>0</v>
      </c>
      <c r="X235" t="s">
        <v>4842</v>
      </c>
      <c r="Y235" s="266">
        <v>44386.340115740742</v>
      </c>
      <c r="Z235" t="s">
        <v>3829</v>
      </c>
      <c r="AA235" s="266">
        <v>44428.268460648149</v>
      </c>
      <c r="AB235" t="s">
        <v>3829</v>
      </c>
      <c r="AC235" t="s">
        <v>3830</v>
      </c>
      <c r="AD235" t="s">
        <v>3831</v>
      </c>
      <c r="AE235" t="s">
        <v>3831</v>
      </c>
      <c r="AF235" t="s">
        <v>3831</v>
      </c>
      <c r="AG235">
        <v>0.55000000000000004</v>
      </c>
      <c r="AH235">
        <v>0.84</v>
      </c>
      <c r="AI235">
        <v>52.443933999999999</v>
      </c>
    </row>
    <row r="236" spans="2:35" x14ac:dyDescent="0.25">
      <c r="B236">
        <v>234</v>
      </c>
      <c r="C236" t="s">
        <v>4286</v>
      </c>
      <c r="D236">
        <v>825</v>
      </c>
      <c r="E236" t="s">
        <v>4843</v>
      </c>
      <c r="F236" t="s">
        <v>2540</v>
      </c>
      <c r="G236" t="s">
        <v>2541</v>
      </c>
      <c r="H236" t="s">
        <v>2542</v>
      </c>
      <c r="I236" t="s">
        <v>2543</v>
      </c>
      <c r="J236" t="s">
        <v>4296</v>
      </c>
      <c r="K236" t="s">
        <v>4844</v>
      </c>
      <c r="L236" t="s">
        <v>4296</v>
      </c>
      <c r="M236">
        <v>2002</v>
      </c>
      <c r="N236" t="s">
        <v>2544</v>
      </c>
      <c r="O236" t="s">
        <v>2545</v>
      </c>
      <c r="P236" t="s">
        <v>2561</v>
      </c>
      <c r="Q236" t="s">
        <v>4845</v>
      </c>
      <c r="R236" t="s">
        <v>2548</v>
      </c>
      <c r="S236" t="s">
        <v>2549</v>
      </c>
      <c r="U236">
        <v>0</v>
      </c>
      <c r="V236">
        <v>0</v>
      </c>
      <c r="X236" t="s">
        <v>4846</v>
      </c>
      <c r="Y236" s="266">
        <v>44386.340115740742</v>
      </c>
      <c r="Z236" t="s">
        <v>3829</v>
      </c>
      <c r="AA236" s="266">
        <v>44386.340115740742</v>
      </c>
      <c r="AB236" t="s">
        <v>3829</v>
      </c>
      <c r="AC236" t="s">
        <v>3831</v>
      </c>
      <c r="AD236" t="s">
        <v>3831</v>
      </c>
      <c r="AE236" t="s">
        <v>3831</v>
      </c>
      <c r="AF236" t="s">
        <v>3831</v>
      </c>
      <c r="AG236" t="s">
        <v>3831</v>
      </c>
      <c r="AH236" t="s">
        <v>3831</v>
      </c>
      <c r="AI236">
        <v>52.536064000000003</v>
      </c>
    </row>
    <row r="237" spans="2:35" x14ac:dyDescent="0.25">
      <c r="B237">
        <v>235</v>
      </c>
      <c r="C237" t="s">
        <v>4286</v>
      </c>
      <c r="D237">
        <v>826</v>
      </c>
      <c r="E237" t="s">
        <v>4847</v>
      </c>
      <c r="F237" t="s">
        <v>2540</v>
      </c>
      <c r="G237" t="s">
        <v>2541</v>
      </c>
      <c r="H237" t="s">
        <v>2542</v>
      </c>
      <c r="I237" t="s">
        <v>2543</v>
      </c>
      <c r="J237" t="s">
        <v>4296</v>
      </c>
      <c r="K237" t="s">
        <v>4848</v>
      </c>
      <c r="L237" t="s">
        <v>4296</v>
      </c>
      <c r="M237">
        <v>1973</v>
      </c>
      <c r="N237" t="s">
        <v>2544</v>
      </c>
      <c r="O237" t="s">
        <v>2545</v>
      </c>
      <c r="P237" t="s">
        <v>2561</v>
      </c>
      <c r="Q237" t="s">
        <v>4849</v>
      </c>
      <c r="R237" t="s">
        <v>2548</v>
      </c>
      <c r="S237" t="s">
        <v>2549</v>
      </c>
      <c r="U237">
        <v>0</v>
      </c>
      <c r="V237">
        <v>0</v>
      </c>
      <c r="X237" t="s">
        <v>4850</v>
      </c>
      <c r="Y237" s="266">
        <v>44386.340115740742</v>
      </c>
      <c r="Z237" t="s">
        <v>3829</v>
      </c>
      <c r="AA237" s="266">
        <v>44386.340115740742</v>
      </c>
      <c r="AB237" t="s">
        <v>3829</v>
      </c>
      <c r="AC237" t="s">
        <v>3831</v>
      </c>
      <c r="AD237" t="s">
        <v>3831</v>
      </c>
      <c r="AE237" t="s">
        <v>3831</v>
      </c>
      <c r="AF237" t="s">
        <v>3831</v>
      </c>
      <c r="AG237" t="s">
        <v>3831</v>
      </c>
      <c r="AH237" t="s">
        <v>3831</v>
      </c>
      <c r="AI237">
        <v>51.151747</v>
      </c>
    </row>
    <row r="238" spans="2:35" x14ac:dyDescent="0.25">
      <c r="B238">
        <v>236</v>
      </c>
      <c r="C238" t="s">
        <v>4286</v>
      </c>
      <c r="D238">
        <v>827</v>
      </c>
      <c r="E238" t="s">
        <v>4851</v>
      </c>
      <c r="F238" t="s">
        <v>2540</v>
      </c>
      <c r="G238" t="s">
        <v>2541</v>
      </c>
      <c r="H238" t="s">
        <v>2542</v>
      </c>
      <c r="I238" t="s">
        <v>2543</v>
      </c>
      <c r="J238" t="s">
        <v>4296</v>
      </c>
      <c r="K238" t="s">
        <v>4852</v>
      </c>
      <c r="L238" t="s">
        <v>4296</v>
      </c>
      <c r="M238">
        <v>1973</v>
      </c>
      <c r="N238" t="s">
        <v>2544</v>
      </c>
      <c r="O238" t="s">
        <v>2545</v>
      </c>
      <c r="P238" t="s">
        <v>2561</v>
      </c>
      <c r="Q238" t="s">
        <v>4853</v>
      </c>
      <c r="R238" t="s">
        <v>2548</v>
      </c>
      <c r="S238" t="s">
        <v>2549</v>
      </c>
      <c r="U238">
        <v>0</v>
      </c>
      <c r="V238">
        <v>0</v>
      </c>
      <c r="X238" t="s">
        <v>4854</v>
      </c>
      <c r="Y238" s="266">
        <v>44386.340115740742</v>
      </c>
      <c r="Z238" t="s">
        <v>3829</v>
      </c>
      <c r="AA238" s="266">
        <v>44386.340115740742</v>
      </c>
      <c r="AB238" t="s">
        <v>3829</v>
      </c>
      <c r="AC238" t="s">
        <v>3831</v>
      </c>
      <c r="AD238" t="s">
        <v>3831</v>
      </c>
      <c r="AE238" t="s">
        <v>3831</v>
      </c>
      <c r="AF238" t="s">
        <v>3831</v>
      </c>
      <c r="AG238" t="s">
        <v>3831</v>
      </c>
      <c r="AH238" t="s">
        <v>3831</v>
      </c>
      <c r="AI238">
        <v>38.338613000000002</v>
      </c>
    </row>
    <row r="239" spans="2:35" x14ac:dyDescent="0.25">
      <c r="B239">
        <v>237</v>
      </c>
      <c r="C239" t="s">
        <v>4286</v>
      </c>
      <c r="D239">
        <v>829</v>
      </c>
      <c r="E239" t="s">
        <v>4855</v>
      </c>
      <c r="F239" t="s">
        <v>2540</v>
      </c>
      <c r="G239" t="s">
        <v>2541</v>
      </c>
      <c r="H239" t="s">
        <v>2542</v>
      </c>
      <c r="I239" t="s">
        <v>2543</v>
      </c>
      <c r="J239" t="s">
        <v>4367</v>
      </c>
      <c r="K239" s="16">
        <v>7662</v>
      </c>
      <c r="L239" t="s">
        <v>4367</v>
      </c>
      <c r="M239">
        <v>2004</v>
      </c>
      <c r="N239" t="s">
        <v>2544</v>
      </c>
      <c r="O239" t="s">
        <v>2545</v>
      </c>
      <c r="P239" t="s">
        <v>2561</v>
      </c>
      <c r="Q239" t="s">
        <v>4853</v>
      </c>
      <c r="R239" t="s">
        <v>2548</v>
      </c>
      <c r="S239" t="s">
        <v>2549</v>
      </c>
      <c r="U239">
        <v>0</v>
      </c>
      <c r="V239">
        <v>0</v>
      </c>
      <c r="X239" t="s">
        <v>4856</v>
      </c>
      <c r="Y239" s="266">
        <v>44386.340115740742</v>
      </c>
      <c r="Z239" t="s">
        <v>3829</v>
      </c>
      <c r="AA239" s="266">
        <v>44386.340115740742</v>
      </c>
      <c r="AB239" t="s">
        <v>3829</v>
      </c>
      <c r="AC239" t="s">
        <v>3831</v>
      </c>
      <c r="AD239" t="s">
        <v>3831</v>
      </c>
      <c r="AE239" t="s">
        <v>3831</v>
      </c>
      <c r="AF239" t="s">
        <v>3831</v>
      </c>
      <c r="AG239" t="s">
        <v>3831</v>
      </c>
      <c r="AH239" t="s">
        <v>3831</v>
      </c>
      <c r="AI239">
        <v>8.3468199999999992</v>
      </c>
    </row>
    <row r="240" spans="2:35" x14ac:dyDescent="0.25">
      <c r="B240">
        <v>238</v>
      </c>
      <c r="C240" t="s">
        <v>4286</v>
      </c>
      <c r="D240">
        <v>830</v>
      </c>
      <c r="E240" t="s">
        <v>4857</v>
      </c>
      <c r="F240" t="s">
        <v>2540</v>
      </c>
      <c r="G240" t="s">
        <v>2541</v>
      </c>
      <c r="H240" t="s">
        <v>2542</v>
      </c>
      <c r="I240" t="s">
        <v>2543</v>
      </c>
      <c r="J240" t="s">
        <v>4296</v>
      </c>
      <c r="K240" s="16">
        <v>33128</v>
      </c>
      <c r="L240" t="s">
        <v>4296</v>
      </c>
      <c r="M240">
        <v>1973</v>
      </c>
      <c r="N240" t="s">
        <v>2544</v>
      </c>
      <c r="O240" t="s">
        <v>2545</v>
      </c>
      <c r="P240" t="s">
        <v>2561</v>
      </c>
      <c r="Q240" t="s">
        <v>4858</v>
      </c>
      <c r="R240" t="s">
        <v>2548</v>
      </c>
      <c r="S240" t="s">
        <v>2549</v>
      </c>
      <c r="U240">
        <v>0</v>
      </c>
      <c r="V240">
        <v>0</v>
      </c>
      <c r="X240" t="s">
        <v>4859</v>
      </c>
      <c r="Y240" s="266">
        <v>44386.340115740742</v>
      </c>
      <c r="Z240" t="s">
        <v>3829</v>
      </c>
      <c r="AA240" s="266">
        <v>44386.340115740742</v>
      </c>
      <c r="AB240" t="s">
        <v>3829</v>
      </c>
      <c r="AC240" t="s">
        <v>3831</v>
      </c>
      <c r="AD240" t="s">
        <v>3831</v>
      </c>
      <c r="AE240" t="s">
        <v>3831</v>
      </c>
      <c r="AF240" t="s">
        <v>3831</v>
      </c>
      <c r="AG240" t="s">
        <v>3831</v>
      </c>
      <c r="AH240" t="s">
        <v>3831</v>
      </c>
      <c r="AI240">
        <v>27.834903000000001</v>
      </c>
    </row>
    <row r="241" spans="2:35" x14ac:dyDescent="0.25">
      <c r="B241">
        <v>239</v>
      </c>
      <c r="C241" t="s">
        <v>4286</v>
      </c>
      <c r="D241">
        <v>831</v>
      </c>
      <c r="E241" t="s">
        <v>4860</v>
      </c>
      <c r="F241" t="s">
        <v>2540</v>
      </c>
      <c r="G241" t="s">
        <v>2541</v>
      </c>
      <c r="H241" t="s">
        <v>2542</v>
      </c>
      <c r="I241" t="s">
        <v>2543</v>
      </c>
      <c r="J241" t="s">
        <v>4296</v>
      </c>
      <c r="K241" s="16">
        <v>18144</v>
      </c>
      <c r="L241" t="s">
        <v>4296</v>
      </c>
      <c r="M241">
        <v>1975</v>
      </c>
      <c r="N241" t="s">
        <v>2544</v>
      </c>
      <c r="O241" t="s">
        <v>2545</v>
      </c>
      <c r="P241" t="s">
        <v>2546</v>
      </c>
      <c r="Q241" t="s">
        <v>2703</v>
      </c>
      <c r="R241" t="s">
        <v>2548</v>
      </c>
      <c r="S241" t="s">
        <v>2549</v>
      </c>
      <c r="U241">
        <v>0</v>
      </c>
      <c r="V241">
        <v>0</v>
      </c>
      <c r="X241" t="s">
        <v>4861</v>
      </c>
      <c r="Y241" s="266">
        <v>44386.340115740742</v>
      </c>
      <c r="Z241" t="s">
        <v>3829</v>
      </c>
      <c r="AA241" s="266">
        <v>44386.340115740742</v>
      </c>
      <c r="AB241" t="s">
        <v>3829</v>
      </c>
      <c r="AC241" t="s">
        <v>3831</v>
      </c>
      <c r="AD241" t="s">
        <v>3831</v>
      </c>
      <c r="AE241" t="s">
        <v>3831</v>
      </c>
      <c r="AF241" t="s">
        <v>3831</v>
      </c>
      <c r="AG241" t="s">
        <v>3831</v>
      </c>
      <c r="AH241" t="s">
        <v>3831</v>
      </c>
      <c r="AI241">
        <v>18.455566999999999</v>
      </c>
    </row>
    <row r="242" spans="2:35" x14ac:dyDescent="0.25">
      <c r="B242">
        <v>240</v>
      </c>
      <c r="C242" t="s">
        <v>4286</v>
      </c>
      <c r="D242">
        <v>832</v>
      </c>
      <c r="E242" t="s">
        <v>2702</v>
      </c>
      <c r="F242" t="s">
        <v>2540</v>
      </c>
      <c r="G242" t="s">
        <v>2541</v>
      </c>
      <c r="H242" t="s">
        <v>2542</v>
      </c>
      <c r="I242" t="s">
        <v>2543</v>
      </c>
      <c r="J242" t="s">
        <v>4296</v>
      </c>
      <c r="K242" s="16">
        <v>19151</v>
      </c>
      <c r="L242" t="s">
        <v>4296</v>
      </c>
      <c r="M242">
        <v>1975</v>
      </c>
      <c r="N242" t="s">
        <v>2544</v>
      </c>
      <c r="O242" t="s">
        <v>2545</v>
      </c>
      <c r="P242" t="s">
        <v>2546</v>
      </c>
      <c r="Q242" t="s">
        <v>2703</v>
      </c>
      <c r="R242" t="s">
        <v>2548</v>
      </c>
      <c r="S242" t="s">
        <v>2549</v>
      </c>
      <c r="T242" t="s">
        <v>2550</v>
      </c>
      <c r="U242">
        <v>18.482752999999999</v>
      </c>
      <c r="V242">
        <v>0</v>
      </c>
      <c r="W242" t="s">
        <v>4862</v>
      </c>
      <c r="X242" t="s">
        <v>4863</v>
      </c>
      <c r="Y242" s="266">
        <v>44386.340115740742</v>
      </c>
      <c r="Z242" t="s">
        <v>3829</v>
      </c>
      <c r="AA242" s="266">
        <v>44428.304490740738</v>
      </c>
      <c r="AB242" t="s">
        <v>3829</v>
      </c>
      <c r="AC242" t="s">
        <v>4303</v>
      </c>
      <c r="AD242" t="s">
        <v>3831</v>
      </c>
      <c r="AE242" t="s">
        <v>3831</v>
      </c>
      <c r="AF242" t="s">
        <v>3831</v>
      </c>
      <c r="AG242" t="s">
        <v>3831</v>
      </c>
      <c r="AH242" t="s">
        <v>3831</v>
      </c>
      <c r="AI242">
        <v>18.482752999999999</v>
      </c>
    </row>
    <row r="243" spans="2:35" x14ac:dyDescent="0.25">
      <c r="B243">
        <v>241</v>
      </c>
      <c r="C243" t="s">
        <v>4286</v>
      </c>
      <c r="D243">
        <v>833</v>
      </c>
      <c r="E243" t="s">
        <v>4864</v>
      </c>
      <c r="F243" t="s">
        <v>2540</v>
      </c>
      <c r="G243" t="s">
        <v>2541</v>
      </c>
      <c r="H243" t="s">
        <v>2542</v>
      </c>
      <c r="I243" t="s">
        <v>2543</v>
      </c>
      <c r="J243" t="s">
        <v>4296</v>
      </c>
      <c r="K243" s="16">
        <v>7704</v>
      </c>
      <c r="L243" t="s">
        <v>4296</v>
      </c>
      <c r="M243">
        <v>1975</v>
      </c>
      <c r="N243" t="s">
        <v>2544</v>
      </c>
      <c r="O243" t="s">
        <v>2545</v>
      </c>
      <c r="P243" t="s">
        <v>2546</v>
      </c>
      <c r="Q243" t="s">
        <v>2703</v>
      </c>
      <c r="R243" t="s">
        <v>2548</v>
      </c>
      <c r="S243" t="s">
        <v>2549</v>
      </c>
      <c r="U243">
        <v>0</v>
      </c>
      <c r="V243">
        <v>0</v>
      </c>
      <c r="X243" t="s">
        <v>4865</v>
      </c>
      <c r="Y243" s="266">
        <v>44386.340115740742</v>
      </c>
      <c r="Z243" t="s">
        <v>3829</v>
      </c>
      <c r="AA243" s="266">
        <v>44386.340115740742</v>
      </c>
      <c r="AB243" t="s">
        <v>3829</v>
      </c>
      <c r="AC243" t="s">
        <v>3831</v>
      </c>
      <c r="AD243" t="s">
        <v>3831</v>
      </c>
      <c r="AE243" t="s">
        <v>3831</v>
      </c>
      <c r="AF243" t="s">
        <v>3831</v>
      </c>
      <c r="AG243" t="s">
        <v>3831</v>
      </c>
      <c r="AH243" t="s">
        <v>3831</v>
      </c>
      <c r="AI243">
        <v>8.1104620000000001</v>
      </c>
    </row>
    <row r="244" spans="2:35" x14ac:dyDescent="0.25">
      <c r="B244">
        <v>242</v>
      </c>
      <c r="C244" t="s">
        <v>4286</v>
      </c>
      <c r="D244">
        <v>834</v>
      </c>
      <c r="E244" t="s">
        <v>2704</v>
      </c>
      <c r="F244" t="s">
        <v>2540</v>
      </c>
      <c r="G244" t="s">
        <v>2541</v>
      </c>
      <c r="H244" t="s">
        <v>2542</v>
      </c>
      <c r="I244" t="s">
        <v>2543</v>
      </c>
      <c r="J244" t="s">
        <v>4296</v>
      </c>
      <c r="K244" t="s">
        <v>4866</v>
      </c>
      <c r="L244" t="s">
        <v>4296</v>
      </c>
      <c r="M244">
        <v>2011</v>
      </c>
      <c r="N244" t="s">
        <v>2544</v>
      </c>
      <c r="O244" t="s">
        <v>2545</v>
      </c>
      <c r="P244" t="s">
        <v>2546</v>
      </c>
      <c r="Q244" t="s">
        <v>2703</v>
      </c>
      <c r="R244" t="s">
        <v>2548</v>
      </c>
      <c r="S244" t="s">
        <v>2549</v>
      </c>
      <c r="T244" t="s">
        <v>2550</v>
      </c>
      <c r="U244">
        <v>12.623366000000001</v>
      </c>
      <c r="V244">
        <v>0</v>
      </c>
      <c r="X244" t="s">
        <v>4867</v>
      </c>
      <c r="Y244" s="266">
        <v>44386.340115740742</v>
      </c>
      <c r="Z244" t="s">
        <v>3829</v>
      </c>
      <c r="AA244" s="266">
        <v>44428.303124999999</v>
      </c>
      <c r="AB244" t="s">
        <v>3829</v>
      </c>
      <c r="AC244" t="s">
        <v>3830</v>
      </c>
      <c r="AD244" t="s">
        <v>3831</v>
      </c>
      <c r="AE244" t="s">
        <v>3831</v>
      </c>
      <c r="AF244" t="s">
        <v>3831</v>
      </c>
      <c r="AG244">
        <v>0.15</v>
      </c>
      <c r="AH244">
        <v>0.13</v>
      </c>
      <c r="AI244">
        <v>12.623366000000001</v>
      </c>
    </row>
    <row r="245" spans="2:35" x14ac:dyDescent="0.25">
      <c r="B245">
        <v>243</v>
      </c>
      <c r="C245" t="s">
        <v>4286</v>
      </c>
      <c r="D245">
        <v>835</v>
      </c>
      <c r="E245" t="s">
        <v>2705</v>
      </c>
      <c r="F245" t="s">
        <v>2540</v>
      </c>
      <c r="G245" t="s">
        <v>2541</v>
      </c>
      <c r="H245" t="s">
        <v>2542</v>
      </c>
      <c r="I245" t="s">
        <v>2543</v>
      </c>
      <c r="J245" t="s">
        <v>4804</v>
      </c>
      <c r="K245" s="16">
        <v>29446</v>
      </c>
      <c r="L245" t="s">
        <v>4804</v>
      </c>
      <c r="M245">
        <v>1974</v>
      </c>
      <c r="N245" t="s">
        <v>2557</v>
      </c>
      <c r="O245" t="s">
        <v>2545</v>
      </c>
      <c r="P245" t="s">
        <v>2546</v>
      </c>
      <c r="Q245" t="s">
        <v>2652</v>
      </c>
      <c r="R245" t="s">
        <v>2548</v>
      </c>
      <c r="S245" t="s">
        <v>2549</v>
      </c>
      <c r="T245" t="s">
        <v>2550</v>
      </c>
      <c r="U245">
        <v>28.561434999999999</v>
      </c>
      <c r="V245">
        <v>0</v>
      </c>
      <c r="X245" t="s">
        <v>4868</v>
      </c>
      <c r="Y245" s="266">
        <v>44386.340115740742</v>
      </c>
      <c r="Z245" t="s">
        <v>3829</v>
      </c>
      <c r="AA245" s="266">
        <v>44428.296226851853</v>
      </c>
      <c r="AB245" t="s">
        <v>3829</v>
      </c>
      <c r="AC245" t="s">
        <v>3830</v>
      </c>
      <c r="AD245" t="s">
        <v>3831</v>
      </c>
      <c r="AE245" t="s">
        <v>3831</v>
      </c>
      <c r="AF245" t="s">
        <v>3831</v>
      </c>
      <c r="AG245">
        <v>100</v>
      </c>
      <c r="AH245">
        <v>0.95</v>
      </c>
      <c r="AI245">
        <v>28.561434999999999</v>
      </c>
    </row>
    <row r="246" spans="2:35" x14ac:dyDescent="0.25">
      <c r="B246">
        <v>244</v>
      </c>
      <c r="C246" t="s">
        <v>4286</v>
      </c>
      <c r="D246">
        <v>836</v>
      </c>
      <c r="E246" t="s">
        <v>2706</v>
      </c>
      <c r="F246" t="s">
        <v>2540</v>
      </c>
      <c r="G246" t="s">
        <v>2541</v>
      </c>
      <c r="H246" t="s">
        <v>2542</v>
      </c>
      <c r="I246" t="s">
        <v>2543</v>
      </c>
      <c r="J246" t="s">
        <v>4292</v>
      </c>
      <c r="K246" s="16">
        <v>55468</v>
      </c>
      <c r="L246" t="s">
        <v>4292</v>
      </c>
      <c r="M246">
        <v>1974</v>
      </c>
      <c r="N246" t="s">
        <v>2557</v>
      </c>
      <c r="O246" t="s">
        <v>2545</v>
      </c>
      <c r="P246" t="s">
        <v>2546</v>
      </c>
      <c r="Q246" t="s">
        <v>2707</v>
      </c>
      <c r="R246" t="s">
        <v>2548</v>
      </c>
      <c r="S246" t="s">
        <v>2549</v>
      </c>
      <c r="T246" t="s">
        <v>2550</v>
      </c>
      <c r="U246">
        <v>55.324967999999998</v>
      </c>
      <c r="V246">
        <v>0</v>
      </c>
      <c r="W246" t="s">
        <v>4869</v>
      </c>
      <c r="X246" t="s">
        <v>4870</v>
      </c>
      <c r="Y246" s="266">
        <v>44386.340115740742</v>
      </c>
      <c r="Z246" t="s">
        <v>3829</v>
      </c>
      <c r="AA246" s="266">
        <v>44428.293414351851</v>
      </c>
      <c r="AB246" t="s">
        <v>3829</v>
      </c>
      <c r="AC246" t="s">
        <v>4303</v>
      </c>
      <c r="AD246" t="s">
        <v>3831</v>
      </c>
      <c r="AE246" t="s">
        <v>3831</v>
      </c>
      <c r="AF246" t="s">
        <v>3831</v>
      </c>
      <c r="AG246" t="s">
        <v>3831</v>
      </c>
      <c r="AH246" t="s">
        <v>3831</v>
      </c>
      <c r="AI246">
        <v>55.324967999999998</v>
      </c>
    </row>
    <row r="247" spans="2:35" x14ac:dyDescent="0.25">
      <c r="B247">
        <v>245</v>
      </c>
      <c r="C247" t="s">
        <v>4286</v>
      </c>
      <c r="D247">
        <v>837</v>
      </c>
      <c r="E247" t="s">
        <v>2708</v>
      </c>
      <c r="F247" t="s">
        <v>2540</v>
      </c>
      <c r="G247" t="s">
        <v>2541</v>
      </c>
      <c r="H247" t="s">
        <v>2542</v>
      </c>
      <c r="I247" t="s">
        <v>2543</v>
      </c>
      <c r="J247" t="s">
        <v>4296</v>
      </c>
      <c r="K247" t="s">
        <v>4871</v>
      </c>
      <c r="L247" t="s">
        <v>4296</v>
      </c>
      <c r="M247">
        <v>1974</v>
      </c>
      <c r="N247" t="s">
        <v>2544</v>
      </c>
      <c r="O247" t="s">
        <v>2545</v>
      </c>
      <c r="P247" t="s">
        <v>2558</v>
      </c>
      <c r="Q247" t="s">
        <v>2707</v>
      </c>
      <c r="R247" t="s">
        <v>2548</v>
      </c>
      <c r="S247" t="s">
        <v>2549</v>
      </c>
      <c r="T247" t="s">
        <v>2550</v>
      </c>
      <c r="U247">
        <v>7.9562559999999998</v>
      </c>
      <c r="V247">
        <v>0</v>
      </c>
      <c r="X247" t="s">
        <v>4872</v>
      </c>
      <c r="Y247" s="266">
        <v>44386.340115740742</v>
      </c>
      <c r="Z247" t="s">
        <v>3829</v>
      </c>
      <c r="AA247" s="266">
        <v>44428.28833333333</v>
      </c>
      <c r="AB247" t="s">
        <v>3829</v>
      </c>
      <c r="AC247" t="s">
        <v>3830</v>
      </c>
      <c r="AD247" t="s">
        <v>3831</v>
      </c>
      <c r="AE247" t="s">
        <v>3831</v>
      </c>
      <c r="AF247" t="s">
        <v>3831</v>
      </c>
      <c r="AG247">
        <v>0.44</v>
      </c>
      <c r="AH247">
        <v>0.38</v>
      </c>
      <c r="AI247">
        <v>7.9562559999999998</v>
      </c>
    </row>
    <row r="248" spans="2:35" x14ac:dyDescent="0.25">
      <c r="B248">
        <v>246</v>
      </c>
      <c r="C248" t="s">
        <v>4286</v>
      </c>
      <c r="D248">
        <v>838</v>
      </c>
      <c r="E248" t="s">
        <v>4873</v>
      </c>
      <c r="F248" t="s">
        <v>2540</v>
      </c>
      <c r="G248" t="s">
        <v>2541</v>
      </c>
      <c r="H248" t="s">
        <v>2542</v>
      </c>
      <c r="I248" t="s">
        <v>2543</v>
      </c>
      <c r="J248" t="s">
        <v>4136</v>
      </c>
      <c r="K248" s="16">
        <v>18176</v>
      </c>
      <c r="L248" t="s">
        <v>4136</v>
      </c>
      <c r="M248">
        <v>2016</v>
      </c>
      <c r="N248" t="s">
        <v>2544</v>
      </c>
      <c r="O248" t="s">
        <v>2545</v>
      </c>
      <c r="P248" t="s">
        <v>2561</v>
      </c>
      <c r="Q248" t="s">
        <v>4874</v>
      </c>
      <c r="R248" t="s">
        <v>2548</v>
      </c>
      <c r="S248" t="s">
        <v>2549</v>
      </c>
      <c r="U248">
        <v>0</v>
      </c>
      <c r="V248">
        <v>0</v>
      </c>
      <c r="X248" t="s">
        <v>4875</v>
      </c>
      <c r="Y248" s="266">
        <v>44386.340115740742</v>
      </c>
      <c r="Z248" t="s">
        <v>3829</v>
      </c>
      <c r="AA248" s="266">
        <v>44386.340115740742</v>
      </c>
      <c r="AB248" t="s">
        <v>3829</v>
      </c>
      <c r="AC248" t="s">
        <v>3831</v>
      </c>
      <c r="AD248" t="s">
        <v>3831</v>
      </c>
      <c r="AE248" t="s">
        <v>3831</v>
      </c>
      <c r="AF248" t="s">
        <v>3831</v>
      </c>
      <c r="AG248" t="s">
        <v>3831</v>
      </c>
      <c r="AH248" t="s">
        <v>3831</v>
      </c>
      <c r="AI248">
        <v>20.117846</v>
      </c>
    </row>
    <row r="249" spans="2:35" x14ac:dyDescent="0.25">
      <c r="B249">
        <v>247</v>
      </c>
      <c r="C249" t="s">
        <v>4286</v>
      </c>
      <c r="D249">
        <v>839</v>
      </c>
      <c r="E249" t="s">
        <v>4876</v>
      </c>
      <c r="F249" t="s">
        <v>2540</v>
      </c>
      <c r="G249" t="s">
        <v>2541</v>
      </c>
      <c r="H249" t="s">
        <v>2542</v>
      </c>
      <c r="I249" t="s">
        <v>2543</v>
      </c>
      <c r="J249" t="s">
        <v>4296</v>
      </c>
      <c r="K249" s="16">
        <v>9243</v>
      </c>
      <c r="L249" t="s">
        <v>4296</v>
      </c>
      <c r="M249">
        <v>1973</v>
      </c>
      <c r="N249" t="s">
        <v>2544</v>
      </c>
      <c r="O249" t="s">
        <v>2545</v>
      </c>
      <c r="P249" t="s">
        <v>2570</v>
      </c>
      <c r="Q249" t="s">
        <v>2577</v>
      </c>
      <c r="R249" t="s">
        <v>2548</v>
      </c>
      <c r="S249" t="s">
        <v>2549</v>
      </c>
      <c r="U249">
        <v>0</v>
      </c>
      <c r="V249">
        <v>0</v>
      </c>
      <c r="X249" t="s">
        <v>4877</v>
      </c>
      <c r="Y249" s="266">
        <v>44386.340115740742</v>
      </c>
      <c r="Z249" t="s">
        <v>3829</v>
      </c>
      <c r="AA249" s="266">
        <v>44386.340115740742</v>
      </c>
      <c r="AB249" t="s">
        <v>3829</v>
      </c>
      <c r="AC249" t="s">
        <v>3831</v>
      </c>
      <c r="AD249" t="s">
        <v>3831</v>
      </c>
      <c r="AE249" t="s">
        <v>3831</v>
      </c>
      <c r="AF249" t="s">
        <v>3831</v>
      </c>
      <c r="AG249" t="s">
        <v>3831</v>
      </c>
      <c r="AH249" t="s">
        <v>3831</v>
      </c>
      <c r="AI249">
        <v>10.397895</v>
      </c>
    </row>
    <row r="250" spans="2:35" x14ac:dyDescent="0.25">
      <c r="B250">
        <v>248</v>
      </c>
      <c r="C250" t="s">
        <v>4286</v>
      </c>
      <c r="D250">
        <v>840</v>
      </c>
      <c r="E250" t="s">
        <v>4878</v>
      </c>
      <c r="F250" t="s">
        <v>2540</v>
      </c>
      <c r="G250" t="s">
        <v>2541</v>
      </c>
      <c r="H250" t="s">
        <v>2542</v>
      </c>
      <c r="I250" t="s">
        <v>2543</v>
      </c>
      <c r="J250" t="s">
        <v>4304</v>
      </c>
      <c r="K250" s="16">
        <v>36206</v>
      </c>
      <c r="L250" t="s">
        <v>4304</v>
      </c>
      <c r="M250">
        <v>1974</v>
      </c>
      <c r="N250" t="s">
        <v>2557</v>
      </c>
      <c r="O250" t="s">
        <v>2545</v>
      </c>
      <c r="P250" t="s">
        <v>2561</v>
      </c>
      <c r="Q250" t="s">
        <v>2559</v>
      </c>
      <c r="R250" t="s">
        <v>2548</v>
      </c>
      <c r="S250" t="s">
        <v>2549</v>
      </c>
      <c r="U250">
        <v>0</v>
      </c>
      <c r="V250">
        <v>0</v>
      </c>
      <c r="X250" t="s">
        <v>4879</v>
      </c>
      <c r="Y250" s="266">
        <v>44386.340115740742</v>
      </c>
      <c r="Z250" t="s">
        <v>3829</v>
      </c>
      <c r="AA250" s="266">
        <v>44386.340115740742</v>
      </c>
      <c r="AB250" t="s">
        <v>3829</v>
      </c>
      <c r="AC250" t="s">
        <v>3831</v>
      </c>
      <c r="AD250" t="s">
        <v>3831</v>
      </c>
      <c r="AE250" t="s">
        <v>3831</v>
      </c>
      <c r="AF250" t="s">
        <v>3831</v>
      </c>
      <c r="AG250" t="s">
        <v>3831</v>
      </c>
      <c r="AH250" t="s">
        <v>3831</v>
      </c>
      <c r="AI250">
        <v>72.218389000000002</v>
      </c>
    </row>
    <row r="251" spans="2:35" x14ac:dyDescent="0.25">
      <c r="B251">
        <v>249</v>
      </c>
      <c r="C251" t="s">
        <v>4286</v>
      </c>
      <c r="D251">
        <v>841</v>
      </c>
      <c r="E251" t="s">
        <v>4880</v>
      </c>
      <c r="F251" t="s">
        <v>2540</v>
      </c>
      <c r="G251" t="s">
        <v>2541</v>
      </c>
      <c r="H251" t="s">
        <v>2542</v>
      </c>
      <c r="I251" t="s">
        <v>2543</v>
      </c>
      <c r="J251" t="s">
        <v>4296</v>
      </c>
      <c r="K251" s="16">
        <v>35865</v>
      </c>
      <c r="L251" t="s">
        <v>4296</v>
      </c>
      <c r="M251">
        <v>1974</v>
      </c>
      <c r="N251" t="s">
        <v>2544</v>
      </c>
      <c r="O251" t="s">
        <v>2545</v>
      </c>
      <c r="P251" t="s">
        <v>2723</v>
      </c>
      <c r="Q251" t="s">
        <v>2647</v>
      </c>
      <c r="R251" t="s">
        <v>2548</v>
      </c>
      <c r="S251" t="s">
        <v>2549</v>
      </c>
      <c r="U251">
        <v>0</v>
      </c>
      <c r="V251">
        <v>0</v>
      </c>
      <c r="X251" t="s">
        <v>4881</v>
      </c>
      <c r="Y251" s="266">
        <v>44386.340115740742</v>
      </c>
      <c r="Z251" t="s">
        <v>3829</v>
      </c>
      <c r="AA251" s="266">
        <v>44386.340115740742</v>
      </c>
      <c r="AB251" t="s">
        <v>3829</v>
      </c>
      <c r="AC251" t="s">
        <v>3831</v>
      </c>
      <c r="AD251" t="s">
        <v>3831</v>
      </c>
      <c r="AE251" t="s">
        <v>3831</v>
      </c>
      <c r="AF251" t="s">
        <v>3831</v>
      </c>
      <c r="AG251" t="s">
        <v>3831</v>
      </c>
      <c r="AH251" t="s">
        <v>3831</v>
      </c>
      <c r="AI251">
        <v>74.433931000000001</v>
      </c>
    </row>
    <row r="252" spans="2:35" x14ac:dyDescent="0.25">
      <c r="B252">
        <v>250</v>
      </c>
      <c r="C252" t="s">
        <v>4286</v>
      </c>
      <c r="D252">
        <v>842</v>
      </c>
      <c r="E252" t="s">
        <v>4882</v>
      </c>
      <c r="F252" t="s">
        <v>2540</v>
      </c>
      <c r="G252" t="s">
        <v>2541</v>
      </c>
      <c r="H252" t="s">
        <v>2542</v>
      </c>
      <c r="I252" t="s">
        <v>2543</v>
      </c>
      <c r="J252" t="s">
        <v>4296</v>
      </c>
      <c r="K252" s="16">
        <v>9727</v>
      </c>
      <c r="L252" t="s">
        <v>4296</v>
      </c>
      <c r="M252">
        <v>1974</v>
      </c>
      <c r="N252" t="s">
        <v>2544</v>
      </c>
      <c r="O252" t="s">
        <v>2545</v>
      </c>
      <c r="P252" t="s">
        <v>2723</v>
      </c>
      <c r="Q252" t="s">
        <v>2647</v>
      </c>
      <c r="R252" t="s">
        <v>2548</v>
      </c>
      <c r="S252" t="s">
        <v>2549</v>
      </c>
      <c r="U252">
        <v>0</v>
      </c>
      <c r="V252">
        <v>0</v>
      </c>
      <c r="X252" t="s">
        <v>4883</v>
      </c>
      <c r="Y252" s="266">
        <v>44386.340115740742</v>
      </c>
      <c r="Z252" t="s">
        <v>3829</v>
      </c>
      <c r="AA252" s="266">
        <v>44386.340115740742</v>
      </c>
      <c r="AB252" t="s">
        <v>3829</v>
      </c>
      <c r="AC252" t="s">
        <v>3831</v>
      </c>
      <c r="AD252" t="s">
        <v>3831</v>
      </c>
      <c r="AE252" t="s">
        <v>3831</v>
      </c>
      <c r="AF252" t="s">
        <v>3831</v>
      </c>
      <c r="AG252" t="s">
        <v>3831</v>
      </c>
      <c r="AH252" t="s">
        <v>3831</v>
      </c>
      <c r="AI252">
        <v>18.529630000000001</v>
      </c>
    </row>
    <row r="253" spans="2:35" x14ac:dyDescent="0.25">
      <c r="B253">
        <v>251</v>
      </c>
      <c r="C253" t="s">
        <v>4286</v>
      </c>
      <c r="D253">
        <v>843</v>
      </c>
      <c r="E253" t="s">
        <v>4884</v>
      </c>
      <c r="F253" t="s">
        <v>2540</v>
      </c>
      <c r="G253" t="s">
        <v>2541</v>
      </c>
      <c r="H253" t="s">
        <v>2542</v>
      </c>
      <c r="I253" t="s">
        <v>2543</v>
      </c>
      <c r="J253" t="s">
        <v>4296</v>
      </c>
      <c r="K253" s="16">
        <v>24809</v>
      </c>
      <c r="L253" t="s">
        <v>4296</v>
      </c>
      <c r="M253">
        <v>1973</v>
      </c>
      <c r="N253" t="s">
        <v>2544</v>
      </c>
      <c r="O253" t="s">
        <v>2545</v>
      </c>
      <c r="P253" t="s">
        <v>2723</v>
      </c>
      <c r="Q253" t="s">
        <v>4885</v>
      </c>
      <c r="R253" t="s">
        <v>2548</v>
      </c>
      <c r="S253" t="s">
        <v>2549</v>
      </c>
      <c r="U253">
        <v>0</v>
      </c>
      <c r="V253">
        <v>0</v>
      </c>
      <c r="X253" t="s">
        <v>4886</v>
      </c>
      <c r="Y253" s="266">
        <v>44386.340115740742</v>
      </c>
      <c r="Z253" t="s">
        <v>3829</v>
      </c>
      <c r="AA253" s="266">
        <v>44386.340115740742</v>
      </c>
      <c r="AB253" t="s">
        <v>3829</v>
      </c>
      <c r="AC253" t="s">
        <v>3831</v>
      </c>
      <c r="AD253" t="s">
        <v>3831</v>
      </c>
      <c r="AE253" t="s">
        <v>3831</v>
      </c>
      <c r="AF253" t="s">
        <v>3831</v>
      </c>
      <c r="AG253" t="s">
        <v>3831</v>
      </c>
      <c r="AH253" t="s">
        <v>3831</v>
      </c>
      <c r="AI253">
        <v>46.218291000000001</v>
      </c>
    </row>
    <row r="254" spans="2:35" x14ac:dyDescent="0.25">
      <c r="B254">
        <v>252</v>
      </c>
      <c r="C254" t="s">
        <v>4286</v>
      </c>
      <c r="D254">
        <v>845</v>
      </c>
      <c r="E254" t="s">
        <v>4887</v>
      </c>
      <c r="F254" t="s">
        <v>2540</v>
      </c>
      <c r="G254" t="s">
        <v>2541</v>
      </c>
      <c r="H254" t="s">
        <v>2542</v>
      </c>
      <c r="I254" t="s">
        <v>2543</v>
      </c>
      <c r="J254" t="s">
        <v>4296</v>
      </c>
      <c r="K254" t="s">
        <v>4332</v>
      </c>
      <c r="L254" t="s">
        <v>4296</v>
      </c>
      <c r="M254">
        <v>1973</v>
      </c>
      <c r="N254" t="s">
        <v>2544</v>
      </c>
      <c r="O254" t="s">
        <v>2545</v>
      </c>
      <c r="P254" t="s">
        <v>2723</v>
      </c>
      <c r="Q254" t="s">
        <v>4193</v>
      </c>
      <c r="R254" t="s">
        <v>2548</v>
      </c>
      <c r="S254" t="s">
        <v>2549</v>
      </c>
      <c r="U254">
        <v>0</v>
      </c>
      <c r="V254">
        <v>0</v>
      </c>
      <c r="X254" t="s">
        <v>4888</v>
      </c>
      <c r="Y254" s="266">
        <v>44386.340115740742</v>
      </c>
      <c r="Z254" t="s">
        <v>3829</v>
      </c>
      <c r="AA254" s="266">
        <v>44386.340115740742</v>
      </c>
      <c r="AB254" t="s">
        <v>3829</v>
      </c>
      <c r="AC254" t="s">
        <v>3831</v>
      </c>
      <c r="AD254" t="s">
        <v>3831</v>
      </c>
      <c r="AE254" t="s">
        <v>3831</v>
      </c>
      <c r="AF254" t="s">
        <v>3831</v>
      </c>
      <c r="AG254" t="s">
        <v>3831</v>
      </c>
      <c r="AH254" t="s">
        <v>3831</v>
      </c>
      <c r="AI254">
        <v>35.231006000000001</v>
      </c>
    </row>
    <row r="255" spans="2:35" x14ac:dyDescent="0.25">
      <c r="B255">
        <v>253</v>
      </c>
      <c r="C255" t="s">
        <v>4286</v>
      </c>
      <c r="D255">
        <v>846</v>
      </c>
      <c r="E255" t="s">
        <v>4889</v>
      </c>
      <c r="F255" t="s">
        <v>2540</v>
      </c>
      <c r="G255" t="s">
        <v>2541</v>
      </c>
      <c r="H255" t="s">
        <v>2542</v>
      </c>
      <c r="I255" t="s">
        <v>2543</v>
      </c>
      <c r="J255" t="s">
        <v>4361</v>
      </c>
      <c r="K255" s="16">
        <v>22461</v>
      </c>
      <c r="L255" t="s">
        <v>4361</v>
      </c>
      <c r="M255">
        <v>1984</v>
      </c>
      <c r="N255" t="s">
        <v>2557</v>
      </c>
      <c r="O255" t="s">
        <v>2545</v>
      </c>
      <c r="P255" t="s">
        <v>2723</v>
      </c>
      <c r="Q255" t="s">
        <v>4885</v>
      </c>
      <c r="R255" t="s">
        <v>2548</v>
      </c>
      <c r="S255" t="s">
        <v>2549</v>
      </c>
      <c r="U255">
        <v>0</v>
      </c>
      <c r="V255">
        <v>0</v>
      </c>
      <c r="X255" t="s">
        <v>4890</v>
      </c>
      <c r="Y255" s="266">
        <v>44386.340115740742</v>
      </c>
      <c r="Z255" t="s">
        <v>3829</v>
      </c>
      <c r="AA255" s="266">
        <v>44386.340115740742</v>
      </c>
      <c r="AB255" t="s">
        <v>3829</v>
      </c>
      <c r="AC255" t="s">
        <v>3831</v>
      </c>
      <c r="AD255" t="s">
        <v>3831</v>
      </c>
      <c r="AE255" t="s">
        <v>3831</v>
      </c>
      <c r="AF255" t="s">
        <v>3831</v>
      </c>
      <c r="AG255" t="s">
        <v>3831</v>
      </c>
      <c r="AH255" t="s">
        <v>3831</v>
      </c>
      <c r="AI255">
        <v>21.325172999999999</v>
      </c>
    </row>
    <row r="256" spans="2:35" x14ac:dyDescent="0.25">
      <c r="B256">
        <v>254</v>
      </c>
      <c r="C256" t="s">
        <v>4286</v>
      </c>
      <c r="D256">
        <v>848</v>
      </c>
      <c r="E256" t="s">
        <v>2709</v>
      </c>
      <c r="F256" t="s">
        <v>2540</v>
      </c>
      <c r="G256" t="s">
        <v>2541</v>
      </c>
      <c r="H256" t="s">
        <v>2542</v>
      </c>
      <c r="I256" t="s">
        <v>2710</v>
      </c>
      <c r="J256" t="s">
        <v>4296</v>
      </c>
      <c r="K256" s="16">
        <v>9099</v>
      </c>
      <c r="L256" t="s">
        <v>4296</v>
      </c>
      <c r="M256">
        <v>1974</v>
      </c>
      <c r="N256" t="s">
        <v>2544</v>
      </c>
      <c r="O256" t="s">
        <v>2545</v>
      </c>
      <c r="P256" t="s">
        <v>2561</v>
      </c>
      <c r="Q256" t="s">
        <v>2711</v>
      </c>
      <c r="R256" t="s">
        <v>2548</v>
      </c>
      <c r="S256" t="s">
        <v>2549</v>
      </c>
      <c r="T256" t="s">
        <v>2550</v>
      </c>
      <c r="U256">
        <v>8.1645520000000005</v>
      </c>
      <c r="V256">
        <v>0</v>
      </c>
      <c r="W256" t="s">
        <v>4891</v>
      </c>
      <c r="X256" t="s">
        <v>4892</v>
      </c>
      <c r="Y256" s="266">
        <v>44386.340115740742</v>
      </c>
      <c r="Z256" t="s">
        <v>3829</v>
      </c>
      <c r="AA256" s="266">
        <v>44428.285891203705</v>
      </c>
      <c r="AB256" t="s">
        <v>3829</v>
      </c>
      <c r="AC256" t="s">
        <v>3830</v>
      </c>
      <c r="AD256" t="s">
        <v>3831</v>
      </c>
      <c r="AE256" t="s">
        <v>3831</v>
      </c>
      <c r="AF256" t="s">
        <v>3831</v>
      </c>
      <c r="AG256">
        <v>0.65</v>
      </c>
      <c r="AH256" t="s">
        <v>3831</v>
      </c>
      <c r="AI256">
        <v>8.1645520000000005</v>
      </c>
    </row>
    <row r="257" spans="2:35" x14ac:dyDescent="0.25">
      <c r="B257">
        <v>255</v>
      </c>
      <c r="C257" t="s">
        <v>4286</v>
      </c>
      <c r="D257">
        <v>849</v>
      </c>
      <c r="E257" t="s">
        <v>2712</v>
      </c>
      <c r="F257" t="s">
        <v>2540</v>
      </c>
      <c r="G257" t="s">
        <v>2541</v>
      </c>
      <c r="H257" t="s">
        <v>2542</v>
      </c>
      <c r="I257" t="s">
        <v>2710</v>
      </c>
      <c r="J257" t="s">
        <v>4296</v>
      </c>
      <c r="K257" s="16">
        <v>9827</v>
      </c>
      <c r="L257" t="s">
        <v>4296</v>
      </c>
      <c r="M257">
        <v>1974</v>
      </c>
      <c r="N257" t="s">
        <v>2544</v>
      </c>
      <c r="O257" t="s">
        <v>2545</v>
      </c>
      <c r="P257" t="s">
        <v>2561</v>
      </c>
      <c r="Q257" t="s">
        <v>2711</v>
      </c>
      <c r="R257" t="s">
        <v>2548</v>
      </c>
      <c r="S257" t="s">
        <v>2549</v>
      </c>
      <c r="T257" t="s">
        <v>2550</v>
      </c>
      <c r="U257">
        <v>9.3684360000000009</v>
      </c>
      <c r="V257">
        <v>0</v>
      </c>
      <c r="W257" t="s">
        <v>4325</v>
      </c>
      <c r="X257" t="s">
        <v>4893</v>
      </c>
      <c r="Y257" s="266">
        <v>44386.340115740742</v>
      </c>
      <c r="Z257" t="s">
        <v>3829</v>
      </c>
      <c r="AA257" s="266">
        <v>44428.284305555557</v>
      </c>
      <c r="AB257" t="s">
        <v>3829</v>
      </c>
      <c r="AC257" t="s">
        <v>4303</v>
      </c>
      <c r="AD257" t="s">
        <v>3831</v>
      </c>
      <c r="AE257" t="s">
        <v>3831</v>
      </c>
      <c r="AF257" t="s">
        <v>3831</v>
      </c>
      <c r="AG257" t="s">
        <v>3831</v>
      </c>
      <c r="AH257" t="s">
        <v>3831</v>
      </c>
      <c r="AI257">
        <v>9.3684360000000009</v>
      </c>
    </row>
    <row r="258" spans="2:35" x14ac:dyDescent="0.25">
      <c r="B258">
        <v>256</v>
      </c>
      <c r="C258" t="s">
        <v>4286</v>
      </c>
      <c r="D258">
        <v>850</v>
      </c>
      <c r="E258" t="s">
        <v>2713</v>
      </c>
      <c r="F258" t="s">
        <v>2540</v>
      </c>
      <c r="G258" t="s">
        <v>2541</v>
      </c>
      <c r="H258" t="s">
        <v>2542</v>
      </c>
      <c r="I258" t="s">
        <v>2543</v>
      </c>
      <c r="J258" t="s">
        <v>4296</v>
      </c>
      <c r="K258" t="s">
        <v>4242</v>
      </c>
      <c r="L258" t="s">
        <v>4296</v>
      </c>
      <c r="M258">
        <v>1974</v>
      </c>
      <c r="N258" t="s">
        <v>2544</v>
      </c>
      <c r="O258" t="s">
        <v>2545</v>
      </c>
      <c r="P258" t="s">
        <v>2561</v>
      </c>
      <c r="Q258" t="s">
        <v>2559</v>
      </c>
      <c r="R258" t="s">
        <v>2548</v>
      </c>
      <c r="S258" t="s">
        <v>2549</v>
      </c>
      <c r="T258" t="s">
        <v>2550</v>
      </c>
      <c r="U258">
        <v>27.865790000000001</v>
      </c>
      <c r="V258">
        <v>0</v>
      </c>
      <c r="W258" t="s">
        <v>4894</v>
      </c>
      <c r="X258" t="s">
        <v>4895</v>
      </c>
      <c r="Y258" s="266">
        <v>44386.340115740742</v>
      </c>
      <c r="Z258" t="s">
        <v>3829</v>
      </c>
      <c r="AA258" s="266">
        <v>44428.27815972222</v>
      </c>
      <c r="AB258" t="s">
        <v>3829</v>
      </c>
      <c r="AC258" t="s">
        <v>3934</v>
      </c>
      <c r="AD258" t="s">
        <v>3831</v>
      </c>
      <c r="AE258" t="s">
        <v>3831</v>
      </c>
      <c r="AF258" t="s">
        <v>3831</v>
      </c>
      <c r="AG258" t="s">
        <v>3831</v>
      </c>
      <c r="AH258" t="s">
        <v>3831</v>
      </c>
      <c r="AI258">
        <v>27.865790000000001</v>
      </c>
    </row>
    <row r="259" spans="2:35" x14ac:dyDescent="0.25">
      <c r="B259">
        <v>257</v>
      </c>
      <c r="C259" t="s">
        <v>4286</v>
      </c>
      <c r="D259">
        <v>851</v>
      </c>
      <c r="E259" t="s">
        <v>2714</v>
      </c>
      <c r="F259" t="s">
        <v>2540</v>
      </c>
      <c r="G259" t="s">
        <v>2541</v>
      </c>
      <c r="H259" t="s">
        <v>2542</v>
      </c>
      <c r="I259" t="s">
        <v>2543</v>
      </c>
      <c r="J259" t="s">
        <v>4296</v>
      </c>
      <c r="K259" t="s">
        <v>4896</v>
      </c>
      <c r="L259" t="s">
        <v>4296</v>
      </c>
      <c r="M259">
        <v>1974</v>
      </c>
      <c r="N259" t="s">
        <v>2544</v>
      </c>
      <c r="O259" t="s">
        <v>2545</v>
      </c>
      <c r="P259" t="s">
        <v>2558</v>
      </c>
      <c r="Q259" t="s">
        <v>2715</v>
      </c>
      <c r="R259" t="s">
        <v>2548</v>
      </c>
      <c r="S259" t="s">
        <v>2549</v>
      </c>
      <c r="T259" t="s">
        <v>2550</v>
      </c>
      <c r="U259">
        <v>9.9099599999999999</v>
      </c>
      <c r="V259">
        <v>0</v>
      </c>
      <c r="W259" t="s">
        <v>4305</v>
      </c>
      <c r="X259" t="s">
        <v>4897</v>
      </c>
      <c r="Y259" s="266">
        <v>44386.340115740742</v>
      </c>
      <c r="Z259" t="s">
        <v>3829</v>
      </c>
      <c r="AA259" s="266">
        <v>44428.46733796296</v>
      </c>
      <c r="AB259" t="s">
        <v>3829</v>
      </c>
      <c r="AC259" t="s">
        <v>4303</v>
      </c>
      <c r="AD259" t="s">
        <v>3831</v>
      </c>
      <c r="AE259" t="s">
        <v>3831</v>
      </c>
      <c r="AF259" t="s">
        <v>3831</v>
      </c>
      <c r="AG259" t="s">
        <v>3831</v>
      </c>
      <c r="AH259" t="s">
        <v>3831</v>
      </c>
      <c r="AI259">
        <v>9.9099599999999999</v>
      </c>
    </row>
    <row r="260" spans="2:35" x14ac:dyDescent="0.25">
      <c r="B260">
        <v>258</v>
      </c>
      <c r="C260" t="s">
        <v>4286</v>
      </c>
      <c r="D260">
        <v>852</v>
      </c>
      <c r="E260" t="s">
        <v>2716</v>
      </c>
      <c r="F260" t="s">
        <v>2540</v>
      </c>
      <c r="G260" t="s">
        <v>2541</v>
      </c>
      <c r="H260" t="s">
        <v>2542</v>
      </c>
      <c r="I260" t="s">
        <v>2710</v>
      </c>
      <c r="J260" t="s">
        <v>4296</v>
      </c>
      <c r="K260" s="16">
        <v>6822</v>
      </c>
      <c r="L260" t="s">
        <v>4296</v>
      </c>
      <c r="M260">
        <v>1974</v>
      </c>
      <c r="N260" t="s">
        <v>2544</v>
      </c>
      <c r="O260" t="s">
        <v>2545</v>
      </c>
      <c r="P260" t="s">
        <v>2558</v>
      </c>
      <c r="Q260" t="s">
        <v>2715</v>
      </c>
      <c r="R260" t="s">
        <v>2548</v>
      </c>
      <c r="S260" t="s">
        <v>2549</v>
      </c>
      <c r="T260" t="s">
        <v>2550</v>
      </c>
      <c r="U260">
        <v>6.8217369999999997</v>
      </c>
      <c r="V260">
        <v>0</v>
      </c>
      <c r="W260" t="s">
        <v>4305</v>
      </c>
      <c r="X260" t="s">
        <v>4898</v>
      </c>
      <c r="Y260" s="266">
        <v>44386.340115740742</v>
      </c>
      <c r="Z260" t="s">
        <v>3829</v>
      </c>
      <c r="AA260" s="266">
        <v>44428.468518518515</v>
      </c>
      <c r="AB260" t="s">
        <v>3829</v>
      </c>
      <c r="AC260" t="s">
        <v>4303</v>
      </c>
      <c r="AD260" t="s">
        <v>3831</v>
      </c>
      <c r="AE260" t="s">
        <v>3831</v>
      </c>
      <c r="AF260" t="s">
        <v>3831</v>
      </c>
      <c r="AG260" t="s">
        <v>3831</v>
      </c>
      <c r="AH260" t="s">
        <v>3831</v>
      </c>
      <c r="AI260">
        <v>6.8217369999999997</v>
      </c>
    </row>
    <row r="261" spans="2:35" x14ac:dyDescent="0.25">
      <c r="B261">
        <v>259</v>
      </c>
      <c r="C261" t="s">
        <v>4286</v>
      </c>
      <c r="D261">
        <v>853</v>
      </c>
      <c r="E261" t="s">
        <v>2717</v>
      </c>
      <c r="F261" t="s">
        <v>2540</v>
      </c>
      <c r="G261" t="s">
        <v>2541</v>
      </c>
      <c r="H261" t="s">
        <v>2542</v>
      </c>
      <c r="I261" t="s">
        <v>2543</v>
      </c>
      <c r="J261" t="s">
        <v>4264</v>
      </c>
      <c r="K261" s="16">
        <v>27895</v>
      </c>
      <c r="L261" t="s">
        <v>4264</v>
      </c>
      <c r="M261">
        <v>1974</v>
      </c>
      <c r="N261" t="s">
        <v>2544</v>
      </c>
      <c r="O261" t="s">
        <v>2545</v>
      </c>
      <c r="P261" t="s">
        <v>2561</v>
      </c>
      <c r="Q261" t="s">
        <v>2559</v>
      </c>
      <c r="R261" t="s">
        <v>2548</v>
      </c>
      <c r="S261" t="s">
        <v>2549</v>
      </c>
      <c r="T261" t="s">
        <v>2550</v>
      </c>
      <c r="U261">
        <v>56.173068999999998</v>
      </c>
      <c r="V261">
        <v>0</v>
      </c>
      <c r="W261" t="s">
        <v>4899</v>
      </c>
      <c r="X261" t="s">
        <v>4900</v>
      </c>
      <c r="Y261" s="266">
        <v>44386.340115740742</v>
      </c>
      <c r="Z261" t="s">
        <v>3829</v>
      </c>
      <c r="AA261" s="266">
        <v>44428.40221064815</v>
      </c>
      <c r="AB261" t="s">
        <v>3829</v>
      </c>
      <c r="AC261" t="s">
        <v>3934</v>
      </c>
      <c r="AD261" t="s">
        <v>3831</v>
      </c>
      <c r="AE261" t="s">
        <v>3831</v>
      </c>
      <c r="AF261" t="s">
        <v>3831</v>
      </c>
      <c r="AG261" t="s">
        <v>3831</v>
      </c>
      <c r="AH261" t="s">
        <v>3831</v>
      </c>
      <c r="AI261">
        <v>56.173068999999998</v>
      </c>
    </row>
    <row r="262" spans="2:35" x14ac:dyDescent="0.25">
      <c r="B262">
        <v>260</v>
      </c>
      <c r="C262" t="s">
        <v>4286</v>
      </c>
      <c r="D262">
        <v>854</v>
      </c>
      <c r="E262" t="s">
        <v>4901</v>
      </c>
      <c r="F262" t="s">
        <v>2540</v>
      </c>
      <c r="G262" t="s">
        <v>2541</v>
      </c>
      <c r="H262" t="s">
        <v>2542</v>
      </c>
      <c r="I262" t="s">
        <v>2543</v>
      </c>
      <c r="J262" t="s">
        <v>4296</v>
      </c>
      <c r="K262" s="16">
        <v>17539</v>
      </c>
      <c r="L262" t="s">
        <v>4296</v>
      </c>
      <c r="N262" t="s">
        <v>2544</v>
      </c>
      <c r="O262" t="s">
        <v>2545</v>
      </c>
      <c r="P262" t="s">
        <v>2546</v>
      </c>
      <c r="Q262" t="s">
        <v>2703</v>
      </c>
      <c r="R262" t="s">
        <v>2548</v>
      </c>
      <c r="S262" t="s">
        <v>2549</v>
      </c>
      <c r="U262">
        <v>0</v>
      </c>
      <c r="V262">
        <v>0</v>
      </c>
      <c r="X262" t="s">
        <v>4902</v>
      </c>
      <c r="Y262" s="266">
        <v>44386.340115740742</v>
      </c>
      <c r="Z262" t="s">
        <v>3829</v>
      </c>
      <c r="AA262" s="266">
        <v>44386.340115740742</v>
      </c>
      <c r="AB262" t="s">
        <v>3829</v>
      </c>
      <c r="AC262" t="s">
        <v>3831</v>
      </c>
      <c r="AD262" t="s">
        <v>3831</v>
      </c>
      <c r="AE262" t="s">
        <v>3831</v>
      </c>
      <c r="AF262" t="s">
        <v>3831</v>
      </c>
      <c r="AG262" t="s">
        <v>3831</v>
      </c>
      <c r="AH262" t="s">
        <v>3831</v>
      </c>
      <c r="AI262">
        <v>13.10693</v>
      </c>
    </row>
    <row r="263" spans="2:35" x14ac:dyDescent="0.25">
      <c r="B263">
        <v>261</v>
      </c>
      <c r="C263" t="s">
        <v>4286</v>
      </c>
      <c r="D263">
        <v>855</v>
      </c>
      <c r="E263" t="s">
        <v>4903</v>
      </c>
      <c r="F263" t="s">
        <v>2540</v>
      </c>
      <c r="G263" t="s">
        <v>2541</v>
      </c>
      <c r="H263" t="s">
        <v>2542</v>
      </c>
      <c r="I263" t="s">
        <v>2543</v>
      </c>
      <c r="J263" t="s">
        <v>4429</v>
      </c>
      <c r="K263" t="s">
        <v>4904</v>
      </c>
      <c r="L263" t="s">
        <v>4429</v>
      </c>
      <c r="M263">
        <v>1973</v>
      </c>
      <c r="N263" t="s">
        <v>2579</v>
      </c>
      <c r="O263" t="s">
        <v>2545</v>
      </c>
      <c r="P263" t="s">
        <v>2546</v>
      </c>
      <c r="Q263" t="s">
        <v>2703</v>
      </c>
      <c r="R263" t="s">
        <v>2548</v>
      </c>
      <c r="S263" t="s">
        <v>2549</v>
      </c>
      <c r="U263">
        <v>0</v>
      </c>
      <c r="V263">
        <v>0</v>
      </c>
      <c r="X263" t="s">
        <v>4905</v>
      </c>
      <c r="Y263" s="266">
        <v>44386.340115740742</v>
      </c>
      <c r="Z263" t="s">
        <v>3829</v>
      </c>
      <c r="AA263" s="266">
        <v>44386.340115740742</v>
      </c>
      <c r="AB263" t="s">
        <v>3829</v>
      </c>
      <c r="AC263" t="s">
        <v>3831</v>
      </c>
      <c r="AD263" t="s">
        <v>3831</v>
      </c>
      <c r="AE263" t="s">
        <v>3831</v>
      </c>
      <c r="AF263" t="s">
        <v>3831</v>
      </c>
      <c r="AG263" t="s">
        <v>3831</v>
      </c>
      <c r="AH263" t="s">
        <v>3831</v>
      </c>
      <c r="AI263">
        <v>10.429907999999999</v>
      </c>
    </row>
    <row r="264" spans="2:35" x14ac:dyDescent="0.25">
      <c r="B264">
        <v>262</v>
      </c>
      <c r="C264" t="s">
        <v>4286</v>
      </c>
      <c r="D264">
        <v>856</v>
      </c>
      <c r="E264" t="s">
        <v>2718</v>
      </c>
      <c r="F264" t="s">
        <v>2540</v>
      </c>
      <c r="G264" t="s">
        <v>2541</v>
      </c>
      <c r="H264" t="s">
        <v>2542</v>
      </c>
      <c r="I264" t="s">
        <v>2543</v>
      </c>
      <c r="J264" t="s">
        <v>4296</v>
      </c>
      <c r="K264" s="16">
        <v>6991</v>
      </c>
      <c r="L264" t="s">
        <v>4296</v>
      </c>
      <c r="M264">
        <v>1973</v>
      </c>
      <c r="N264" t="s">
        <v>2544</v>
      </c>
      <c r="O264" t="s">
        <v>2545</v>
      </c>
      <c r="P264" t="s">
        <v>2546</v>
      </c>
      <c r="Q264" t="s">
        <v>2703</v>
      </c>
      <c r="R264" t="s">
        <v>2548</v>
      </c>
      <c r="S264" t="s">
        <v>2549</v>
      </c>
      <c r="T264" t="s">
        <v>2550</v>
      </c>
      <c r="U264">
        <v>5.5889850000000001</v>
      </c>
      <c r="V264">
        <v>0</v>
      </c>
      <c r="W264" t="s">
        <v>4305</v>
      </c>
      <c r="X264" t="s">
        <v>4906</v>
      </c>
      <c r="Y264" s="266">
        <v>44386.340115740742</v>
      </c>
      <c r="Z264" t="s">
        <v>3829</v>
      </c>
      <c r="AA264" s="266">
        <v>44428.30740740741</v>
      </c>
      <c r="AB264" t="s">
        <v>3829</v>
      </c>
      <c r="AC264" t="s">
        <v>4303</v>
      </c>
      <c r="AD264" t="s">
        <v>3831</v>
      </c>
      <c r="AE264" t="s">
        <v>3831</v>
      </c>
      <c r="AF264" t="s">
        <v>3831</v>
      </c>
      <c r="AG264" t="s">
        <v>3831</v>
      </c>
      <c r="AH264" t="s">
        <v>3831</v>
      </c>
      <c r="AI264">
        <v>5.5889850000000001</v>
      </c>
    </row>
    <row r="265" spans="2:35" x14ac:dyDescent="0.25">
      <c r="B265">
        <v>263</v>
      </c>
      <c r="C265" t="s">
        <v>4286</v>
      </c>
      <c r="D265">
        <v>859</v>
      </c>
      <c r="E265" t="s">
        <v>2719</v>
      </c>
      <c r="F265" t="s">
        <v>2540</v>
      </c>
      <c r="G265" t="s">
        <v>2541</v>
      </c>
      <c r="H265" t="s">
        <v>2542</v>
      </c>
      <c r="I265" t="s">
        <v>2543</v>
      </c>
      <c r="J265" t="s">
        <v>4292</v>
      </c>
      <c r="K265" s="16">
        <v>17451</v>
      </c>
      <c r="L265" t="s">
        <v>4292</v>
      </c>
      <c r="M265">
        <v>1983</v>
      </c>
      <c r="N265" t="s">
        <v>2557</v>
      </c>
      <c r="O265" t="s">
        <v>2545</v>
      </c>
      <c r="P265" t="s">
        <v>2720</v>
      </c>
      <c r="Q265" t="s">
        <v>2721</v>
      </c>
      <c r="R265" t="s">
        <v>2548</v>
      </c>
      <c r="S265" t="s">
        <v>2549</v>
      </c>
      <c r="T265" t="s">
        <v>2550</v>
      </c>
      <c r="U265">
        <v>18.448640000000001</v>
      </c>
      <c r="V265">
        <v>0</v>
      </c>
      <c r="W265" t="s">
        <v>4907</v>
      </c>
      <c r="X265" t="s">
        <v>4908</v>
      </c>
      <c r="Y265" s="266">
        <v>44386.340115740742</v>
      </c>
      <c r="Z265" t="s">
        <v>3829</v>
      </c>
      <c r="AA265" s="266">
        <v>44428.379143518519</v>
      </c>
      <c r="AB265" t="s">
        <v>3829</v>
      </c>
      <c r="AC265" t="s">
        <v>4303</v>
      </c>
      <c r="AD265" t="s">
        <v>3831</v>
      </c>
      <c r="AE265" t="s">
        <v>3831</v>
      </c>
      <c r="AF265" t="s">
        <v>3831</v>
      </c>
      <c r="AG265" t="s">
        <v>3831</v>
      </c>
      <c r="AH265" t="s">
        <v>3831</v>
      </c>
      <c r="AI265">
        <v>18.448640000000001</v>
      </c>
    </row>
    <row r="266" spans="2:35" x14ac:dyDescent="0.25">
      <c r="B266">
        <v>264</v>
      </c>
      <c r="C266" t="s">
        <v>4286</v>
      </c>
      <c r="D266">
        <v>860</v>
      </c>
      <c r="E266" t="s">
        <v>2722</v>
      </c>
      <c r="F266" t="s">
        <v>2540</v>
      </c>
      <c r="G266" t="s">
        <v>2541</v>
      </c>
      <c r="H266" t="s">
        <v>2542</v>
      </c>
      <c r="I266" t="s">
        <v>2543</v>
      </c>
      <c r="J266" t="s">
        <v>4367</v>
      </c>
      <c r="K266" s="16">
        <v>8817</v>
      </c>
      <c r="L266" t="s">
        <v>4367</v>
      </c>
      <c r="M266">
        <v>1981</v>
      </c>
      <c r="N266" t="s">
        <v>2557</v>
      </c>
      <c r="O266" t="s">
        <v>2545</v>
      </c>
      <c r="P266" t="s">
        <v>2723</v>
      </c>
      <c r="Q266" t="s">
        <v>2724</v>
      </c>
      <c r="R266" t="s">
        <v>2548</v>
      </c>
      <c r="S266" t="s">
        <v>2549</v>
      </c>
      <c r="T266" t="s">
        <v>2550</v>
      </c>
      <c r="U266">
        <v>9.1309369999999994</v>
      </c>
      <c r="V266">
        <v>0</v>
      </c>
      <c r="W266" t="s">
        <v>4305</v>
      </c>
      <c r="X266" t="s">
        <v>4909</v>
      </c>
      <c r="Y266" s="266">
        <v>44386.340115740742</v>
      </c>
      <c r="Z266" t="s">
        <v>3829</v>
      </c>
      <c r="AA266" s="266">
        <v>44427.520208333335</v>
      </c>
      <c r="AB266" t="s">
        <v>3829</v>
      </c>
      <c r="AC266" t="s">
        <v>4303</v>
      </c>
      <c r="AD266" t="s">
        <v>3831</v>
      </c>
      <c r="AE266" t="s">
        <v>3831</v>
      </c>
      <c r="AF266" t="s">
        <v>3831</v>
      </c>
      <c r="AG266" t="s">
        <v>3831</v>
      </c>
      <c r="AH266" t="s">
        <v>3831</v>
      </c>
      <c r="AI266">
        <v>9.1309369999999994</v>
      </c>
    </row>
    <row r="267" spans="2:35" x14ac:dyDescent="0.25">
      <c r="B267">
        <v>265</v>
      </c>
      <c r="C267" t="s">
        <v>4286</v>
      </c>
      <c r="D267">
        <v>861</v>
      </c>
      <c r="E267" t="s">
        <v>2725</v>
      </c>
      <c r="F267" t="s">
        <v>2540</v>
      </c>
      <c r="G267" t="s">
        <v>2541</v>
      </c>
      <c r="H267" t="s">
        <v>2542</v>
      </c>
      <c r="I267" t="s">
        <v>2543</v>
      </c>
      <c r="J267" t="s">
        <v>4408</v>
      </c>
      <c r="K267" s="16">
        <v>28993</v>
      </c>
      <c r="L267" t="s">
        <v>4408</v>
      </c>
      <c r="M267">
        <v>1983</v>
      </c>
      <c r="N267" t="s">
        <v>2557</v>
      </c>
      <c r="O267" t="s">
        <v>2545</v>
      </c>
      <c r="P267" t="s">
        <v>2723</v>
      </c>
      <c r="Q267" t="s">
        <v>2647</v>
      </c>
      <c r="R267" t="s">
        <v>2548</v>
      </c>
      <c r="S267" t="s">
        <v>2549</v>
      </c>
      <c r="T267" t="s">
        <v>2550</v>
      </c>
      <c r="U267">
        <v>29.127745000000001</v>
      </c>
      <c r="V267">
        <v>0</v>
      </c>
      <c r="X267" t="s">
        <v>4910</v>
      </c>
      <c r="Y267" s="266">
        <v>44386.340115740742</v>
      </c>
      <c r="Z267" t="s">
        <v>3829</v>
      </c>
      <c r="AA267" s="266">
        <v>44427.524050925924</v>
      </c>
      <c r="AB267" t="s">
        <v>3829</v>
      </c>
      <c r="AC267" t="s">
        <v>4303</v>
      </c>
      <c r="AD267" t="s">
        <v>3831</v>
      </c>
      <c r="AE267" t="s">
        <v>3831</v>
      </c>
      <c r="AF267" t="s">
        <v>3831</v>
      </c>
      <c r="AG267" t="s">
        <v>3831</v>
      </c>
      <c r="AH267" t="s">
        <v>3831</v>
      </c>
      <c r="AI267">
        <v>29.127745000000001</v>
      </c>
    </row>
    <row r="268" spans="2:35" x14ac:dyDescent="0.25">
      <c r="B268">
        <v>266</v>
      </c>
      <c r="C268" t="s">
        <v>4286</v>
      </c>
      <c r="D268">
        <v>862</v>
      </c>
      <c r="E268" t="s">
        <v>2726</v>
      </c>
      <c r="F268" t="s">
        <v>2540</v>
      </c>
      <c r="G268" t="s">
        <v>2541</v>
      </c>
      <c r="H268" t="s">
        <v>2542</v>
      </c>
      <c r="I268" t="s">
        <v>2543</v>
      </c>
      <c r="J268" t="s">
        <v>4408</v>
      </c>
      <c r="K268" t="s">
        <v>3864</v>
      </c>
      <c r="L268" t="s">
        <v>4408</v>
      </c>
      <c r="M268">
        <v>1983</v>
      </c>
      <c r="N268" t="s">
        <v>2557</v>
      </c>
      <c r="O268" t="s">
        <v>2545</v>
      </c>
      <c r="P268" t="s">
        <v>2723</v>
      </c>
      <c r="Q268" t="s">
        <v>2647</v>
      </c>
      <c r="R268" t="s">
        <v>2548</v>
      </c>
      <c r="S268" t="s">
        <v>2549</v>
      </c>
      <c r="T268" t="s">
        <v>2550</v>
      </c>
      <c r="U268">
        <v>9.3073440000000005</v>
      </c>
      <c r="V268">
        <v>0</v>
      </c>
      <c r="W268" t="s">
        <v>4325</v>
      </c>
      <c r="X268" t="s">
        <v>4911</v>
      </c>
      <c r="Y268" s="266">
        <v>44386.340115740742</v>
      </c>
      <c r="Z268" t="s">
        <v>3829</v>
      </c>
      <c r="AA268" s="266">
        <v>44427.524571759262</v>
      </c>
      <c r="AB268" t="s">
        <v>3829</v>
      </c>
      <c r="AC268" t="s">
        <v>4303</v>
      </c>
      <c r="AD268" t="s">
        <v>3831</v>
      </c>
      <c r="AE268" t="s">
        <v>3831</v>
      </c>
      <c r="AF268" t="s">
        <v>3831</v>
      </c>
      <c r="AG268" t="s">
        <v>3831</v>
      </c>
      <c r="AH268" t="s">
        <v>3831</v>
      </c>
      <c r="AI268">
        <v>9.3073440000000005</v>
      </c>
    </row>
    <row r="269" spans="2:35" x14ac:dyDescent="0.25">
      <c r="B269">
        <v>267</v>
      </c>
      <c r="C269" t="s">
        <v>4286</v>
      </c>
      <c r="D269">
        <v>863</v>
      </c>
      <c r="E269" t="s">
        <v>4912</v>
      </c>
      <c r="F269" t="s">
        <v>2540</v>
      </c>
      <c r="G269" t="s">
        <v>2541</v>
      </c>
      <c r="H269" t="s">
        <v>2542</v>
      </c>
      <c r="I269" t="s">
        <v>2543</v>
      </c>
      <c r="J269" t="s">
        <v>4292</v>
      </c>
      <c r="K269" s="16">
        <v>4916</v>
      </c>
      <c r="L269" t="s">
        <v>4292</v>
      </c>
      <c r="M269">
        <v>1983</v>
      </c>
      <c r="N269" t="s">
        <v>2557</v>
      </c>
      <c r="O269" t="s">
        <v>2545</v>
      </c>
      <c r="P269" t="s">
        <v>2723</v>
      </c>
      <c r="Q269" t="s">
        <v>4193</v>
      </c>
      <c r="R269" t="s">
        <v>2548</v>
      </c>
      <c r="S269" t="s">
        <v>2549</v>
      </c>
      <c r="U269">
        <v>0</v>
      </c>
      <c r="V269">
        <v>0</v>
      </c>
      <c r="X269" t="s">
        <v>4913</v>
      </c>
      <c r="Y269" s="266">
        <v>44386.340115740742</v>
      </c>
      <c r="Z269" t="s">
        <v>3829</v>
      </c>
      <c r="AA269" s="266">
        <v>44386.340115740742</v>
      </c>
      <c r="AB269" t="s">
        <v>3829</v>
      </c>
      <c r="AC269" t="s">
        <v>3831</v>
      </c>
      <c r="AD269" t="s">
        <v>3831</v>
      </c>
      <c r="AE269" t="s">
        <v>3831</v>
      </c>
      <c r="AF269" t="s">
        <v>3831</v>
      </c>
      <c r="AG269" t="s">
        <v>3831</v>
      </c>
      <c r="AH269" t="s">
        <v>3831</v>
      </c>
      <c r="AI269">
        <v>10.858968000000001</v>
      </c>
    </row>
    <row r="270" spans="2:35" x14ac:dyDescent="0.25">
      <c r="B270">
        <v>268</v>
      </c>
      <c r="C270" t="s">
        <v>4286</v>
      </c>
      <c r="D270">
        <v>864</v>
      </c>
      <c r="E270" t="s">
        <v>4914</v>
      </c>
      <c r="F270" t="s">
        <v>2540</v>
      </c>
      <c r="G270" t="s">
        <v>2541</v>
      </c>
      <c r="H270" t="s">
        <v>2542</v>
      </c>
      <c r="I270" t="s">
        <v>2543</v>
      </c>
      <c r="J270" t="s">
        <v>4292</v>
      </c>
      <c r="K270" s="16">
        <v>19025</v>
      </c>
      <c r="L270" t="s">
        <v>4292</v>
      </c>
      <c r="M270">
        <v>1974</v>
      </c>
      <c r="N270" t="s">
        <v>2579</v>
      </c>
      <c r="O270" t="s">
        <v>2545</v>
      </c>
      <c r="P270" t="s">
        <v>2552</v>
      </c>
      <c r="Q270" t="s">
        <v>2652</v>
      </c>
      <c r="R270" t="s">
        <v>2548</v>
      </c>
      <c r="S270" t="s">
        <v>2549</v>
      </c>
      <c r="U270">
        <v>0</v>
      </c>
      <c r="V270">
        <v>0</v>
      </c>
      <c r="X270" t="s">
        <v>4915</v>
      </c>
      <c r="Y270" s="266">
        <v>44386.340115740742</v>
      </c>
      <c r="Z270" t="s">
        <v>3829</v>
      </c>
      <c r="AA270" s="266">
        <v>44386.340115740742</v>
      </c>
      <c r="AB270" t="s">
        <v>3829</v>
      </c>
      <c r="AC270" t="s">
        <v>3831</v>
      </c>
      <c r="AD270" t="s">
        <v>3831</v>
      </c>
      <c r="AE270" t="s">
        <v>3831</v>
      </c>
      <c r="AF270" t="s">
        <v>3831</v>
      </c>
      <c r="AG270" t="s">
        <v>3831</v>
      </c>
      <c r="AH270" t="s">
        <v>3831</v>
      </c>
      <c r="AI270">
        <v>18.787966000000001</v>
      </c>
    </row>
    <row r="271" spans="2:35" x14ac:dyDescent="0.25">
      <c r="B271">
        <v>269</v>
      </c>
      <c r="C271" t="s">
        <v>4286</v>
      </c>
      <c r="D271">
        <v>866</v>
      </c>
      <c r="E271" t="s">
        <v>2727</v>
      </c>
      <c r="F271" t="s">
        <v>2540</v>
      </c>
      <c r="G271" t="s">
        <v>2541</v>
      </c>
      <c r="H271" t="s">
        <v>2542</v>
      </c>
      <c r="I271" t="s">
        <v>2543</v>
      </c>
      <c r="J271" t="s">
        <v>4916</v>
      </c>
      <c r="K271" s="16">
        <v>37789</v>
      </c>
      <c r="L271" t="s">
        <v>4916</v>
      </c>
      <c r="M271">
        <v>1974</v>
      </c>
      <c r="N271" t="s">
        <v>2579</v>
      </c>
      <c r="O271" t="s">
        <v>2545</v>
      </c>
      <c r="P271" t="s">
        <v>2546</v>
      </c>
      <c r="Q271" t="s">
        <v>2652</v>
      </c>
      <c r="R271" t="s">
        <v>2548</v>
      </c>
      <c r="S271" t="s">
        <v>2549</v>
      </c>
      <c r="T271" t="s">
        <v>2550</v>
      </c>
      <c r="U271">
        <v>32.725352999999998</v>
      </c>
      <c r="V271">
        <v>0</v>
      </c>
      <c r="W271" t="s">
        <v>4917</v>
      </c>
      <c r="X271" t="s">
        <v>4918</v>
      </c>
      <c r="Y271" s="266">
        <v>44386.340115740742</v>
      </c>
      <c r="Z271" t="s">
        <v>3829</v>
      </c>
      <c r="AA271" s="266">
        <v>44434.437974537039</v>
      </c>
      <c r="AB271" t="s">
        <v>3829</v>
      </c>
      <c r="AC271" t="s">
        <v>3830</v>
      </c>
      <c r="AD271" t="s">
        <v>3831</v>
      </c>
      <c r="AE271" t="s">
        <v>3831</v>
      </c>
      <c r="AF271" t="s">
        <v>3831</v>
      </c>
      <c r="AG271">
        <v>0.34</v>
      </c>
      <c r="AH271" t="s">
        <v>3831</v>
      </c>
      <c r="AI271">
        <v>32.725352999999998</v>
      </c>
    </row>
    <row r="272" spans="2:35" x14ac:dyDescent="0.25">
      <c r="B272">
        <v>270</v>
      </c>
      <c r="C272" t="s">
        <v>4286</v>
      </c>
      <c r="D272">
        <v>867</v>
      </c>
      <c r="E272" t="s">
        <v>4919</v>
      </c>
      <c r="F272" t="s">
        <v>2540</v>
      </c>
      <c r="G272" t="s">
        <v>2541</v>
      </c>
      <c r="H272" t="s">
        <v>2542</v>
      </c>
      <c r="I272" t="s">
        <v>2543</v>
      </c>
      <c r="J272" t="s">
        <v>4296</v>
      </c>
      <c r="K272" s="16">
        <v>4534</v>
      </c>
      <c r="L272" t="s">
        <v>4296</v>
      </c>
      <c r="M272">
        <v>1974</v>
      </c>
      <c r="N272" t="s">
        <v>2544</v>
      </c>
      <c r="O272" t="s">
        <v>2545</v>
      </c>
      <c r="P272" t="s">
        <v>2558</v>
      </c>
      <c r="Q272" t="s">
        <v>2729</v>
      </c>
      <c r="R272" t="s">
        <v>2548</v>
      </c>
      <c r="S272" t="s">
        <v>2549</v>
      </c>
      <c r="U272">
        <v>0</v>
      </c>
      <c r="V272">
        <v>0</v>
      </c>
      <c r="X272" t="s">
        <v>4920</v>
      </c>
      <c r="Y272" s="266">
        <v>44386.340115740742</v>
      </c>
      <c r="Z272" t="s">
        <v>3829</v>
      </c>
      <c r="AA272" s="266">
        <v>44386.340115740742</v>
      </c>
      <c r="AB272" t="s">
        <v>3829</v>
      </c>
      <c r="AC272" t="s">
        <v>3831</v>
      </c>
      <c r="AD272" t="s">
        <v>3831</v>
      </c>
      <c r="AE272" t="s">
        <v>3831</v>
      </c>
      <c r="AF272" t="s">
        <v>3831</v>
      </c>
      <c r="AG272" t="s">
        <v>3831</v>
      </c>
      <c r="AH272" t="s">
        <v>3831</v>
      </c>
      <c r="AI272">
        <v>5.0072210000000004</v>
      </c>
    </row>
    <row r="273" spans="2:35" x14ac:dyDescent="0.25">
      <c r="B273">
        <v>271</v>
      </c>
      <c r="C273" t="s">
        <v>4286</v>
      </c>
      <c r="D273">
        <v>868</v>
      </c>
      <c r="E273" t="s">
        <v>4921</v>
      </c>
      <c r="F273" t="s">
        <v>2540</v>
      </c>
      <c r="G273" t="s">
        <v>2541</v>
      </c>
      <c r="H273" t="s">
        <v>2542</v>
      </c>
      <c r="I273" t="s">
        <v>2543</v>
      </c>
      <c r="J273" t="s">
        <v>4296</v>
      </c>
      <c r="K273" t="s">
        <v>4020</v>
      </c>
      <c r="L273" t="s">
        <v>4296</v>
      </c>
      <c r="M273">
        <v>1974</v>
      </c>
      <c r="N273" t="s">
        <v>2544</v>
      </c>
      <c r="O273" t="s">
        <v>2545</v>
      </c>
      <c r="P273" t="s">
        <v>2558</v>
      </c>
      <c r="Q273" t="s">
        <v>2729</v>
      </c>
      <c r="R273" t="s">
        <v>2548</v>
      </c>
      <c r="S273" t="s">
        <v>2549</v>
      </c>
      <c r="U273">
        <v>0</v>
      </c>
      <c r="V273">
        <v>0</v>
      </c>
      <c r="X273" t="s">
        <v>4922</v>
      </c>
      <c r="Y273" s="266">
        <v>44386.340115740742</v>
      </c>
      <c r="Z273" t="s">
        <v>3829</v>
      </c>
      <c r="AA273" s="266">
        <v>44386.340115740742</v>
      </c>
      <c r="AB273" t="s">
        <v>3829</v>
      </c>
      <c r="AC273" t="s">
        <v>3831</v>
      </c>
      <c r="AD273" t="s">
        <v>3831</v>
      </c>
      <c r="AE273" t="s">
        <v>3831</v>
      </c>
      <c r="AF273" t="s">
        <v>3831</v>
      </c>
      <c r="AG273" t="s">
        <v>3831</v>
      </c>
      <c r="AH273" t="s">
        <v>3831</v>
      </c>
      <c r="AI273">
        <v>5.3509460000000004</v>
      </c>
    </row>
    <row r="274" spans="2:35" x14ac:dyDescent="0.25">
      <c r="B274">
        <v>272</v>
      </c>
      <c r="C274" t="s">
        <v>4286</v>
      </c>
      <c r="D274">
        <v>869</v>
      </c>
      <c r="E274" t="s">
        <v>2728</v>
      </c>
      <c r="F274" t="s">
        <v>2540</v>
      </c>
      <c r="G274" t="s">
        <v>2541</v>
      </c>
      <c r="H274" t="s">
        <v>2542</v>
      </c>
      <c r="I274" t="s">
        <v>2543</v>
      </c>
      <c r="J274" t="s">
        <v>4422</v>
      </c>
      <c r="K274" s="16">
        <v>5074</v>
      </c>
      <c r="L274" t="s">
        <v>4422</v>
      </c>
      <c r="M274">
        <v>1974</v>
      </c>
      <c r="N274" t="s">
        <v>2544</v>
      </c>
      <c r="O274" t="s">
        <v>2545</v>
      </c>
      <c r="P274" t="s">
        <v>2558</v>
      </c>
      <c r="Q274" t="s">
        <v>2729</v>
      </c>
      <c r="R274" t="s">
        <v>2548</v>
      </c>
      <c r="S274" t="s">
        <v>2549</v>
      </c>
      <c r="T274" t="s">
        <v>2550</v>
      </c>
      <c r="U274">
        <v>5.1595180000000003</v>
      </c>
      <c r="V274">
        <v>0</v>
      </c>
      <c r="W274" t="s">
        <v>4305</v>
      </c>
      <c r="X274" t="s">
        <v>4923</v>
      </c>
      <c r="Y274" s="266">
        <v>44386.340115740742</v>
      </c>
      <c r="Z274" t="s">
        <v>3829</v>
      </c>
      <c r="AA274" s="266">
        <v>44428.451261574075</v>
      </c>
      <c r="AB274" t="s">
        <v>3829</v>
      </c>
      <c r="AC274" t="s">
        <v>4303</v>
      </c>
      <c r="AD274" t="s">
        <v>3831</v>
      </c>
      <c r="AE274" t="s">
        <v>3831</v>
      </c>
      <c r="AF274" t="s">
        <v>3831</v>
      </c>
      <c r="AG274" t="s">
        <v>3831</v>
      </c>
      <c r="AH274" t="s">
        <v>3831</v>
      </c>
      <c r="AI274">
        <v>5.1595180000000003</v>
      </c>
    </row>
    <row r="275" spans="2:35" x14ac:dyDescent="0.25">
      <c r="B275">
        <v>273</v>
      </c>
      <c r="C275" t="s">
        <v>4286</v>
      </c>
      <c r="D275">
        <v>870</v>
      </c>
      <c r="E275" t="s">
        <v>4924</v>
      </c>
      <c r="F275" t="s">
        <v>2540</v>
      </c>
      <c r="G275" t="s">
        <v>2541</v>
      </c>
      <c r="H275" t="s">
        <v>2542</v>
      </c>
      <c r="I275" t="s">
        <v>2769</v>
      </c>
      <c r="J275" t="s">
        <v>4429</v>
      </c>
      <c r="K275" t="s">
        <v>4925</v>
      </c>
      <c r="L275" t="s">
        <v>4429</v>
      </c>
      <c r="M275">
        <v>1974</v>
      </c>
      <c r="N275" t="s">
        <v>2557</v>
      </c>
      <c r="O275" t="s">
        <v>2545</v>
      </c>
      <c r="P275" t="s">
        <v>2720</v>
      </c>
      <c r="Q275" t="s">
        <v>4192</v>
      </c>
      <c r="R275" t="s">
        <v>2548</v>
      </c>
      <c r="S275" t="s">
        <v>2549</v>
      </c>
      <c r="U275">
        <v>0</v>
      </c>
      <c r="V275">
        <v>0</v>
      </c>
      <c r="X275" t="s">
        <v>4926</v>
      </c>
      <c r="Y275" s="266">
        <v>44386.340115740742</v>
      </c>
      <c r="Z275" t="s">
        <v>3829</v>
      </c>
      <c r="AA275" s="266">
        <v>44386.340115740742</v>
      </c>
      <c r="AB275" t="s">
        <v>3829</v>
      </c>
      <c r="AC275" t="s">
        <v>3831</v>
      </c>
      <c r="AD275" t="s">
        <v>3831</v>
      </c>
      <c r="AE275" t="s">
        <v>3831</v>
      </c>
      <c r="AF275" t="s">
        <v>3831</v>
      </c>
      <c r="AG275" t="s">
        <v>3831</v>
      </c>
      <c r="AH275" t="s">
        <v>3831</v>
      </c>
      <c r="AI275">
        <v>6.0589760000000004</v>
      </c>
    </row>
    <row r="276" spans="2:35" x14ac:dyDescent="0.25">
      <c r="B276">
        <v>274</v>
      </c>
      <c r="C276" t="s">
        <v>4286</v>
      </c>
      <c r="D276">
        <v>871</v>
      </c>
      <c r="E276" t="s">
        <v>4927</v>
      </c>
      <c r="F276" t="s">
        <v>2540</v>
      </c>
      <c r="G276" t="s">
        <v>2541</v>
      </c>
      <c r="H276" t="s">
        <v>2542</v>
      </c>
      <c r="I276" t="s">
        <v>2769</v>
      </c>
      <c r="J276" t="s">
        <v>4292</v>
      </c>
      <c r="K276" s="16">
        <v>4946</v>
      </c>
      <c r="L276" t="s">
        <v>4292</v>
      </c>
      <c r="M276">
        <v>1984</v>
      </c>
      <c r="N276" t="s">
        <v>2579</v>
      </c>
      <c r="O276" t="s">
        <v>2660</v>
      </c>
      <c r="P276" t="s">
        <v>2661</v>
      </c>
      <c r="Q276" t="s">
        <v>2751</v>
      </c>
      <c r="R276" t="s">
        <v>2548</v>
      </c>
      <c r="S276" t="s">
        <v>2549</v>
      </c>
      <c r="U276">
        <v>0</v>
      </c>
      <c r="V276">
        <v>0</v>
      </c>
      <c r="X276" t="s">
        <v>4928</v>
      </c>
      <c r="Y276" s="266">
        <v>44386.340115740742</v>
      </c>
      <c r="Z276" t="s">
        <v>3829</v>
      </c>
      <c r="AA276" s="266">
        <v>44386.340115740742</v>
      </c>
      <c r="AB276" t="s">
        <v>3829</v>
      </c>
      <c r="AC276" t="s">
        <v>3831</v>
      </c>
      <c r="AD276" t="s">
        <v>3831</v>
      </c>
      <c r="AE276" t="s">
        <v>3831</v>
      </c>
      <c r="AF276" t="s">
        <v>3831</v>
      </c>
      <c r="AG276" t="s">
        <v>3831</v>
      </c>
      <c r="AH276" t="s">
        <v>3831</v>
      </c>
      <c r="AI276">
        <v>4.9463220000000003</v>
      </c>
    </row>
    <row r="277" spans="2:35" x14ac:dyDescent="0.25">
      <c r="B277">
        <v>275</v>
      </c>
      <c r="C277" t="s">
        <v>4286</v>
      </c>
      <c r="D277">
        <v>872</v>
      </c>
      <c r="E277" t="s">
        <v>4929</v>
      </c>
      <c r="F277" t="s">
        <v>2540</v>
      </c>
      <c r="G277" t="s">
        <v>2541</v>
      </c>
      <c r="H277" t="s">
        <v>2542</v>
      </c>
      <c r="I277" t="s">
        <v>2710</v>
      </c>
      <c r="J277" t="s">
        <v>4429</v>
      </c>
      <c r="K277" s="16">
        <v>9706</v>
      </c>
      <c r="L277" t="s">
        <v>4429</v>
      </c>
      <c r="M277">
        <v>1984</v>
      </c>
      <c r="N277" t="s">
        <v>2677</v>
      </c>
      <c r="O277" t="s">
        <v>2660</v>
      </c>
      <c r="P277" t="s">
        <v>2661</v>
      </c>
      <c r="Q277" t="s">
        <v>4257</v>
      </c>
      <c r="R277" t="s">
        <v>2548</v>
      </c>
      <c r="S277" t="s">
        <v>2549</v>
      </c>
      <c r="U277">
        <v>0</v>
      </c>
      <c r="V277">
        <v>0</v>
      </c>
      <c r="X277" t="s">
        <v>4930</v>
      </c>
      <c r="Y277" s="266">
        <v>44386.340115740742</v>
      </c>
      <c r="Z277" t="s">
        <v>3829</v>
      </c>
      <c r="AA277" s="266">
        <v>44386.340115740742</v>
      </c>
      <c r="AB277" t="s">
        <v>3829</v>
      </c>
      <c r="AC277" t="s">
        <v>3831</v>
      </c>
      <c r="AD277" t="s">
        <v>3831</v>
      </c>
      <c r="AE277" t="s">
        <v>3831</v>
      </c>
      <c r="AF277" t="s">
        <v>3831</v>
      </c>
      <c r="AG277" t="s">
        <v>3831</v>
      </c>
      <c r="AH277" t="s">
        <v>3831</v>
      </c>
      <c r="AI277">
        <v>7.824001</v>
      </c>
    </row>
    <row r="278" spans="2:35" x14ac:dyDescent="0.25">
      <c r="B278">
        <v>276</v>
      </c>
      <c r="C278" t="s">
        <v>4286</v>
      </c>
      <c r="D278">
        <v>873</v>
      </c>
      <c r="E278" t="s">
        <v>2730</v>
      </c>
      <c r="F278" t="s">
        <v>2540</v>
      </c>
      <c r="G278" t="s">
        <v>2541</v>
      </c>
      <c r="H278" t="s">
        <v>2542</v>
      </c>
      <c r="I278" t="s">
        <v>2543</v>
      </c>
      <c r="J278" t="s">
        <v>4296</v>
      </c>
      <c r="K278" t="s">
        <v>4217</v>
      </c>
      <c r="L278" t="s">
        <v>4296</v>
      </c>
      <c r="M278">
        <v>2009</v>
      </c>
      <c r="N278" t="s">
        <v>2544</v>
      </c>
      <c r="O278" t="s">
        <v>2660</v>
      </c>
      <c r="P278" t="s">
        <v>2731</v>
      </c>
      <c r="Q278" t="s">
        <v>2731</v>
      </c>
      <c r="R278" t="s">
        <v>2548</v>
      </c>
      <c r="S278" t="s">
        <v>2549</v>
      </c>
      <c r="T278" t="s">
        <v>2550</v>
      </c>
      <c r="U278">
        <v>62.810034999999999</v>
      </c>
      <c r="V278">
        <v>0</v>
      </c>
      <c r="X278" t="s">
        <v>4931</v>
      </c>
      <c r="Y278" s="266">
        <v>44386.340115740742</v>
      </c>
      <c r="Z278" t="s">
        <v>3829</v>
      </c>
      <c r="AA278" s="266">
        <v>44427.351712962962</v>
      </c>
      <c r="AB278" t="s">
        <v>3829</v>
      </c>
      <c r="AC278" t="s">
        <v>3830</v>
      </c>
      <c r="AD278" t="s">
        <v>3831</v>
      </c>
      <c r="AE278" t="s">
        <v>3831</v>
      </c>
      <c r="AF278" t="s">
        <v>3831</v>
      </c>
      <c r="AG278">
        <v>18</v>
      </c>
      <c r="AH278">
        <v>16</v>
      </c>
      <c r="AI278">
        <v>62.810006000000001</v>
      </c>
    </row>
    <row r="279" spans="2:35" x14ac:dyDescent="0.25">
      <c r="B279">
        <v>277</v>
      </c>
      <c r="C279" t="s">
        <v>4286</v>
      </c>
      <c r="D279">
        <v>874</v>
      </c>
      <c r="E279" t="s">
        <v>4932</v>
      </c>
      <c r="F279" t="s">
        <v>2540</v>
      </c>
      <c r="G279" t="s">
        <v>2541</v>
      </c>
      <c r="H279" t="s">
        <v>2542</v>
      </c>
      <c r="I279" t="s">
        <v>2543</v>
      </c>
      <c r="J279" t="s">
        <v>4495</v>
      </c>
      <c r="K279" s="16">
        <v>20304</v>
      </c>
      <c r="L279" t="s">
        <v>4495</v>
      </c>
      <c r="M279">
        <v>1953</v>
      </c>
      <c r="N279" t="s">
        <v>2557</v>
      </c>
      <c r="O279" t="s">
        <v>2660</v>
      </c>
      <c r="P279" t="s">
        <v>2733</v>
      </c>
      <c r="Q279" t="s">
        <v>4933</v>
      </c>
      <c r="R279" t="s">
        <v>2548</v>
      </c>
      <c r="S279" t="s">
        <v>2549</v>
      </c>
      <c r="U279">
        <v>0</v>
      </c>
      <c r="V279">
        <v>0</v>
      </c>
      <c r="X279" t="s">
        <v>4934</v>
      </c>
      <c r="Y279" s="266">
        <v>44386.340115740742</v>
      </c>
      <c r="Z279" t="s">
        <v>3829</v>
      </c>
      <c r="AA279" s="266">
        <v>44386.340115740742</v>
      </c>
      <c r="AB279" t="s">
        <v>3829</v>
      </c>
      <c r="AC279" t="s">
        <v>3831</v>
      </c>
      <c r="AD279" t="s">
        <v>3831</v>
      </c>
      <c r="AE279" t="s">
        <v>3831</v>
      </c>
      <c r="AF279" t="s">
        <v>3831</v>
      </c>
      <c r="AG279" t="s">
        <v>3831</v>
      </c>
      <c r="AH279" t="s">
        <v>3831</v>
      </c>
      <c r="AI279">
        <v>20.133676000000001</v>
      </c>
    </row>
    <row r="280" spans="2:35" x14ac:dyDescent="0.25">
      <c r="B280">
        <v>278</v>
      </c>
      <c r="C280" t="s">
        <v>4286</v>
      </c>
      <c r="D280">
        <v>875</v>
      </c>
      <c r="E280" t="s">
        <v>4935</v>
      </c>
      <c r="F280" t="s">
        <v>2540</v>
      </c>
      <c r="G280" t="s">
        <v>2541</v>
      </c>
      <c r="H280" t="s">
        <v>2542</v>
      </c>
      <c r="I280" t="s">
        <v>2543</v>
      </c>
      <c r="J280" t="s">
        <v>4292</v>
      </c>
      <c r="K280" s="16">
        <v>19698</v>
      </c>
      <c r="L280" t="s">
        <v>4292</v>
      </c>
      <c r="M280">
        <v>1953</v>
      </c>
      <c r="N280" t="s">
        <v>2557</v>
      </c>
      <c r="O280" t="s">
        <v>2660</v>
      </c>
      <c r="P280" t="s">
        <v>2733</v>
      </c>
      <c r="Q280" t="s">
        <v>4936</v>
      </c>
      <c r="R280" t="s">
        <v>2548</v>
      </c>
      <c r="S280" t="s">
        <v>2549</v>
      </c>
      <c r="U280">
        <v>0</v>
      </c>
      <c r="V280">
        <v>0</v>
      </c>
      <c r="X280" t="s">
        <v>4937</v>
      </c>
      <c r="Y280" s="266">
        <v>44386.340115740742</v>
      </c>
      <c r="Z280" t="s">
        <v>3829</v>
      </c>
      <c r="AA280" s="266">
        <v>44386.340115740742</v>
      </c>
      <c r="AB280" t="s">
        <v>3829</v>
      </c>
      <c r="AC280" t="s">
        <v>3831</v>
      </c>
      <c r="AD280" t="s">
        <v>3831</v>
      </c>
      <c r="AE280" t="s">
        <v>3831</v>
      </c>
      <c r="AF280" t="s">
        <v>3831</v>
      </c>
      <c r="AG280" t="s">
        <v>3831</v>
      </c>
      <c r="AH280" t="s">
        <v>3831</v>
      </c>
      <c r="AI280">
        <v>18.867277999999999</v>
      </c>
    </row>
    <row r="281" spans="2:35" x14ac:dyDescent="0.25">
      <c r="B281">
        <v>279</v>
      </c>
      <c r="C281" t="s">
        <v>4286</v>
      </c>
      <c r="D281">
        <v>876</v>
      </c>
      <c r="E281" t="s">
        <v>4938</v>
      </c>
      <c r="F281" t="s">
        <v>2540</v>
      </c>
      <c r="G281" t="s">
        <v>2541</v>
      </c>
      <c r="H281" t="s">
        <v>2542</v>
      </c>
      <c r="I281" t="s">
        <v>2543</v>
      </c>
      <c r="J281" t="s">
        <v>4304</v>
      </c>
      <c r="K281" s="16">
        <v>23715</v>
      </c>
      <c r="L281" t="s">
        <v>4304</v>
      </c>
      <c r="M281">
        <v>1979</v>
      </c>
      <c r="N281" t="s">
        <v>2557</v>
      </c>
      <c r="O281" t="s">
        <v>2660</v>
      </c>
      <c r="P281" t="s">
        <v>2733</v>
      </c>
      <c r="Q281" t="s">
        <v>2734</v>
      </c>
      <c r="R281" t="s">
        <v>2548</v>
      </c>
      <c r="S281" t="s">
        <v>2549</v>
      </c>
      <c r="U281">
        <v>0</v>
      </c>
      <c r="V281">
        <v>0</v>
      </c>
      <c r="X281" t="s">
        <v>4939</v>
      </c>
      <c r="Y281" s="266">
        <v>44386.340115740742</v>
      </c>
      <c r="Z281" t="s">
        <v>3829</v>
      </c>
      <c r="AA281" s="266">
        <v>44386.340115740742</v>
      </c>
      <c r="AB281" t="s">
        <v>3829</v>
      </c>
      <c r="AC281" t="s">
        <v>3831</v>
      </c>
      <c r="AD281" t="s">
        <v>3831</v>
      </c>
      <c r="AE281" t="s">
        <v>3831</v>
      </c>
      <c r="AF281" t="s">
        <v>3831</v>
      </c>
      <c r="AG281" t="s">
        <v>3831</v>
      </c>
      <c r="AH281" t="s">
        <v>3831</v>
      </c>
      <c r="AI281">
        <v>23.111832</v>
      </c>
    </row>
    <row r="282" spans="2:35" x14ac:dyDescent="0.25">
      <c r="B282">
        <v>280</v>
      </c>
      <c r="C282" t="s">
        <v>4286</v>
      </c>
      <c r="D282">
        <v>877</v>
      </c>
      <c r="E282" t="s">
        <v>4940</v>
      </c>
      <c r="F282" t="s">
        <v>2540</v>
      </c>
      <c r="G282" t="s">
        <v>2541</v>
      </c>
      <c r="H282" t="s">
        <v>2542</v>
      </c>
      <c r="I282" t="s">
        <v>2543</v>
      </c>
      <c r="J282" t="s">
        <v>4367</v>
      </c>
      <c r="K282" s="16">
        <v>13055</v>
      </c>
      <c r="L282" t="s">
        <v>4367</v>
      </c>
      <c r="M282">
        <v>2013</v>
      </c>
      <c r="N282" t="s">
        <v>2579</v>
      </c>
      <c r="O282" t="s">
        <v>2660</v>
      </c>
      <c r="P282" t="s">
        <v>2733</v>
      </c>
      <c r="Q282" t="s">
        <v>2734</v>
      </c>
      <c r="R282" t="s">
        <v>2548</v>
      </c>
      <c r="S282" t="s">
        <v>2549</v>
      </c>
      <c r="U282">
        <v>0</v>
      </c>
      <c r="V282">
        <v>0</v>
      </c>
      <c r="X282" t="s">
        <v>4941</v>
      </c>
      <c r="Y282" s="266">
        <v>44386.340115740742</v>
      </c>
      <c r="Z282" t="s">
        <v>3829</v>
      </c>
      <c r="AA282" s="266">
        <v>44386.340115740742</v>
      </c>
      <c r="AB282" t="s">
        <v>3829</v>
      </c>
      <c r="AC282" t="s">
        <v>3831</v>
      </c>
      <c r="AD282" t="s">
        <v>3831</v>
      </c>
      <c r="AE282" t="s">
        <v>3831</v>
      </c>
      <c r="AF282" t="s">
        <v>3831</v>
      </c>
      <c r="AG282" t="s">
        <v>3831</v>
      </c>
      <c r="AH282" t="s">
        <v>3831</v>
      </c>
      <c r="AI282">
        <v>13.961047000000001</v>
      </c>
    </row>
    <row r="283" spans="2:35" x14ac:dyDescent="0.25">
      <c r="B283">
        <v>281</v>
      </c>
      <c r="C283" t="s">
        <v>4286</v>
      </c>
      <c r="D283">
        <v>878</v>
      </c>
      <c r="E283" t="s">
        <v>2732</v>
      </c>
      <c r="F283" t="s">
        <v>2540</v>
      </c>
      <c r="G283" t="s">
        <v>2541</v>
      </c>
      <c r="H283" t="s">
        <v>2542</v>
      </c>
      <c r="I283" t="s">
        <v>2543</v>
      </c>
      <c r="J283" t="s">
        <v>4408</v>
      </c>
      <c r="K283" s="16">
        <v>8947</v>
      </c>
      <c r="L283" t="s">
        <v>4408</v>
      </c>
      <c r="M283">
        <v>2002</v>
      </c>
      <c r="N283" t="s">
        <v>2579</v>
      </c>
      <c r="O283" t="s">
        <v>2660</v>
      </c>
      <c r="P283" t="s">
        <v>2733</v>
      </c>
      <c r="Q283" t="s">
        <v>2734</v>
      </c>
      <c r="R283" t="s">
        <v>2548</v>
      </c>
      <c r="S283" t="s">
        <v>2549</v>
      </c>
      <c r="T283" t="s">
        <v>2550</v>
      </c>
      <c r="U283">
        <v>8.3764040000000008</v>
      </c>
      <c r="V283">
        <v>0</v>
      </c>
      <c r="W283" t="s">
        <v>4942</v>
      </c>
      <c r="X283" t="s">
        <v>4943</v>
      </c>
      <c r="Y283" s="266">
        <v>44386.340115740742</v>
      </c>
      <c r="Z283" t="s">
        <v>3829</v>
      </c>
      <c r="AA283" s="266">
        <v>44427.480324074073</v>
      </c>
      <c r="AB283" t="s">
        <v>3829</v>
      </c>
      <c r="AC283" t="s">
        <v>3830</v>
      </c>
      <c r="AD283" t="s">
        <v>3831</v>
      </c>
      <c r="AE283" t="s">
        <v>3831</v>
      </c>
      <c r="AF283" t="s">
        <v>3831</v>
      </c>
      <c r="AG283">
        <v>0.55000000000000004</v>
      </c>
      <c r="AH283" t="s">
        <v>3831</v>
      </c>
      <c r="AI283">
        <v>8.3764040000000008</v>
      </c>
    </row>
    <row r="284" spans="2:35" x14ac:dyDescent="0.25">
      <c r="B284">
        <v>282</v>
      </c>
      <c r="C284" t="s">
        <v>4286</v>
      </c>
      <c r="D284">
        <v>879</v>
      </c>
      <c r="E284" t="s">
        <v>2735</v>
      </c>
      <c r="F284" t="s">
        <v>2540</v>
      </c>
      <c r="G284" t="s">
        <v>2541</v>
      </c>
      <c r="H284" t="s">
        <v>2542</v>
      </c>
      <c r="I284" t="s">
        <v>2543</v>
      </c>
      <c r="J284" t="s">
        <v>4408</v>
      </c>
      <c r="K284" s="16">
        <v>17904</v>
      </c>
      <c r="L284" t="s">
        <v>4408</v>
      </c>
      <c r="M284">
        <v>2003</v>
      </c>
      <c r="N284" t="s">
        <v>2579</v>
      </c>
      <c r="O284" t="s">
        <v>2660</v>
      </c>
      <c r="P284" t="s">
        <v>2733</v>
      </c>
      <c r="Q284" t="s">
        <v>2734</v>
      </c>
      <c r="R284" t="s">
        <v>2548</v>
      </c>
      <c r="S284" t="s">
        <v>2549</v>
      </c>
      <c r="T284" t="s">
        <v>2550</v>
      </c>
      <c r="U284">
        <v>17.87097</v>
      </c>
      <c r="V284">
        <v>0</v>
      </c>
      <c r="X284" t="s">
        <v>4944</v>
      </c>
      <c r="Y284" s="266">
        <v>44386.340115740742</v>
      </c>
      <c r="Z284" t="s">
        <v>3829</v>
      </c>
      <c r="AA284" s="266">
        <v>44427.477743055555</v>
      </c>
      <c r="AB284" t="s">
        <v>3829</v>
      </c>
      <c r="AC284" t="s">
        <v>3830</v>
      </c>
      <c r="AD284" t="s">
        <v>3831</v>
      </c>
      <c r="AE284" t="s">
        <v>3831</v>
      </c>
      <c r="AF284" t="s">
        <v>3831</v>
      </c>
      <c r="AG284">
        <v>0.77</v>
      </c>
      <c r="AH284">
        <v>0.57999999999999996</v>
      </c>
      <c r="AI284">
        <v>17.87097</v>
      </c>
    </row>
    <row r="285" spans="2:35" x14ac:dyDescent="0.25">
      <c r="B285">
        <v>283</v>
      </c>
      <c r="C285" t="s">
        <v>4286</v>
      </c>
      <c r="D285">
        <v>880</v>
      </c>
      <c r="E285" t="s">
        <v>4945</v>
      </c>
      <c r="F285" t="s">
        <v>2540</v>
      </c>
      <c r="G285" t="s">
        <v>2541</v>
      </c>
      <c r="H285" t="s">
        <v>2542</v>
      </c>
      <c r="I285" t="s">
        <v>2543</v>
      </c>
      <c r="J285" t="s">
        <v>4292</v>
      </c>
      <c r="K285" s="16">
        <v>15653</v>
      </c>
      <c r="L285" t="s">
        <v>4292</v>
      </c>
      <c r="M285">
        <v>1996</v>
      </c>
      <c r="N285" t="s">
        <v>2579</v>
      </c>
      <c r="O285" t="s">
        <v>2660</v>
      </c>
      <c r="P285" t="s">
        <v>2733</v>
      </c>
      <c r="Q285" t="s">
        <v>4946</v>
      </c>
      <c r="R285" t="s">
        <v>2548</v>
      </c>
      <c r="S285" t="s">
        <v>2549</v>
      </c>
      <c r="U285">
        <v>0</v>
      </c>
      <c r="V285">
        <v>0</v>
      </c>
      <c r="X285" t="s">
        <v>4947</v>
      </c>
      <c r="Y285" s="266">
        <v>44386.340115740742</v>
      </c>
      <c r="Z285" t="s">
        <v>3829</v>
      </c>
      <c r="AA285" s="266">
        <v>44386.340115740742</v>
      </c>
      <c r="AB285" t="s">
        <v>3829</v>
      </c>
      <c r="AC285" t="s">
        <v>3831</v>
      </c>
      <c r="AD285" t="s">
        <v>3831</v>
      </c>
      <c r="AE285" t="s">
        <v>3831</v>
      </c>
      <c r="AF285" t="s">
        <v>3831</v>
      </c>
      <c r="AG285" t="s">
        <v>3831</v>
      </c>
      <c r="AH285" t="s">
        <v>3831</v>
      </c>
      <c r="AI285">
        <v>15.653195</v>
      </c>
    </row>
    <row r="286" spans="2:35" x14ac:dyDescent="0.25">
      <c r="B286">
        <v>284</v>
      </c>
      <c r="C286" t="s">
        <v>4286</v>
      </c>
      <c r="D286">
        <v>881</v>
      </c>
      <c r="E286" t="s">
        <v>2736</v>
      </c>
      <c r="F286" t="s">
        <v>2540</v>
      </c>
      <c r="G286" t="s">
        <v>2541</v>
      </c>
      <c r="H286" t="s">
        <v>2542</v>
      </c>
      <c r="I286" t="s">
        <v>2543</v>
      </c>
      <c r="J286" t="s">
        <v>4136</v>
      </c>
      <c r="K286" s="16">
        <v>26596</v>
      </c>
      <c r="L286" t="s">
        <v>4136</v>
      </c>
      <c r="M286">
        <v>2006</v>
      </c>
      <c r="N286" t="s">
        <v>2544</v>
      </c>
      <c r="O286" t="s">
        <v>2660</v>
      </c>
      <c r="P286" t="s">
        <v>2733</v>
      </c>
      <c r="Q286" t="s">
        <v>2734</v>
      </c>
      <c r="R286" t="s">
        <v>2548</v>
      </c>
      <c r="S286" t="s">
        <v>2549</v>
      </c>
      <c r="T286" t="s">
        <v>2550</v>
      </c>
      <c r="U286">
        <v>25.675304000000001</v>
      </c>
      <c r="V286">
        <v>0</v>
      </c>
      <c r="X286" t="s">
        <v>4948</v>
      </c>
      <c r="Y286" s="266">
        <v>44386.340115740742</v>
      </c>
      <c r="Z286" t="s">
        <v>3829</v>
      </c>
      <c r="AA286" s="266">
        <v>44427.480706018519</v>
      </c>
      <c r="AB286" t="s">
        <v>3829</v>
      </c>
      <c r="AC286" t="s">
        <v>3830</v>
      </c>
      <c r="AD286" t="s">
        <v>3831</v>
      </c>
      <c r="AE286" t="s">
        <v>3831</v>
      </c>
      <c r="AF286" t="s">
        <v>3831</v>
      </c>
      <c r="AG286">
        <v>0.55000000000000004</v>
      </c>
      <c r="AH286">
        <v>0.55000000000000004</v>
      </c>
      <c r="AI286">
        <v>25.675304000000001</v>
      </c>
    </row>
    <row r="287" spans="2:35" x14ac:dyDescent="0.25">
      <c r="B287">
        <v>285</v>
      </c>
      <c r="C287" t="s">
        <v>4286</v>
      </c>
      <c r="D287">
        <v>882</v>
      </c>
      <c r="E287" t="s">
        <v>4949</v>
      </c>
      <c r="F287" t="s">
        <v>2540</v>
      </c>
      <c r="G287" t="s">
        <v>2541</v>
      </c>
      <c r="H287" t="s">
        <v>2542</v>
      </c>
      <c r="I287" t="s">
        <v>2543</v>
      </c>
      <c r="J287" t="s">
        <v>4292</v>
      </c>
      <c r="K287" t="s">
        <v>4241</v>
      </c>
      <c r="L287" t="s">
        <v>4292</v>
      </c>
      <c r="M287">
        <v>1979</v>
      </c>
      <c r="N287" t="s">
        <v>2579</v>
      </c>
      <c r="O287" t="s">
        <v>2660</v>
      </c>
      <c r="P287" t="s">
        <v>2733</v>
      </c>
      <c r="Q287" t="s">
        <v>4950</v>
      </c>
      <c r="R287" t="s">
        <v>2548</v>
      </c>
      <c r="S287" t="s">
        <v>2549</v>
      </c>
      <c r="U287">
        <v>0</v>
      </c>
      <c r="V287">
        <v>0</v>
      </c>
      <c r="X287" t="s">
        <v>4951</v>
      </c>
      <c r="Y287" s="266">
        <v>44386.340115740742</v>
      </c>
      <c r="Z287" t="s">
        <v>3829</v>
      </c>
      <c r="AA287" s="266">
        <v>44386.340115740742</v>
      </c>
      <c r="AB287" t="s">
        <v>3829</v>
      </c>
      <c r="AC287" t="s">
        <v>3831</v>
      </c>
      <c r="AD287" t="s">
        <v>3831</v>
      </c>
      <c r="AE287" t="s">
        <v>3831</v>
      </c>
      <c r="AF287" t="s">
        <v>3831</v>
      </c>
      <c r="AG287" t="s">
        <v>3831</v>
      </c>
      <c r="AH287" t="s">
        <v>3831</v>
      </c>
      <c r="AI287">
        <v>19.807082000000001</v>
      </c>
    </row>
    <row r="288" spans="2:35" x14ac:dyDescent="0.25">
      <c r="B288">
        <v>286</v>
      </c>
      <c r="C288" t="s">
        <v>4286</v>
      </c>
      <c r="D288">
        <v>883</v>
      </c>
      <c r="E288" t="s">
        <v>2737</v>
      </c>
      <c r="F288" t="s">
        <v>2540</v>
      </c>
      <c r="G288" t="s">
        <v>2541</v>
      </c>
      <c r="H288" t="s">
        <v>2542</v>
      </c>
      <c r="I288" t="s">
        <v>2543</v>
      </c>
      <c r="J288" t="s">
        <v>4429</v>
      </c>
      <c r="K288" s="16">
        <v>18001</v>
      </c>
      <c r="L288" t="s">
        <v>4429</v>
      </c>
      <c r="M288">
        <v>1996</v>
      </c>
      <c r="N288" t="s">
        <v>2544</v>
      </c>
      <c r="O288" t="s">
        <v>2660</v>
      </c>
      <c r="P288" t="s">
        <v>2733</v>
      </c>
      <c r="Q288" t="s">
        <v>2734</v>
      </c>
      <c r="R288" t="s">
        <v>2548</v>
      </c>
      <c r="S288" t="s">
        <v>2549</v>
      </c>
      <c r="T288" t="s">
        <v>2550</v>
      </c>
      <c r="U288">
        <v>18.899345</v>
      </c>
      <c r="V288">
        <v>0</v>
      </c>
      <c r="X288" t="s">
        <v>4952</v>
      </c>
      <c r="Y288" s="266">
        <v>44386.340115740742</v>
      </c>
      <c r="Z288" t="s">
        <v>3829</v>
      </c>
      <c r="AA288" s="266">
        <v>44427.452557870369</v>
      </c>
      <c r="AB288" t="s">
        <v>3829</v>
      </c>
      <c r="AC288" t="s">
        <v>3830</v>
      </c>
      <c r="AD288" t="s">
        <v>3831</v>
      </c>
      <c r="AE288" t="s">
        <v>3831</v>
      </c>
      <c r="AF288" t="s">
        <v>3831</v>
      </c>
      <c r="AG288">
        <v>0.48</v>
      </c>
      <c r="AH288">
        <v>0.4</v>
      </c>
      <c r="AI288">
        <v>18.899345</v>
      </c>
    </row>
    <row r="289" spans="2:35" x14ac:dyDescent="0.25">
      <c r="B289">
        <v>287</v>
      </c>
      <c r="C289" t="s">
        <v>4286</v>
      </c>
      <c r="D289">
        <v>884</v>
      </c>
      <c r="E289" t="s">
        <v>2738</v>
      </c>
      <c r="F289" t="s">
        <v>2540</v>
      </c>
      <c r="G289" t="s">
        <v>2541</v>
      </c>
      <c r="H289" t="s">
        <v>2542</v>
      </c>
      <c r="I289" t="s">
        <v>2543</v>
      </c>
      <c r="J289" t="s">
        <v>4367</v>
      </c>
      <c r="K289" t="s">
        <v>4037</v>
      </c>
      <c r="L289" t="s">
        <v>4367</v>
      </c>
      <c r="M289">
        <v>2017</v>
      </c>
      <c r="N289" t="s">
        <v>2544</v>
      </c>
      <c r="O289" t="s">
        <v>2660</v>
      </c>
      <c r="P289" t="s">
        <v>2733</v>
      </c>
      <c r="Q289" t="s">
        <v>2739</v>
      </c>
      <c r="R289" t="s">
        <v>2548</v>
      </c>
      <c r="S289" t="s">
        <v>2549</v>
      </c>
      <c r="T289" t="s">
        <v>2550</v>
      </c>
      <c r="U289">
        <v>23.703970999999999</v>
      </c>
      <c r="V289">
        <v>0</v>
      </c>
      <c r="X289" t="s">
        <v>4953</v>
      </c>
      <c r="Y289" s="266">
        <v>44386.340115740742</v>
      </c>
      <c r="Z289" t="s">
        <v>3829</v>
      </c>
      <c r="AA289" s="266">
        <v>44427.45175925926</v>
      </c>
      <c r="AB289" t="s">
        <v>3829</v>
      </c>
      <c r="AC289" t="s">
        <v>3830</v>
      </c>
      <c r="AD289" t="s">
        <v>3831</v>
      </c>
      <c r="AE289" t="s">
        <v>3831</v>
      </c>
      <c r="AF289" t="s">
        <v>3831</v>
      </c>
      <c r="AG289">
        <v>0.5</v>
      </c>
      <c r="AH289">
        <v>0.54</v>
      </c>
      <c r="AI289">
        <v>23.703970999999999</v>
      </c>
    </row>
    <row r="290" spans="2:35" x14ac:dyDescent="0.25">
      <c r="B290">
        <v>288</v>
      </c>
      <c r="C290" t="s">
        <v>4286</v>
      </c>
      <c r="D290">
        <v>886</v>
      </c>
      <c r="E290" t="s">
        <v>4954</v>
      </c>
      <c r="F290" t="s">
        <v>2540</v>
      </c>
      <c r="G290" t="s">
        <v>2541</v>
      </c>
      <c r="H290" t="s">
        <v>2542</v>
      </c>
      <c r="I290" t="s">
        <v>2543</v>
      </c>
      <c r="J290" t="s">
        <v>4367</v>
      </c>
      <c r="K290" s="16">
        <v>25623</v>
      </c>
      <c r="L290" t="s">
        <v>4367</v>
      </c>
      <c r="M290">
        <v>2013</v>
      </c>
      <c r="N290" t="s">
        <v>2579</v>
      </c>
      <c r="O290" t="s">
        <v>2660</v>
      </c>
      <c r="P290" t="s">
        <v>2733</v>
      </c>
      <c r="Q290" t="s">
        <v>2739</v>
      </c>
      <c r="R290" t="s">
        <v>2548</v>
      </c>
      <c r="S290" t="s">
        <v>2549</v>
      </c>
      <c r="U290">
        <v>0</v>
      </c>
      <c r="V290">
        <v>0</v>
      </c>
      <c r="X290" t="s">
        <v>4955</v>
      </c>
      <c r="Y290" s="266">
        <v>44386.340115740742</v>
      </c>
      <c r="Z290" t="s">
        <v>3829</v>
      </c>
      <c r="AA290" s="266">
        <v>44386.340115740742</v>
      </c>
      <c r="AB290" t="s">
        <v>3829</v>
      </c>
      <c r="AC290" t="s">
        <v>3831</v>
      </c>
      <c r="AD290" t="s">
        <v>3831</v>
      </c>
      <c r="AE290" t="s">
        <v>3831</v>
      </c>
      <c r="AF290" t="s">
        <v>3831</v>
      </c>
      <c r="AG290" t="s">
        <v>3831</v>
      </c>
      <c r="AH290" t="s">
        <v>3831</v>
      </c>
      <c r="AI290">
        <v>26.620453000000001</v>
      </c>
    </row>
    <row r="291" spans="2:35" x14ac:dyDescent="0.25">
      <c r="B291">
        <v>289</v>
      </c>
      <c r="C291" t="s">
        <v>4286</v>
      </c>
      <c r="D291">
        <v>887</v>
      </c>
      <c r="E291" t="s">
        <v>4956</v>
      </c>
      <c r="F291" t="s">
        <v>2540</v>
      </c>
      <c r="G291" t="s">
        <v>2541</v>
      </c>
      <c r="H291" t="s">
        <v>2542</v>
      </c>
      <c r="I291" t="s">
        <v>2543</v>
      </c>
      <c r="J291" t="s">
        <v>4367</v>
      </c>
      <c r="K291" s="16">
        <v>50951</v>
      </c>
      <c r="L291" t="s">
        <v>4367</v>
      </c>
      <c r="M291">
        <v>2013</v>
      </c>
      <c r="N291" t="s">
        <v>2579</v>
      </c>
      <c r="O291" t="s">
        <v>2660</v>
      </c>
      <c r="P291" t="s">
        <v>2733</v>
      </c>
      <c r="Q291" t="s">
        <v>4957</v>
      </c>
      <c r="R291" t="s">
        <v>2548</v>
      </c>
      <c r="S291" t="s">
        <v>2549</v>
      </c>
      <c r="U291">
        <v>0</v>
      </c>
      <c r="V291">
        <v>0</v>
      </c>
      <c r="X291" t="s">
        <v>4958</v>
      </c>
      <c r="Y291" s="266">
        <v>44386.340115740742</v>
      </c>
      <c r="Z291" t="s">
        <v>3829</v>
      </c>
      <c r="AA291" s="266">
        <v>44386.340115740742</v>
      </c>
      <c r="AB291" t="s">
        <v>3829</v>
      </c>
      <c r="AC291" t="s">
        <v>3831</v>
      </c>
      <c r="AD291" t="s">
        <v>3831</v>
      </c>
      <c r="AE291" t="s">
        <v>3831</v>
      </c>
      <c r="AF291" t="s">
        <v>3831</v>
      </c>
      <c r="AG291" t="s">
        <v>3831</v>
      </c>
      <c r="AH291" t="s">
        <v>3831</v>
      </c>
      <c r="AI291">
        <v>51.506061000000003</v>
      </c>
    </row>
    <row r="292" spans="2:35" x14ac:dyDescent="0.25">
      <c r="B292">
        <v>290</v>
      </c>
      <c r="C292" t="s">
        <v>4286</v>
      </c>
      <c r="D292">
        <v>888</v>
      </c>
      <c r="E292" t="s">
        <v>4959</v>
      </c>
      <c r="F292" t="s">
        <v>2540</v>
      </c>
      <c r="G292" t="s">
        <v>2541</v>
      </c>
      <c r="H292" t="s">
        <v>2542</v>
      </c>
      <c r="I292" t="s">
        <v>2543</v>
      </c>
      <c r="J292" t="s">
        <v>4264</v>
      </c>
      <c r="K292" t="s">
        <v>4753</v>
      </c>
      <c r="L292" t="s">
        <v>4264</v>
      </c>
      <c r="M292">
        <v>1997</v>
      </c>
      <c r="N292" t="s">
        <v>2579</v>
      </c>
      <c r="O292" t="s">
        <v>2660</v>
      </c>
      <c r="P292" t="s">
        <v>2733</v>
      </c>
      <c r="Q292" t="s">
        <v>4957</v>
      </c>
      <c r="R292" t="s">
        <v>2548</v>
      </c>
      <c r="S292" t="s">
        <v>2549</v>
      </c>
      <c r="U292">
        <v>0</v>
      </c>
      <c r="V292">
        <v>0</v>
      </c>
      <c r="X292" t="s">
        <v>4960</v>
      </c>
      <c r="Y292" s="266">
        <v>44386.340115740742</v>
      </c>
      <c r="Z292" t="s">
        <v>3829</v>
      </c>
      <c r="AA292" s="266">
        <v>44386.340115740742</v>
      </c>
      <c r="AB292" t="s">
        <v>3829</v>
      </c>
      <c r="AC292" t="s">
        <v>3831</v>
      </c>
      <c r="AD292" t="s">
        <v>3831</v>
      </c>
      <c r="AE292" t="s">
        <v>3831</v>
      </c>
      <c r="AF292" t="s">
        <v>3831</v>
      </c>
      <c r="AG292" t="s">
        <v>3831</v>
      </c>
      <c r="AH292" t="s">
        <v>3831</v>
      </c>
      <c r="AI292">
        <v>41.251387000000001</v>
      </c>
    </row>
    <row r="293" spans="2:35" x14ac:dyDescent="0.25">
      <c r="B293">
        <v>291</v>
      </c>
      <c r="C293" t="s">
        <v>4286</v>
      </c>
      <c r="D293">
        <v>889</v>
      </c>
      <c r="E293" t="s">
        <v>4961</v>
      </c>
      <c r="F293" t="s">
        <v>2540</v>
      </c>
      <c r="G293" t="s">
        <v>2541</v>
      </c>
      <c r="H293" t="s">
        <v>2542</v>
      </c>
      <c r="I293" t="s">
        <v>2543</v>
      </c>
      <c r="J293" t="s">
        <v>4304</v>
      </c>
      <c r="K293" s="16">
        <v>27477</v>
      </c>
      <c r="L293" t="s">
        <v>4304</v>
      </c>
      <c r="M293">
        <v>1979</v>
      </c>
      <c r="N293" t="s">
        <v>2557</v>
      </c>
      <c r="O293" t="s">
        <v>2660</v>
      </c>
      <c r="P293" t="s">
        <v>2733</v>
      </c>
      <c r="Q293" t="s">
        <v>4957</v>
      </c>
      <c r="R293" t="s">
        <v>2548</v>
      </c>
      <c r="S293" t="s">
        <v>2549</v>
      </c>
      <c r="U293">
        <v>0</v>
      </c>
      <c r="V293">
        <v>0</v>
      </c>
      <c r="X293" t="s">
        <v>4962</v>
      </c>
      <c r="Y293" s="266">
        <v>44386.340115740742</v>
      </c>
      <c r="Z293" t="s">
        <v>3829</v>
      </c>
      <c r="AA293" s="266">
        <v>44386.340115740742</v>
      </c>
      <c r="AB293" t="s">
        <v>3829</v>
      </c>
      <c r="AC293" t="s">
        <v>3831</v>
      </c>
      <c r="AD293" t="s">
        <v>3831</v>
      </c>
      <c r="AE293" t="s">
        <v>3831</v>
      </c>
      <c r="AF293" t="s">
        <v>3831</v>
      </c>
      <c r="AG293" t="s">
        <v>3831</v>
      </c>
      <c r="AH293" t="s">
        <v>3831</v>
      </c>
      <c r="AI293">
        <v>28.494451999999999</v>
      </c>
    </row>
    <row r="294" spans="2:35" x14ac:dyDescent="0.25">
      <c r="B294">
        <v>292</v>
      </c>
      <c r="C294" t="s">
        <v>4286</v>
      </c>
      <c r="D294">
        <v>890</v>
      </c>
      <c r="E294" t="s">
        <v>4963</v>
      </c>
      <c r="F294" t="s">
        <v>2540</v>
      </c>
      <c r="G294" t="s">
        <v>2541</v>
      </c>
      <c r="H294" t="s">
        <v>2542</v>
      </c>
      <c r="I294" t="s">
        <v>2543</v>
      </c>
      <c r="J294" t="s">
        <v>4292</v>
      </c>
      <c r="K294" t="s">
        <v>4225</v>
      </c>
      <c r="L294" t="s">
        <v>4292</v>
      </c>
      <c r="M294">
        <v>1993</v>
      </c>
      <c r="N294" t="s">
        <v>2579</v>
      </c>
      <c r="O294" t="s">
        <v>2660</v>
      </c>
      <c r="P294" t="s">
        <v>2733</v>
      </c>
      <c r="Q294" t="s">
        <v>4964</v>
      </c>
      <c r="R294" t="s">
        <v>2548</v>
      </c>
      <c r="S294" t="s">
        <v>2549</v>
      </c>
      <c r="U294">
        <v>0</v>
      </c>
      <c r="V294">
        <v>0</v>
      </c>
      <c r="X294" t="s">
        <v>4965</v>
      </c>
      <c r="Y294" s="266">
        <v>44386.340115740742</v>
      </c>
      <c r="Z294" t="s">
        <v>3829</v>
      </c>
      <c r="AA294" s="266">
        <v>44386.340115740742</v>
      </c>
      <c r="AB294" t="s">
        <v>3829</v>
      </c>
      <c r="AC294" t="s">
        <v>3831</v>
      </c>
      <c r="AD294" t="s">
        <v>3831</v>
      </c>
      <c r="AE294" t="s">
        <v>3831</v>
      </c>
      <c r="AF294" t="s">
        <v>3831</v>
      </c>
      <c r="AG294" t="s">
        <v>3831</v>
      </c>
      <c r="AH294" t="s">
        <v>3831</v>
      </c>
      <c r="AI294">
        <v>16.540374</v>
      </c>
    </row>
    <row r="295" spans="2:35" x14ac:dyDescent="0.25">
      <c r="B295">
        <v>293</v>
      </c>
      <c r="C295" t="s">
        <v>4286</v>
      </c>
      <c r="D295">
        <v>891</v>
      </c>
      <c r="E295" t="s">
        <v>4966</v>
      </c>
      <c r="F295" t="s">
        <v>2540</v>
      </c>
      <c r="G295" t="s">
        <v>2541</v>
      </c>
      <c r="H295" t="s">
        <v>2542</v>
      </c>
      <c r="I295" t="s">
        <v>2543</v>
      </c>
      <c r="J295" t="s">
        <v>4408</v>
      </c>
      <c r="K295" s="16">
        <v>18758</v>
      </c>
      <c r="L295" t="s">
        <v>4408</v>
      </c>
      <c r="M295">
        <v>1956</v>
      </c>
      <c r="N295" t="s">
        <v>2579</v>
      </c>
      <c r="O295" t="s">
        <v>2660</v>
      </c>
      <c r="P295" t="s">
        <v>2733</v>
      </c>
      <c r="Q295" t="s">
        <v>2763</v>
      </c>
      <c r="R295" t="s">
        <v>2548</v>
      </c>
      <c r="S295" t="s">
        <v>2549</v>
      </c>
      <c r="U295">
        <v>0</v>
      </c>
      <c r="V295">
        <v>0</v>
      </c>
      <c r="X295" t="s">
        <v>4967</v>
      </c>
      <c r="Y295" s="266">
        <v>44386.340115740742</v>
      </c>
      <c r="Z295" t="s">
        <v>3829</v>
      </c>
      <c r="AA295" s="266">
        <v>44386.340115740742</v>
      </c>
      <c r="AB295" t="s">
        <v>3829</v>
      </c>
      <c r="AC295" t="s">
        <v>3831</v>
      </c>
      <c r="AD295" t="s">
        <v>3831</v>
      </c>
      <c r="AE295" t="s">
        <v>3831</v>
      </c>
      <c r="AF295" t="s">
        <v>3831</v>
      </c>
      <c r="AG295" t="s">
        <v>3831</v>
      </c>
      <c r="AH295" t="s">
        <v>3831</v>
      </c>
      <c r="AI295">
        <v>19.732406000000001</v>
      </c>
    </row>
    <row r="296" spans="2:35" x14ac:dyDescent="0.25">
      <c r="B296">
        <v>294</v>
      </c>
      <c r="C296" t="s">
        <v>4286</v>
      </c>
      <c r="D296" t="s">
        <v>4968</v>
      </c>
      <c r="E296" t="s">
        <v>4969</v>
      </c>
      <c r="F296" t="s">
        <v>2540</v>
      </c>
      <c r="G296" t="s">
        <v>4255</v>
      </c>
      <c r="H296" t="s">
        <v>4654</v>
      </c>
      <c r="I296" t="s">
        <v>4640</v>
      </c>
      <c r="K296" t="s">
        <v>4970</v>
      </c>
      <c r="M296">
        <v>2018</v>
      </c>
      <c r="N296" t="s">
        <v>4656</v>
      </c>
      <c r="O296" t="s">
        <v>4157</v>
      </c>
      <c r="P296" t="s">
        <v>4158</v>
      </c>
      <c r="Q296" t="s">
        <v>4537</v>
      </c>
      <c r="R296" t="s">
        <v>2548</v>
      </c>
      <c r="S296" t="s">
        <v>2549</v>
      </c>
      <c r="U296">
        <v>0</v>
      </c>
      <c r="V296">
        <v>0</v>
      </c>
      <c r="X296" t="s">
        <v>4971</v>
      </c>
      <c r="Y296" s="266">
        <v>44386.340115740742</v>
      </c>
      <c r="Z296" t="s">
        <v>3829</v>
      </c>
      <c r="AA296" s="266">
        <v>44386.340115740742</v>
      </c>
      <c r="AB296" t="s">
        <v>3829</v>
      </c>
      <c r="AC296" t="s">
        <v>3831</v>
      </c>
      <c r="AD296" t="s">
        <v>3831</v>
      </c>
      <c r="AE296" t="s">
        <v>3831</v>
      </c>
      <c r="AF296" t="s">
        <v>3831</v>
      </c>
      <c r="AG296" t="s">
        <v>3831</v>
      </c>
      <c r="AH296" t="s">
        <v>3831</v>
      </c>
      <c r="AI296">
        <v>145.04702599999999</v>
      </c>
    </row>
    <row r="297" spans="2:35" x14ac:dyDescent="0.25">
      <c r="B297">
        <v>295</v>
      </c>
      <c r="C297" t="s">
        <v>4286</v>
      </c>
      <c r="D297">
        <v>892</v>
      </c>
      <c r="E297" t="s">
        <v>4972</v>
      </c>
      <c r="F297" t="s">
        <v>2540</v>
      </c>
      <c r="G297" t="s">
        <v>2541</v>
      </c>
      <c r="H297" t="s">
        <v>2542</v>
      </c>
      <c r="I297" t="s">
        <v>2543</v>
      </c>
      <c r="J297" t="s">
        <v>4408</v>
      </c>
      <c r="K297" t="s">
        <v>4973</v>
      </c>
      <c r="L297" t="s">
        <v>4408</v>
      </c>
      <c r="M297">
        <v>1954</v>
      </c>
      <c r="N297" t="s">
        <v>2677</v>
      </c>
      <c r="O297" t="s">
        <v>2660</v>
      </c>
      <c r="P297" t="s">
        <v>2733</v>
      </c>
      <c r="Q297" t="s">
        <v>4212</v>
      </c>
      <c r="R297" t="s">
        <v>2548</v>
      </c>
      <c r="S297" t="s">
        <v>2549</v>
      </c>
      <c r="U297">
        <v>0</v>
      </c>
      <c r="V297">
        <v>0</v>
      </c>
      <c r="X297" t="s">
        <v>4974</v>
      </c>
      <c r="Y297" s="266">
        <v>44386.340115740742</v>
      </c>
      <c r="Z297" t="s">
        <v>3829</v>
      </c>
      <c r="AA297" s="266">
        <v>44386.340115740742</v>
      </c>
      <c r="AB297" t="s">
        <v>3829</v>
      </c>
      <c r="AC297" t="s">
        <v>3831</v>
      </c>
      <c r="AD297" t="s">
        <v>3831</v>
      </c>
      <c r="AE297" t="s">
        <v>3831</v>
      </c>
      <c r="AF297" t="s">
        <v>3831</v>
      </c>
      <c r="AG297" t="s">
        <v>3831</v>
      </c>
      <c r="AH297" t="s">
        <v>3831</v>
      </c>
      <c r="AI297">
        <v>15.719873</v>
      </c>
    </row>
    <row r="298" spans="2:35" x14ac:dyDescent="0.25">
      <c r="B298">
        <v>296</v>
      </c>
      <c r="C298" t="s">
        <v>4286</v>
      </c>
      <c r="D298">
        <v>893</v>
      </c>
      <c r="E298" t="s">
        <v>4975</v>
      </c>
      <c r="F298" t="s">
        <v>2540</v>
      </c>
      <c r="G298" t="s">
        <v>2541</v>
      </c>
      <c r="H298" t="s">
        <v>2542</v>
      </c>
      <c r="I298" t="s">
        <v>2543</v>
      </c>
      <c r="J298" t="s">
        <v>4367</v>
      </c>
      <c r="K298" s="16">
        <v>9917</v>
      </c>
      <c r="L298" t="s">
        <v>4367</v>
      </c>
      <c r="M298">
        <v>1956</v>
      </c>
      <c r="N298" t="s">
        <v>2579</v>
      </c>
      <c r="O298" t="s">
        <v>2660</v>
      </c>
      <c r="P298" t="s">
        <v>2733</v>
      </c>
      <c r="Q298" t="s">
        <v>2793</v>
      </c>
      <c r="R298" t="s">
        <v>2548</v>
      </c>
      <c r="S298" t="s">
        <v>2549</v>
      </c>
      <c r="U298">
        <v>0</v>
      </c>
      <c r="V298">
        <v>0</v>
      </c>
      <c r="X298" t="s">
        <v>4976</v>
      </c>
      <c r="Y298" s="266">
        <v>44386.340115740742</v>
      </c>
      <c r="Z298" t="s">
        <v>3829</v>
      </c>
      <c r="AA298" s="266">
        <v>44386.340115740742</v>
      </c>
      <c r="AB298" t="s">
        <v>3829</v>
      </c>
      <c r="AC298" t="s">
        <v>3831</v>
      </c>
      <c r="AD298" t="s">
        <v>3831</v>
      </c>
      <c r="AE298" t="s">
        <v>3831</v>
      </c>
      <c r="AF298" t="s">
        <v>3831</v>
      </c>
      <c r="AG298" t="s">
        <v>3831</v>
      </c>
      <c r="AH298" t="s">
        <v>3831</v>
      </c>
      <c r="AI298">
        <v>9.7682780000000005</v>
      </c>
    </row>
    <row r="299" spans="2:35" x14ac:dyDescent="0.25">
      <c r="B299">
        <v>297</v>
      </c>
      <c r="C299" t="s">
        <v>4286</v>
      </c>
      <c r="D299">
        <v>894</v>
      </c>
      <c r="E299" t="s">
        <v>4977</v>
      </c>
      <c r="F299" t="s">
        <v>2540</v>
      </c>
      <c r="G299" t="s">
        <v>2541</v>
      </c>
      <c r="H299" t="s">
        <v>2542</v>
      </c>
      <c r="I299" t="s">
        <v>2543</v>
      </c>
      <c r="J299" t="s">
        <v>4292</v>
      </c>
      <c r="K299" t="s">
        <v>4332</v>
      </c>
      <c r="L299" t="s">
        <v>4292</v>
      </c>
      <c r="M299">
        <v>1989</v>
      </c>
      <c r="N299" t="s">
        <v>2579</v>
      </c>
      <c r="O299" t="s">
        <v>2660</v>
      </c>
      <c r="P299" t="s">
        <v>2672</v>
      </c>
      <c r="Q299" t="s">
        <v>4978</v>
      </c>
      <c r="R299" t="s">
        <v>2548</v>
      </c>
      <c r="S299" t="s">
        <v>2549</v>
      </c>
      <c r="U299">
        <v>0</v>
      </c>
      <c r="V299">
        <v>0</v>
      </c>
      <c r="X299" t="s">
        <v>4979</v>
      </c>
      <c r="Y299" s="266">
        <v>44386.340115740742</v>
      </c>
      <c r="Z299" t="s">
        <v>3829</v>
      </c>
      <c r="AA299" s="266">
        <v>44386.340115740742</v>
      </c>
      <c r="AB299" t="s">
        <v>3829</v>
      </c>
      <c r="AC299" t="s">
        <v>3831</v>
      </c>
      <c r="AD299" t="s">
        <v>3831</v>
      </c>
      <c r="AE299" t="s">
        <v>3831</v>
      </c>
      <c r="AF299" t="s">
        <v>3831</v>
      </c>
      <c r="AG299" t="s">
        <v>3831</v>
      </c>
      <c r="AH299" t="s">
        <v>3831</v>
      </c>
      <c r="AI299">
        <v>36.226953000000002</v>
      </c>
    </row>
    <row r="300" spans="2:35" x14ac:dyDescent="0.25">
      <c r="B300">
        <v>298</v>
      </c>
      <c r="C300" t="s">
        <v>4286</v>
      </c>
      <c r="D300">
        <v>895</v>
      </c>
      <c r="E300" t="s">
        <v>2740</v>
      </c>
      <c r="F300" t="s">
        <v>2540</v>
      </c>
      <c r="G300" t="s">
        <v>2541</v>
      </c>
      <c r="H300" t="s">
        <v>2542</v>
      </c>
      <c r="I300" t="s">
        <v>2543</v>
      </c>
      <c r="J300" t="s">
        <v>4292</v>
      </c>
      <c r="K300" s="16">
        <v>14805</v>
      </c>
      <c r="L300" t="s">
        <v>4292</v>
      </c>
      <c r="M300">
        <v>1989</v>
      </c>
      <c r="N300" t="s">
        <v>2579</v>
      </c>
      <c r="O300" t="s">
        <v>2660</v>
      </c>
      <c r="P300" t="s">
        <v>2672</v>
      </c>
      <c r="Q300" t="s">
        <v>2741</v>
      </c>
      <c r="R300" t="s">
        <v>2548</v>
      </c>
      <c r="S300" t="s">
        <v>2549</v>
      </c>
      <c r="T300" t="s">
        <v>2550</v>
      </c>
      <c r="U300">
        <v>14.805462</v>
      </c>
      <c r="V300">
        <v>0</v>
      </c>
      <c r="W300" t="s">
        <v>4305</v>
      </c>
      <c r="X300" t="s">
        <v>4980</v>
      </c>
      <c r="Y300" s="266">
        <v>44386.340115740742</v>
      </c>
      <c r="Z300" t="s">
        <v>3829</v>
      </c>
      <c r="AA300" s="266">
        <v>44427.270694444444</v>
      </c>
      <c r="AB300" t="s">
        <v>3829</v>
      </c>
      <c r="AC300" t="s">
        <v>4303</v>
      </c>
      <c r="AD300" t="s">
        <v>3831</v>
      </c>
      <c r="AE300" t="s">
        <v>3831</v>
      </c>
      <c r="AF300" t="s">
        <v>3831</v>
      </c>
      <c r="AG300" t="s">
        <v>3831</v>
      </c>
      <c r="AH300" t="s">
        <v>3831</v>
      </c>
      <c r="AI300">
        <v>14.805462</v>
      </c>
    </row>
    <row r="301" spans="2:35" x14ac:dyDescent="0.25">
      <c r="B301">
        <v>299</v>
      </c>
      <c r="C301" t="s">
        <v>4286</v>
      </c>
      <c r="D301">
        <v>896</v>
      </c>
      <c r="E301" t="s">
        <v>2742</v>
      </c>
      <c r="F301" t="s">
        <v>2540</v>
      </c>
      <c r="G301" t="s">
        <v>2541</v>
      </c>
      <c r="H301" t="s">
        <v>2542</v>
      </c>
      <c r="I301" t="s">
        <v>2543</v>
      </c>
      <c r="J301" t="s">
        <v>4292</v>
      </c>
      <c r="K301" t="s">
        <v>4981</v>
      </c>
      <c r="L301" t="s">
        <v>4292</v>
      </c>
      <c r="M301">
        <v>2019</v>
      </c>
      <c r="N301" t="s">
        <v>2544</v>
      </c>
      <c r="O301" t="s">
        <v>2660</v>
      </c>
      <c r="P301" t="s">
        <v>2743</v>
      </c>
      <c r="Q301" t="s">
        <v>2661</v>
      </c>
      <c r="R301" t="s">
        <v>2548</v>
      </c>
      <c r="S301" t="s">
        <v>2549</v>
      </c>
      <c r="T301" t="s">
        <v>2550</v>
      </c>
      <c r="U301">
        <v>13.822797</v>
      </c>
      <c r="V301">
        <v>0</v>
      </c>
      <c r="X301" t="s">
        <v>4982</v>
      </c>
      <c r="Y301" s="266">
        <v>44386.340115740742</v>
      </c>
      <c r="Z301" t="s">
        <v>3829</v>
      </c>
      <c r="AA301" s="266">
        <v>44427.267106481479</v>
      </c>
      <c r="AB301" t="s">
        <v>3829</v>
      </c>
      <c r="AC301" t="s">
        <v>3830</v>
      </c>
      <c r="AD301" t="s">
        <v>3831</v>
      </c>
      <c r="AE301" t="s">
        <v>3831</v>
      </c>
      <c r="AF301" t="s">
        <v>3831</v>
      </c>
      <c r="AG301">
        <v>0.45</v>
      </c>
      <c r="AH301">
        <v>0.45</v>
      </c>
      <c r="AI301">
        <v>13.822797</v>
      </c>
    </row>
    <row r="302" spans="2:35" x14ac:dyDescent="0.25">
      <c r="B302">
        <v>300</v>
      </c>
      <c r="C302" t="s">
        <v>4286</v>
      </c>
      <c r="D302">
        <v>888124</v>
      </c>
      <c r="E302" t="s">
        <v>4983</v>
      </c>
      <c r="F302" t="s">
        <v>2540</v>
      </c>
      <c r="G302" t="s">
        <v>41</v>
      </c>
      <c r="H302" t="s">
        <v>4984</v>
      </c>
      <c r="I302" t="s">
        <v>4640</v>
      </c>
      <c r="J302" t="s">
        <v>41</v>
      </c>
      <c r="K302" t="s">
        <v>3842</v>
      </c>
      <c r="L302" t="s">
        <v>41</v>
      </c>
      <c r="M302">
        <v>1994</v>
      </c>
      <c r="N302" t="s">
        <v>4985</v>
      </c>
      <c r="O302" t="s">
        <v>2545</v>
      </c>
      <c r="P302" t="s">
        <v>2546</v>
      </c>
      <c r="Q302" t="s">
        <v>4097</v>
      </c>
      <c r="R302" t="s">
        <v>2548</v>
      </c>
      <c r="S302" t="s">
        <v>2549</v>
      </c>
      <c r="T302" t="s">
        <v>2550</v>
      </c>
      <c r="U302">
        <v>0</v>
      </c>
      <c r="V302">
        <v>0</v>
      </c>
      <c r="X302" t="s">
        <v>4986</v>
      </c>
      <c r="Y302" s="266">
        <v>44386.340115740742</v>
      </c>
      <c r="Z302" t="s">
        <v>3829</v>
      </c>
      <c r="AA302" s="266">
        <v>44434.340127314812</v>
      </c>
      <c r="AB302" t="s">
        <v>3829</v>
      </c>
      <c r="AC302" t="s">
        <v>3830</v>
      </c>
      <c r="AD302" t="s">
        <v>3831</v>
      </c>
      <c r="AE302" t="s">
        <v>3831</v>
      </c>
      <c r="AF302" t="s">
        <v>3831</v>
      </c>
      <c r="AG302" t="s">
        <v>3831</v>
      </c>
      <c r="AH302" t="s">
        <v>3831</v>
      </c>
      <c r="AI302">
        <v>7.566408</v>
      </c>
    </row>
    <row r="303" spans="2:35" x14ac:dyDescent="0.25">
      <c r="B303">
        <v>301</v>
      </c>
      <c r="C303" t="s">
        <v>4286</v>
      </c>
      <c r="D303">
        <v>888123</v>
      </c>
      <c r="E303" t="s">
        <v>4987</v>
      </c>
      <c r="F303" t="s">
        <v>2540</v>
      </c>
      <c r="G303" t="s">
        <v>41</v>
      </c>
      <c r="H303" t="s">
        <v>4984</v>
      </c>
      <c r="I303" t="s">
        <v>4640</v>
      </c>
      <c r="J303" t="s">
        <v>41</v>
      </c>
      <c r="K303" t="s">
        <v>3886</v>
      </c>
      <c r="L303" t="s">
        <v>41</v>
      </c>
      <c r="M303">
        <v>1994</v>
      </c>
      <c r="N303" t="s">
        <v>4985</v>
      </c>
      <c r="O303" t="s">
        <v>2545</v>
      </c>
      <c r="P303" t="s">
        <v>2546</v>
      </c>
      <c r="Q303" t="s">
        <v>4097</v>
      </c>
      <c r="R303" t="s">
        <v>2548</v>
      </c>
      <c r="S303" t="s">
        <v>2549</v>
      </c>
      <c r="T303" t="s">
        <v>4660</v>
      </c>
      <c r="U303">
        <v>0</v>
      </c>
      <c r="V303">
        <v>0</v>
      </c>
      <c r="X303" t="s">
        <v>4988</v>
      </c>
      <c r="Y303" s="266">
        <v>44386.340115740742</v>
      </c>
      <c r="Z303" t="s">
        <v>3829</v>
      </c>
      <c r="AA303" s="266">
        <v>44386.340115740742</v>
      </c>
      <c r="AB303" t="s">
        <v>3829</v>
      </c>
      <c r="AC303" t="s">
        <v>3831</v>
      </c>
      <c r="AD303" t="s">
        <v>3831</v>
      </c>
      <c r="AE303" t="s">
        <v>3831</v>
      </c>
      <c r="AF303" t="s">
        <v>3831</v>
      </c>
      <c r="AG303" t="s">
        <v>3831</v>
      </c>
      <c r="AH303" t="s">
        <v>3831</v>
      </c>
      <c r="AI303">
        <v>3.0582020000000001</v>
      </c>
    </row>
    <row r="304" spans="2:35" x14ac:dyDescent="0.25">
      <c r="B304">
        <v>302</v>
      </c>
      <c r="C304" t="s">
        <v>4286</v>
      </c>
      <c r="D304">
        <v>888122</v>
      </c>
      <c r="E304" t="s">
        <v>4989</v>
      </c>
      <c r="F304" t="s">
        <v>2540</v>
      </c>
      <c r="G304" t="s">
        <v>41</v>
      </c>
      <c r="H304" t="s">
        <v>4984</v>
      </c>
      <c r="I304" t="s">
        <v>4640</v>
      </c>
      <c r="J304" t="s">
        <v>41</v>
      </c>
      <c r="K304" t="s">
        <v>4149</v>
      </c>
      <c r="L304" t="s">
        <v>41</v>
      </c>
      <c r="M304">
        <v>1994</v>
      </c>
      <c r="N304" t="s">
        <v>4985</v>
      </c>
      <c r="O304" t="s">
        <v>2545</v>
      </c>
      <c r="P304" t="s">
        <v>2546</v>
      </c>
      <c r="Q304" t="s">
        <v>4097</v>
      </c>
      <c r="R304" t="s">
        <v>2548</v>
      </c>
      <c r="S304" t="s">
        <v>2549</v>
      </c>
      <c r="T304" t="s">
        <v>2550</v>
      </c>
      <c r="U304">
        <v>0</v>
      </c>
      <c r="V304">
        <v>0</v>
      </c>
      <c r="X304" t="s">
        <v>4990</v>
      </c>
      <c r="Y304" s="266">
        <v>44386.340115740742</v>
      </c>
      <c r="Z304" t="s">
        <v>3829</v>
      </c>
      <c r="AA304" s="266">
        <v>44434.347569444442</v>
      </c>
      <c r="AB304" t="s">
        <v>3829</v>
      </c>
      <c r="AC304" t="s">
        <v>3830</v>
      </c>
      <c r="AD304" t="s">
        <v>3831</v>
      </c>
      <c r="AE304" t="s">
        <v>3831</v>
      </c>
      <c r="AF304" t="s">
        <v>3831</v>
      </c>
      <c r="AG304" t="s">
        <v>3831</v>
      </c>
      <c r="AH304" t="s">
        <v>3831</v>
      </c>
      <c r="AI304">
        <v>4.6833299999999998</v>
      </c>
    </row>
    <row r="305" spans="2:35" x14ac:dyDescent="0.25">
      <c r="B305">
        <v>306</v>
      </c>
      <c r="C305" t="s">
        <v>4286</v>
      </c>
      <c r="D305">
        <v>996</v>
      </c>
      <c r="E305" t="s">
        <v>4991</v>
      </c>
      <c r="F305" t="s">
        <v>2540</v>
      </c>
      <c r="G305" t="s">
        <v>4255</v>
      </c>
      <c r="H305" t="s">
        <v>4654</v>
      </c>
      <c r="I305" t="s">
        <v>4640</v>
      </c>
      <c r="J305" t="s">
        <v>4992</v>
      </c>
      <c r="K305" t="s">
        <v>4993</v>
      </c>
      <c r="M305">
        <v>1972</v>
      </c>
      <c r="N305" t="s">
        <v>4656</v>
      </c>
      <c r="O305" t="s">
        <v>2580</v>
      </c>
      <c r="P305" t="s">
        <v>4162</v>
      </c>
      <c r="Q305" t="s">
        <v>4256</v>
      </c>
      <c r="R305" t="s">
        <v>2548</v>
      </c>
      <c r="S305" t="s">
        <v>2549</v>
      </c>
      <c r="U305">
        <v>0</v>
      </c>
      <c r="V305">
        <v>0</v>
      </c>
      <c r="X305" t="s">
        <v>4994</v>
      </c>
      <c r="Y305" s="266">
        <v>44386.340115740742</v>
      </c>
      <c r="Z305" t="s">
        <v>3829</v>
      </c>
      <c r="AA305" s="266">
        <v>44386.340115740742</v>
      </c>
      <c r="AB305" t="s">
        <v>3829</v>
      </c>
      <c r="AC305" t="s">
        <v>3831</v>
      </c>
      <c r="AD305" t="s">
        <v>3831</v>
      </c>
      <c r="AE305" t="s">
        <v>3831</v>
      </c>
      <c r="AF305" t="s">
        <v>3831</v>
      </c>
      <c r="AG305" t="s">
        <v>3831</v>
      </c>
      <c r="AH305" t="s">
        <v>3831</v>
      </c>
      <c r="AI305">
        <v>184.12587500000001</v>
      </c>
    </row>
    <row r="306" spans="2:35" x14ac:dyDescent="0.25">
      <c r="B306">
        <v>307</v>
      </c>
      <c r="C306" t="s">
        <v>4286</v>
      </c>
      <c r="D306" t="s">
        <v>4995</v>
      </c>
      <c r="E306" t="s">
        <v>4991</v>
      </c>
      <c r="F306" t="s">
        <v>2540</v>
      </c>
      <c r="H306" t="s">
        <v>4654</v>
      </c>
      <c r="I306" t="s">
        <v>4640</v>
      </c>
      <c r="K306" t="s">
        <v>4996</v>
      </c>
      <c r="M306">
        <v>1972</v>
      </c>
      <c r="N306" t="s">
        <v>4656</v>
      </c>
      <c r="O306" t="s">
        <v>2580</v>
      </c>
      <c r="P306" t="s">
        <v>4162</v>
      </c>
      <c r="Q306" t="s">
        <v>4256</v>
      </c>
      <c r="R306" t="s">
        <v>2548</v>
      </c>
      <c r="S306" t="s">
        <v>2549</v>
      </c>
      <c r="U306">
        <v>0</v>
      </c>
      <c r="V306">
        <v>0</v>
      </c>
      <c r="X306" t="s">
        <v>4997</v>
      </c>
      <c r="Y306" s="266">
        <v>44386.340115740742</v>
      </c>
      <c r="Z306" t="s">
        <v>3829</v>
      </c>
      <c r="AA306" s="266">
        <v>44386.340115740742</v>
      </c>
      <c r="AB306" t="s">
        <v>3829</v>
      </c>
      <c r="AC306" t="s">
        <v>3831</v>
      </c>
      <c r="AD306" t="s">
        <v>3831</v>
      </c>
      <c r="AE306" t="s">
        <v>3831</v>
      </c>
      <c r="AF306" t="s">
        <v>3831</v>
      </c>
      <c r="AG306" t="s">
        <v>3831</v>
      </c>
      <c r="AH306" t="s">
        <v>3831</v>
      </c>
      <c r="AI306">
        <v>155.708541</v>
      </c>
    </row>
    <row r="307" spans="2:35" x14ac:dyDescent="0.25">
      <c r="B307">
        <v>308</v>
      </c>
      <c r="C307" t="s">
        <v>4286</v>
      </c>
      <c r="D307">
        <v>997</v>
      </c>
      <c r="E307" t="s">
        <v>4998</v>
      </c>
      <c r="F307" t="s">
        <v>2540</v>
      </c>
      <c r="G307" t="s">
        <v>4255</v>
      </c>
      <c r="H307" t="s">
        <v>4654</v>
      </c>
      <c r="I307" t="s">
        <v>4640</v>
      </c>
      <c r="J307" t="s">
        <v>4667</v>
      </c>
      <c r="K307" t="s">
        <v>4999</v>
      </c>
      <c r="M307">
        <v>1930</v>
      </c>
      <c r="N307" t="s">
        <v>4656</v>
      </c>
      <c r="O307" t="s">
        <v>2580</v>
      </c>
      <c r="P307" t="s">
        <v>4159</v>
      </c>
      <c r="Q307" t="s">
        <v>4219</v>
      </c>
      <c r="R307" t="s">
        <v>2548</v>
      </c>
      <c r="S307" t="s">
        <v>2549</v>
      </c>
      <c r="U307">
        <v>0</v>
      </c>
      <c r="V307">
        <v>0</v>
      </c>
      <c r="X307" t="s">
        <v>5000</v>
      </c>
      <c r="Y307" s="266">
        <v>44386.340115740742</v>
      </c>
      <c r="Z307" t="s">
        <v>3829</v>
      </c>
      <c r="AA307" s="266">
        <v>44386.340115740742</v>
      </c>
      <c r="AB307" t="s">
        <v>3829</v>
      </c>
      <c r="AC307" t="s">
        <v>3831</v>
      </c>
      <c r="AD307" t="s">
        <v>3831</v>
      </c>
      <c r="AE307" t="s">
        <v>3831</v>
      </c>
      <c r="AF307" t="s">
        <v>3831</v>
      </c>
      <c r="AG307" t="s">
        <v>3831</v>
      </c>
      <c r="AH307" t="s">
        <v>3831</v>
      </c>
      <c r="AI307">
        <v>119.67811</v>
      </c>
    </row>
    <row r="308" spans="2:35" x14ac:dyDescent="0.25">
      <c r="B308">
        <v>309</v>
      </c>
      <c r="C308" t="s">
        <v>4286</v>
      </c>
      <c r="D308" t="s">
        <v>5001</v>
      </c>
      <c r="E308" t="s">
        <v>4998</v>
      </c>
      <c r="F308" t="s">
        <v>2540</v>
      </c>
      <c r="H308" t="s">
        <v>4654</v>
      </c>
      <c r="I308" t="s">
        <v>4640</v>
      </c>
      <c r="K308" t="s">
        <v>5002</v>
      </c>
      <c r="M308">
        <v>1930</v>
      </c>
      <c r="N308" t="s">
        <v>4656</v>
      </c>
      <c r="O308" t="s">
        <v>2580</v>
      </c>
      <c r="P308" t="s">
        <v>4159</v>
      </c>
      <c r="Q308" t="s">
        <v>4219</v>
      </c>
      <c r="R308" t="s">
        <v>2548</v>
      </c>
      <c r="S308" t="s">
        <v>2549</v>
      </c>
      <c r="U308">
        <v>0</v>
      </c>
      <c r="V308">
        <v>0</v>
      </c>
      <c r="X308" t="s">
        <v>5003</v>
      </c>
      <c r="Y308" s="266">
        <v>44386.340115740742</v>
      </c>
      <c r="Z308" t="s">
        <v>3829</v>
      </c>
      <c r="AA308" s="266">
        <v>44386.340115740742</v>
      </c>
      <c r="AB308" t="s">
        <v>3829</v>
      </c>
      <c r="AC308" t="s">
        <v>3831</v>
      </c>
      <c r="AD308" t="s">
        <v>3831</v>
      </c>
      <c r="AE308" t="s">
        <v>3831</v>
      </c>
      <c r="AF308" t="s">
        <v>3831</v>
      </c>
      <c r="AG308" t="s">
        <v>3831</v>
      </c>
      <c r="AH308" t="s">
        <v>3831</v>
      </c>
      <c r="AI308">
        <v>65.855998</v>
      </c>
    </row>
    <row r="309" spans="2:35" x14ac:dyDescent="0.25">
      <c r="B309">
        <v>310</v>
      </c>
      <c r="C309" t="s">
        <v>4286</v>
      </c>
      <c r="D309">
        <v>998</v>
      </c>
      <c r="E309" t="s">
        <v>5004</v>
      </c>
      <c r="F309" t="s">
        <v>2540</v>
      </c>
      <c r="G309" t="s">
        <v>4255</v>
      </c>
      <c r="H309" t="s">
        <v>4654</v>
      </c>
      <c r="I309" t="s">
        <v>4640</v>
      </c>
      <c r="K309" t="s">
        <v>4996</v>
      </c>
      <c r="M309">
        <v>1953</v>
      </c>
      <c r="N309" t="s">
        <v>4656</v>
      </c>
      <c r="O309" t="s">
        <v>2580</v>
      </c>
      <c r="P309" t="s">
        <v>4159</v>
      </c>
      <c r="Q309" t="s">
        <v>4219</v>
      </c>
      <c r="R309" t="s">
        <v>2548</v>
      </c>
      <c r="S309" t="s">
        <v>2549</v>
      </c>
      <c r="U309">
        <v>0</v>
      </c>
      <c r="V309">
        <v>0</v>
      </c>
      <c r="X309" t="s">
        <v>5005</v>
      </c>
      <c r="Y309" s="266">
        <v>44386.340115740742</v>
      </c>
      <c r="Z309" t="s">
        <v>3829</v>
      </c>
      <c r="AA309" s="266">
        <v>44386.340115740742</v>
      </c>
      <c r="AB309" t="s">
        <v>3829</v>
      </c>
      <c r="AC309" t="s">
        <v>3831</v>
      </c>
      <c r="AD309" t="s">
        <v>3831</v>
      </c>
      <c r="AE309" t="s">
        <v>3831</v>
      </c>
      <c r="AF309" t="s">
        <v>3831</v>
      </c>
      <c r="AG309" t="s">
        <v>3831</v>
      </c>
      <c r="AH309" t="s">
        <v>3831</v>
      </c>
      <c r="AI309">
        <v>156.457335</v>
      </c>
    </row>
    <row r="310" spans="2:35" x14ac:dyDescent="0.25">
      <c r="B310">
        <v>311</v>
      </c>
      <c r="C310" t="s">
        <v>4286</v>
      </c>
      <c r="D310">
        <v>999</v>
      </c>
      <c r="E310" t="s">
        <v>5006</v>
      </c>
      <c r="F310" t="s">
        <v>2540</v>
      </c>
      <c r="G310" t="s">
        <v>4255</v>
      </c>
      <c r="H310" t="s">
        <v>4654</v>
      </c>
      <c r="I310" t="s">
        <v>4640</v>
      </c>
      <c r="K310" t="s">
        <v>4176</v>
      </c>
      <c r="M310">
        <v>1984</v>
      </c>
      <c r="N310" t="s">
        <v>4681</v>
      </c>
      <c r="O310" t="s">
        <v>2580</v>
      </c>
      <c r="P310" t="s">
        <v>2581</v>
      </c>
      <c r="Q310" t="s">
        <v>4231</v>
      </c>
      <c r="R310" t="s">
        <v>2548</v>
      </c>
      <c r="S310" t="s">
        <v>2549</v>
      </c>
      <c r="U310">
        <v>0</v>
      </c>
      <c r="V310">
        <v>0</v>
      </c>
      <c r="X310" t="s">
        <v>5007</v>
      </c>
      <c r="Y310" s="266">
        <v>44386.340115740742</v>
      </c>
      <c r="Z310" t="s">
        <v>3829</v>
      </c>
      <c r="AA310" s="266">
        <v>44386.340115740742</v>
      </c>
      <c r="AB310" t="s">
        <v>3829</v>
      </c>
      <c r="AC310" t="s">
        <v>3831</v>
      </c>
      <c r="AD310" t="s">
        <v>3831</v>
      </c>
      <c r="AE310" t="s">
        <v>3831</v>
      </c>
      <c r="AF310" t="s">
        <v>3831</v>
      </c>
      <c r="AG310" t="s">
        <v>3831</v>
      </c>
      <c r="AH310" t="s">
        <v>3831</v>
      </c>
      <c r="AI310">
        <v>31.988664</v>
      </c>
    </row>
    <row r="311" spans="2:35" x14ac:dyDescent="0.25">
      <c r="B311">
        <v>313</v>
      </c>
      <c r="C311" t="s">
        <v>4286</v>
      </c>
      <c r="D311">
        <v>1000</v>
      </c>
      <c r="E311" t="s">
        <v>5008</v>
      </c>
      <c r="F311" t="s">
        <v>2540</v>
      </c>
      <c r="G311" t="s">
        <v>4255</v>
      </c>
      <c r="H311" t="s">
        <v>4654</v>
      </c>
      <c r="I311" t="s">
        <v>4640</v>
      </c>
      <c r="K311" t="s">
        <v>5009</v>
      </c>
      <c r="M311">
        <v>1983</v>
      </c>
      <c r="N311" t="s">
        <v>4681</v>
      </c>
      <c r="O311" t="s">
        <v>2580</v>
      </c>
      <c r="P311" t="s">
        <v>2581</v>
      </c>
      <c r="Q311" t="s">
        <v>4231</v>
      </c>
      <c r="R311" t="s">
        <v>2548</v>
      </c>
      <c r="S311" t="s">
        <v>2549</v>
      </c>
      <c r="U311">
        <v>0</v>
      </c>
      <c r="V311">
        <v>0</v>
      </c>
      <c r="X311" t="s">
        <v>5010</v>
      </c>
      <c r="Y311" s="266">
        <v>44386.340115740742</v>
      </c>
      <c r="Z311" t="s">
        <v>3829</v>
      </c>
      <c r="AA311" s="266">
        <v>44386.340115740742</v>
      </c>
      <c r="AB311" t="s">
        <v>3829</v>
      </c>
      <c r="AC311" t="s">
        <v>3831</v>
      </c>
      <c r="AD311" t="s">
        <v>3831</v>
      </c>
      <c r="AE311" t="s">
        <v>3831</v>
      </c>
      <c r="AF311" t="s">
        <v>3831</v>
      </c>
      <c r="AG311" t="s">
        <v>3831</v>
      </c>
      <c r="AH311" t="s">
        <v>3831</v>
      </c>
      <c r="AI311">
        <v>168.10254900000001</v>
      </c>
    </row>
    <row r="312" spans="2:35" x14ac:dyDescent="0.25">
      <c r="B312">
        <v>314</v>
      </c>
      <c r="C312" t="s">
        <v>4286</v>
      </c>
      <c r="D312">
        <v>1001</v>
      </c>
      <c r="E312" t="s">
        <v>5011</v>
      </c>
      <c r="F312" t="s">
        <v>2540</v>
      </c>
      <c r="G312" t="s">
        <v>4255</v>
      </c>
      <c r="H312" t="s">
        <v>4654</v>
      </c>
      <c r="I312" t="s">
        <v>4640</v>
      </c>
      <c r="K312" t="s">
        <v>5012</v>
      </c>
      <c r="M312">
        <v>1984</v>
      </c>
      <c r="N312" t="s">
        <v>4681</v>
      </c>
      <c r="O312" t="s">
        <v>2580</v>
      </c>
      <c r="P312" t="s">
        <v>2581</v>
      </c>
      <c r="Q312" t="s">
        <v>4231</v>
      </c>
      <c r="R312" t="s">
        <v>2548</v>
      </c>
      <c r="S312" t="s">
        <v>2549</v>
      </c>
      <c r="U312">
        <v>0</v>
      </c>
      <c r="V312">
        <v>0</v>
      </c>
      <c r="X312" t="s">
        <v>5013</v>
      </c>
      <c r="Y312" s="266">
        <v>44386.340115740742</v>
      </c>
      <c r="Z312" t="s">
        <v>3829</v>
      </c>
      <c r="AA312" s="266">
        <v>44386.340115740742</v>
      </c>
      <c r="AB312" t="s">
        <v>3829</v>
      </c>
      <c r="AC312" t="s">
        <v>3831</v>
      </c>
      <c r="AD312" t="s">
        <v>3831</v>
      </c>
      <c r="AE312" t="s">
        <v>3831</v>
      </c>
      <c r="AF312" t="s">
        <v>3831</v>
      </c>
      <c r="AG312" t="s">
        <v>3831</v>
      </c>
      <c r="AH312" t="s">
        <v>3831</v>
      </c>
      <c r="AI312">
        <v>358.26111800000001</v>
      </c>
    </row>
    <row r="313" spans="2:35" x14ac:dyDescent="0.25">
      <c r="B313">
        <v>315</v>
      </c>
      <c r="C313" t="s">
        <v>4286</v>
      </c>
      <c r="D313">
        <v>1002</v>
      </c>
      <c r="E313" t="s">
        <v>5014</v>
      </c>
      <c r="F313" t="s">
        <v>2540</v>
      </c>
      <c r="G313" t="s">
        <v>4255</v>
      </c>
      <c r="H313" t="s">
        <v>4654</v>
      </c>
      <c r="I313" t="s">
        <v>4640</v>
      </c>
      <c r="K313" t="s">
        <v>4560</v>
      </c>
      <c r="M313">
        <v>1938</v>
      </c>
      <c r="N313" t="s">
        <v>4681</v>
      </c>
      <c r="O313" t="s">
        <v>2580</v>
      </c>
      <c r="P313" t="s">
        <v>2581</v>
      </c>
      <c r="Q313" t="s">
        <v>4231</v>
      </c>
      <c r="R313" t="s">
        <v>2548</v>
      </c>
      <c r="S313" t="s">
        <v>2549</v>
      </c>
      <c r="U313">
        <v>0</v>
      </c>
      <c r="V313">
        <v>0</v>
      </c>
      <c r="X313" t="s">
        <v>5015</v>
      </c>
      <c r="Y313" s="266">
        <v>44386.340115740742</v>
      </c>
      <c r="Z313" t="s">
        <v>3829</v>
      </c>
      <c r="AA313" s="266">
        <v>44386.340115740742</v>
      </c>
      <c r="AB313" t="s">
        <v>3829</v>
      </c>
      <c r="AC313" t="s">
        <v>3831</v>
      </c>
      <c r="AD313" t="s">
        <v>3831</v>
      </c>
      <c r="AE313" t="s">
        <v>3831</v>
      </c>
      <c r="AF313" t="s">
        <v>3831</v>
      </c>
      <c r="AG313" t="s">
        <v>3831</v>
      </c>
      <c r="AH313" t="s">
        <v>3831</v>
      </c>
      <c r="AI313">
        <v>28.090132000000001</v>
      </c>
    </row>
    <row r="314" spans="2:35" x14ac:dyDescent="0.25">
      <c r="B314">
        <v>316</v>
      </c>
      <c r="C314" t="s">
        <v>4286</v>
      </c>
      <c r="D314">
        <v>1003</v>
      </c>
      <c r="E314" t="s">
        <v>5016</v>
      </c>
      <c r="F314" t="s">
        <v>2540</v>
      </c>
      <c r="G314" t="s">
        <v>4255</v>
      </c>
      <c r="H314" t="s">
        <v>4654</v>
      </c>
      <c r="I314" t="s">
        <v>4640</v>
      </c>
      <c r="K314" t="s">
        <v>4706</v>
      </c>
      <c r="M314">
        <v>1982</v>
      </c>
      <c r="N314" t="s">
        <v>4681</v>
      </c>
      <c r="O314" t="s">
        <v>2580</v>
      </c>
      <c r="P314" t="s">
        <v>2747</v>
      </c>
      <c r="Q314" t="s">
        <v>4231</v>
      </c>
      <c r="R314" t="s">
        <v>2548</v>
      </c>
      <c r="S314" t="s">
        <v>2549</v>
      </c>
      <c r="U314">
        <v>0</v>
      </c>
      <c r="V314">
        <v>0</v>
      </c>
      <c r="X314" t="s">
        <v>5017</v>
      </c>
      <c r="Y314" s="266">
        <v>44386.340115740742</v>
      </c>
      <c r="Z314" t="s">
        <v>3829</v>
      </c>
      <c r="AA314" s="266">
        <v>44386.340115740742</v>
      </c>
      <c r="AB314" t="s">
        <v>3829</v>
      </c>
      <c r="AC314" t="s">
        <v>3831</v>
      </c>
      <c r="AD314" t="s">
        <v>3831</v>
      </c>
      <c r="AE314" t="s">
        <v>3831</v>
      </c>
      <c r="AF314" t="s">
        <v>3831</v>
      </c>
      <c r="AG314" t="s">
        <v>3831</v>
      </c>
      <c r="AH314" t="s">
        <v>3831</v>
      </c>
      <c r="AI314">
        <v>247.73127500000001</v>
      </c>
    </row>
    <row r="315" spans="2:35" x14ac:dyDescent="0.25">
      <c r="B315">
        <v>317</v>
      </c>
      <c r="C315" t="s">
        <v>4286</v>
      </c>
      <c r="D315">
        <v>1004</v>
      </c>
      <c r="E315" t="s">
        <v>5018</v>
      </c>
      <c r="F315" t="s">
        <v>2540</v>
      </c>
      <c r="G315" t="s">
        <v>4255</v>
      </c>
      <c r="H315" t="s">
        <v>4654</v>
      </c>
      <c r="I315" t="s">
        <v>4640</v>
      </c>
      <c r="K315" t="s">
        <v>5019</v>
      </c>
      <c r="M315">
        <v>1975</v>
      </c>
      <c r="N315" t="s">
        <v>4681</v>
      </c>
      <c r="O315" t="s">
        <v>2580</v>
      </c>
      <c r="P315" t="s">
        <v>2747</v>
      </c>
      <c r="Q315" t="s">
        <v>4231</v>
      </c>
      <c r="R315" t="s">
        <v>2548</v>
      </c>
      <c r="S315" t="s">
        <v>2549</v>
      </c>
      <c r="U315">
        <v>0</v>
      </c>
      <c r="V315">
        <v>0</v>
      </c>
      <c r="X315" t="s">
        <v>5020</v>
      </c>
      <c r="Y315" s="266">
        <v>44386.340115740742</v>
      </c>
      <c r="Z315" t="s">
        <v>3829</v>
      </c>
      <c r="AA315" s="266">
        <v>44386.340115740742</v>
      </c>
      <c r="AB315" t="s">
        <v>3829</v>
      </c>
      <c r="AC315" t="s">
        <v>3831</v>
      </c>
      <c r="AD315" t="s">
        <v>3831</v>
      </c>
      <c r="AE315" t="s">
        <v>3831</v>
      </c>
      <c r="AF315" t="s">
        <v>3831</v>
      </c>
      <c r="AG315" t="s">
        <v>3831</v>
      </c>
      <c r="AH315" t="s">
        <v>3831</v>
      </c>
      <c r="AI315">
        <v>267.37904300000002</v>
      </c>
    </row>
    <row r="316" spans="2:35" x14ac:dyDescent="0.25">
      <c r="B316">
        <v>318</v>
      </c>
      <c r="C316" t="s">
        <v>4286</v>
      </c>
      <c r="D316">
        <v>999132</v>
      </c>
      <c r="E316" t="s">
        <v>5021</v>
      </c>
      <c r="F316" t="s">
        <v>2540</v>
      </c>
      <c r="G316" t="s">
        <v>4255</v>
      </c>
      <c r="H316" t="s">
        <v>4654</v>
      </c>
      <c r="I316" t="s">
        <v>4640</v>
      </c>
      <c r="K316" t="s">
        <v>4659</v>
      </c>
      <c r="M316">
        <v>1975</v>
      </c>
      <c r="N316" t="s">
        <v>4656</v>
      </c>
      <c r="O316" t="s">
        <v>4157</v>
      </c>
      <c r="P316" t="s">
        <v>4168</v>
      </c>
      <c r="Q316" t="s">
        <v>4207</v>
      </c>
      <c r="R316" t="s">
        <v>2548</v>
      </c>
      <c r="S316" t="s">
        <v>2549</v>
      </c>
      <c r="U316">
        <v>0</v>
      </c>
      <c r="V316">
        <v>0</v>
      </c>
      <c r="X316" t="s">
        <v>5022</v>
      </c>
      <c r="Y316" s="266">
        <v>44386.340115740742</v>
      </c>
      <c r="Z316" t="s">
        <v>3829</v>
      </c>
      <c r="AA316" s="266">
        <v>44386.340115740742</v>
      </c>
      <c r="AB316" t="s">
        <v>3829</v>
      </c>
      <c r="AC316" t="s">
        <v>3831</v>
      </c>
      <c r="AD316" t="s">
        <v>3831</v>
      </c>
      <c r="AE316" t="s">
        <v>3831</v>
      </c>
      <c r="AF316" t="s">
        <v>3831</v>
      </c>
      <c r="AG316" t="s">
        <v>3831</v>
      </c>
      <c r="AH316" t="s">
        <v>3831</v>
      </c>
      <c r="AI316">
        <v>65.625822999999997</v>
      </c>
    </row>
    <row r="317" spans="2:35" x14ac:dyDescent="0.25">
      <c r="B317">
        <v>319</v>
      </c>
      <c r="C317" t="s">
        <v>4286</v>
      </c>
      <c r="D317">
        <v>1005</v>
      </c>
      <c r="E317" t="s">
        <v>5023</v>
      </c>
      <c r="F317" t="s">
        <v>2540</v>
      </c>
      <c r="G317" t="s">
        <v>4255</v>
      </c>
      <c r="H317" t="s">
        <v>4654</v>
      </c>
      <c r="I317" t="s">
        <v>4640</v>
      </c>
      <c r="J317" t="s">
        <v>4667</v>
      </c>
      <c r="K317" t="s">
        <v>4230</v>
      </c>
      <c r="M317">
        <v>1997</v>
      </c>
      <c r="N317" t="s">
        <v>4656</v>
      </c>
      <c r="O317" t="s">
        <v>2580</v>
      </c>
      <c r="P317" t="s">
        <v>4164</v>
      </c>
      <c r="Q317" t="s">
        <v>4166</v>
      </c>
      <c r="R317" t="s">
        <v>2548</v>
      </c>
      <c r="S317" t="s">
        <v>2549</v>
      </c>
      <c r="U317">
        <v>0</v>
      </c>
      <c r="V317">
        <v>0</v>
      </c>
      <c r="X317" t="s">
        <v>5024</v>
      </c>
      <c r="Y317" s="266">
        <v>44386.340115740742</v>
      </c>
      <c r="Z317" t="s">
        <v>3829</v>
      </c>
      <c r="AA317" s="266">
        <v>44386.340115740742</v>
      </c>
      <c r="AB317" t="s">
        <v>3829</v>
      </c>
      <c r="AC317" t="s">
        <v>3831</v>
      </c>
      <c r="AD317" t="s">
        <v>3831</v>
      </c>
      <c r="AE317" t="s">
        <v>3831</v>
      </c>
      <c r="AF317" t="s">
        <v>3831</v>
      </c>
      <c r="AG317" t="s">
        <v>3831</v>
      </c>
      <c r="AH317" t="s">
        <v>3831</v>
      </c>
      <c r="AI317">
        <v>16.429827</v>
      </c>
    </row>
    <row r="318" spans="2:35" x14ac:dyDescent="0.25">
      <c r="B318">
        <v>320</v>
      </c>
      <c r="C318" t="s">
        <v>4286</v>
      </c>
      <c r="D318">
        <v>1006</v>
      </c>
      <c r="E318" t="s">
        <v>5025</v>
      </c>
      <c r="F318" t="s">
        <v>2540</v>
      </c>
      <c r="G318" t="s">
        <v>4255</v>
      </c>
      <c r="H318" t="s">
        <v>4654</v>
      </c>
      <c r="I318" t="s">
        <v>4640</v>
      </c>
      <c r="K318" t="s">
        <v>5026</v>
      </c>
      <c r="M318">
        <v>1935</v>
      </c>
      <c r="N318" t="s">
        <v>4656</v>
      </c>
      <c r="O318" t="s">
        <v>2580</v>
      </c>
      <c r="P318" t="s">
        <v>4164</v>
      </c>
      <c r="Q318" t="s">
        <v>4166</v>
      </c>
      <c r="R318" t="s">
        <v>2548</v>
      </c>
      <c r="S318" t="s">
        <v>2549</v>
      </c>
      <c r="U318">
        <v>0</v>
      </c>
      <c r="V318">
        <v>0</v>
      </c>
      <c r="X318" t="s">
        <v>5027</v>
      </c>
      <c r="Y318" s="266">
        <v>44386.340115740742</v>
      </c>
      <c r="Z318" t="s">
        <v>3829</v>
      </c>
      <c r="AA318" s="266">
        <v>44386.340115740742</v>
      </c>
      <c r="AB318" t="s">
        <v>3829</v>
      </c>
      <c r="AC318" t="s">
        <v>3831</v>
      </c>
      <c r="AD318" t="s">
        <v>3831</v>
      </c>
      <c r="AE318" t="s">
        <v>3831</v>
      </c>
      <c r="AF318" t="s">
        <v>3831</v>
      </c>
      <c r="AG318" t="s">
        <v>3831</v>
      </c>
      <c r="AH318" t="s">
        <v>3831</v>
      </c>
      <c r="AI318">
        <v>101.79627000000001</v>
      </c>
    </row>
    <row r="319" spans="2:35" x14ac:dyDescent="0.25">
      <c r="B319">
        <v>321</v>
      </c>
      <c r="C319" t="s">
        <v>4286</v>
      </c>
      <c r="D319" t="s">
        <v>5028</v>
      </c>
      <c r="E319" t="s">
        <v>5025</v>
      </c>
      <c r="F319" t="s">
        <v>2540</v>
      </c>
      <c r="H319" t="s">
        <v>4654</v>
      </c>
      <c r="I319" t="s">
        <v>4640</v>
      </c>
      <c r="K319" t="s">
        <v>5029</v>
      </c>
      <c r="M319">
        <v>1935</v>
      </c>
      <c r="N319" t="s">
        <v>4656</v>
      </c>
      <c r="O319" t="s">
        <v>2580</v>
      </c>
      <c r="P319" t="s">
        <v>4164</v>
      </c>
      <c r="Q319" t="s">
        <v>4166</v>
      </c>
      <c r="R319" t="s">
        <v>2548</v>
      </c>
      <c r="S319" t="s">
        <v>2549</v>
      </c>
      <c r="U319">
        <v>0</v>
      </c>
      <c r="V319">
        <v>0</v>
      </c>
      <c r="X319" t="s">
        <v>5030</v>
      </c>
      <c r="Y319" s="266">
        <v>44386.340115740742</v>
      </c>
      <c r="Z319" t="s">
        <v>3829</v>
      </c>
      <c r="AA319" s="266">
        <v>44386.340115740742</v>
      </c>
      <c r="AB319" t="s">
        <v>3829</v>
      </c>
      <c r="AC319" t="s">
        <v>3831</v>
      </c>
      <c r="AD319" t="s">
        <v>3831</v>
      </c>
      <c r="AE319" t="s">
        <v>3831</v>
      </c>
      <c r="AF319" t="s">
        <v>3831</v>
      </c>
      <c r="AG319" t="s">
        <v>3831</v>
      </c>
      <c r="AH319" t="s">
        <v>3831</v>
      </c>
      <c r="AI319">
        <v>83.907705000000007</v>
      </c>
    </row>
    <row r="320" spans="2:35" x14ac:dyDescent="0.25">
      <c r="B320">
        <v>322</v>
      </c>
      <c r="C320" t="s">
        <v>4286</v>
      </c>
      <c r="D320">
        <v>1007</v>
      </c>
      <c r="E320" t="s">
        <v>5031</v>
      </c>
      <c r="F320" t="s">
        <v>2540</v>
      </c>
      <c r="G320" t="s">
        <v>4255</v>
      </c>
      <c r="H320" t="s">
        <v>4654</v>
      </c>
      <c r="I320" t="s">
        <v>4640</v>
      </c>
      <c r="J320" t="s">
        <v>4667</v>
      </c>
      <c r="K320" t="s">
        <v>5032</v>
      </c>
      <c r="M320">
        <v>1954</v>
      </c>
      <c r="N320" t="s">
        <v>4656</v>
      </c>
      <c r="O320" t="s">
        <v>2580</v>
      </c>
      <c r="P320" t="s">
        <v>4164</v>
      </c>
      <c r="Q320" t="s">
        <v>4166</v>
      </c>
      <c r="R320" t="s">
        <v>2548</v>
      </c>
      <c r="S320" t="s">
        <v>2549</v>
      </c>
      <c r="U320">
        <v>0</v>
      </c>
      <c r="V320">
        <v>0</v>
      </c>
      <c r="X320" t="s">
        <v>5033</v>
      </c>
      <c r="Y320" s="266">
        <v>44386.340115740742</v>
      </c>
      <c r="Z320" t="s">
        <v>3829</v>
      </c>
      <c r="AA320" s="266">
        <v>44386.340115740742</v>
      </c>
      <c r="AB320" t="s">
        <v>3829</v>
      </c>
      <c r="AC320" t="s">
        <v>3831</v>
      </c>
      <c r="AD320" t="s">
        <v>3831</v>
      </c>
      <c r="AE320" t="s">
        <v>3831</v>
      </c>
      <c r="AF320" t="s">
        <v>3831</v>
      </c>
      <c r="AG320" t="s">
        <v>3831</v>
      </c>
      <c r="AH320" t="s">
        <v>3831</v>
      </c>
      <c r="AI320">
        <v>51.170963999999998</v>
      </c>
    </row>
    <row r="321" spans="2:35" x14ac:dyDescent="0.25">
      <c r="B321">
        <v>323</v>
      </c>
      <c r="C321" t="s">
        <v>4286</v>
      </c>
      <c r="D321" t="s">
        <v>5034</v>
      </c>
      <c r="E321" t="s">
        <v>4769</v>
      </c>
      <c r="F321" t="s">
        <v>2540</v>
      </c>
      <c r="H321" t="s">
        <v>4654</v>
      </c>
      <c r="I321" t="s">
        <v>4640</v>
      </c>
      <c r="K321" t="s">
        <v>5035</v>
      </c>
      <c r="M321">
        <v>1937</v>
      </c>
      <c r="N321" t="s">
        <v>4656</v>
      </c>
      <c r="O321" t="s">
        <v>2580</v>
      </c>
      <c r="P321" t="s">
        <v>4162</v>
      </c>
      <c r="Q321" t="s">
        <v>4163</v>
      </c>
      <c r="R321" t="s">
        <v>2548</v>
      </c>
      <c r="S321" t="s">
        <v>2549</v>
      </c>
      <c r="U321">
        <v>0</v>
      </c>
      <c r="V321">
        <v>0</v>
      </c>
      <c r="X321" t="s">
        <v>5036</v>
      </c>
      <c r="Y321" s="266">
        <v>44386.340115740742</v>
      </c>
      <c r="Z321" t="s">
        <v>3829</v>
      </c>
      <c r="AA321" s="266">
        <v>44386.340115740742</v>
      </c>
      <c r="AB321" t="s">
        <v>3829</v>
      </c>
      <c r="AC321" t="s">
        <v>3831</v>
      </c>
      <c r="AD321" t="s">
        <v>3831</v>
      </c>
      <c r="AE321" t="s">
        <v>3831</v>
      </c>
      <c r="AF321" t="s">
        <v>3831</v>
      </c>
      <c r="AG321" t="s">
        <v>3831</v>
      </c>
      <c r="AH321" t="s">
        <v>3831</v>
      </c>
      <c r="AI321">
        <v>233.12029100000001</v>
      </c>
    </row>
    <row r="322" spans="2:35" x14ac:dyDescent="0.25">
      <c r="B322">
        <v>324</v>
      </c>
      <c r="C322" t="s">
        <v>4286</v>
      </c>
      <c r="D322" t="s">
        <v>5037</v>
      </c>
      <c r="E322" t="s">
        <v>4769</v>
      </c>
      <c r="F322" t="s">
        <v>2540</v>
      </c>
      <c r="H322" t="s">
        <v>4654</v>
      </c>
      <c r="I322" t="s">
        <v>4640</v>
      </c>
      <c r="K322" t="s">
        <v>5038</v>
      </c>
      <c r="M322">
        <v>1937</v>
      </c>
      <c r="N322" t="s">
        <v>4656</v>
      </c>
      <c r="O322" t="s">
        <v>2580</v>
      </c>
      <c r="P322" t="s">
        <v>4162</v>
      </c>
      <c r="Q322" t="s">
        <v>4163</v>
      </c>
      <c r="R322" t="s">
        <v>2548</v>
      </c>
      <c r="S322" t="s">
        <v>2549</v>
      </c>
      <c r="U322">
        <v>0</v>
      </c>
      <c r="V322">
        <v>0</v>
      </c>
      <c r="X322" t="s">
        <v>5039</v>
      </c>
      <c r="Y322" s="266">
        <v>44386.340115740742</v>
      </c>
      <c r="Z322" t="s">
        <v>3829</v>
      </c>
      <c r="AA322" s="266">
        <v>44386.340115740742</v>
      </c>
      <c r="AB322" t="s">
        <v>3829</v>
      </c>
      <c r="AC322" t="s">
        <v>3831</v>
      </c>
      <c r="AD322" t="s">
        <v>3831</v>
      </c>
      <c r="AE322" t="s">
        <v>3831</v>
      </c>
      <c r="AF322" t="s">
        <v>3831</v>
      </c>
      <c r="AG322" t="s">
        <v>3831</v>
      </c>
      <c r="AH322" t="s">
        <v>3831</v>
      </c>
      <c r="AI322">
        <v>163.901049</v>
      </c>
    </row>
    <row r="323" spans="2:35" x14ac:dyDescent="0.25">
      <c r="B323">
        <v>325</v>
      </c>
      <c r="C323" t="s">
        <v>4286</v>
      </c>
      <c r="D323">
        <v>1022</v>
      </c>
      <c r="E323" t="s">
        <v>5040</v>
      </c>
      <c r="F323" t="s">
        <v>2540</v>
      </c>
      <c r="G323" t="s">
        <v>4255</v>
      </c>
      <c r="H323" t="s">
        <v>4654</v>
      </c>
      <c r="I323" t="s">
        <v>4640</v>
      </c>
      <c r="K323" t="s">
        <v>5041</v>
      </c>
      <c r="M323">
        <v>1969</v>
      </c>
      <c r="N323" t="s">
        <v>4681</v>
      </c>
      <c r="O323" t="s">
        <v>2580</v>
      </c>
      <c r="P323" t="s">
        <v>4162</v>
      </c>
      <c r="Q323" t="s">
        <v>4163</v>
      </c>
      <c r="R323" t="s">
        <v>2548</v>
      </c>
      <c r="S323" t="s">
        <v>2549</v>
      </c>
      <c r="U323">
        <v>0</v>
      </c>
      <c r="V323">
        <v>0</v>
      </c>
      <c r="X323" t="s">
        <v>5042</v>
      </c>
      <c r="Y323" s="266">
        <v>44386.340115740742</v>
      </c>
      <c r="Z323" t="s">
        <v>3829</v>
      </c>
      <c r="AA323" s="266">
        <v>44386.340115740742</v>
      </c>
      <c r="AB323" t="s">
        <v>3829</v>
      </c>
      <c r="AC323" t="s">
        <v>3831</v>
      </c>
      <c r="AD323" t="s">
        <v>3831</v>
      </c>
      <c r="AE323" t="s">
        <v>3831</v>
      </c>
      <c r="AF323" t="s">
        <v>3831</v>
      </c>
      <c r="AG323" t="s">
        <v>3831</v>
      </c>
      <c r="AH323" t="s">
        <v>3831</v>
      </c>
      <c r="AI323">
        <v>73.579897000000003</v>
      </c>
    </row>
    <row r="324" spans="2:35" x14ac:dyDescent="0.25">
      <c r="B324">
        <v>326</v>
      </c>
      <c r="C324" t="s">
        <v>4286</v>
      </c>
      <c r="D324">
        <v>1023</v>
      </c>
      <c r="E324" t="s">
        <v>5043</v>
      </c>
      <c r="F324" t="s">
        <v>2540</v>
      </c>
      <c r="G324" t="s">
        <v>4255</v>
      </c>
      <c r="H324" t="s">
        <v>4654</v>
      </c>
      <c r="I324" t="s">
        <v>4640</v>
      </c>
      <c r="J324" t="s">
        <v>4667</v>
      </c>
      <c r="K324" t="s">
        <v>5044</v>
      </c>
      <c r="M324">
        <v>1954</v>
      </c>
      <c r="N324" t="s">
        <v>4656</v>
      </c>
      <c r="O324" t="s">
        <v>2580</v>
      </c>
      <c r="P324" t="s">
        <v>4162</v>
      </c>
      <c r="Q324" t="s">
        <v>4163</v>
      </c>
      <c r="R324" t="s">
        <v>2548</v>
      </c>
      <c r="S324" t="s">
        <v>2549</v>
      </c>
      <c r="U324">
        <v>0</v>
      </c>
      <c r="V324">
        <v>0</v>
      </c>
      <c r="X324" t="s">
        <v>5045</v>
      </c>
      <c r="Y324" s="266">
        <v>44386.340115740742</v>
      </c>
      <c r="Z324" t="s">
        <v>3829</v>
      </c>
      <c r="AA324" s="266">
        <v>44386.340115740742</v>
      </c>
      <c r="AB324" t="s">
        <v>3829</v>
      </c>
      <c r="AC324" t="s">
        <v>3831</v>
      </c>
      <c r="AD324" t="s">
        <v>3831</v>
      </c>
      <c r="AE324" t="s">
        <v>3831</v>
      </c>
      <c r="AF324" t="s">
        <v>3831</v>
      </c>
      <c r="AG324" t="s">
        <v>3831</v>
      </c>
      <c r="AH324" t="s">
        <v>3831</v>
      </c>
      <c r="AI324">
        <v>46.914565000000003</v>
      </c>
    </row>
    <row r="325" spans="2:35" x14ac:dyDescent="0.25">
      <c r="B325">
        <v>327</v>
      </c>
      <c r="C325" t="s">
        <v>4286</v>
      </c>
      <c r="D325">
        <v>1024</v>
      </c>
      <c r="E325" t="s">
        <v>5046</v>
      </c>
      <c r="F325" t="s">
        <v>2540</v>
      </c>
      <c r="G325" t="s">
        <v>4255</v>
      </c>
      <c r="H325" t="s">
        <v>4654</v>
      </c>
      <c r="I325" t="s">
        <v>4640</v>
      </c>
      <c r="K325" t="s">
        <v>5047</v>
      </c>
      <c r="M325">
        <v>1938</v>
      </c>
      <c r="N325" t="s">
        <v>4681</v>
      </c>
      <c r="O325" t="s">
        <v>2591</v>
      </c>
      <c r="P325" t="s">
        <v>2591</v>
      </c>
      <c r="Q325" t="s">
        <v>4261</v>
      </c>
      <c r="R325" t="s">
        <v>2548</v>
      </c>
      <c r="S325" t="s">
        <v>2549</v>
      </c>
      <c r="U325">
        <v>0</v>
      </c>
      <c r="V325">
        <v>0</v>
      </c>
      <c r="X325" t="s">
        <v>5048</v>
      </c>
      <c r="Y325" s="266">
        <v>44386.340115740742</v>
      </c>
      <c r="Z325" t="s">
        <v>3829</v>
      </c>
      <c r="AA325" s="266">
        <v>44386.340115740742</v>
      </c>
      <c r="AB325" t="s">
        <v>3829</v>
      </c>
      <c r="AC325" t="s">
        <v>3831</v>
      </c>
      <c r="AD325" t="s">
        <v>3831</v>
      </c>
      <c r="AE325" t="s">
        <v>3831</v>
      </c>
      <c r="AF325" t="s">
        <v>3831</v>
      </c>
      <c r="AG325" t="s">
        <v>3831</v>
      </c>
      <c r="AH325" t="s">
        <v>3831</v>
      </c>
      <c r="AI325">
        <v>336.67971</v>
      </c>
    </row>
    <row r="326" spans="2:35" x14ac:dyDescent="0.25">
      <c r="B326">
        <v>328</v>
      </c>
      <c r="C326" t="s">
        <v>4286</v>
      </c>
      <c r="D326" t="s">
        <v>5049</v>
      </c>
      <c r="E326" t="s">
        <v>5046</v>
      </c>
      <c r="F326" t="s">
        <v>2540</v>
      </c>
      <c r="H326" t="s">
        <v>4654</v>
      </c>
      <c r="I326" t="s">
        <v>4640</v>
      </c>
      <c r="K326" t="s">
        <v>5050</v>
      </c>
      <c r="M326">
        <v>1938</v>
      </c>
      <c r="N326" t="s">
        <v>4681</v>
      </c>
      <c r="O326" t="s">
        <v>2591</v>
      </c>
      <c r="P326" t="s">
        <v>2591</v>
      </c>
      <c r="Q326" t="s">
        <v>4261</v>
      </c>
      <c r="R326" t="s">
        <v>2548</v>
      </c>
      <c r="S326" t="s">
        <v>2549</v>
      </c>
      <c r="U326">
        <v>0</v>
      </c>
      <c r="V326">
        <v>0</v>
      </c>
      <c r="X326" t="s">
        <v>5051</v>
      </c>
      <c r="Y326" s="266">
        <v>44386.340115740742</v>
      </c>
      <c r="Z326" t="s">
        <v>3829</v>
      </c>
      <c r="AA326" s="266">
        <v>44386.340115740742</v>
      </c>
      <c r="AB326" t="s">
        <v>3829</v>
      </c>
      <c r="AC326" t="s">
        <v>3831</v>
      </c>
      <c r="AD326" t="s">
        <v>3831</v>
      </c>
      <c r="AE326" t="s">
        <v>3831</v>
      </c>
      <c r="AF326" t="s">
        <v>3831</v>
      </c>
      <c r="AG326" t="s">
        <v>3831</v>
      </c>
      <c r="AH326" t="s">
        <v>3831</v>
      </c>
      <c r="AI326">
        <v>165.81995599999999</v>
      </c>
    </row>
    <row r="327" spans="2:35" x14ac:dyDescent="0.25">
      <c r="B327">
        <v>329</v>
      </c>
      <c r="C327" t="s">
        <v>4286</v>
      </c>
      <c r="D327">
        <v>1025</v>
      </c>
      <c r="E327" t="s">
        <v>5052</v>
      </c>
      <c r="F327" t="s">
        <v>2540</v>
      </c>
      <c r="G327" t="s">
        <v>4125</v>
      </c>
      <c r="H327" t="s">
        <v>4654</v>
      </c>
      <c r="I327" t="s">
        <v>4640</v>
      </c>
      <c r="J327" t="s">
        <v>41</v>
      </c>
      <c r="K327" t="s">
        <v>5053</v>
      </c>
      <c r="L327" t="s">
        <v>41</v>
      </c>
      <c r="M327">
        <v>1988</v>
      </c>
      <c r="N327" t="s">
        <v>4656</v>
      </c>
      <c r="O327" t="s">
        <v>2595</v>
      </c>
      <c r="P327" t="s">
        <v>2596</v>
      </c>
      <c r="Q327" t="s">
        <v>4601</v>
      </c>
      <c r="R327" t="s">
        <v>2548</v>
      </c>
      <c r="S327" t="s">
        <v>2549</v>
      </c>
      <c r="T327" t="s">
        <v>41</v>
      </c>
      <c r="U327">
        <v>0</v>
      </c>
      <c r="V327">
        <v>0</v>
      </c>
      <c r="X327" t="s">
        <v>5054</v>
      </c>
      <c r="Y327" s="266">
        <v>44386.340115740742</v>
      </c>
      <c r="Z327" t="s">
        <v>3829</v>
      </c>
      <c r="AA327" s="266">
        <v>44386.340115740742</v>
      </c>
      <c r="AB327" t="s">
        <v>3829</v>
      </c>
      <c r="AC327" t="s">
        <v>3831</v>
      </c>
      <c r="AD327" t="s">
        <v>3831</v>
      </c>
      <c r="AE327" t="s">
        <v>3831</v>
      </c>
      <c r="AF327" t="s">
        <v>3831</v>
      </c>
      <c r="AG327" t="s">
        <v>3831</v>
      </c>
      <c r="AH327" t="s">
        <v>3831</v>
      </c>
      <c r="AI327">
        <v>28.573388000000001</v>
      </c>
    </row>
    <row r="328" spans="2:35" x14ac:dyDescent="0.25">
      <c r="B328">
        <v>330</v>
      </c>
      <c r="C328" t="s">
        <v>4286</v>
      </c>
      <c r="D328" t="s">
        <v>5055</v>
      </c>
      <c r="E328" t="s">
        <v>5052</v>
      </c>
      <c r="F328" t="s">
        <v>2540</v>
      </c>
      <c r="G328" t="s">
        <v>41</v>
      </c>
      <c r="H328" t="s">
        <v>4654</v>
      </c>
      <c r="I328" t="s">
        <v>4640</v>
      </c>
      <c r="J328" t="s">
        <v>41</v>
      </c>
      <c r="K328" t="s">
        <v>5056</v>
      </c>
      <c r="L328" t="s">
        <v>41</v>
      </c>
      <c r="M328">
        <v>1988</v>
      </c>
      <c r="N328" t="s">
        <v>4656</v>
      </c>
      <c r="O328" t="s">
        <v>2595</v>
      </c>
      <c r="P328" t="s">
        <v>2596</v>
      </c>
      <c r="Q328" t="s">
        <v>4601</v>
      </c>
      <c r="R328" t="s">
        <v>2548</v>
      </c>
      <c r="S328" t="s">
        <v>2549</v>
      </c>
      <c r="T328" t="s">
        <v>41</v>
      </c>
      <c r="U328">
        <v>0</v>
      </c>
      <c r="V328">
        <v>0</v>
      </c>
      <c r="X328" t="s">
        <v>5057</v>
      </c>
      <c r="Y328" s="266">
        <v>44386.340115740742</v>
      </c>
      <c r="Z328" t="s">
        <v>3829</v>
      </c>
      <c r="AA328" s="266">
        <v>44386.340115740742</v>
      </c>
      <c r="AB328" t="s">
        <v>3829</v>
      </c>
      <c r="AC328" t="s">
        <v>3831</v>
      </c>
      <c r="AD328" t="s">
        <v>3831</v>
      </c>
      <c r="AE328" t="s">
        <v>3831</v>
      </c>
      <c r="AF328" t="s">
        <v>3831</v>
      </c>
      <c r="AG328" t="s">
        <v>3831</v>
      </c>
      <c r="AH328" t="s">
        <v>3831</v>
      </c>
      <c r="AI328">
        <v>40.090403999999999</v>
      </c>
    </row>
    <row r="329" spans="2:35" x14ac:dyDescent="0.25">
      <c r="B329">
        <v>331</v>
      </c>
      <c r="C329" t="s">
        <v>4286</v>
      </c>
      <c r="D329">
        <v>1026</v>
      </c>
      <c r="E329" t="s">
        <v>5058</v>
      </c>
      <c r="F329" t="s">
        <v>2540</v>
      </c>
      <c r="G329" t="s">
        <v>4255</v>
      </c>
      <c r="H329" t="s">
        <v>4654</v>
      </c>
      <c r="I329" t="s">
        <v>4640</v>
      </c>
      <c r="K329" t="s">
        <v>5059</v>
      </c>
      <c r="M329">
        <v>1990</v>
      </c>
      <c r="N329" t="s">
        <v>4656</v>
      </c>
      <c r="O329" t="s">
        <v>2580</v>
      </c>
      <c r="P329" t="s">
        <v>4161</v>
      </c>
      <c r="Q329" t="s">
        <v>5060</v>
      </c>
      <c r="R329" t="s">
        <v>2548</v>
      </c>
      <c r="S329" t="s">
        <v>2549</v>
      </c>
      <c r="U329">
        <v>0</v>
      </c>
      <c r="V329">
        <v>0</v>
      </c>
      <c r="X329" t="s">
        <v>5061</v>
      </c>
      <c r="Y329" s="266">
        <v>44386.340115740742</v>
      </c>
      <c r="Z329" t="s">
        <v>3829</v>
      </c>
      <c r="AA329" s="266">
        <v>44386.340115740742</v>
      </c>
      <c r="AB329" t="s">
        <v>3829</v>
      </c>
      <c r="AC329" t="s">
        <v>3831</v>
      </c>
      <c r="AD329" t="s">
        <v>3831</v>
      </c>
      <c r="AE329" t="s">
        <v>3831</v>
      </c>
      <c r="AF329" t="s">
        <v>3831</v>
      </c>
      <c r="AG329" t="s">
        <v>3831</v>
      </c>
      <c r="AH329" t="s">
        <v>3831</v>
      </c>
      <c r="AI329">
        <v>154.929125</v>
      </c>
    </row>
    <row r="330" spans="2:35" x14ac:dyDescent="0.25">
      <c r="B330">
        <v>332</v>
      </c>
      <c r="C330" t="s">
        <v>4286</v>
      </c>
      <c r="D330">
        <v>1027</v>
      </c>
      <c r="E330" t="s">
        <v>5062</v>
      </c>
      <c r="F330" t="s">
        <v>2540</v>
      </c>
      <c r="G330" t="s">
        <v>4255</v>
      </c>
      <c r="H330" t="s">
        <v>4654</v>
      </c>
      <c r="I330" t="s">
        <v>4640</v>
      </c>
      <c r="K330" t="s">
        <v>5063</v>
      </c>
      <c r="M330">
        <v>1938</v>
      </c>
      <c r="N330" t="s">
        <v>4681</v>
      </c>
      <c r="O330" t="s">
        <v>2591</v>
      </c>
      <c r="P330" t="s">
        <v>2592</v>
      </c>
      <c r="Q330" t="s">
        <v>4189</v>
      </c>
      <c r="R330" t="s">
        <v>2548</v>
      </c>
      <c r="S330" t="s">
        <v>2549</v>
      </c>
      <c r="U330">
        <v>0</v>
      </c>
      <c r="V330">
        <v>0</v>
      </c>
      <c r="X330" t="s">
        <v>5064</v>
      </c>
      <c r="Y330" s="266">
        <v>44386.340115740742</v>
      </c>
      <c r="Z330" t="s">
        <v>3829</v>
      </c>
      <c r="AA330" s="266">
        <v>44386.340115740742</v>
      </c>
      <c r="AB330" t="s">
        <v>3829</v>
      </c>
      <c r="AC330" t="s">
        <v>3831</v>
      </c>
      <c r="AD330" t="s">
        <v>3831</v>
      </c>
      <c r="AE330" t="s">
        <v>3831</v>
      </c>
      <c r="AF330" t="s">
        <v>3831</v>
      </c>
      <c r="AG330" t="s">
        <v>3831</v>
      </c>
      <c r="AH330" t="s">
        <v>3831</v>
      </c>
      <c r="AI330">
        <v>367.35978</v>
      </c>
    </row>
    <row r="331" spans="2:35" x14ac:dyDescent="0.25">
      <c r="B331">
        <v>333</v>
      </c>
      <c r="C331" t="s">
        <v>4286</v>
      </c>
      <c r="D331" t="s">
        <v>5065</v>
      </c>
      <c r="E331" t="s">
        <v>5066</v>
      </c>
      <c r="F331" t="s">
        <v>2540</v>
      </c>
      <c r="H331" t="s">
        <v>4654</v>
      </c>
      <c r="I331" t="s">
        <v>4640</v>
      </c>
      <c r="K331" t="s">
        <v>4242</v>
      </c>
      <c r="M331">
        <v>1938</v>
      </c>
      <c r="N331" t="s">
        <v>4656</v>
      </c>
      <c r="O331" t="s">
        <v>2591</v>
      </c>
      <c r="P331" t="s">
        <v>2592</v>
      </c>
      <c r="Q331" t="s">
        <v>4189</v>
      </c>
      <c r="R331" t="s">
        <v>2548</v>
      </c>
      <c r="S331" t="s">
        <v>2549</v>
      </c>
      <c r="U331">
        <v>0</v>
      </c>
      <c r="V331">
        <v>0</v>
      </c>
      <c r="X331" t="s">
        <v>5067</v>
      </c>
      <c r="Y331" s="266">
        <v>44386.340115740742</v>
      </c>
      <c r="Z331" t="s">
        <v>3829</v>
      </c>
      <c r="AA331" s="266">
        <v>44386.340115740742</v>
      </c>
      <c r="AB331" t="s">
        <v>3829</v>
      </c>
      <c r="AC331" t="s">
        <v>3831</v>
      </c>
      <c r="AD331" t="s">
        <v>3831</v>
      </c>
      <c r="AE331" t="s">
        <v>3831</v>
      </c>
      <c r="AF331" t="s">
        <v>3831</v>
      </c>
      <c r="AG331" t="s">
        <v>3831</v>
      </c>
      <c r="AH331" t="s">
        <v>3831</v>
      </c>
      <c r="AI331">
        <v>28.106321999999999</v>
      </c>
    </row>
    <row r="332" spans="2:35" x14ac:dyDescent="0.25">
      <c r="B332">
        <v>334</v>
      </c>
      <c r="C332" t="s">
        <v>4286</v>
      </c>
      <c r="D332">
        <v>1028</v>
      </c>
      <c r="E332" t="s">
        <v>5068</v>
      </c>
      <c r="F332" t="s">
        <v>2540</v>
      </c>
      <c r="G332" t="s">
        <v>4255</v>
      </c>
      <c r="H332" t="s">
        <v>4654</v>
      </c>
      <c r="I332" t="s">
        <v>4640</v>
      </c>
      <c r="J332" t="s">
        <v>4992</v>
      </c>
      <c r="K332" t="s">
        <v>5069</v>
      </c>
      <c r="M332">
        <v>1961</v>
      </c>
      <c r="N332" t="s">
        <v>4681</v>
      </c>
      <c r="O332" t="s">
        <v>2580</v>
      </c>
      <c r="P332" t="s">
        <v>4161</v>
      </c>
      <c r="Q332" t="s">
        <v>5070</v>
      </c>
      <c r="R332" t="s">
        <v>2548</v>
      </c>
      <c r="S332" t="s">
        <v>2549</v>
      </c>
      <c r="U332">
        <v>0</v>
      </c>
      <c r="V332">
        <v>0</v>
      </c>
      <c r="X332" t="s">
        <v>5071</v>
      </c>
      <c r="Y332" s="266">
        <v>44386.340115740742</v>
      </c>
      <c r="Z332" t="s">
        <v>3829</v>
      </c>
      <c r="AA332" s="266">
        <v>44386.340115740742</v>
      </c>
      <c r="AB332" t="s">
        <v>3829</v>
      </c>
      <c r="AC332" t="s">
        <v>3831</v>
      </c>
      <c r="AD332" t="s">
        <v>3831</v>
      </c>
      <c r="AE332" t="s">
        <v>3831</v>
      </c>
      <c r="AF332" t="s">
        <v>3831</v>
      </c>
      <c r="AG332" t="s">
        <v>3831</v>
      </c>
      <c r="AH332" t="s">
        <v>3831</v>
      </c>
      <c r="AI332">
        <v>61.490842999999998</v>
      </c>
    </row>
    <row r="333" spans="2:35" x14ac:dyDescent="0.25">
      <c r="B333">
        <v>335</v>
      </c>
      <c r="C333" t="s">
        <v>4286</v>
      </c>
      <c r="D333">
        <v>1029</v>
      </c>
      <c r="E333" t="s">
        <v>5072</v>
      </c>
      <c r="F333" t="s">
        <v>2540</v>
      </c>
      <c r="G333" t="s">
        <v>4255</v>
      </c>
      <c r="H333" t="s">
        <v>4654</v>
      </c>
      <c r="I333" t="s">
        <v>4640</v>
      </c>
      <c r="J333" t="s">
        <v>4667</v>
      </c>
      <c r="K333" t="s">
        <v>4265</v>
      </c>
      <c r="M333">
        <v>1800</v>
      </c>
      <c r="N333" t="s">
        <v>4656</v>
      </c>
      <c r="O333" t="s">
        <v>2580</v>
      </c>
      <c r="P333" t="s">
        <v>4159</v>
      </c>
      <c r="Q333" t="s">
        <v>4210</v>
      </c>
      <c r="R333" t="s">
        <v>2548</v>
      </c>
      <c r="S333" t="s">
        <v>2549</v>
      </c>
      <c r="U333">
        <v>0</v>
      </c>
      <c r="V333">
        <v>0</v>
      </c>
      <c r="X333" t="s">
        <v>5073</v>
      </c>
      <c r="Y333" s="266">
        <v>44386.340115740742</v>
      </c>
      <c r="Z333" t="s">
        <v>3829</v>
      </c>
      <c r="AA333" s="266">
        <v>44386.340115740742</v>
      </c>
      <c r="AB333" t="s">
        <v>3829</v>
      </c>
      <c r="AC333" t="s">
        <v>3831</v>
      </c>
      <c r="AD333" t="s">
        <v>3831</v>
      </c>
      <c r="AE333" t="s">
        <v>3831</v>
      </c>
      <c r="AF333" t="s">
        <v>3831</v>
      </c>
      <c r="AG333" t="s">
        <v>3831</v>
      </c>
      <c r="AH333" t="s">
        <v>3831</v>
      </c>
      <c r="AI333">
        <v>49.917005000000003</v>
      </c>
    </row>
    <row r="334" spans="2:35" x14ac:dyDescent="0.25">
      <c r="B334">
        <v>336</v>
      </c>
      <c r="C334" t="s">
        <v>4286</v>
      </c>
      <c r="D334" t="s">
        <v>5074</v>
      </c>
      <c r="E334" t="s">
        <v>5072</v>
      </c>
      <c r="F334" t="s">
        <v>2540</v>
      </c>
      <c r="G334" t="s">
        <v>41</v>
      </c>
      <c r="H334" t="s">
        <v>4654</v>
      </c>
      <c r="I334" t="s">
        <v>4640</v>
      </c>
      <c r="J334" t="s">
        <v>41</v>
      </c>
      <c r="K334" t="s">
        <v>5075</v>
      </c>
      <c r="L334" t="s">
        <v>41</v>
      </c>
      <c r="M334">
        <v>1800</v>
      </c>
      <c r="N334" t="s">
        <v>4656</v>
      </c>
      <c r="O334" t="s">
        <v>2580</v>
      </c>
      <c r="P334" t="s">
        <v>4159</v>
      </c>
      <c r="Q334" t="s">
        <v>4210</v>
      </c>
      <c r="R334" t="s">
        <v>2548</v>
      </c>
      <c r="S334" t="s">
        <v>2549</v>
      </c>
      <c r="T334" t="s">
        <v>4660</v>
      </c>
      <c r="U334">
        <v>0</v>
      </c>
      <c r="V334">
        <v>0</v>
      </c>
      <c r="X334" t="s">
        <v>5076</v>
      </c>
      <c r="Y334" s="266">
        <v>44386.340115740742</v>
      </c>
      <c r="Z334" t="s">
        <v>3829</v>
      </c>
      <c r="AA334" s="266">
        <v>44386.340115740742</v>
      </c>
      <c r="AB334" t="s">
        <v>3829</v>
      </c>
      <c r="AC334" t="s">
        <v>3831</v>
      </c>
      <c r="AD334" t="s">
        <v>3831</v>
      </c>
      <c r="AE334" t="s">
        <v>3831</v>
      </c>
      <c r="AF334" t="s">
        <v>3831</v>
      </c>
      <c r="AG334" t="s">
        <v>3831</v>
      </c>
      <c r="AH334" t="s">
        <v>3831</v>
      </c>
      <c r="AI334">
        <v>34.990564999999997</v>
      </c>
    </row>
    <row r="335" spans="2:35" x14ac:dyDescent="0.25">
      <c r="B335">
        <v>337</v>
      </c>
      <c r="C335" t="s">
        <v>4286</v>
      </c>
      <c r="D335">
        <v>1030</v>
      </c>
      <c r="E335" t="s">
        <v>5077</v>
      </c>
      <c r="F335" t="s">
        <v>2540</v>
      </c>
      <c r="G335" t="s">
        <v>4255</v>
      </c>
      <c r="H335" t="s">
        <v>4654</v>
      </c>
      <c r="I335" t="s">
        <v>4640</v>
      </c>
      <c r="K335" t="s">
        <v>5078</v>
      </c>
      <c r="M335">
        <v>2001</v>
      </c>
      <c r="N335" t="s">
        <v>4681</v>
      </c>
      <c r="O335" t="s">
        <v>4157</v>
      </c>
      <c r="P335" t="s">
        <v>4158</v>
      </c>
      <c r="Q335" t="s">
        <v>4169</v>
      </c>
      <c r="R335" t="s">
        <v>2548</v>
      </c>
      <c r="S335" t="s">
        <v>2549</v>
      </c>
      <c r="U335">
        <v>0</v>
      </c>
      <c r="V335">
        <v>0</v>
      </c>
      <c r="X335" t="s">
        <v>5079</v>
      </c>
      <c r="Y335" s="266">
        <v>44386.340115740742</v>
      </c>
      <c r="Z335" t="s">
        <v>3829</v>
      </c>
      <c r="AA335" s="266">
        <v>44386.340115740742</v>
      </c>
      <c r="AB335" t="s">
        <v>3829</v>
      </c>
      <c r="AC335" t="s">
        <v>3831</v>
      </c>
      <c r="AD335" t="s">
        <v>3831</v>
      </c>
      <c r="AE335" t="s">
        <v>3831</v>
      </c>
      <c r="AF335" t="s">
        <v>3831</v>
      </c>
      <c r="AG335" t="s">
        <v>3831</v>
      </c>
      <c r="AH335" t="s">
        <v>3831</v>
      </c>
      <c r="AI335">
        <v>86.546329999999998</v>
      </c>
    </row>
    <row r="336" spans="2:35" x14ac:dyDescent="0.25">
      <c r="B336">
        <v>338</v>
      </c>
      <c r="C336" t="s">
        <v>4286</v>
      </c>
      <c r="D336">
        <v>1031</v>
      </c>
      <c r="E336" t="s">
        <v>5080</v>
      </c>
      <c r="F336" t="s">
        <v>2540</v>
      </c>
      <c r="G336" t="s">
        <v>4125</v>
      </c>
      <c r="H336" t="s">
        <v>4984</v>
      </c>
      <c r="I336" t="s">
        <v>4640</v>
      </c>
      <c r="K336" t="s">
        <v>5081</v>
      </c>
      <c r="M336">
        <v>1990</v>
      </c>
      <c r="N336" t="s">
        <v>4985</v>
      </c>
      <c r="O336" t="s">
        <v>2580</v>
      </c>
      <c r="P336" t="s">
        <v>4161</v>
      </c>
      <c r="Q336" t="s">
        <v>5082</v>
      </c>
      <c r="R336" t="s">
        <v>2548</v>
      </c>
      <c r="S336" t="s">
        <v>2549</v>
      </c>
      <c r="U336">
        <v>0</v>
      </c>
      <c r="V336">
        <v>0</v>
      </c>
      <c r="X336" t="s">
        <v>5083</v>
      </c>
      <c r="Y336" s="266">
        <v>44386.340115740742</v>
      </c>
      <c r="Z336" t="s">
        <v>3829</v>
      </c>
      <c r="AA336" s="266">
        <v>44386.340115740742</v>
      </c>
      <c r="AB336" t="s">
        <v>3829</v>
      </c>
      <c r="AC336" t="s">
        <v>3831</v>
      </c>
      <c r="AD336" t="s">
        <v>3831</v>
      </c>
      <c r="AE336" t="s">
        <v>3831</v>
      </c>
      <c r="AF336" t="s">
        <v>3831</v>
      </c>
      <c r="AG336" t="s">
        <v>3831</v>
      </c>
      <c r="AH336" t="s">
        <v>3831</v>
      </c>
      <c r="AI336">
        <v>98.319702000000007</v>
      </c>
    </row>
    <row r="337" spans="2:35" x14ac:dyDescent="0.25">
      <c r="B337">
        <v>339</v>
      </c>
      <c r="C337" t="s">
        <v>4286</v>
      </c>
      <c r="D337">
        <v>1032</v>
      </c>
      <c r="E337" t="s">
        <v>5084</v>
      </c>
      <c r="F337" t="s">
        <v>2540</v>
      </c>
      <c r="G337" t="s">
        <v>4125</v>
      </c>
      <c r="H337" t="s">
        <v>4984</v>
      </c>
      <c r="I337" t="s">
        <v>4640</v>
      </c>
      <c r="J337" t="s">
        <v>41</v>
      </c>
      <c r="K337" t="s">
        <v>4844</v>
      </c>
      <c r="L337" t="s">
        <v>41</v>
      </c>
      <c r="M337">
        <v>1995</v>
      </c>
      <c r="N337" t="s">
        <v>4985</v>
      </c>
      <c r="O337" t="s">
        <v>2660</v>
      </c>
      <c r="P337" t="s">
        <v>2733</v>
      </c>
      <c r="Q337" t="s">
        <v>2744</v>
      </c>
      <c r="R337" t="s">
        <v>2548</v>
      </c>
      <c r="S337" t="s">
        <v>2549</v>
      </c>
      <c r="T337" t="s">
        <v>4660</v>
      </c>
      <c r="U337">
        <v>0</v>
      </c>
      <c r="V337">
        <v>0</v>
      </c>
      <c r="X337" t="s">
        <v>5085</v>
      </c>
      <c r="Y337" s="266">
        <v>44386.340115740742</v>
      </c>
      <c r="Z337" t="s">
        <v>3829</v>
      </c>
      <c r="AA337" s="266">
        <v>44386.340115740742</v>
      </c>
      <c r="AB337" t="s">
        <v>3829</v>
      </c>
      <c r="AC337" t="s">
        <v>3831</v>
      </c>
      <c r="AD337" t="s">
        <v>3831</v>
      </c>
      <c r="AE337" t="s">
        <v>3831</v>
      </c>
      <c r="AF337" t="s">
        <v>3831</v>
      </c>
      <c r="AG337" t="s">
        <v>3831</v>
      </c>
      <c r="AH337" t="s">
        <v>3831</v>
      </c>
      <c r="AI337">
        <v>27.40089</v>
      </c>
    </row>
    <row r="338" spans="2:35" x14ac:dyDescent="0.25">
      <c r="B338">
        <v>340</v>
      </c>
      <c r="C338" t="s">
        <v>4286</v>
      </c>
      <c r="D338">
        <v>1034</v>
      </c>
      <c r="E338" t="s">
        <v>5086</v>
      </c>
      <c r="F338" t="s">
        <v>2540</v>
      </c>
      <c r="G338" t="s">
        <v>4125</v>
      </c>
      <c r="H338" t="s">
        <v>4984</v>
      </c>
      <c r="I338" t="s">
        <v>4640</v>
      </c>
      <c r="K338" t="s">
        <v>4198</v>
      </c>
      <c r="M338">
        <v>1975</v>
      </c>
      <c r="N338" t="s">
        <v>4985</v>
      </c>
      <c r="O338" t="s">
        <v>4157</v>
      </c>
      <c r="P338" t="s">
        <v>4168</v>
      </c>
      <c r="Q338" t="s">
        <v>4272</v>
      </c>
      <c r="R338" t="s">
        <v>2548</v>
      </c>
      <c r="S338" t="s">
        <v>2549</v>
      </c>
      <c r="U338">
        <v>0</v>
      </c>
      <c r="V338">
        <v>0</v>
      </c>
      <c r="X338" t="s">
        <v>5087</v>
      </c>
      <c r="Y338" s="266">
        <v>44386.340115740742</v>
      </c>
      <c r="Z338" t="s">
        <v>3829</v>
      </c>
      <c r="AA338" s="266">
        <v>44386.340115740742</v>
      </c>
      <c r="AB338" t="s">
        <v>3829</v>
      </c>
      <c r="AC338" t="s">
        <v>3831</v>
      </c>
      <c r="AD338" t="s">
        <v>3831</v>
      </c>
      <c r="AE338" t="s">
        <v>3831</v>
      </c>
      <c r="AF338" t="s">
        <v>3831</v>
      </c>
      <c r="AG338" t="s">
        <v>3831</v>
      </c>
      <c r="AH338" t="s">
        <v>3831</v>
      </c>
      <c r="AI338">
        <v>44.633358000000001</v>
      </c>
    </row>
    <row r="339" spans="2:35" x14ac:dyDescent="0.25">
      <c r="B339">
        <v>341</v>
      </c>
      <c r="C339" t="s">
        <v>4286</v>
      </c>
      <c r="D339">
        <v>1155</v>
      </c>
      <c r="E339" t="s">
        <v>5088</v>
      </c>
      <c r="F339" t="s">
        <v>2540</v>
      </c>
      <c r="G339" t="s">
        <v>2541</v>
      </c>
      <c r="H339" t="s">
        <v>2542</v>
      </c>
      <c r="I339" t="s">
        <v>2543</v>
      </c>
      <c r="J339" t="s">
        <v>4495</v>
      </c>
      <c r="K339" s="16">
        <v>38563</v>
      </c>
      <c r="L339" t="s">
        <v>4495</v>
      </c>
      <c r="M339">
        <v>2003</v>
      </c>
      <c r="N339" t="s">
        <v>2557</v>
      </c>
      <c r="O339" t="s">
        <v>2580</v>
      </c>
      <c r="P339" t="s">
        <v>2747</v>
      </c>
      <c r="Q339" t="s">
        <v>4231</v>
      </c>
      <c r="R339" t="s">
        <v>2548</v>
      </c>
      <c r="S339" t="s">
        <v>2549</v>
      </c>
      <c r="U339">
        <v>0</v>
      </c>
      <c r="V339">
        <v>0</v>
      </c>
      <c r="X339" t="s">
        <v>5089</v>
      </c>
      <c r="Y339" s="266">
        <v>44386.340115740742</v>
      </c>
      <c r="Z339" t="s">
        <v>3829</v>
      </c>
      <c r="AA339" s="266">
        <v>44386.340115740742</v>
      </c>
      <c r="AB339" t="s">
        <v>3829</v>
      </c>
      <c r="AC339" t="s">
        <v>3831</v>
      </c>
      <c r="AD339" t="s">
        <v>3831</v>
      </c>
      <c r="AE339" t="s">
        <v>3831</v>
      </c>
      <c r="AF339" t="s">
        <v>3831</v>
      </c>
      <c r="AG339" t="s">
        <v>3831</v>
      </c>
      <c r="AH339" t="s">
        <v>3831</v>
      </c>
      <c r="AI339">
        <v>37.782601999999997</v>
      </c>
    </row>
    <row r="340" spans="2:35" x14ac:dyDescent="0.25">
      <c r="B340">
        <v>371</v>
      </c>
      <c r="C340" t="s">
        <v>4286</v>
      </c>
      <c r="D340">
        <v>1035</v>
      </c>
      <c r="E340" t="s">
        <v>5090</v>
      </c>
      <c r="F340" t="s">
        <v>2540</v>
      </c>
      <c r="G340" t="s">
        <v>4125</v>
      </c>
      <c r="H340" t="s">
        <v>4984</v>
      </c>
      <c r="I340" t="s">
        <v>4640</v>
      </c>
      <c r="K340" t="s">
        <v>4560</v>
      </c>
      <c r="M340">
        <v>1939</v>
      </c>
      <c r="N340" t="s">
        <v>5091</v>
      </c>
      <c r="O340" t="s">
        <v>2580</v>
      </c>
      <c r="P340" t="s">
        <v>4161</v>
      </c>
      <c r="Q340" t="s">
        <v>5092</v>
      </c>
      <c r="R340" t="s">
        <v>2548</v>
      </c>
      <c r="S340" t="s">
        <v>2549</v>
      </c>
      <c r="U340">
        <v>0</v>
      </c>
      <c r="V340">
        <v>0</v>
      </c>
      <c r="X340" t="s">
        <v>5093</v>
      </c>
      <c r="Y340" s="266">
        <v>44386.340115740742</v>
      </c>
      <c r="Z340" t="s">
        <v>3829</v>
      </c>
      <c r="AA340" s="266">
        <v>44386.340115740742</v>
      </c>
      <c r="AB340" t="s">
        <v>3829</v>
      </c>
      <c r="AC340" t="s">
        <v>3831</v>
      </c>
      <c r="AD340" t="s">
        <v>3831</v>
      </c>
      <c r="AE340" t="s">
        <v>3831</v>
      </c>
      <c r="AF340" t="s">
        <v>3831</v>
      </c>
      <c r="AG340" t="s">
        <v>3831</v>
      </c>
      <c r="AH340" t="s">
        <v>3831</v>
      </c>
      <c r="AI340">
        <v>36.946503999999997</v>
      </c>
    </row>
    <row r="341" spans="2:35" x14ac:dyDescent="0.25">
      <c r="B341">
        <v>372</v>
      </c>
      <c r="C341" t="s">
        <v>4286</v>
      </c>
      <c r="D341">
        <v>1036</v>
      </c>
      <c r="E341" t="s">
        <v>5094</v>
      </c>
      <c r="F341" t="s">
        <v>2540</v>
      </c>
      <c r="G341" t="s">
        <v>4125</v>
      </c>
      <c r="H341" t="s">
        <v>4984</v>
      </c>
      <c r="I341" t="s">
        <v>4640</v>
      </c>
      <c r="K341" t="s">
        <v>3925</v>
      </c>
      <c r="M341">
        <v>1939</v>
      </c>
      <c r="N341" t="s">
        <v>4985</v>
      </c>
      <c r="O341" t="s">
        <v>2580</v>
      </c>
      <c r="P341" t="s">
        <v>4161</v>
      </c>
      <c r="Q341" t="s">
        <v>5092</v>
      </c>
      <c r="R341" t="s">
        <v>2548</v>
      </c>
      <c r="S341" t="s">
        <v>2549</v>
      </c>
      <c r="U341">
        <v>0</v>
      </c>
      <c r="V341">
        <v>0</v>
      </c>
      <c r="X341" t="s">
        <v>5095</v>
      </c>
      <c r="Y341" s="266">
        <v>44386.340115740742</v>
      </c>
      <c r="Z341" t="s">
        <v>3829</v>
      </c>
      <c r="AA341" s="266">
        <v>44386.340115740742</v>
      </c>
      <c r="AB341" t="s">
        <v>3829</v>
      </c>
      <c r="AC341" t="s">
        <v>3831</v>
      </c>
      <c r="AD341" t="s">
        <v>3831</v>
      </c>
      <c r="AE341" t="s">
        <v>3831</v>
      </c>
      <c r="AF341" t="s">
        <v>3831</v>
      </c>
      <c r="AG341" t="s">
        <v>3831</v>
      </c>
      <c r="AH341" t="s">
        <v>3831</v>
      </c>
      <c r="AI341">
        <v>12.236738000000001</v>
      </c>
    </row>
    <row r="342" spans="2:35" x14ac:dyDescent="0.25">
      <c r="B342">
        <v>373</v>
      </c>
      <c r="C342" t="s">
        <v>4286</v>
      </c>
      <c r="D342" t="s">
        <v>5096</v>
      </c>
      <c r="E342" t="s">
        <v>5097</v>
      </c>
      <c r="F342" t="s">
        <v>2540</v>
      </c>
      <c r="H342" t="s">
        <v>5098</v>
      </c>
      <c r="K342" t="s">
        <v>3853</v>
      </c>
      <c r="N342" t="s">
        <v>5099</v>
      </c>
      <c r="O342" t="s">
        <v>4157</v>
      </c>
      <c r="P342" t="s">
        <v>4168</v>
      </c>
      <c r="Q342" t="s">
        <v>4272</v>
      </c>
      <c r="R342" t="s">
        <v>2548</v>
      </c>
      <c r="S342" t="s">
        <v>2549</v>
      </c>
      <c r="U342">
        <v>0</v>
      </c>
      <c r="V342">
        <v>0</v>
      </c>
      <c r="X342" t="s">
        <v>5100</v>
      </c>
      <c r="Y342" s="266">
        <v>44386.340115740742</v>
      </c>
      <c r="Z342" t="s">
        <v>3829</v>
      </c>
      <c r="AA342" s="266">
        <v>44386.340115740742</v>
      </c>
      <c r="AB342" t="s">
        <v>3829</v>
      </c>
      <c r="AC342" t="s">
        <v>3831</v>
      </c>
      <c r="AD342" t="s">
        <v>3831</v>
      </c>
      <c r="AE342" t="s">
        <v>3831</v>
      </c>
      <c r="AF342" t="s">
        <v>3831</v>
      </c>
      <c r="AG342" t="s">
        <v>3831</v>
      </c>
      <c r="AH342" t="s">
        <v>3831</v>
      </c>
      <c r="AI342">
        <v>14.086225000000001</v>
      </c>
    </row>
    <row r="343" spans="2:35" x14ac:dyDescent="0.25">
      <c r="B343">
        <v>374</v>
      </c>
      <c r="C343" t="s">
        <v>4286</v>
      </c>
      <c r="D343">
        <v>1039</v>
      </c>
      <c r="E343" t="s">
        <v>5101</v>
      </c>
      <c r="F343" t="s">
        <v>2540</v>
      </c>
      <c r="G343" t="s">
        <v>4125</v>
      </c>
      <c r="H343" t="s">
        <v>4984</v>
      </c>
      <c r="I343" t="s">
        <v>4640</v>
      </c>
      <c r="J343" t="s">
        <v>41</v>
      </c>
      <c r="K343" t="s">
        <v>4345</v>
      </c>
      <c r="L343" t="s">
        <v>41</v>
      </c>
      <c r="M343">
        <v>2015</v>
      </c>
      <c r="N343" t="s">
        <v>4985</v>
      </c>
      <c r="O343" t="s">
        <v>2591</v>
      </c>
      <c r="P343" t="s">
        <v>2622</v>
      </c>
      <c r="Q343" t="s">
        <v>4228</v>
      </c>
      <c r="R343" t="s">
        <v>2548</v>
      </c>
      <c r="S343" t="s">
        <v>2549</v>
      </c>
      <c r="T343" t="s">
        <v>4660</v>
      </c>
      <c r="U343">
        <v>0</v>
      </c>
      <c r="V343">
        <v>0</v>
      </c>
      <c r="X343" t="s">
        <v>5102</v>
      </c>
      <c r="Y343" s="266">
        <v>44386.340115740742</v>
      </c>
      <c r="Z343" t="s">
        <v>3829</v>
      </c>
      <c r="AA343" s="266">
        <v>44386.340115740742</v>
      </c>
      <c r="AB343" t="s">
        <v>3829</v>
      </c>
      <c r="AC343" t="s">
        <v>3831</v>
      </c>
      <c r="AD343" t="s">
        <v>3831</v>
      </c>
      <c r="AE343" t="s">
        <v>3831</v>
      </c>
      <c r="AF343" t="s">
        <v>3831</v>
      </c>
      <c r="AG343" t="s">
        <v>3831</v>
      </c>
      <c r="AH343" t="s">
        <v>3831</v>
      </c>
      <c r="AI343">
        <v>32.910035999999998</v>
      </c>
    </row>
    <row r="344" spans="2:35" x14ac:dyDescent="0.25">
      <c r="B344">
        <v>375</v>
      </c>
      <c r="C344" t="s">
        <v>4286</v>
      </c>
      <c r="D344">
        <v>1040</v>
      </c>
      <c r="E344" t="s">
        <v>5103</v>
      </c>
      <c r="F344" t="s">
        <v>2540</v>
      </c>
      <c r="G344" t="s">
        <v>4125</v>
      </c>
      <c r="H344" t="s">
        <v>4984</v>
      </c>
      <c r="I344" t="s">
        <v>4640</v>
      </c>
      <c r="J344" t="s">
        <v>41</v>
      </c>
      <c r="K344" s="16">
        <v>21677</v>
      </c>
      <c r="L344" t="s">
        <v>41</v>
      </c>
      <c r="M344">
        <v>1995</v>
      </c>
      <c r="N344" t="s">
        <v>4985</v>
      </c>
      <c r="O344" t="s">
        <v>2545</v>
      </c>
      <c r="P344" t="s">
        <v>2546</v>
      </c>
      <c r="Q344" t="s">
        <v>2647</v>
      </c>
      <c r="R344" t="s">
        <v>2548</v>
      </c>
      <c r="S344" t="s">
        <v>2549</v>
      </c>
      <c r="T344" t="s">
        <v>4660</v>
      </c>
      <c r="U344">
        <v>0</v>
      </c>
      <c r="V344">
        <v>0</v>
      </c>
      <c r="X344" t="s">
        <v>5104</v>
      </c>
      <c r="Y344" s="266">
        <v>44386.340115740742</v>
      </c>
      <c r="Z344" t="s">
        <v>3829</v>
      </c>
      <c r="AA344" s="266">
        <v>44386.340115740742</v>
      </c>
      <c r="AB344" t="s">
        <v>3829</v>
      </c>
      <c r="AC344" t="s">
        <v>3831</v>
      </c>
      <c r="AD344" t="s">
        <v>3831</v>
      </c>
      <c r="AE344" t="s">
        <v>3831</v>
      </c>
      <c r="AF344" t="s">
        <v>3831</v>
      </c>
      <c r="AG344" t="s">
        <v>3831</v>
      </c>
      <c r="AH344" t="s">
        <v>3831</v>
      </c>
      <c r="AI344">
        <v>21.676935</v>
      </c>
    </row>
    <row r="345" spans="2:35" x14ac:dyDescent="0.25">
      <c r="B345">
        <v>376</v>
      </c>
      <c r="C345" t="s">
        <v>4286</v>
      </c>
      <c r="D345">
        <v>1041</v>
      </c>
      <c r="E345" t="s">
        <v>5105</v>
      </c>
      <c r="F345" t="s">
        <v>2540</v>
      </c>
      <c r="G345" t="s">
        <v>4125</v>
      </c>
      <c r="H345" t="s">
        <v>5106</v>
      </c>
      <c r="I345" t="s">
        <v>4640</v>
      </c>
      <c r="K345" t="s">
        <v>4844</v>
      </c>
      <c r="M345">
        <v>1956</v>
      </c>
      <c r="N345" t="s">
        <v>5107</v>
      </c>
      <c r="O345" t="s">
        <v>4157</v>
      </c>
      <c r="P345" t="s">
        <v>4168</v>
      </c>
      <c r="Q345" t="s">
        <v>4272</v>
      </c>
      <c r="R345" t="s">
        <v>2548</v>
      </c>
      <c r="S345" t="s">
        <v>2549</v>
      </c>
      <c r="U345">
        <v>0</v>
      </c>
      <c r="V345">
        <v>0</v>
      </c>
      <c r="X345" t="s">
        <v>5108</v>
      </c>
      <c r="Y345" s="266">
        <v>44386.340115740742</v>
      </c>
      <c r="Z345" t="s">
        <v>3829</v>
      </c>
      <c r="AA345" s="266">
        <v>44386.340115740742</v>
      </c>
      <c r="AB345" t="s">
        <v>3829</v>
      </c>
      <c r="AC345" t="s">
        <v>3831</v>
      </c>
      <c r="AD345" t="s">
        <v>3831</v>
      </c>
      <c r="AE345" t="s">
        <v>3831</v>
      </c>
      <c r="AF345" t="s">
        <v>3831</v>
      </c>
      <c r="AG345" t="s">
        <v>3831</v>
      </c>
      <c r="AH345" t="s">
        <v>3831</v>
      </c>
      <c r="AI345">
        <v>61.322755999999998</v>
      </c>
    </row>
    <row r="346" spans="2:35" x14ac:dyDescent="0.25">
      <c r="B346">
        <v>377</v>
      </c>
      <c r="C346" t="s">
        <v>4286</v>
      </c>
      <c r="D346">
        <v>1042</v>
      </c>
      <c r="E346" t="s">
        <v>5109</v>
      </c>
      <c r="F346" t="s">
        <v>2540</v>
      </c>
      <c r="G346" t="s">
        <v>4125</v>
      </c>
      <c r="H346" t="s">
        <v>5106</v>
      </c>
      <c r="I346" t="s">
        <v>4640</v>
      </c>
      <c r="K346" t="s">
        <v>5110</v>
      </c>
      <c r="M346">
        <v>1960</v>
      </c>
      <c r="N346" t="s">
        <v>5107</v>
      </c>
      <c r="O346" t="s">
        <v>4157</v>
      </c>
      <c r="P346" t="s">
        <v>4168</v>
      </c>
      <c r="Q346" t="s">
        <v>4272</v>
      </c>
      <c r="R346" t="s">
        <v>2548</v>
      </c>
      <c r="S346" t="s">
        <v>2549</v>
      </c>
      <c r="U346">
        <v>0</v>
      </c>
      <c r="V346">
        <v>0</v>
      </c>
      <c r="X346" t="s">
        <v>5111</v>
      </c>
      <c r="Y346" s="266">
        <v>44386.340115740742</v>
      </c>
      <c r="Z346" t="s">
        <v>3829</v>
      </c>
      <c r="AA346" s="266">
        <v>44386.340115740742</v>
      </c>
      <c r="AB346" t="s">
        <v>3829</v>
      </c>
      <c r="AC346" t="s">
        <v>3831</v>
      </c>
      <c r="AD346" t="s">
        <v>3831</v>
      </c>
      <c r="AE346" t="s">
        <v>3831</v>
      </c>
      <c r="AF346" t="s">
        <v>3831</v>
      </c>
      <c r="AG346" t="s">
        <v>3831</v>
      </c>
      <c r="AH346" t="s">
        <v>3831</v>
      </c>
      <c r="AI346">
        <v>117.44150399999999</v>
      </c>
    </row>
    <row r="347" spans="2:35" x14ac:dyDescent="0.25">
      <c r="B347">
        <v>378</v>
      </c>
      <c r="C347" t="s">
        <v>4286</v>
      </c>
      <c r="D347">
        <v>1043</v>
      </c>
      <c r="E347" t="s">
        <v>5112</v>
      </c>
      <c r="F347" t="s">
        <v>2540</v>
      </c>
      <c r="G347" t="s">
        <v>4125</v>
      </c>
      <c r="H347" t="s">
        <v>5106</v>
      </c>
      <c r="I347" t="s">
        <v>4640</v>
      </c>
      <c r="J347" t="s">
        <v>3886</v>
      </c>
      <c r="K347" t="s">
        <v>4758</v>
      </c>
      <c r="M347">
        <v>1938</v>
      </c>
      <c r="N347" t="s">
        <v>5107</v>
      </c>
      <c r="O347" t="s">
        <v>2580</v>
      </c>
      <c r="P347" t="s">
        <v>4159</v>
      </c>
      <c r="Q347" t="s">
        <v>4170</v>
      </c>
      <c r="R347" t="s">
        <v>2548</v>
      </c>
      <c r="S347" t="s">
        <v>2549</v>
      </c>
      <c r="U347">
        <v>0</v>
      </c>
      <c r="V347">
        <v>0</v>
      </c>
      <c r="X347" t="s">
        <v>5113</v>
      </c>
      <c r="Y347" s="266">
        <v>44386.340115740742</v>
      </c>
      <c r="Z347" t="s">
        <v>3829</v>
      </c>
      <c r="AA347" s="266">
        <v>44386.340115740742</v>
      </c>
      <c r="AB347" t="s">
        <v>3829</v>
      </c>
      <c r="AC347" t="s">
        <v>3831</v>
      </c>
      <c r="AD347" t="s">
        <v>3831</v>
      </c>
      <c r="AE347" t="s">
        <v>3831</v>
      </c>
      <c r="AF347" t="s">
        <v>3831</v>
      </c>
      <c r="AG347" t="s">
        <v>3831</v>
      </c>
      <c r="AH347" t="s">
        <v>3831</v>
      </c>
      <c r="AI347">
        <v>29.525099999999998</v>
      </c>
    </row>
    <row r="348" spans="2:35" x14ac:dyDescent="0.25">
      <c r="B348">
        <v>379</v>
      </c>
      <c r="C348" t="s">
        <v>4286</v>
      </c>
      <c r="D348" t="s">
        <v>5114</v>
      </c>
      <c r="E348" t="s">
        <v>5112</v>
      </c>
      <c r="F348" t="s">
        <v>2540</v>
      </c>
      <c r="H348" t="s">
        <v>5106</v>
      </c>
      <c r="I348" t="s">
        <v>4640</v>
      </c>
      <c r="K348" t="s">
        <v>5115</v>
      </c>
      <c r="M348">
        <v>1938</v>
      </c>
      <c r="N348" t="s">
        <v>5107</v>
      </c>
      <c r="O348" t="s">
        <v>2591</v>
      </c>
      <c r="P348" t="s">
        <v>2591</v>
      </c>
      <c r="Q348" t="s">
        <v>4261</v>
      </c>
      <c r="R348" t="s">
        <v>2548</v>
      </c>
      <c r="S348" t="s">
        <v>2549</v>
      </c>
      <c r="U348">
        <v>0</v>
      </c>
      <c r="V348">
        <v>0</v>
      </c>
      <c r="X348" t="s">
        <v>5116</v>
      </c>
      <c r="Y348" s="266">
        <v>44386.340115740742</v>
      </c>
      <c r="Z348" t="s">
        <v>3829</v>
      </c>
      <c r="AA348" s="266">
        <v>44386.340115740742</v>
      </c>
      <c r="AB348" t="s">
        <v>3829</v>
      </c>
      <c r="AC348" t="s">
        <v>3831</v>
      </c>
      <c r="AD348" t="s">
        <v>3831</v>
      </c>
      <c r="AE348" t="s">
        <v>3831</v>
      </c>
      <c r="AF348" t="s">
        <v>3831</v>
      </c>
      <c r="AG348" t="s">
        <v>3831</v>
      </c>
      <c r="AH348" t="s">
        <v>3831</v>
      </c>
      <c r="AI348">
        <v>30.711074</v>
      </c>
    </row>
    <row r="349" spans="2:35" x14ac:dyDescent="0.25">
      <c r="B349">
        <v>380</v>
      </c>
      <c r="C349" t="s">
        <v>4286</v>
      </c>
      <c r="D349">
        <v>1044</v>
      </c>
      <c r="E349" t="s">
        <v>5117</v>
      </c>
      <c r="F349" t="s">
        <v>2540</v>
      </c>
      <c r="G349" t="s">
        <v>4125</v>
      </c>
      <c r="H349" t="s">
        <v>5106</v>
      </c>
      <c r="I349" t="s">
        <v>4640</v>
      </c>
      <c r="K349" t="s">
        <v>5118</v>
      </c>
      <c r="M349">
        <v>1992</v>
      </c>
      <c r="N349" t="s">
        <v>5107</v>
      </c>
      <c r="O349" t="s">
        <v>4157</v>
      </c>
      <c r="P349" t="s">
        <v>4168</v>
      </c>
      <c r="Q349" t="s">
        <v>4244</v>
      </c>
      <c r="R349" t="s">
        <v>2548</v>
      </c>
      <c r="S349" t="s">
        <v>2549</v>
      </c>
      <c r="U349">
        <v>0</v>
      </c>
      <c r="V349">
        <v>0</v>
      </c>
      <c r="X349" t="s">
        <v>5119</v>
      </c>
      <c r="Y349" s="266">
        <v>44386.340115740742</v>
      </c>
      <c r="Z349" t="s">
        <v>3829</v>
      </c>
      <c r="AA349" s="266">
        <v>44386.340115740742</v>
      </c>
      <c r="AB349" t="s">
        <v>3829</v>
      </c>
      <c r="AC349" t="s">
        <v>3831</v>
      </c>
      <c r="AD349" t="s">
        <v>3831</v>
      </c>
      <c r="AE349" t="s">
        <v>3831</v>
      </c>
      <c r="AF349" t="s">
        <v>3831</v>
      </c>
      <c r="AG349" t="s">
        <v>3831</v>
      </c>
      <c r="AH349" t="s">
        <v>3831</v>
      </c>
      <c r="AI349">
        <v>79.490774999999999</v>
      </c>
    </row>
    <row r="350" spans="2:35" x14ac:dyDescent="0.25">
      <c r="B350">
        <v>381</v>
      </c>
      <c r="C350" t="s">
        <v>4286</v>
      </c>
      <c r="D350">
        <v>1045</v>
      </c>
      <c r="E350" t="s">
        <v>5120</v>
      </c>
      <c r="F350" t="s">
        <v>2540</v>
      </c>
      <c r="G350" t="s">
        <v>4125</v>
      </c>
      <c r="H350" t="s">
        <v>5106</v>
      </c>
      <c r="I350" t="s">
        <v>4640</v>
      </c>
      <c r="K350" t="s">
        <v>5121</v>
      </c>
      <c r="M350">
        <v>1992</v>
      </c>
      <c r="N350" t="s">
        <v>5107</v>
      </c>
      <c r="O350" t="s">
        <v>4157</v>
      </c>
      <c r="P350" t="s">
        <v>4168</v>
      </c>
      <c r="Q350" t="s">
        <v>4207</v>
      </c>
      <c r="R350" t="s">
        <v>2548</v>
      </c>
      <c r="S350" t="s">
        <v>2549</v>
      </c>
      <c r="U350">
        <v>0</v>
      </c>
      <c r="V350">
        <v>0</v>
      </c>
      <c r="X350" t="s">
        <v>5122</v>
      </c>
      <c r="Y350" s="266">
        <v>44386.340115740742</v>
      </c>
      <c r="Z350" t="s">
        <v>3829</v>
      </c>
      <c r="AA350" s="266">
        <v>44386.340115740742</v>
      </c>
      <c r="AB350" t="s">
        <v>3829</v>
      </c>
      <c r="AC350" t="s">
        <v>3831</v>
      </c>
      <c r="AD350" t="s">
        <v>3831</v>
      </c>
      <c r="AE350" t="s">
        <v>3831</v>
      </c>
      <c r="AF350" t="s">
        <v>3831</v>
      </c>
      <c r="AG350" t="s">
        <v>3831</v>
      </c>
      <c r="AH350" t="s">
        <v>3831</v>
      </c>
      <c r="AI350">
        <v>110.630065</v>
      </c>
    </row>
    <row r="351" spans="2:35" x14ac:dyDescent="0.25">
      <c r="B351">
        <v>382</v>
      </c>
      <c r="C351" t="s">
        <v>4286</v>
      </c>
      <c r="D351" t="s">
        <v>5123</v>
      </c>
      <c r="E351" t="s">
        <v>5120</v>
      </c>
      <c r="F351" t="s">
        <v>2540</v>
      </c>
      <c r="H351" t="s">
        <v>5106</v>
      </c>
      <c r="I351" t="s">
        <v>4640</v>
      </c>
      <c r="K351" t="s">
        <v>4659</v>
      </c>
      <c r="M351">
        <v>1992</v>
      </c>
      <c r="N351" t="s">
        <v>5107</v>
      </c>
      <c r="O351" t="s">
        <v>4157</v>
      </c>
      <c r="P351" t="s">
        <v>4168</v>
      </c>
      <c r="Q351" t="s">
        <v>4207</v>
      </c>
      <c r="R351" t="s">
        <v>2548</v>
      </c>
      <c r="S351" t="s">
        <v>2549</v>
      </c>
      <c r="U351">
        <v>0</v>
      </c>
      <c r="V351">
        <v>0</v>
      </c>
      <c r="X351" t="s">
        <v>5124</v>
      </c>
      <c r="Y351" s="266">
        <v>44386.340115740742</v>
      </c>
      <c r="Z351" t="s">
        <v>3829</v>
      </c>
      <c r="AA351" s="266">
        <v>44386.340115740742</v>
      </c>
      <c r="AB351" t="s">
        <v>3829</v>
      </c>
      <c r="AC351" t="s">
        <v>3831</v>
      </c>
      <c r="AD351" t="s">
        <v>3831</v>
      </c>
      <c r="AE351" t="s">
        <v>3831</v>
      </c>
      <c r="AF351" t="s">
        <v>3831</v>
      </c>
      <c r="AG351" t="s">
        <v>3831</v>
      </c>
      <c r="AH351" t="s">
        <v>3831</v>
      </c>
      <c r="AI351">
        <v>64.554575999999997</v>
      </c>
    </row>
    <row r="352" spans="2:35" x14ac:dyDescent="0.25">
      <c r="B352">
        <v>383</v>
      </c>
      <c r="C352" t="s">
        <v>4286</v>
      </c>
      <c r="D352">
        <v>1046</v>
      </c>
      <c r="E352" t="s">
        <v>5125</v>
      </c>
      <c r="F352" t="s">
        <v>2540</v>
      </c>
      <c r="G352" t="s">
        <v>4255</v>
      </c>
      <c r="H352" t="s">
        <v>5098</v>
      </c>
      <c r="I352" t="s">
        <v>4640</v>
      </c>
      <c r="K352" t="s">
        <v>5126</v>
      </c>
      <c r="M352">
        <v>1978</v>
      </c>
      <c r="N352" t="s">
        <v>5099</v>
      </c>
      <c r="O352" t="s">
        <v>2580</v>
      </c>
      <c r="P352" t="s">
        <v>2747</v>
      </c>
      <c r="Q352" t="s">
        <v>4231</v>
      </c>
      <c r="R352" t="s">
        <v>2548</v>
      </c>
      <c r="S352" t="s">
        <v>2549</v>
      </c>
      <c r="U352">
        <v>0</v>
      </c>
      <c r="V352">
        <v>0</v>
      </c>
      <c r="X352" t="s">
        <v>5127</v>
      </c>
      <c r="Y352" s="266">
        <v>44386.340115740742</v>
      </c>
      <c r="Z352" t="s">
        <v>3829</v>
      </c>
      <c r="AA352" s="266">
        <v>44386.340115740742</v>
      </c>
      <c r="AB352" t="s">
        <v>3829</v>
      </c>
      <c r="AC352" t="s">
        <v>3831</v>
      </c>
      <c r="AD352" t="s">
        <v>3831</v>
      </c>
      <c r="AE352" t="s">
        <v>3831</v>
      </c>
      <c r="AF352" t="s">
        <v>3831</v>
      </c>
      <c r="AG352" t="s">
        <v>3831</v>
      </c>
      <c r="AH352" t="s">
        <v>3831</v>
      </c>
      <c r="AI352">
        <v>186.98557700000001</v>
      </c>
    </row>
    <row r="353" spans="2:35" x14ac:dyDescent="0.25">
      <c r="B353">
        <v>384</v>
      </c>
      <c r="C353" t="s">
        <v>4286</v>
      </c>
      <c r="D353">
        <v>1047</v>
      </c>
      <c r="E353" t="s">
        <v>5128</v>
      </c>
      <c r="F353" t="s">
        <v>2540</v>
      </c>
      <c r="G353" t="s">
        <v>4255</v>
      </c>
      <c r="H353" t="s">
        <v>5098</v>
      </c>
      <c r="I353" t="s">
        <v>4640</v>
      </c>
      <c r="K353" t="s">
        <v>4999</v>
      </c>
      <c r="M353">
        <v>1965</v>
      </c>
      <c r="N353" t="s">
        <v>5099</v>
      </c>
      <c r="O353" t="s">
        <v>2580</v>
      </c>
      <c r="P353" t="s">
        <v>4159</v>
      </c>
      <c r="Q353" t="s">
        <v>4206</v>
      </c>
      <c r="R353" t="s">
        <v>2548</v>
      </c>
      <c r="S353" t="s">
        <v>2549</v>
      </c>
      <c r="U353">
        <v>0</v>
      </c>
      <c r="V353">
        <v>0</v>
      </c>
      <c r="X353" t="s">
        <v>5129</v>
      </c>
      <c r="Y353" s="266">
        <v>44386.340115740742</v>
      </c>
      <c r="Z353" t="s">
        <v>3829</v>
      </c>
      <c r="AA353" s="266">
        <v>44386.340115740742</v>
      </c>
      <c r="AB353" t="s">
        <v>3829</v>
      </c>
      <c r="AC353" t="s">
        <v>3831</v>
      </c>
      <c r="AD353" t="s">
        <v>3831</v>
      </c>
      <c r="AE353" t="s">
        <v>3831</v>
      </c>
      <c r="AF353" t="s">
        <v>3831</v>
      </c>
      <c r="AG353" t="s">
        <v>3831</v>
      </c>
      <c r="AH353" t="s">
        <v>3831</v>
      </c>
      <c r="AI353">
        <v>120.608574</v>
      </c>
    </row>
    <row r="354" spans="2:35" x14ac:dyDescent="0.25">
      <c r="B354">
        <v>385</v>
      </c>
      <c r="C354" t="s">
        <v>4286</v>
      </c>
      <c r="D354">
        <v>1048</v>
      </c>
      <c r="E354" t="s">
        <v>5130</v>
      </c>
      <c r="F354" t="s">
        <v>2540</v>
      </c>
      <c r="G354" t="s">
        <v>4255</v>
      </c>
      <c r="H354" t="s">
        <v>5098</v>
      </c>
      <c r="I354" t="s">
        <v>4640</v>
      </c>
      <c r="K354" t="s">
        <v>4663</v>
      </c>
      <c r="M354">
        <v>1965</v>
      </c>
      <c r="N354" t="s">
        <v>5099</v>
      </c>
      <c r="O354" t="s">
        <v>2580</v>
      </c>
      <c r="P354" t="s">
        <v>4159</v>
      </c>
      <c r="Q354" t="s">
        <v>4186</v>
      </c>
      <c r="R354" t="s">
        <v>2548</v>
      </c>
      <c r="S354" t="s">
        <v>2549</v>
      </c>
      <c r="U354">
        <v>0</v>
      </c>
      <c r="V354">
        <v>0</v>
      </c>
      <c r="X354" t="s">
        <v>5131</v>
      </c>
      <c r="Y354" s="266">
        <v>44386.340115740742</v>
      </c>
      <c r="Z354" t="s">
        <v>3829</v>
      </c>
      <c r="AA354" s="266">
        <v>44386.340115740742</v>
      </c>
      <c r="AB354" t="s">
        <v>3829</v>
      </c>
      <c r="AC354" t="s">
        <v>3831</v>
      </c>
      <c r="AD354" t="s">
        <v>3831</v>
      </c>
      <c r="AE354" t="s">
        <v>3831</v>
      </c>
      <c r="AF354" t="s">
        <v>3831</v>
      </c>
      <c r="AG354" t="s">
        <v>3831</v>
      </c>
      <c r="AH354" t="s">
        <v>3831</v>
      </c>
      <c r="AI354">
        <v>87.666956999999996</v>
      </c>
    </row>
    <row r="355" spans="2:35" x14ac:dyDescent="0.25">
      <c r="B355">
        <v>386</v>
      </c>
      <c r="C355" t="s">
        <v>4286</v>
      </c>
      <c r="D355">
        <v>1054</v>
      </c>
      <c r="E355" t="s">
        <v>5132</v>
      </c>
      <c r="F355" t="s">
        <v>2540</v>
      </c>
      <c r="G355" t="s">
        <v>2541</v>
      </c>
      <c r="H355" t="s">
        <v>2542</v>
      </c>
      <c r="I355" t="s">
        <v>2543</v>
      </c>
      <c r="J355" t="s">
        <v>4044</v>
      </c>
      <c r="K355" t="s">
        <v>4241</v>
      </c>
      <c r="L355" t="s">
        <v>3857</v>
      </c>
      <c r="M355">
        <v>1962</v>
      </c>
      <c r="N355" t="s">
        <v>2677</v>
      </c>
      <c r="O355" t="s">
        <v>2591</v>
      </c>
      <c r="P355" t="s">
        <v>2622</v>
      </c>
      <c r="Q355" t="s">
        <v>2675</v>
      </c>
      <c r="R355" t="s">
        <v>2548</v>
      </c>
      <c r="S355" t="s">
        <v>2549</v>
      </c>
      <c r="U355">
        <v>0</v>
      </c>
      <c r="V355">
        <v>0</v>
      </c>
      <c r="X355" t="s">
        <v>5133</v>
      </c>
      <c r="Y355" s="266">
        <v>44386.340115740742</v>
      </c>
      <c r="Z355" t="s">
        <v>3829</v>
      </c>
      <c r="AA355" s="266">
        <v>44386.340115740742</v>
      </c>
      <c r="AB355" t="s">
        <v>3829</v>
      </c>
      <c r="AC355" t="s">
        <v>3831</v>
      </c>
      <c r="AD355" t="s">
        <v>3831</v>
      </c>
      <c r="AE355" t="s">
        <v>3831</v>
      </c>
      <c r="AF355" t="s">
        <v>3831</v>
      </c>
      <c r="AG355" t="s">
        <v>3831</v>
      </c>
      <c r="AH355" t="s">
        <v>3831</v>
      </c>
      <c r="AI355">
        <v>20.674354999999998</v>
      </c>
    </row>
    <row r="356" spans="2:35" x14ac:dyDescent="0.25">
      <c r="B356">
        <v>387</v>
      </c>
      <c r="C356" t="s">
        <v>4286</v>
      </c>
      <c r="D356">
        <v>1056</v>
      </c>
      <c r="E356" t="s">
        <v>5134</v>
      </c>
      <c r="F356" t="s">
        <v>2540</v>
      </c>
      <c r="G356" t="s">
        <v>2541</v>
      </c>
      <c r="H356" t="s">
        <v>2542</v>
      </c>
      <c r="I356" t="s">
        <v>2543</v>
      </c>
      <c r="J356" t="s">
        <v>4087</v>
      </c>
      <c r="K356" s="16">
        <v>32601</v>
      </c>
      <c r="L356" t="s">
        <v>4087</v>
      </c>
      <c r="M356">
        <v>2009</v>
      </c>
      <c r="N356" t="s">
        <v>2677</v>
      </c>
      <c r="O356" t="s">
        <v>2580</v>
      </c>
      <c r="P356" t="s">
        <v>4159</v>
      </c>
      <c r="Q356" t="s">
        <v>5135</v>
      </c>
      <c r="R356" t="s">
        <v>2548</v>
      </c>
      <c r="S356" t="s">
        <v>2549</v>
      </c>
      <c r="U356">
        <v>0</v>
      </c>
      <c r="V356">
        <v>0</v>
      </c>
      <c r="X356" t="s">
        <v>5136</v>
      </c>
      <c r="Y356" s="266">
        <v>44386.340115740742</v>
      </c>
      <c r="Z356" t="s">
        <v>3829</v>
      </c>
      <c r="AA356" s="266">
        <v>44386.340115740742</v>
      </c>
      <c r="AB356" t="s">
        <v>3829</v>
      </c>
      <c r="AC356" t="s">
        <v>3831</v>
      </c>
      <c r="AD356" t="s">
        <v>3831</v>
      </c>
      <c r="AE356" t="s">
        <v>3831</v>
      </c>
      <c r="AF356" t="s">
        <v>3831</v>
      </c>
      <c r="AG356" t="s">
        <v>3831</v>
      </c>
      <c r="AH356" t="s">
        <v>3831</v>
      </c>
      <c r="AI356">
        <v>32.600703000000003</v>
      </c>
    </row>
    <row r="357" spans="2:35" x14ac:dyDescent="0.25">
      <c r="B357">
        <v>388</v>
      </c>
      <c r="C357" t="s">
        <v>4286</v>
      </c>
      <c r="D357">
        <v>1057</v>
      </c>
      <c r="E357" t="s">
        <v>5137</v>
      </c>
      <c r="F357" t="s">
        <v>2540</v>
      </c>
      <c r="G357" t="s">
        <v>2541</v>
      </c>
      <c r="H357" t="s">
        <v>2542</v>
      </c>
      <c r="I357" t="s">
        <v>2543</v>
      </c>
      <c r="J357" t="s">
        <v>3886</v>
      </c>
      <c r="K357" s="16">
        <v>8043</v>
      </c>
      <c r="L357" t="s">
        <v>4087</v>
      </c>
      <c r="M357">
        <v>1990</v>
      </c>
      <c r="N357" t="s">
        <v>2677</v>
      </c>
      <c r="O357" t="s">
        <v>4182</v>
      </c>
      <c r="P357" t="s">
        <v>4183</v>
      </c>
      <c r="Q357" t="s">
        <v>4632</v>
      </c>
      <c r="R357" t="s">
        <v>2548</v>
      </c>
      <c r="S357" t="s">
        <v>2549</v>
      </c>
      <c r="U357">
        <v>0</v>
      </c>
      <c r="V357">
        <v>0</v>
      </c>
      <c r="X357" t="s">
        <v>5138</v>
      </c>
      <c r="Y357" s="266">
        <v>44386.340115740742</v>
      </c>
      <c r="Z357" t="s">
        <v>3829</v>
      </c>
      <c r="AA357" s="266">
        <v>44386.340115740742</v>
      </c>
      <c r="AB357" t="s">
        <v>3829</v>
      </c>
      <c r="AC357" t="s">
        <v>3831</v>
      </c>
      <c r="AD357" t="s">
        <v>3831</v>
      </c>
      <c r="AE357" t="s">
        <v>3831</v>
      </c>
      <c r="AF357" t="s">
        <v>3831</v>
      </c>
      <c r="AG357" t="s">
        <v>3831</v>
      </c>
      <c r="AH357" t="s">
        <v>3831</v>
      </c>
      <c r="AI357">
        <v>8.0432889999999997</v>
      </c>
    </row>
    <row r="358" spans="2:35" x14ac:dyDescent="0.25">
      <c r="B358">
        <v>389</v>
      </c>
      <c r="C358" t="s">
        <v>4286</v>
      </c>
      <c r="D358">
        <v>1058</v>
      </c>
      <c r="E358" t="s">
        <v>5139</v>
      </c>
      <c r="F358" t="s">
        <v>2540</v>
      </c>
      <c r="G358" t="s">
        <v>2541</v>
      </c>
      <c r="H358" t="s">
        <v>2542</v>
      </c>
      <c r="I358" t="s">
        <v>2543</v>
      </c>
      <c r="J358" t="s">
        <v>4300</v>
      </c>
      <c r="K358" s="16">
        <v>40267</v>
      </c>
      <c r="L358" t="s">
        <v>4300</v>
      </c>
      <c r="M358">
        <v>1935</v>
      </c>
      <c r="N358" t="s">
        <v>2677</v>
      </c>
      <c r="O358" t="s">
        <v>4157</v>
      </c>
      <c r="P358" t="s">
        <v>4179</v>
      </c>
      <c r="Q358" t="s">
        <v>4247</v>
      </c>
      <c r="R358" t="s">
        <v>2548</v>
      </c>
      <c r="S358" t="s">
        <v>2549</v>
      </c>
      <c r="U358">
        <v>0</v>
      </c>
      <c r="V358">
        <v>0</v>
      </c>
      <c r="X358" t="s">
        <v>5140</v>
      </c>
      <c r="Y358" s="266">
        <v>44386.340115740742</v>
      </c>
      <c r="Z358" t="s">
        <v>3829</v>
      </c>
      <c r="AA358" s="266">
        <v>44386.340115740742</v>
      </c>
      <c r="AB358" t="s">
        <v>3829</v>
      </c>
      <c r="AC358" t="s">
        <v>3831</v>
      </c>
      <c r="AD358" t="s">
        <v>3831</v>
      </c>
      <c r="AE358" t="s">
        <v>3831</v>
      </c>
      <c r="AF358" t="s">
        <v>3831</v>
      </c>
      <c r="AG358" t="s">
        <v>3831</v>
      </c>
      <c r="AH358" t="s">
        <v>3831</v>
      </c>
      <c r="AI358">
        <v>41.238401000000003</v>
      </c>
    </row>
    <row r="359" spans="2:35" x14ac:dyDescent="0.25">
      <c r="B359">
        <v>390</v>
      </c>
      <c r="C359" t="s">
        <v>4286</v>
      </c>
      <c r="D359">
        <v>1059</v>
      </c>
      <c r="E359" t="s">
        <v>5141</v>
      </c>
      <c r="F359" t="s">
        <v>2540</v>
      </c>
      <c r="G359" t="s">
        <v>2541</v>
      </c>
      <c r="H359" t="s">
        <v>2542</v>
      </c>
      <c r="I359" t="s">
        <v>2543</v>
      </c>
      <c r="J359" t="s">
        <v>4367</v>
      </c>
      <c r="K359" t="s">
        <v>5142</v>
      </c>
      <c r="L359" t="s">
        <v>4367</v>
      </c>
      <c r="M359">
        <v>1960</v>
      </c>
      <c r="N359" t="s">
        <v>2557</v>
      </c>
      <c r="O359" t="s">
        <v>4157</v>
      </c>
      <c r="P359" t="s">
        <v>4168</v>
      </c>
      <c r="Q359" t="s">
        <v>4272</v>
      </c>
      <c r="R359" t="s">
        <v>2548</v>
      </c>
      <c r="S359" t="s">
        <v>2549</v>
      </c>
      <c r="U359">
        <v>0</v>
      </c>
      <c r="V359">
        <v>0</v>
      </c>
      <c r="X359" t="s">
        <v>5143</v>
      </c>
      <c r="Y359" s="266">
        <v>44386.340115740742</v>
      </c>
      <c r="Z359" t="s">
        <v>3829</v>
      </c>
      <c r="AA359" s="266">
        <v>44386.340115740742</v>
      </c>
      <c r="AB359" t="s">
        <v>3829</v>
      </c>
      <c r="AC359" t="s">
        <v>3831</v>
      </c>
      <c r="AD359" t="s">
        <v>3831</v>
      </c>
      <c r="AE359" t="s">
        <v>3831</v>
      </c>
      <c r="AF359" t="s">
        <v>3831</v>
      </c>
      <c r="AG359" t="s">
        <v>3831</v>
      </c>
      <c r="AH359" t="s">
        <v>3831</v>
      </c>
      <c r="AI359">
        <v>30.836544</v>
      </c>
    </row>
    <row r="360" spans="2:35" x14ac:dyDescent="0.25">
      <c r="B360">
        <v>391</v>
      </c>
      <c r="C360" t="s">
        <v>4286</v>
      </c>
      <c r="D360">
        <v>1060</v>
      </c>
      <c r="E360" t="s">
        <v>5144</v>
      </c>
      <c r="F360" t="s">
        <v>2540</v>
      </c>
      <c r="G360" t="s">
        <v>2541</v>
      </c>
      <c r="H360" t="s">
        <v>2542</v>
      </c>
      <c r="I360" t="s">
        <v>2543</v>
      </c>
      <c r="J360" t="s">
        <v>4020</v>
      </c>
      <c r="K360" s="16">
        <v>62665</v>
      </c>
      <c r="L360" t="s">
        <v>4020</v>
      </c>
      <c r="M360">
        <v>1980</v>
      </c>
      <c r="N360" t="s">
        <v>2677</v>
      </c>
      <c r="O360" t="s">
        <v>2584</v>
      </c>
      <c r="P360" t="s">
        <v>2585</v>
      </c>
      <c r="Q360" t="s">
        <v>2586</v>
      </c>
      <c r="R360" t="s">
        <v>2548</v>
      </c>
      <c r="S360" t="s">
        <v>2549</v>
      </c>
      <c r="U360">
        <v>0</v>
      </c>
      <c r="V360">
        <v>0</v>
      </c>
      <c r="X360" t="s">
        <v>5145</v>
      </c>
      <c r="Y360" s="266">
        <v>44386.340115740742</v>
      </c>
      <c r="Z360" t="s">
        <v>3829</v>
      </c>
      <c r="AA360" s="266">
        <v>44386.340115740742</v>
      </c>
      <c r="AB360" t="s">
        <v>3829</v>
      </c>
      <c r="AC360" t="s">
        <v>3831</v>
      </c>
      <c r="AD360" t="s">
        <v>3831</v>
      </c>
      <c r="AE360" t="s">
        <v>3831</v>
      </c>
      <c r="AF360" t="s">
        <v>3831</v>
      </c>
      <c r="AG360" t="s">
        <v>3831</v>
      </c>
      <c r="AH360" t="s">
        <v>3831</v>
      </c>
      <c r="AI360">
        <v>63.342042999999997</v>
      </c>
    </row>
    <row r="361" spans="2:35" x14ac:dyDescent="0.25">
      <c r="B361">
        <v>392</v>
      </c>
      <c r="C361" t="s">
        <v>4286</v>
      </c>
      <c r="D361">
        <v>1061</v>
      </c>
      <c r="E361" t="s">
        <v>5146</v>
      </c>
      <c r="F361" t="s">
        <v>2540</v>
      </c>
      <c r="G361" t="s">
        <v>2541</v>
      </c>
      <c r="H361" t="s">
        <v>2542</v>
      </c>
      <c r="I361" t="s">
        <v>2543</v>
      </c>
      <c r="J361" t="s">
        <v>4211</v>
      </c>
      <c r="K361" s="16">
        <v>18622</v>
      </c>
      <c r="L361" t="s">
        <v>4211</v>
      </c>
      <c r="M361">
        <v>1956</v>
      </c>
      <c r="N361" t="s">
        <v>2677</v>
      </c>
      <c r="O361" t="s">
        <v>2580</v>
      </c>
      <c r="P361" t="s">
        <v>4159</v>
      </c>
      <c r="Q361" t="s">
        <v>4206</v>
      </c>
      <c r="R361" t="s">
        <v>2548</v>
      </c>
      <c r="S361" t="s">
        <v>2549</v>
      </c>
      <c r="U361">
        <v>0</v>
      </c>
      <c r="V361">
        <v>0</v>
      </c>
      <c r="X361" t="s">
        <v>5147</v>
      </c>
      <c r="Y361" s="266">
        <v>44386.340115740742</v>
      </c>
      <c r="Z361" t="s">
        <v>3829</v>
      </c>
      <c r="AA361" s="266">
        <v>44386.340115740742</v>
      </c>
      <c r="AB361" t="s">
        <v>3829</v>
      </c>
      <c r="AC361" t="s">
        <v>3831</v>
      </c>
      <c r="AD361" t="s">
        <v>3831</v>
      </c>
      <c r="AE361" t="s">
        <v>3831</v>
      </c>
      <c r="AF361" t="s">
        <v>3831</v>
      </c>
      <c r="AG361" t="s">
        <v>3831</v>
      </c>
      <c r="AH361" t="s">
        <v>3831</v>
      </c>
      <c r="AI361">
        <v>18.622472999999999</v>
      </c>
    </row>
    <row r="362" spans="2:35" x14ac:dyDescent="0.25">
      <c r="B362">
        <v>393</v>
      </c>
      <c r="C362" t="s">
        <v>4286</v>
      </c>
      <c r="D362">
        <v>1063</v>
      </c>
      <c r="E362" t="s">
        <v>5148</v>
      </c>
      <c r="F362" t="s">
        <v>2540</v>
      </c>
      <c r="G362" t="s">
        <v>2541</v>
      </c>
      <c r="H362" t="s">
        <v>2542</v>
      </c>
      <c r="I362" t="s">
        <v>2543</v>
      </c>
      <c r="J362" t="s">
        <v>4044</v>
      </c>
      <c r="K362" s="16">
        <v>40491</v>
      </c>
      <c r="L362" t="s">
        <v>4044</v>
      </c>
      <c r="M362">
        <v>1981</v>
      </c>
      <c r="N362" t="s">
        <v>2677</v>
      </c>
      <c r="O362" t="s">
        <v>2545</v>
      </c>
      <c r="P362" t="s">
        <v>2723</v>
      </c>
      <c r="Q362" t="s">
        <v>2647</v>
      </c>
      <c r="R362" t="s">
        <v>2548</v>
      </c>
      <c r="S362" t="s">
        <v>2549</v>
      </c>
      <c r="U362">
        <v>0</v>
      </c>
      <c r="V362">
        <v>0</v>
      </c>
      <c r="X362" t="s">
        <v>5149</v>
      </c>
      <c r="Y362" s="266">
        <v>44386.340115740742</v>
      </c>
      <c r="Z362" t="s">
        <v>3829</v>
      </c>
      <c r="AA362" s="266">
        <v>44386.340115740742</v>
      </c>
      <c r="AB362" t="s">
        <v>3829</v>
      </c>
      <c r="AC362" t="s">
        <v>3831</v>
      </c>
      <c r="AD362" t="s">
        <v>3831</v>
      </c>
      <c r="AE362" t="s">
        <v>3831</v>
      </c>
      <c r="AF362" t="s">
        <v>3831</v>
      </c>
      <c r="AG362" t="s">
        <v>3831</v>
      </c>
      <c r="AH362" t="s">
        <v>3831</v>
      </c>
      <c r="AI362">
        <v>40.610652999999999</v>
      </c>
    </row>
    <row r="363" spans="2:35" x14ac:dyDescent="0.25">
      <c r="B363">
        <v>394</v>
      </c>
      <c r="C363" t="s">
        <v>4286</v>
      </c>
      <c r="D363">
        <v>1066</v>
      </c>
      <c r="E363" t="s">
        <v>5150</v>
      </c>
      <c r="F363" t="s">
        <v>2540</v>
      </c>
      <c r="G363" t="s">
        <v>2541</v>
      </c>
      <c r="H363" t="s">
        <v>2542</v>
      </c>
      <c r="I363" t="s">
        <v>2543</v>
      </c>
      <c r="J363" t="s">
        <v>3988</v>
      </c>
      <c r="K363" s="16">
        <v>74091</v>
      </c>
      <c r="L363" t="s">
        <v>3988</v>
      </c>
      <c r="M363">
        <v>1800</v>
      </c>
      <c r="N363" t="s">
        <v>2677</v>
      </c>
      <c r="O363" t="s">
        <v>2580</v>
      </c>
      <c r="P363" t="s">
        <v>4159</v>
      </c>
      <c r="Q363" t="s">
        <v>4206</v>
      </c>
      <c r="R363" t="s">
        <v>4213</v>
      </c>
      <c r="S363" t="s">
        <v>3922</v>
      </c>
      <c r="U363">
        <v>0</v>
      </c>
      <c r="V363">
        <v>0</v>
      </c>
      <c r="X363" t="s">
        <v>5151</v>
      </c>
      <c r="Y363" s="266">
        <v>44386.340115740742</v>
      </c>
      <c r="Z363" t="s">
        <v>3829</v>
      </c>
      <c r="AA363" s="266">
        <v>44386.340115740742</v>
      </c>
      <c r="AB363" t="s">
        <v>3829</v>
      </c>
      <c r="AC363" t="s">
        <v>3831</v>
      </c>
      <c r="AD363" t="s">
        <v>3831</v>
      </c>
      <c r="AE363" t="s">
        <v>3831</v>
      </c>
      <c r="AF363" t="s">
        <v>3831</v>
      </c>
      <c r="AG363" t="s">
        <v>3831</v>
      </c>
      <c r="AH363" t="s">
        <v>3831</v>
      </c>
      <c r="AI363">
        <v>74.091122999999996</v>
      </c>
    </row>
    <row r="364" spans="2:35" x14ac:dyDescent="0.25">
      <c r="B364">
        <v>395</v>
      </c>
      <c r="C364" t="s">
        <v>4286</v>
      </c>
      <c r="D364">
        <v>1067</v>
      </c>
      <c r="E364" t="s">
        <v>5152</v>
      </c>
      <c r="F364" t="s">
        <v>2540</v>
      </c>
      <c r="G364" t="s">
        <v>2541</v>
      </c>
      <c r="H364" t="s">
        <v>2542</v>
      </c>
      <c r="I364" t="s">
        <v>2543</v>
      </c>
      <c r="J364" t="s">
        <v>4087</v>
      </c>
      <c r="K364" s="16">
        <v>36807</v>
      </c>
      <c r="L364" t="s">
        <v>4087</v>
      </c>
      <c r="M364">
        <v>1993</v>
      </c>
      <c r="N364" t="s">
        <v>2677</v>
      </c>
      <c r="O364" t="s">
        <v>2660</v>
      </c>
      <c r="P364" t="s">
        <v>2661</v>
      </c>
      <c r="Q364" t="s">
        <v>5153</v>
      </c>
      <c r="R364" t="s">
        <v>4227</v>
      </c>
      <c r="S364" t="s">
        <v>3922</v>
      </c>
      <c r="U364">
        <v>0</v>
      </c>
      <c r="V364">
        <v>0</v>
      </c>
      <c r="X364" t="s">
        <v>5154</v>
      </c>
      <c r="Y364" s="266">
        <v>44386.340115740742</v>
      </c>
      <c r="Z364" t="s">
        <v>3829</v>
      </c>
      <c r="AA364" s="266">
        <v>44386.340115740742</v>
      </c>
      <c r="AB364" t="s">
        <v>3829</v>
      </c>
      <c r="AC364" t="s">
        <v>3831</v>
      </c>
      <c r="AD364" t="s">
        <v>3831</v>
      </c>
      <c r="AE364" t="s">
        <v>3831</v>
      </c>
      <c r="AF364" t="s">
        <v>3831</v>
      </c>
      <c r="AG364" t="s">
        <v>3831</v>
      </c>
      <c r="AH364" t="s">
        <v>3831</v>
      </c>
      <c r="AI364">
        <v>36.806980000000003</v>
      </c>
    </row>
    <row r="365" spans="2:35" x14ac:dyDescent="0.25">
      <c r="B365">
        <v>396</v>
      </c>
      <c r="C365" t="s">
        <v>4286</v>
      </c>
      <c r="D365">
        <v>1069</v>
      </c>
      <c r="E365" t="s">
        <v>5155</v>
      </c>
      <c r="F365" t="s">
        <v>2540</v>
      </c>
      <c r="G365" t="s">
        <v>4125</v>
      </c>
      <c r="H365" t="s">
        <v>4639</v>
      </c>
      <c r="I365" t="s">
        <v>4640</v>
      </c>
      <c r="K365" t="s">
        <v>3974</v>
      </c>
      <c r="M365">
        <v>2005</v>
      </c>
      <c r="N365" t="s">
        <v>4641</v>
      </c>
      <c r="O365" t="s">
        <v>2580</v>
      </c>
      <c r="P365" t="s">
        <v>4162</v>
      </c>
      <c r="Q365" t="s">
        <v>4222</v>
      </c>
      <c r="R365" t="s">
        <v>2548</v>
      </c>
      <c r="S365" t="s">
        <v>2549</v>
      </c>
      <c r="U365">
        <v>0</v>
      </c>
      <c r="V365">
        <v>0</v>
      </c>
      <c r="X365" t="s">
        <v>5156</v>
      </c>
      <c r="Y365" s="266">
        <v>44386.340115740742</v>
      </c>
      <c r="Z365" t="s">
        <v>3829</v>
      </c>
      <c r="AA365" s="266">
        <v>44386.340115740742</v>
      </c>
      <c r="AB365" t="s">
        <v>3829</v>
      </c>
      <c r="AC365" t="s">
        <v>3831</v>
      </c>
      <c r="AD365" t="s">
        <v>3831</v>
      </c>
      <c r="AE365" t="s">
        <v>3831</v>
      </c>
      <c r="AF365" t="s">
        <v>3831</v>
      </c>
      <c r="AG365" t="s">
        <v>3831</v>
      </c>
      <c r="AH365" t="s">
        <v>3831</v>
      </c>
      <c r="AI365">
        <v>21.996365999999998</v>
      </c>
    </row>
    <row r="366" spans="2:35" x14ac:dyDescent="0.25">
      <c r="B366">
        <v>397</v>
      </c>
      <c r="C366" t="s">
        <v>4286</v>
      </c>
      <c r="D366">
        <v>1070</v>
      </c>
      <c r="E366" t="s">
        <v>5157</v>
      </c>
      <c r="F366" t="s">
        <v>2540</v>
      </c>
      <c r="G366" t="s">
        <v>4125</v>
      </c>
      <c r="H366" t="s">
        <v>4639</v>
      </c>
      <c r="I366" t="s">
        <v>4640</v>
      </c>
      <c r="J366" t="s">
        <v>4292</v>
      </c>
      <c r="K366" t="s">
        <v>4223</v>
      </c>
      <c r="M366">
        <v>1950</v>
      </c>
      <c r="N366" t="s">
        <v>4641</v>
      </c>
      <c r="O366" t="s">
        <v>2580</v>
      </c>
      <c r="P366" t="s">
        <v>4159</v>
      </c>
      <c r="Q366" t="s">
        <v>5135</v>
      </c>
      <c r="R366" t="s">
        <v>2548</v>
      </c>
      <c r="S366" t="s">
        <v>2549</v>
      </c>
      <c r="U366">
        <v>0</v>
      </c>
      <c r="V366">
        <v>0</v>
      </c>
      <c r="X366" t="s">
        <v>5158</v>
      </c>
      <c r="Y366" s="266">
        <v>44386.340115740742</v>
      </c>
      <c r="Z366" t="s">
        <v>3829</v>
      </c>
      <c r="AA366" s="266">
        <v>44386.340115740742</v>
      </c>
      <c r="AB366" t="s">
        <v>3829</v>
      </c>
      <c r="AC366" t="s">
        <v>3831</v>
      </c>
      <c r="AD366" t="s">
        <v>3831</v>
      </c>
      <c r="AE366" t="s">
        <v>3831</v>
      </c>
      <c r="AF366" t="s">
        <v>3831</v>
      </c>
      <c r="AG366" t="s">
        <v>3831</v>
      </c>
      <c r="AH366" t="s">
        <v>3831</v>
      </c>
      <c r="AI366">
        <v>15.352392999999999</v>
      </c>
    </row>
    <row r="367" spans="2:35" x14ac:dyDescent="0.25">
      <c r="B367">
        <v>398</v>
      </c>
      <c r="C367" t="s">
        <v>4286</v>
      </c>
      <c r="D367" t="s">
        <v>5159</v>
      </c>
      <c r="E367" t="s">
        <v>5157</v>
      </c>
      <c r="F367" t="s">
        <v>2540</v>
      </c>
      <c r="H367" t="s">
        <v>4639</v>
      </c>
      <c r="I367" t="s">
        <v>4640</v>
      </c>
      <c r="K367" t="s">
        <v>4241</v>
      </c>
      <c r="M367">
        <v>1950</v>
      </c>
      <c r="N367" t="s">
        <v>4641</v>
      </c>
      <c r="O367" t="s">
        <v>2580</v>
      </c>
      <c r="P367" t="s">
        <v>4159</v>
      </c>
      <c r="Q367" t="s">
        <v>4160</v>
      </c>
      <c r="R367" t="s">
        <v>2548</v>
      </c>
      <c r="S367" t="s">
        <v>2549</v>
      </c>
      <c r="U367">
        <v>0</v>
      </c>
      <c r="V367">
        <v>0</v>
      </c>
      <c r="X367" t="s">
        <v>5160</v>
      </c>
      <c r="Y367" s="266">
        <v>44386.340115740742</v>
      </c>
      <c r="Z367" t="s">
        <v>3829</v>
      </c>
      <c r="AA367" s="266">
        <v>44386.340115740742</v>
      </c>
      <c r="AB367" t="s">
        <v>3829</v>
      </c>
      <c r="AC367" t="s">
        <v>3831</v>
      </c>
      <c r="AD367" t="s">
        <v>3831</v>
      </c>
      <c r="AE367" t="s">
        <v>3831</v>
      </c>
      <c r="AF367" t="s">
        <v>3831</v>
      </c>
      <c r="AG367" t="s">
        <v>3831</v>
      </c>
      <c r="AH367" t="s">
        <v>3831</v>
      </c>
      <c r="AI367">
        <v>20.358806000000001</v>
      </c>
    </row>
    <row r="368" spans="2:35" x14ac:dyDescent="0.25">
      <c r="B368">
        <v>399</v>
      </c>
      <c r="C368" t="s">
        <v>4286</v>
      </c>
      <c r="D368">
        <v>1071</v>
      </c>
      <c r="E368" t="s">
        <v>5161</v>
      </c>
      <c r="F368" t="s">
        <v>2540</v>
      </c>
      <c r="G368" t="s">
        <v>4125</v>
      </c>
      <c r="H368" t="s">
        <v>4639</v>
      </c>
      <c r="I368" t="s">
        <v>4640</v>
      </c>
      <c r="K368" t="s">
        <v>5162</v>
      </c>
      <c r="M368">
        <v>1989</v>
      </c>
      <c r="N368" t="s">
        <v>5163</v>
      </c>
      <c r="O368" t="s">
        <v>2660</v>
      </c>
      <c r="P368" t="s">
        <v>2661</v>
      </c>
      <c r="Q368" t="s">
        <v>2751</v>
      </c>
      <c r="R368" t="s">
        <v>2548</v>
      </c>
      <c r="S368" t="s">
        <v>2549</v>
      </c>
      <c r="U368">
        <v>0</v>
      </c>
      <c r="V368">
        <v>0</v>
      </c>
      <c r="X368" t="s">
        <v>5164</v>
      </c>
      <c r="Y368" s="266">
        <v>44386.340115740742</v>
      </c>
      <c r="Z368" t="s">
        <v>3829</v>
      </c>
      <c r="AA368" s="266">
        <v>44386.340115740742</v>
      </c>
      <c r="AB368" t="s">
        <v>3829</v>
      </c>
      <c r="AC368" t="s">
        <v>3831</v>
      </c>
      <c r="AD368" t="s">
        <v>3831</v>
      </c>
      <c r="AE368" t="s">
        <v>3831</v>
      </c>
      <c r="AF368" t="s">
        <v>3831</v>
      </c>
      <c r="AG368" t="s">
        <v>3831</v>
      </c>
      <c r="AH368" t="s">
        <v>3831</v>
      </c>
      <c r="AI368">
        <v>18.57169</v>
      </c>
    </row>
    <row r="369" spans="2:35" x14ac:dyDescent="0.25">
      <c r="B369">
        <v>400</v>
      </c>
      <c r="C369" t="s">
        <v>4286</v>
      </c>
      <c r="D369">
        <v>1072</v>
      </c>
      <c r="E369" t="s">
        <v>5165</v>
      </c>
      <c r="F369" t="s">
        <v>2540</v>
      </c>
      <c r="G369" t="s">
        <v>4125</v>
      </c>
      <c r="H369" t="s">
        <v>4639</v>
      </c>
      <c r="I369" t="s">
        <v>4640</v>
      </c>
      <c r="K369" t="s">
        <v>4223</v>
      </c>
      <c r="M369">
        <v>2020</v>
      </c>
      <c r="N369" t="s">
        <v>4641</v>
      </c>
      <c r="O369" t="s">
        <v>2595</v>
      </c>
      <c r="P369" t="s">
        <v>4187</v>
      </c>
      <c r="Q369" t="s">
        <v>5166</v>
      </c>
      <c r="R369" t="s">
        <v>2548</v>
      </c>
      <c r="S369" t="s">
        <v>2549</v>
      </c>
      <c r="U369">
        <v>0</v>
      </c>
      <c r="V369">
        <v>0</v>
      </c>
      <c r="X369" t="s">
        <v>5167</v>
      </c>
      <c r="Y369" s="266">
        <v>44386.340115740742</v>
      </c>
      <c r="Z369" t="s">
        <v>3829</v>
      </c>
      <c r="AA369" s="266">
        <v>44386.340115740742</v>
      </c>
      <c r="AB369" t="s">
        <v>3829</v>
      </c>
      <c r="AC369" t="s">
        <v>3831</v>
      </c>
      <c r="AD369" t="s">
        <v>3831</v>
      </c>
      <c r="AE369" t="s">
        <v>3831</v>
      </c>
      <c r="AF369" t="s">
        <v>3831</v>
      </c>
      <c r="AG369" t="s">
        <v>3831</v>
      </c>
      <c r="AH369" t="s">
        <v>3831</v>
      </c>
      <c r="AI369">
        <v>15.106994</v>
      </c>
    </row>
    <row r="370" spans="2:35" x14ac:dyDescent="0.25">
      <c r="B370">
        <v>401</v>
      </c>
      <c r="C370" t="s">
        <v>4286</v>
      </c>
      <c r="D370">
        <v>1073</v>
      </c>
      <c r="E370" t="s">
        <v>5168</v>
      </c>
      <c r="F370" t="s">
        <v>2540</v>
      </c>
      <c r="G370" t="s">
        <v>4125</v>
      </c>
      <c r="H370" t="s">
        <v>4639</v>
      </c>
      <c r="I370" t="s">
        <v>4640</v>
      </c>
      <c r="K370" t="s">
        <v>5169</v>
      </c>
      <c r="M370">
        <v>1940</v>
      </c>
      <c r="N370" t="s">
        <v>4641</v>
      </c>
      <c r="O370" t="s">
        <v>4157</v>
      </c>
      <c r="P370" t="s">
        <v>4204</v>
      </c>
      <c r="Q370" t="s">
        <v>4205</v>
      </c>
      <c r="R370" t="s">
        <v>2548</v>
      </c>
      <c r="S370" t="s">
        <v>2549</v>
      </c>
      <c r="U370">
        <v>0</v>
      </c>
      <c r="V370">
        <v>0</v>
      </c>
      <c r="X370" t="s">
        <v>5170</v>
      </c>
      <c r="Y370" s="266">
        <v>44386.340115740742</v>
      </c>
      <c r="Z370" t="s">
        <v>3829</v>
      </c>
      <c r="AA370" s="266">
        <v>44386.340115740742</v>
      </c>
      <c r="AB370" t="s">
        <v>3829</v>
      </c>
      <c r="AC370" t="s">
        <v>3831</v>
      </c>
      <c r="AD370" t="s">
        <v>3831</v>
      </c>
      <c r="AE370" t="s">
        <v>3831</v>
      </c>
      <c r="AF370" t="s">
        <v>3831</v>
      </c>
      <c r="AG370" t="s">
        <v>3831</v>
      </c>
      <c r="AH370" t="s">
        <v>3831</v>
      </c>
      <c r="AI370">
        <v>254.771175</v>
      </c>
    </row>
    <row r="371" spans="2:35" x14ac:dyDescent="0.25">
      <c r="B371">
        <v>402</v>
      </c>
      <c r="C371" t="s">
        <v>4286</v>
      </c>
      <c r="D371">
        <v>1074</v>
      </c>
      <c r="E371" t="s">
        <v>5171</v>
      </c>
      <c r="F371" t="s">
        <v>2540</v>
      </c>
      <c r="G371" t="s">
        <v>4125</v>
      </c>
      <c r="H371" t="s">
        <v>4639</v>
      </c>
      <c r="I371" t="s">
        <v>4640</v>
      </c>
      <c r="J371" t="s">
        <v>5172</v>
      </c>
      <c r="K371" t="s">
        <v>4655</v>
      </c>
      <c r="M371">
        <v>1965</v>
      </c>
      <c r="N371" t="s">
        <v>4641</v>
      </c>
      <c r="O371" t="s">
        <v>2580</v>
      </c>
      <c r="P371" t="s">
        <v>4159</v>
      </c>
      <c r="Q371" t="s">
        <v>4249</v>
      </c>
      <c r="R371" t="s">
        <v>2548</v>
      </c>
      <c r="S371" t="s">
        <v>2549</v>
      </c>
      <c r="U371">
        <v>0</v>
      </c>
      <c r="V371">
        <v>0</v>
      </c>
      <c r="X371" t="s">
        <v>5173</v>
      </c>
      <c r="Y371" s="266">
        <v>44386.340115740742</v>
      </c>
      <c r="Z371" t="s">
        <v>3829</v>
      </c>
      <c r="AA371" s="266">
        <v>44386.340115740742</v>
      </c>
      <c r="AB371" t="s">
        <v>3829</v>
      </c>
      <c r="AC371" t="s">
        <v>3831</v>
      </c>
      <c r="AD371" t="s">
        <v>3831</v>
      </c>
      <c r="AE371" t="s">
        <v>3831</v>
      </c>
      <c r="AF371" t="s">
        <v>3831</v>
      </c>
      <c r="AG371" t="s">
        <v>3831</v>
      </c>
      <c r="AH371" t="s">
        <v>3831</v>
      </c>
      <c r="AI371">
        <v>95.678314999999998</v>
      </c>
    </row>
    <row r="372" spans="2:35" x14ac:dyDescent="0.25">
      <c r="B372">
        <v>403</v>
      </c>
      <c r="C372" t="s">
        <v>4286</v>
      </c>
      <c r="D372" t="s">
        <v>5174</v>
      </c>
      <c r="E372" t="s">
        <v>5171</v>
      </c>
      <c r="F372" t="s">
        <v>2540</v>
      </c>
      <c r="H372" t="s">
        <v>4639</v>
      </c>
      <c r="I372" t="s">
        <v>4640</v>
      </c>
      <c r="K372" t="s">
        <v>5175</v>
      </c>
      <c r="M372">
        <v>1965</v>
      </c>
      <c r="N372" t="s">
        <v>4641</v>
      </c>
      <c r="O372" t="s">
        <v>2580</v>
      </c>
      <c r="P372" t="s">
        <v>4159</v>
      </c>
      <c r="Q372" t="s">
        <v>4206</v>
      </c>
      <c r="R372" t="s">
        <v>2548</v>
      </c>
      <c r="S372" t="s">
        <v>2549</v>
      </c>
      <c r="U372">
        <v>0</v>
      </c>
      <c r="V372">
        <v>0</v>
      </c>
      <c r="X372" t="s">
        <v>5176</v>
      </c>
      <c r="Y372" s="266">
        <v>44386.340115740742</v>
      </c>
      <c r="Z372" t="s">
        <v>3829</v>
      </c>
      <c r="AA372" s="266">
        <v>44386.340115740742</v>
      </c>
      <c r="AB372" t="s">
        <v>3829</v>
      </c>
      <c r="AC372" t="s">
        <v>3831</v>
      </c>
      <c r="AD372" t="s">
        <v>3831</v>
      </c>
      <c r="AE372" t="s">
        <v>3831</v>
      </c>
      <c r="AF372" t="s">
        <v>3831</v>
      </c>
      <c r="AG372" t="s">
        <v>3831</v>
      </c>
      <c r="AH372" t="s">
        <v>3831</v>
      </c>
      <c r="AI372">
        <v>126.95249099999999</v>
      </c>
    </row>
    <row r="373" spans="2:35" x14ac:dyDescent="0.25">
      <c r="B373">
        <v>404</v>
      </c>
      <c r="C373" t="s">
        <v>4286</v>
      </c>
      <c r="D373">
        <v>1075</v>
      </c>
      <c r="E373" t="s">
        <v>5177</v>
      </c>
      <c r="F373" t="s">
        <v>2540</v>
      </c>
      <c r="G373" t="s">
        <v>4125</v>
      </c>
      <c r="H373" t="s">
        <v>4639</v>
      </c>
      <c r="I373" t="s">
        <v>4640</v>
      </c>
      <c r="J373" t="s">
        <v>4300</v>
      </c>
      <c r="K373" t="s">
        <v>5178</v>
      </c>
      <c r="L373" t="s">
        <v>41</v>
      </c>
      <c r="M373">
        <v>2005</v>
      </c>
      <c r="N373" t="s">
        <v>4641</v>
      </c>
      <c r="O373" t="s">
        <v>2580</v>
      </c>
      <c r="P373" t="s">
        <v>4159</v>
      </c>
      <c r="Q373" t="s">
        <v>4664</v>
      </c>
      <c r="R373" t="s">
        <v>2548</v>
      </c>
      <c r="S373" t="s">
        <v>2549</v>
      </c>
      <c r="T373" t="s">
        <v>4660</v>
      </c>
      <c r="U373">
        <v>0</v>
      </c>
      <c r="V373">
        <v>0</v>
      </c>
      <c r="X373" t="s">
        <v>5179</v>
      </c>
      <c r="Y373" s="266">
        <v>44386.340115740742</v>
      </c>
      <c r="Z373" t="s">
        <v>3829</v>
      </c>
      <c r="AA373" s="266">
        <v>44386.340115740742</v>
      </c>
      <c r="AB373" t="s">
        <v>3829</v>
      </c>
      <c r="AC373" t="s">
        <v>3831</v>
      </c>
      <c r="AD373" t="s">
        <v>3831</v>
      </c>
      <c r="AE373" t="s">
        <v>3831</v>
      </c>
      <c r="AF373" t="s">
        <v>3831</v>
      </c>
      <c r="AG373" t="s">
        <v>3831</v>
      </c>
      <c r="AH373" t="s">
        <v>3831</v>
      </c>
      <c r="AI373">
        <v>60.135848000000003</v>
      </c>
    </row>
    <row r="374" spans="2:35" x14ac:dyDescent="0.25">
      <c r="B374">
        <v>405</v>
      </c>
      <c r="C374" t="s">
        <v>4286</v>
      </c>
      <c r="D374" t="s">
        <v>5180</v>
      </c>
      <c r="E374" t="s">
        <v>5177</v>
      </c>
      <c r="F374" t="s">
        <v>2540</v>
      </c>
      <c r="G374" t="s">
        <v>41</v>
      </c>
      <c r="H374" t="s">
        <v>4639</v>
      </c>
      <c r="I374" t="s">
        <v>4640</v>
      </c>
      <c r="J374" t="s">
        <v>41</v>
      </c>
      <c r="K374" t="s">
        <v>4221</v>
      </c>
      <c r="L374" t="s">
        <v>41</v>
      </c>
      <c r="M374">
        <v>2005</v>
      </c>
      <c r="N374" t="s">
        <v>4641</v>
      </c>
      <c r="O374" t="s">
        <v>2580</v>
      </c>
      <c r="P374" t="s">
        <v>4159</v>
      </c>
      <c r="Q374" t="s">
        <v>5181</v>
      </c>
      <c r="R374" t="s">
        <v>2548</v>
      </c>
      <c r="S374" t="s">
        <v>2549</v>
      </c>
      <c r="T374" t="s">
        <v>4660</v>
      </c>
      <c r="U374">
        <v>0</v>
      </c>
      <c r="V374">
        <v>0</v>
      </c>
      <c r="X374" t="s">
        <v>5182</v>
      </c>
      <c r="Y374" s="266">
        <v>44386.340115740742</v>
      </c>
      <c r="Z374" t="s">
        <v>3829</v>
      </c>
      <c r="AA374" s="266">
        <v>44386.340115740742</v>
      </c>
      <c r="AB374" t="s">
        <v>3829</v>
      </c>
      <c r="AC374" t="s">
        <v>3831</v>
      </c>
      <c r="AD374" t="s">
        <v>3831</v>
      </c>
      <c r="AE374" t="s">
        <v>3831</v>
      </c>
      <c r="AF374" t="s">
        <v>3831</v>
      </c>
      <c r="AG374" t="s">
        <v>3831</v>
      </c>
      <c r="AH374" t="s">
        <v>3831</v>
      </c>
      <c r="AI374">
        <v>23.656372999999999</v>
      </c>
    </row>
    <row r="375" spans="2:35" x14ac:dyDescent="0.25">
      <c r="B375">
        <v>424</v>
      </c>
      <c r="C375" t="s">
        <v>4286</v>
      </c>
      <c r="D375">
        <v>987</v>
      </c>
      <c r="E375" t="s">
        <v>5183</v>
      </c>
      <c r="F375" t="s">
        <v>2540</v>
      </c>
      <c r="G375" t="s">
        <v>4255</v>
      </c>
      <c r="H375" t="s">
        <v>4654</v>
      </c>
      <c r="I375" t="s">
        <v>4640</v>
      </c>
      <c r="K375" t="s">
        <v>5184</v>
      </c>
      <c r="M375">
        <v>1952</v>
      </c>
      <c r="N375" t="s">
        <v>4656</v>
      </c>
      <c r="O375" t="s">
        <v>4157</v>
      </c>
      <c r="P375" t="s">
        <v>4158</v>
      </c>
      <c r="Q375" t="s">
        <v>4537</v>
      </c>
      <c r="R375" t="s">
        <v>2548</v>
      </c>
      <c r="S375" t="s">
        <v>2549</v>
      </c>
      <c r="U375">
        <v>0</v>
      </c>
      <c r="V375">
        <v>0</v>
      </c>
      <c r="X375" t="s">
        <v>5185</v>
      </c>
      <c r="Y375" s="266">
        <v>44386.340115740742</v>
      </c>
      <c r="Z375" t="s">
        <v>3829</v>
      </c>
      <c r="AA375" s="266">
        <v>44386.340115740742</v>
      </c>
      <c r="AB375" t="s">
        <v>3829</v>
      </c>
      <c r="AC375" t="s">
        <v>3831</v>
      </c>
      <c r="AD375" t="s">
        <v>3831</v>
      </c>
      <c r="AE375" t="s">
        <v>3831</v>
      </c>
      <c r="AF375" t="s">
        <v>3831</v>
      </c>
      <c r="AG375" t="s">
        <v>3831</v>
      </c>
      <c r="AH375" t="s">
        <v>3831</v>
      </c>
      <c r="AI375">
        <v>173.68152699999999</v>
      </c>
    </row>
    <row r="376" spans="2:35" x14ac:dyDescent="0.25">
      <c r="B376">
        <v>425</v>
      </c>
      <c r="C376" t="s">
        <v>4286</v>
      </c>
      <c r="D376">
        <v>888025</v>
      </c>
      <c r="E376" t="s">
        <v>5186</v>
      </c>
      <c r="F376" t="s">
        <v>2540</v>
      </c>
      <c r="H376" t="s">
        <v>2542</v>
      </c>
      <c r="I376" t="s">
        <v>2543</v>
      </c>
      <c r="K376" s="16">
        <v>6851</v>
      </c>
      <c r="L376" t="s">
        <v>4367</v>
      </c>
      <c r="M376">
        <v>2016</v>
      </c>
      <c r="N376" t="s">
        <v>2544</v>
      </c>
      <c r="O376" t="s">
        <v>2660</v>
      </c>
      <c r="P376" t="s">
        <v>2661</v>
      </c>
      <c r="Q376" t="s">
        <v>2661</v>
      </c>
      <c r="R376" t="s">
        <v>2548</v>
      </c>
      <c r="S376" t="s">
        <v>2549</v>
      </c>
      <c r="U376">
        <v>0</v>
      </c>
      <c r="V376">
        <v>0</v>
      </c>
      <c r="X376" t="s">
        <v>5187</v>
      </c>
      <c r="Y376" s="266">
        <v>44386.340115740742</v>
      </c>
      <c r="Z376" t="s">
        <v>3829</v>
      </c>
      <c r="AA376" s="266">
        <v>44386.340115740742</v>
      </c>
      <c r="AB376" t="s">
        <v>3829</v>
      </c>
      <c r="AC376" t="s">
        <v>3831</v>
      </c>
      <c r="AD376" t="s">
        <v>3831</v>
      </c>
      <c r="AE376" t="s">
        <v>3831</v>
      </c>
      <c r="AF376" t="s">
        <v>3831</v>
      </c>
      <c r="AG376" t="s">
        <v>3831</v>
      </c>
      <c r="AH376" t="s">
        <v>3831</v>
      </c>
      <c r="AI376">
        <v>6.7451410000000003</v>
      </c>
    </row>
    <row r="377" spans="2:35" x14ac:dyDescent="0.25">
      <c r="B377">
        <v>426</v>
      </c>
      <c r="C377" t="s">
        <v>4286</v>
      </c>
      <c r="D377">
        <v>888026</v>
      </c>
      <c r="E377" t="s">
        <v>5188</v>
      </c>
      <c r="F377" t="s">
        <v>2540</v>
      </c>
      <c r="H377" t="s">
        <v>2542</v>
      </c>
      <c r="I377" t="s">
        <v>2543</v>
      </c>
      <c r="K377" s="16">
        <v>6855</v>
      </c>
      <c r="L377" t="s">
        <v>4367</v>
      </c>
      <c r="M377">
        <v>2016</v>
      </c>
      <c r="N377" t="s">
        <v>2544</v>
      </c>
      <c r="O377" t="s">
        <v>2660</v>
      </c>
      <c r="P377" t="s">
        <v>2661</v>
      </c>
      <c r="Q377" t="s">
        <v>2661</v>
      </c>
      <c r="R377" t="s">
        <v>2548</v>
      </c>
      <c r="S377" t="s">
        <v>2549</v>
      </c>
      <c r="U377">
        <v>0</v>
      </c>
      <c r="V377">
        <v>0</v>
      </c>
      <c r="X377" t="s">
        <v>5189</v>
      </c>
      <c r="Y377" s="266">
        <v>44386.340115740742</v>
      </c>
      <c r="Z377" t="s">
        <v>3829</v>
      </c>
      <c r="AA377" s="266">
        <v>44386.340115740742</v>
      </c>
      <c r="AB377" t="s">
        <v>3829</v>
      </c>
      <c r="AC377" t="s">
        <v>3831</v>
      </c>
      <c r="AD377" t="s">
        <v>3831</v>
      </c>
      <c r="AE377" t="s">
        <v>3831</v>
      </c>
      <c r="AF377" t="s">
        <v>3831</v>
      </c>
      <c r="AG377" t="s">
        <v>3831</v>
      </c>
      <c r="AH377" t="s">
        <v>3831</v>
      </c>
      <c r="AI377">
        <v>6.6127229999999999</v>
      </c>
    </row>
    <row r="378" spans="2:35" x14ac:dyDescent="0.25">
      <c r="B378">
        <v>427</v>
      </c>
      <c r="C378" t="s">
        <v>4286</v>
      </c>
      <c r="D378">
        <v>888027</v>
      </c>
      <c r="E378" t="s">
        <v>5190</v>
      </c>
      <c r="F378" t="s">
        <v>2540</v>
      </c>
      <c r="H378" t="s">
        <v>4654</v>
      </c>
      <c r="I378" t="s">
        <v>4125</v>
      </c>
      <c r="K378" t="s">
        <v>4543</v>
      </c>
      <c r="M378">
        <v>1900</v>
      </c>
      <c r="N378" t="s">
        <v>4681</v>
      </c>
      <c r="O378" t="s">
        <v>2580</v>
      </c>
      <c r="P378" t="s">
        <v>4162</v>
      </c>
      <c r="Q378" t="s">
        <v>4234</v>
      </c>
      <c r="R378" t="s">
        <v>2548</v>
      </c>
      <c r="S378" t="s">
        <v>2549</v>
      </c>
      <c r="U378">
        <v>0</v>
      </c>
      <c r="V378">
        <v>0</v>
      </c>
      <c r="X378" t="s">
        <v>5191</v>
      </c>
      <c r="Y378" s="266">
        <v>44386.340115740742</v>
      </c>
      <c r="Z378" t="s">
        <v>3829</v>
      </c>
      <c r="AA378" s="266">
        <v>44386.340115740742</v>
      </c>
      <c r="AB378" t="s">
        <v>3829</v>
      </c>
      <c r="AC378" t="s">
        <v>3831</v>
      </c>
      <c r="AD378" t="s">
        <v>3831</v>
      </c>
      <c r="AE378" t="s">
        <v>3831</v>
      </c>
      <c r="AF378" t="s">
        <v>3831</v>
      </c>
      <c r="AG378" t="s">
        <v>3831</v>
      </c>
      <c r="AH378" t="s">
        <v>3831</v>
      </c>
      <c r="AI378">
        <v>21.070649</v>
      </c>
    </row>
    <row r="379" spans="2:35" x14ac:dyDescent="0.25">
      <c r="B379">
        <v>1238</v>
      </c>
      <c r="C379" t="s">
        <v>4286</v>
      </c>
      <c r="D379">
        <v>999003</v>
      </c>
      <c r="E379" t="s">
        <v>2745</v>
      </c>
      <c r="F379" t="s">
        <v>2540</v>
      </c>
      <c r="G379" t="s">
        <v>2541</v>
      </c>
      <c r="H379" t="s">
        <v>2542</v>
      </c>
      <c r="I379" t="s">
        <v>2543</v>
      </c>
      <c r="J379" t="s">
        <v>4292</v>
      </c>
      <c r="K379" s="16">
        <v>11702</v>
      </c>
      <c r="L379" t="s">
        <v>4292</v>
      </c>
      <c r="M379">
        <v>2005</v>
      </c>
      <c r="N379" t="s">
        <v>2579</v>
      </c>
      <c r="O379" t="s">
        <v>2660</v>
      </c>
      <c r="P379" t="s">
        <v>2743</v>
      </c>
      <c r="Q379" t="s">
        <v>2661</v>
      </c>
      <c r="R379" t="s">
        <v>2548</v>
      </c>
      <c r="S379" t="s">
        <v>2549</v>
      </c>
      <c r="T379" t="s">
        <v>2550</v>
      </c>
      <c r="U379">
        <v>29.479970000000002</v>
      </c>
      <c r="V379">
        <v>0</v>
      </c>
      <c r="W379" t="s">
        <v>5192</v>
      </c>
      <c r="X379" t="s">
        <v>5193</v>
      </c>
      <c r="Y379" s="266">
        <v>44386.340115740742</v>
      </c>
      <c r="Z379" t="s">
        <v>3829</v>
      </c>
      <c r="AA379" s="266">
        <v>44427.268865740742</v>
      </c>
      <c r="AB379" t="s">
        <v>3829</v>
      </c>
      <c r="AC379" t="s">
        <v>3830</v>
      </c>
      <c r="AD379" t="s">
        <v>3831</v>
      </c>
      <c r="AE379" t="s">
        <v>3831</v>
      </c>
      <c r="AF379" t="s">
        <v>3831</v>
      </c>
      <c r="AG379">
        <v>0.42</v>
      </c>
      <c r="AH379">
        <v>0.54</v>
      </c>
      <c r="AI379">
        <v>29.479970000000002</v>
      </c>
    </row>
    <row r="380" spans="2:35" x14ac:dyDescent="0.25">
      <c r="B380">
        <v>1239</v>
      </c>
      <c r="C380" t="s">
        <v>4286</v>
      </c>
      <c r="D380">
        <v>999004</v>
      </c>
      <c r="E380" t="s">
        <v>5194</v>
      </c>
      <c r="F380" t="s">
        <v>2540</v>
      </c>
      <c r="G380" t="s">
        <v>4125</v>
      </c>
      <c r="H380" t="s">
        <v>4639</v>
      </c>
      <c r="I380" t="s">
        <v>4640</v>
      </c>
      <c r="K380" t="s">
        <v>5195</v>
      </c>
      <c r="M380">
        <v>1993</v>
      </c>
      <c r="N380" t="s">
        <v>4641</v>
      </c>
      <c r="O380" t="s">
        <v>2595</v>
      </c>
      <c r="P380" t="s">
        <v>2596</v>
      </c>
      <c r="Q380" t="s">
        <v>4199</v>
      </c>
      <c r="R380" t="s">
        <v>2548</v>
      </c>
      <c r="S380" t="s">
        <v>2549</v>
      </c>
      <c r="U380">
        <v>0</v>
      </c>
      <c r="V380">
        <v>0</v>
      </c>
      <c r="X380" t="s">
        <v>5196</v>
      </c>
      <c r="Y380" s="266">
        <v>44386.340115740742</v>
      </c>
      <c r="Z380" t="s">
        <v>3829</v>
      </c>
      <c r="AA380" s="266">
        <v>44386.340115740742</v>
      </c>
      <c r="AB380" t="s">
        <v>3829</v>
      </c>
      <c r="AC380" t="s">
        <v>3831</v>
      </c>
      <c r="AD380" t="s">
        <v>3831</v>
      </c>
      <c r="AE380" t="s">
        <v>3831</v>
      </c>
      <c r="AF380" t="s">
        <v>3831</v>
      </c>
      <c r="AG380" t="s">
        <v>3831</v>
      </c>
      <c r="AH380" t="s">
        <v>3831</v>
      </c>
      <c r="AI380">
        <v>100.261709</v>
      </c>
    </row>
    <row r="381" spans="2:35" x14ac:dyDescent="0.25">
      <c r="B381">
        <v>1240</v>
      </c>
      <c r="C381" t="s">
        <v>4286</v>
      </c>
      <c r="D381">
        <v>999005</v>
      </c>
      <c r="E381" t="s">
        <v>5197</v>
      </c>
      <c r="F381" t="s">
        <v>2540</v>
      </c>
      <c r="G381" t="s">
        <v>4125</v>
      </c>
      <c r="H381" t="s">
        <v>4639</v>
      </c>
      <c r="I381" t="s">
        <v>4640</v>
      </c>
      <c r="K381" t="s">
        <v>4014</v>
      </c>
      <c r="M381">
        <v>1993</v>
      </c>
      <c r="N381" t="s">
        <v>4641</v>
      </c>
      <c r="O381" t="s">
        <v>2595</v>
      </c>
      <c r="P381" t="s">
        <v>2596</v>
      </c>
      <c r="Q381" t="s">
        <v>4199</v>
      </c>
      <c r="R381" t="s">
        <v>2548</v>
      </c>
      <c r="S381" t="s">
        <v>2549</v>
      </c>
      <c r="U381">
        <v>0</v>
      </c>
      <c r="V381">
        <v>0</v>
      </c>
      <c r="X381" t="s">
        <v>5198</v>
      </c>
      <c r="Y381" s="266">
        <v>44386.340115740742</v>
      </c>
      <c r="Z381" t="s">
        <v>3829</v>
      </c>
      <c r="AA381" s="266">
        <v>44386.340115740742</v>
      </c>
      <c r="AB381" t="s">
        <v>3829</v>
      </c>
      <c r="AC381" t="s">
        <v>3831</v>
      </c>
      <c r="AD381" t="s">
        <v>3831</v>
      </c>
      <c r="AE381" t="s">
        <v>3831</v>
      </c>
      <c r="AF381" t="s">
        <v>3831</v>
      </c>
      <c r="AG381" t="s">
        <v>3831</v>
      </c>
      <c r="AH381" t="s">
        <v>3831</v>
      </c>
      <c r="AI381">
        <v>8.6559629999999999</v>
      </c>
    </row>
    <row r="382" spans="2:35" x14ac:dyDescent="0.25">
      <c r="B382">
        <v>1241</v>
      </c>
      <c r="C382" t="s">
        <v>4286</v>
      </c>
      <c r="D382">
        <v>999006</v>
      </c>
      <c r="E382" t="s">
        <v>5199</v>
      </c>
      <c r="F382" t="s">
        <v>2540</v>
      </c>
      <c r="G382" t="s">
        <v>4125</v>
      </c>
      <c r="H382" t="s">
        <v>5106</v>
      </c>
      <c r="I382" t="s">
        <v>4640</v>
      </c>
      <c r="K382" t="s">
        <v>4693</v>
      </c>
      <c r="M382">
        <v>2012</v>
      </c>
      <c r="N382" t="s">
        <v>5107</v>
      </c>
      <c r="O382" t="s">
        <v>4157</v>
      </c>
      <c r="P382" t="s">
        <v>4168</v>
      </c>
      <c r="Q382" t="s">
        <v>4272</v>
      </c>
      <c r="R382" t="s">
        <v>2548</v>
      </c>
      <c r="S382" t="s">
        <v>2549</v>
      </c>
      <c r="U382">
        <v>0</v>
      </c>
      <c r="V382">
        <v>0</v>
      </c>
      <c r="X382" t="s">
        <v>5200</v>
      </c>
      <c r="Y382" s="266">
        <v>44386.340115740742</v>
      </c>
      <c r="Z382" t="s">
        <v>3829</v>
      </c>
      <c r="AA382" s="266">
        <v>44386.340115740742</v>
      </c>
      <c r="AB382" t="s">
        <v>3829</v>
      </c>
      <c r="AC382" t="s">
        <v>3831</v>
      </c>
      <c r="AD382" t="s">
        <v>3831</v>
      </c>
      <c r="AE382" t="s">
        <v>3831</v>
      </c>
      <c r="AF382" t="s">
        <v>3831</v>
      </c>
      <c r="AG382" t="s">
        <v>3831</v>
      </c>
      <c r="AH382" t="s">
        <v>3831</v>
      </c>
      <c r="AI382">
        <v>260.16325599999999</v>
      </c>
    </row>
    <row r="383" spans="2:35" x14ac:dyDescent="0.25">
      <c r="B383">
        <v>1242</v>
      </c>
      <c r="C383" t="s">
        <v>4286</v>
      </c>
      <c r="D383">
        <v>999007</v>
      </c>
      <c r="E383" t="s">
        <v>5201</v>
      </c>
      <c r="F383" t="s">
        <v>2540</v>
      </c>
      <c r="G383" t="s">
        <v>2541</v>
      </c>
      <c r="H383" t="s">
        <v>2542</v>
      </c>
      <c r="I383" t="s">
        <v>2543</v>
      </c>
      <c r="J383" t="s">
        <v>4300</v>
      </c>
      <c r="K383" s="16">
        <v>210634</v>
      </c>
      <c r="L383" t="s">
        <v>4300</v>
      </c>
      <c r="M383">
        <v>2013</v>
      </c>
      <c r="N383" t="s">
        <v>2544</v>
      </c>
      <c r="O383" t="s">
        <v>4157</v>
      </c>
      <c r="P383" t="s">
        <v>4158</v>
      </c>
      <c r="Q383" t="s">
        <v>4172</v>
      </c>
      <c r="R383" t="s">
        <v>2548</v>
      </c>
      <c r="S383" t="s">
        <v>2549</v>
      </c>
      <c r="U383">
        <v>0</v>
      </c>
      <c r="V383">
        <v>0</v>
      </c>
      <c r="X383" t="s">
        <v>5202</v>
      </c>
      <c r="Y383" s="266">
        <v>44386.340115740742</v>
      </c>
      <c r="Z383" t="s">
        <v>3829</v>
      </c>
      <c r="AA383" s="266">
        <v>44386.340115740742</v>
      </c>
      <c r="AB383" t="s">
        <v>3829</v>
      </c>
      <c r="AC383" t="s">
        <v>3831</v>
      </c>
      <c r="AD383" t="s">
        <v>3831</v>
      </c>
      <c r="AE383" t="s">
        <v>3831</v>
      </c>
      <c r="AF383" t="s">
        <v>3831</v>
      </c>
      <c r="AG383" t="s">
        <v>3831</v>
      </c>
      <c r="AH383" t="s">
        <v>3831</v>
      </c>
      <c r="AI383">
        <v>210.63392300000001</v>
      </c>
    </row>
    <row r="384" spans="2:35" x14ac:dyDescent="0.25">
      <c r="B384">
        <v>1243</v>
      </c>
      <c r="C384" t="s">
        <v>4286</v>
      </c>
      <c r="D384">
        <v>999008</v>
      </c>
      <c r="E384" t="s">
        <v>5203</v>
      </c>
      <c r="F384" t="s">
        <v>2540</v>
      </c>
      <c r="G384" t="s">
        <v>2541</v>
      </c>
      <c r="H384" t="s">
        <v>2542</v>
      </c>
      <c r="I384" t="s">
        <v>2543</v>
      </c>
      <c r="J384" t="s">
        <v>4422</v>
      </c>
      <c r="K384" s="16">
        <v>4151</v>
      </c>
      <c r="L384" t="s">
        <v>4422</v>
      </c>
      <c r="M384">
        <v>2013</v>
      </c>
      <c r="N384" t="s">
        <v>2544</v>
      </c>
      <c r="O384" t="s">
        <v>4157</v>
      </c>
      <c r="P384" t="s">
        <v>4158</v>
      </c>
      <c r="Q384" t="s">
        <v>4275</v>
      </c>
      <c r="R384" t="s">
        <v>2548</v>
      </c>
      <c r="S384" t="s">
        <v>2549</v>
      </c>
      <c r="U384">
        <v>0</v>
      </c>
      <c r="V384">
        <v>0</v>
      </c>
      <c r="X384" t="s">
        <v>5204</v>
      </c>
      <c r="Y384" s="266">
        <v>44386.340115740742</v>
      </c>
      <c r="Z384" t="s">
        <v>3829</v>
      </c>
      <c r="AA384" s="266">
        <v>44386.340115740742</v>
      </c>
      <c r="AB384" t="s">
        <v>3829</v>
      </c>
      <c r="AC384" t="s">
        <v>3831</v>
      </c>
      <c r="AD384" t="s">
        <v>3831</v>
      </c>
      <c r="AE384" t="s">
        <v>3831</v>
      </c>
      <c r="AF384" t="s">
        <v>3831</v>
      </c>
      <c r="AG384" t="s">
        <v>3831</v>
      </c>
      <c r="AH384" t="s">
        <v>3831</v>
      </c>
      <c r="AI384">
        <v>4.1514579999999999</v>
      </c>
    </row>
    <row r="385" spans="2:35" x14ac:dyDescent="0.25">
      <c r="B385">
        <v>1245</v>
      </c>
      <c r="C385" t="s">
        <v>4286</v>
      </c>
      <c r="D385">
        <v>999028</v>
      </c>
      <c r="E385" t="s">
        <v>5205</v>
      </c>
      <c r="F385" t="s">
        <v>2540</v>
      </c>
      <c r="G385" t="s">
        <v>2541</v>
      </c>
      <c r="H385" t="s">
        <v>2542</v>
      </c>
      <c r="I385" t="s">
        <v>2543</v>
      </c>
      <c r="J385" t="s">
        <v>4136</v>
      </c>
      <c r="K385" s="16">
        <v>21505</v>
      </c>
      <c r="L385" t="s">
        <v>4136</v>
      </c>
      <c r="M385">
        <v>2013</v>
      </c>
      <c r="N385" t="s">
        <v>2544</v>
      </c>
      <c r="O385" t="s">
        <v>2591</v>
      </c>
      <c r="P385" t="s">
        <v>2591</v>
      </c>
      <c r="Q385" t="s">
        <v>5206</v>
      </c>
      <c r="R385" t="s">
        <v>2548</v>
      </c>
      <c r="S385" t="s">
        <v>2549</v>
      </c>
      <c r="U385">
        <v>0</v>
      </c>
      <c r="V385">
        <v>0</v>
      </c>
      <c r="X385" t="s">
        <v>5207</v>
      </c>
      <c r="Y385" s="266">
        <v>44386.340115740742</v>
      </c>
      <c r="Z385" t="s">
        <v>3829</v>
      </c>
      <c r="AA385" s="266">
        <v>44386.340115740742</v>
      </c>
      <c r="AB385" t="s">
        <v>3829</v>
      </c>
      <c r="AC385" t="s">
        <v>3831</v>
      </c>
      <c r="AD385" t="s">
        <v>3831</v>
      </c>
      <c r="AE385" t="s">
        <v>3831</v>
      </c>
      <c r="AF385" t="s">
        <v>3831</v>
      </c>
      <c r="AG385" t="s">
        <v>3831</v>
      </c>
      <c r="AH385" t="s">
        <v>3831</v>
      </c>
      <c r="AI385">
        <v>18.515308999999998</v>
      </c>
    </row>
    <row r="386" spans="2:35" x14ac:dyDescent="0.25">
      <c r="B386">
        <v>1246</v>
      </c>
      <c r="C386" t="s">
        <v>4286</v>
      </c>
      <c r="D386">
        <v>999029</v>
      </c>
      <c r="E386" t="s">
        <v>5208</v>
      </c>
      <c r="F386" t="s">
        <v>2540</v>
      </c>
      <c r="G386" t="s">
        <v>2541</v>
      </c>
      <c r="H386" t="s">
        <v>2542</v>
      </c>
      <c r="I386" t="s">
        <v>2543</v>
      </c>
      <c r="J386" t="s">
        <v>3967</v>
      </c>
      <c r="K386" s="16">
        <v>29788</v>
      </c>
      <c r="L386" t="s">
        <v>3967</v>
      </c>
      <c r="M386">
        <v>2013</v>
      </c>
      <c r="N386" t="s">
        <v>2544</v>
      </c>
      <c r="O386" t="s">
        <v>2591</v>
      </c>
      <c r="P386" t="s">
        <v>2591</v>
      </c>
      <c r="Q386" t="s">
        <v>4236</v>
      </c>
      <c r="R386" t="s">
        <v>2548</v>
      </c>
      <c r="S386" t="s">
        <v>2549</v>
      </c>
      <c r="U386">
        <v>0</v>
      </c>
      <c r="V386">
        <v>0</v>
      </c>
      <c r="X386" t="s">
        <v>5209</v>
      </c>
      <c r="Y386" s="266">
        <v>44386.340115740742</v>
      </c>
      <c r="Z386" t="s">
        <v>3829</v>
      </c>
      <c r="AA386" s="266">
        <v>44386.340115740742</v>
      </c>
      <c r="AB386" t="s">
        <v>3829</v>
      </c>
      <c r="AC386" t="s">
        <v>3831</v>
      </c>
      <c r="AD386" t="s">
        <v>3831</v>
      </c>
      <c r="AE386" t="s">
        <v>3831</v>
      </c>
      <c r="AF386" t="s">
        <v>3831</v>
      </c>
      <c r="AG386" t="s">
        <v>3831</v>
      </c>
      <c r="AH386" t="s">
        <v>3831</v>
      </c>
      <c r="AI386">
        <v>28.688856999999999</v>
      </c>
    </row>
    <row r="387" spans="2:35" x14ac:dyDescent="0.25">
      <c r="B387">
        <v>1247</v>
      </c>
      <c r="C387" t="s">
        <v>4286</v>
      </c>
      <c r="D387">
        <v>999033</v>
      </c>
      <c r="E387" t="s">
        <v>5210</v>
      </c>
      <c r="F387" t="s">
        <v>2540</v>
      </c>
      <c r="G387" t="s">
        <v>2541</v>
      </c>
      <c r="H387" t="s">
        <v>2542</v>
      </c>
      <c r="I387" t="s">
        <v>2543</v>
      </c>
      <c r="J387" t="s">
        <v>4367</v>
      </c>
      <c r="K387" s="16">
        <v>20043</v>
      </c>
      <c r="L387" t="s">
        <v>4367</v>
      </c>
      <c r="M387">
        <v>2013</v>
      </c>
      <c r="N387" t="s">
        <v>2544</v>
      </c>
      <c r="O387" t="s">
        <v>2580</v>
      </c>
      <c r="P387" t="s">
        <v>2581</v>
      </c>
      <c r="Q387" t="s">
        <v>5211</v>
      </c>
      <c r="R387" t="s">
        <v>2548</v>
      </c>
      <c r="S387" t="s">
        <v>2549</v>
      </c>
      <c r="U387">
        <v>0</v>
      </c>
      <c r="V387">
        <v>0</v>
      </c>
      <c r="X387" t="s">
        <v>5212</v>
      </c>
      <c r="Y387" s="266">
        <v>44386.340115740742</v>
      </c>
      <c r="Z387" t="s">
        <v>3829</v>
      </c>
      <c r="AA387" s="266">
        <v>44386.340115740742</v>
      </c>
      <c r="AB387" t="s">
        <v>3829</v>
      </c>
      <c r="AC387" t="s">
        <v>3831</v>
      </c>
      <c r="AD387" t="s">
        <v>3831</v>
      </c>
      <c r="AE387" t="s">
        <v>3831</v>
      </c>
      <c r="AF387" t="s">
        <v>3831</v>
      </c>
      <c r="AG387" t="s">
        <v>3831</v>
      </c>
      <c r="AH387" t="s">
        <v>3831</v>
      </c>
      <c r="AI387">
        <v>19.989440999999999</v>
      </c>
    </row>
    <row r="388" spans="2:35" x14ac:dyDescent="0.25">
      <c r="B388">
        <v>1248</v>
      </c>
      <c r="C388" t="s">
        <v>4286</v>
      </c>
      <c r="D388">
        <v>999035</v>
      </c>
      <c r="E388" t="s">
        <v>5213</v>
      </c>
      <c r="F388" t="s">
        <v>2540</v>
      </c>
      <c r="G388" t="s">
        <v>4125</v>
      </c>
      <c r="H388" t="s">
        <v>4984</v>
      </c>
      <c r="I388" t="s">
        <v>4125</v>
      </c>
      <c r="J388" t="s">
        <v>41</v>
      </c>
      <c r="K388" t="s">
        <v>4149</v>
      </c>
      <c r="L388" t="s">
        <v>41</v>
      </c>
      <c r="M388">
        <v>2003</v>
      </c>
      <c r="N388" t="s">
        <v>4985</v>
      </c>
      <c r="O388" t="s">
        <v>2660</v>
      </c>
      <c r="P388" t="s">
        <v>2733</v>
      </c>
      <c r="Q388" t="s">
        <v>2734</v>
      </c>
      <c r="R388" t="s">
        <v>2548</v>
      </c>
      <c r="S388" t="s">
        <v>2549</v>
      </c>
      <c r="T388" t="s">
        <v>4660</v>
      </c>
      <c r="U388">
        <v>0</v>
      </c>
      <c r="V388">
        <v>0</v>
      </c>
      <c r="X388" t="s">
        <v>5214</v>
      </c>
      <c r="Y388" s="266">
        <v>44386.340115740742</v>
      </c>
      <c r="Z388" t="s">
        <v>3829</v>
      </c>
      <c r="AA388" s="266">
        <v>44386.340115740742</v>
      </c>
      <c r="AB388" t="s">
        <v>3829</v>
      </c>
      <c r="AC388" t="s">
        <v>3831</v>
      </c>
      <c r="AD388" t="s">
        <v>3831</v>
      </c>
      <c r="AE388" t="s">
        <v>3831</v>
      </c>
      <c r="AF388" t="s">
        <v>3831</v>
      </c>
      <c r="AG388" t="s">
        <v>3831</v>
      </c>
      <c r="AH388" t="s">
        <v>3831</v>
      </c>
      <c r="AI388">
        <v>5.1211690000000001</v>
      </c>
    </row>
    <row r="389" spans="2:35" x14ac:dyDescent="0.25">
      <c r="B389">
        <v>1249</v>
      </c>
      <c r="C389" t="s">
        <v>4286</v>
      </c>
      <c r="D389">
        <v>999039</v>
      </c>
      <c r="E389" t="s">
        <v>5215</v>
      </c>
      <c r="F389" t="s">
        <v>2540</v>
      </c>
      <c r="G389" t="s">
        <v>2541</v>
      </c>
      <c r="H389" t="s">
        <v>2542</v>
      </c>
      <c r="I389" t="s">
        <v>2543</v>
      </c>
      <c r="J389" t="s">
        <v>4008</v>
      </c>
      <c r="K389" s="16">
        <v>9864</v>
      </c>
      <c r="L389" t="s">
        <v>4008</v>
      </c>
      <c r="M389">
        <v>2012</v>
      </c>
      <c r="N389" t="s">
        <v>2544</v>
      </c>
      <c r="O389" t="s">
        <v>2584</v>
      </c>
      <c r="P389" t="s">
        <v>2692</v>
      </c>
      <c r="Q389" t="s">
        <v>2786</v>
      </c>
      <c r="R389" t="s">
        <v>2548</v>
      </c>
      <c r="S389" t="s">
        <v>2549</v>
      </c>
      <c r="U389">
        <v>0</v>
      </c>
      <c r="V389">
        <v>0</v>
      </c>
      <c r="X389" t="s">
        <v>5216</v>
      </c>
      <c r="Y389" s="266">
        <v>44386.340115740742</v>
      </c>
      <c r="Z389" t="s">
        <v>3829</v>
      </c>
      <c r="AA389" s="266">
        <v>44386.340115740742</v>
      </c>
      <c r="AB389" t="s">
        <v>3829</v>
      </c>
      <c r="AC389" t="s">
        <v>3831</v>
      </c>
      <c r="AD389" t="s">
        <v>3831</v>
      </c>
      <c r="AE389" t="s">
        <v>3831</v>
      </c>
      <c r="AF389" t="s">
        <v>3831</v>
      </c>
      <c r="AG389" t="s">
        <v>3831</v>
      </c>
      <c r="AH389" t="s">
        <v>3831</v>
      </c>
      <c r="AI389">
        <v>9.8642880000000002</v>
      </c>
    </row>
    <row r="390" spans="2:35" x14ac:dyDescent="0.25">
      <c r="B390">
        <v>1250</v>
      </c>
      <c r="C390" t="s">
        <v>4286</v>
      </c>
      <c r="D390">
        <v>999040</v>
      </c>
      <c r="E390" t="s">
        <v>5217</v>
      </c>
      <c r="F390" t="s">
        <v>2540</v>
      </c>
      <c r="G390" t="s">
        <v>2541</v>
      </c>
      <c r="H390" t="s">
        <v>2542</v>
      </c>
      <c r="I390" t="s">
        <v>2769</v>
      </c>
      <c r="J390" t="s">
        <v>4008</v>
      </c>
      <c r="K390" s="16">
        <v>10314</v>
      </c>
      <c r="L390" t="s">
        <v>4008</v>
      </c>
      <c r="M390">
        <v>2012</v>
      </c>
      <c r="N390" t="s">
        <v>2544</v>
      </c>
      <c r="O390" t="s">
        <v>2584</v>
      </c>
      <c r="P390" t="s">
        <v>2692</v>
      </c>
      <c r="Q390" t="s">
        <v>2786</v>
      </c>
      <c r="R390" t="s">
        <v>2548</v>
      </c>
      <c r="S390" t="s">
        <v>2549</v>
      </c>
      <c r="U390">
        <v>0</v>
      </c>
      <c r="V390">
        <v>0</v>
      </c>
      <c r="X390" t="s">
        <v>5218</v>
      </c>
      <c r="Y390" s="266">
        <v>44386.340115740742</v>
      </c>
      <c r="Z390" t="s">
        <v>3829</v>
      </c>
      <c r="AA390" s="266">
        <v>44386.340115740742</v>
      </c>
      <c r="AB390" t="s">
        <v>3829</v>
      </c>
      <c r="AC390" t="s">
        <v>3831</v>
      </c>
      <c r="AD390" t="s">
        <v>3831</v>
      </c>
      <c r="AE390" t="s">
        <v>3831</v>
      </c>
      <c r="AF390" t="s">
        <v>3831</v>
      </c>
      <c r="AG390" t="s">
        <v>3831</v>
      </c>
      <c r="AH390" t="s">
        <v>3831</v>
      </c>
      <c r="AI390">
        <v>9.9069719999999997</v>
      </c>
    </row>
    <row r="391" spans="2:35" x14ac:dyDescent="0.25">
      <c r="B391">
        <v>1251</v>
      </c>
      <c r="C391" t="s">
        <v>4286</v>
      </c>
      <c r="D391">
        <v>999041</v>
      </c>
      <c r="E391" t="s">
        <v>5219</v>
      </c>
      <c r="F391" t="s">
        <v>2540</v>
      </c>
      <c r="G391" t="s">
        <v>2541</v>
      </c>
      <c r="H391" t="s">
        <v>2542</v>
      </c>
      <c r="I391" t="s">
        <v>2543</v>
      </c>
      <c r="J391" t="s">
        <v>4008</v>
      </c>
      <c r="K391" s="16">
        <v>16622</v>
      </c>
      <c r="L391" t="s">
        <v>4008</v>
      </c>
      <c r="M391">
        <v>2012</v>
      </c>
      <c r="N391" t="s">
        <v>2544</v>
      </c>
      <c r="O391" t="s">
        <v>2584</v>
      </c>
      <c r="P391" t="s">
        <v>2692</v>
      </c>
      <c r="Q391" t="s">
        <v>2786</v>
      </c>
      <c r="R391" t="s">
        <v>2548</v>
      </c>
      <c r="S391" t="s">
        <v>2549</v>
      </c>
      <c r="U391">
        <v>0</v>
      </c>
      <c r="V391">
        <v>0</v>
      </c>
      <c r="X391" t="s">
        <v>5220</v>
      </c>
      <c r="Y391" s="266">
        <v>44386.340115740742</v>
      </c>
      <c r="Z391" t="s">
        <v>3829</v>
      </c>
      <c r="AA391" s="266">
        <v>44386.340115740742</v>
      </c>
      <c r="AB391" t="s">
        <v>3829</v>
      </c>
      <c r="AC391" t="s">
        <v>3831</v>
      </c>
      <c r="AD391" t="s">
        <v>3831</v>
      </c>
      <c r="AE391" t="s">
        <v>3831</v>
      </c>
      <c r="AF391" t="s">
        <v>3831</v>
      </c>
      <c r="AG391" t="s">
        <v>3831</v>
      </c>
      <c r="AH391" t="s">
        <v>3831</v>
      </c>
      <c r="AI391">
        <v>14.835207</v>
      </c>
    </row>
    <row r="392" spans="2:35" x14ac:dyDescent="0.25">
      <c r="B392">
        <v>1325</v>
      </c>
      <c r="C392" t="s">
        <v>4286</v>
      </c>
      <c r="D392">
        <v>888157</v>
      </c>
      <c r="E392" t="s">
        <v>5221</v>
      </c>
      <c r="F392" t="s">
        <v>2540</v>
      </c>
      <c r="H392" t="s">
        <v>4984</v>
      </c>
      <c r="I392" t="s">
        <v>4125</v>
      </c>
      <c r="K392" t="s">
        <v>5222</v>
      </c>
      <c r="M392">
        <v>1991</v>
      </c>
      <c r="N392" t="s">
        <v>4985</v>
      </c>
      <c r="O392" t="s">
        <v>2595</v>
      </c>
      <c r="P392" t="s">
        <v>2608</v>
      </c>
      <c r="Q392" t="s">
        <v>5223</v>
      </c>
      <c r="R392" t="s">
        <v>2548</v>
      </c>
      <c r="S392" t="s">
        <v>2549</v>
      </c>
      <c r="U392">
        <v>0</v>
      </c>
      <c r="V392">
        <v>0</v>
      </c>
      <c r="X392" t="s">
        <v>5224</v>
      </c>
      <c r="Y392" s="266">
        <v>44386.340115740742</v>
      </c>
      <c r="Z392" t="s">
        <v>3829</v>
      </c>
      <c r="AA392" s="266">
        <v>44386.340115740742</v>
      </c>
      <c r="AB392" t="s">
        <v>3829</v>
      </c>
      <c r="AC392" t="s">
        <v>3831</v>
      </c>
      <c r="AD392" t="s">
        <v>3831</v>
      </c>
      <c r="AE392" t="s">
        <v>3831</v>
      </c>
      <c r="AF392" t="s">
        <v>3831</v>
      </c>
      <c r="AG392" t="s">
        <v>3831</v>
      </c>
      <c r="AH392" t="s">
        <v>3831</v>
      </c>
      <c r="AI392">
        <v>33.843308999999998</v>
      </c>
    </row>
    <row r="393" spans="2:35" x14ac:dyDescent="0.25">
      <c r="B393">
        <v>1326</v>
      </c>
      <c r="C393" t="s">
        <v>4286</v>
      </c>
      <c r="D393">
        <v>888155</v>
      </c>
      <c r="E393" t="s">
        <v>5225</v>
      </c>
      <c r="F393" t="s">
        <v>2540</v>
      </c>
      <c r="H393" t="s">
        <v>4984</v>
      </c>
      <c r="I393" t="s">
        <v>4125</v>
      </c>
      <c r="K393" t="s">
        <v>4224</v>
      </c>
      <c r="M393">
        <v>1991</v>
      </c>
      <c r="N393" t="s">
        <v>4985</v>
      </c>
      <c r="O393" t="s">
        <v>2595</v>
      </c>
      <c r="P393" t="s">
        <v>2608</v>
      </c>
      <c r="Q393" t="s">
        <v>5223</v>
      </c>
      <c r="R393" t="s">
        <v>2548</v>
      </c>
      <c r="S393" t="s">
        <v>2549</v>
      </c>
      <c r="U393">
        <v>0</v>
      </c>
      <c r="V393">
        <v>0</v>
      </c>
      <c r="X393" t="s">
        <v>5226</v>
      </c>
      <c r="Y393" s="266">
        <v>44386.340115740742</v>
      </c>
      <c r="Z393" t="s">
        <v>3829</v>
      </c>
      <c r="AA393" s="266">
        <v>44386.340115740742</v>
      </c>
      <c r="AB393" t="s">
        <v>3829</v>
      </c>
      <c r="AC393" t="s">
        <v>3831</v>
      </c>
      <c r="AD393" t="s">
        <v>3831</v>
      </c>
      <c r="AE393" t="s">
        <v>3831</v>
      </c>
      <c r="AF393" t="s">
        <v>3831</v>
      </c>
      <c r="AG393" t="s">
        <v>3831</v>
      </c>
      <c r="AH393" t="s">
        <v>3831</v>
      </c>
      <c r="AI393">
        <v>40.265675000000002</v>
      </c>
    </row>
    <row r="394" spans="2:35" x14ac:dyDescent="0.25">
      <c r="B394">
        <v>1373</v>
      </c>
      <c r="C394" t="s">
        <v>4286</v>
      </c>
      <c r="D394">
        <v>999001</v>
      </c>
      <c r="E394" t="s">
        <v>5227</v>
      </c>
      <c r="F394" t="s">
        <v>2540</v>
      </c>
      <c r="G394" t="s">
        <v>2541</v>
      </c>
      <c r="H394" t="s">
        <v>2542</v>
      </c>
      <c r="I394" t="s">
        <v>2543</v>
      </c>
      <c r="J394" t="s">
        <v>5228</v>
      </c>
      <c r="K394" s="16">
        <v>23316</v>
      </c>
      <c r="L394" t="s">
        <v>5228</v>
      </c>
      <c r="M394">
        <v>2012</v>
      </c>
      <c r="N394" t="s">
        <v>2544</v>
      </c>
      <c r="O394" t="s">
        <v>2584</v>
      </c>
      <c r="P394" t="s">
        <v>2692</v>
      </c>
      <c r="Q394" t="s">
        <v>4791</v>
      </c>
      <c r="R394" t="s">
        <v>2548</v>
      </c>
      <c r="S394" t="s">
        <v>2549</v>
      </c>
      <c r="U394">
        <v>0</v>
      </c>
      <c r="V394">
        <v>0</v>
      </c>
      <c r="X394" t="s">
        <v>5229</v>
      </c>
      <c r="Y394" s="266">
        <v>44386.340115740742</v>
      </c>
      <c r="Z394" t="s">
        <v>3829</v>
      </c>
      <c r="AA394" s="266">
        <v>44386.340115740742</v>
      </c>
      <c r="AB394" t="s">
        <v>3829</v>
      </c>
      <c r="AC394" t="s">
        <v>3831</v>
      </c>
      <c r="AD394" t="s">
        <v>3831</v>
      </c>
      <c r="AE394" t="s">
        <v>3831</v>
      </c>
      <c r="AF394" t="s">
        <v>3831</v>
      </c>
      <c r="AG394" t="s">
        <v>3831</v>
      </c>
      <c r="AH394" t="s">
        <v>3831</v>
      </c>
      <c r="AI394">
        <v>23.316472999999998</v>
      </c>
    </row>
    <row r="395" spans="2:35" x14ac:dyDescent="0.25">
      <c r="B395">
        <v>1374</v>
      </c>
      <c r="C395" t="s">
        <v>4286</v>
      </c>
      <c r="D395">
        <v>999002</v>
      </c>
      <c r="E395" t="s">
        <v>5230</v>
      </c>
      <c r="F395" t="s">
        <v>2540</v>
      </c>
      <c r="G395" t="s">
        <v>2541</v>
      </c>
      <c r="H395" t="s">
        <v>2542</v>
      </c>
      <c r="I395" t="s">
        <v>2543</v>
      </c>
      <c r="J395" t="s">
        <v>5228</v>
      </c>
      <c r="K395" t="s">
        <v>3974</v>
      </c>
      <c r="L395" t="s">
        <v>5228</v>
      </c>
      <c r="M395">
        <v>2012</v>
      </c>
      <c r="N395" t="s">
        <v>2544</v>
      </c>
      <c r="O395" t="s">
        <v>2584</v>
      </c>
      <c r="P395" t="s">
        <v>2692</v>
      </c>
      <c r="Q395" t="s">
        <v>4791</v>
      </c>
      <c r="R395" t="s">
        <v>2548</v>
      </c>
      <c r="S395" t="s">
        <v>2549</v>
      </c>
      <c r="U395">
        <v>0</v>
      </c>
      <c r="V395">
        <v>0</v>
      </c>
      <c r="X395" t="s">
        <v>5231</v>
      </c>
      <c r="Y395" s="266">
        <v>44386.340115740742</v>
      </c>
      <c r="Z395" t="s">
        <v>3829</v>
      </c>
      <c r="AA395" s="266">
        <v>44386.340115740742</v>
      </c>
      <c r="AB395" t="s">
        <v>3829</v>
      </c>
      <c r="AC395" t="s">
        <v>3831</v>
      </c>
      <c r="AD395" t="s">
        <v>3831</v>
      </c>
      <c r="AE395" t="s">
        <v>3831</v>
      </c>
      <c r="AF395" t="s">
        <v>3831</v>
      </c>
      <c r="AG395" t="s">
        <v>3831</v>
      </c>
      <c r="AH395" t="s">
        <v>3831</v>
      </c>
      <c r="AI395">
        <v>27.490123000000001</v>
      </c>
    </row>
    <row r="396" spans="2:35" x14ac:dyDescent="0.25">
      <c r="B396">
        <v>1375</v>
      </c>
      <c r="C396" t="s">
        <v>4286</v>
      </c>
      <c r="D396">
        <v>999112</v>
      </c>
      <c r="E396" t="s">
        <v>5232</v>
      </c>
      <c r="F396" t="s">
        <v>2540</v>
      </c>
      <c r="G396" t="s">
        <v>2541</v>
      </c>
      <c r="H396" t="s">
        <v>2542</v>
      </c>
      <c r="I396" t="s">
        <v>2543</v>
      </c>
      <c r="J396" t="s">
        <v>4296</v>
      </c>
      <c r="K396" s="16">
        <v>11951</v>
      </c>
      <c r="L396" t="s">
        <v>4296</v>
      </c>
      <c r="M396">
        <v>2015</v>
      </c>
      <c r="N396" t="s">
        <v>2544</v>
      </c>
      <c r="O396" t="s">
        <v>2580</v>
      </c>
      <c r="P396" t="s">
        <v>2747</v>
      </c>
      <c r="Q396" t="s">
        <v>4231</v>
      </c>
      <c r="R396" t="s">
        <v>2548</v>
      </c>
      <c r="S396" t="s">
        <v>2549</v>
      </c>
      <c r="U396">
        <v>0</v>
      </c>
      <c r="V396">
        <v>0</v>
      </c>
      <c r="X396" t="s">
        <v>5233</v>
      </c>
      <c r="Y396" s="266">
        <v>44386.340115740742</v>
      </c>
      <c r="Z396" t="s">
        <v>3829</v>
      </c>
      <c r="AA396" s="266">
        <v>44386.340115740742</v>
      </c>
      <c r="AB396" t="s">
        <v>3829</v>
      </c>
      <c r="AC396" t="s">
        <v>3831</v>
      </c>
      <c r="AD396" t="s">
        <v>3831</v>
      </c>
      <c r="AE396" t="s">
        <v>3831</v>
      </c>
      <c r="AF396" t="s">
        <v>3831</v>
      </c>
      <c r="AG396" t="s">
        <v>3831</v>
      </c>
      <c r="AH396" t="s">
        <v>3831</v>
      </c>
      <c r="AI396">
        <v>11.525957999999999</v>
      </c>
    </row>
    <row r="397" spans="2:35" x14ac:dyDescent="0.25">
      <c r="B397">
        <v>1376</v>
      </c>
      <c r="C397" t="s">
        <v>4286</v>
      </c>
      <c r="D397">
        <v>999113</v>
      </c>
      <c r="E397" t="s">
        <v>5234</v>
      </c>
      <c r="F397" t="s">
        <v>2540</v>
      </c>
      <c r="G397" t="s">
        <v>2541</v>
      </c>
      <c r="H397" t="s">
        <v>2542</v>
      </c>
      <c r="I397" t="s">
        <v>2543</v>
      </c>
      <c r="J397" t="s">
        <v>4408</v>
      </c>
      <c r="K397" s="16">
        <v>44462</v>
      </c>
      <c r="L397" t="s">
        <v>4408</v>
      </c>
      <c r="M397">
        <v>1990</v>
      </c>
      <c r="N397" t="s">
        <v>2544</v>
      </c>
      <c r="O397" t="s">
        <v>2580</v>
      </c>
      <c r="P397" t="s">
        <v>2747</v>
      </c>
      <c r="Q397" t="s">
        <v>4231</v>
      </c>
      <c r="R397" t="s">
        <v>2548</v>
      </c>
      <c r="S397" t="s">
        <v>2549</v>
      </c>
      <c r="U397">
        <v>0</v>
      </c>
      <c r="V397">
        <v>0</v>
      </c>
      <c r="X397" t="s">
        <v>5235</v>
      </c>
      <c r="Y397" s="266">
        <v>44386.340115740742</v>
      </c>
      <c r="Z397" t="s">
        <v>3829</v>
      </c>
      <c r="AA397" s="266">
        <v>44386.340115740742</v>
      </c>
      <c r="AB397" t="s">
        <v>3829</v>
      </c>
      <c r="AC397" t="s">
        <v>3831</v>
      </c>
      <c r="AD397" t="s">
        <v>3831</v>
      </c>
      <c r="AE397" t="s">
        <v>3831</v>
      </c>
      <c r="AF397" t="s">
        <v>3831</v>
      </c>
      <c r="AG397" t="s">
        <v>3831</v>
      </c>
      <c r="AH397" t="s">
        <v>3831</v>
      </c>
      <c r="AI397">
        <v>44.132185</v>
      </c>
    </row>
    <row r="398" spans="2:35" x14ac:dyDescent="0.25">
      <c r="B398">
        <v>1377</v>
      </c>
      <c r="C398" t="s">
        <v>4286</v>
      </c>
      <c r="D398">
        <v>999114</v>
      </c>
      <c r="E398" t="s">
        <v>5236</v>
      </c>
      <c r="F398" t="s">
        <v>2540</v>
      </c>
      <c r="G398" t="s">
        <v>4125</v>
      </c>
      <c r="H398" t="s">
        <v>4654</v>
      </c>
      <c r="I398" t="s">
        <v>4125</v>
      </c>
      <c r="K398" t="s">
        <v>4037</v>
      </c>
      <c r="M398">
        <v>2019</v>
      </c>
      <c r="N398" t="s">
        <v>4656</v>
      </c>
      <c r="O398" t="s">
        <v>2591</v>
      </c>
      <c r="P398" t="s">
        <v>2591</v>
      </c>
      <c r="Q398" t="s">
        <v>4261</v>
      </c>
      <c r="R398" t="s">
        <v>2548</v>
      </c>
      <c r="S398" t="s">
        <v>2549</v>
      </c>
      <c r="U398">
        <v>0</v>
      </c>
      <c r="V398">
        <v>0</v>
      </c>
      <c r="X398" t="s">
        <v>5237</v>
      </c>
      <c r="Y398" s="266">
        <v>44386.340115740742</v>
      </c>
      <c r="Z398" t="s">
        <v>3829</v>
      </c>
      <c r="AA398" s="266">
        <v>44386.340115740742</v>
      </c>
      <c r="AB398" t="s">
        <v>3829</v>
      </c>
      <c r="AC398" t="s">
        <v>3831</v>
      </c>
      <c r="AD398" t="s">
        <v>3831</v>
      </c>
      <c r="AE398" t="s">
        <v>3831</v>
      </c>
      <c r="AF398" t="s">
        <v>3831</v>
      </c>
      <c r="AG398" t="s">
        <v>3831</v>
      </c>
      <c r="AH398" t="s">
        <v>3831</v>
      </c>
      <c r="AI398">
        <v>11.249726000000001</v>
      </c>
    </row>
    <row r="399" spans="2:35" x14ac:dyDescent="0.25">
      <c r="B399">
        <v>1378</v>
      </c>
      <c r="C399" t="s">
        <v>4286</v>
      </c>
      <c r="D399">
        <v>999115</v>
      </c>
      <c r="E399" t="s">
        <v>5238</v>
      </c>
      <c r="F399" t="s">
        <v>2540</v>
      </c>
      <c r="G399" t="s">
        <v>4125</v>
      </c>
      <c r="H399" t="s">
        <v>4654</v>
      </c>
      <c r="I399" t="s">
        <v>4125</v>
      </c>
      <c r="K399" t="s">
        <v>4226</v>
      </c>
      <c r="M399">
        <v>1940</v>
      </c>
      <c r="N399" t="s">
        <v>4656</v>
      </c>
      <c r="O399" t="s">
        <v>2591</v>
      </c>
      <c r="P399" t="s">
        <v>2591</v>
      </c>
      <c r="Q399" t="s">
        <v>4261</v>
      </c>
      <c r="R399" t="s">
        <v>2548</v>
      </c>
      <c r="S399" t="s">
        <v>2549</v>
      </c>
      <c r="U399">
        <v>0</v>
      </c>
      <c r="V399">
        <v>0</v>
      </c>
      <c r="X399" t="s">
        <v>5239</v>
      </c>
      <c r="Y399" s="266">
        <v>44386.340115740742</v>
      </c>
      <c r="Z399" t="s">
        <v>3829</v>
      </c>
      <c r="AA399" s="266">
        <v>44386.340115740742</v>
      </c>
      <c r="AB399" t="s">
        <v>3829</v>
      </c>
      <c r="AC399" t="s">
        <v>3831</v>
      </c>
      <c r="AD399" t="s">
        <v>3831</v>
      </c>
      <c r="AE399" t="s">
        <v>3831</v>
      </c>
      <c r="AF399" t="s">
        <v>3831</v>
      </c>
      <c r="AG399" t="s">
        <v>3831</v>
      </c>
      <c r="AH399" t="s">
        <v>3831</v>
      </c>
      <c r="AI399">
        <v>25.724568999999999</v>
      </c>
    </row>
    <row r="400" spans="2:35" x14ac:dyDescent="0.25">
      <c r="B400">
        <v>1379</v>
      </c>
      <c r="C400" t="s">
        <v>4286</v>
      </c>
      <c r="D400">
        <v>999116</v>
      </c>
      <c r="E400" t="s">
        <v>5240</v>
      </c>
      <c r="F400" t="s">
        <v>2540</v>
      </c>
      <c r="G400" t="s">
        <v>4125</v>
      </c>
      <c r="H400" t="s">
        <v>4984</v>
      </c>
      <c r="I400" t="s">
        <v>4125</v>
      </c>
      <c r="K400" t="s">
        <v>3834</v>
      </c>
      <c r="M400">
        <v>2016</v>
      </c>
      <c r="N400" t="s">
        <v>4985</v>
      </c>
      <c r="O400" t="s">
        <v>2580</v>
      </c>
      <c r="P400" t="s">
        <v>4161</v>
      </c>
      <c r="Q400" t="s">
        <v>4220</v>
      </c>
      <c r="R400" t="s">
        <v>2548</v>
      </c>
      <c r="S400" t="s">
        <v>2549</v>
      </c>
      <c r="U400">
        <v>0</v>
      </c>
      <c r="V400">
        <v>0</v>
      </c>
      <c r="X400" t="s">
        <v>5241</v>
      </c>
      <c r="Y400" s="266">
        <v>44386.340115740742</v>
      </c>
      <c r="Z400" t="s">
        <v>3829</v>
      </c>
      <c r="AA400" s="266">
        <v>44386.340115740742</v>
      </c>
      <c r="AB400" t="s">
        <v>3829</v>
      </c>
      <c r="AC400" t="s">
        <v>3831</v>
      </c>
      <c r="AD400" t="s">
        <v>3831</v>
      </c>
      <c r="AE400" t="s">
        <v>3831</v>
      </c>
      <c r="AF400" t="s">
        <v>3831</v>
      </c>
      <c r="AG400" t="s">
        <v>3831</v>
      </c>
      <c r="AH400" t="s">
        <v>3831</v>
      </c>
      <c r="AI400">
        <v>7.2513949999999996</v>
      </c>
    </row>
    <row r="401" spans="2:35" x14ac:dyDescent="0.25">
      <c r="B401">
        <v>1382</v>
      </c>
      <c r="C401" t="s">
        <v>4286</v>
      </c>
      <c r="D401">
        <v>999063</v>
      </c>
      <c r="E401" t="s">
        <v>5242</v>
      </c>
      <c r="F401" t="s">
        <v>2540</v>
      </c>
      <c r="G401" t="s">
        <v>4125</v>
      </c>
      <c r="H401" t="s">
        <v>4984</v>
      </c>
      <c r="I401" t="s">
        <v>4125</v>
      </c>
      <c r="K401" t="s">
        <v>4023</v>
      </c>
      <c r="M401">
        <v>2014</v>
      </c>
      <c r="N401" t="s">
        <v>4985</v>
      </c>
      <c r="O401" t="s">
        <v>2580</v>
      </c>
      <c r="P401" t="s">
        <v>2747</v>
      </c>
      <c r="Q401" t="s">
        <v>2748</v>
      </c>
      <c r="R401" t="s">
        <v>2548</v>
      </c>
      <c r="S401" t="s">
        <v>2549</v>
      </c>
      <c r="U401">
        <v>0</v>
      </c>
      <c r="V401">
        <v>0</v>
      </c>
      <c r="X401" t="s">
        <v>5243</v>
      </c>
      <c r="Y401" s="266">
        <v>44386.340115740742</v>
      </c>
      <c r="Z401" t="s">
        <v>3829</v>
      </c>
      <c r="AA401" s="266">
        <v>44386.340115740742</v>
      </c>
      <c r="AB401" t="s">
        <v>3829</v>
      </c>
      <c r="AC401" t="s">
        <v>3831</v>
      </c>
      <c r="AD401" t="s">
        <v>3831</v>
      </c>
      <c r="AE401" t="s">
        <v>3831</v>
      </c>
      <c r="AF401" t="s">
        <v>3831</v>
      </c>
      <c r="AG401" t="s">
        <v>3831</v>
      </c>
      <c r="AH401" t="s">
        <v>3831</v>
      </c>
      <c r="AI401">
        <v>5.9725590000000004</v>
      </c>
    </row>
    <row r="402" spans="2:35" x14ac:dyDescent="0.25">
      <c r="B402">
        <v>1383</v>
      </c>
      <c r="C402" t="s">
        <v>4286</v>
      </c>
      <c r="D402">
        <v>999064</v>
      </c>
      <c r="E402" t="s">
        <v>5244</v>
      </c>
      <c r="F402" t="s">
        <v>2540</v>
      </c>
      <c r="H402" t="s">
        <v>4984</v>
      </c>
      <c r="I402" t="s">
        <v>4125</v>
      </c>
      <c r="K402" t="s">
        <v>4288</v>
      </c>
      <c r="M402">
        <v>2014</v>
      </c>
      <c r="N402" t="s">
        <v>4985</v>
      </c>
      <c r="O402" t="s">
        <v>2584</v>
      </c>
      <c r="P402" t="s">
        <v>2585</v>
      </c>
      <c r="Q402" t="s">
        <v>2748</v>
      </c>
      <c r="R402" t="s">
        <v>2548</v>
      </c>
      <c r="S402" t="s">
        <v>2549</v>
      </c>
      <c r="U402">
        <v>0</v>
      </c>
      <c r="V402">
        <v>0</v>
      </c>
      <c r="X402" t="s">
        <v>5245</v>
      </c>
      <c r="Y402" s="266">
        <v>44386.340115740742</v>
      </c>
      <c r="Z402" t="s">
        <v>3829</v>
      </c>
      <c r="AA402" s="266">
        <v>44386.340115740742</v>
      </c>
      <c r="AB402" t="s">
        <v>3829</v>
      </c>
      <c r="AC402" t="s">
        <v>3831</v>
      </c>
      <c r="AD402" t="s">
        <v>3831</v>
      </c>
      <c r="AE402" t="s">
        <v>3831</v>
      </c>
      <c r="AF402" t="s">
        <v>3831</v>
      </c>
      <c r="AG402" t="s">
        <v>3831</v>
      </c>
      <c r="AH402" t="s">
        <v>3831</v>
      </c>
      <c r="AI402">
        <v>28.965755000000001</v>
      </c>
    </row>
    <row r="403" spans="2:35" x14ac:dyDescent="0.25">
      <c r="B403">
        <v>1384</v>
      </c>
      <c r="C403" t="s">
        <v>4286</v>
      </c>
      <c r="D403">
        <v>999066</v>
      </c>
      <c r="E403" t="s">
        <v>5246</v>
      </c>
      <c r="F403" t="s">
        <v>2540</v>
      </c>
      <c r="H403" t="s">
        <v>4984</v>
      </c>
      <c r="I403" t="s">
        <v>4125</v>
      </c>
      <c r="K403" t="s">
        <v>3864</v>
      </c>
      <c r="M403">
        <v>2014</v>
      </c>
      <c r="N403" t="s">
        <v>4985</v>
      </c>
      <c r="O403" t="s">
        <v>2584</v>
      </c>
      <c r="P403" t="s">
        <v>2585</v>
      </c>
      <c r="Q403" t="s">
        <v>2748</v>
      </c>
      <c r="R403" t="s">
        <v>2548</v>
      </c>
      <c r="S403" t="s">
        <v>2549</v>
      </c>
      <c r="U403">
        <v>0</v>
      </c>
      <c r="V403">
        <v>0</v>
      </c>
      <c r="X403" t="s">
        <v>5247</v>
      </c>
      <c r="Y403" s="266">
        <v>44386.340115740742</v>
      </c>
      <c r="Z403" t="s">
        <v>3829</v>
      </c>
      <c r="AA403" s="266">
        <v>44386.340115740742</v>
      </c>
      <c r="AB403" t="s">
        <v>3829</v>
      </c>
      <c r="AC403" t="s">
        <v>3831</v>
      </c>
      <c r="AD403" t="s">
        <v>3831</v>
      </c>
      <c r="AE403" t="s">
        <v>3831</v>
      </c>
      <c r="AF403" t="s">
        <v>3831</v>
      </c>
      <c r="AG403" t="s">
        <v>3831</v>
      </c>
      <c r="AH403" t="s">
        <v>3831</v>
      </c>
      <c r="AI403">
        <v>8.7037519999999997</v>
      </c>
    </row>
    <row r="404" spans="2:35" x14ac:dyDescent="0.25">
      <c r="B404">
        <v>1385</v>
      </c>
      <c r="C404" t="s">
        <v>4286</v>
      </c>
      <c r="D404">
        <v>999067</v>
      </c>
      <c r="E404" t="s">
        <v>5248</v>
      </c>
      <c r="F404" t="s">
        <v>2540</v>
      </c>
      <c r="G404" t="s">
        <v>4255</v>
      </c>
      <c r="H404" t="s">
        <v>5098</v>
      </c>
      <c r="I404" t="s">
        <v>2710</v>
      </c>
      <c r="K404" t="s">
        <v>4241</v>
      </c>
      <c r="M404">
        <v>2014</v>
      </c>
      <c r="N404" t="s">
        <v>5099</v>
      </c>
      <c r="O404" t="s">
        <v>2584</v>
      </c>
      <c r="P404" t="s">
        <v>2585</v>
      </c>
      <c r="Q404" t="s">
        <v>2748</v>
      </c>
      <c r="R404" t="s">
        <v>2548</v>
      </c>
      <c r="S404" t="s">
        <v>2549</v>
      </c>
      <c r="U404">
        <v>0</v>
      </c>
      <c r="V404">
        <v>0</v>
      </c>
      <c r="X404" t="s">
        <v>5249</v>
      </c>
      <c r="Y404" s="266">
        <v>44386.340115740742</v>
      </c>
      <c r="Z404" t="s">
        <v>3829</v>
      </c>
      <c r="AA404" s="266">
        <v>44386.340115740742</v>
      </c>
      <c r="AB404" t="s">
        <v>3829</v>
      </c>
      <c r="AC404" t="s">
        <v>3831</v>
      </c>
      <c r="AD404" t="s">
        <v>3831</v>
      </c>
      <c r="AE404" t="s">
        <v>3831</v>
      </c>
      <c r="AF404" t="s">
        <v>3831</v>
      </c>
      <c r="AG404" t="s">
        <v>3831</v>
      </c>
      <c r="AH404" t="s">
        <v>3831</v>
      </c>
      <c r="AI404">
        <v>19.963979999999999</v>
      </c>
    </row>
    <row r="405" spans="2:35" x14ac:dyDescent="0.25">
      <c r="B405">
        <v>1386</v>
      </c>
      <c r="C405" t="s">
        <v>4286</v>
      </c>
      <c r="D405">
        <v>999068</v>
      </c>
      <c r="E405" t="s">
        <v>5250</v>
      </c>
      <c r="F405" t="s">
        <v>2540</v>
      </c>
      <c r="G405" t="s">
        <v>4125</v>
      </c>
      <c r="H405" t="s">
        <v>4984</v>
      </c>
      <c r="I405" t="s">
        <v>4125</v>
      </c>
      <c r="K405" t="s">
        <v>4149</v>
      </c>
      <c r="M405">
        <v>2014</v>
      </c>
      <c r="N405" t="s">
        <v>4985</v>
      </c>
      <c r="O405" t="s">
        <v>2584</v>
      </c>
      <c r="P405" t="s">
        <v>2585</v>
      </c>
      <c r="Q405" t="s">
        <v>2748</v>
      </c>
      <c r="R405" t="s">
        <v>2548</v>
      </c>
      <c r="S405" t="s">
        <v>2549</v>
      </c>
      <c r="U405">
        <v>0</v>
      </c>
      <c r="V405">
        <v>0</v>
      </c>
      <c r="X405" t="s">
        <v>5251</v>
      </c>
      <c r="Y405" s="266">
        <v>44386.340115740742</v>
      </c>
      <c r="Z405" t="s">
        <v>3829</v>
      </c>
      <c r="AA405" s="266">
        <v>44386.340115740742</v>
      </c>
      <c r="AB405" t="s">
        <v>3829</v>
      </c>
      <c r="AC405" t="s">
        <v>3831</v>
      </c>
      <c r="AD405" t="s">
        <v>3831</v>
      </c>
      <c r="AE405" t="s">
        <v>3831</v>
      </c>
      <c r="AF405" t="s">
        <v>3831</v>
      </c>
      <c r="AG405" t="s">
        <v>3831</v>
      </c>
      <c r="AH405" t="s">
        <v>3831</v>
      </c>
      <c r="AI405">
        <v>5.0044979999999999</v>
      </c>
    </row>
    <row r="406" spans="2:35" x14ac:dyDescent="0.25">
      <c r="B406">
        <v>1387</v>
      </c>
      <c r="C406" t="s">
        <v>4286</v>
      </c>
      <c r="D406">
        <v>999069</v>
      </c>
      <c r="E406" t="s">
        <v>5252</v>
      </c>
      <c r="F406" t="s">
        <v>2540</v>
      </c>
      <c r="H406" t="s">
        <v>4984</v>
      </c>
      <c r="I406" t="s">
        <v>4125</v>
      </c>
      <c r="K406" t="s">
        <v>4149</v>
      </c>
      <c r="M406">
        <v>2014</v>
      </c>
      <c r="N406" t="s">
        <v>4985</v>
      </c>
      <c r="O406" t="s">
        <v>2580</v>
      </c>
      <c r="P406" t="s">
        <v>2581</v>
      </c>
      <c r="Q406" t="s">
        <v>2748</v>
      </c>
      <c r="R406" t="s">
        <v>2548</v>
      </c>
      <c r="S406" t="s">
        <v>2549</v>
      </c>
      <c r="U406">
        <v>0</v>
      </c>
      <c r="V406">
        <v>0</v>
      </c>
      <c r="X406" t="s">
        <v>5253</v>
      </c>
      <c r="Y406" s="266">
        <v>44386.340115740742</v>
      </c>
      <c r="Z406" t="s">
        <v>3829</v>
      </c>
      <c r="AA406" s="266">
        <v>44386.340115740742</v>
      </c>
      <c r="AB406" t="s">
        <v>3829</v>
      </c>
      <c r="AC406" t="s">
        <v>3831</v>
      </c>
      <c r="AD406" t="s">
        <v>3831</v>
      </c>
      <c r="AE406" t="s">
        <v>3831</v>
      </c>
      <c r="AF406" t="s">
        <v>3831</v>
      </c>
      <c r="AG406" t="s">
        <v>3831</v>
      </c>
      <c r="AH406" t="s">
        <v>3831</v>
      </c>
      <c r="AI406">
        <v>4.6072119999999996</v>
      </c>
    </row>
    <row r="407" spans="2:35" x14ac:dyDescent="0.25">
      <c r="B407">
        <v>1388</v>
      </c>
      <c r="C407" t="s">
        <v>4286</v>
      </c>
      <c r="D407">
        <v>999073</v>
      </c>
      <c r="E407" t="s">
        <v>2746</v>
      </c>
      <c r="F407" t="s">
        <v>2540</v>
      </c>
      <c r="G407" t="s">
        <v>2541</v>
      </c>
      <c r="H407" t="s">
        <v>2542</v>
      </c>
      <c r="I407" t="s">
        <v>2710</v>
      </c>
      <c r="J407" t="s">
        <v>4367</v>
      </c>
      <c r="K407" s="16">
        <v>4904</v>
      </c>
      <c r="L407" t="s">
        <v>4367</v>
      </c>
      <c r="M407">
        <v>2014</v>
      </c>
      <c r="N407" t="s">
        <v>2544</v>
      </c>
      <c r="O407" t="s">
        <v>2580</v>
      </c>
      <c r="P407" t="s">
        <v>2747</v>
      </c>
      <c r="Q407" t="s">
        <v>2748</v>
      </c>
      <c r="R407" t="s">
        <v>2548</v>
      </c>
      <c r="S407" t="s">
        <v>2549</v>
      </c>
      <c r="T407" t="s">
        <v>2550</v>
      </c>
      <c r="U407">
        <v>5.8198480000000004</v>
      </c>
      <c r="V407">
        <v>0</v>
      </c>
      <c r="W407" t="s">
        <v>5254</v>
      </c>
      <c r="X407" t="s">
        <v>5255</v>
      </c>
      <c r="Y407" s="266">
        <v>44386.340115740742</v>
      </c>
      <c r="Z407" t="s">
        <v>3829</v>
      </c>
      <c r="AA407" s="266">
        <v>44434.270069444443</v>
      </c>
      <c r="AB407" t="s">
        <v>3829</v>
      </c>
      <c r="AC407" t="s">
        <v>4303</v>
      </c>
      <c r="AD407" t="s">
        <v>3831</v>
      </c>
      <c r="AE407" t="s">
        <v>3831</v>
      </c>
      <c r="AF407" t="s">
        <v>3831</v>
      </c>
      <c r="AG407" t="s">
        <v>3831</v>
      </c>
      <c r="AH407" t="s">
        <v>3831</v>
      </c>
      <c r="AI407">
        <v>5.8198480000000004</v>
      </c>
    </row>
    <row r="408" spans="2:35" x14ac:dyDescent="0.25">
      <c r="B408">
        <v>1398</v>
      </c>
      <c r="C408" t="s">
        <v>4286</v>
      </c>
      <c r="D408">
        <v>888001</v>
      </c>
      <c r="E408" t="s">
        <v>5256</v>
      </c>
      <c r="F408" t="s">
        <v>2540</v>
      </c>
      <c r="H408" t="s">
        <v>2542</v>
      </c>
      <c r="I408" t="s">
        <v>2543</v>
      </c>
      <c r="J408" t="s">
        <v>4008</v>
      </c>
      <c r="K408" t="s">
        <v>4560</v>
      </c>
      <c r="L408" t="s">
        <v>4008</v>
      </c>
      <c r="M408">
        <v>2018</v>
      </c>
      <c r="N408" t="s">
        <v>2544</v>
      </c>
      <c r="O408" t="s">
        <v>4157</v>
      </c>
      <c r="P408" t="s">
        <v>4179</v>
      </c>
      <c r="Q408" t="s">
        <v>4247</v>
      </c>
      <c r="R408" t="s">
        <v>2548</v>
      </c>
      <c r="S408" t="s">
        <v>2549</v>
      </c>
      <c r="U408">
        <v>0</v>
      </c>
      <c r="V408">
        <v>0</v>
      </c>
      <c r="X408" t="s">
        <v>5257</v>
      </c>
      <c r="Y408" s="266">
        <v>44386.340115740742</v>
      </c>
      <c r="Z408" t="s">
        <v>3829</v>
      </c>
      <c r="AA408" s="266">
        <v>44386.340115740742</v>
      </c>
      <c r="AB408" t="s">
        <v>3829</v>
      </c>
      <c r="AC408" t="s">
        <v>3831</v>
      </c>
      <c r="AD408" t="s">
        <v>3831</v>
      </c>
      <c r="AE408" t="s">
        <v>3831</v>
      </c>
      <c r="AF408" t="s">
        <v>3831</v>
      </c>
      <c r="AG408" t="s">
        <v>3831</v>
      </c>
      <c r="AH408" t="s">
        <v>3831</v>
      </c>
      <c r="AI408">
        <v>36.96837</v>
      </c>
    </row>
    <row r="409" spans="2:35" x14ac:dyDescent="0.25">
      <c r="B409">
        <v>1400</v>
      </c>
      <c r="C409" t="s">
        <v>4286</v>
      </c>
      <c r="D409">
        <v>888018</v>
      </c>
      <c r="E409" t="s">
        <v>5258</v>
      </c>
      <c r="F409" t="s">
        <v>2540</v>
      </c>
      <c r="H409" t="s">
        <v>2542</v>
      </c>
      <c r="I409" t="s">
        <v>2543</v>
      </c>
      <c r="J409" t="s">
        <v>5259</v>
      </c>
      <c r="K409" s="16">
        <v>22926</v>
      </c>
      <c r="L409" t="s">
        <v>5259</v>
      </c>
      <c r="M409">
        <v>1975</v>
      </c>
      <c r="N409" t="s">
        <v>2557</v>
      </c>
      <c r="O409" t="s">
        <v>4157</v>
      </c>
      <c r="P409" t="s">
        <v>4168</v>
      </c>
      <c r="Q409" t="s">
        <v>4173</v>
      </c>
      <c r="R409" t="s">
        <v>2548</v>
      </c>
      <c r="S409" t="s">
        <v>2549</v>
      </c>
      <c r="U409">
        <v>0</v>
      </c>
      <c r="V409">
        <v>0</v>
      </c>
      <c r="X409" t="s">
        <v>5260</v>
      </c>
      <c r="Y409" s="266">
        <v>44386.340115740742</v>
      </c>
      <c r="Z409" t="s">
        <v>3829</v>
      </c>
      <c r="AA409" s="266">
        <v>44386.340115740742</v>
      </c>
      <c r="AB409" t="s">
        <v>3829</v>
      </c>
      <c r="AC409" t="s">
        <v>3831</v>
      </c>
      <c r="AD409" t="s">
        <v>3831</v>
      </c>
      <c r="AE409" t="s">
        <v>3831</v>
      </c>
      <c r="AF409" t="s">
        <v>3831</v>
      </c>
      <c r="AG409" t="s">
        <v>3831</v>
      </c>
      <c r="AH409" t="s">
        <v>3831</v>
      </c>
      <c r="AI409">
        <v>22.925848999999999</v>
      </c>
    </row>
    <row r="410" spans="2:35" x14ac:dyDescent="0.25">
      <c r="B410">
        <v>1401</v>
      </c>
      <c r="C410" t="s">
        <v>4286</v>
      </c>
      <c r="D410">
        <v>888019</v>
      </c>
      <c r="E410" t="s">
        <v>5261</v>
      </c>
      <c r="F410" t="s">
        <v>2540</v>
      </c>
      <c r="H410" t="s">
        <v>2542</v>
      </c>
      <c r="I410" t="s">
        <v>2543</v>
      </c>
      <c r="J410" t="s">
        <v>4136</v>
      </c>
      <c r="K410" s="16">
        <v>28048</v>
      </c>
      <c r="L410" t="s">
        <v>4136</v>
      </c>
      <c r="M410">
        <v>2016</v>
      </c>
      <c r="N410" t="s">
        <v>2544</v>
      </c>
      <c r="O410" t="s">
        <v>2591</v>
      </c>
      <c r="P410" t="s">
        <v>2591</v>
      </c>
      <c r="Q410" t="s">
        <v>4606</v>
      </c>
      <c r="R410" t="s">
        <v>2548</v>
      </c>
      <c r="S410" t="s">
        <v>2549</v>
      </c>
      <c r="U410">
        <v>0</v>
      </c>
      <c r="V410">
        <v>0</v>
      </c>
      <c r="X410" t="s">
        <v>5262</v>
      </c>
      <c r="Y410" s="266">
        <v>44386.340115740742</v>
      </c>
      <c r="Z410" t="s">
        <v>3829</v>
      </c>
      <c r="AA410" s="266">
        <v>44386.340115740742</v>
      </c>
      <c r="AB410" t="s">
        <v>3829</v>
      </c>
      <c r="AC410" t="s">
        <v>3831</v>
      </c>
      <c r="AD410" t="s">
        <v>3831</v>
      </c>
      <c r="AE410" t="s">
        <v>3831</v>
      </c>
      <c r="AF410" t="s">
        <v>3831</v>
      </c>
      <c r="AG410" t="s">
        <v>3831</v>
      </c>
      <c r="AH410" t="s">
        <v>3831</v>
      </c>
      <c r="AI410">
        <v>28.156195</v>
      </c>
    </row>
    <row r="411" spans="2:35" x14ac:dyDescent="0.25">
      <c r="B411">
        <v>1404</v>
      </c>
      <c r="C411" t="s">
        <v>4286</v>
      </c>
      <c r="D411">
        <v>888021</v>
      </c>
      <c r="E411" t="s">
        <v>2749</v>
      </c>
      <c r="F411" t="s">
        <v>2540</v>
      </c>
      <c r="G411" t="s">
        <v>41</v>
      </c>
      <c r="H411" t="s">
        <v>2542</v>
      </c>
      <c r="I411" t="s">
        <v>2543</v>
      </c>
      <c r="J411" t="s">
        <v>4008</v>
      </c>
      <c r="K411" s="16">
        <v>13271</v>
      </c>
      <c r="L411" t="s">
        <v>4008</v>
      </c>
      <c r="M411">
        <v>2015</v>
      </c>
      <c r="N411" t="s">
        <v>2677</v>
      </c>
      <c r="O411" t="s">
        <v>2660</v>
      </c>
      <c r="P411" t="s">
        <v>2672</v>
      </c>
      <c r="Q411" t="s">
        <v>2661</v>
      </c>
      <c r="R411" t="s">
        <v>2548</v>
      </c>
      <c r="S411" t="s">
        <v>2549</v>
      </c>
      <c r="T411" t="s">
        <v>2550</v>
      </c>
      <c r="U411">
        <v>12.824292</v>
      </c>
      <c r="V411">
        <v>0</v>
      </c>
      <c r="X411" t="s">
        <v>5263</v>
      </c>
      <c r="Y411" s="266">
        <v>44386.340115740742</v>
      </c>
      <c r="Z411" t="s">
        <v>3829</v>
      </c>
      <c r="AA411" s="266">
        <v>44425.41946759259</v>
      </c>
      <c r="AB411" t="s">
        <v>3829</v>
      </c>
      <c r="AC411" t="s">
        <v>3830</v>
      </c>
      <c r="AD411" t="s">
        <v>3831</v>
      </c>
      <c r="AE411" t="s">
        <v>3831</v>
      </c>
      <c r="AF411" t="s">
        <v>3831</v>
      </c>
      <c r="AG411" t="s">
        <v>3831</v>
      </c>
      <c r="AH411" t="s">
        <v>3831</v>
      </c>
      <c r="AI411">
        <v>12.824292</v>
      </c>
    </row>
    <row r="412" spans="2:35" x14ac:dyDescent="0.25">
      <c r="B412">
        <v>1421</v>
      </c>
      <c r="C412" t="s">
        <v>4286</v>
      </c>
      <c r="D412">
        <v>666680</v>
      </c>
      <c r="E412" t="s">
        <v>5264</v>
      </c>
      <c r="F412" t="s">
        <v>2540</v>
      </c>
      <c r="G412" t="s">
        <v>2541</v>
      </c>
      <c r="H412" t="s">
        <v>2542</v>
      </c>
      <c r="I412" t="s">
        <v>2543</v>
      </c>
      <c r="J412" t="s">
        <v>4408</v>
      </c>
      <c r="K412" s="16">
        <v>21756</v>
      </c>
      <c r="L412" t="s">
        <v>4408</v>
      </c>
      <c r="M412">
        <v>2004</v>
      </c>
      <c r="N412" t="s">
        <v>2544</v>
      </c>
      <c r="O412" t="s">
        <v>2584</v>
      </c>
      <c r="P412" t="s">
        <v>2655</v>
      </c>
      <c r="Q412" t="s">
        <v>4181</v>
      </c>
      <c r="R412" t="s">
        <v>2548</v>
      </c>
      <c r="S412" t="s">
        <v>2549</v>
      </c>
      <c r="U412">
        <v>0</v>
      </c>
      <c r="V412">
        <v>0</v>
      </c>
      <c r="X412" t="s">
        <v>5265</v>
      </c>
      <c r="Y412" s="266">
        <v>44386.340115740742</v>
      </c>
      <c r="Z412" t="s">
        <v>3829</v>
      </c>
      <c r="AA412" s="266">
        <v>44386.340115740742</v>
      </c>
      <c r="AB412" t="s">
        <v>3829</v>
      </c>
      <c r="AC412" t="s">
        <v>3831</v>
      </c>
      <c r="AD412" t="s">
        <v>3831</v>
      </c>
      <c r="AE412" t="s">
        <v>3831</v>
      </c>
      <c r="AF412" t="s">
        <v>3831</v>
      </c>
      <c r="AG412" t="s">
        <v>3831</v>
      </c>
      <c r="AH412" t="s">
        <v>3831</v>
      </c>
      <c r="AI412">
        <v>19.897210000000001</v>
      </c>
    </row>
    <row r="413" spans="2:35" x14ac:dyDescent="0.25">
      <c r="B413">
        <v>1422</v>
      </c>
      <c r="C413" t="s">
        <v>4286</v>
      </c>
      <c r="D413">
        <v>666681</v>
      </c>
      <c r="E413" t="s">
        <v>5266</v>
      </c>
      <c r="F413" t="s">
        <v>2540</v>
      </c>
      <c r="G413" t="s">
        <v>2541</v>
      </c>
      <c r="H413" t="s">
        <v>2542</v>
      </c>
      <c r="I413" t="s">
        <v>2710</v>
      </c>
      <c r="J413" t="s">
        <v>4408</v>
      </c>
      <c r="K413" s="16">
        <v>11109</v>
      </c>
      <c r="L413" t="s">
        <v>4408</v>
      </c>
      <c r="M413">
        <v>2004</v>
      </c>
      <c r="N413" t="s">
        <v>2544</v>
      </c>
      <c r="O413" t="s">
        <v>2584</v>
      </c>
      <c r="P413" t="s">
        <v>2655</v>
      </c>
      <c r="Q413" t="s">
        <v>4181</v>
      </c>
      <c r="R413" t="s">
        <v>2548</v>
      </c>
      <c r="S413" t="s">
        <v>2549</v>
      </c>
      <c r="U413">
        <v>0</v>
      </c>
      <c r="V413">
        <v>0</v>
      </c>
      <c r="X413" t="s">
        <v>5267</v>
      </c>
      <c r="Y413" s="266">
        <v>44386.340115740742</v>
      </c>
      <c r="Z413" t="s">
        <v>3829</v>
      </c>
      <c r="AA413" s="266">
        <v>44386.340115740742</v>
      </c>
      <c r="AB413" t="s">
        <v>3829</v>
      </c>
      <c r="AC413" t="s">
        <v>3831</v>
      </c>
      <c r="AD413" t="s">
        <v>3831</v>
      </c>
      <c r="AE413" t="s">
        <v>3831</v>
      </c>
      <c r="AF413" t="s">
        <v>3831</v>
      </c>
      <c r="AG413" t="s">
        <v>3831</v>
      </c>
      <c r="AH413" t="s">
        <v>3831</v>
      </c>
      <c r="AI413">
        <v>12.001932</v>
      </c>
    </row>
    <row r="414" spans="2:35" x14ac:dyDescent="0.25">
      <c r="B414">
        <v>1423</v>
      </c>
      <c r="C414" t="s">
        <v>4286</v>
      </c>
      <c r="D414">
        <v>666682</v>
      </c>
      <c r="E414" t="s">
        <v>5268</v>
      </c>
      <c r="F414" t="s">
        <v>2540</v>
      </c>
      <c r="G414" t="s">
        <v>2541</v>
      </c>
      <c r="H414" t="s">
        <v>2542</v>
      </c>
      <c r="I414" t="s">
        <v>2710</v>
      </c>
      <c r="J414" t="s">
        <v>5269</v>
      </c>
      <c r="K414" s="16">
        <v>9231</v>
      </c>
      <c r="L414" t="s">
        <v>5269</v>
      </c>
      <c r="M414">
        <v>2004</v>
      </c>
      <c r="N414" t="s">
        <v>2544</v>
      </c>
      <c r="O414" t="s">
        <v>2584</v>
      </c>
      <c r="P414" t="s">
        <v>2655</v>
      </c>
      <c r="Q414" t="s">
        <v>4181</v>
      </c>
      <c r="R414" t="s">
        <v>2548</v>
      </c>
      <c r="S414" t="s">
        <v>2549</v>
      </c>
      <c r="U414">
        <v>0</v>
      </c>
      <c r="V414">
        <v>0</v>
      </c>
      <c r="X414" t="s">
        <v>5270</v>
      </c>
      <c r="Y414" s="266">
        <v>44386.340115740742</v>
      </c>
      <c r="Z414" t="s">
        <v>3829</v>
      </c>
      <c r="AA414" s="266">
        <v>44386.340115740742</v>
      </c>
      <c r="AB414" t="s">
        <v>3829</v>
      </c>
      <c r="AC414" t="s">
        <v>3831</v>
      </c>
      <c r="AD414" t="s">
        <v>3831</v>
      </c>
      <c r="AE414" t="s">
        <v>3831</v>
      </c>
      <c r="AF414" t="s">
        <v>3831</v>
      </c>
      <c r="AG414" t="s">
        <v>3831</v>
      </c>
      <c r="AH414" t="s">
        <v>3831</v>
      </c>
      <c r="AI414">
        <v>9.2753540000000001</v>
      </c>
    </row>
    <row r="415" spans="2:35" x14ac:dyDescent="0.25">
      <c r="B415">
        <v>1424</v>
      </c>
      <c r="C415" t="s">
        <v>4286</v>
      </c>
      <c r="D415">
        <v>666701</v>
      </c>
      <c r="E415" t="s">
        <v>5271</v>
      </c>
      <c r="F415" t="s">
        <v>2540</v>
      </c>
      <c r="G415" t="s">
        <v>2541</v>
      </c>
      <c r="H415" t="s">
        <v>2542</v>
      </c>
      <c r="I415" t="s">
        <v>2543</v>
      </c>
      <c r="J415" t="s">
        <v>4136</v>
      </c>
      <c r="K415" s="16">
        <v>54165</v>
      </c>
      <c r="L415" t="s">
        <v>4136</v>
      </c>
      <c r="M415">
        <v>2005</v>
      </c>
      <c r="N415" t="s">
        <v>2579</v>
      </c>
      <c r="O415" t="s">
        <v>2660</v>
      </c>
      <c r="P415" t="s">
        <v>2733</v>
      </c>
      <c r="Q415" t="s">
        <v>2751</v>
      </c>
      <c r="R415" t="s">
        <v>2548</v>
      </c>
      <c r="S415" t="s">
        <v>2549</v>
      </c>
      <c r="U415">
        <v>0</v>
      </c>
      <c r="V415">
        <v>0</v>
      </c>
      <c r="X415" t="s">
        <v>5272</v>
      </c>
      <c r="Y415" s="266">
        <v>44386.340115740742</v>
      </c>
      <c r="Z415" t="s">
        <v>3829</v>
      </c>
      <c r="AA415" s="266">
        <v>44386.340115740742</v>
      </c>
      <c r="AB415" t="s">
        <v>3829</v>
      </c>
      <c r="AC415" t="s">
        <v>3831</v>
      </c>
      <c r="AD415" t="s">
        <v>3831</v>
      </c>
      <c r="AE415" t="s">
        <v>3831</v>
      </c>
      <c r="AF415" t="s">
        <v>3831</v>
      </c>
      <c r="AG415" t="s">
        <v>3831</v>
      </c>
      <c r="AH415" t="s">
        <v>3831</v>
      </c>
      <c r="AI415">
        <v>50.085227000000003</v>
      </c>
    </row>
    <row r="416" spans="2:35" x14ac:dyDescent="0.25">
      <c r="B416">
        <v>1425</v>
      </c>
      <c r="C416" t="s">
        <v>4286</v>
      </c>
      <c r="D416">
        <v>666702</v>
      </c>
      <c r="E416" t="s">
        <v>5273</v>
      </c>
      <c r="F416" t="s">
        <v>2540</v>
      </c>
      <c r="G416" t="s">
        <v>2541</v>
      </c>
      <c r="H416" t="s">
        <v>2542</v>
      </c>
      <c r="I416" t="s">
        <v>2543</v>
      </c>
      <c r="J416" t="s">
        <v>4008</v>
      </c>
      <c r="K416" s="16">
        <v>42522</v>
      </c>
      <c r="L416" t="s">
        <v>4008</v>
      </c>
      <c r="M416">
        <v>2005</v>
      </c>
      <c r="N416" t="s">
        <v>2557</v>
      </c>
      <c r="O416" t="s">
        <v>2591</v>
      </c>
      <c r="P416" t="s">
        <v>2592</v>
      </c>
      <c r="Q416" t="s">
        <v>2593</v>
      </c>
      <c r="R416" t="s">
        <v>2548</v>
      </c>
      <c r="S416" t="s">
        <v>2549</v>
      </c>
      <c r="U416">
        <v>0</v>
      </c>
      <c r="V416">
        <v>0</v>
      </c>
      <c r="X416" t="s">
        <v>5274</v>
      </c>
      <c r="Y416" s="266">
        <v>44386.340115740742</v>
      </c>
      <c r="Z416" t="s">
        <v>3829</v>
      </c>
      <c r="AA416" s="266">
        <v>44386.340115740742</v>
      </c>
      <c r="AB416" t="s">
        <v>3829</v>
      </c>
      <c r="AC416" t="s">
        <v>3831</v>
      </c>
      <c r="AD416" t="s">
        <v>3831</v>
      </c>
      <c r="AE416" t="s">
        <v>3831</v>
      </c>
      <c r="AF416" t="s">
        <v>3831</v>
      </c>
      <c r="AG416" t="s">
        <v>3831</v>
      </c>
      <c r="AH416" t="s">
        <v>3831</v>
      </c>
      <c r="AI416">
        <v>41.296546999999997</v>
      </c>
    </row>
    <row r="417" spans="2:35" x14ac:dyDescent="0.25">
      <c r="B417">
        <v>1426</v>
      </c>
      <c r="C417" t="s">
        <v>4286</v>
      </c>
      <c r="D417">
        <v>666705</v>
      </c>
      <c r="E417" t="s">
        <v>2750</v>
      </c>
      <c r="F417" t="s">
        <v>2540</v>
      </c>
      <c r="G417" t="s">
        <v>2541</v>
      </c>
      <c r="H417" t="s">
        <v>2542</v>
      </c>
      <c r="I417" t="s">
        <v>2710</v>
      </c>
      <c r="J417" t="s">
        <v>4136</v>
      </c>
      <c r="K417" s="16">
        <v>38029</v>
      </c>
      <c r="L417" t="s">
        <v>4136</v>
      </c>
      <c r="M417">
        <v>2005</v>
      </c>
      <c r="N417" t="s">
        <v>2579</v>
      </c>
      <c r="O417" t="s">
        <v>2660</v>
      </c>
      <c r="P417" t="s">
        <v>2733</v>
      </c>
      <c r="Q417" t="s">
        <v>2751</v>
      </c>
      <c r="R417" t="s">
        <v>2548</v>
      </c>
      <c r="S417" t="s">
        <v>2549</v>
      </c>
      <c r="T417" t="s">
        <v>2550</v>
      </c>
      <c r="U417">
        <v>41.297004000000001</v>
      </c>
      <c r="V417">
        <v>0</v>
      </c>
      <c r="W417" t="s">
        <v>4297</v>
      </c>
      <c r="X417" t="s">
        <v>5275</v>
      </c>
      <c r="Y417" s="266">
        <v>44386.340115740742</v>
      </c>
      <c r="Z417" t="s">
        <v>3829</v>
      </c>
      <c r="AA417" s="266">
        <v>44427.44158564815</v>
      </c>
      <c r="AB417" t="s">
        <v>3829</v>
      </c>
      <c r="AC417" t="s">
        <v>3934</v>
      </c>
      <c r="AD417" t="s">
        <v>3831</v>
      </c>
      <c r="AE417" t="s">
        <v>3831</v>
      </c>
      <c r="AF417" t="s">
        <v>3831</v>
      </c>
      <c r="AG417" t="s">
        <v>3831</v>
      </c>
      <c r="AH417" t="s">
        <v>3831</v>
      </c>
      <c r="AI417">
        <v>41.297004000000001</v>
      </c>
    </row>
    <row r="418" spans="2:35" x14ac:dyDescent="0.25">
      <c r="B418">
        <v>1427</v>
      </c>
      <c r="C418" t="s">
        <v>4286</v>
      </c>
      <c r="D418">
        <v>666706</v>
      </c>
      <c r="E418" t="s">
        <v>2752</v>
      </c>
      <c r="F418" t="s">
        <v>2540</v>
      </c>
      <c r="G418" t="s">
        <v>2541</v>
      </c>
      <c r="H418" t="s">
        <v>2542</v>
      </c>
      <c r="I418" t="s">
        <v>2543</v>
      </c>
      <c r="J418" t="s">
        <v>4008</v>
      </c>
      <c r="K418" s="16">
        <v>32391</v>
      </c>
      <c r="L418" t="s">
        <v>4008</v>
      </c>
      <c r="M418">
        <v>2005</v>
      </c>
      <c r="N418" t="s">
        <v>2579</v>
      </c>
      <c r="O418" t="s">
        <v>2660</v>
      </c>
      <c r="P418" t="s">
        <v>2733</v>
      </c>
      <c r="Q418" t="s">
        <v>2753</v>
      </c>
      <c r="R418" t="s">
        <v>2548</v>
      </c>
      <c r="S418" t="s">
        <v>2549</v>
      </c>
      <c r="T418" t="s">
        <v>2550</v>
      </c>
      <c r="U418">
        <v>33.531146999999997</v>
      </c>
      <c r="V418">
        <v>0</v>
      </c>
      <c r="W418" t="s">
        <v>5276</v>
      </c>
      <c r="X418" t="s">
        <v>5277</v>
      </c>
      <c r="Y418" s="266">
        <v>44386.340115740742</v>
      </c>
      <c r="Z418" t="s">
        <v>3829</v>
      </c>
      <c r="AA418" s="266">
        <v>44427.446446759262</v>
      </c>
      <c r="AB418" t="s">
        <v>3829</v>
      </c>
      <c r="AC418" t="s">
        <v>3934</v>
      </c>
      <c r="AD418" t="s">
        <v>3831</v>
      </c>
      <c r="AE418" t="s">
        <v>3831</v>
      </c>
      <c r="AF418" t="s">
        <v>3831</v>
      </c>
      <c r="AG418" t="s">
        <v>3831</v>
      </c>
      <c r="AH418" t="s">
        <v>3831</v>
      </c>
      <c r="AI418">
        <v>33.531146999999997</v>
      </c>
    </row>
    <row r="419" spans="2:35" x14ac:dyDescent="0.25">
      <c r="B419">
        <v>1428</v>
      </c>
      <c r="C419" t="s">
        <v>4286</v>
      </c>
      <c r="D419">
        <v>666709</v>
      </c>
      <c r="E419" t="s">
        <v>5278</v>
      </c>
      <c r="F419" t="s">
        <v>2540</v>
      </c>
      <c r="G419" t="s">
        <v>2541</v>
      </c>
      <c r="H419" t="s">
        <v>2542</v>
      </c>
      <c r="I419" t="s">
        <v>2543</v>
      </c>
      <c r="J419" t="s">
        <v>4264</v>
      </c>
      <c r="K419" s="16">
        <v>11208</v>
      </c>
      <c r="L419" t="s">
        <v>4264</v>
      </c>
      <c r="M419">
        <v>2004</v>
      </c>
      <c r="N419" t="s">
        <v>2544</v>
      </c>
      <c r="O419" t="s">
        <v>2545</v>
      </c>
      <c r="P419" t="s">
        <v>2720</v>
      </c>
      <c r="Q419" t="s">
        <v>4192</v>
      </c>
      <c r="R419" t="s">
        <v>2548</v>
      </c>
      <c r="S419" t="s">
        <v>2549</v>
      </c>
      <c r="U419">
        <v>0</v>
      </c>
      <c r="V419">
        <v>0</v>
      </c>
      <c r="X419" t="s">
        <v>5279</v>
      </c>
      <c r="Y419" s="266">
        <v>44386.340115740742</v>
      </c>
      <c r="Z419" t="s">
        <v>3829</v>
      </c>
      <c r="AA419" s="266">
        <v>44386.340115740742</v>
      </c>
      <c r="AB419" t="s">
        <v>3829</v>
      </c>
      <c r="AC419" t="s">
        <v>3831</v>
      </c>
      <c r="AD419" t="s">
        <v>3831</v>
      </c>
      <c r="AE419" t="s">
        <v>3831</v>
      </c>
      <c r="AF419" t="s">
        <v>3831</v>
      </c>
      <c r="AG419" t="s">
        <v>3831</v>
      </c>
      <c r="AH419" t="s">
        <v>3831</v>
      </c>
      <c r="AI419">
        <v>11.823159</v>
      </c>
    </row>
    <row r="420" spans="2:35" x14ac:dyDescent="0.25">
      <c r="B420">
        <v>1429</v>
      </c>
      <c r="C420" t="s">
        <v>4286</v>
      </c>
      <c r="D420">
        <v>666723</v>
      </c>
      <c r="E420" t="s">
        <v>2754</v>
      </c>
      <c r="F420" t="s">
        <v>2540</v>
      </c>
      <c r="G420" t="s">
        <v>2541</v>
      </c>
      <c r="H420" t="s">
        <v>2542</v>
      </c>
      <c r="I420" t="s">
        <v>2710</v>
      </c>
      <c r="J420" t="s">
        <v>4296</v>
      </c>
      <c r="K420" s="16">
        <v>10259</v>
      </c>
      <c r="L420" t="s">
        <v>4296</v>
      </c>
      <c r="M420">
        <v>2005</v>
      </c>
      <c r="N420" t="s">
        <v>2544</v>
      </c>
      <c r="O420" t="s">
        <v>2545</v>
      </c>
      <c r="P420" t="s">
        <v>2552</v>
      </c>
      <c r="Q420" t="s">
        <v>2755</v>
      </c>
      <c r="R420" t="s">
        <v>2548</v>
      </c>
      <c r="S420" t="s">
        <v>2549</v>
      </c>
      <c r="T420" t="s">
        <v>2550</v>
      </c>
      <c r="U420">
        <v>9.9560460000000006</v>
      </c>
      <c r="V420">
        <v>0</v>
      </c>
      <c r="X420" t="s">
        <v>5280</v>
      </c>
      <c r="Y420" s="266">
        <v>44386.340115740742</v>
      </c>
      <c r="Z420" t="s">
        <v>3829</v>
      </c>
      <c r="AA420" s="266">
        <v>44434.425787037035</v>
      </c>
      <c r="AB420" t="s">
        <v>3829</v>
      </c>
      <c r="AC420" t="s">
        <v>3830</v>
      </c>
      <c r="AD420" t="s">
        <v>3831</v>
      </c>
      <c r="AE420" t="s">
        <v>3831</v>
      </c>
      <c r="AF420" t="s">
        <v>3831</v>
      </c>
      <c r="AG420">
        <v>0.48</v>
      </c>
      <c r="AH420">
        <v>0.48</v>
      </c>
      <c r="AI420">
        <v>9.9560460000000006</v>
      </c>
    </row>
    <row r="421" spans="2:35" x14ac:dyDescent="0.25">
      <c r="B421">
        <v>1430</v>
      </c>
      <c r="C421" t="s">
        <v>4286</v>
      </c>
      <c r="D421">
        <v>666724</v>
      </c>
      <c r="E421" t="s">
        <v>5281</v>
      </c>
      <c r="F421" t="s">
        <v>2540</v>
      </c>
      <c r="G421" t="s">
        <v>2541</v>
      </c>
      <c r="H421" t="s">
        <v>2542</v>
      </c>
      <c r="I421" t="s">
        <v>2710</v>
      </c>
      <c r="J421" t="s">
        <v>4367</v>
      </c>
      <c r="K421" s="16">
        <v>10254</v>
      </c>
      <c r="L421" t="s">
        <v>4367</v>
      </c>
      <c r="M421">
        <v>2016</v>
      </c>
      <c r="N421" t="s">
        <v>2544</v>
      </c>
      <c r="O421" t="s">
        <v>2545</v>
      </c>
      <c r="P421" t="s">
        <v>2552</v>
      </c>
      <c r="Q421" t="s">
        <v>2588</v>
      </c>
      <c r="R421" t="s">
        <v>2548</v>
      </c>
      <c r="S421" t="s">
        <v>2549</v>
      </c>
      <c r="U421">
        <v>0</v>
      </c>
      <c r="V421">
        <v>0</v>
      </c>
      <c r="X421" t="s">
        <v>5282</v>
      </c>
      <c r="Y421" s="266">
        <v>44386.340115740742</v>
      </c>
      <c r="Z421" t="s">
        <v>3829</v>
      </c>
      <c r="AA421" s="266">
        <v>44386.340115740742</v>
      </c>
      <c r="AB421" t="s">
        <v>3829</v>
      </c>
      <c r="AC421" t="s">
        <v>3831</v>
      </c>
      <c r="AD421" t="s">
        <v>3831</v>
      </c>
      <c r="AE421" t="s">
        <v>3831</v>
      </c>
      <c r="AF421" t="s">
        <v>3831</v>
      </c>
      <c r="AG421" t="s">
        <v>3831</v>
      </c>
      <c r="AH421" t="s">
        <v>3831</v>
      </c>
      <c r="AI421">
        <v>10.721272000000001</v>
      </c>
    </row>
    <row r="422" spans="2:35" x14ac:dyDescent="0.25">
      <c r="B422">
        <v>1431</v>
      </c>
      <c r="C422" t="s">
        <v>4286</v>
      </c>
      <c r="D422">
        <v>666725</v>
      </c>
      <c r="E422" t="s">
        <v>5283</v>
      </c>
      <c r="F422" t="s">
        <v>2540</v>
      </c>
      <c r="G422" t="s">
        <v>2541</v>
      </c>
      <c r="H422" t="s">
        <v>2542</v>
      </c>
      <c r="I422" t="s">
        <v>2710</v>
      </c>
      <c r="J422" t="s">
        <v>4367</v>
      </c>
      <c r="K422" s="16">
        <v>10325</v>
      </c>
      <c r="L422" t="s">
        <v>4367</v>
      </c>
      <c r="M422">
        <v>2016</v>
      </c>
      <c r="N422" t="s">
        <v>2544</v>
      </c>
      <c r="O422" t="s">
        <v>2545</v>
      </c>
      <c r="P422" t="s">
        <v>2552</v>
      </c>
      <c r="Q422" t="s">
        <v>2588</v>
      </c>
      <c r="R422" t="s">
        <v>2548</v>
      </c>
      <c r="S422" t="s">
        <v>2549</v>
      </c>
      <c r="U422">
        <v>0</v>
      </c>
      <c r="V422">
        <v>0</v>
      </c>
      <c r="X422" t="s">
        <v>5284</v>
      </c>
      <c r="Y422" s="266">
        <v>44386.340115740742</v>
      </c>
      <c r="Z422" t="s">
        <v>3829</v>
      </c>
      <c r="AA422" s="266">
        <v>44386.340115740742</v>
      </c>
      <c r="AB422" t="s">
        <v>3829</v>
      </c>
      <c r="AC422" t="s">
        <v>3831</v>
      </c>
      <c r="AD422" t="s">
        <v>3831</v>
      </c>
      <c r="AE422" t="s">
        <v>3831</v>
      </c>
      <c r="AF422" t="s">
        <v>3831</v>
      </c>
      <c r="AG422" t="s">
        <v>3831</v>
      </c>
      <c r="AH422" t="s">
        <v>3831</v>
      </c>
      <c r="AI422">
        <v>11.623162000000001</v>
      </c>
    </row>
    <row r="423" spans="2:35" x14ac:dyDescent="0.25">
      <c r="B423">
        <v>1432</v>
      </c>
      <c r="C423" t="s">
        <v>4286</v>
      </c>
      <c r="D423">
        <v>666726</v>
      </c>
      <c r="E423" t="s">
        <v>2756</v>
      </c>
      <c r="F423" t="s">
        <v>2540</v>
      </c>
      <c r="G423" t="s">
        <v>2541</v>
      </c>
      <c r="H423" t="s">
        <v>2542</v>
      </c>
      <c r="I423" t="s">
        <v>2543</v>
      </c>
      <c r="J423" t="s">
        <v>3967</v>
      </c>
      <c r="K423" s="16">
        <v>15943</v>
      </c>
      <c r="L423" t="s">
        <v>3967</v>
      </c>
      <c r="M423">
        <v>2005</v>
      </c>
      <c r="N423" t="s">
        <v>2544</v>
      </c>
      <c r="O423" t="s">
        <v>2660</v>
      </c>
      <c r="P423" t="s">
        <v>2743</v>
      </c>
      <c r="Q423" t="s">
        <v>2757</v>
      </c>
      <c r="R423" t="s">
        <v>2548</v>
      </c>
      <c r="S423" t="s">
        <v>2549</v>
      </c>
      <c r="T423" t="s">
        <v>2550</v>
      </c>
      <c r="U423">
        <v>14.835231</v>
      </c>
      <c r="V423">
        <v>0</v>
      </c>
      <c r="W423" t="s">
        <v>4325</v>
      </c>
      <c r="X423" t="s">
        <v>5285</v>
      </c>
      <c r="Y423" s="266">
        <v>44386.340115740742</v>
      </c>
      <c r="Z423" t="s">
        <v>3829</v>
      </c>
      <c r="AA423" s="266">
        <v>44425.431296296294</v>
      </c>
      <c r="AB423" t="s">
        <v>3829</v>
      </c>
      <c r="AC423" t="s">
        <v>4303</v>
      </c>
      <c r="AD423" t="s">
        <v>3831</v>
      </c>
      <c r="AE423" t="s">
        <v>3831</v>
      </c>
      <c r="AF423" t="s">
        <v>3831</v>
      </c>
      <c r="AG423" t="s">
        <v>3831</v>
      </c>
      <c r="AH423" t="s">
        <v>3831</v>
      </c>
      <c r="AI423">
        <v>14.835231</v>
      </c>
    </row>
    <row r="424" spans="2:35" x14ac:dyDescent="0.25">
      <c r="B424">
        <v>1433</v>
      </c>
      <c r="C424" t="s">
        <v>4286</v>
      </c>
      <c r="D424">
        <v>666727</v>
      </c>
      <c r="E424" t="s">
        <v>2758</v>
      </c>
      <c r="F424" t="s">
        <v>2540</v>
      </c>
      <c r="G424" t="s">
        <v>2541</v>
      </c>
      <c r="H424" t="s">
        <v>2542</v>
      </c>
      <c r="I424" t="s">
        <v>2710</v>
      </c>
      <c r="J424" t="s">
        <v>4136</v>
      </c>
      <c r="K424" s="16">
        <v>12079</v>
      </c>
      <c r="L424" t="s">
        <v>4136</v>
      </c>
      <c r="M424">
        <v>2005</v>
      </c>
      <c r="N424" t="s">
        <v>2544</v>
      </c>
      <c r="O424" t="s">
        <v>2660</v>
      </c>
      <c r="P424" t="s">
        <v>2743</v>
      </c>
      <c r="Q424" t="s">
        <v>2759</v>
      </c>
      <c r="R424" t="s">
        <v>2548</v>
      </c>
      <c r="S424" t="s">
        <v>2549</v>
      </c>
      <c r="T424" t="s">
        <v>2550</v>
      </c>
      <c r="U424">
        <v>11.910439999999999</v>
      </c>
      <c r="V424">
        <v>0</v>
      </c>
      <c r="X424" t="s">
        <v>5286</v>
      </c>
      <c r="Y424" s="266">
        <v>44386.340115740742</v>
      </c>
      <c r="Z424" t="s">
        <v>3829</v>
      </c>
      <c r="AA424" s="266">
        <v>44425.408368055556</v>
      </c>
      <c r="AB424" t="s">
        <v>3829</v>
      </c>
      <c r="AC424" t="s">
        <v>3830</v>
      </c>
      <c r="AD424" t="s">
        <v>3831</v>
      </c>
      <c r="AE424" t="s">
        <v>3831</v>
      </c>
      <c r="AF424" t="s">
        <v>3831</v>
      </c>
      <c r="AG424" t="s">
        <v>3831</v>
      </c>
      <c r="AH424" t="s">
        <v>3831</v>
      </c>
      <c r="AI424">
        <v>11.910439999999999</v>
      </c>
    </row>
    <row r="425" spans="2:35" x14ac:dyDescent="0.25">
      <c r="B425">
        <v>1434</v>
      </c>
      <c r="C425" t="s">
        <v>4286</v>
      </c>
      <c r="D425">
        <v>666728</v>
      </c>
      <c r="E425" t="s">
        <v>2760</v>
      </c>
      <c r="F425" t="s">
        <v>2540</v>
      </c>
      <c r="G425" t="s">
        <v>2541</v>
      </c>
      <c r="H425" t="s">
        <v>2542</v>
      </c>
      <c r="I425" t="s">
        <v>2543</v>
      </c>
      <c r="J425" t="s">
        <v>4300</v>
      </c>
      <c r="K425" s="16">
        <v>7652</v>
      </c>
      <c r="L425" t="s">
        <v>4300</v>
      </c>
      <c r="M425">
        <v>2005</v>
      </c>
      <c r="N425" t="s">
        <v>2544</v>
      </c>
      <c r="O425" t="s">
        <v>2660</v>
      </c>
      <c r="P425" t="s">
        <v>2743</v>
      </c>
      <c r="Q425" t="s">
        <v>2661</v>
      </c>
      <c r="R425" t="s">
        <v>2548</v>
      </c>
      <c r="S425" t="s">
        <v>2549</v>
      </c>
      <c r="T425" t="s">
        <v>2550</v>
      </c>
      <c r="U425">
        <v>12.477217</v>
      </c>
      <c r="V425">
        <v>0</v>
      </c>
      <c r="W425" t="s">
        <v>5287</v>
      </c>
      <c r="X425" t="s">
        <v>5288</v>
      </c>
      <c r="Y425" s="266">
        <v>44386.340115740742</v>
      </c>
      <c r="Z425" t="s">
        <v>3829</v>
      </c>
      <c r="AA425" s="266">
        <v>44425.416435185187</v>
      </c>
      <c r="AB425" t="s">
        <v>3829</v>
      </c>
      <c r="AC425" t="s">
        <v>3934</v>
      </c>
      <c r="AD425" t="s">
        <v>3831</v>
      </c>
      <c r="AE425" t="s">
        <v>3831</v>
      </c>
      <c r="AF425" t="s">
        <v>3831</v>
      </c>
      <c r="AG425" t="s">
        <v>3831</v>
      </c>
      <c r="AH425" t="s">
        <v>3831</v>
      </c>
      <c r="AI425">
        <v>12.477217</v>
      </c>
    </row>
    <row r="426" spans="2:35" x14ac:dyDescent="0.25">
      <c r="B426">
        <v>1435</v>
      </c>
      <c r="C426" t="s">
        <v>4286</v>
      </c>
      <c r="D426">
        <v>666731</v>
      </c>
      <c r="E426" t="s">
        <v>2761</v>
      </c>
      <c r="F426" t="s">
        <v>2540</v>
      </c>
      <c r="G426" t="s">
        <v>2541</v>
      </c>
      <c r="H426" t="s">
        <v>2542</v>
      </c>
      <c r="I426" t="s">
        <v>2543</v>
      </c>
      <c r="J426" t="s">
        <v>4136</v>
      </c>
      <c r="K426" t="s">
        <v>4844</v>
      </c>
      <c r="L426" t="s">
        <v>4136</v>
      </c>
      <c r="M426">
        <v>2006</v>
      </c>
      <c r="N426" t="s">
        <v>2544</v>
      </c>
      <c r="O426" t="s">
        <v>2660</v>
      </c>
      <c r="P426" t="s">
        <v>2733</v>
      </c>
      <c r="Q426" t="s">
        <v>2744</v>
      </c>
      <c r="R426" t="s">
        <v>2548</v>
      </c>
      <c r="S426" t="s">
        <v>2549</v>
      </c>
      <c r="T426" t="s">
        <v>2550</v>
      </c>
      <c r="U426">
        <v>27.167348</v>
      </c>
      <c r="V426">
        <v>0</v>
      </c>
      <c r="W426" t="s">
        <v>4305</v>
      </c>
      <c r="X426" t="s">
        <v>5289</v>
      </c>
      <c r="Y426" s="266">
        <v>44386.340115740742</v>
      </c>
      <c r="Z426" t="s">
        <v>3829</v>
      </c>
      <c r="AA426" s="266">
        <v>44427.453819444447</v>
      </c>
      <c r="AB426" t="s">
        <v>3829</v>
      </c>
      <c r="AC426" t="s">
        <v>4303</v>
      </c>
      <c r="AD426" t="s">
        <v>3831</v>
      </c>
      <c r="AE426" t="s">
        <v>3831</v>
      </c>
      <c r="AF426" t="s">
        <v>3831</v>
      </c>
      <c r="AG426" t="s">
        <v>3831</v>
      </c>
      <c r="AH426" t="s">
        <v>3831</v>
      </c>
      <c r="AI426">
        <v>27.167348</v>
      </c>
    </row>
    <row r="427" spans="2:35" x14ac:dyDescent="0.25">
      <c r="B427">
        <v>1436</v>
      </c>
      <c r="C427" t="s">
        <v>4286</v>
      </c>
      <c r="D427">
        <v>666733</v>
      </c>
      <c r="E427" t="s">
        <v>2762</v>
      </c>
      <c r="F427" t="s">
        <v>2540</v>
      </c>
      <c r="G427" t="s">
        <v>2541</v>
      </c>
      <c r="H427" t="s">
        <v>2542</v>
      </c>
      <c r="I427" t="s">
        <v>2710</v>
      </c>
      <c r="J427" t="s">
        <v>4136</v>
      </c>
      <c r="K427" s="16">
        <v>12268</v>
      </c>
      <c r="L427" t="s">
        <v>4136</v>
      </c>
      <c r="M427">
        <v>2006</v>
      </c>
      <c r="N427" t="s">
        <v>2544</v>
      </c>
      <c r="O427" t="s">
        <v>2660</v>
      </c>
      <c r="P427" t="s">
        <v>2733</v>
      </c>
      <c r="Q427" t="s">
        <v>2763</v>
      </c>
      <c r="R427" t="s">
        <v>2548</v>
      </c>
      <c r="S427" t="s">
        <v>2549</v>
      </c>
      <c r="T427" t="s">
        <v>2550</v>
      </c>
      <c r="U427">
        <v>12.022451999999999</v>
      </c>
      <c r="V427">
        <v>0</v>
      </c>
      <c r="X427" t="s">
        <v>5290</v>
      </c>
      <c r="Y427" s="266">
        <v>44386.340115740742</v>
      </c>
      <c r="Z427" t="s">
        <v>3829</v>
      </c>
      <c r="AA427" s="266">
        <v>44427.492199074077</v>
      </c>
      <c r="AB427" t="s">
        <v>3829</v>
      </c>
      <c r="AC427" t="s">
        <v>3830</v>
      </c>
      <c r="AD427" t="s">
        <v>3831</v>
      </c>
      <c r="AE427" t="s">
        <v>3831</v>
      </c>
      <c r="AF427" t="s">
        <v>3831</v>
      </c>
      <c r="AG427">
        <v>0.28000000000000003</v>
      </c>
      <c r="AH427">
        <v>0.26</v>
      </c>
      <c r="AI427">
        <v>12.022451999999999</v>
      </c>
    </row>
    <row r="428" spans="2:35" x14ac:dyDescent="0.25">
      <c r="B428">
        <v>1437</v>
      </c>
      <c r="C428" t="s">
        <v>4286</v>
      </c>
      <c r="D428">
        <v>666734</v>
      </c>
      <c r="E428" t="s">
        <v>2764</v>
      </c>
      <c r="F428" t="s">
        <v>2540</v>
      </c>
      <c r="G428" t="s">
        <v>2541</v>
      </c>
      <c r="H428" t="s">
        <v>2542</v>
      </c>
      <c r="I428" t="s">
        <v>2710</v>
      </c>
      <c r="J428" t="s">
        <v>4136</v>
      </c>
      <c r="K428" s="16">
        <v>12249</v>
      </c>
      <c r="L428" t="s">
        <v>4136</v>
      </c>
      <c r="M428">
        <v>2006</v>
      </c>
      <c r="N428" t="s">
        <v>2544</v>
      </c>
      <c r="O428" t="s">
        <v>2660</v>
      </c>
      <c r="P428" t="s">
        <v>2733</v>
      </c>
      <c r="Q428" t="s">
        <v>2763</v>
      </c>
      <c r="R428" t="s">
        <v>2548</v>
      </c>
      <c r="S428" t="s">
        <v>2549</v>
      </c>
      <c r="T428" t="s">
        <v>2550</v>
      </c>
      <c r="U428">
        <v>12.229756999999999</v>
      </c>
      <c r="V428">
        <v>0</v>
      </c>
      <c r="X428" t="s">
        <v>5291</v>
      </c>
      <c r="Y428" s="266">
        <v>44386.340115740742</v>
      </c>
      <c r="Z428" t="s">
        <v>3829</v>
      </c>
      <c r="AA428" s="266">
        <v>44427.493206018517</v>
      </c>
      <c r="AB428" t="s">
        <v>3829</v>
      </c>
      <c r="AC428" t="s">
        <v>3830</v>
      </c>
      <c r="AD428" t="s">
        <v>3831</v>
      </c>
      <c r="AE428" t="s">
        <v>3831</v>
      </c>
      <c r="AF428" t="s">
        <v>3831</v>
      </c>
      <c r="AG428">
        <v>0.68</v>
      </c>
      <c r="AH428">
        <v>0.68</v>
      </c>
      <c r="AI428">
        <v>12.229756999999999</v>
      </c>
    </row>
    <row r="429" spans="2:35" x14ac:dyDescent="0.25">
      <c r="B429">
        <v>1438</v>
      </c>
      <c r="C429" t="s">
        <v>4286</v>
      </c>
      <c r="D429">
        <v>666735</v>
      </c>
      <c r="E429" t="s">
        <v>2765</v>
      </c>
      <c r="F429" t="s">
        <v>2540</v>
      </c>
      <c r="G429" t="s">
        <v>2541</v>
      </c>
      <c r="H429" t="s">
        <v>2542</v>
      </c>
      <c r="I429" t="s">
        <v>2710</v>
      </c>
      <c r="J429" t="s">
        <v>4136</v>
      </c>
      <c r="K429" s="16">
        <v>6131</v>
      </c>
      <c r="L429" t="s">
        <v>4136</v>
      </c>
      <c r="M429">
        <v>2006</v>
      </c>
      <c r="N429" t="s">
        <v>2579</v>
      </c>
      <c r="O429" t="s">
        <v>2660</v>
      </c>
      <c r="P429" t="s">
        <v>2733</v>
      </c>
      <c r="Q429" t="s">
        <v>2763</v>
      </c>
      <c r="R429" t="s">
        <v>2548</v>
      </c>
      <c r="S429" t="s">
        <v>2549</v>
      </c>
      <c r="T429" t="s">
        <v>2550</v>
      </c>
      <c r="U429">
        <v>6.1323160000000003</v>
      </c>
      <c r="V429">
        <v>0</v>
      </c>
      <c r="X429" t="s">
        <v>5292</v>
      </c>
      <c r="Y429" s="266">
        <v>44386.340115740742</v>
      </c>
      <c r="Z429" t="s">
        <v>3829</v>
      </c>
      <c r="AA429" s="266">
        <v>44427.496006944442</v>
      </c>
      <c r="AB429" t="s">
        <v>3829</v>
      </c>
      <c r="AC429" t="s">
        <v>3830</v>
      </c>
      <c r="AD429" t="s">
        <v>3831</v>
      </c>
      <c r="AE429" t="s">
        <v>3831</v>
      </c>
      <c r="AF429" t="s">
        <v>3831</v>
      </c>
      <c r="AG429">
        <v>0.55000000000000004</v>
      </c>
      <c r="AH429">
        <v>0.55000000000000004</v>
      </c>
      <c r="AI429">
        <v>6.1323160000000003</v>
      </c>
    </row>
    <row r="430" spans="2:35" x14ac:dyDescent="0.25">
      <c r="B430">
        <v>1439</v>
      </c>
      <c r="C430" t="s">
        <v>4286</v>
      </c>
      <c r="D430">
        <v>666736</v>
      </c>
      <c r="E430" t="s">
        <v>2766</v>
      </c>
      <c r="F430" t="s">
        <v>2540</v>
      </c>
      <c r="G430" t="s">
        <v>2541</v>
      </c>
      <c r="H430" t="s">
        <v>2542</v>
      </c>
      <c r="I430" t="s">
        <v>2543</v>
      </c>
      <c r="J430" t="s">
        <v>4292</v>
      </c>
      <c r="K430" t="s">
        <v>5293</v>
      </c>
      <c r="L430" t="s">
        <v>4292</v>
      </c>
      <c r="M430">
        <v>2005</v>
      </c>
      <c r="N430" t="s">
        <v>2544</v>
      </c>
      <c r="O430" t="s">
        <v>2591</v>
      </c>
      <c r="P430" t="s">
        <v>2591</v>
      </c>
      <c r="Q430" t="s">
        <v>2767</v>
      </c>
      <c r="R430" t="s">
        <v>2548</v>
      </c>
      <c r="S430" t="s">
        <v>2549</v>
      </c>
      <c r="T430" t="s">
        <v>2550</v>
      </c>
      <c r="U430">
        <v>112.895032</v>
      </c>
      <c r="V430">
        <v>0</v>
      </c>
      <c r="W430" t="s">
        <v>5294</v>
      </c>
      <c r="X430" t="s">
        <v>5295</v>
      </c>
      <c r="Y430" s="266">
        <v>44386.340115740742</v>
      </c>
      <c r="Z430" t="s">
        <v>3829</v>
      </c>
      <c r="AA430" s="266">
        <v>44427.382847222223</v>
      </c>
      <c r="AB430" t="s">
        <v>3829</v>
      </c>
      <c r="AC430" t="s">
        <v>3934</v>
      </c>
      <c r="AD430" t="s">
        <v>3831</v>
      </c>
      <c r="AE430" t="s">
        <v>3831</v>
      </c>
      <c r="AF430" t="s">
        <v>3831</v>
      </c>
      <c r="AG430" t="s">
        <v>3831</v>
      </c>
      <c r="AH430" t="s">
        <v>3831</v>
      </c>
      <c r="AI430">
        <v>112.895032</v>
      </c>
    </row>
    <row r="431" spans="2:35" x14ac:dyDescent="0.25">
      <c r="B431">
        <v>1440</v>
      </c>
      <c r="C431" t="s">
        <v>4286</v>
      </c>
      <c r="D431">
        <v>666737</v>
      </c>
      <c r="E431" t="s">
        <v>2768</v>
      </c>
      <c r="F431" t="s">
        <v>2540</v>
      </c>
      <c r="G431" t="s">
        <v>2541</v>
      </c>
      <c r="H431" t="s">
        <v>2542</v>
      </c>
      <c r="I431" t="s">
        <v>2769</v>
      </c>
      <c r="J431" t="s">
        <v>4136</v>
      </c>
      <c r="K431" s="16">
        <v>13273</v>
      </c>
      <c r="L431" t="s">
        <v>4136</v>
      </c>
      <c r="M431">
        <v>2005</v>
      </c>
      <c r="N431" t="s">
        <v>2579</v>
      </c>
      <c r="O431" t="s">
        <v>2591</v>
      </c>
      <c r="P431" t="s">
        <v>2591</v>
      </c>
      <c r="Q431" t="s">
        <v>2690</v>
      </c>
      <c r="R431" t="s">
        <v>2548</v>
      </c>
      <c r="S431" t="s">
        <v>2549</v>
      </c>
      <c r="T431" t="s">
        <v>2550</v>
      </c>
      <c r="U431">
        <v>12.755922999999999</v>
      </c>
      <c r="V431">
        <v>0</v>
      </c>
      <c r="W431" t="s">
        <v>5294</v>
      </c>
      <c r="X431" t="s">
        <v>5296</v>
      </c>
      <c r="Y431" s="266">
        <v>44386.340115740742</v>
      </c>
      <c r="Z431" t="s">
        <v>3829</v>
      </c>
      <c r="AA431" s="266">
        <v>44427.381967592592</v>
      </c>
      <c r="AB431" t="s">
        <v>3829</v>
      </c>
      <c r="AC431" t="s">
        <v>3934</v>
      </c>
      <c r="AD431" t="s">
        <v>3831</v>
      </c>
      <c r="AE431" t="s">
        <v>3831</v>
      </c>
      <c r="AF431" t="s">
        <v>3831</v>
      </c>
      <c r="AG431" t="s">
        <v>3831</v>
      </c>
      <c r="AH431" t="s">
        <v>3831</v>
      </c>
      <c r="AI431">
        <v>12.755922999999999</v>
      </c>
    </row>
    <row r="432" spans="2:35" x14ac:dyDescent="0.25">
      <c r="B432">
        <v>1441</v>
      </c>
      <c r="C432" t="s">
        <v>4286</v>
      </c>
      <c r="D432">
        <v>666738</v>
      </c>
      <c r="E432" t="s">
        <v>2770</v>
      </c>
      <c r="F432" t="s">
        <v>2540</v>
      </c>
      <c r="G432" t="s">
        <v>2541</v>
      </c>
      <c r="H432" t="s">
        <v>2542</v>
      </c>
      <c r="I432" t="s">
        <v>2769</v>
      </c>
      <c r="J432" t="s">
        <v>4136</v>
      </c>
      <c r="K432" s="16">
        <v>11662</v>
      </c>
      <c r="L432" t="s">
        <v>4136</v>
      </c>
      <c r="M432">
        <v>2005</v>
      </c>
      <c r="N432" t="s">
        <v>2579</v>
      </c>
      <c r="O432" t="s">
        <v>2591</v>
      </c>
      <c r="P432" t="s">
        <v>2591</v>
      </c>
      <c r="Q432" t="s">
        <v>2690</v>
      </c>
      <c r="R432" t="s">
        <v>2548</v>
      </c>
      <c r="S432" t="s">
        <v>2549</v>
      </c>
      <c r="T432" t="s">
        <v>2550</v>
      </c>
      <c r="U432">
        <v>10.884475999999999</v>
      </c>
      <c r="V432">
        <v>0</v>
      </c>
      <c r="W432" t="s">
        <v>5294</v>
      </c>
      <c r="X432" t="s">
        <v>5297</v>
      </c>
      <c r="Y432" s="266">
        <v>44386.340115740742</v>
      </c>
      <c r="Z432" t="s">
        <v>3829</v>
      </c>
      <c r="AA432" s="266">
        <v>44427.381655092591</v>
      </c>
      <c r="AB432" t="s">
        <v>3829</v>
      </c>
      <c r="AC432" t="s">
        <v>3934</v>
      </c>
      <c r="AD432" t="s">
        <v>3831</v>
      </c>
      <c r="AE432" t="s">
        <v>3831</v>
      </c>
      <c r="AF432" t="s">
        <v>3831</v>
      </c>
      <c r="AG432" t="s">
        <v>3831</v>
      </c>
      <c r="AH432" t="s">
        <v>3831</v>
      </c>
      <c r="AI432">
        <v>10.884475999999999</v>
      </c>
    </row>
    <row r="433" spans="2:35" x14ac:dyDescent="0.25">
      <c r="B433">
        <v>1442</v>
      </c>
      <c r="C433" t="s">
        <v>4286</v>
      </c>
      <c r="D433">
        <v>666739</v>
      </c>
      <c r="E433" t="s">
        <v>2771</v>
      </c>
      <c r="F433" t="s">
        <v>2540</v>
      </c>
      <c r="G433" t="s">
        <v>2541</v>
      </c>
      <c r="H433" t="s">
        <v>2542</v>
      </c>
      <c r="I433" t="s">
        <v>2543</v>
      </c>
      <c r="J433" t="s">
        <v>4136</v>
      </c>
      <c r="K433" s="16">
        <v>10888</v>
      </c>
      <c r="L433" t="s">
        <v>4136</v>
      </c>
      <c r="M433">
        <v>2005</v>
      </c>
      <c r="N433" t="s">
        <v>2579</v>
      </c>
      <c r="O433" t="s">
        <v>2591</v>
      </c>
      <c r="P433" t="s">
        <v>2591</v>
      </c>
      <c r="Q433" t="s">
        <v>2690</v>
      </c>
      <c r="R433" t="s">
        <v>2548</v>
      </c>
      <c r="S433" t="s">
        <v>2549</v>
      </c>
      <c r="T433" t="s">
        <v>2550</v>
      </c>
      <c r="U433">
        <v>10.353591</v>
      </c>
      <c r="V433">
        <v>0</v>
      </c>
      <c r="X433" t="s">
        <v>5298</v>
      </c>
      <c r="Y433" s="266">
        <v>44386.340115740742</v>
      </c>
      <c r="Z433" t="s">
        <v>3829</v>
      </c>
      <c r="AA433" s="266">
        <v>44427.380983796298</v>
      </c>
      <c r="AB433" t="s">
        <v>3829</v>
      </c>
      <c r="AC433" t="s">
        <v>3830</v>
      </c>
      <c r="AD433" t="s">
        <v>3831</v>
      </c>
      <c r="AE433" t="s">
        <v>3831</v>
      </c>
      <c r="AF433" t="s">
        <v>3831</v>
      </c>
      <c r="AG433">
        <v>0.65</v>
      </c>
      <c r="AH433">
        <v>0.65</v>
      </c>
      <c r="AI433">
        <v>10.353591</v>
      </c>
    </row>
    <row r="434" spans="2:35" x14ac:dyDescent="0.25">
      <c r="B434">
        <v>1443</v>
      </c>
      <c r="C434" t="s">
        <v>4286</v>
      </c>
      <c r="D434">
        <v>666753</v>
      </c>
      <c r="E434" t="s">
        <v>5299</v>
      </c>
      <c r="F434" t="s">
        <v>2540</v>
      </c>
      <c r="G434" t="s">
        <v>4125</v>
      </c>
      <c r="H434" t="s">
        <v>4984</v>
      </c>
      <c r="I434" t="s">
        <v>4640</v>
      </c>
      <c r="K434" s="16">
        <v>180924</v>
      </c>
      <c r="M434">
        <v>2006</v>
      </c>
      <c r="N434" t="s">
        <v>4985</v>
      </c>
      <c r="O434" t="s">
        <v>2584</v>
      </c>
      <c r="P434" t="s">
        <v>2692</v>
      </c>
      <c r="Q434" t="s">
        <v>2693</v>
      </c>
      <c r="R434" t="s">
        <v>2548</v>
      </c>
      <c r="S434" t="s">
        <v>2549</v>
      </c>
      <c r="U434">
        <v>0</v>
      </c>
      <c r="V434">
        <v>0</v>
      </c>
      <c r="X434" t="s">
        <v>5300</v>
      </c>
      <c r="Y434" s="266">
        <v>44386.340115740742</v>
      </c>
      <c r="Z434" t="s">
        <v>3829</v>
      </c>
      <c r="AA434" s="266">
        <v>44386.340115740742</v>
      </c>
      <c r="AB434" t="s">
        <v>3829</v>
      </c>
      <c r="AC434" t="s">
        <v>3831</v>
      </c>
      <c r="AD434" t="s">
        <v>3831</v>
      </c>
      <c r="AE434" t="s">
        <v>3831</v>
      </c>
      <c r="AF434" t="s">
        <v>3831</v>
      </c>
      <c r="AG434" t="s">
        <v>3831</v>
      </c>
      <c r="AH434" t="s">
        <v>3831</v>
      </c>
      <c r="AI434">
        <v>127.574922</v>
      </c>
    </row>
    <row r="435" spans="2:35" x14ac:dyDescent="0.25">
      <c r="B435">
        <v>1444</v>
      </c>
      <c r="C435" t="s">
        <v>4286</v>
      </c>
      <c r="D435" t="s">
        <v>5301</v>
      </c>
      <c r="E435" t="s">
        <v>5302</v>
      </c>
      <c r="F435" t="s">
        <v>2540</v>
      </c>
      <c r="H435" t="s">
        <v>4984</v>
      </c>
      <c r="I435" t="s">
        <v>4640</v>
      </c>
      <c r="K435" t="s">
        <v>5303</v>
      </c>
      <c r="M435">
        <v>2006</v>
      </c>
      <c r="N435" t="s">
        <v>4985</v>
      </c>
      <c r="O435" t="s">
        <v>2584</v>
      </c>
      <c r="P435" t="s">
        <v>2692</v>
      </c>
      <c r="Q435" t="s">
        <v>2693</v>
      </c>
      <c r="R435" t="s">
        <v>2548</v>
      </c>
      <c r="S435" t="s">
        <v>2549</v>
      </c>
      <c r="U435">
        <v>0</v>
      </c>
      <c r="V435">
        <v>0</v>
      </c>
      <c r="X435" t="s">
        <v>5304</v>
      </c>
      <c r="Y435" s="266">
        <v>44386.340115740742</v>
      </c>
      <c r="Z435" t="s">
        <v>3829</v>
      </c>
      <c r="AA435" s="266">
        <v>44386.340115740742</v>
      </c>
      <c r="AB435" t="s">
        <v>3829</v>
      </c>
      <c r="AC435" t="s">
        <v>3831</v>
      </c>
      <c r="AD435" t="s">
        <v>3831</v>
      </c>
      <c r="AE435" t="s">
        <v>3831</v>
      </c>
      <c r="AF435" t="s">
        <v>3831</v>
      </c>
      <c r="AG435" t="s">
        <v>3831</v>
      </c>
      <c r="AH435" t="s">
        <v>3831</v>
      </c>
      <c r="AI435">
        <v>53.349532000000004</v>
      </c>
    </row>
    <row r="436" spans="2:35" x14ac:dyDescent="0.25">
      <c r="B436">
        <v>1445</v>
      </c>
      <c r="C436" t="s">
        <v>4286</v>
      </c>
      <c r="D436">
        <v>666754</v>
      </c>
      <c r="E436" t="s">
        <v>5305</v>
      </c>
      <c r="F436" t="s">
        <v>2540</v>
      </c>
      <c r="G436" t="s">
        <v>4125</v>
      </c>
      <c r="H436" t="s">
        <v>4984</v>
      </c>
      <c r="I436" t="s">
        <v>4640</v>
      </c>
      <c r="K436" s="16">
        <v>127024</v>
      </c>
      <c r="M436">
        <v>2006</v>
      </c>
      <c r="N436" t="s">
        <v>4985</v>
      </c>
      <c r="O436" t="s">
        <v>2584</v>
      </c>
      <c r="P436" t="s">
        <v>2692</v>
      </c>
      <c r="Q436" t="s">
        <v>4251</v>
      </c>
      <c r="R436" t="s">
        <v>2548</v>
      </c>
      <c r="S436" t="s">
        <v>2549</v>
      </c>
      <c r="U436">
        <v>0</v>
      </c>
      <c r="V436">
        <v>0</v>
      </c>
      <c r="X436" t="s">
        <v>5306</v>
      </c>
      <c r="Y436" s="266">
        <v>44386.340115740742</v>
      </c>
      <c r="Z436" t="s">
        <v>3829</v>
      </c>
      <c r="AA436" s="266">
        <v>44386.340115740742</v>
      </c>
      <c r="AB436" t="s">
        <v>3829</v>
      </c>
      <c r="AC436" t="s">
        <v>3831</v>
      </c>
      <c r="AD436" t="s">
        <v>3831</v>
      </c>
      <c r="AE436" t="s">
        <v>3831</v>
      </c>
      <c r="AF436" t="s">
        <v>3831</v>
      </c>
      <c r="AG436" t="s">
        <v>3831</v>
      </c>
      <c r="AH436" t="s">
        <v>3831</v>
      </c>
      <c r="AI436">
        <v>127.023776</v>
      </c>
    </row>
    <row r="437" spans="2:35" x14ac:dyDescent="0.25">
      <c r="B437">
        <v>1446</v>
      </c>
      <c r="C437" t="s">
        <v>4286</v>
      </c>
      <c r="D437">
        <v>666755</v>
      </c>
      <c r="E437" t="s">
        <v>5307</v>
      </c>
      <c r="F437" t="s">
        <v>2540</v>
      </c>
      <c r="G437" t="s">
        <v>4125</v>
      </c>
      <c r="H437" t="s">
        <v>4984</v>
      </c>
      <c r="I437" t="s">
        <v>4640</v>
      </c>
      <c r="K437" s="16">
        <v>127347</v>
      </c>
      <c r="M437">
        <v>2006</v>
      </c>
      <c r="N437" t="s">
        <v>4985</v>
      </c>
      <c r="O437" t="s">
        <v>2584</v>
      </c>
      <c r="P437" t="s">
        <v>2692</v>
      </c>
      <c r="Q437" t="s">
        <v>4251</v>
      </c>
      <c r="R437" t="s">
        <v>2548</v>
      </c>
      <c r="S437" t="s">
        <v>2549</v>
      </c>
      <c r="U437">
        <v>0</v>
      </c>
      <c r="V437">
        <v>0</v>
      </c>
      <c r="X437" t="s">
        <v>5308</v>
      </c>
      <c r="Y437" s="266">
        <v>44386.340115740742</v>
      </c>
      <c r="Z437" t="s">
        <v>3829</v>
      </c>
      <c r="AA437" s="266">
        <v>44386.340115740742</v>
      </c>
      <c r="AB437" t="s">
        <v>3829</v>
      </c>
      <c r="AC437" t="s">
        <v>3831</v>
      </c>
      <c r="AD437" t="s">
        <v>3831</v>
      </c>
      <c r="AE437" t="s">
        <v>3831</v>
      </c>
      <c r="AF437" t="s">
        <v>3831</v>
      </c>
      <c r="AG437" t="s">
        <v>3831</v>
      </c>
      <c r="AH437" t="s">
        <v>3831</v>
      </c>
      <c r="AI437">
        <v>127.346805</v>
      </c>
    </row>
    <row r="438" spans="2:35" x14ac:dyDescent="0.25">
      <c r="B438">
        <v>1447</v>
      </c>
      <c r="C438" t="s">
        <v>4286</v>
      </c>
      <c r="D438">
        <v>666756</v>
      </c>
      <c r="E438" t="s">
        <v>5309</v>
      </c>
      <c r="F438" t="s">
        <v>2540</v>
      </c>
      <c r="G438" t="s">
        <v>4125</v>
      </c>
      <c r="H438" t="s">
        <v>4984</v>
      </c>
      <c r="I438" t="s">
        <v>4640</v>
      </c>
      <c r="K438" s="16">
        <v>127428</v>
      </c>
      <c r="M438">
        <v>2006</v>
      </c>
      <c r="N438" t="s">
        <v>4985</v>
      </c>
      <c r="O438" t="s">
        <v>2584</v>
      </c>
      <c r="P438" t="s">
        <v>2692</v>
      </c>
      <c r="Q438" t="s">
        <v>4251</v>
      </c>
      <c r="R438" t="s">
        <v>2548</v>
      </c>
      <c r="S438" t="s">
        <v>2549</v>
      </c>
      <c r="U438">
        <v>0</v>
      </c>
      <c r="V438">
        <v>0</v>
      </c>
      <c r="X438" t="s">
        <v>5310</v>
      </c>
      <c r="Y438" s="266">
        <v>44386.340115740742</v>
      </c>
      <c r="Z438" t="s">
        <v>3829</v>
      </c>
      <c r="AA438" s="266">
        <v>44386.340115740742</v>
      </c>
      <c r="AB438" t="s">
        <v>3829</v>
      </c>
      <c r="AC438" t="s">
        <v>3831</v>
      </c>
      <c r="AD438" t="s">
        <v>3831</v>
      </c>
      <c r="AE438" t="s">
        <v>3831</v>
      </c>
      <c r="AF438" t="s">
        <v>3831</v>
      </c>
      <c r="AG438" t="s">
        <v>3831</v>
      </c>
      <c r="AH438" t="s">
        <v>3831</v>
      </c>
      <c r="AI438">
        <v>127.42845699999999</v>
      </c>
    </row>
    <row r="439" spans="2:35" x14ac:dyDescent="0.25">
      <c r="B439">
        <v>1448</v>
      </c>
      <c r="C439" t="s">
        <v>4286</v>
      </c>
      <c r="D439">
        <v>666763</v>
      </c>
      <c r="E439" t="s">
        <v>5311</v>
      </c>
      <c r="F439" t="s">
        <v>2540</v>
      </c>
      <c r="G439" t="s">
        <v>2541</v>
      </c>
      <c r="H439" t="s">
        <v>2542</v>
      </c>
      <c r="I439" t="s">
        <v>2543</v>
      </c>
      <c r="J439" t="s">
        <v>4136</v>
      </c>
      <c r="K439" t="s">
        <v>5312</v>
      </c>
      <c r="L439" t="s">
        <v>4136</v>
      </c>
      <c r="M439">
        <v>2006</v>
      </c>
      <c r="N439" t="s">
        <v>2544</v>
      </c>
      <c r="O439" t="s">
        <v>2584</v>
      </c>
      <c r="P439" t="s">
        <v>2692</v>
      </c>
      <c r="Q439" t="s">
        <v>2693</v>
      </c>
      <c r="R439" t="s">
        <v>2548</v>
      </c>
      <c r="S439" t="s">
        <v>2549</v>
      </c>
      <c r="U439">
        <v>0</v>
      </c>
      <c r="V439">
        <v>0</v>
      </c>
      <c r="X439" t="s">
        <v>5313</v>
      </c>
      <c r="Y439" s="266">
        <v>44386.340115740742</v>
      </c>
      <c r="Z439" t="s">
        <v>3829</v>
      </c>
      <c r="AA439" s="266">
        <v>44386.340115740742</v>
      </c>
      <c r="AB439" t="s">
        <v>3829</v>
      </c>
      <c r="AC439" t="s">
        <v>3831</v>
      </c>
      <c r="AD439" t="s">
        <v>3831</v>
      </c>
      <c r="AE439" t="s">
        <v>3831</v>
      </c>
      <c r="AF439" t="s">
        <v>3831</v>
      </c>
      <c r="AG439" t="s">
        <v>3831</v>
      </c>
      <c r="AH439" t="s">
        <v>3831</v>
      </c>
      <c r="AI439">
        <v>28.331119000000001</v>
      </c>
    </row>
    <row r="440" spans="2:35" x14ac:dyDescent="0.25">
      <c r="B440">
        <v>1449</v>
      </c>
      <c r="C440" t="s">
        <v>4286</v>
      </c>
      <c r="D440">
        <v>666769</v>
      </c>
      <c r="E440" t="s">
        <v>5314</v>
      </c>
      <c r="F440" t="s">
        <v>2540</v>
      </c>
      <c r="G440" t="s">
        <v>2541</v>
      </c>
      <c r="H440" t="s">
        <v>2542</v>
      </c>
      <c r="I440" t="s">
        <v>2543</v>
      </c>
      <c r="J440" t="s">
        <v>4300</v>
      </c>
      <c r="K440" s="16">
        <v>9754</v>
      </c>
      <c r="L440" t="s">
        <v>4300</v>
      </c>
      <c r="M440">
        <v>2006</v>
      </c>
      <c r="N440" t="s">
        <v>2544</v>
      </c>
      <c r="O440" t="s">
        <v>2660</v>
      </c>
      <c r="P440" t="s">
        <v>2731</v>
      </c>
      <c r="Q440" t="s">
        <v>2731</v>
      </c>
      <c r="R440" t="s">
        <v>2548</v>
      </c>
      <c r="S440" t="s">
        <v>2549</v>
      </c>
      <c r="U440">
        <v>0</v>
      </c>
      <c r="V440">
        <v>0</v>
      </c>
      <c r="X440" t="s">
        <v>5315</v>
      </c>
      <c r="Y440" s="266">
        <v>44386.340115740742</v>
      </c>
      <c r="Z440" t="s">
        <v>3829</v>
      </c>
      <c r="AA440" s="266">
        <v>44386.340115740742</v>
      </c>
      <c r="AB440" t="s">
        <v>3829</v>
      </c>
      <c r="AC440" t="s">
        <v>3831</v>
      </c>
      <c r="AD440" t="s">
        <v>3831</v>
      </c>
      <c r="AE440" t="s">
        <v>3831</v>
      </c>
      <c r="AF440" t="s">
        <v>3831</v>
      </c>
      <c r="AG440" t="s">
        <v>3831</v>
      </c>
      <c r="AH440" t="s">
        <v>3831</v>
      </c>
      <c r="AI440">
        <v>29.235298</v>
      </c>
    </row>
    <row r="441" spans="2:35" x14ac:dyDescent="0.25">
      <c r="B441">
        <v>1450</v>
      </c>
      <c r="C441" t="s">
        <v>4286</v>
      </c>
      <c r="D441">
        <v>666778</v>
      </c>
      <c r="E441" t="s">
        <v>5316</v>
      </c>
      <c r="F441" t="s">
        <v>2540</v>
      </c>
      <c r="G441" t="s">
        <v>4255</v>
      </c>
      <c r="H441" t="s">
        <v>4654</v>
      </c>
      <c r="I441" t="s">
        <v>4640</v>
      </c>
      <c r="K441" t="s">
        <v>5317</v>
      </c>
      <c r="M441">
        <v>2006</v>
      </c>
      <c r="N441" t="s">
        <v>4681</v>
      </c>
      <c r="O441" t="s">
        <v>2591</v>
      </c>
      <c r="P441" t="s">
        <v>2591</v>
      </c>
      <c r="Q441" t="s">
        <v>4188</v>
      </c>
      <c r="R441" t="s">
        <v>2548</v>
      </c>
      <c r="S441" t="s">
        <v>2549</v>
      </c>
      <c r="U441">
        <v>0</v>
      </c>
      <c r="V441">
        <v>0</v>
      </c>
      <c r="X441" t="s">
        <v>5318</v>
      </c>
      <c r="Y441" s="266">
        <v>44386.340115740742</v>
      </c>
      <c r="Z441" t="s">
        <v>3829</v>
      </c>
      <c r="AA441" s="266">
        <v>44386.340115740742</v>
      </c>
      <c r="AB441" t="s">
        <v>3829</v>
      </c>
      <c r="AC441" t="s">
        <v>3831</v>
      </c>
      <c r="AD441" t="s">
        <v>3831</v>
      </c>
      <c r="AE441" t="s">
        <v>3831</v>
      </c>
      <c r="AF441" t="s">
        <v>3831</v>
      </c>
      <c r="AG441" t="s">
        <v>3831</v>
      </c>
      <c r="AH441" t="s">
        <v>3831</v>
      </c>
      <c r="AI441">
        <v>128.40239299999999</v>
      </c>
    </row>
    <row r="442" spans="2:35" x14ac:dyDescent="0.25">
      <c r="B442">
        <v>1451</v>
      </c>
      <c r="C442" t="s">
        <v>4286</v>
      </c>
      <c r="D442">
        <v>666779</v>
      </c>
      <c r="E442" t="s">
        <v>5319</v>
      </c>
      <c r="F442" t="s">
        <v>2540</v>
      </c>
      <c r="G442" t="s">
        <v>4125</v>
      </c>
      <c r="H442" t="s">
        <v>4639</v>
      </c>
      <c r="I442" t="s">
        <v>4640</v>
      </c>
      <c r="K442" t="s">
        <v>5320</v>
      </c>
      <c r="M442">
        <v>1993</v>
      </c>
      <c r="N442" t="s">
        <v>4641</v>
      </c>
      <c r="O442" t="s">
        <v>2595</v>
      </c>
      <c r="P442" t="s">
        <v>2596</v>
      </c>
      <c r="Q442" t="s">
        <v>4199</v>
      </c>
      <c r="R442" t="s">
        <v>2548</v>
      </c>
      <c r="S442" t="s">
        <v>2549</v>
      </c>
      <c r="U442">
        <v>0</v>
      </c>
      <c r="V442">
        <v>0</v>
      </c>
      <c r="X442" t="s">
        <v>5321</v>
      </c>
      <c r="Y442" s="266">
        <v>44386.340115740742</v>
      </c>
      <c r="Z442" t="s">
        <v>3829</v>
      </c>
      <c r="AA442" s="266">
        <v>44386.340115740742</v>
      </c>
      <c r="AB442" t="s">
        <v>3829</v>
      </c>
      <c r="AC442" t="s">
        <v>3831</v>
      </c>
      <c r="AD442" t="s">
        <v>3831</v>
      </c>
      <c r="AE442" t="s">
        <v>3831</v>
      </c>
      <c r="AF442" t="s">
        <v>3831</v>
      </c>
      <c r="AG442" t="s">
        <v>3831</v>
      </c>
      <c r="AH442" t="s">
        <v>3831</v>
      </c>
      <c r="AI442">
        <v>46.962457000000001</v>
      </c>
    </row>
    <row r="443" spans="2:35" x14ac:dyDescent="0.25">
      <c r="B443">
        <v>1452</v>
      </c>
      <c r="C443" t="s">
        <v>4286</v>
      </c>
      <c r="D443">
        <v>666910</v>
      </c>
      <c r="E443" t="s">
        <v>2772</v>
      </c>
      <c r="F443" t="s">
        <v>2540</v>
      </c>
      <c r="G443" t="s">
        <v>2541</v>
      </c>
      <c r="H443" t="s">
        <v>2542</v>
      </c>
      <c r="I443" t="s">
        <v>2543</v>
      </c>
      <c r="J443" t="s">
        <v>4292</v>
      </c>
      <c r="K443" s="16">
        <v>16771</v>
      </c>
      <c r="L443" t="s">
        <v>4292</v>
      </c>
      <c r="M443">
        <v>1998</v>
      </c>
      <c r="N443" t="s">
        <v>2579</v>
      </c>
      <c r="O443" t="s">
        <v>2660</v>
      </c>
      <c r="P443" t="s">
        <v>2733</v>
      </c>
      <c r="Q443" t="s">
        <v>2773</v>
      </c>
      <c r="R443" t="s">
        <v>2548</v>
      </c>
      <c r="S443" t="s">
        <v>2549</v>
      </c>
      <c r="T443" t="s">
        <v>2550</v>
      </c>
      <c r="U443">
        <v>18.010767999999999</v>
      </c>
      <c r="V443">
        <v>0</v>
      </c>
      <c r="W443" t="s">
        <v>4305</v>
      </c>
      <c r="X443" t="s">
        <v>5322</v>
      </c>
      <c r="Y443" s="266">
        <v>44386.340115740742</v>
      </c>
      <c r="Z443" t="s">
        <v>3829</v>
      </c>
      <c r="AA443" s="266">
        <v>44427.484293981484</v>
      </c>
      <c r="AB443" t="s">
        <v>3829</v>
      </c>
      <c r="AC443" t="s">
        <v>4303</v>
      </c>
      <c r="AD443" t="s">
        <v>3831</v>
      </c>
      <c r="AE443" t="s">
        <v>3831</v>
      </c>
      <c r="AF443" t="s">
        <v>3831</v>
      </c>
      <c r="AG443" t="s">
        <v>3831</v>
      </c>
      <c r="AH443" t="s">
        <v>3831</v>
      </c>
      <c r="AI443">
        <v>18.010767999999999</v>
      </c>
    </row>
    <row r="444" spans="2:35" x14ac:dyDescent="0.25">
      <c r="B444">
        <v>1453</v>
      </c>
      <c r="C444" t="s">
        <v>4286</v>
      </c>
      <c r="D444">
        <v>666912</v>
      </c>
      <c r="E444" t="s">
        <v>5323</v>
      </c>
      <c r="F444" t="s">
        <v>2540</v>
      </c>
      <c r="G444" t="s">
        <v>2541</v>
      </c>
      <c r="H444" t="s">
        <v>2542</v>
      </c>
      <c r="I444" t="s">
        <v>2710</v>
      </c>
      <c r="J444" t="s">
        <v>4367</v>
      </c>
      <c r="K444" s="16">
        <v>7713</v>
      </c>
      <c r="L444" t="s">
        <v>4367</v>
      </c>
      <c r="M444">
        <v>2007</v>
      </c>
      <c r="N444" t="s">
        <v>2557</v>
      </c>
      <c r="O444" t="s">
        <v>2595</v>
      </c>
      <c r="P444" t="s">
        <v>2626</v>
      </c>
      <c r="Q444" t="s">
        <v>3906</v>
      </c>
      <c r="R444" t="s">
        <v>2548</v>
      </c>
      <c r="S444" t="s">
        <v>2549</v>
      </c>
      <c r="U444">
        <v>0</v>
      </c>
      <c r="V444">
        <v>0</v>
      </c>
      <c r="X444" t="s">
        <v>5324</v>
      </c>
      <c r="Y444" s="266">
        <v>44386.340115740742</v>
      </c>
      <c r="Z444" t="s">
        <v>3829</v>
      </c>
      <c r="AA444" s="266">
        <v>44386.340115740742</v>
      </c>
      <c r="AB444" t="s">
        <v>3829</v>
      </c>
      <c r="AC444" t="s">
        <v>3831</v>
      </c>
      <c r="AD444" t="s">
        <v>3831</v>
      </c>
      <c r="AE444" t="s">
        <v>3831</v>
      </c>
      <c r="AF444" t="s">
        <v>3831</v>
      </c>
      <c r="AG444" t="s">
        <v>3831</v>
      </c>
      <c r="AH444" t="s">
        <v>3831</v>
      </c>
      <c r="AI444">
        <v>7.7133779999999996</v>
      </c>
    </row>
    <row r="445" spans="2:35" x14ac:dyDescent="0.25">
      <c r="B445">
        <v>1454</v>
      </c>
      <c r="C445" t="s">
        <v>4286</v>
      </c>
      <c r="D445">
        <v>666976</v>
      </c>
      <c r="E445" t="s">
        <v>5325</v>
      </c>
      <c r="F445" t="s">
        <v>2540</v>
      </c>
      <c r="G445" t="s">
        <v>2541</v>
      </c>
      <c r="H445" t="s">
        <v>2542</v>
      </c>
      <c r="I445" t="s">
        <v>2543</v>
      </c>
      <c r="J445" t="s">
        <v>4367</v>
      </c>
      <c r="K445" t="s">
        <v>4233</v>
      </c>
      <c r="L445" t="s">
        <v>4367</v>
      </c>
      <c r="M445">
        <v>1999</v>
      </c>
      <c r="N445" t="s">
        <v>2544</v>
      </c>
      <c r="O445" t="s">
        <v>2580</v>
      </c>
      <c r="P445" t="s">
        <v>2747</v>
      </c>
      <c r="Q445" t="s">
        <v>5326</v>
      </c>
      <c r="R445" t="s">
        <v>2548</v>
      </c>
      <c r="S445" t="s">
        <v>2549</v>
      </c>
      <c r="U445">
        <v>0</v>
      </c>
      <c r="V445">
        <v>0</v>
      </c>
      <c r="X445" t="s">
        <v>5327</v>
      </c>
      <c r="Y445" s="266">
        <v>44386.340115740742</v>
      </c>
      <c r="Z445" t="s">
        <v>3829</v>
      </c>
      <c r="AA445" s="266">
        <v>44386.340115740742</v>
      </c>
      <c r="AB445" t="s">
        <v>3829</v>
      </c>
      <c r="AC445" t="s">
        <v>3831</v>
      </c>
      <c r="AD445" t="s">
        <v>3831</v>
      </c>
      <c r="AE445" t="s">
        <v>3831</v>
      </c>
      <c r="AF445" t="s">
        <v>3831</v>
      </c>
      <c r="AG445" t="s">
        <v>3831</v>
      </c>
      <c r="AH445" t="s">
        <v>3831</v>
      </c>
      <c r="AI445">
        <v>25.037855</v>
      </c>
    </row>
    <row r="446" spans="2:35" x14ac:dyDescent="0.25">
      <c r="B446">
        <v>1455</v>
      </c>
      <c r="C446" t="s">
        <v>4286</v>
      </c>
      <c r="D446">
        <v>666977</v>
      </c>
      <c r="E446" t="s">
        <v>2774</v>
      </c>
      <c r="F446" t="s">
        <v>2540</v>
      </c>
      <c r="G446" t="s">
        <v>2541</v>
      </c>
      <c r="H446" t="s">
        <v>2542</v>
      </c>
      <c r="I446" t="s">
        <v>2769</v>
      </c>
      <c r="J446" t="s">
        <v>4136</v>
      </c>
      <c r="K446" s="16">
        <v>5661</v>
      </c>
      <c r="L446" t="s">
        <v>4136</v>
      </c>
      <c r="M446">
        <v>2005</v>
      </c>
      <c r="N446" t="s">
        <v>2544</v>
      </c>
      <c r="O446" t="s">
        <v>2545</v>
      </c>
      <c r="P446" t="s">
        <v>2552</v>
      </c>
      <c r="Q446" t="s">
        <v>2775</v>
      </c>
      <c r="R446" t="s">
        <v>2548</v>
      </c>
      <c r="S446" t="s">
        <v>2549</v>
      </c>
      <c r="T446" t="s">
        <v>2550</v>
      </c>
      <c r="U446">
        <v>5.0742839999999996</v>
      </c>
      <c r="V446">
        <v>0</v>
      </c>
      <c r="X446" t="s">
        <v>5328</v>
      </c>
      <c r="Y446" s="266">
        <v>44386.340115740742</v>
      </c>
      <c r="Z446" t="s">
        <v>3829</v>
      </c>
      <c r="AA446" s="266">
        <v>44435.338090277779</v>
      </c>
      <c r="AB446" t="s">
        <v>3829</v>
      </c>
      <c r="AC446" t="s">
        <v>3830</v>
      </c>
      <c r="AD446" t="s">
        <v>3831</v>
      </c>
      <c r="AE446" t="s">
        <v>3831</v>
      </c>
      <c r="AF446" t="s">
        <v>3831</v>
      </c>
      <c r="AG446">
        <v>0.52</v>
      </c>
      <c r="AH446">
        <v>0.55000000000000004</v>
      </c>
      <c r="AI446">
        <v>5.0742839999999996</v>
      </c>
    </row>
    <row r="447" spans="2:35" x14ac:dyDescent="0.25">
      <c r="B447">
        <v>1456</v>
      </c>
      <c r="C447" t="s">
        <v>4286</v>
      </c>
      <c r="D447">
        <v>666978</v>
      </c>
      <c r="E447" t="s">
        <v>2776</v>
      </c>
      <c r="F447" t="s">
        <v>2540</v>
      </c>
      <c r="G447" t="s">
        <v>2541</v>
      </c>
      <c r="H447" t="s">
        <v>2542</v>
      </c>
      <c r="I447" t="s">
        <v>2769</v>
      </c>
      <c r="J447" t="s">
        <v>4136</v>
      </c>
      <c r="K447" s="16">
        <v>6114</v>
      </c>
      <c r="L447" t="s">
        <v>4136</v>
      </c>
      <c r="M447">
        <v>2005</v>
      </c>
      <c r="N447" t="s">
        <v>2544</v>
      </c>
      <c r="O447" t="s">
        <v>2545</v>
      </c>
      <c r="P447" t="s">
        <v>2552</v>
      </c>
      <c r="Q447" t="s">
        <v>2775</v>
      </c>
      <c r="R447" t="s">
        <v>2548</v>
      </c>
      <c r="S447" t="s">
        <v>2549</v>
      </c>
      <c r="T447" t="s">
        <v>2550</v>
      </c>
      <c r="U447">
        <v>6.8919290000000002</v>
      </c>
      <c r="V447">
        <v>0</v>
      </c>
      <c r="W447" t="s">
        <v>4325</v>
      </c>
      <c r="X447" t="s">
        <v>5329</v>
      </c>
      <c r="Y447" s="266">
        <v>44386.340115740742</v>
      </c>
      <c r="Z447" t="s">
        <v>3829</v>
      </c>
      <c r="AA447" s="266">
        <v>44435.336863425924</v>
      </c>
      <c r="AB447" t="s">
        <v>3829</v>
      </c>
      <c r="AC447" t="s">
        <v>3934</v>
      </c>
      <c r="AD447" t="s">
        <v>3831</v>
      </c>
      <c r="AE447" t="s">
        <v>3831</v>
      </c>
      <c r="AF447" t="s">
        <v>3831</v>
      </c>
      <c r="AG447" t="s">
        <v>3831</v>
      </c>
      <c r="AH447" t="s">
        <v>3831</v>
      </c>
      <c r="AI447">
        <v>6.8919290000000002</v>
      </c>
    </row>
    <row r="448" spans="2:35" x14ac:dyDescent="0.25">
      <c r="B448">
        <v>1458</v>
      </c>
      <c r="C448" t="s">
        <v>4286</v>
      </c>
      <c r="D448">
        <v>667001</v>
      </c>
      <c r="E448" t="s">
        <v>5330</v>
      </c>
      <c r="F448" t="s">
        <v>2540</v>
      </c>
      <c r="G448" t="s">
        <v>2541</v>
      </c>
      <c r="H448" t="s">
        <v>2542</v>
      </c>
      <c r="I448" t="s">
        <v>2543</v>
      </c>
      <c r="J448" t="s">
        <v>4292</v>
      </c>
      <c r="K448" t="s">
        <v>4203</v>
      </c>
      <c r="L448" t="s">
        <v>4292</v>
      </c>
      <c r="M448">
        <v>1994</v>
      </c>
      <c r="N448" t="s">
        <v>2579</v>
      </c>
      <c r="O448" t="s">
        <v>2584</v>
      </c>
      <c r="P448" t="s">
        <v>2696</v>
      </c>
      <c r="Q448" t="s">
        <v>2697</v>
      </c>
      <c r="R448" t="s">
        <v>2548</v>
      </c>
      <c r="S448" t="s">
        <v>2549</v>
      </c>
      <c r="U448">
        <v>0</v>
      </c>
      <c r="V448">
        <v>0</v>
      </c>
      <c r="X448" t="s">
        <v>5331</v>
      </c>
      <c r="Y448" s="266">
        <v>44386.340115740742</v>
      </c>
      <c r="Z448" t="s">
        <v>3829</v>
      </c>
      <c r="AA448" s="266">
        <v>44386.340115740742</v>
      </c>
      <c r="AB448" t="s">
        <v>3829</v>
      </c>
      <c r="AC448" t="s">
        <v>3831</v>
      </c>
      <c r="AD448" t="s">
        <v>3831</v>
      </c>
      <c r="AE448" t="s">
        <v>3831</v>
      </c>
      <c r="AF448" t="s">
        <v>3831</v>
      </c>
      <c r="AG448" t="s">
        <v>3831</v>
      </c>
      <c r="AH448" t="s">
        <v>3831</v>
      </c>
      <c r="AI448">
        <v>36.702680000000001</v>
      </c>
    </row>
    <row r="449" spans="2:35" x14ac:dyDescent="0.25">
      <c r="B449">
        <v>1459</v>
      </c>
      <c r="C449" t="s">
        <v>4286</v>
      </c>
      <c r="D449">
        <v>667033</v>
      </c>
      <c r="E449" t="s">
        <v>5332</v>
      </c>
      <c r="F449" t="s">
        <v>2540</v>
      </c>
      <c r="G449" t="s">
        <v>2541</v>
      </c>
      <c r="H449" t="s">
        <v>2542</v>
      </c>
      <c r="I449" t="s">
        <v>2543</v>
      </c>
      <c r="J449" t="s">
        <v>3967</v>
      </c>
      <c r="K449" s="16">
        <v>18052</v>
      </c>
      <c r="L449" t="s">
        <v>3967</v>
      </c>
      <c r="M449">
        <v>2008</v>
      </c>
      <c r="N449" t="s">
        <v>2544</v>
      </c>
      <c r="O449" t="s">
        <v>4157</v>
      </c>
      <c r="P449" t="s">
        <v>4179</v>
      </c>
      <c r="Q449" t="s">
        <v>5333</v>
      </c>
      <c r="R449" t="s">
        <v>2548</v>
      </c>
      <c r="S449" t="s">
        <v>2549</v>
      </c>
      <c r="U449">
        <v>0</v>
      </c>
      <c r="V449">
        <v>0</v>
      </c>
      <c r="X449" t="s">
        <v>5334</v>
      </c>
      <c r="Y449" s="266">
        <v>44386.340115740742</v>
      </c>
      <c r="Z449" t="s">
        <v>3829</v>
      </c>
      <c r="AA449" s="266">
        <v>44386.340115740742</v>
      </c>
      <c r="AB449" t="s">
        <v>3829</v>
      </c>
      <c r="AC449" t="s">
        <v>3831</v>
      </c>
      <c r="AD449" t="s">
        <v>3831</v>
      </c>
      <c r="AE449" t="s">
        <v>3831</v>
      </c>
      <c r="AF449" t="s">
        <v>3831</v>
      </c>
      <c r="AG449" t="s">
        <v>3831</v>
      </c>
      <c r="AH449" t="s">
        <v>3831</v>
      </c>
      <c r="AI449">
        <v>16.668334000000002</v>
      </c>
    </row>
    <row r="450" spans="2:35" x14ac:dyDescent="0.25">
      <c r="B450">
        <v>1460</v>
      </c>
      <c r="C450" t="s">
        <v>4286</v>
      </c>
      <c r="D450">
        <v>667034</v>
      </c>
      <c r="E450" t="s">
        <v>5335</v>
      </c>
      <c r="F450" t="s">
        <v>2540</v>
      </c>
      <c r="G450" t="s">
        <v>2541</v>
      </c>
      <c r="H450" t="s">
        <v>2542</v>
      </c>
      <c r="I450" t="s">
        <v>2543</v>
      </c>
      <c r="J450" t="s">
        <v>3967</v>
      </c>
      <c r="K450" s="16">
        <v>21798</v>
      </c>
      <c r="L450" t="s">
        <v>3967</v>
      </c>
      <c r="M450">
        <v>2008</v>
      </c>
      <c r="N450" t="s">
        <v>2544</v>
      </c>
      <c r="O450" t="s">
        <v>4157</v>
      </c>
      <c r="P450" t="s">
        <v>4179</v>
      </c>
      <c r="Q450" t="s">
        <v>4294</v>
      </c>
      <c r="R450" t="s">
        <v>2548</v>
      </c>
      <c r="S450" t="s">
        <v>2549</v>
      </c>
      <c r="U450">
        <v>0</v>
      </c>
      <c r="V450">
        <v>0</v>
      </c>
      <c r="X450" t="s">
        <v>5336</v>
      </c>
      <c r="Y450" s="266">
        <v>44386.340115740742</v>
      </c>
      <c r="Z450" t="s">
        <v>3829</v>
      </c>
      <c r="AA450" s="266">
        <v>44386.340115740742</v>
      </c>
      <c r="AB450" t="s">
        <v>3829</v>
      </c>
      <c r="AC450" t="s">
        <v>3831</v>
      </c>
      <c r="AD450" t="s">
        <v>3831</v>
      </c>
      <c r="AE450" t="s">
        <v>3831</v>
      </c>
      <c r="AF450" t="s">
        <v>3831</v>
      </c>
      <c r="AG450" t="s">
        <v>3831</v>
      </c>
      <c r="AH450" t="s">
        <v>3831</v>
      </c>
      <c r="AI450">
        <v>20.562107000000001</v>
      </c>
    </row>
    <row r="451" spans="2:35" x14ac:dyDescent="0.25">
      <c r="B451">
        <v>1461</v>
      </c>
      <c r="C451" t="s">
        <v>4286</v>
      </c>
      <c r="D451">
        <v>667035</v>
      </c>
      <c r="E451" t="s">
        <v>5337</v>
      </c>
      <c r="F451" t="s">
        <v>2540</v>
      </c>
      <c r="G451" t="s">
        <v>2541</v>
      </c>
      <c r="H451" t="s">
        <v>2542</v>
      </c>
      <c r="I451" t="s">
        <v>2543</v>
      </c>
      <c r="J451" t="s">
        <v>3967</v>
      </c>
      <c r="K451" s="16">
        <v>21677</v>
      </c>
      <c r="L451" t="s">
        <v>3967</v>
      </c>
      <c r="M451">
        <v>2008</v>
      </c>
      <c r="N451" t="s">
        <v>2544</v>
      </c>
      <c r="O451" t="s">
        <v>4157</v>
      </c>
      <c r="P451" t="s">
        <v>4179</v>
      </c>
      <c r="Q451" t="s">
        <v>4388</v>
      </c>
      <c r="R451" t="s">
        <v>2548</v>
      </c>
      <c r="S451" t="s">
        <v>2549</v>
      </c>
      <c r="U451">
        <v>0</v>
      </c>
      <c r="V451">
        <v>0</v>
      </c>
      <c r="X451" t="s">
        <v>5338</v>
      </c>
      <c r="Y451" s="266">
        <v>44386.340115740742</v>
      </c>
      <c r="Z451" t="s">
        <v>3829</v>
      </c>
      <c r="AA451" s="266">
        <v>44386.340115740742</v>
      </c>
      <c r="AB451" t="s">
        <v>3829</v>
      </c>
      <c r="AC451" t="s">
        <v>3831</v>
      </c>
      <c r="AD451" t="s">
        <v>3831</v>
      </c>
      <c r="AE451" t="s">
        <v>3831</v>
      </c>
      <c r="AF451" t="s">
        <v>3831</v>
      </c>
      <c r="AG451" t="s">
        <v>3831</v>
      </c>
      <c r="AH451" t="s">
        <v>3831</v>
      </c>
      <c r="AI451">
        <v>20.795259999999999</v>
      </c>
    </row>
    <row r="452" spans="2:35" x14ac:dyDescent="0.25">
      <c r="B452">
        <v>1462</v>
      </c>
      <c r="C452" t="s">
        <v>4286</v>
      </c>
      <c r="D452">
        <v>667059</v>
      </c>
      <c r="E452" t="s">
        <v>5339</v>
      </c>
      <c r="F452" t="s">
        <v>2540</v>
      </c>
      <c r="G452" t="s">
        <v>2541</v>
      </c>
      <c r="H452" t="s">
        <v>2542</v>
      </c>
      <c r="I452" t="s">
        <v>2543</v>
      </c>
      <c r="J452" t="s">
        <v>3967</v>
      </c>
      <c r="K452" s="16">
        <v>28046</v>
      </c>
      <c r="L452" t="s">
        <v>3967</v>
      </c>
      <c r="M452">
        <v>2008</v>
      </c>
      <c r="N452" t="s">
        <v>2579</v>
      </c>
      <c r="O452" t="s">
        <v>2584</v>
      </c>
      <c r="P452" t="s">
        <v>2692</v>
      </c>
      <c r="Q452" t="s">
        <v>4251</v>
      </c>
      <c r="R452" t="s">
        <v>2548</v>
      </c>
      <c r="S452" t="s">
        <v>2549</v>
      </c>
      <c r="U452">
        <v>0</v>
      </c>
      <c r="V452">
        <v>0</v>
      </c>
      <c r="X452" t="s">
        <v>5340</v>
      </c>
      <c r="Y452" s="266">
        <v>44386.340115740742</v>
      </c>
      <c r="Z452" t="s">
        <v>3829</v>
      </c>
      <c r="AA452" s="266">
        <v>44386.340115740742</v>
      </c>
      <c r="AB452" t="s">
        <v>3829</v>
      </c>
      <c r="AC452" t="s">
        <v>3831</v>
      </c>
      <c r="AD452" t="s">
        <v>3831</v>
      </c>
      <c r="AE452" t="s">
        <v>3831</v>
      </c>
      <c r="AF452" t="s">
        <v>3831</v>
      </c>
      <c r="AG452" t="s">
        <v>3831</v>
      </c>
      <c r="AH452" t="s">
        <v>3831</v>
      </c>
      <c r="AI452">
        <v>27.433571000000001</v>
      </c>
    </row>
    <row r="453" spans="2:35" x14ac:dyDescent="0.25">
      <c r="B453">
        <v>1463</v>
      </c>
      <c r="C453" t="s">
        <v>4286</v>
      </c>
      <c r="D453" t="s">
        <v>5341</v>
      </c>
      <c r="E453" t="s">
        <v>4688</v>
      </c>
      <c r="F453" t="s">
        <v>2540</v>
      </c>
      <c r="G453" t="s">
        <v>4125</v>
      </c>
      <c r="H453" t="s">
        <v>4654</v>
      </c>
      <c r="I453" t="s">
        <v>4640</v>
      </c>
      <c r="K453" t="s">
        <v>4230</v>
      </c>
      <c r="M453">
        <v>1985</v>
      </c>
      <c r="N453" t="s">
        <v>4681</v>
      </c>
      <c r="O453" t="s">
        <v>2580</v>
      </c>
      <c r="P453" t="s">
        <v>4162</v>
      </c>
      <c r="Q453" t="s">
        <v>4234</v>
      </c>
      <c r="R453" t="s">
        <v>2548</v>
      </c>
      <c r="S453" t="s">
        <v>2549</v>
      </c>
      <c r="U453">
        <v>0</v>
      </c>
      <c r="V453">
        <v>0</v>
      </c>
      <c r="X453" t="s">
        <v>5342</v>
      </c>
      <c r="Y453" s="266">
        <v>44386.340115740742</v>
      </c>
      <c r="Z453" t="s">
        <v>3829</v>
      </c>
      <c r="AA453" s="266">
        <v>44386.340115740742</v>
      </c>
      <c r="AB453" t="s">
        <v>3829</v>
      </c>
      <c r="AC453" t="s">
        <v>3831</v>
      </c>
      <c r="AD453" t="s">
        <v>3831</v>
      </c>
      <c r="AE453" t="s">
        <v>3831</v>
      </c>
      <c r="AF453" t="s">
        <v>3831</v>
      </c>
      <c r="AG453" t="s">
        <v>3831</v>
      </c>
      <c r="AH453" t="s">
        <v>3831</v>
      </c>
      <c r="AI453">
        <v>15.867196</v>
      </c>
    </row>
    <row r="454" spans="2:35" x14ac:dyDescent="0.25">
      <c r="B454">
        <v>1464</v>
      </c>
      <c r="C454" t="s">
        <v>4286</v>
      </c>
      <c r="D454">
        <v>667065</v>
      </c>
      <c r="E454" t="s">
        <v>5343</v>
      </c>
      <c r="F454" t="s">
        <v>2540</v>
      </c>
      <c r="G454" t="s">
        <v>4125</v>
      </c>
      <c r="H454" t="s">
        <v>4639</v>
      </c>
      <c r="I454" t="s">
        <v>4640</v>
      </c>
      <c r="J454" t="s">
        <v>4300</v>
      </c>
      <c r="K454" t="s">
        <v>3974</v>
      </c>
      <c r="M454">
        <v>1957</v>
      </c>
      <c r="N454" t="s">
        <v>4641</v>
      </c>
      <c r="O454" t="s">
        <v>2580</v>
      </c>
      <c r="P454" t="s">
        <v>4159</v>
      </c>
      <c r="Q454" t="s">
        <v>4206</v>
      </c>
      <c r="R454" t="s">
        <v>2548</v>
      </c>
      <c r="S454" t="s">
        <v>2549</v>
      </c>
      <c r="U454">
        <v>0</v>
      </c>
      <c r="V454">
        <v>0</v>
      </c>
      <c r="X454" t="s">
        <v>5344</v>
      </c>
      <c r="Y454" s="266">
        <v>44386.340115740742</v>
      </c>
      <c r="Z454" t="s">
        <v>3829</v>
      </c>
      <c r="AA454" s="266">
        <v>44386.340115740742</v>
      </c>
      <c r="AB454" t="s">
        <v>3829</v>
      </c>
      <c r="AC454" t="s">
        <v>3831</v>
      </c>
      <c r="AD454" t="s">
        <v>3831</v>
      </c>
      <c r="AE454" t="s">
        <v>3831</v>
      </c>
      <c r="AF454" t="s">
        <v>3831</v>
      </c>
      <c r="AG454" t="s">
        <v>3831</v>
      </c>
      <c r="AH454" t="s">
        <v>3831</v>
      </c>
      <c r="AI454">
        <v>22.362133</v>
      </c>
    </row>
    <row r="455" spans="2:35" x14ac:dyDescent="0.25">
      <c r="B455">
        <v>1465</v>
      </c>
      <c r="C455" t="s">
        <v>4286</v>
      </c>
      <c r="D455">
        <v>667072</v>
      </c>
      <c r="E455" t="s">
        <v>5345</v>
      </c>
      <c r="F455" t="s">
        <v>2540</v>
      </c>
      <c r="G455" t="s">
        <v>2541</v>
      </c>
      <c r="H455" t="s">
        <v>2542</v>
      </c>
      <c r="I455" t="s">
        <v>2710</v>
      </c>
      <c r="J455" t="s">
        <v>4367</v>
      </c>
      <c r="K455" t="s">
        <v>4037</v>
      </c>
      <c r="L455" t="s">
        <v>4367</v>
      </c>
      <c r="M455">
        <v>2007</v>
      </c>
      <c r="N455" t="s">
        <v>2557</v>
      </c>
      <c r="O455" t="s">
        <v>2595</v>
      </c>
      <c r="P455" t="s">
        <v>2621</v>
      </c>
      <c r="Q455" t="s">
        <v>4232</v>
      </c>
      <c r="R455" t="s">
        <v>2548</v>
      </c>
      <c r="S455" t="s">
        <v>2549</v>
      </c>
      <c r="U455">
        <v>0</v>
      </c>
      <c r="V455">
        <v>0</v>
      </c>
      <c r="X455" t="s">
        <v>5346</v>
      </c>
      <c r="Y455" s="266">
        <v>44386.340115740742</v>
      </c>
      <c r="Z455" t="s">
        <v>3829</v>
      </c>
      <c r="AA455" s="266">
        <v>44386.340115740742</v>
      </c>
      <c r="AB455" t="s">
        <v>3829</v>
      </c>
      <c r="AC455" t="s">
        <v>3831</v>
      </c>
      <c r="AD455" t="s">
        <v>3831</v>
      </c>
      <c r="AE455" t="s">
        <v>3831</v>
      </c>
      <c r="AF455" t="s">
        <v>3831</v>
      </c>
      <c r="AG455" t="s">
        <v>3831</v>
      </c>
      <c r="AH455" t="s">
        <v>3831</v>
      </c>
      <c r="AI455">
        <v>12.175867</v>
      </c>
    </row>
    <row r="456" spans="2:35" x14ac:dyDescent="0.25">
      <c r="B456">
        <v>1466</v>
      </c>
      <c r="C456" t="s">
        <v>4286</v>
      </c>
      <c r="D456">
        <v>667073</v>
      </c>
      <c r="E456" t="s">
        <v>2777</v>
      </c>
      <c r="F456" t="s">
        <v>2540</v>
      </c>
      <c r="G456" t="s">
        <v>2541</v>
      </c>
      <c r="H456" t="s">
        <v>2542</v>
      </c>
      <c r="I456" t="s">
        <v>2769</v>
      </c>
      <c r="J456" t="s">
        <v>4292</v>
      </c>
      <c r="K456" s="16">
        <v>8741</v>
      </c>
      <c r="L456" t="s">
        <v>4292</v>
      </c>
      <c r="M456">
        <v>1992</v>
      </c>
      <c r="N456" t="s">
        <v>2579</v>
      </c>
      <c r="O456" t="s">
        <v>2595</v>
      </c>
      <c r="P456" t="s">
        <v>2608</v>
      </c>
      <c r="Q456" t="s">
        <v>2609</v>
      </c>
      <c r="R456" t="s">
        <v>2548</v>
      </c>
      <c r="S456" t="s">
        <v>2549</v>
      </c>
      <c r="T456" t="s">
        <v>2550</v>
      </c>
      <c r="U456">
        <v>23.744698</v>
      </c>
      <c r="V456">
        <v>0</v>
      </c>
      <c r="W456" t="s">
        <v>5347</v>
      </c>
      <c r="X456" t="s">
        <v>5348</v>
      </c>
      <c r="Y456" s="266">
        <v>44386.340115740742</v>
      </c>
      <c r="Z456" t="s">
        <v>3829</v>
      </c>
      <c r="AA456" s="266">
        <v>44424.370868055557</v>
      </c>
      <c r="AB456" t="s">
        <v>3829</v>
      </c>
      <c r="AC456" t="s">
        <v>3830</v>
      </c>
      <c r="AD456" t="s">
        <v>3831</v>
      </c>
      <c r="AE456" t="s">
        <v>3831</v>
      </c>
      <c r="AF456" t="s">
        <v>3831</v>
      </c>
      <c r="AG456" t="s">
        <v>3831</v>
      </c>
      <c r="AH456" t="s">
        <v>3831</v>
      </c>
      <c r="AI456">
        <v>23.744698</v>
      </c>
    </row>
    <row r="457" spans="2:35" x14ac:dyDescent="0.25">
      <c r="B457">
        <v>1467</v>
      </c>
      <c r="C457" t="s">
        <v>4286</v>
      </c>
      <c r="D457">
        <v>667082</v>
      </c>
      <c r="E457" t="s">
        <v>5349</v>
      </c>
      <c r="F457" t="s">
        <v>2540</v>
      </c>
      <c r="G457" t="s">
        <v>4125</v>
      </c>
      <c r="H457" t="s">
        <v>4984</v>
      </c>
      <c r="I457" t="s">
        <v>4640</v>
      </c>
      <c r="K457" t="s">
        <v>3915</v>
      </c>
      <c r="M457">
        <v>1990</v>
      </c>
      <c r="N457" t="s">
        <v>4985</v>
      </c>
      <c r="O457" t="s">
        <v>4157</v>
      </c>
      <c r="P457" t="s">
        <v>4158</v>
      </c>
      <c r="Q457" t="s">
        <v>4275</v>
      </c>
      <c r="R457" t="s">
        <v>2548</v>
      </c>
      <c r="S457" t="s">
        <v>2549</v>
      </c>
      <c r="U457">
        <v>0</v>
      </c>
      <c r="V457">
        <v>0</v>
      </c>
      <c r="X457" t="s">
        <v>5350</v>
      </c>
      <c r="Y457" s="266">
        <v>44386.340115740742</v>
      </c>
      <c r="Z457" t="s">
        <v>3829</v>
      </c>
      <c r="AA457" s="266">
        <v>44386.340115740742</v>
      </c>
      <c r="AB457" t="s">
        <v>3829</v>
      </c>
      <c r="AC457" t="s">
        <v>3831</v>
      </c>
      <c r="AD457" t="s">
        <v>3831</v>
      </c>
      <c r="AE457" t="s">
        <v>3831</v>
      </c>
      <c r="AF457" t="s">
        <v>3831</v>
      </c>
      <c r="AG457" t="s">
        <v>3831</v>
      </c>
      <c r="AH457" t="s">
        <v>3831</v>
      </c>
      <c r="AI457">
        <v>9.6117310000000007</v>
      </c>
    </row>
    <row r="458" spans="2:35" x14ac:dyDescent="0.25">
      <c r="B458">
        <v>1468</v>
      </c>
      <c r="C458" t="s">
        <v>4286</v>
      </c>
      <c r="D458">
        <v>667088</v>
      </c>
      <c r="E458" t="s">
        <v>5351</v>
      </c>
      <c r="F458" t="s">
        <v>2540</v>
      </c>
      <c r="G458" t="s">
        <v>2541</v>
      </c>
      <c r="H458" t="s">
        <v>2542</v>
      </c>
      <c r="I458" t="s">
        <v>2543</v>
      </c>
      <c r="J458" t="s">
        <v>4820</v>
      </c>
      <c r="K458" s="16">
        <v>4188</v>
      </c>
      <c r="L458" t="s">
        <v>4820</v>
      </c>
      <c r="M458">
        <v>1990</v>
      </c>
      <c r="N458" t="s">
        <v>2544</v>
      </c>
      <c r="O458" t="s">
        <v>2660</v>
      </c>
      <c r="P458" t="s">
        <v>2733</v>
      </c>
      <c r="Q458" t="s">
        <v>2793</v>
      </c>
      <c r="R458" t="s">
        <v>2548</v>
      </c>
      <c r="S458" t="s">
        <v>2549</v>
      </c>
      <c r="U458">
        <v>0</v>
      </c>
      <c r="V458">
        <v>0</v>
      </c>
      <c r="X458" t="s">
        <v>5352</v>
      </c>
      <c r="Y458" s="266">
        <v>44386.340115740742</v>
      </c>
      <c r="Z458" t="s">
        <v>3829</v>
      </c>
      <c r="AA458" s="266">
        <v>44386.340115740742</v>
      </c>
      <c r="AB458" t="s">
        <v>3829</v>
      </c>
      <c r="AC458" t="s">
        <v>3831</v>
      </c>
      <c r="AD458" t="s">
        <v>3831</v>
      </c>
      <c r="AE458" t="s">
        <v>3831</v>
      </c>
      <c r="AF458" t="s">
        <v>3831</v>
      </c>
      <c r="AG458" t="s">
        <v>3831</v>
      </c>
      <c r="AH458" t="s">
        <v>3831</v>
      </c>
      <c r="AI458">
        <v>4.1876600000000002</v>
      </c>
    </row>
    <row r="459" spans="2:35" x14ac:dyDescent="0.25">
      <c r="B459">
        <v>1469</v>
      </c>
      <c r="C459" t="s">
        <v>4286</v>
      </c>
      <c r="D459">
        <v>667115</v>
      </c>
      <c r="E459" t="s">
        <v>2778</v>
      </c>
      <c r="F459" t="s">
        <v>2540</v>
      </c>
      <c r="G459" t="s">
        <v>2541</v>
      </c>
      <c r="H459" t="s">
        <v>2542</v>
      </c>
      <c r="I459" t="s">
        <v>2710</v>
      </c>
      <c r="J459" t="s">
        <v>4292</v>
      </c>
      <c r="K459" t="s">
        <v>4341</v>
      </c>
      <c r="L459" t="s">
        <v>4292</v>
      </c>
      <c r="M459">
        <v>1990</v>
      </c>
      <c r="N459" t="s">
        <v>2579</v>
      </c>
      <c r="O459" t="s">
        <v>2595</v>
      </c>
      <c r="P459" t="s">
        <v>2596</v>
      </c>
      <c r="Q459" t="s">
        <v>2597</v>
      </c>
      <c r="R459" t="s">
        <v>2548</v>
      </c>
      <c r="S459" t="s">
        <v>2549</v>
      </c>
      <c r="T459" t="s">
        <v>2550</v>
      </c>
      <c r="U459">
        <v>18.697557</v>
      </c>
      <c r="V459">
        <v>0</v>
      </c>
      <c r="W459" t="s">
        <v>5353</v>
      </c>
      <c r="X459" t="s">
        <v>5354</v>
      </c>
      <c r="Y459" s="266">
        <v>44386.340115740742</v>
      </c>
      <c r="Z459" t="s">
        <v>3829</v>
      </c>
      <c r="AA459" s="266">
        <v>44425.337627314817</v>
      </c>
      <c r="AB459" t="s">
        <v>3829</v>
      </c>
      <c r="AC459" t="s">
        <v>3934</v>
      </c>
      <c r="AD459" t="s">
        <v>3831</v>
      </c>
      <c r="AE459" t="s">
        <v>3831</v>
      </c>
      <c r="AF459" t="s">
        <v>3831</v>
      </c>
      <c r="AG459" t="s">
        <v>3831</v>
      </c>
      <c r="AH459" t="s">
        <v>3831</v>
      </c>
      <c r="AI459">
        <v>18.697527000000001</v>
      </c>
    </row>
    <row r="460" spans="2:35" x14ac:dyDescent="0.25">
      <c r="B460">
        <v>1470</v>
      </c>
      <c r="C460" t="s">
        <v>4286</v>
      </c>
      <c r="D460">
        <v>667118</v>
      </c>
      <c r="E460" t="s">
        <v>2779</v>
      </c>
      <c r="F460" t="s">
        <v>2540</v>
      </c>
      <c r="G460" t="s">
        <v>2541</v>
      </c>
      <c r="H460" t="s">
        <v>2542</v>
      </c>
      <c r="I460" t="s">
        <v>2769</v>
      </c>
      <c r="J460" t="s">
        <v>4296</v>
      </c>
      <c r="K460" s="16">
        <v>5973</v>
      </c>
      <c r="L460" t="s">
        <v>4296</v>
      </c>
      <c r="M460">
        <v>1982</v>
      </c>
      <c r="N460" t="s">
        <v>2544</v>
      </c>
      <c r="O460" t="s">
        <v>2545</v>
      </c>
      <c r="P460" t="s">
        <v>2720</v>
      </c>
      <c r="Q460" t="s">
        <v>2780</v>
      </c>
      <c r="R460" t="s">
        <v>2548</v>
      </c>
      <c r="S460" t="s">
        <v>2549</v>
      </c>
      <c r="T460" t="s">
        <v>2550</v>
      </c>
      <c r="U460">
        <v>6.0000869999999997</v>
      </c>
      <c r="V460">
        <v>0</v>
      </c>
      <c r="X460" t="s">
        <v>5355</v>
      </c>
      <c r="Y460" s="266">
        <v>44386.340115740742</v>
      </c>
      <c r="Z460" t="s">
        <v>3829</v>
      </c>
      <c r="AA460" s="266">
        <v>44428.382905092592</v>
      </c>
      <c r="AB460" t="s">
        <v>3829</v>
      </c>
      <c r="AC460" t="s">
        <v>3830</v>
      </c>
      <c r="AD460" t="s">
        <v>3831</v>
      </c>
      <c r="AE460" t="s">
        <v>3831</v>
      </c>
      <c r="AF460" t="s">
        <v>3831</v>
      </c>
      <c r="AG460">
        <v>0.26</v>
      </c>
      <c r="AH460">
        <v>0.34</v>
      </c>
      <c r="AI460">
        <v>6.0000869999999997</v>
      </c>
    </row>
    <row r="461" spans="2:35" x14ac:dyDescent="0.25">
      <c r="B461">
        <v>1471</v>
      </c>
      <c r="C461" t="s">
        <v>4286</v>
      </c>
      <c r="D461">
        <v>667119</v>
      </c>
      <c r="E461" t="s">
        <v>2781</v>
      </c>
      <c r="F461" t="s">
        <v>2540</v>
      </c>
      <c r="G461" t="s">
        <v>2541</v>
      </c>
      <c r="H461" t="s">
        <v>2542</v>
      </c>
      <c r="I461" t="s">
        <v>2769</v>
      </c>
      <c r="J461" t="s">
        <v>4296</v>
      </c>
      <c r="K461" s="16">
        <v>5644</v>
      </c>
      <c r="L461" t="s">
        <v>4296</v>
      </c>
      <c r="M461">
        <v>1982</v>
      </c>
      <c r="N461" t="s">
        <v>2544</v>
      </c>
      <c r="O461" t="s">
        <v>2545</v>
      </c>
      <c r="P461" t="s">
        <v>2720</v>
      </c>
      <c r="Q461" t="s">
        <v>2780</v>
      </c>
      <c r="R461" t="s">
        <v>2548</v>
      </c>
      <c r="S461" t="s">
        <v>2549</v>
      </c>
      <c r="T461" t="s">
        <v>2550</v>
      </c>
      <c r="U461">
        <v>6.3702040000000002</v>
      </c>
      <c r="V461">
        <v>0</v>
      </c>
      <c r="X461" t="s">
        <v>5356</v>
      </c>
      <c r="Y461" s="266">
        <v>44386.340115740742</v>
      </c>
      <c r="Z461" t="s">
        <v>3829</v>
      </c>
      <c r="AA461" s="266">
        <v>44428.381620370368</v>
      </c>
      <c r="AB461" t="s">
        <v>3829</v>
      </c>
      <c r="AC461" t="s">
        <v>3830</v>
      </c>
      <c r="AD461" t="s">
        <v>3831</v>
      </c>
      <c r="AE461" t="s">
        <v>3831</v>
      </c>
      <c r="AF461" t="s">
        <v>3831</v>
      </c>
      <c r="AG461">
        <v>0.34</v>
      </c>
      <c r="AH461">
        <v>0.33</v>
      </c>
      <c r="AI461">
        <v>6.3702040000000002</v>
      </c>
    </row>
    <row r="462" spans="2:35" x14ac:dyDescent="0.25">
      <c r="B462">
        <v>1472</v>
      </c>
      <c r="C462" t="s">
        <v>4286</v>
      </c>
      <c r="D462">
        <v>667120</v>
      </c>
      <c r="E462" t="s">
        <v>2782</v>
      </c>
      <c r="F462" t="s">
        <v>2540</v>
      </c>
      <c r="G462" t="s">
        <v>2541</v>
      </c>
      <c r="H462" t="s">
        <v>2542</v>
      </c>
      <c r="I462" t="s">
        <v>2710</v>
      </c>
      <c r="J462" t="s">
        <v>4429</v>
      </c>
      <c r="K462" t="s">
        <v>5357</v>
      </c>
      <c r="L462" t="s">
        <v>4429</v>
      </c>
      <c r="M462">
        <v>1983</v>
      </c>
      <c r="N462" t="s">
        <v>2557</v>
      </c>
      <c r="O462" t="s">
        <v>2591</v>
      </c>
      <c r="P462" t="s">
        <v>2681</v>
      </c>
      <c r="Q462" t="s">
        <v>2682</v>
      </c>
      <c r="R462" t="s">
        <v>2548</v>
      </c>
      <c r="S462" t="s">
        <v>2549</v>
      </c>
      <c r="T462" t="s">
        <v>2550</v>
      </c>
      <c r="U462">
        <v>10.360113999999999</v>
      </c>
      <c r="V462">
        <v>10</v>
      </c>
      <c r="X462" t="s">
        <v>5358</v>
      </c>
      <c r="Y462" s="266">
        <v>44386.340115740742</v>
      </c>
      <c r="Z462" t="s">
        <v>3829</v>
      </c>
      <c r="AA462" s="266">
        <v>44425.345451388886</v>
      </c>
      <c r="AB462" t="s">
        <v>3829</v>
      </c>
      <c r="AC462" t="s">
        <v>3830</v>
      </c>
      <c r="AD462" t="s">
        <v>3831</v>
      </c>
      <c r="AE462" t="s">
        <v>3831</v>
      </c>
      <c r="AF462" t="s">
        <v>3831</v>
      </c>
      <c r="AG462" t="s">
        <v>3831</v>
      </c>
      <c r="AH462" t="s">
        <v>3831</v>
      </c>
      <c r="AI462">
        <v>10.360113999999999</v>
      </c>
    </row>
    <row r="463" spans="2:35" x14ac:dyDescent="0.25">
      <c r="B463">
        <v>1473</v>
      </c>
      <c r="C463" t="s">
        <v>4286</v>
      </c>
      <c r="D463">
        <v>667122</v>
      </c>
      <c r="E463" t="s">
        <v>5359</v>
      </c>
      <c r="F463" t="s">
        <v>2540</v>
      </c>
      <c r="G463" t="s">
        <v>2541</v>
      </c>
      <c r="H463" t="s">
        <v>2542</v>
      </c>
      <c r="I463" t="s">
        <v>2769</v>
      </c>
      <c r="K463" t="s">
        <v>3955</v>
      </c>
      <c r="M463">
        <v>2016</v>
      </c>
      <c r="N463" t="s">
        <v>2544</v>
      </c>
      <c r="O463" t="s">
        <v>2591</v>
      </c>
      <c r="P463" t="s">
        <v>2681</v>
      </c>
      <c r="Q463" t="s">
        <v>2682</v>
      </c>
      <c r="R463" t="s">
        <v>2548</v>
      </c>
      <c r="S463" t="s">
        <v>2549</v>
      </c>
      <c r="U463">
        <v>0</v>
      </c>
      <c r="V463">
        <v>0</v>
      </c>
      <c r="X463" t="s">
        <v>5360</v>
      </c>
      <c r="Y463" s="266">
        <v>44386.340115740742</v>
      </c>
      <c r="Z463" t="s">
        <v>3829</v>
      </c>
      <c r="AA463" s="266">
        <v>44386.340115740742</v>
      </c>
      <c r="AB463" t="s">
        <v>3829</v>
      </c>
      <c r="AC463" t="s">
        <v>3831</v>
      </c>
      <c r="AD463" t="s">
        <v>3831</v>
      </c>
      <c r="AE463" t="s">
        <v>3831</v>
      </c>
      <c r="AF463" t="s">
        <v>3831</v>
      </c>
      <c r="AG463" t="s">
        <v>3831</v>
      </c>
      <c r="AH463" t="s">
        <v>3831</v>
      </c>
      <c r="AI463">
        <v>7.3216809999999999</v>
      </c>
    </row>
    <row r="464" spans="2:35" x14ac:dyDescent="0.25">
      <c r="B464">
        <v>1474</v>
      </c>
      <c r="C464" t="s">
        <v>4286</v>
      </c>
      <c r="D464">
        <v>667127</v>
      </c>
      <c r="E464" t="s">
        <v>5361</v>
      </c>
      <c r="F464" t="s">
        <v>2540</v>
      </c>
      <c r="G464" t="s">
        <v>4125</v>
      </c>
      <c r="H464" t="s">
        <v>4639</v>
      </c>
      <c r="I464" t="s">
        <v>4640</v>
      </c>
      <c r="K464" t="s">
        <v>4242</v>
      </c>
      <c r="M464">
        <v>1986</v>
      </c>
      <c r="N464" t="s">
        <v>5163</v>
      </c>
      <c r="O464" t="s">
        <v>4157</v>
      </c>
      <c r="P464" t="s">
        <v>4158</v>
      </c>
      <c r="Q464" t="s">
        <v>4200</v>
      </c>
      <c r="R464" t="s">
        <v>2548</v>
      </c>
      <c r="S464" t="s">
        <v>2549</v>
      </c>
      <c r="U464">
        <v>0</v>
      </c>
      <c r="V464">
        <v>0</v>
      </c>
      <c r="X464" t="s">
        <v>5362</v>
      </c>
      <c r="Y464" s="266">
        <v>44386.340115740742</v>
      </c>
      <c r="Z464" t="s">
        <v>3829</v>
      </c>
      <c r="AA464" s="266">
        <v>44386.340115740742</v>
      </c>
      <c r="AB464" t="s">
        <v>3829</v>
      </c>
      <c r="AC464" t="s">
        <v>3831</v>
      </c>
      <c r="AD464" t="s">
        <v>3831</v>
      </c>
      <c r="AE464" t="s">
        <v>3831</v>
      </c>
      <c r="AF464" t="s">
        <v>3831</v>
      </c>
      <c r="AG464" t="s">
        <v>3831</v>
      </c>
      <c r="AH464" t="s">
        <v>3831</v>
      </c>
      <c r="AI464">
        <v>27.890903999999999</v>
      </c>
    </row>
    <row r="465" spans="2:35" x14ac:dyDescent="0.25">
      <c r="B465">
        <v>1475</v>
      </c>
      <c r="C465" t="s">
        <v>4286</v>
      </c>
      <c r="D465" t="s">
        <v>5363</v>
      </c>
      <c r="E465" t="s">
        <v>5361</v>
      </c>
      <c r="F465" t="s">
        <v>2540</v>
      </c>
      <c r="H465" t="s">
        <v>4639</v>
      </c>
      <c r="I465" t="s">
        <v>4640</v>
      </c>
      <c r="K465" t="s">
        <v>4233</v>
      </c>
      <c r="M465">
        <v>1986</v>
      </c>
      <c r="N465" t="s">
        <v>5163</v>
      </c>
      <c r="O465" t="s">
        <v>4157</v>
      </c>
      <c r="P465" t="s">
        <v>4158</v>
      </c>
      <c r="Q465" t="s">
        <v>5364</v>
      </c>
      <c r="R465" t="s">
        <v>2548</v>
      </c>
      <c r="S465" t="s">
        <v>2549</v>
      </c>
      <c r="U465">
        <v>0</v>
      </c>
      <c r="V465">
        <v>0</v>
      </c>
      <c r="X465" t="s">
        <v>5365</v>
      </c>
      <c r="Y465" s="266">
        <v>44386.340115740742</v>
      </c>
      <c r="Z465" t="s">
        <v>3829</v>
      </c>
      <c r="AA465" s="266">
        <v>44386.340115740742</v>
      </c>
      <c r="AB465" t="s">
        <v>3829</v>
      </c>
      <c r="AC465" t="s">
        <v>3831</v>
      </c>
      <c r="AD465" t="s">
        <v>3831</v>
      </c>
      <c r="AE465" t="s">
        <v>3831</v>
      </c>
      <c r="AF465" t="s">
        <v>3831</v>
      </c>
      <c r="AG465" t="s">
        <v>3831</v>
      </c>
      <c r="AH465" t="s">
        <v>3831</v>
      </c>
      <c r="AI465">
        <v>25.706644000000001</v>
      </c>
    </row>
    <row r="466" spans="2:35" x14ac:dyDescent="0.25">
      <c r="B466">
        <v>1476</v>
      </c>
      <c r="C466" t="s">
        <v>4286</v>
      </c>
      <c r="D466" t="s">
        <v>5366</v>
      </c>
      <c r="E466" t="s">
        <v>5361</v>
      </c>
      <c r="F466" t="s">
        <v>2540</v>
      </c>
      <c r="H466" t="s">
        <v>4639</v>
      </c>
      <c r="I466" t="s">
        <v>4640</v>
      </c>
      <c r="K466" t="s">
        <v>3955</v>
      </c>
      <c r="M466">
        <v>1986</v>
      </c>
      <c r="N466" t="s">
        <v>5163</v>
      </c>
      <c r="O466" t="s">
        <v>4157</v>
      </c>
      <c r="P466" t="s">
        <v>4158</v>
      </c>
      <c r="Q466" t="s">
        <v>4201</v>
      </c>
      <c r="R466" t="s">
        <v>2548</v>
      </c>
      <c r="S466" t="s">
        <v>2549</v>
      </c>
      <c r="U466">
        <v>0</v>
      </c>
      <c r="V466">
        <v>0</v>
      </c>
      <c r="X466" t="s">
        <v>5367</v>
      </c>
      <c r="Y466" s="266">
        <v>44386.340115740742</v>
      </c>
      <c r="Z466" t="s">
        <v>3829</v>
      </c>
      <c r="AA466" s="266">
        <v>44386.340115740742</v>
      </c>
      <c r="AB466" t="s">
        <v>3829</v>
      </c>
      <c r="AC466" t="s">
        <v>3831</v>
      </c>
      <c r="AD466" t="s">
        <v>3831</v>
      </c>
      <c r="AE466" t="s">
        <v>3831</v>
      </c>
      <c r="AF466" t="s">
        <v>3831</v>
      </c>
      <c r="AG466" t="s">
        <v>3831</v>
      </c>
      <c r="AH466" t="s">
        <v>3831</v>
      </c>
      <c r="AI466">
        <v>9.6866090000000007</v>
      </c>
    </row>
    <row r="467" spans="2:35" x14ac:dyDescent="0.25">
      <c r="B467">
        <v>1477</v>
      </c>
      <c r="C467" t="s">
        <v>4286</v>
      </c>
      <c r="D467" t="s">
        <v>5368</v>
      </c>
      <c r="E467" t="s">
        <v>5361</v>
      </c>
      <c r="F467" t="s">
        <v>2540</v>
      </c>
      <c r="H467" t="s">
        <v>4639</v>
      </c>
      <c r="I467" t="s">
        <v>4640</v>
      </c>
      <c r="K467" t="s">
        <v>4241</v>
      </c>
      <c r="M467">
        <v>1986</v>
      </c>
      <c r="N467" t="s">
        <v>5163</v>
      </c>
      <c r="O467" t="s">
        <v>4157</v>
      </c>
      <c r="P467" t="s">
        <v>4158</v>
      </c>
      <c r="Q467" t="s">
        <v>4202</v>
      </c>
      <c r="R467" t="s">
        <v>2548</v>
      </c>
      <c r="S467" t="s">
        <v>2549</v>
      </c>
      <c r="U467">
        <v>0</v>
      </c>
      <c r="V467">
        <v>0</v>
      </c>
      <c r="X467" t="s">
        <v>5369</v>
      </c>
      <c r="Y467" s="266">
        <v>44386.340115740742</v>
      </c>
      <c r="Z467" t="s">
        <v>3829</v>
      </c>
      <c r="AA467" s="266">
        <v>44386.340115740742</v>
      </c>
      <c r="AB467" t="s">
        <v>3829</v>
      </c>
      <c r="AC467" t="s">
        <v>3831</v>
      </c>
      <c r="AD467" t="s">
        <v>3831</v>
      </c>
      <c r="AE467" t="s">
        <v>3831</v>
      </c>
      <c r="AF467" t="s">
        <v>3831</v>
      </c>
      <c r="AG467" t="s">
        <v>3831</v>
      </c>
      <c r="AH467" t="s">
        <v>3831</v>
      </c>
      <c r="AI467">
        <v>19.706386999999999</v>
      </c>
    </row>
    <row r="468" spans="2:35" x14ac:dyDescent="0.25">
      <c r="B468">
        <v>1478</v>
      </c>
      <c r="C468" t="s">
        <v>4286</v>
      </c>
      <c r="D468">
        <v>667130</v>
      </c>
      <c r="E468" t="s">
        <v>5370</v>
      </c>
      <c r="F468" t="s">
        <v>2540</v>
      </c>
      <c r="G468" t="s">
        <v>4125</v>
      </c>
      <c r="H468" t="s">
        <v>4984</v>
      </c>
      <c r="I468" t="s">
        <v>4640</v>
      </c>
      <c r="K468" t="s">
        <v>4241</v>
      </c>
      <c r="M468">
        <v>1976</v>
      </c>
      <c r="N468" t="s">
        <v>4985</v>
      </c>
      <c r="O468" t="s">
        <v>2584</v>
      </c>
      <c r="P468" t="s">
        <v>2651</v>
      </c>
      <c r="Q468" t="s">
        <v>2651</v>
      </c>
      <c r="R468" t="s">
        <v>2548</v>
      </c>
      <c r="S468" t="s">
        <v>2549</v>
      </c>
      <c r="U468">
        <v>0</v>
      </c>
      <c r="V468">
        <v>0</v>
      </c>
      <c r="X468" t="s">
        <v>5371</v>
      </c>
      <c r="Y468" s="266">
        <v>44386.340115740742</v>
      </c>
      <c r="Z468" t="s">
        <v>3829</v>
      </c>
      <c r="AA468" s="266">
        <v>44386.340115740742</v>
      </c>
      <c r="AB468" t="s">
        <v>3829</v>
      </c>
      <c r="AC468" t="s">
        <v>3831</v>
      </c>
      <c r="AD468" t="s">
        <v>3831</v>
      </c>
      <c r="AE468" t="s">
        <v>3831</v>
      </c>
      <c r="AF468" t="s">
        <v>3831</v>
      </c>
      <c r="AG468" t="s">
        <v>3831</v>
      </c>
      <c r="AH468" t="s">
        <v>3831</v>
      </c>
      <c r="AI468">
        <v>20.248065</v>
      </c>
    </row>
    <row r="469" spans="2:35" x14ac:dyDescent="0.25">
      <c r="B469">
        <v>1479</v>
      </c>
      <c r="C469" t="s">
        <v>4286</v>
      </c>
      <c r="D469" t="s">
        <v>5372</v>
      </c>
      <c r="E469" t="s">
        <v>5373</v>
      </c>
      <c r="F469" t="s">
        <v>2540</v>
      </c>
      <c r="H469" t="s">
        <v>4984</v>
      </c>
      <c r="I469" t="s">
        <v>4640</v>
      </c>
      <c r="K469" t="s">
        <v>4844</v>
      </c>
      <c r="M469">
        <v>1976</v>
      </c>
      <c r="N469" t="s">
        <v>4985</v>
      </c>
      <c r="O469" t="s">
        <v>2584</v>
      </c>
      <c r="P469" t="s">
        <v>2651</v>
      </c>
      <c r="Q469" t="s">
        <v>2651</v>
      </c>
      <c r="R469" t="s">
        <v>2548</v>
      </c>
      <c r="S469" t="s">
        <v>2549</v>
      </c>
      <c r="U469">
        <v>0</v>
      </c>
      <c r="V469">
        <v>0</v>
      </c>
      <c r="X469" t="s">
        <v>5374</v>
      </c>
      <c r="Y469" s="266">
        <v>44386.340115740742</v>
      </c>
      <c r="Z469" t="s">
        <v>3829</v>
      </c>
      <c r="AA469" s="266">
        <v>44386.340115740742</v>
      </c>
      <c r="AB469" t="s">
        <v>3829</v>
      </c>
      <c r="AC469" t="s">
        <v>3831</v>
      </c>
      <c r="AD469" t="s">
        <v>3831</v>
      </c>
      <c r="AE469" t="s">
        <v>3831</v>
      </c>
      <c r="AF469" t="s">
        <v>3831</v>
      </c>
      <c r="AG469" t="s">
        <v>3831</v>
      </c>
      <c r="AH469" t="s">
        <v>3831</v>
      </c>
      <c r="AI469">
        <v>27.420165000000001</v>
      </c>
    </row>
    <row r="470" spans="2:35" x14ac:dyDescent="0.25">
      <c r="B470">
        <v>1480</v>
      </c>
      <c r="C470" t="s">
        <v>4286</v>
      </c>
      <c r="D470">
        <v>667219</v>
      </c>
      <c r="E470" t="s">
        <v>5375</v>
      </c>
      <c r="F470" t="s">
        <v>2540</v>
      </c>
      <c r="G470" t="s">
        <v>4125</v>
      </c>
      <c r="H470" t="s">
        <v>4984</v>
      </c>
      <c r="I470" t="s">
        <v>4125</v>
      </c>
      <c r="J470" t="s">
        <v>41</v>
      </c>
      <c r="K470" t="s">
        <v>3853</v>
      </c>
      <c r="L470" t="s">
        <v>41</v>
      </c>
      <c r="M470">
        <v>2010</v>
      </c>
      <c r="N470" t="s">
        <v>4985</v>
      </c>
      <c r="O470" t="s">
        <v>2660</v>
      </c>
      <c r="P470" t="s">
        <v>2731</v>
      </c>
      <c r="Q470" t="s">
        <v>4175</v>
      </c>
      <c r="R470" t="s">
        <v>2548</v>
      </c>
      <c r="S470" t="s">
        <v>2549</v>
      </c>
      <c r="T470" t="s">
        <v>4660</v>
      </c>
      <c r="U470">
        <v>0</v>
      </c>
      <c r="V470">
        <v>0</v>
      </c>
      <c r="X470" t="s">
        <v>5376</v>
      </c>
      <c r="Y470" s="266">
        <v>44386.340115740742</v>
      </c>
      <c r="Z470" t="s">
        <v>3829</v>
      </c>
      <c r="AA470" s="266">
        <v>44386.340115740742</v>
      </c>
      <c r="AB470" t="s">
        <v>3829</v>
      </c>
      <c r="AC470" t="s">
        <v>3831</v>
      </c>
      <c r="AD470" t="s">
        <v>3831</v>
      </c>
      <c r="AE470" t="s">
        <v>3831</v>
      </c>
      <c r="AF470" t="s">
        <v>3831</v>
      </c>
      <c r="AG470" t="s">
        <v>3831</v>
      </c>
      <c r="AH470" t="s">
        <v>3831</v>
      </c>
      <c r="AI470">
        <v>13.904661000000001</v>
      </c>
    </row>
    <row r="471" spans="2:35" x14ac:dyDescent="0.25">
      <c r="B471">
        <v>1481</v>
      </c>
      <c r="C471" t="s">
        <v>4286</v>
      </c>
      <c r="D471" t="s">
        <v>5377</v>
      </c>
      <c r="E471" t="s">
        <v>5378</v>
      </c>
      <c r="F471" t="s">
        <v>2540</v>
      </c>
      <c r="G471" t="s">
        <v>41</v>
      </c>
      <c r="H471" t="s">
        <v>4984</v>
      </c>
      <c r="I471" t="s">
        <v>4125</v>
      </c>
      <c r="J471" t="s">
        <v>41</v>
      </c>
      <c r="K471" t="s">
        <v>4050</v>
      </c>
      <c r="L471" t="s">
        <v>41</v>
      </c>
      <c r="M471">
        <v>2010</v>
      </c>
      <c r="N471" t="s">
        <v>4985</v>
      </c>
      <c r="O471" t="s">
        <v>2660</v>
      </c>
      <c r="P471" t="s">
        <v>2731</v>
      </c>
      <c r="Q471" t="s">
        <v>4174</v>
      </c>
      <c r="R471" t="s">
        <v>2548</v>
      </c>
      <c r="S471" t="s">
        <v>2549</v>
      </c>
      <c r="T471" t="s">
        <v>4660</v>
      </c>
      <c r="U471">
        <v>0</v>
      </c>
      <c r="V471">
        <v>0</v>
      </c>
      <c r="X471" t="s">
        <v>5379</v>
      </c>
      <c r="Y471" s="266">
        <v>44386.340115740742</v>
      </c>
      <c r="Z471" t="s">
        <v>3829</v>
      </c>
      <c r="AA471" s="266">
        <v>44386.340115740742</v>
      </c>
      <c r="AB471" t="s">
        <v>3829</v>
      </c>
      <c r="AC471" t="s">
        <v>3831</v>
      </c>
      <c r="AD471" t="s">
        <v>3831</v>
      </c>
      <c r="AE471" t="s">
        <v>3831</v>
      </c>
      <c r="AF471" t="s">
        <v>3831</v>
      </c>
      <c r="AG471" t="s">
        <v>3831</v>
      </c>
      <c r="AH471" t="s">
        <v>3831</v>
      </c>
      <c r="AI471">
        <v>11.645261</v>
      </c>
    </row>
    <row r="472" spans="2:35" x14ac:dyDescent="0.25">
      <c r="B472">
        <v>1482</v>
      </c>
      <c r="C472" t="s">
        <v>4286</v>
      </c>
      <c r="D472" t="s">
        <v>5380</v>
      </c>
      <c r="E472" t="s">
        <v>5381</v>
      </c>
      <c r="F472" t="s">
        <v>2540</v>
      </c>
      <c r="G472" t="s">
        <v>41</v>
      </c>
      <c r="H472" t="s">
        <v>4984</v>
      </c>
      <c r="I472" t="s">
        <v>4125</v>
      </c>
      <c r="J472" t="s">
        <v>41</v>
      </c>
      <c r="K472" t="s">
        <v>3864</v>
      </c>
      <c r="L472" t="s">
        <v>41</v>
      </c>
      <c r="M472">
        <v>2010</v>
      </c>
      <c r="N472" t="s">
        <v>4985</v>
      </c>
      <c r="O472" t="s">
        <v>2660</v>
      </c>
      <c r="P472" t="s">
        <v>2731</v>
      </c>
      <c r="Q472" t="s">
        <v>4175</v>
      </c>
      <c r="R472" t="s">
        <v>2548</v>
      </c>
      <c r="S472" t="s">
        <v>2549</v>
      </c>
      <c r="T472" t="s">
        <v>4660</v>
      </c>
      <c r="U472">
        <v>0</v>
      </c>
      <c r="V472">
        <v>0</v>
      </c>
      <c r="X472" t="s">
        <v>5382</v>
      </c>
      <c r="Y472" s="266">
        <v>44386.340115740742</v>
      </c>
      <c r="Z472" t="s">
        <v>3829</v>
      </c>
      <c r="AA472" s="266">
        <v>44386.340115740742</v>
      </c>
      <c r="AB472" t="s">
        <v>3829</v>
      </c>
      <c r="AC472" t="s">
        <v>3831</v>
      </c>
      <c r="AD472" t="s">
        <v>3831</v>
      </c>
      <c r="AE472" t="s">
        <v>3831</v>
      </c>
      <c r="AF472" t="s">
        <v>3831</v>
      </c>
      <c r="AG472" t="s">
        <v>3831</v>
      </c>
      <c r="AH472" t="s">
        <v>3831</v>
      </c>
      <c r="AI472">
        <v>8.5305990000000005</v>
      </c>
    </row>
    <row r="473" spans="2:35" x14ac:dyDescent="0.25">
      <c r="B473">
        <v>1483</v>
      </c>
      <c r="C473" t="s">
        <v>4286</v>
      </c>
      <c r="D473" t="s">
        <v>5383</v>
      </c>
      <c r="E473" t="s">
        <v>5384</v>
      </c>
      <c r="F473" t="s">
        <v>2540</v>
      </c>
      <c r="G473" t="s">
        <v>41</v>
      </c>
      <c r="H473" t="s">
        <v>4984</v>
      </c>
      <c r="I473" t="s">
        <v>4125</v>
      </c>
      <c r="J473" t="s">
        <v>41</v>
      </c>
      <c r="K473" t="s">
        <v>3988</v>
      </c>
      <c r="L473" t="s">
        <v>41</v>
      </c>
      <c r="M473">
        <v>2010</v>
      </c>
      <c r="N473" t="s">
        <v>4985</v>
      </c>
      <c r="O473" t="s">
        <v>2660</v>
      </c>
      <c r="P473" t="s">
        <v>2733</v>
      </c>
      <c r="Q473" t="s">
        <v>4175</v>
      </c>
      <c r="R473" t="s">
        <v>2548</v>
      </c>
      <c r="S473" t="s">
        <v>2549</v>
      </c>
      <c r="T473" t="s">
        <v>4660</v>
      </c>
      <c r="U473">
        <v>0</v>
      </c>
      <c r="V473">
        <v>0</v>
      </c>
      <c r="X473" t="s">
        <v>5385</v>
      </c>
      <c r="Y473" s="266">
        <v>44386.340115740742</v>
      </c>
      <c r="Z473" t="s">
        <v>3829</v>
      </c>
      <c r="AA473" s="266">
        <v>44386.340115740742</v>
      </c>
      <c r="AB473" t="s">
        <v>3829</v>
      </c>
      <c r="AC473" t="s">
        <v>3831</v>
      </c>
      <c r="AD473" t="s">
        <v>3831</v>
      </c>
      <c r="AE473" t="s">
        <v>3831</v>
      </c>
      <c r="AF473" t="s">
        <v>3831</v>
      </c>
      <c r="AG473" t="s">
        <v>3831</v>
      </c>
      <c r="AH473" t="s">
        <v>3831</v>
      </c>
      <c r="AI473">
        <v>3.4804879999999998</v>
      </c>
    </row>
    <row r="474" spans="2:35" x14ac:dyDescent="0.25">
      <c r="B474">
        <v>1484</v>
      </c>
      <c r="C474" t="s">
        <v>4286</v>
      </c>
      <c r="D474" t="s">
        <v>5386</v>
      </c>
      <c r="E474" t="s">
        <v>5387</v>
      </c>
      <c r="F474" t="s">
        <v>2540</v>
      </c>
      <c r="G474" t="s">
        <v>41</v>
      </c>
      <c r="H474" t="s">
        <v>4984</v>
      </c>
      <c r="I474" t="s">
        <v>4125</v>
      </c>
      <c r="J474" t="s">
        <v>41</v>
      </c>
      <c r="K474" t="s">
        <v>5388</v>
      </c>
      <c r="L474" t="s">
        <v>41</v>
      </c>
      <c r="M474">
        <v>2010</v>
      </c>
      <c r="N474" t="s">
        <v>4985</v>
      </c>
      <c r="O474" t="s">
        <v>2660</v>
      </c>
      <c r="P474" t="s">
        <v>2731</v>
      </c>
      <c r="Q474" t="s">
        <v>4271</v>
      </c>
      <c r="R474" t="s">
        <v>2548</v>
      </c>
      <c r="S474" t="s">
        <v>2549</v>
      </c>
      <c r="T474" t="s">
        <v>4660</v>
      </c>
      <c r="U474">
        <v>0</v>
      </c>
      <c r="V474">
        <v>0</v>
      </c>
      <c r="X474" t="s">
        <v>5389</v>
      </c>
      <c r="Y474" s="266">
        <v>44386.340115740742</v>
      </c>
      <c r="Z474" t="s">
        <v>3829</v>
      </c>
      <c r="AA474" s="266">
        <v>44386.340115740742</v>
      </c>
      <c r="AB474" t="s">
        <v>3829</v>
      </c>
      <c r="AC474" t="s">
        <v>3831</v>
      </c>
      <c r="AD474" t="s">
        <v>3831</v>
      </c>
      <c r="AE474" t="s">
        <v>3831</v>
      </c>
      <c r="AF474" t="s">
        <v>3831</v>
      </c>
      <c r="AG474" t="s">
        <v>3831</v>
      </c>
      <c r="AH474" t="s">
        <v>3831</v>
      </c>
      <c r="AI474">
        <v>21.488092000000002</v>
      </c>
    </row>
    <row r="475" spans="2:35" x14ac:dyDescent="0.25">
      <c r="B475">
        <v>1485</v>
      </c>
      <c r="C475" t="s">
        <v>4286</v>
      </c>
      <c r="D475" t="s">
        <v>5390</v>
      </c>
      <c r="E475" t="s">
        <v>5391</v>
      </c>
      <c r="F475" t="s">
        <v>2540</v>
      </c>
      <c r="G475" t="s">
        <v>41</v>
      </c>
      <c r="H475" t="s">
        <v>4984</v>
      </c>
      <c r="I475" t="s">
        <v>4125</v>
      </c>
      <c r="J475" t="s">
        <v>41</v>
      </c>
      <c r="K475" t="s">
        <v>3946</v>
      </c>
      <c r="L475" t="s">
        <v>41</v>
      </c>
      <c r="M475">
        <v>2010</v>
      </c>
      <c r="N475" t="s">
        <v>4985</v>
      </c>
      <c r="O475" t="s">
        <v>2660</v>
      </c>
      <c r="P475" t="s">
        <v>2733</v>
      </c>
      <c r="Q475" t="s">
        <v>4175</v>
      </c>
      <c r="R475" t="s">
        <v>2548</v>
      </c>
      <c r="S475" t="s">
        <v>2549</v>
      </c>
      <c r="T475" t="s">
        <v>4660</v>
      </c>
      <c r="U475">
        <v>0</v>
      </c>
      <c r="V475">
        <v>0</v>
      </c>
      <c r="X475" t="s">
        <v>5392</v>
      </c>
      <c r="Y475" s="266">
        <v>44386.340115740742</v>
      </c>
      <c r="Z475" t="s">
        <v>3829</v>
      </c>
      <c r="AA475" s="266">
        <v>44386.340115740742</v>
      </c>
      <c r="AB475" t="s">
        <v>3829</v>
      </c>
      <c r="AC475" t="s">
        <v>3831</v>
      </c>
      <c r="AD475" t="s">
        <v>3831</v>
      </c>
      <c r="AE475" t="s">
        <v>3831</v>
      </c>
      <c r="AF475" t="s">
        <v>3831</v>
      </c>
      <c r="AG475" t="s">
        <v>3831</v>
      </c>
      <c r="AH475" t="s">
        <v>3831</v>
      </c>
      <c r="AI475">
        <v>10.817402</v>
      </c>
    </row>
    <row r="476" spans="2:35" x14ac:dyDescent="0.25">
      <c r="B476">
        <v>1486</v>
      </c>
      <c r="C476" t="s">
        <v>4286</v>
      </c>
      <c r="D476">
        <v>667221</v>
      </c>
      <c r="E476" t="s">
        <v>5393</v>
      </c>
      <c r="F476" t="s">
        <v>2540</v>
      </c>
      <c r="G476" t="s">
        <v>2541</v>
      </c>
      <c r="H476" t="s">
        <v>2542</v>
      </c>
      <c r="I476" t="s">
        <v>2543</v>
      </c>
      <c r="J476" t="s">
        <v>4136</v>
      </c>
      <c r="K476" s="16">
        <v>14828</v>
      </c>
      <c r="L476" t="s">
        <v>4136</v>
      </c>
      <c r="M476">
        <v>2012</v>
      </c>
      <c r="N476" t="s">
        <v>2544</v>
      </c>
      <c r="O476" t="s">
        <v>2584</v>
      </c>
      <c r="P476" t="s">
        <v>2585</v>
      </c>
      <c r="Q476" t="s">
        <v>4362</v>
      </c>
      <c r="R476" t="s">
        <v>2548</v>
      </c>
      <c r="S476" t="s">
        <v>2549</v>
      </c>
      <c r="T476" t="s">
        <v>4481</v>
      </c>
      <c r="U476">
        <v>14.827785</v>
      </c>
      <c r="V476">
        <v>0</v>
      </c>
      <c r="X476" t="s">
        <v>5394</v>
      </c>
      <c r="Y476" s="266">
        <v>44386.340115740742</v>
      </c>
      <c r="Z476" t="s">
        <v>3829</v>
      </c>
      <c r="AA476" s="266">
        <v>44386.340115740742</v>
      </c>
      <c r="AB476" t="s">
        <v>3829</v>
      </c>
      <c r="AC476" t="s">
        <v>3831</v>
      </c>
      <c r="AD476" t="s">
        <v>3831</v>
      </c>
      <c r="AE476" t="s">
        <v>3831</v>
      </c>
      <c r="AF476" t="s">
        <v>3831</v>
      </c>
      <c r="AG476" t="s">
        <v>3831</v>
      </c>
      <c r="AH476" t="s">
        <v>3831</v>
      </c>
      <c r="AI476">
        <v>14.827785</v>
      </c>
    </row>
    <row r="477" spans="2:35" x14ac:dyDescent="0.25">
      <c r="B477">
        <v>1487</v>
      </c>
      <c r="C477" t="s">
        <v>4286</v>
      </c>
      <c r="D477">
        <v>667223</v>
      </c>
      <c r="E477" t="s">
        <v>5395</v>
      </c>
      <c r="F477" t="s">
        <v>2540</v>
      </c>
      <c r="G477" t="s">
        <v>2541</v>
      </c>
      <c r="H477" t="s">
        <v>2542</v>
      </c>
      <c r="I477" t="s">
        <v>2543</v>
      </c>
      <c r="J477" t="s">
        <v>4367</v>
      </c>
      <c r="K477" s="16">
        <v>10004</v>
      </c>
      <c r="L477" t="s">
        <v>4367</v>
      </c>
      <c r="M477">
        <v>1975</v>
      </c>
      <c r="N477" t="s">
        <v>2557</v>
      </c>
      <c r="O477" t="s">
        <v>2584</v>
      </c>
      <c r="P477" t="s">
        <v>2585</v>
      </c>
      <c r="Q477" t="s">
        <v>4362</v>
      </c>
      <c r="R477" t="s">
        <v>2548</v>
      </c>
      <c r="S477" t="s">
        <v>2549</v>
      </c>
      <c r="U477">
        <v>0</v>
      </c>
      <c r="V477">
        <v>0</v>
      </c>
      <c r="X477" t="s">
        <v>5396</v>
      </c>
      <c r="Y477" s="266">
        <v>44386.340115740742</v>
      </c>
      <c r="Z477" t="s">
        <v>3829</v>
      </c>
      <c r="AA477" s="266">
        <v>44386.340115740742</v>
      </c>
      <c r="AB477" t="s">
        <v>3829</v>
      </c>
      <c r="AC477" t="s">
        <v>3831</v>
      </c>
      <c r="AD477" t="s">
        <v>3831</v>
      </c>
      <c r="AE477" t="s">
        <v>3831</v>
      </c>
      <c r="AF477" t="s">
        <v>3831</v>
      </c>
      <c r="AG477" t="s">
        <v>3831</v>
      </c>
      <c r="AH477" t="s">
        <v>3831</v>
      </c>
      <c r="AI477">
        <v>10.003719</v>
      </c>
    </row>
    <row r="478" spans="2:35" x14ac:dyDescent="0.25">
      <c r="B478">
        <v>1488</v>
      </c>
      <c r="C478" t="s">
        <v>4286</v>
      </c>
      <c r="D478">
        <v>667224</v>
      </c>
      <c r="E478" t="s">
        <v>5397</v>
      </c>
      <c r="F478" t="s">
        <v>2540</v>
      </c>
      <c r="G478" t="s">
        <v>2541</v>
      </c>
      <c r="H478" t="s">
        <v>2542</v>
      </c>
      <c r="I478" t="s">
        <v>2543</v>
      </c>
      <c r="J478" t="s">
        <v>4367</v>
      </c>
      <c r="K478" s="16">
        <v>9967</v>
      </c>
      <c r="L478" t="s">
        <v>4367</v>
      </c>
      <c r="M478">
        <v>1975</v>
      </c>
      <c r="N478" t="s">
        <v>2557</v>
      </c>
      <c r="O478" t="s">
        <v>2584</v>
      </c>
      <c r="P478" t="s">
        <v>2585</v>
      </c>
      <c r="Q478" t="s">
        <v>4362</v>
      </c>
      <c r="R478" t="s">
        <v>2548</v>
      </c>
      <c r="S478" t="s">
        <v>2549</v>
      </c>
      <c r="U478">
        <v>0</v>
      </c>
      <c r="V478">
        <v>0</v>
      </c>
      <c r="X478" t="s">
        <v>5398</v>
      </c>
      <c r="Y478" s="266">
        <v>44386.340115740742</v>
      </c>
      <c r="Z478" t="s">
        <v>3829</v>
      </c>
      <c r="AA478" s="266">
        <v>44386.340115740742</v>
      </c>
      <c r="AB478" t="s">
        <v>3829</v>
      </c>
      <c r="AC478" t="s">
        <v>3831</v>
      </c>
      <c r="AD478" t="s">
        <v>3831</v>
      </c>
      <c r="AE478" t="s">
        <v>3831</v>
      </c>
      <c r="AF478" t="s">
        <v>3831</v>
      </c>
      <c r="AG478" t="s">
        <v>3831</v>
      </c>
      <c r="AH478" t="s">
        <v>3831</v>
      </c>
      <c r="AI478">
        <v>13.789652</v>
      </c>
    </row>
    <row r="479" spans="2:35" x14ac:dyDescent="0.25">
      <c r="B479">
        <v>1489</v>
      </c>
      <c r="C479" t="s">
        <v>4286</v>
      </c>
      <c r="D479">
        <v>667227</v>
      </c>
      <c r="E479" t="s">
        <v>5399</v>
      </c>
      <c r="F479" t="s">
        <v>2540</v>
      </c>
      <c r="G479" t="s">
        <v>4255</v>
      </c>
      <c r="H479" t="s">
        <v>4654</v>
      </c>
      <c r="I479" t="s">
        <v>4125</v>
      </c>
      <c r="K479" t="s">
        <v>5400</v>
      </c>
      <c r="M479">
        <v>2012</v>
      </c>
      <c r="N479" t="s">
        <v>4681</v>
      </c>
      <c r="O479" t="s">
        <v>2591</v>
      </c>
      <c r="P479" t="s">
        <v>2591</v>
      </c>
      <c r="Q479" t="s">
        <v>4188</v>
      </c>
      <c r="R479" t="s">
        <v>2548</v>
      </c>
      <c r="S479" t="s">
        <v>2549</v>
      </c>
      <c r="U479">
        <v>0</v>
      </c>
      <c r="V479">
        <v>0</v>
      </c>
      <c r="X479" t="s">
        <v>5401</v>
      </c>
      <c r="Y479" s="266">
        <v>44386.340115740742</v>
      </c>
      <c r="Z479" t="s">
        <v>3829</v>
      </c>
      <c r="AA479" s="266">
        <v>44386.340115740742</v>
      </c>
      <c r="AB479" t="s">
        <v>3829</v>
      </c>
      <c r="AC479" t="s">
        <v>3831</v>
      </c>
      <c r="AD479" t="s">
        <v>3831</v>
      </c>
      <c r="AE479" t="s">
        <v>3831</v>
      </c>
      <c r="AF479" t="s">
        <v>3831</v>
      </c>
      <c r="AG479" t="s">
        <v>3831</v>
      </c>
      <c r="AH479" t="s">
        <v>3831</v>
      </c>
      <c r="AI479">
        <v>100.981723</v>
      </c>
    </row>
    <row r="480" spans="2:35" x14ac:dyDescent="0.25">
      <c r="B480">
        <v>1490</v>
      </c>
      <c r="C480" t="s">
        <v>4286</v>
      </c>
      <c r="D480">
        <v>667230</v>
      </c>
      <c r="E480" t="s">
        <v>5402</v>
      </c>
      <c r="F480" t="s">
        <v>2540</v>
      </c>
      <c r="G480" t="s">
        <v>4125</v>
      </c>
      <c r="H480" t="s">
        <v>5403</v>
      </c>
      <c r="I480" t="s">
        <v>5404</v>
      </c>
      <c r="J480" t="s">
        <v>41</v>
      </c>
      <c r="K480" s="16">
        <v>78885</v>
      </c>
      <c r="L480" t="s">
        <v>41</v>
      </c>
      <c r="M480">
        <v>1980</v>
      </c>
      <c r="N480" t="s">
        <v>5405</v>
      </c>
      <c r="O480" t="s">
        <v>2545</v>
      </c>
      <c r="P480" t="s">
        <v>2723</v>
      </c>
      <c r="Q480" t="s">
        <v>2647</v>
      </c>
      <c r="R480" t="s">
        <v>2548</v>
      </c>
      <c r="S480" t="s">
        <v>2549</v>
      </c>
      <c r="T480" t="s">
        <v>4660</v>
      </c>
      <c r="U480">
        <v>0</v>
      </c>
      <c r="V480">
        <v>0</v>
      </c>
      <c r="X480" t="s">
        <v>5406</v>
      </c>
      <c r="Y480" s="266">
        <v>44386.340115740742</v>
      </c>
      <c r="Z480" t="s">
        <v>3829</v>
      </c>
      <c r="AA480" s="266">
        <v>44386.340115740742</v>
      </c>
      <c r="AB480" t="s">
        <v>3829</v>
      </c>
      <c r="AC480" t="s">
        <v>3831</v>
      </c>
      <c r="AD480" t="s">
        <v>3831</v>
      </c>
      <c r="AE480" t="s">
        <v>3831</v>
      </c>
      <c r="AF480" t="s">
        <v>3831</v>
      </c>
      <c r="AG480" t="s">
        <v>3831</v>
      </c>
      <c r="AH480" t="s">
        <v>3831</v>
      </c>
      <c r="AI480">
        <v>78.885169000000005</v>
      </c>
    </row>
    <row r="481" spans="2:35" x14ac:dyDescent="0.25">
      <c r="B481">
        <v>1491</v>
      </c>
      <c r="C481" t="s">
        <v>4286</v>
      </c>
      <c r="D481">
        <v>667231</v>
      </c>
      <c r="E481" t="s">
        <v>5407</v>
      </c>
      <c r="F481" t="s">
        <v>2540</v>
      </c>
      <c r="G481" t="s">
        <v>4125</v>
      </c>
      <c r="H481" t="s">
        <v>5403</v>
      </c>
      <c r="I481" t="s">
        <v>41</v>
      </c>
      <c r="J481" t="s">
        <v>41</v>
      </c>
      <c r="K481" s="16">
        <v>18282</v>
      </c>
      <c r="L481" t="s">
        <v>41</v>
      </c>
      <c r="M481">
        <v>1998</v>
      </c>
      <c r="N481" t="s">
        <v>5405</v>
      </c>
      <c r="O481" t="s">
        <v>2660</v>
      </c>
      <c r="P481" t="s">
        <v>2733</v>
      </c>
      <c r="Q481" t="s">
        <v>5408</v>
      </c>
      <c r="R481" t="s">
        <v>5409</v>
      </c>
      <c r="S481" t="s">
        <v>3922</v>
      </c>
      <c r="T481" t="s">
        <v>4660</v>
      </c>
      <c r="U481">
        <v>0</v>
      </c>
      <c r="V481">
        <v>0</v>
      </c>
      <c r="X481" t="s">
        <v>5410</v>
      </c>
      <c r="Y481" s="266">
        <v>44386.340115740742</v>
      </c>
      <c r="Z481" t="s">
        <v>3829</v>
      </c>
      <c r="AA481" s="266">
        <v>44386.340115740742</v>
      </c>
      <c r="AB481" t="s">
        <v>3829</v>
      </c>
      <c r="AC481" t="s">
        <v>3831</v>
      </c>
      <c r="AD481" t="s">
        <v>3831</v>
      </c>
      <c r="AE481" t="s">
        <v>3831</v>
      </c>
      <c r="AF481" t="s">
        <v>3831</v>
      </c>
      <c r="AG481" t="s">
        <v>3831</v>
      </c>
      <c r="AH481" t="s">
        <v>3831</v>
      </c>
      <c r="AI481">
        <v>18.281936000000002</v>
      </c>
    </row>
    <row r="482" spans="2:35" x14ac:dyDescent="0.25">
      <c r="B482">
        <v>1492</v>
      </c>
      <c r="C482" t="s">
        <v>4286</v>
      </c>
      <c r="D482">
        <v>667232</v>
      </c>
      <c r="E482" t="s">
        <v>5411</v>
      </c>
      <c r="F482" t="s">
        <v>2540</v>
      </c>
      <c r="G482" t="s">
        <v>4125</v>
      </c>
      <c r="H482" t="s">
        <v>5403</v>
      </c>
      <c r="K482" s="16">
        <v>66009</v>
      </c>
      <c r="M482">
        <v>1998</v>
      </c>
      <c r="N482" t="s">
        <v>5405</v>
      </c>
      <c r="O482" t="s">
        <v>2660</v>
      </c>
      <c r="P482" t="s">
        <v>2733</v>
      </c>
      <c r="Q482" t="s">
        <v>2753</v>
      </c>
      <c r="R482" t="s">
        <v>2548</v>
      </c>
      <c r="S482" t="s">
        <v>2549</v>
      </c>
      <c r="U482">
        <v>0</v>
      </c>
      <c r="V482">
        <v>0</v>
      </c>
      <c r="X482" t="s">
        <v>5412</v>
      </c>
      <c r="Y482" s="266">
        <v>44386.340115740742</v>
      </c>
      <c r="Z482" t="s">
        <v>3829</v>
      </c>
      <c r="AA482" s="266">
        <v>44386.340115740742</v>
      </c>
      <c r="AB482" t="s">
        <v>3829</v>
      </c>
      <c r="AC482" t="s">
        <v>3831</v>
      </c>
      <c r="AD482" t="s">
        <v>3831</v>
      </c>
      <c r="AE482" t="s">
        <v>3831</v>
      </c>
      <c r="AF482" t="s">
        <v>3831</v>
      </c>
      <c r="AG482" t="s">
        <v>3831</v>
      </c>
      <c r="AH482" t="s">
        <v>3831</v>
      </c>
      <c r="AI482">
        <v>66.009500000000003</v>
      </c>
    </row>
    <row r="483" spans="2:35" x14ac:dyDescent="0.25">
      <c r="B483">
        <v>1493</v>
      </c>
      <c r="C483" t="s">
        <v>4286</v>
      </c>
      <c r="D483">
        <v>667235</v>
      </c>
      <c r="E483" t="s">
        <v>5413</v>
      </c>
      <c r="F483" t="s">
        <v>2540</v>
      </c>
      <c r="G483" t="s">
        <v>2541</v>
      </c>
      <c r="H483" t="s">
        <v>2542</v>
      </c>
      <c r="I483" t="s">
        <v>2710</v>
      </c>
      <c r="J483" t="s">
        <v>4367</v>
      </c>
      <c r="K483" t="s">
        <v>3864</v>
      </c>
      <c r="L483" t="s">
        <v>4367</v>
      </c>
      <c r="M483">
        <v>2012</v>
      </c>
      <c r="N483" t="s">
        <v>2579</v>
      </c>
      <c r="O483" t="s">
        <v>2584</v>
      </c>
      <c r="P483" t="s">
        <v>2692</v>
      </c>
      <c r="Q483" t="s">
        <v>2784</v>
      </c>
      <c r="R483" t="s">
        <v>2548</v>
      </c>
      <c r="S483" t="s">
        <v>2549</v>
      </c>
      <c r="U483">
        <v>0</v>
      </c>
      <c r="V483">
        <v>0</v>
      </c>
      <c r="X483" t="s">
        <v>5414</v>
      </c>
      <c r="Y483" s="266">
        <v>44386.340115740742</v>
      </c>
      <c r="Z483" t="s">
        <v>3829</v>
      </c>
      <c r="AA483" s="266">
        <v>44386.340115740742</v>
      </c>
      <c r="AB483" t="s">
        <v>3829</v>
      </c>
      <c r="AC483" t="s">
        <v>3831</v>
      </c>
      <c r="AD483" t="s">
        <v>3831</v>
      </c>
      <c r="AE483" t="s">
        <v>3831</v>
      </c>
      <c r="AF483" t="s">
        <v>3831</v>
      </c>
      <c r="AG483" t="s">
        <v>3831</v>
      </c>
      <c r="AH483" t="s">
        <v>3831</v>
      </c>
      <c r="AI483">
        <v>15.764675</v>
      </c>
    </row>
    <row r="484" spans="2:35" x14ac:dyDescent="0.25">
      <c r="B484">
        <v>1494</v>
      </c>
      <c r="C484" t="s">
        <v>4286</v>
      </c>
      <c r="D484">
        <v>667236</v>
      </c>
      <c r="E484" t="s">
        <v>2783</v>
      </c>
      <c r="F484" t="s">
        <v>2540</v>
      </c>
      <c r="G484" t="s">
        <v>2541</v>
      </c>
      <c r="H484" t="s">
        <v>2542</v>
      </c>
      <c r="I484" t="s">
        <v>2710</v>
      </c>
      <c r="J484" t="s">
        <v>4008</v>
      </c>
      <c r="K484" t="s">
        <v>5415</v>
      </c>
      <c r="L484" t="s">
        <v>4008</v>
      </c>
      <c r="M484">
        <v>2012</v>
      </c>
      <c r="N484" t="s">
        <v>2579</v>
      </c>
      <c r="O484" t="s">
        <v>2584</v>
      </c>
      <c r="P484" t="s">
        <v>2692</v>
      </c>
      <c r="Q484" t="s">
        <v>2784</v>
      </c>
      <c r="R484" t="s">
        <v>2548</v>
      </c>
      <c r="S484" t="s">
        <v>2549</v>
      </c>
      <c r="T484" t="s">
        <v>2550</v>
      </c>
      <c r="U484">
        <v>8.8888239999999996</v>
      </c>
      <c r="V484">
        <v>0</v>
      </c>
      <c r="W484" t="s">
        <v>5416</v>
      </c>
      <c r="X484" t="s">
        <v>5417</v>
      </c>
      <c r="Y484" s="266">
        <v>44386.340115740742</v>
      </c>
      <c r="Z484" t="s">
        <v>3829</v>
      </c>
      <c r="AA484" s="266">
        <v>44434.309895833336</v>
      </c>
      <c r="AB484" t="s">
        <v>3829</v>
      </c>
      <c r="AC484" t="s">
        <v>3830</v>
      </c>
      <c r="AD484" t="s">
        <v>3831</v>
      </c>
      <c r="AE484" t="s">
        <v>3831</v>
      </c>
      <c r="AF484" t="s">
        <v>3831</v>
      </c>
      <c r="AG484" t="s">
        <v>3831</v>
      </c>
      <c r="AH484" t="s">
        <v>3831</v>
      </c>
      <c r="AI484">
        <v>8.8888239999999996</v>
      </c>
    </row>
    <row r="485" spans="2:35" x14ac:dyDescent="0.25">
      <c r="B485">
        <v>1495</v>
      </c>
      <c r="C485" t="s">
        <v>4286</v>
      </c>
      <c r="D485">
        <v>667238</v>
      </c>
      <c r="E485" t="s">
        <v>5418</v>
      </c>
      <c r="F485" t="s">
        <v>2540</v>
      </c>
      <c r="G485" t="s">
        <v>2541</v>
      </c>
      <c r="H485" t="s">
        <v>2542</v>
      </c>
      <c r="I485" t="s">
        <v>2543</v>
      </c>
      <c r="J485" t="s">
        <v>4008</v>
      </c>
      <c r="K485" s="16">
        <v>18702</v>
      </c>
      <c r="L485" t="s">
        <v>4008</v>
      </c>
      <c r="M485">
        <v>2012</v>
      </c>
      <c r="N485" t="s">
        <v>2557</v>
      </c>
      <c r="O485" t="s">
        <v>2584</v>
      </c>
      <c r="P485" t="s">
        <v>2692</v>
      </c>
      <c r="Q485" t="s">
        <v>2786</v>
      </c>
      <c r="R485" t="s">
        <v>2548</v>
      </c>
      <c r="S485" t="s">
        <v>2549</v>
      </c>
      <c r="U485">
        <v>0</v>
      </c>
      <c r="V485">
        <v>0</v>
      </c>
      <c r="X485" t="s">
        <v>5419</v>
      </c>
      <c r="Y485" s="266">
        <v>44386.340115740742</v>
      </c>
      <c r="Z485" t="s">
        <v>3829</v>
      </c>
      <c r="AA485" s="266">
        <v>44386.340115740742</v>
      </c>
      <c r="AB485" t="s">
        <v>3829</v>
      </c>
      <c r="AC485" t="s">
        <v>3831</v>
      </c>
      <c r="AD485" t="s">
        <v>3831</v>
      </c>
      <c r="AE485" t="s">
        <v>3831</v>
      </c>
      <c r="AF485" t="s">
        <v>3831</v>
      </c>
      <c r="AG485" t="s">
        <v>3831</v>
      </c>
      <c r="AH485" t="s">
        <v>3831</v>
      </c>
      <c r="AI485">
        <v>18.701663</v>
      </c>
    </row>
    <row r="486" spans="2:35" x14ac:dyDescent="0.25">
      <c r="B486">
        <v>1496</v>
      </c>
      <c r="C486" t="s">
        <v>4286</v>
      </c>
      <c r="D486">
        <v>667239</v>
      </c>
      <c r="E486" t="s">
        <v>2785</v>
      </c>
      <c r="F486" t="s">
        <v>2540</v>
      </c>
      <c r="G486" t="s">
        <v>2541</v>
      </c>
      <c r="H486" t="s">
        <v>2542</v>
      </c>
      <c r="I486" t="s">
        <v>2543</v>
      </c>
      <c r="J486" t="s">
        <v>3857</v>
      </c>
      <c r="K486" s="16">
        <v>27459</v>
      </c>
      <c r="L486" t="s">
        <v>3857</v>
      </c>
      <c r="M486">
        <v>2012</v>
      </c>
      <c r="N486" t="s">
        <v>2677</v>
      </c>
      <c r="O486" t="s">
        <v>2584</v>
      </c>
      <c r="P486" t="s">
        <v>2692</v>
      </c>
      <c r="Q486" t="s">
        <v>2786</v>
      </c>
      <c r="R486" t="s">
        <v>2548</v>
      </c>
      <c r="S486" t="s">
        <v>2549</v>
      </c>
      <c r="T486" t="s">
        <v>2550</v>
      </c>
      <c r="U486">
        <v>26.598755000000001</v>
      </c>
      <c r="V486">
        <v>0</v>
      </c>
      <c r="X486" t="s">
        <v>5420</v>
      </c>
      <c r="Y486" s="266">
        <v>44386.340115740742</v>
      </c>
      <c r="Z486" t="s">
        <v>3829</v>
      </c>
      <c r="AA486" s="266">
        <v>44434.306828703702</v>
      </c>
      <c r="AB486" t="s">
        <v>3829</v>
      </c>
      <c r="AC486" t="s">
        <v>3830</v>
      </c>
      <c r="AD486" t="s">
        <v>3831</v>
      </c>
      <c r="AE486" t="s">
        <v>3831</v>
      </c>
      <c r="AF486" t="s">
        <v>3831</v>
      </c>
      <c r="AG486">
        <v>0.75</v>
      </c>
      <c r="AH486">
        <v>0.75</v>
      </c>
      <c r="AI486">
        <v>26.598755000000001</v>
      </c>
    </row>
    <row r="487" spans="2:35" x14ac:dyDescent="0.25">
      <c r="B487">
        <v>1497</v>
      </c>
      <c r="C487" t="s">
        <v>4286</v>
      </c>
      <c r="D487">
        <v>667505</v>
      </c>
      <c r="E487" t="s">
        <v>5421</v>
      </c>
      <c r="F487" t="s">
        <v>2540</v>
      </c>
      <c r="G487" t="s">
        <v>4125</v>
      </c>
      <c r="H487" t="s">
        <v>4639</v>
      </c>
      <c r="I487" t="s">
        <v>4640</v>
      </c>
      <c r="K487" t="s">
        <v>4203</v>
      </c>
      <c r="M487">
        <v>1950</v>
      </c>
      <c r="N487" t="s">
        <v>4641</v>
      </c>
      <c r="O487" t="s">
        <v>2580</v>
      </c>
      <c r="P487" t="s">
        <v>4162</v>
      </c>
      <c r="Q487" t="s">
        <v>4234</v>
      </c>
      <c r="R487" t="s">
        <v>2548</v>
      </c>
      <c r="S487" t="s">
        <v>2549</v>
      </c>
      <c r="U487">
        <v>0</v>
      </c>
      <c r="V487">
        <v>0</v>
      </c>
      <c r="X487" t="s">
        <v>5422</v>
      </c>
      <c r="Y487" s="266">
        <v>44386.340115740742</v>
      </c>
      <c r="Z487" t="s">
        <v>3829</v>
      </c>
      <c r="AA487" s="266">
        <v>44386.340115740742</v>
      </c>
      <c r="AB487" t="s">
        <v>3829</v>
      </c>
      <c r="AC487" t="s">
        <v>3831</v>
      </c>
      <c r="AD487" t="s">
        <v>3831</v>
      </c>
      <c r="AE487" t="s">
        <v>3831</v>
      </c>
      <c r="AF487" t="s">
        <v>3831</v>
      </c>
      <c r="AG487" t="s">
        <v>3831</v>
      </c>
      <c r="AH487" t="s">
        <v>3831</v>
      </c>
      <c r="AI487">
        <v>38.748725</v>
      </c>
    </row>
    <row r="488" spans="2:35" x14ac:dyDescent="0.25">
      <c r="B488">
        <v>1498</v>
      </c>
      <c r="C488" t="s">
        <v>4286</v>
      </c>
      <c r="D488">
        <v>667511</v>
      </c>
      <c r="E488" t="s">
        <v>5423</v>
      </c>
      <c r="F488" t="s">
        <v>2540</v>
      </c>
      <c r="G488" t="s">
        <v>4125</v>
      </c>
      <c r="H488" t="s">
        <v>4984</v>
      </c>
      <c r="I488" t="s">
        <v>4640</v>
      </c>
      <c r="K488" t="s">
        <v>5424</v>
      </c>
      <c r="M488">
        <v>2012</v>
      </c>
      <c r="N488" t="s">
        <v>4985</v>
      </c>
      <c r="O488" t="s">
        <v>2584</v>
      </c>
      <c r="P488" t="s">
        <v>2692</v>
      </c>
      <c r="Q488" t="s">
        <v>4235</v>
      </c>
      <c r="R488" t="s">
        <v>2548</v>
      </c>
      <c r="S488" t="s">
        <v>2549</v>
      </c>
      <c r="U488">
        <v>0</v>
      </c>
      <c r="V488">
        <v>0</v>
      </c>
      <c r="X488" t="s">
        <v>5425</v>
      </c>
      <c r="Y488" s="266">
        <v>44386.340115740742</v>
      </c>
      <c r="Z488" t="s">
        <v>3829</v>
      </c>
      <c r="AA488" s="266">
        <v>44386.340115740742</v>
      </c>
      <c r="AB488" t="s">
        <v>3829</v>
      </c>
      <c r="AC488" t="s">
        <v>3831</v>
      </c>
      <c r="AD488" t="s">
        <v>3831</v>
      </c>
      <c r="AE488" t="s">
        <v>3831</v>
      </c>
      <c r="AF488" t="s">
        <v>3831</v>
      </c>
      <c r="AG488" t="s">
        <v>3831</v>
      </c>
      <c r="AH488" t="s">
        <v>3831</v>
      </c>
      <c r="AI488">
        <v>89.039302000000006</v>
      </c>
    </row>
    <row r="489" spans="2:35" x14ac:dyDescent="0.25">
      <c r="B489">
        <v>1499</v>
      </c>
      <c r="C489" t="s">
        <v>4286</v>
      </c>
      <c r="D489">
        <v>667512</v>
      </c>
      <c r="E489" t="s">
        <v>5426</v>
      </c>
      <c r="F489" t="s">
        <v>2540</v>
      </c>
      <c r="G489" t="s">
        <v>4125</v>
      </c>
      <c r="H489" t="s">
        <v>4984</v>
      </c>
      <c r="I489" t="s">
        <v>4640</v>
      </c>
      <c r="J489" t="s">
        <v>41</v>
      </c>
      <c r="K489" t="s">
        <v>4087</v>
      </c>
      <c r="L489" t="s">
        <v>41</v>
      </c>
      <c r="M489">
        <v>1975</v>
      </c>
      <c r="N489" t="s">
        <v>4985</v>
      </c>
      <c r="O489" t="s">
        <v>2660</v>
      </c>
      <c r="P489" t="s">
        <v>2733</v>
      </c>
      <c r="Q489" t="s">
        <v>4193</v>
      </c>
      <c r="R489" t="s">
        <v>2548</v>
      </c>
      <c r="S489" t="s">
        <v>2549</v>
      </c>
      <c r="T489" t="s">
        <v>4660</v>
      </c>
      <c r="U489">
        <v>0</v>
      </c>
      <c r="V489">
        <v>0</v>
      </c>
      <c r="X489" t="s">
        <v>5427</v>
      </c>
      <c r="Y489" s="266">
        <v>44386.340115740742</v>
      </c>
      <c r="Z489" t="s">
        <v>3829</v>
      </c>
      <c r="AA489" s="266">
        <v>44386.340115740742</v>
      </c>
      <c r="AB489" t="s">
        <v>3829</v>
      </c>
      <c r="AC489" t="s">
        <v>3831</v>
      </c>
      <c r="AD489" t="s">
        <v>3831</v>
      </c>
      <c r="AE489" t="s">
        <v>3831</v>
      </c>
      <c r="AF489" t="s">
        <v>3831</v>
      </c>
      <c r="AG489" t="s">
        <v>3831</v>
      </c>
      <c r="AH489" t="s">
        <v>3831</v>
      </c>
      <c r="AI489">
        <v>1.9136610000000001</v>
      </c>
    </row>
    <row r="490" spans="2:35" x14ac:dyDescent="0.25">
      <c r="B490">
        <v>1500</v>
      </c>
      <c r="C490" t="s">
        <v>4286</v>
      </c>
      <c r="D490">
        <v>667513</v>
      </c>
      <c r="E490" t="s">
        <v>5428</v>
      </c>
      <c r="F490" t="s">
        <v>2540</v>
      </c>
      <c r="G490" t="s">
        <v>2541</v>
      </c>
      <c r="H490" t="s">
        <v>2542</v>
      </c>
      <c r="I490" t="s">
        <v>2543</v>
      </c>
      <c r="J490" t="s">
        <v>4136</v>
      </c>
      <c r="K490" s="16">
        <v>8516</v>
      </c>
      <c r="L490" t="s">
        <v>4136</v>
      </c>
      <c r="M490">
        <v>2013</v>
      </c>
      <c r="N490" t="s">
        <v>2544</v>
      </c>
      <c r="O490" t="s">
        <v>2591</v>
      </c>
      <c r="P490" t="s">
        <v>2591</v>
      </c>
      <c r="Q490" t="s">
        <v>5429</v>
      </c>
      <c r="R490" t="s">
        <v>2548</v>
      </c>
      <c r="S490" t="s">
        <v>2549</v>
      </c>
      <c r="U490">
        <v>0</v>
      </c>
      <c r="V490">
        <v>0</v>
      </c>
      <c r="X490" t="s">
        <v>5430</v>
      </c>
      <c r="Y490" s="266">
        <v>44386.340115740742</v>
      </c>
      <c r="Z490" t="s">
        <v>3829</v>
      </c>
      <c r="AA490" s="266">
        <v>44386.340115740742</v>
      </c>
      <c r="AB490" t="s">
        <v>3829</v>
      </c>
      <c r="AC490" t="s">
        <v>3831</v>
      </c>
      <c r="AD490" t="s">
        <v>3831</v>
      </c>
      <c r="AE490" t="s">
        <v>3831</v>
      </c>
      <c r="AF490" t="s">
        <v>3831</v>
      </c>
      <c r="AG490" t="s">
        <v>3831</v>
      </c>
      <c r="AH490" t="s">
        <v>3831</v>
      </c>
      <c r="AI490">
        <v>8.808389</v>
      </c>
    </row>
    <row r="491" spans="2:35" x14ac:dyDescent="0.25">
      <c r="B491">
        <v>1552</v>
      </c>
      <c r="C491" t="s">
        <v>4286</v>
      </c>
      <c r="D491">
        <v>828</v>
      </c>
      <c r="E491" t="s">
        <v>5431</v>
      </c>
      <c r="F491" t="s">
        <v>2540</v>
      </c>
      <c r="G491" t="s">
        <v>2541</v>
      </c>
      <c r="H491" t="s">
        <v>2542</v>
      </c>
      <c r="I491" t="s">
        <v>2543</v>
      </c>
      <c r="J491" t="s">
        <v>4296</v>
      </c>
      <c r="K491" s="16">
        <v>7292</v>
      </c>
      <c r="L491" t="s">
        <v>4296</v>
      </c>
      <c r="M491">
        <v>1973</v>
      </c>
      <c r="N491" t="s">
        <v>2544</v>
      </c>
      <c r="O491" t="s">
        <v>2545</v>
      </c>
      <c r="P491" t="s">
        <v>2561</v>
      </c>
      <c r="Q491" t="s">
        <v>4858</v>
      </c>
      <c r="R491" t="s">
        <v>2548</v>
      </c>
      <c r="S491" t="s">
        <v>2549</v>
      </c>
      <c r="U491">
        <v>0</v>
      </c>
      <c r="V491">
        <v>0</v>
      </c>
      <c r="X491" t="s">
        <v>5432</v>
      </c>
      <c r="Y491" s="266">
        <v>44386.340115740742</v>
      </c>
      <c r="Z491" t="s">
        <v>3829</v>
      </c>
      <c r="AA491" s="266">
        <v>44386.340115740742</v>
      </c>
      <c r="AB491" t="s">
        <v>3829</v>
      </c>
      <c r="AC491" t="s">
        <v>3831</v>
      </c>
      <c r="AD491" t="s">
        <v>3831</v>
      </c>
      <c r="AE491" t="s">
        <v>3831</v>
      </c>
      <c r="AF491" t="s">
        <v>3831</v>
      </c>
      <c r="AG491" t="s">
        <v>3831</v>
      </c>
      <c r="AH491" t="s">
        <v>3831</v>
      </c>
      <c r="AI491">
        <v>15.877703</v>
      </c>
    </row>
    <row r="492" spans="2:35" x14ac:dyDescent="0.25">
      <c r="B492">
        <v>1602</v>
      </c>
      <c r="C492" t="s">
        <v>4286</v>
      </c>
      <c r="D492">
        <v>888130</v>
      </c>
      <c r="E492" t="s">
        <v>2787</v>
      </c>
      <c r="F492" t="s">
        <v>2540</v>
      </c>
      <c r="G492" t="s">
        <v>41</v>
      </c>
      <c r="H492" t="s">
        <v>2542</v>
      </c>
      <c r="I492" t="s">
        <v>2543</v>
      </c>
      <c r="J492" t="s">
        <v>4292</v>
      </c>
      <c r="K492" t="s">
        <v>4176</v>
      </c>
      <c r="L492" t="s">
        <v>4292</v>
      </c>
      <c r="M492">
        <v>1994</v>
      </c>
      <c r="N492" t="s">
        <v>2579</v>
      </c>
      <c r="O492" t="s">
        <v>2595</v>
      </c>
      <c r="P492" t="s">
        <v>2626</v>
      </c>
      <c r="Q492" t="s">
        <v>2788</v>
      </c>
      <c r="R492" t="s">
        <v>2548</v>
      </c>
      <c r="S492" t="s">
        <v>2549</v>
      </c>
      <c r="T492" t="s">
        <v>2550</v>
      </c>
      <c r="U492">
        <v>32.241726999999997</v>
      </c>
      <c r="V492">
        <v>0</v>
      </c>
      <c r="W492" t="s">
        <v>5433</v>
      </c>
      <c r="X492" t="s">
        <v>5434</v>
      </c>
      <c r="Y492" s="266">
        <v>44386.340115740742</v>
      </c>
      <c r="Z492" t="s">
        <v>3829</v>
      </c>
      <c r="AA492" s="266">
        <v>44424.405462962961</v>
      </c>
      <c r="AB492" t="s">
        <v>3829</v>
      </c>
      <c r="AC492" t="s">
        <v>3830</v>
      </c>
      <c r="AD492" t="s">
        <v>3831</v>
      </c>
      <c r="AE492" t="s">
        <v>3831</v>
      </c>
      <c r="AF492" t="s">
        <v>3831</v>
      </c>
      <c r="AG492" t="s">
        <v>3831</v>
      </c>
      <c r="AH492" t="s">
        <v>3831</v>
      </c>
      <c r="AI492">
        <v>32.241726999999997</v>
      </c>
    </row>
    <row r="493" spans="2:35" x14ac:dyDescent="0.25">
      <c r="B493">
        <v>1608</v>
      </c>
      <c r="C493" t="s">
        <v>4286</v>
      </c>
      <c r="D493">
        <v>888140</v>
      </c>
      <c r="E493" t="s">
        <v>2789</v>
      </c>
      <c r="F493" t="s">
        <v>2540</v>
      </c>
      <c r="G493" t="s">
        <v>41</v>
      </c>
      <c r="H493" t="s">
        <v>2542</v>
      </c>
      <c r="I493" t="s">
        <v>2543</v>
      </c>
      <c r="J493" t="s">
        <v>4292</v>
      </c>
      <c r="K493" t="s">
        <v>4230</v>
      </c>
      <c r="L493" t="s">
        <v>4292</v>
      </c>
      <c r="M493">
        <v>2019</v>
      </c>
      <c r="N493" t="s">
        <v>2544</v>
      </c>
      <c r="O493" t="s">
        <v>2660</v>
      </c>
      <c r="P493" t="s">
        <v>2743</v>
      </c>
      <c r="Q493" t="s">
        <v>2661</v>
      </c>
      <c r="R493" t="s">
        <v>2548</v>
      </c>
      <c r="S493" t="s">
        <v>2549</v>
      </c>
      <c r="T493" t="s">
        <v>2550</v>
      </c>
      <c r="U493">
        <v>7.8715089999999996</v>
      </c>
      <c r="V493">
        <v>0</v>
      </c>
      <c r="W493" t="s">
        <v>5435</v>
      </c>
      <c r="X493" t="s">
        <v>5436</v>
      </c>
      <c r="Y493" s="266">
        <v>44386.340115740742</v>
      </c>
      <c r="Z493" t="s">
        <v>3829</v>
      </c>
      <c r="AA493" s="266">
        <v>44425.412708333337</v>
      </c>
      <c r="AB493" t="s">
        <v>3829</v>
      </c>
      <c r="AC493" t="s">
        <v>3830</v>
      </c>
      <c r="AD493" t="s">
        <v>3831</v>
      </c>
      <c r="AE493" t="s">
        <v>3831</v>
      </c>
      <c r="AF493" t="s">
        <v>3831</v>
      </c>
      <c r="AG493" t="s">
        <v>3831</v>
      </c>
      <c r="AH493" t="s">
        <v>3831</v>
      </c>
      <c r="AI493">
        <v>7.8715060000000001</v>
      </c>
    </row>
    <row r="494" spans="2:35" x14ac:dyDescent="0.25">
      <c r="B494">
        <v>1609</v>
      </c>
      <c r="C494" t="s">
        <v>4286</v>
      </c>
      <c r="D494">
        <v>888141</v>
      </c>
      <c r="E494" t="s">
        <v>2790</v>
      </c>
      <c r="F494" t="s">
        <v>2540</v>
      </c>
      <c r="G494" t="s">
        <v>41</v>
      </c>
      <c r="H494" t="s">
        <v>2542</v>
      </c>
      <c r="I494" t="s">
        <v>2543</v>
      </c>
      <c r="J494" t="s">
        <v>4292</v>
      </c>
      <c r="K494" t="s">
        <v>4230</v>
      </c>
      <c r="L494" t="s">
        <v>4292</v>
      </c>
      <c r="M494">
        <v>2019</v>
      </c>
      <c r="N494" t="s">
        <v>2544</v>
      </c>
      <c r="O494" t="s">
        <v>2660</v>
      </c>
      <c r="P494" t="s">
        <v>2743</v>
      </c>
      <c r="Q494" t="s">
        <v>2661</v>
      </c>
      <c r="R494" t="s">
        <v>2548</v>
      </c>
      <c r="S494" t="s">
        <v>2549</v>
      </c>
      <c r="T494" t="s">
        <v>2550</v>
      </c>
      <c r="U494">
        <v>7.8231890000000002</v>
      </c>
      <c r="V494">
        <v>0</v>
      </c>
      <c r="W494" t="s">
        <v>5437</v>
      </c>
      <c r="X494" t="s">
        <v>5438</v>
      </c>
      <c r="Y494" s="266">
        <v>44386.340115740742</v>
      </c>
      <c r="Z494" t="s">
        <v>3829</v>
      </c>
      <c r="AA494" s="266">
        <v>44425.422407407408</v>
      </c>
      <c r="AB494" t="s">
        <v>3829</v>
      </c>
      <c r="AC494" t="s">
        <v>3830</v>
      </c>
      <c r="AD494" t="s">
        <v>3831</v>
      </c>
      <c r="AE494" t="s">
        <v>3831</v>
      </c>
      <c r="AF494" t="s">
        <v>3831</v>
      </c>
      <c r="AG494" t="s">
        <v>3831</v>
      </c>
      <c r="AH494" t="s">
        <v>3831</v>
      </c>
      <c r="AI494">
        <v>7.8231799999999998</v>
      </c>
    </row>
    <row r="495" spans="2:35" x14ac:dyDescent="0.25">
      <c r="B495">
        <v>1610</v>
      </c>
      <c r="C495" t="s">
        <v>4286</v>
      </c>
      <c r="D495">
        <v>888142</v>
      </c>
      <c r="E495" t="s">
        <v>2791</v>
      </c>
      <c r="F495" t="s">
        <v>2540</v>
      </c>
      <c r="G495" t="s">
        <v>41</v>
      </c>
      <c r="H495" t="s">
        <v>2542</v>
      </c>
      <c r="I495" t="s">
        <v>2543</v>
      </c>
      <c r="J495" t="s">
        <v>4300</v>
      </c>
      <c r="K495" t="s">
        <v>3842</v>
      </c>
      <c r="L495" t="s">
        <v>4300</v>
      </c>
      <c r="M495">
        <v>2019</v>
      </c>
      <c r="N495" t="s">
        <v>2544</v>
      </c>
      <c r="O495" t="s">
        <v>2660</v>
      </c>
      <c r="P495" t="s">
        <v>2672</v>
      </c>
      <c r="Q495" t="s">
        <v>2661</v>
      </c>
      <c r="R495" t="s">
        <v>2548</v>
      </c>
      <c r="S495" t="s">
        <v>2549</v>
      </c>
      <c r="T495" t="s">
        <v>2550</v>
      </c>
      <c r="U495">
        <v>7.5977680000000003</v>
      </c>
      <c r="V495">
        <v>0</v>
      </c>
      <c r="X495" t="s">
        <v>5439</v>
      </c>
      <c r="Y495" s="266">
        <v>44386.340115740742</v>
      </c>
      <c r="Z495" t="s">
        <v>3829</v>
      </c>
      <c r="AA495" s="266">
        <v>44425.423680555556</v>
      </c>
      <c r="AB495" t="s">
        <v>3829</v>
      </c>
      <c r="AC495" t="s">
        <v>3830</v>
      </c>
      <c r="AD495" t="s">
        <v>3831</v>
      </c>
      <c r="AE495" t="s">
        <v>3831</v>
      </c>
      <c r="AF495" t="s">
        <v>3831</v>
      </c>
      <c r="AG495" t="s">
        <v>3831</v>
      </c>
      <c r="AH495" t="s">
        <v>3831</v>
      </c>
      <c r="AI495">
        <v>7.5977680000000003</v>
      </c>
    </row>
    <row r="496" spans="2:35" x14ac:dyDescent="0.25">
      <c r="B496">
        <v>1613</v>
      </c>
      <c r="C496" t="s">
        <v>4286</v>
      </c>
      <c r="D496">
        <v>888143</v>
      </c>
      <c r="E496" t="s">
        <v>5440</v>
      </c>
      <c r="F496" t="s">
        <v>2540</v>
      </c>
      <c r="H496" t="s">
        <v>2542</v>
      </c>
      <c r="I496" t="s">
        <v>2543</v>
      </c>
      <c r="J496" t="s">
        <v>4300</v>
      </c>
      <c r="K496" t="s">
        <v>3864</v>
      </c>
      <c r="L496" t="s">
        <v>4300</v>
      </c>
      <c r="M496">
        <v>2019</v>
      </c>
      <c r="N496" t="s">
        <v>2544</v>
      </c>
      <c r="O496" t="s">
        <v>2660</v>
      </c>
      <c r="P496" t="s">
        <v>2672</v>
      </c>
      <c r="Q496" t="s">
        <v>2661</v>
      </c>
      <c r="R496" t="s">
        <v>2548</v>
      </c>
      <c r="S496" t="s">
        <v>2549</v>
      </c>
      <c r="U496">
        <v>0</v>
      </c>
      <c r="V496">
        <v>0</v>
      </c>
      <c r="X496" t="s">
        <v>5441</v>
      </c>
      <c r="Y496" s="266">
        <v>44386.340115740742</v>
      </c>
      <c r="Z496" t="s">
        <v>3829</v>
      </c>
      <c r="AA496" s="266">
        <v>44386.340115740742</v>
      </c>
      <c r="AB496" t="s">
        <v>3829</v>
      </c>
      <c r="AC496" t="s">
        <v>3831</v>
      </c>
      <c r="AD496" t="s">
        <v>3831</v>
      </c>
      <c r="AE496" t="s">
        <v>3831</v>
      </c>
      <c r="AF496" t="s">
        <v>3831</v>
      </c>
      <c r="AG496" t="s">
        <v>3831</v>
      </c>
      <c r="AH496" t="s">
        <v>3831</v>
      </c>
      <c r="AI496">
        <v>8.7962620000000005</v>
      </c>
    </row>
    <row r="497" spans="2:35" x14ac:dyDescent="0.25">
      <c r="B497">
        <v>1621</v>
      </c>
      <c r="C497" t="s">
        <v>4286</v>
      </c>
      <c r="D497">
        <v>888148</v>
      </c>
      <c r="E497" t="s">
        <v>5442</v>
      </c>
      <c r="F497" t="s">
        <v>2540</v>
      </c>
      <c r="H497" t="s">
        <v>4984</v>
      </c>
      <c r="I497" t="s">
        <v>4125</v>
      </c>
      <c r="M497">
        <v>2019</v>
      </c>
      <c r="N497" t="s">
        <v>4985</v>
      </c>
      <c r="O497" t="s">
        <v>2595</v>
      </c>
      <c r="P497" t="s">
        <v>2608</v>
      </c>
      <c r="Q497" t="s">
        <v>3875</v>
      </c>
      <c r="R497" t="s">
        <v>2548</v>
      </c>
      <c r="S497" t="s">
        <v>2549</v>
      </c>
      <c r="U497">
        <v>0</v>
      </c>
      <c r="V497">
        <v>0</v>
      </c>
      <c r="X497" t="s">
        <v>5443</v>
      </c>
      <c r="Y497" s="266">
        <v>44386.340115740742</v>
      </c>
      <c r="Z497" t="s">
        <v>3829</v>
      </c>
      <c r="AA497" s="266">
        <v>44386.340115740742</v>
      </c>
      <c r="AB497" t="s">
        <v>3829</v>
      </c>
      <c r="AC497" t="s">
        <v>3831</v>
      </c>
      <c r="AD497" t="s">
        <v>3831</v>
      </c>
      <c r="AE497" t="s">
        <v>3831</v>
      </c>
      <c r="AF497" t="s">
        <v>3831</v>
      </c>
      <c r="AG497" t="s">
        <v>3831</v>
      </c>
      <c r="AH497" t="s">
        <v>3831</v>
      </c>
      <c r="AI497">
        <v>20.362765</v>
      </c>
    </row>
    <row r="498" spans="2:35" x14ac:dyDescent="0.25">
      <c r="B498">
        <v>1622</v>
      </c>
      <c r="C498" t="s">
        <v>4286</v>
      </c>
      <c r="D498">
        <v>888149</v>
      </c>
      <c r="E498" t="s">
        <v>5444</v>
      </c>
      <c r="F498" t="s">
        <v>2540</v>
      </c>
      <c r="H498" t="s">
        <v>4984</v>
      </c>
      <c r="I498" t="s">
        <v>4125</v>
      </c>
      <c r="M498">
        <v>2019</v>
      </c>
      <c r="N498" t="s">
        <v>4985</v>
      </c>
      <c r="O498" t="s">
        <v>2595</v>
      </c>
      <c r="P498" t="s">
        <v>2608</v>
      </c>
      <c r="Q498" t="s">
        <v>3875</v>
      </c>
      <c r="R498" t="s">
        <v>2548</v>
      </c>
      <c r="S498" t="s">
        <v>2549</v>
      </c>
      <c r="U498">
        <v>0</v>
      </c>
      <c r="V498">
        <v>0</v>
      </c>
      <c r="X498" t="s">
        <v>5445</v>
      </c>
      <c r="Y498" s="266">
        <v>44386.340115740742</v>
      </c>
      <c r="Z498" t="s">
        <v>3829</v>
      </c>
      <c r="AA498" s="266">
        <v>44386.340115740742</v>
      </c>
      <c r="AB498" t="s">
        <v>3829</v>
      </c>
      <c r="AC498" t="s">
        <v>3831</v>
      </c>
      <c r="AD498" t="s">
        <v>3831</v>
      </c>
      <c r="AE498" t="s">
        <v>3831</v>
      </c>
      <c r="AF498" t="s">
        <v>3831</v>
      </c>
      <c r="AG498" t="s">
        <v>3831</v>
      </c>
      <c r="AH498" t="s">
        <v>3831</v>
      </c>
      <c r="AI498">
        <v>18.945913000000001</v>
      </c>
    </row>
    <row r="499" spans="2:35" x14ac:dyDescent="0.25">
      <c r="B499">
        <v>1633</v>
      </c>
      <c r="C499" t="s">
        <v>4286</v>
      </c>
      <c r="D499">
        <v>847</v>
      </c>
      <c r="E499" t="s">
        <v>2792</v>
      </c>
      <c r="F499" t="s">
        <v>2540</v>
      </c>
      <c r="G499" t="s">
        <v>2541</v>
      </c>
      <c r="H499" t="s">
        <v>2542</v>
      </c>
      <c r="I499" t="s">
        <v>2543</v>
      </c>
      <c r="J499" t="s">
        <v>4300</v>
      </c>
      <c r="K499" t="s">
        <v>3974</v>
      </c>
      <c r="L499" t="s">
        <v>4300</v>
      </c>
      <c r="M499">
        <v>2004</v>
      </c>
      <c r="N499" t="s">
        <v>2544</v>
      </c>
      <c r="O499" t="s">
        <v>2545</v>
      </c>
      <c r="P499" t="s">
        <v>2723</v>
      </c>
      <c r="Q499" t="s">
        <v>2793</v>
      </c>
      <c r="R499" t="s">
        <v>2548</v>
      </c>
      <c r="S499" t="s">
        <v>2549</v>
      </c>
      <c r="T499" t="s">
        <v>2550</v>
      </c>
      <c r="U499">
        <v>45.889797999999999</v>
      </c>
      <c r="V499">
        <v>0</v>
      </c>
      <c r="W499" t="s">
        <v>4325</v>
      </c>
      <c r="X499" t="s">
        <v>5446</v>
      </c>
      <c r="Y499" s="266">
        <v>44386.340115740742</v>
      </c>
      <c r="Z499" t="s">
        <v>3829</v>
      </c>
      <c r="AA499" s="266">
        <v>44427.529328703706</v>
      </c>
      <c r="AB499" t="s">
        <v>3829</v>
      </c>
      <c r="AC499" t="s">
        <v>3934</v>
      </c>
      <c r="AD499" t="s">
        <v>3831</v>
      </c>
      <c r="AE499" t="s">
        <v>3831</v>
      </c>
      <c r="AF499" t="s">
        <v>3831</v>
      </c>
      <c r="AG499" t="s">
        <v>3831</v>
      </c>
      <c r="AH499" t="s">
        <v>3831</v>
      </c>
      <c r="AI499">
        <v>45.889797999999999</v>
      </c>
    </row>
    <row r="500" spans="2:35" x14ac:dyDescent="0.25">
      <c r="B500">
        <v>1643</v>
      </c>
      <c r="C500" t="s">
        <v>4286</v>
      </c>
      <c r="D500">
        <v>735</v>
      </c>
      <c r="E500" t="s">
        <v>5447</v>
      </c>
      <c r="F500" t="s">
        <v>2540</v>
      </c>
      <c r="H500" t="s">
        <v>2542</v>
      </c>
      <c r="I500" t="s">
        <v>2543</v>
      </c>
      <c r="J500" t="s">
        <v>4292</v>
      </c>
      <c r="L500" t="s">
        <v>4292</v>
      </c>
      <c r="M500">
        <v>2013</v>
      </c>
      <c r="N500" t="s">
        <v>2544</v>
      </c>
      <c r="O500" t="s">
        <v>2584</v>
      </c>
      <c r="P500" t="s">
        <v>2585</v>
      </c>
      <c r="Q500" t="s">
        <v>4356</v>
      </c>
      <c r="R500" t="s">
        <v>2548</v>
      </c>
      <c r="S500" t="s">
        <v>2549</v>
      </c>
      <c r="U500">
        <v>0</v>
      </c>
      <c r="V500">
        <v>0</v>
      </c>
      <c r="X500" t="s">
        <v>5448</v>
      </c>
      <c r="Y500" s="266">
        <v>44386.340115740742</v>
      </c>
      <c r="Z500" t="s">
        <v>3829</v>
      </c>
      <c r="AA500" s="266">
        <v>44386.340115740742</v>
      </c>
      <c r="AB500" t="s">
        <v>3829</v>
      </c>
      <c r="AC500" t="s">
        <v>3831</v>
      </c>
      <c r="AD500" t="s">
        <v>3831</v>
      </c>
      <c r="AE500" t="s">
        <v>3831</v>
      </c>
      <c r="AF500" t="s">
        <v>3831</v>
      </c>
      <c r="AG500" t="s">
        <v>3831</v>
      </c>
      <c r="AH500" t="s">
        <v>3831</v>
      </c>
      <c r="AI500">
        <v>78.879436999999996</v>
      </c>
    </row>
    <row r="501" spans="2:35" x14ac:dyDescent="0.25">
      <c r="B501">
        <v>1644</v>
      </c>
      <c r="C501" t="s">
        <v>4286</v>
      </c>
      <c r="D501">
        <v>762</v>
      </c>
      <c r="E501" t="s">
        <v>5449</v>
      </c>
      <c r="F501" t="s">
        <v>2540</v>
      </c>
      <c r="H501" t="s">
        <v>2542</v>
      </c>
      <c r="I501" t="s">
        <v>2543</v>
      </c>
      <c r="J501" t="s">
        <v>4296</v>
      </c>
      <c r="L501" t="s">
        <v>4296</v>
      </c>
      <c r="M501">
        <v>1997</v>
      </c>
      <c r="N501" t="s">
        <v>2544</v>
      </c>
      <c r="O501" t="s">
        <v>2584</v>
      </c>
      <c r="P501" t="s">
        <v>2655</v>
      </c>
      <c r="Q501" t="s">
        <v>5450</v>
      </c>
      <c r="R501" t="s">
        <v>2548</v>
      </c>
      <c r="S501" t="s">
        <v>2549</v>
      </c>
      <c r="U501">
        <v>0</v>
      </c>
      <c r="V501">
        <v>0</v>
      </c>
      <c r="X501" t="s">
        <v>5451</v>
      </c>
      <c r="Y501" s="266">
        <v>44386.340115740742</v>
      </c>
      <c r="Z501" t="s">
        <v>3829</v>
      </c>
      <c r="AA501" s="266">
        <v>44386.340115740742</v>
      </c>
      <c r="AB501" t="s">
        <v>3829</v>
      </c>
      <c r="AC501" t="s">
        <v>3831</v>
      </c>
      <c r="AD501" t="s">
        <v>3831</v>
      </c>
      <c r="AE501" t="s">
        <v>3831</v>
      </c>
      <c r="AF501" t="s">
        <v>3831</v>
      </c>
      <c r="AG501" t="s">
        <v>3831</v>
      </c>
      <c r="AH501" t="s">
        <v>3831</v>
      </c>
      <c r="AI501">
        <v>76.615101999999993</v>
      </c>
    </row>
    <row r="502" spans="2:35" x14ac:dyDescent="0.25">
      <c r="B502">
        <v>1645</v>
      </c>
      <c r="C502" t="s">
        <v>4286</v>
      </c>
      <c r="D502">
        <v>844</v>
      </c>
      <c r="E502" t="s">
        <v>5452</v>
      </c>
      <c r="F502" t="s">
        <v>2540</v>
      </c>
      <c r="H502" t="s">
        <v>2542</v>
      </c>
      <c r="I502" t="s">
        <v>2543</v>
      </c>
      <c r="J502" t="s">
        <v>4367</v>
      </c>
      <c r="L502" t="s">
        <v>4367</v>
      </c>
      <c r="M502">
        <v>1973</v>
      </c>
      <c r="N502" t="s">
        <v>2544</v>
      </c>
      <c r="O502" t="s">
        <v>2660</v>
      </c>
      <c r="P502" t="s">
        <v>2733</v>
      </c>
      <c r="Q502" t="s">
        <v>2793</v>
      </c>
      <c r="R502" t="s">
        <v>2548</v>
      </c>
      <c r="S502" t="s">
        <v>2549</v>
      </c>
      <c r="U502">
        <v>0</v>
      </c>
      <c r="V502">
        <v>0</v>
      </c>
      <c r="X502" t="s">
        <v>5453</v>
      </c>
      <c r="Y502" s="266">
        <v>44386.340115740742</v>
      </c>
      <c r="Z502" t="s">
        <v>3829</v>
      </c>
      <c r="AA502" s="266">
        <v>44386.340115740742</v>
      </c>
      <c r="AB502" t="s">
        <v>3829</v>
      </c>
      <c r="AC502" t="s">
        <v>3831</v>
      </c>
      <c r="AD502" t="s">
        <v>3831</v>
      </c>
      <c r="AE502" t="s">
        <v>3831</v>
      </c>
      <c r="AF502" t="s">
        <v>3831</v>
      </c>
      <c r="AG502" t="s">
        <v>3831</v>
      </c>
      <c r="AH502" t="s">
        <v>3831</v>
      </c>
      <c r="AI502">
        <v>30.995501000000001</v>
      </c>
    </row>
    <row r="503" spans="2:35" x14ac:dyDescent="0.25">
      <c r="B503">
        <v>1646</v>
      </c>
      <c r="C503" t="s">
        <v>4286</v>
      </c>
      <c r="D503">
        <v>816</v>
      </c>
      <c r="E503" t="s">
        <v>5454</v>
      </c>
      <c r="F503" t="s">
        <v>2540</v>
      </c>
      <c r="H503" t="s">
        <v>2542</v>
      </c>
      <c r="I503" t="s">
        <v>2710</v>
      </c>
      <c r="J503" t="s">
        <v>4296</v>
      </c>
      <c r="L503" t="s">
        <v>4296</v>
      </c>
      <c r="M503">
        <v>1976</v>
      </c>
      <c r="N503" t="s">
        <v>2544</v>
      </c>
      <c r="O503" t="s">
        <v>2545</v>
      </c>
      <c r="P503" t="s">
        <v>2570</v>
      </c>
      <c r="Q503" t="s">
        <v>4323</v>
      </c>
      <c r="R503" t="s">
        <v>2548</v>
      </c>
      <c r="S503" t="s">
        <v>2549</v>
      </c>
      <c r="U503">
        <v>0</v>
      </c>
      <c r="V503">
        <v>0</v>
      </c>
      <c r="X503" t="s">
        <v>5455</v>
      </c>
      <c r="Y503" s="266">
        <v>44386.340115740742</v>
      </c>
      <c r="Z503" t="s">
        <v>3829</v>
      </c>
      <c r="AA503" s="266">
        <v>44386.340115740742</v>
      </c>
      <c r="AB503" t="s">
        <v>3829</v>
      </c>
      <c r="AC503" t="s">
        <v>3831</v>
      </c>
      <c r="AD503" t="s">
        <v>3831</v>
      </c>
      <c r="AE503" t="s">
        <v>3831</v>
      </c>
      <c r="AF503" t="s">
        <v>3831</v>
      </c>
      <c r="AG503" t="s">
        <v>3831</v>
      </c>
      <c r="AH503" t="s">
        <v>3831</v>
      </c>
      <c r="AI503">
        <v>26.281842999999999</v>
      </c>
    </row>
    <row r="504" spans="2:35" x14ac:dyDescent="0.25">
      <c r="B504">
        <v>1647</v>
      </c>
      <c r="C504" t="s">
        <v>4286</v>
      </c>
      <c r="D504">
        <v>888152</v>
      </c>
      <c r="E504" t="s">
        <v>5456</v>
      </c>
      <c r="F504" t="s">
        <v>2540</v>
      </c>
      <c r="H504" t="s">
        <v>4984</v>
      </c>
      <c r="I504" t="s">
        <v>4125</v>
      </c>
      <c r="K504" t="s">
        <v>3842</v>
      </c>
      <c r="M504">
        <v>2020</v>
      </c>
      <c r="N504" t="s">
        <v>4985</v>
      </c>
      <c r="O504" t="s">
        <v>2584</v>
      </c>
      <c r="P504" t="s">
        <v>2585</v>
      </c>
      <c r="Q504" t="s">
        <v>4177</v>
      </c>
      <c r="R504" t="s">
        <v>2548</v>
      </c>
      <c r="S504" t="s">
        <v>2549</v>
      </c>
      <c r="U504">
        <v>0</v>
      </c>
      <c r="V504">
        <v>0</v>
      </c>
      <c r="X504" t="s">
        <v>5457</v>
      </c>
      <c r="Y504" s="266">
        <v>44386.340115740742</v>
      </c>
      <c r="Z504" t="s">
        <v>3829</v>
      </c>
      <c r="AA504" s="266">
        <v>44386.340115740742</v>
      </c>
      <c r="AB504" t="s">
        <v>3829</v>
      </c>
      <c r="AC504" t="s">
        <v>3831</v>
      </c>
      <c r="AD504" t="s">
        <v>3831</v>
      </c>
      <c r="AE504" t="s">
        <v>3831</v>
      </c>
      <c r="AF504" t="s">
        <v>3831</v>
      </c>
      <c r="AG504" t="s">
        <v>3831</v>
      </c>
      <c r="AH504" t="s">
        <v>3831</v>
      </c>
      <c r="AI504">
        <v>7.2754630000000002</v>
      </c>
    </row>
    <row r="505" spans="2:35" x14ac:dyDescent="0.25">
      <c r="B505">
        <v>1650</v>
      </c>
      <c r="C505" t="s">
        <v>4286</v>
      </c>
      <c r="D505">
        <v>888156</v>
      </c>
      <c r="E505" t="s">
        <v>5458</v>
      </c>
      <c r="F505" t="s">
        <v>2540</v>
      </c>
      <c r="G505" t="s">
        <v>41</v>
      </c>
      <c r="H505" t="s">
        <v>4984</v>
      </c>
      <c r="I505" t="s">
        <v>4125</v>
      </c>
      <c r="J505" t="s">
        <v>41</v>
      </c>
      <c r="K505" t="s">
        <v>4560</v>
      </c>
      <c r="L505" t="s">
        <v>41</v>
      </c>
      <c r="M505">
        <v>1991</v>
      </c>
      <c r="N505" t="s">
        <v>4985</v>
      </c>
      <c r="O505" t="s">
        <v>2595</v>
      </c>
      <c r="P505" t="s">
        <v>2608</v>
      </c>
      <c r="Q505" t="s">
        <v>5223</v>
      </c>
      <c r="R505" t="s">
        <v>2548</v>
      </c>
      <c r="S505" t="s">
        <v>2549</v>
      </c>
      <c r="T505" t="s">
        <v>4481</v>
      </c>
      <c r="U505">
        <v>0</v>
      </c>
      <c r="V505">
        <v>0</v>
      </c>
      <c r="X505" t="s">
        <v>5459</v>
      </c>
      <c r="Y505" s="266">
        <v>44386.340115740742</v>
      </c>
      <c r="Z505" t="s">
        <v>3829</v>
      </c>
      <c r="AA505" s="266">
        <v>44386.340115740742</v>
      </c>
      <c r="AB505" t="s">
        <v>3829</v>
      </c>
      <c r="AC505" t="s">
        <v>3831</v>
      </c>
      <c r="AD505" t="s">
        <v>3831</v>
      </c>
      <c r="AE505" t="s">
        <v>3831</v>
      </c>
      <c r="AF505" t="s">
        <v>3831</v>
      </c>
      <c r="AG505" t="s">
        <v>3831</v>
      </c>
      <c r="AH505" t="s">
        <v>3831</v>
      </c>
      <c r="AI505">
        <v>36.737518999999999</v>
      </c>
    </row>
    <row r="506" spans="2:35" x14ac:dyDescent="0.25">
      <c r="B506">
        <v>1652</v>
      </c>
      <c r="C506" t="s">
        <v>4286</v>
      </c>
      <c r="D506">
        <v>888159</v>
      </c>
      <c r="E506" t="s">
        <v>5460</v>
      </c>
      <c r="F506" t="s">
        <v>2540</v>
      </c>
      <c r="H506" t="s">
        <v>4639</v>
      </c>
      <c r="I506" t="s">
        <v>4640</v>
      </c>
      <c r="M506">
        <v>2005</v>
      </c>
      <c r="N506" t="s">
        <v>4641</v>
      </c>
      <c r="O506" t="s">
        <v>2580</v>
      </c>
      <c r="P506" t="s">
        <v>4162</v>
      </c>
      <c r="Q506" t="s">
        <v>4222</v>
      </c>
      <c r="R506" t="s">
        <v>2548</v>
      </c>
      <c r="S506" t="s">
        <v>2549</v>
      </c>
      <c r="U506">
        <v>0</v>
      </c>
      <c r="V506">
        <v>0</v>
      </c>
      <c r="X506" t="s">
        <v>5461</v>
      </c>
      <c r="Y506" s="266">
        <v>44386.340115740742</v>
      </c>
      <c r="Z506" t="s">
        <v>3829</v>
      </c>
      <c r="AA506" s="266">
        <v>44386.340115740742</v>
      </c>
      <c r="AB506" t="s">
        <v>3829</v>
      </c>
      <c r="AC506" t="s">
        <v>3831</v>
      </c>
      <c r="AD506" t="s">
        <v>3831</v>
      </c>
      <c r="AE506" t="s">
        <v>3831</v>
      </c>
      <c r="AF506" t="s">
        <v>3831</v>
      </c>
      <c r="AG506" t="s">
        <v>3831</v>
      </c>
      <c r="AH506" t="s">
        <v>3831</v>
      </c>
      <c r="AI506">
        <v>44.277734000000002</v>
      </c>
    </row>
    <row r="507" spans="2:35" x14ac:dyDescent="0.25">
      <c r="B507">
        <v>1653</v>
      </c>
      <c r="C507" t="s">
        <v>4286</v>
      </c>
      <c r="D507">
        <v>888160</v>
      </c>
      <c r="E507" t="s">
        <v>2794</v>
      </c>
      <c r="F507" t="s">
        <v>2540</v>
      </c>
      <c r="G507" t="s">
        <v>41</v>
      </c>
      <c r="H507" t="s">
        <v>2542</v>
      </c>
      <c r="I507" t="s">
        <v>2710</v>
      </c>
      <c r="J507" t="s">
        <v>4408</v>
      </c>
      <c r="K507" t="s">
        <v>41</v>
      </c>
      <c r="L507" t="s">
        <v>4408</v>
      </c>
      <c r="M507">
        <v>2018</v>
      </c>
      <c r="N507" t="s">
        <v>2544</v>
      </c>
      <c r="O507" t="s">
        <v>2545</v>
      </c>
      <c r="P507" t="s">
        <v>2744</v>
      </c>
      <c r="Q507" t="s">
        <v>2795</v>
      </c>
      <c r="R507" t="s">
        <v>2796</v>
      </c>
      <c r="S507" t="s">
        <v>2549</v>
      </c>
      <c r="T507" t="s">
        <v>2550</v>
      </c>
      <c r="U507">
        <v>10.978489</v>
      </c>
      <c r="V507">
        <v>0</v>
      </c>
      <c r="W507" t="s">
        <v>4325</v>
      </c>
      <c r="X507" t="s">
        <v>5462</v>
      </c>
      <c r="Y507" s="266">
        <v>44386.340115740742</v>
      </c>
      <c r="Z507" t="s">
        <v>3829</v>
      </c>
      <c r="AA507" s="266">
        <v>44428.367812500001</v>
      </c>
      <c r="AB507" t="s">
        <v>3829</v>
      </c>
      <c r="AC507" t="s">
        <v>3934</v>
      </c>
      <c r="AD507" t="s">
        <v>3831</v>
      </c>
      <c r="AE507" t="s">
        <v>3831</v>
      </c>
      <c r="AF507" t="s">
        <v>3831</v>
      </c>
      <c r="AG507" t="s">
        <v>3831</v>
      </c>
      <c r="AH507" t="s">
        <v>3831</v>
      </c>
      <c r="AI507">
        <v>10.978479</v>
      </c>
    </row>
    <row r="508" spans="2:35" x14ac:dyDescent="0.25">
      <c r="B508">
        <v>1654</v>
      </c>
      <c r="C508" t="s">
        <v>4286</v>
      </c>
      <c r="D508">
        <v>888161</v>
      </c>
      <c r="E508" t="s">
        <v>5463</v>
      </c>
      <c r="F508" t="s">
        <v>2540</v>
      </c>
      <c r="I508" t="s">
        <v>4125</v>
      </c>
      <c r="M508">
        <v>2018</v>
      </c>
      <c r="O508" t="s">
        <v>2545</v>
      </c>
      <c r="P508" t="s">
        <v>2744</v>
      </c>
      <c r="Q508" t="s">
        <v>5464</v>
      </c>
      <c r="R508" t="s">
        <v>2796</v>
      </c>
      <c r="S508" t="s">
        <v>2549</v>
      </c>
      <c r="U508">
        <v>0</v>
      </c>
      <c r="V508">
        <v>0</v>
      </c>
      <c r="X508" t="s">
        <v>5465</v>
      </c>
      <c r="Y508" s="266">
        <v>44386.340115740742</v>
      </c>
      <c r="Z508" t="s">
        <v>3829</v>
      </c>
      <c r="AA508" s="266">
        <v>44386.340115740742</v>
      </c>
      <c r="AB508" t="s">
        <v>3829</v>
      </c>
      <c r="AC508" t="s">
        <v>3831</v>
      </c>
      <c r="AD508" t="s">
        <v>3831</v>
      </c>
      <c r="AE508" t="s">
        <v>3831</v>
      </c>
      <c r="AF508" t="s">
        <v>3831</v>
      </c>
      <c r="AG508" t="s">
        <v>3831</v>
      </c>
      <c r="AH508" t="s">
        <v>3831</v>
      </c>
      <c r="AI508">
        <v>32.321219999999997</v>
      </c>
    </row>
    <row r="509" spans="2:35" x14ac:dyDescent="0.25">
      <c r="B509">
        <v>1657</v>
      </c>
      <c r="C509" t="s">
        <v>4286</v>
      </c>
      <c r="D509">
        <v>888162</v>
      </c>
      <c r="E509" t="s">
        <v>5466</v>
      </c>
      <c r="F509" t="s">
        <v>2540</v>
      </c>
      <c r="I509" t="s">
        <v>4125</v>
      </c>
      <c r="M509">
        <v>2018</v>
      </c>
      <c r="O509" t="s">
        <v>2545</v>
      </c>
      <c r="P509" t="s">
        <v>2744</v>
      </c>
      <c r="Q509" t="s">
        <v>5464</v>
      </c>
      <c r="R509" t="s">
        <v>2796</v>
      </c>
      <c r="S509" t="s">
        <v>2549</v>
      </c>
      <c r="U509">
        <v>0</v>
      </c>
      <c r="V509">
        <v>0</v>
      </c>
      <c r="X509" t="s">
        <v>5467</v>
      </c>
      <c r="Y509" s="266">
        <v>44386.340115740742</v>
      </c>
      <c r="Z509" t="s">
        <v>3829</v>
      </c>
      <c r="AA509" s="266">
        <v>44386.340115740742</v>
      </c>
      <c r="AB509" t="s">
        <v>3829</v>
      </c>
      <c r="AC509" t="s">
        <v>3831</v>
      </c>
      <c r="AD509" t="s">
        <v>3831</v>
      </c>
      <c r="AE509" t="s">
        <v>3831</v>
      </c>
      <c r="AF509" t="s">
        <v>3831</v>
      </c>
      <c r="AG509" t="s">
        <v>3831</v>
      </c>
      <c r="AH509" t="s">
        <v>3831</v>
      </c>
      <c r="AI509">
        <v>40.634886999999999</v>
      </c>
    </row>
    <row r="510" spans="2:35" x14ac:dyDescent="0.25">
      <c r="B510">
        <v>1658</v>
      </c>
      <c r="C510" t="s">
        <v>4286</v>
      </c>
      <c r="D510">
        <v>888163</v>
      </c>
      <c r="E510" t="s">
        <v>5468</v>
      </c>
      <c r="F510" t="s">
        <v>2540</v>
      </c>
      <c r="H510" t="s">
        <v>4984</v>
      </c>
      <c r="I510" t="s">
        <v>4125</v>
      </c>
      <c r="M510">
        <v>2018</v>
      </c>
      <c r="N510" t="s">
        <v>4985</v>
      </c>
      <c r="O510" t="s">
        <v>2545</v>
      </c>
      <c r="P510" t="s">
        <v>2744</v>
      </c>
      <c r="Q510" t="s">
        <v>5464</v>
      </c>
      <c r="R510" t="s">
        <v>2796</v>
      </c>
      <c r="S510" t="s">
        <v>2549</v>
      </c>
      <c r="U510">
        <v>0</v>
      </c>
      <c r="V510">
        <v>0</v>
      </c>
      <c r="X510" t="s">
        <v>5469</v>
      </c>
      <c r="Y510" s="266">
        <v>44386.340115740742</v>
      </c>
      <c r="Z510" t="s">
        <v>3829</v>
      </c>
      <c r="AA510" s="266">
        <v>44386.340115740742</v>
      </c>
      <c r="AB510" t="s">
        <v>3829</v>
      </c>
      <c r="AC510" t="s">
        <v>3831</v>
      </c>
      <c r="AD510" t="s">
        <v>3831</v>
      </c>
      <c r="AE510" t="s">
        <v>3831</v>
      </c>
      <c r="AF510" t="s">
        <v>3831</v>
      </c>
      <c r="AG510" t="s">
        <v>3831</v>
      </c>
      <c r="AH510" t="s">
        <v>3831</v>
      </c>
      <c r="AI510">
        <v>152.24919800000001</v>
      </c>
    </row>
    <row r="511" spans="2:35" x14ac:dyDescent="0.25">
      <c r="B511">
        <v>1659</v>
      </c>
      <c r="C511" t="s">
        <v>4286</v>
      </c>
      <c r="D511">
        <v>888159</v>
      </c>
      <c r="E511" t="s">
        <v>5470</v>
      </c>
      <c r="F511" t="s">
        <v>41</v>
      </c>
      <c r="G511" t="s">
        <v>41</v>
      </c>
      <c r="H511" t="s">
        <v>41</v>
      </c>
      <c r="I511" t="s">
        <v>41</v>
      </c>
      <c r="J511" t="s">
        <v>41</v>
      </c>
      <c r="K511" t="s">
        <v>41</v>
      </c>
      <c r="L511" t="s">
        <v>41</v>
      </c>
      <c r="M511" t="s">
        <v>41</v>
      </c>
      <c r="N511" t="s">
        <v>41</v>
      </c>
      <c r="O511" t="s">
        <v>2545</v>
      </c>
      <c r="P511" t="s">
        <v>2570</v>
      </c>
      <c r="Q511" t="s">
        <v>4329</v>
      </c>
      <c r="R511" t="s">
        <v>2548</v>
      </c>
      <c r="S511" t="s">
        <v>2549</v>
      </c>
      <c r="T511" t="s">
        <v>4660</v>
      </c>
      <c r="U511">
        <v>0</v>
      </c>
      <c r="V511">
        <v>0</v>
      </c>
      <c r="X511" t="s">
        <v>5471</v>
      </c>
      <c r="Y511" s="266">
        <v>44386.340115740742</v>
      </c>
      <c r="Z511" t="s">
        <v>3829</v>
      </c>
      <c r="AA511" s="266">
        <v>44386.340115740742</v>
      </c>
      <c r="AB511" t="s">
        <v>3829</v>
      </c>
      <c r="AC511" t="s">
        <v>3831</v>
      </c>
      <c r="AD511" t="s">
        <v>3831</v>
      </c>
      <c r="AE511" t="s">
        <v>3831</v>
      </c>
      <c r="AF511" t="s">
        <v>3831</v>
      </c>
      <c r="AG511" t="s">
        <v>3831</v>
      </c>
      <c r="AH511" t="s">
        <v>3831</v>
      </c>
      <c r="AI511">
        <v>16.448153999999999</v>
      </c>
    </row>
    <row r="512" spans="2:35" x14ac:dyDescent="0.25">
      <c r="B512">
        <v>1660</v>
      </c>
      <c r="C512" t="s">
        <v>4286</v>
      </c>
      <c r="D512">
        <v>888164</v>
      </c>
      <c r="E512" t="s">
        <v>5472</v>
      </c>
      <c r="H512" t="s">
        <v>4654</v>
      </c>
      <c r="I512" t="s">
        <v>4125</v>
      </c>
      <c r="K512" t="s">
        <v>5473</v>
      </c>
      <c r="M512">
        <v>1960</v>
      </c>
      <c r="N512" t="s">
        <v>4681</v>
      </c>
      <c r="O512" t="s">
        <v>2580</v>
      </c>
      <c r="P512" t="s">
        <v>4162</v>
      </c>
      <c r="Q512" t="s">
        <v>4156</v>
      </c>
      <c r="R512" t="s">
        <v>2548</v>
      </c>
      <c r="S512" t="s">
        <v>2549</v>
      </c>
      <c r="U512">
        <v>0</v>
      </c>
      <c r="V512">
        <v>0</v>
      </c>
      <c r="X512" t="s">
        <v>5474</v>
      </c>
      <c r="Y512" s="266">
        <v>44386.340115740742</v>
      </c>
      <c r="Z512" t="s">
        <v>3829</v>
      </c>
      <c r="AA512" s="266">
        <v>44386.340115740742</v>
      </c>
      <c r="AB512" t="s">
        <v>3829</v>
      </c>
      <c r="AC512" t="s">
        <v>3831</v>
      </c>
      <c r="AD512" t="s">
        <v>3831</v>
      </c>
      <c r="AE512" t="s">
        <v>3831</v>
      </c>
      <c r="AF512" t="s">
        <v>3831</v>
      </c>
      <c r="AG512" t="s">
        <v>3831</v>
      </c>
      <c r="AH512" t="s">
        <v>3831</v>
      </c>
      <c r="AI512">
        <v>37.825105999999998</v>
      </c>
    </row>
    <row r="513" spans="2:35" x14ac:dyDescent="0.25">
      <c r="B513">
        <v>1661</v>
      </c>
      <c r="C513" t="s">
        <v>4286</v>
      </c>
      <c r="D513">
        <v>971</v>
      </c>
      <c r="E513" t="s">
        <v>2797</v>
      </c>
      <c r="F513" t="s">
        <v>2540</v>
      </c>
      <c r="G513" t="s">
        <v>2541</v>
      </c>
      <c r="H513" t="s">
        <v>2542</v>
      </c>
      <c r="I513" t="s">
        <v>2543</v>
      </c>
      <c r="J513" t="s">
        <v>4292</v>
      </c>
      <c r="K513" t="s">
        <v>41</v>
      </c>
      <c r="L513" t="s">
        <v>4292</v>
      </c>
      <c r="M513">
        <v>2010</v>
      </c>
      <c r="N513" t="s">
        <v>2579</v>
      </c>
      <c r="O513" t="s">
        <v>2595</v>
      </c>
      <c r="P513" t="s">
        <v>2688</v>
      </c>
      <c r="Q513" t="s">
        <v>2798</v>
      </c>
      <c r="R513" t="s">
        <v>2548</v>
      </c>
      <c r="S513" t="s">
        <v>2549</v>
      </c>
      <c r="T513" t="s">
        <v>2550</v>
      </c>
      <c r="U513">
        <v>23.360945999999998</v>
      </c>
      <c r="V513">
        <v>0</v>
      </c>
      <c r="X513" t="s">
        <v>5475</v>
      </c>
      <c r="Y513" s="266">
        <v>44386.340115740742</v>
      </c>
      <c r="Z513" t="s">
        <v>3829</v>
      </c>
      <c r="AA513" s="266">
        <v>44425.378506944442</v>
      </c>
      <c r="AB513" t="s">
        <v>3829</v>
      </c>
      <c r="AC513" t="s">
        <v>4303</v>
      </c>
      <c r="AD513" t="s">
        <v>3831</v>
      </c>
      <c r="AE513" t="s">
        <v>3831</v>
      </c>
      <c r="AF513" t="s">
        <v>3831</v>
      </c>
      <c r="AG513" t="s">
        <v>3831</v>
      </c>
      <c r="AH513" t="s">
        <v>3831</v>
      </c>
      <c r="AI513">
        <v>23.360945999999998</v>
      </c>
    </row>
    <row r="514" spans="2:35" x14ac:dyDescent="0.25">
      <c r="B514">
        <v>1662</v>
      </c>
      <c r="C514" t="s">
        <v>4286</v>
      </c>
      <c r="D514" t="s">
        <v>5476</v>
      </c>
      <c r="E514" t="s">
        <v>4752</v>
      </c>
      <c r="F514" t="s">
        <v>2540</v>
      </c>
      <c r="G514" t="s">
        <v>41</v>
      </c>
      <c r="H514" t="s">
        <v>4654</v>
      </c>
      <c r="I514" t="s">
        <v>4640</v>
      </c>
      <c r="J514" t="s">
        <v>41</v>
      </c>
      <c r="K514" t="s">
        <v>4345</v>
      </c>
      <c r="L514" t="s">
        <v>41</v>
      </c>
      <c r="M514">
        <v>1937</v>
      </c>
      <c r="N514" t="s">
        <v>4681</v>
      </c>
      <c r="O514" t="s">
        <v>2591</v>
      </c>
      <c r="P514" t="s">
        <v>2591</v>
      </c>
      <c r="Q514" t="s">
        <v>4188</v>
      </c>
      <c r="R514" t="s">
        <v>2548</v>
      </c>
      <c r="S514" t="s">
        <v>2549</v>
      </c>
      <c r="T514" t="s">
        <v>4660</v>
      </c>
      <c r="U514">
        <v>0</v>
      </c>
      <c r="V514">
        <v>0</v>
      </c>
      <c r="X514" t="s">
        <v>5477</v>
      </c>
      <c r="Y514" s="266">
        <v>44386.340115740742</v>
      </c>
      <c r="Z514" t="s">
        <v>3829</v>
      </c>
      <c r="AA514" s="266">
        <v>44386.340115740742</v>
      </c>
      <c r="AB514" t="s">
        <v>3829</v>
      </c>
      <c r="AC514" t="s">
        <v>3831</v>
      </c>
      <c r="AD514" t="s">
        <v>3831</v>
      </c>
      <c r="AE514" t="s">
        <v>3831</v>
      </c>
      <c r="AF514" t="s">
        <v>3831</v>
      </c>
      <c r="AG514" t="s">
        <v>3831</v>
      </c>
      <c r="AH514" t="s">
        <v>3831</v>
      </c>
      <c r="AI514">
        <v>32.590938000000001</v>
      </c>
    </row>
    <row r="515" spans="2:35" x14ac:dyDescent="0.25">
      <c r="B515">
        <v>1663</v>
      </c>
      <c r="C515" t="s">
        <v>4286</v>
      </c>
      <c r="D515">
        <v>888165</v>
      </c>
      <c r="E515" t="s">
        <v>5478</v>
      </c>
      <c r="H515" t="s">
        <v>4639</v>
      </c>
      <c r="M515">
        <v>2020</v>
      </c>
      <c r="O515" t="s">
        <v>2584</v>
      </c>
      <c r="P515" t="s">
        <v>2692</v>
      </c>
      <c r="Q515" t="s">
        <v>4084</v>
      </c>
      <c r="R515" t="s">
        <v>2548</v>
      </c>
      <c r="S515" t="s">
        <v>2549</v>
      </c>
      <c r="U515">
        <v>0</v>
      </c>
      <c r="V515">
        <v>0</v>
      </c>
      <c r="X515" t="s">
        <v>5479</v>
      </c>
      <c r="Y515" s="266">
        <v>44386.340115740742</v>
      </c>
      <c r="Z515" t="s">
        <v>3829</v>
      </c>
      <c r="AA515" s="266">
        <v>44386.340115740742</v>
      </c>
      <c r="AB515" t="s">
        <v>3829</v>
      </c>
      <c r="AC515" t="s">
        <v>3831</v>
      </c>
      <c r="AD515" t="s">
        <v>3831</v>
      </c>
      <c r="AE515" t="s">
        <v>3831</v>
      </c>
      <c r="AF515" t="s">
        <v>3831</v>
      </c>
      <c r="AG515" t="s">
        <v>3831</v>
      </c>
      <c r="AH515" t="s">
        <v>3831</v>
      </c>
      <c r="AI515">
        <v>42.940579</v>
      </c>
    </row>
    <row r="516" spans="2:35" x14ac:dyDescent="0.25">
      <c r="B516">
        <v>1664</v>
      </c>
      <c r="C516" t="s">
        <v>4286</v>
      </c>
      <c r="D516">
        <v>928</v>
      </c>
      <c r="E516" t="s">
        <v>5480</v>
      </c>
      <c r="F516" t="s">
        <v>2540</v>
      </c>
      <c r="G516" t="s">
        <v>2541</v>
      </c>
      <c r="H516" t="s">
        <v>2542</v>
      </c>
      <c r="I516" t="s">
        <v>2543</v>
      </c>
      <c r="J516" t="s">
        <v>4292</v>
      </c>
      <c r="K516" s="16">
        <v>24836</v>
      </c>
      <c r="L516" t="s">
        <v>4292</v>
      </c>
      <c r="M516">
        <v>1989</v>
      </c>
      <c r="N516" t="s">
        <v>2579</v>
      </c>
      <c r="O516" t="s">
        <v>2595</v>
      </c>
      <c r="P516" t="s">
        <v>2596</v>
      </c>
      <c r="Q516" t="s">
        <v>4237</v>
      </c>
      <c r="R516" t="s">
        <v>2548</v>
      </c>
      <c r="S516" t="s">
        <v>2549</v>
      </c>
      <c r="T516" t="s">
        <v>41</v>
      </c>
      <c r="U516">
        <v>0</v>
      </c>
      <c r="V516">
        <v>0</v>
      </c>
      <c r="X516" t="s">
        <v>5481</v>
      </c>
      <c r="Y516" s="266">
        <v>44386.340115740742</v>
      </c>
      <c r="Z516" t="s">
        <v>3829</v>
      </c>
      <c r="AA516" s="266">
        <v>44386.340115740742</v>
      </c>
      <c r="AB516" t="s">
        <v>3829</v>
      </c>
      <c r="AC516" t="s">
        <v>3831</v>
      </c>
      <c r="AD516" t="s">
        <v>3831</v>
      </c>
      <c r="AE516" t="s">
        <v>3831</v>
      </c>
      <c r="AF516" t="s">
        <v>3831</v>
      </c>
      <c r="AG516" t="s">
        <v>3831</v>
      </c>
      <c r="AH516" t="s">
        <v>3831</v>
      </c>
      <c r="AI516">
        <v>50.929502999999997</v>
      </c>
    </row>
    <row r="517" spans="2:35" x14ac:dyDescent="0.25">
      <c r="B517">
        <v>1665</v>
      </c>
      <c r="C517" t="s">
        <v>4286</v>
      </c>
      <c r="D517">
        <v>948</v>
      </c>
      <c r="E517" t="s">
        <v>5482</v>
      </c>
      <c r="F517" t="s">
        <v>2540</v>
      </c>
      <c r="G517" t="s">
        <v>2541</v>
      </c>
      <c r="H517" t="s">
        <v>2542</v>
      </c>
      <c r="I517" t="s">
        <v>2543</v>
      </c>
      <c r="J517" t="s">
        <v>4292</v>
      </c>
      <c r="K517" t="s">
        <v>5483</v>
      </c>
      <c r="L517" t="s">
        <v>4292</v>
      </c>
      <c r="M517">
        <v>1991</v>
      </c>
      <c r="N517" t="s">
        <v>2579</v>
      </c>
      <c r="O517" t="s">
        <v>2595</v>
      </c>
      <c r="P517" t="s">
        <v>2608</v>
      </c>
      <c r="Q517" t="s">
        <v>2611</v>
      </c>
      <c r="R517" t="s">
        <v>2548</v>
      </c>
      <c r="S517" t="s">
        <v>2549</v>
      </c>
      <c r="U517">
        <v>0</v>
      </c>
      <c r="V517">
        <v>0</v>
      </c>
      <c r="X517" t="s">
        <v>5484</v>
      </c>
      <c r="Y517" s="266">
        <v>44386.340115740742</v>
      </c>
      <c r="Z517" t="s">
        <v>3829</v>
      </c>
      <c r="AA517" s="266">
        <v>44386.340115740742</v>
      </c>
      <c r="AB517" t="s">
        <v>3829</v>
      </c>
      <c r="AC517" t="s">
        <v>3831</v>
      </c>
      <c r="AD517" t="s">
        <v>3831</v>
      </c>
      <c r="AE517" t="s">
        <v>3831</v>
      </c>
      <c r="AF517" t="s">
        <v>3831</v>
      </c>
      <c r="AG517" t="s">
        <v>3831</v>
      </c>
      <c r="AH517" t="s">
        <v>3831</v>
      </c>
      <c r="AI517">
        <v>42.464281</v>
      </c>
    </row>
    <row r="518" spans="2:35" x14ac:dyDescent="0.25">
      <c r="B518">
        <v>1666</v>
      </c>
      <c r="C518" t="s">
        <v>4286</v>
      </c>
      <c r="D518">
        <v>972</v>
      </c>
      <c r="E518" t="s">
        <v>2799</v>
      </c>
      <c r="F518" t="s">
        <v>2540</v>
      </c>
      <c r="G518" t="s">
        <v>2541</v>
      </c>
      <c r="H518" t="s">
        <v>2542</v>
      </c>
      <c r="I518" t="s">
        <v>2543</v>
      </c>
      <c r="J518" t="s">
        <v>4292</v>
      </c>
      <c r="K518" t="s">
        <v>4223</v>
      </c>
      <c r="L518" t="s">
        <v>4292</v>
      </c>
      <c r="M518">
        <v>2010</v>
      </c>
      <c r="N518" t="s">
        <v>2544</v>
      </c>
      <c r="O518" t="s">
        <v>2595</v>
      </c>
      <c r="P518" t="s">
        <v>2688</v>
      </c>
      <c r="Q518" t="s">
        <v>2798</v>
      </c>
      <c r="R518" t="s">
        <v>2548</v>
      </c>
      <c r="S518" t="s">
        <v>2549</v>
      </c>
      <c r="T518" t="s">
        <v>2550</v>
      </c>
      <c r="U518">
        <v>27.428601</v>
      </c>
      <c r="V518">
        <v>0</v>
      </c>
      <c r="W518" t="s">
        <v>5485</v>
      </c>
      <c r="X518" t="s">
        <v>5486</v>
      </c>
      <c r="Y518" s="266">
        <v>44386.340115740742</v>
      </c>
      <c r="Z518" t="s">
        <v>3829</v>
      </c>
      <c r="AA518" s="266">
        <v>44425.389236111114</v>
      </c>
      <c r="AB518" t="s">
        <v>3829</v>
      </c>
      <c r="AC518" t="s">
        <v>4303</v>
      </c>
      <c r="AD518" t="s">
        <v>3831</v>
      </c>
      <c r="AE518" t="s">
        <v>3831</v>
      </c>
      <c r="AF518" t="s">
        <v>3831</v>
      </c>
      <c r="AG518" t="s">
        <v>3831</v>
      </c>
      <c r="AH518" t="s">
        <v>3831</v>
      </c>
      <c r="AI518">
        <v>27.428601</v>
      </c>
    </row>
    <row r="519" spans="2:35" x14ac:dyDescent="0.25">
      <c r="B519">
        <v>1667</v>
      </c>
      <c r="C519" t="s">
        <v>4286</v>
      </c>
      <c r="D519">
        <v>975</v>
      </c>
      <c r="E519" t="s">
        <v>5487</v>
      </c>
      <c r="F519" t="s">
        <v>2540</v>
      </c>
      <c r="G519" t="s">
        <v>2541</v>
      </c>
      <c r="H519" t="s">
        <v>2542</v>
      </c>
      <c r="I519" t="s">
        <v>2543</v>
      </c>
      <c r="J519" t="s">
        <v>4292</v>
      </c>
      <c r="K519" s="16">
        <v>24128</v>
      </c>
      <c r="L519" t="s">
        <v>4292</v>
      </c>
      <c r="M519">
        <v>2017</v>
      </c>
      <c r="N519" t="s">
        <v>2544</v>
      </c>
      <c r="O519" t="s">
        <v>2595</v>
      </c>
      <c r="P519" t="s">
        <v>2688</v>
      </c>
      <c r="Q519" t="s">
        <v>5488</v>
      </c>
      <c r="R519" t="s">
        <v>2548</v>
      </c>
      <c r="S519" t="s">
        <v>2549</v>
      </c>
      <c r="U519">
        <v>0</v>
      </c>
      <c r="V519">
        <v>0</v>
      </c>
      <c r="X519" t="s">
        <v>5489</v>
      </c>
      <c r="Y519" s="266">
        <v>44386.340115740742</v>
      </c>
      <c r="Z519" t="s">
        <v>3829</v>
      </c>
      <c r="AA519" s="266">
        <v>44386.340115740742</v>
      </c>
      <c r="AB519" t="s">
        <v>3829</v>
      </c>
      <c r="AC519" t="s">
        <v>3831</v>
      </c>
      <c r="AD519" t="s">
        <v>3831</v>
      </c>
      <c r="AE519" t="s">
        <v>3831</v>
      </c>
      <c r="AF519" t="s">
        <v>3831</v>
      </c>
      <c r="AG519" t="s">
        <v>3831</v>
      </c>
      <c r="AH519" t="s">
        <v>3831</v>
      </c>
      <c r="AI519">
        <v>23.979590999999999</v>
      </c>
    </row>
    <row r="520" spans="2:35" x14ac:dyDescent="0.25">
      <c r="B520">
        <v>1668</v>
      </c>
      <c r="C520" t="s">
        <v>4286</v>
      </c>
      <c r="D520">
        <v>983</v>
      </c>
      <c r="E520" t="s">
        <v>5490</v>
      </c>
      <c r="F520" t="s">
        <v>2540</v>
      </c>
      <c r="G520" t="s">
        <v>4255</v>
      </c>
      <c r="H520" t="s">
        <v>4654</v>
      </c>
      <c r="I520" t="s">
        <v>4640</v>
      </c>
      <c r="J520" t="s">
        <v>4008</v>
      </c>
      <c r="K520" t="s">
        <v>5491</v>
      </c>
      <c r="M520">
        <v>1901</v>
      </c>
      <c r="N520" t="s">
        <v>4681</v>
      </c>
      <c r="O520" t="s">
        <v>2580</v>
      </c>
      <c r="P520" t="s">
        <v>4159</v>
      </c>
      <c r="Q520" t="s">
        <v>4170</v>
      </c>
      <c r="R520" t="s">
        <v>2548</v>
      </c>
      <c r="S520" t="s">
        <v>2549</v>
      </c>
      <c r="U520">
        <v>0</v>
      </c>
      <c r="V520">
        <v>0</v>
      </c>
      <c r="X520" t="s">
        <v>5492</v>
      </c>
      <c r="Y520" s="266">
        <v>44386.340115740742</v>
      </c>
      <c r="Z520" t="s">
        <v>3829</v>
      </c>
      <c r="AA520" s="266">
        <v>44386.340115740742</v>
      </c>
      <c r="AB520" t="s">
        <v>3829</v>
      </c>
      <c r="AC520" t="s">
        <v>3831</v>
      </c>
      <c r="AD520" t="s">
        <v>3831</v>
      </c>
      <c r="AE520" t="s">
        <v>3831</v>
      </c>
      <c r="AF520" t="s">
        <v>3831</v>
      </c>
      <c r="AG520" t="s">
        <v>3831</v>
      </c>
      <c r="AH520" t="s">
        <v>3831</v>
      </c>
      <c r="AI520">
        <v>116.41517399999999</v>
      </c>
    </row>
    <row r="521" spans="2:35" x14ac:dyDescent="0.25">
      <c r="B521">
        <v>1669</v>
      </c>
      <c r="C521" t="s">
        <v>4286</v>
      </c>
      <c r="D521" t="s">
        <v>5493</v>
      </c>
      <c r="E521" t="s">
        <v>4688</v>
      </c>
      <c r="F521" t="s">
        <v>2540</v>
      </c>
      <c r="H521" t="s">
        <v>4654</v>
      </c>
      <c r="I521" t="s">
        <v>4640</v>
      </c>
      <c r="K521" t="s">
        <v>5494</v>
      </c>
      <c r="M521">
        <v>1985</v>
      </c>
      <c r="N521" t="s">
        <v>4681</v>
      </c>
      <c r="O521" t="s">
        <v>2580</v>
      </c>
      <c r="P521" t="s">
        <v>4162</v>
      </c>
      <c r="Q521" t="s">
        <v>4234</v>
      </c>
      <c r="R521" t="s">
        <v>2548</v>
      </c>
      <c r="S521" t="s">
        <v>2549</v>
      </c>
      <c r="U521">
        <v>0</v>
      </c>
      <c r="V521">
        <v>0</v>
      </c>
      <c r="X521" t="s">
        <v>5495</v>
      </c>
      <c r="Y521" s="266">
        <v>44386.340115740742</v>
      </c>
      <c r="Z521" t="s">
        <v>3829</v>
      </c>
      <c r="AA521" s="266">
        <v>44386.340115740742</v>
      </c>
      <c r="AB521" t="s">
        <v>3829</v>
      </c>
      <c r="AC521" t="s">
        <v>3831</v>
      </c>
      <c r="AD521" t="s">
        <v>3831</v>
      </c>
      <c r="AE521" t="s">
        <v>3831</v>
      </c>
      <c r="AF521" t="s">
        <v>3831</v>
      </c>
      <c r="AG521" t="s">
        <v>3831</v>
      </c>
      <c r="AH521" t="s">
        <v>3831</v>
      </c>
      <c r="AI521">
        <v>226.57869299999999</v>
      </c>
    </row>
    <row r="522" spans="2:35" x14ac:dyDescent="0.25">
      <c r="B522">
        <v>1670</v>
      </c>
      <c r="C522" t="s">
        <v>4286</v>
      </c>
      <c r="D522" t="s">
        <v>5496</v>
      </c>
      <c r="E522" t="s">
        <v>4688</v>
      </c>
      <c r="F522" t="s">
        <v>2540</v>
      </c>
      <c r="H522" t="s">
        <v>4654</v>
      </c>
      <c r="I522" t="s">
        <v>4640</v>
      </c>
      <c r="K522" t="s">
        <v>3955</v>
      </c>
      <c r="M522">
        <v>1985</v>
      </c>
      <c r="N522" t="s">
        <v>4681</v>
      </c>
      <c r="O522" t="s">
        <v>4157</v>
      </c>
      <c r="P522" t="s">
        <v>4204</v>
      </c>
      <c r="Q522" t="s">
        <v>4248</v>
      </c>
      <c r="R522" t="s">
        <v>2548</v>
      </c>
      <c r="S522" t="s">
        <v>2549</v>
      </c>
      <c r="U522">
        <v>0</v>
      </c>
      <c r="V522">
        <v>0</v>
      </c>
      <c r="X522" t="s">
        <v>5497</v>
      </c>
      <c r="Y522" s="266">
        <v>44386.340115740742</v>
      </c>
      <c r="Z522" t="s">
        <v>3829</v>
      </c>
      <c r="AA522" s="266">
        <v>44386.340115740742</v>
      </c>
      <c r="AB522" t="s">
        <v>3829</v>
      </c>
      <c r="AC522" t="s">
        <v>3831</v>
      </c>
      <c r="AD522" t="s">
        <v>3831</v>
      </c>
      <c r="AE522" t="s">
        <v>3831</v>
      </c>
      <c r="AF522" t="s">
        <v>3831</v>
      </c>
      <c r="AG522" t="s">
        <v>3831</v>
      </c>
      <c r="AH522" t="s">
        <v>3831</v>
      </c>
      <c r="AI522">
        <v>9.5073819999999998</v>
      </c>
    </row>
    <row r="523" spans="2:35" x14ac:dyDescent="0.25">
      <c r="B523">
        <v>1671</v>
      </c>
      <c r="C523" t="s">
        <v>4286</v>
      </c>
      <c r="D523" t="s">
        <v>5498</v>
      </c>
      <c r="E523" t="s">
        <v>4718</v>
      </c>
      <c r="F523" t="s">
        <v>2540</v>
      </c>
      <c r="H523" t="s">
        <v>4654</v>
      </c>
      <c r="I523" t="s">
        <v>4640</v>
      </c>
      <c r="K523" t="s">
        <v>5317</v>
      </c>
      <c r="M523">
        <v>1938</v>
      </c>
      <c r="N523" t="s">
        <v>4656</v>
      </c>
      <c r="O523" t="s">
        <v>2580</v>
      </c>
      <c r="P523" t="s">
        <v>4159</v>
      </c>
      <c r="Q523" t="s">
        <v>4719</v>
      </c>
      <c r="R523" t="s">
        <v>2548</v>
      </c>
      <c r="S523" t="s">
        <v>2549</v>
      </c>
      <c r="U523">
        <v>0</v>
      </c>
      <c r="V523">
        <v>0</v>
      </c>
      <c r="X523" t="s">
        <v>5499</v>
      </c>
      <c r="Y523" s="266">
        <v>44386.340115740742</v>
      </c>
      <c r="Z523" t="s">
        <v>3829</v>
      </c>
      <c r="AA523" s="266">
        <v>44386.340115740742</v>
      </c>
      <c r="AB523" t="s">
        <v>3829</v>
      </c>
      <c r="AC523" t="s">
        <v>3831</v>
      </c>
      <c r="AD523" t="s">
        <v>3831</v>
      </c>
      <c r="AE523" t="s">
        <v>3831</v>
      </c>
      <c r="AF523" t="s">
        <v>3831</v>
      </c>
      <c r="AG523" t="s">
        <v>3831</v>
      </c>
      <c r="AH523" t="s">
        <v>3831</v>
      </c>
      <c r="AI523">
        <v>128.015309</v>
      </c>
    </row>
    <row r="524" spans="2:35" x14ac:dyDescent="0.25">
      <c r="B524">
        <v>1672</v>
      </c>
      <c r="C524" t="s">
        <v>4286</v>
      </c>
      <c r="D524">
        <v>744</v>
      </c>
      <c r="E524" t="s">
        <v>5500</v>
      </c>
      <c r="F524" t="s">
        <v>2540</v>
      </c>
      <c r="G524" t="s">
        <v>2541</v>
      </c>
      <c r="H524" t="s">
        <v>2542</v>
      </c>
      <c r="I524" t="s">
        <v>2543</v>
      </c>
      <c r="J524" t="s">
        <v>4361</v>
      </c>
      <c r="K524" s="16">
        <v>35249</v>
      </c>
      <c r="L524" t="s">
        <v>4361</v>
      </c>
      <c r="M524">
        <v>1972</v>
      </c>
      <c r="N524" t="s">
        <v>2557</v>
      </c>
      <c r="O524" t="s">
        <v>2584</v>
      </c>
      <c r="P524" t="s">
        <v>2585</v>
      </c>
      <c r="Q524" t="s">
        <v>5501</v>
      </c>
      <c r="R524" t="s">
        <v>2548</v>
      </c>
      <c r="S524" t="s">
        <v>2549</v>
      </c>
      <c r="U524">
        <v>0</v>
      </c>
      <c r="V524">
        <v>0</v>
      </c>
      <c r="X524" t="s">
        <v>5502</v>
      </c>
      <c r="Y524" s="266">
        <v>44386.340115740742</v>
      </c>
      <c r="Z524" t="s">
        <v>3829</v>
      </c>
      <c r="AA524" s="266">
        <v>44386.340115740742</v>
      </c>
      <c r="AB524" t="s">
        <v>3829</v>
      </c>
      <c r="AC524" t="s">
        <v>3831</v>
      </c>
      <c r="AD524" t="s">
        <v>3831</v>
      </c>
      <c r="AE524" t="s">
        <v>3831</v>
      </c>
      <c r="AF524" t="s">
        <v>3831</v>
      </c>
      <c r="AG524" t="s">
        <v>3831</v>
      </c>
      <c r="AH524" t="s">
        <v>3831</v>
      </c>
      <c r="AI524">
        <v>34.795945000000003</v>
      </c>
    </row>
    <row r="525" spans="2:35" x14ac:dyDescent="0.25">
      <c r="B525">
        <v>1673</v>
      </c>
      <c r="C525" t="s">
        <v>4286</v>
      </c>
      <c r="D525">
        <v>1008</v>
      </c>
      <c r="E525" t="s">
        <v>5503</v>
      </c>
      <c r="F525" t="s">
        <v>2540</v>
      </c>
      <c r="G525" t="s">
        <v>4255</v>
      </c>
      <c r="H525" t="s">
        <v>4654</v>
      </c>
      <c r="I525" t="s">
        <v>4640</v>
      </c>
      <c r="K525" t="s">
        <v>5504</v>
      </c>
      <c r="M525">
        <v>1939</v>
      </c>
      <c r="N525" t="s">
        <v>4656</v>
      </c>
      <c r="O525" t="s">
        <v>2580</v>
      </c>
      <c r="P525" t="s">
        <v>4164</v>
      </c>
      <c r="Q525" t="s">
        <v>4166</v>
      </c>
      <c r="R525" t="s">
        <v>2548</v>
      </c>
      <c r="S525" t="s">
        <v>2549</v>
      </c>
      <c r="U525">
        <v>0</v>
      </c>
      <c r="V525">
        <v>0</v>
      </c>
      <c r="X525" t="s">
        <v>5505</v>
      </c>
      <c r="Y525" s="266">
        <v>44386.340115740742</v>
      </c>
      <c r="Z525" t="s">
        <v>3829</v>
      </c>
      <c r="AA525" s="266">
        <v>44386.340115740742</v>
      </c>
      <c r="AB525" t="s">
        <v>3829</v>
      </c>
      <c r="AC525" t="s">
        <v>3831</v>
      </c>
      <c r="AD525" t="s">
        <v>3831</v>
      </c>
      <c r="AE525" t="s">
        <v>3831</v>
      </c>
      <c r="AF525" t="s">
        <v>3831</v>
      </c>
      <c r="AG525" t="s">
        <v>3831</v>
      </c>
      <c r="AH525" t="s">
        <v>3831</v>
      </c>
      <c r="AI525">
        <v>109.192014</v>
      </c>
    </row>
    <row r="526" spans="2:35" x14ac:dyDescent="0.25">
      <c r="B526">
        <v>1674</v>
      </c>
      <c r="C526" t="s">
        <v>4286</v>
      </c>
      <c r="D526">
        <v>1013</v>
      </c>
      <c r="E526" t="s">
        <v>4742</v>
      </c>
      <c r="F526" t="s">
        <v>2540</v>
      </c>
      <c r="G526" t="s">
        <v>4255</v>
      </c>
      <c r="H526" t="s">
        <v>4654</v>
      </c>
      <c r="I526" t="s">
        <v>4640</v>
      </c>
      <c r="K526" t="s">
        <v>5026</v>
      </c>
      <c r="M526">
        <v>1929</v>
      </c>
      <c r="N526" t="s">
        <v>4681</v>
      </c>
      <c r="O526" t="s">
        <v>2591</v>
      </c>
      <c r="P526" t="s">
        <v>2591</v>
      </c>
      <c r="Q526" t="s">
        <v>4188</v>
      </c>
      <c r="R526" t="s">
        <v>2548</v>
      </c>
      <c r="S526" t="s">
        <v>2549</v>
      </c>
      <c r="U526">
        <v>0</v>
      </c>
      <c r="V526">
        <v>0</v>
      </c>
      <c r="X526" t="s">
        <v>5506</v>
      </c>
      <c r="Y526" s="266">
        <v>44386.340115740742</v>
      </c>
      <c r="Z526" t="s">
        <v>3829</v>
      </c>
      <c r="AA526" s="266">
        <v>44386.340115740742</v>
      </c>
      <c r="AB526" t="s">
        <v>3829</v>
      </c>
      <c r="AC526" t="s">
        <v>3831</v>
      </c>
      <c r="AD526" t="s">
        <v>3831</v>
      </c>
      <c r="AE526" t="s">
        <v>3831</v>
      </c>
      <c r="AF526" t="s">
        <v>3831</v>
      </c>
      <c r="AG526" t="s">
        <v>3831</v>
      </c>
      <c r="AH526" t="s">
        <v>3831</v>
      </c>
      <c r="AI526">
        <v>101.81191800000001</v>
      </c>
    </row>
    <row r="527" spans="2:35" x14ac:dyDescent="0.25">
      <c r="B527">
        <v>1675</v>
      </c>
      <c r="C527" t="s">
        <v>4286</v>
      </c>
      <c r="D527" t="s">
        <v>5507</v>
      </c>
      <c r="E527" t="s">
        <v>5068</v>
      </c>
      <c r="F527" t="s">
        <v>2540</v>
      </c>
      <c r="H527" t="s">
        <v>4654</v>
      </c>
      <c r="I527" t="s">
        <v>4640</v>
      </c>
      <c r="K527" t="s">
        <v>4217</v>
      </c>
      <c r="M527">
        <v>1961</v>
      </c>
      <c r="N527" t="s">
        <v>4681</v>
      </c>
      <c r="O527" t="s">
        <v>2580</v>
      </c>
      <c r="P527" t="s">
        <v>4161</v>
      </c>
      <c r="Q527" t="s">
        <v>5070</v>
      </c>
      <c r="R527" t="s">
        <v>2548</v>
      </c>
      <c r="S527" t="s">
        <v>2549</v>
      </c>
      <c r="U527">
        <v>0</v>
      </c>
      <c r="V527">
        <v>0</v>
      </c>
      <c r="X527" t="s">
        <v>5508</v>
      </c>
      <c r="Y527" s="266">
        <v>44386.340115740742</v>
      </c>
      <c r="Z527" t="s">
        <v>3829</v>
      </c>
      <c r="AA527" s="266">
        <v>44386.340115740742</v>
      </c>
      <c r="AB527" t="s">
        <v>3829</v>
      </c>
      <c r="AC527" t="s">
        <v>3831</v>
      </c>
      <c r="AD527" t="s">
        <v>3831</v>
      </c>
      <c r="AE527" t="s">
        <v>3831</v>
      </c>
      <c r="AF527" t="s">
        <v>3831</v>
      </c>
      <c r="AG527" t="s">
        <v>3831</v>
      </c>
      <c r="AH527" t="s">
        <v>3831</v>
      </c>
      <c r="AI527">
        <v>61.743459999999999</v>
      </c>
    </row>
    <row r="528" spans="2:35" x14ac:dyDescent="0.25">
      <c r="B528">
        <v>1680</v>
      </c>
      <c r="C528" t="s">
        <v>4286</v>
      </c>
      <c r="D528" t="s">
        <v>5509</v>
      </c>
      <c r="E528" t="s">
        <v>5510</v>
      </c>
      <c r="F528" t="s">
        <v>2540</v>
      </c>
      <c r="H528" t="s">
        <v>4984</v>
      </c>
      <c r="I528" t="s">
        <v>4640</v>
      </c>
      <c r="K528" t="s">
        <v>5511</v>
      </c>
      <c r="M528">
        <v>1975</v>
      </c>
      <c r="N528" t="s">
        <v>4985</v>
      </c>
      <c r="O528" t="s">
        <v>4157</v>
      </c>
      <c r="P528" t="s">
        <v>4168</v>
      </c>
      <c r="Q528" t="s">
        <v>4272</v>
      </c>
      <c r="R528" t="s">
        <v>2548</v>
      </c>
      <c r="S528" t="s">
        <v>2549</v>
      </c>
      <c r="U528">
        <v>0</v>
      </c>
      <c r="V528">
        <v>0</v>
      </c>
      <c r="X528" t="s">
        <v>5512</v>
      </c>
      <c r="Y528" s="266">
        <v>44386.340115740742</v>
      </c>
      <c r="Z528" t="s">
        <v>3829</v>
      </c>
      <c r="AA528" s="266">
        <v>44386.340115740742</v>
      </c>
      <c r="AB528" t="s">
        <v>3829</v>
      </c>
      <c r="AC528" t="s">
        <v>3831</v>
      </c>
      <c r="AD528" t="s">
        <v>3831</v>
      </c>
      <c r="AE528" t="s">
        <v>3831</v>
      </c>
      <c r="AF528" t="s">
        <v>3831</v>
      </c>
      <c r="AG528" t="s">
        <v>3831</v>
      </c>
      <c r="AH528" t="s">
        <v>3831</v>
      </c>
      <c r="AI528">
        <v>96.900105999999994</v>
      </c>
    </row>
    <row r="529" spans="2:35" x14ac:dyDescent="0.25">
      <c r="B529">
        <v>1681</v>
      </c>
      <c r="C529" t="s">
        <v>4286</v>
      </c>
      <c r="D529">
        <v>1037</v>
      </c>
      <c r="E529" t="s">
        <v>5513</v>
      </c>
      <c r="F529" t="s">
        <v>2540</v>
      </c>
      <c r="G529" t="s">
        <v>4125</v>
      </c>
      <c r="H529" t="s">
        <v>5106</v>
      </c>
      <c r="I529" t="s">
        <v>4640</v>
      </c>
      <c r="K529" t="s">
        <v>4224</v>
      </c>
      <c r="M529">
        <v>1970</v>
      </c>
      <c r="N529" t="s">
        <v>5107</v>
      </c>
      <c r="O529" t="s">
        <v>4157</v>
      </c>
      <c r="P529" t="s">
        <v>4168</v>
      </c>
      <c r="Q529" t="s">
        <v>4272</v>
      </c>
      <c r="R529" t="s">
        <v>2548</v>
      </c>
      <c r="S529" t="s">
        <v>2549</v>
      </c>
      <c r="U529">
        <v>0</v>
      </c>
      <c r="V529">
        <v>0</v>
      </c>
      <c r="X529" t="s">
        <v>5514</v>
      </c>
      <c r="Y529" s="266">
        <v>44386.340115740742</v>
      </c>
      <c r="Z529" t="s">
        <v>3829</v>
      </c>
      <c r="AA529" s="266">
        <v>44386.340115740742</v>
      </c>
      <c r="AB529" t="s">
        <v>3829</v>
      </c>
      <c r="AC529" t="s">
        <v>3831</v>
      </c>
      <c r="AD529" t="s">
        <v>3831</v>
      </c>
      <c r="AE529" t="s">
        <v>3831</v>
      </c>
      <c r="AF529" t="s">
        <v>3831</v>
      </c>
      <c r="AG529" t="s">
        <v>3831</v>
      </c>
      <c r="AH529" t="s">
        <v>3831</v>
      </c>
      <c r="AI529">
        <v>40.453811000000002</v>
      </c>
    </row>
    <row r="530" spans="2:35" x14ac:dyDescent="0.25">
      <c r="B530">
        <v>1682</v>
      </c>
      <c r="C530" t="s">
        <v>4286</v>
      </c>
      <c r="D530" t="s">
        <v>5515</v>
      </c>
      <c r="E530" t="s">
        <v>5120</v>
      </c>
      <c r="F530" t="s">
        <v>2540</v>
      </c>
      <c r="H530" t="s">
        <v>5106</v>
      </c>
      <c r="I530" t="s">
        <v>4640</v>
      </c>
      <c r="K530" t="s">
        <v>4432</v>
      </c>
      <c r="M530">
        <v>1992</v>
      </c>
      <c r="N530" t="s">
        <v>5107</v>
      </c>
      <c r="O530" t="s">
        <v>4157</v>
      </c>
      <c r="P530" t="s">
        <v>4168</v>
      </c>
      <c r="Q530" t="s">
        <v>4207</v>
      </c>
      <c r="R530" t="s">
        <v>2548</v>
      </c>
      <c r="S530" t="s">
        <v>2549</v>
      </c>
      <c r="U530">
        <v>0</v>
      </c>
      <c r="V530">
        <v>0</v>
      </c>
      <c r="X530" t="s">
        <v>5516</v>
      </c>
      <c r="Y530" s="266">
        <v>44386.340115740742</v>
      </c>
      <c r="Z530" t="s">
        <v>3829</v>
      </c>
      <c r="AA530" s="266">
        <v>44386.340115740742</v>
      </c>
      <c r="AB530" t="s">
        <v>3829</v>
      </c>
      <c r="AC530" t="s">
        <v>3831</v>
      </c>
      <c r="AD530" t="s">
        <v>3831</v>
      </c>
      <c r="AE530" t="s">
        <v>3831</v>
      </c>
      <c r="AF530" t="s">
        <v>3831</v>
      </c>
      <c r="AG530" t="s">
        <v>3831</v>
      </c>
      <c r="AH530" t="s">
        <v>3831</v>
      </c>
      <c r="AI530">
        <v>46.338459999999998</v>
      </c>
    </row>
    <row r="531" spans="2:35" x14ac:dyDescent="0.25">
      <c r="B531">
        <v>1683</v>
      </c>
      <c r="C531" t="s">
        <v>4286</v>
      </c>
      <c r="D531">
        <v>1055</v>
      </c>
      <c r="E531" t="s">
        <v>5517</v>
      </c>
      <c r="F531" t="s">
        <v>2540</v>
      </c>
      <c r="G531" t="s">
        <v>2541</v>
      </c>
      <c r="H531" t="s">
        <v>2542</v>
      </c>
      <c r="I531" t="s">
        <v>2543</v>
      </c>
      <c r="J531" t="s">
        <v>4044</v>
      </c>
      <c r="K531" s="16">
        <v>17845</v>
      </c>
      <c r="L531" t="s">
        <v>3857</v>
      </c>
      <c r="M531">
        <v>1962</v>
      </c>
      <c r="N531" t="s">
        <v>2677</v>
      </c>
      <c r="O531" t="s">
        <v>2591</v>
      </c>
      <c r="P531" t="s">
        <v>2622</v>
      </c>
      <c r="Q531" t="s">
        <v>5518</v>
      </c>
      <c r="R531" t="s">
        <v>2548</v>
      </c>
      <c r="S531" t="s">
        <v>2549</v>
      </c>
      <c r="U531">
        <v>0</v>
      </c>
      <c r="V531">
        <v>0</v>
      </c>
      <c r="X531" t="s">
        <v>5519</v>
      </c>
      <c r="Y531" s="266">
        <v>44386.340115740742</v>
      </c>
      <c r="Z531" t="s">
        <v>3829</v>
      </c>
      <c r="AA531" s="266">
        <v>44386.340115740742</v>
      </c>
      <c r="AB531" t="s">
        <v>3829</v>
      </c>
      <c r="AC531" t="s">
        <v>3831</v>
      </c>
      <c r="AD531" t="s">
        <v>3831</v>
      </c>
      <c r="AE531" t="s">
        <v>3831</v>
      </c>
      <c r="AF531" t="s">
        <v>3831</v>
      </c>
      <c r="AG531" t="s">
        <v>3831</v>
      </c>
      <c r="AH531" t="s">
        <v>3831</v>
      </c>
      <c r="AI531">
        <v>17.640141</v>
      </c>
    </row>
    <row r="532" spans="2:35" x14ac:dyDescent="0.25">
      <c r="B532">
        <v>1684</v>
      </c>
      <c r="C532" t="s">
        <v>4286</v>
      </c>
      <c r="D532">
        <v>1062</v>
      </c>
      <c r="E532" t="s">
        <v>5520</v>
      </c>
      <c r="F532" t="s">
        <v>2540</v>
      </c>
      <c r="G532" t="s">
        <v>2541</v>
      </c>
      <c r="H532" t="s">
        <v>2542</v>
      </c>
      <c r="I532" t="s">
        <v>2543</v>
      </c>
      <c r="J532" t="s">
        <v>4008</v>
      </c>
      <c r="K532" s="16">
        <v>54101</v>
      </c>
      <c r="L532" t="s">
        <v>4008</v>
      </c>
      <c r="M532">
        <v>1800</v>
      </c>
      <c r="N532" t="s">
        <v>2677</v>
      </c>
      <c r="O532" t="s">
        <v>2580</v>
      </c>
      <c r="P532" t="s">
        <v>4159</v>
      </c>
      <c r="Q532" t="s">
        <v>4206</v>
      </c>
      <c r="R532" t="s">
        <v>4213</v>
      </c>
      <c r="S532" t="s">
        <v>3922</v>
      </c>
      <c r="U532">
        <v>0</v>
      </c>
      <c r="V532">
        <v>0</v>
      </c>
      <c r="X532" t="s">
        <v>5521</v>
      </c>
      <c r="Y532" s="266">
        <v>44386.340115740742</v>
      </c>
      <c r="Z532" t="s">
        <v>3829</v>
      </c>
      <c r="AA532" s="266">
        <v>44386.340115740742</v>
      </c>
      <c r="AB532" t="s">
        <v>3829</v>
      </c>
      <c r="AC532" t="s">
        <v>3831</v>
      </c>
      <c r="AD532" t="s">
        <v>3831</v>
      </c>
      <c r="AE532" t="s">
        <v>3831</v>
      </c>
      <c r="AF532" t="s">
        <v>3831</v>
      </c>
      <c r="AG532" t="s">
        <v>3831</v>
      </c>
      <c r="AH532" t="s">
        <v>3831</v>
      </c>
      <c r="AI532">
        <v>54.100686000000003</v>
      </c>
    </row>
    <row r="533" spans="2:35" x14ac:dyDescent="0.25">
      <c r="B533">
        <v>1685</v>
      </c>
      <c r="C533" t="s">
        <v>4286</v>
      </c>
      <c r="D533" t="s">
        <v>5522</v>
      </c>
      <c r="E533" t="s">
        <v>5161</v>
      </c>
      <c r="F533" t="s">
        <v>2540</v>
      </c>
      <c r="H533" t="s">
        <v>4639</v>
      </c>
      <c r="I533" t="s">
        <v>4640</v>
      </c>
      <c r="K533" t="s">
        <v>5523</v>
      </c>
      <c r="M533">
        <v>1989</v>
      </c>
      <c r="N533" t="s">
        <v>5163</v>
      </c>
      <c r="O533" t="s">
        <v>2660</v>
      </c>
      <c r="P533" t="s">
        <v>2661</v>
      </c>
      <c r="Q533" t="s">
        <v>2751</v>
      </c>
      <c r="R533" t="s">
        <v>2548</v>
      </c>
      <c r="S533" t="s">
        <v>2549</v>
      </c>
      <c r="U533">
        <v>0</v>
      </c>
      <c r="V533">
        <v>0</v>
      </c>
      <c r="X533" t="s">
        <v>5524</v>
      </c>
      <c r="Y533" s="266">
        <v>44386.340115740742</v>
      </c>
      <c r="Z533" t="s">
        <v>3829</v>
      </c>
      <c r="AA533" s="266">
        <v>44386.340115740742</v>
      </c>
      <c r="AB533" t="s">
        <v>3829</v>
      </c>
      <c r="AC533" t="s">
        <v>3831</v>
      </c>
      <c r="AD533" t="s">
        <v>3831</v>
      </c>
      <c r="AE533" t="s">
        <v>3831</v>
      </c>
      <c r="AF533" t="s">
        <v>3831</v>
      </c>
      <c r="AG533" t="s">
        <v>3831</v>
      </c>
      <c r="AH533" t="s">
        <v>3831</v>
      </c>
      <c r="AI533">
        <v>19.575042</v>
      </c>
    </row>
    <row r="534" spans="2:35" x14ac:dyDescent="0.25">
      <c r="B534">
        <v>1702</v>
      </c>
      <c r="C534" t="s">
        <v>4286</v>
      </c>
      <c r="D534">
        <v>999038</v>
      </c>
      <c r="E534" t="s">
        <v>5525</v>
      </c>
      <c r="F534" t="s">
        <v>2540</v>
      </c>
      <c r="G534" t="s">
        <v>2541</v>
      </c>
      <c r="H534" t="s">
        <v>2542</v>
      </c>
      <c r="I534" t="s">
        <v>2543</v>
      </c>
      <c r="J534" t="s">
        <v>4008</v>
      </c>
      <c r="K534" s="16">
        <v>9973</v>
      </c>
      <c r="L534" t="s">
        <v>4008</v>
      </c>
      <c r="M534">
        <v>2012</v>
      </c>
      <c r="N534" t="s">
        <v>2544</v>
      </c>
      <c r="O534" t="s">
        <v>2584</v>
      </c>
      <c r="P534" t="s">
        <v>2692</v>
      </c>
      <c r="Q534" t="s">
        <v>2786</v>
      </c>
      <c r="R534" t="s">
        <v>2548</v>
      </c>
      <c r="S534" t="s">
        <v>2549</v>
      </c>
      <c r="U534">
        <v>0</v>
      </c>
      <c r="V534">
        <v>0</v>
      </c>
      <c r="X534" t="s">
        <v>5526</v>
      </c>
      <c r="Y534" s="266">
        <v>44386.340115740742</v>
      </c>
      <c r="Z534" t="s">
        <v>3829</v>
      </c>
      <c r="AA534" s="266">
        <v>44386.340115740742</v>
      </c>
      <c r="AB534" t="s">
        <v>3829</v>
      </c>
      <c r="AC534" t="s">
        <v>3831</v>
      </c>
      <c r="AD534" t="s">
        <v>3831</v>
      </c>
      <c r="AE534" t="s">
        <v>3831</v>
      </c>
      <c r="AF534" t="s">
        <v>3831</v>
      </c>
      <c r="AG534" t="s">
        <v>3831</v>
      </c>
      <c r="AH534" t="s">
        <v>3831</v>
      </c>
      <c r="AI534">
        <v>9.9731889999999996</v>
      </c>
    </row>
    <row r="535" spans="2:35" x14ac:dyDescent="0.25">
      <c r="B535">
        <v>1717</v>
      </c>
      <c r="C535" t="s">
        <v>4286</v>
      </c>
      <c r="D535">
        <v>999097</v>
      </c>
      <c r="E535" t="s">
        <v>5527</v>
      </c>
      <c r="F535" t="s">
        <v>2540</v>
      </c>
      <c r="G535" t="s">
        <v>2541</v>
      </c>
      <c r="H535" t="s">
        <v>2542</v>
      </c>
      <c r="I535" t="s">
        <v>2543</v>
      </c>
      <c r="J535" t="s">
        <v>4367</v>
      </c>
      <c r="K535" s="16">
        <v>13803</v>
      </c>
      <c r="L535" t="s">
        <v>4367</v>
      </c>
      <c r="M535">
        <v>2014</v>
      </c>
      <c r="N535" t="s">
        <v>2544</v>
      </c>
      <c r="O535" t="s">
        <v>4182</v>
      </c>
      <c r="P535" t="s">
        <v>4183</v>
      </c>
      <c r="Q535" t="s">
        <v>4184</v>
      </c>
      <c r="R535" t="s">
        <v>2548</v>
      </c>
      <c r="S535" t="s">
        <v>2549</v>
      </c>
      <c r="U535">
        <v>0</v>
      </c>
      <c r="V535">
        <v>0</v>
      </c>
      <c r="X535" t="s">
        <v>5528</v>
      </c>
      <c r="Y535" s="266">
        <v>44386.340115740742</v>
      </c>
      <c r="Z535" t="s">
        <v>3829</v>
      </c>
      <c r="AA535" s="266">
        <v>44386.340115740742</v>
      </c>
      <c r="AB535" t="s">
        <v>3829</v>
      </c>
      <c r="AC535" t="s">
        <v>3831</v>
      </c>
      <c r="AD535" t="s">
        <v>3831</v>
      </c>
      <c r="AE535" t="s">
        <v>3831</v>
      </c>
      <c r="AF535" t="s">
        <v>3831</v>
      </c>
      <c r="AG535" t="s">
        <v>3831</v>
      </c>
      <c r="AH535" t="s">
        <v>3831</v>
      </c>
      <c r="AI535">
        <v>13.802616</v>
      </c>
    </row>
    <row r="536" spans="2:35" x14ac:dyDescent="0.25">
      <c r="B536">
        <v>1718</v>
      </c>
      <c r="C536" t="s">
        <v>4286</v>
      </c>
      <c r="D536">
        <v>999098</v>
      </c>
      <c r="E536" t="s">
        <v>5529</v>
      </c>
      <c r="F536" t="s">
        <v>2540</v>
      </c>
      <c r="G536" t="s">
        <v>2541</v>
      </c>
      <c r="H536" t="s">
        <v>2542</v>
      </c>
      <c r="I536" t="s">
        <v>2543</v>
      </c>
      <c r="J536" t="s">
        <v>4367</v>
      </c>
      <c r="K536" s="16">
        <v>6062</v>
      </c>
      <c r="L536" t="s">
        <v>4367</v>
      </c>
      <c r="M536">
        <v>2014</v>
      </c>
      <c r="N536" t="s">
        <v>2544</v>
      </c>
      <c r="O536" t="s">
        <v>4182</v>
      </c>
      <c r="P536" t="s">
        <v>4183</v>
      </c>
      <c r="Q536" t="s">
        <v>4184</v>
      </c>
      <c r="R536" t="s">
        <v>2548</v>
      </c>
      <c r="S536" t="s">
        <v>2549</v>
      </c>
      <c r="U536">
        <v>0</v>
      </c>
      <c r="V536">
        <v>0</v>
      </c>
      <c r="X536" t="s">
        <v>5530</v>
      </c>
      <c r="Y536" s="266">
        <v>44386.340115740742</v>
      </c>
      <c r="Z536" t="s">
        <v>3829</v>
      </c>
      <c r="AA536" s="266">
        <v>44386.340115740742</v>
      </c>
      <c r="AB536" t="s">
        <v>3829</v>
      </c>
      <c r="AC536" t="s">
        <v>3831</v>
      </c>
      <c r="AD536" t="s">
        <v>3831</v>
      </c>
      <c r="AE536" t="s">
        <v>3831</v>
      </c>
      <c r="AF536" t="s">
        <v>3831</v>
      </c>
      <c r="AG536" t="s">
        <v>3831</v>
      </c>
      <c r="AH536" t="s">
        <v>3831</v>
      </c>
      <c r="AI536">
        <v>6.0617130000000001</v>
      </c>
    </row>
    <row r="537" spans="2:35" x14ac:dyDescent="0.25">
      <c r="B537">
        <v>1719</v>
      </c>
      <c r="C537" t="s">
        <v>4286</v>
      </c>
      <c r="D537">
        <v>999099</v>
      </c>
      <c r="E537" t="s">
        <v>5531</v>
      </c>
      <c r="F537" t="s">
        <v>2540</v>
      </c>
      <c r="G537" t="s">
        <v>2541</v>
      </c>
      <c r="H537" t="s">
        <v>2542</v>
      </c>
      <c r="I537" t="s">
        <v>2543</v>
      </c>
      <c r="J537" t="s">
        <v>4367</v>
      </c>
      <c r="K537" s="16">
        <v>10067</v>
      </c>
      <c r="L537" t="s">
        <v>4367</v>
      </c>
      <c r="M537">
        <v>2014</v>
      </c>
      <c r="N537" t="s">
        <v>2544</v>
      </c>
      <c r="O537" t="s">
        <v>4182</v>
      </c>
      <c r="P537" t="s">
        <v>4183</v>
      </c>
      <c r="Q537" t="s">
        <v>4184</v>
      </c>
      <c r="R537" t="s">
        <v>2548</v>
      </c>
      <c r="S537" t="s">
        <v>2549</v>
      </c>
      <c r="U537">
        <v>0</v>
      </c>
      <c r="V537">
        <v>0</v>
      </c>
      <c r="X537" t="s">
        <v>5532</v>
      </c>
      <c r="Y537" s="266">
        <v>44386.340115740742</v>
      </c>
      <c r="Z537" t="s">
        <v>3829</v>
      </c>
      <c r="AA537" s="266">
        <v>44386.340115740742</v>
      </c>
      <c r="AB537" t="s">
        <v>3829</v>
      </c>
      <c r="AC537" t="s">
        <v>3831</v>
      </c>
      <c r="AD537" t="s">
        <v>3831</v>
      </c>
      <c r="AE537" t="s">
        <v>3831</v>
      </c>
      <c r="AF537" t="s">
        <v>3831</v>
      </c>
      <c r="AG537" t="s">
        <v>3831</v>
      </c>
      <c r="AH537" t="s">
        <v>3831</v>
      </c>
      <c r="AI537">
        <v>10.067439</v>
      </c>
    </row>
    <row r="538" spans="2:35" x14ac:dyDescent="0.25">
      <c r="B538">
        <v>1720</v>
      </c>
      <c r="C538" t="s">
        <v>4286</v>
      </c>
      <c r="D538">
        <v>999100</v>
      </c>
      <c r="E538" t="s">
        <v>5533</v>
      </c>
      <c r="F538" t="s">
        <v>2540</v>
      </c>
      <c r="G538" t="s">
        <v>2541</v>
      </c>
      <c r="H538" t="s">
        <v>2542</v>
      </c>
      <c r="I538" t="s">
        <v>2543</v>
      </c>
      <c r="J538" t="s">
        <v>4367</v>
      </c>
      <c r="K538" t="s">
        <v>5534</v>
      </c>
      <c r="L538" t="s">
        <v>4367</v>
      </c>
      <c r="M538">
        <v>2014</v>
      </c>
      <c r="N538" t="s">
        <v>2544</v>
      </c>
      <c r="O538" t="s">
        <v>4182</v>
      </c>
      <c r="P538" t="s">
        <v>4185</v>
      </c>
      <c r="Q538" t="s">
        <v>4184</v>
      </c>
      <c r="R538" t="s">
        <v>2548</v>
      </c>
      <c r="S538" t="s">
        <v>2549</v>
      </c>
      <c r="U538">
        <v>0</v>
      </c>
      <c r="V538">
        <v>0</v>
      </c>
      <c r="X538" t="s">
        <v>5535</v>
      </c>
      <c r="Y538" s="266">
        <v>44386.340115740742</v>
      </c>
      <c r="Z538" t="s">
        <v>3829</v>
      </c>
      <c r="AA538" s="266">
        <v>44386.340115740742</v>
      </c>
      <c r="AB538" t="s">
        <v>3829</v>
      </c>
      <c r="AC538" t="s">
        <v>3831</v>
      </c>
      <c r="AD538" t="s">
        <v>3831</v>
      </c>
      <c r="AE538" t="s">
        <v>3831</v>
      </c>
      <c r="AF538" t="s">
        <v>3831</v>
      </c>
      <c r="AG538" t="s">
        <v>3831</v>
      </c>
      <c r="AH538" t="s">
        <v>3831</v>
      </c>
      <c r="AI538">
        <v>12.119808000000001</v>
      </c>
    </row>
    <row r="539" spans="2:35" x14ac:dyDescent="0.25">
      <c r="B539">
        <v>1721</v>
      </c>
      <c r="C539" t="s">
        <v>4286</v>
      </c>
      <c r="D539">
        <v>999101</v>
      </c>
      <c r="E539" t="s">
        <v>5536</v>
      </c>
      <c r="F539" t="s">
        <v>2540</v>
      </c>
      <c r="G539" t="s">
        <v>2541</v>
      </c>
      <c r="H539" t="s">
        <v>2542</v>
      </c>
      <c r="I539" t="s">
        <v>2543</v>
      </c>
      <c r="J539" t="s">
        <v>4367</v>
      </c>
      <c r="K539" s="16">
        <v>12043</v>
      </c>
      <c r="L539" t="s">
        <v>4367</v>
      </c>
      <c r="M539">
        <v>2014</v>
      </c>
      <c r="N539" t="s">
        <v>2544</v>
      </c>
      <c r="O539" t="s">
        <v>4182</v>
      </c>
      <c r="P539" t="s">
        <v>4183</v>
      </c>
      <c r="Q539" t="s">
        <v>4184</v>
      </c>
      <c r="R539" t="s">
        <v>2548</v>
      </c>
      <c r="S539" t="s">
        <v>2549</v>
      </c>
      <c r="U539">
        <v>0</v>
      </c>
      <c r="V539">
        <v>0</v>
      </c>
      <c r="X539" t="s">
        <v>5537</v>
      </c>
      <c r="Y539" s="266">
        <v>44386.340115740742</v>
      </c>
      <c r="Z539" t="s">
        <v>3829</v>
      </c>
      <c r="AA539" s="266">
        <v>44386.340115740742</v>
      </c>
      <c r="AB539" t="s">
        <v>3829</v>
      </c>
      <c r="AC539" t="s">
        <v>3831</v>
      </c>
      <c r="AD539" t="s">
        <v>3831</v>
      </c>
      <c r="AE539" t="s">
        <v>3831</v>
      </c>
      <c r="AF539" t="s">
        <v>3831</v>
      </c>
      <c r="AG539" t="s">
        <v>3831</v>
      </c>
      <c r="AH539" t="s">
        <v>3831</v>
      </c>
      <c r="AI539">
        <v>12.043098000000001</v>
      </c>
    </row>
    <row r="540" spans="2:35" x14ac:dyDescent="0.25">
      <c r="B540">
        <v>1722</v>
      </c>
      <c r="C540" t="s">
        <v>4286</v>
      </c>
      <c r="D540">
        <v>999102</v>
      </c>
      <c r="E540" t="s">
        <v>5538</v>
      </c>
      <c r="F540" t="s">
        <v>2540</v>
      </c>
      <c r="G540" t="s">
        <v>2541</v>
      </c>
      <c r="H540" t="s">
        <v>2542</v>
      </c>
      <c r="I540" t="s">
        <v>2543</v>
      </c>
      <c r="J540" t="s">
        <v>4367</v>
      </c>
      <c r="K540" s="16">
        <v>9959</v>
      </c>
      <c r="L540" t="s">
        <v>4367</v>
      </c>
      <c r="M540">
        <v>2014</v>
      </c>
      <c r="N540" t="s">
        <v>2544</v>
      </c>
      <c r="O540" t="s">
        <v>4182</v>
      </c>
      <c r="P540" t="s">
        <v>4183</v>
      </c>
      <c r="Q540" t="s">
        <v>4184</v>
      </c>
      <c r="R540" t="s">
        <v>2548</v>
      </c>
      <c r="S540" t="s">
        <v>2549</v>
      </c>
      <c r="U540">
        <v>0</v>
      </c>
      <c r="V540">
        <v>0</v>
      </c>
      <c r="X540" t="s">
        <v>5539</v>
      </c>
      <c r="Y540" s="266">
        <v>44386.340115740742</v>
      </c>
      <c r="Z540" t="s">
        <v>3829</v>
      </c>
      <c r="AA540" s="266">
        <v>44386.340115740742</v>
      </c>
      <c r="AB540" t="s">
        <v>3829</v>
      </c>
      <c r="AC540" t="s">
        <v>3831</v>
      </c>
      <c r="AD540" t="s">
        <v>3831</v>
      </c>
      <c r="AE540" t="s">
        <v>3831</v>
      </c>
      <c r="AF540" t="s">
        <v>3831</v>
      </c>
      <c r="AG540" t="s">
        <v>3831</v>
      </c>
      <c r="AH540" t="s">
        <v>3831</v>
      </c>
      <c r="AI540">
        <v>9.8888289999999994</v>
      </c>
    </row>
    <row r="541" spans="2:35" x14ac:dyDescent="0.25">
      <c r="B541">
        <v>1723</v>
      </c>
      <c r="C541" t="s">
        <v>4286</v>
      </c>
      <c r="D541">
        <v>999110</v>
      </c>
      <c r="E541" t="s">
        <v>5540</v>
      </c>
      <c r="F541" t="s">
        <v>2540</v>
      </c>
      <c r="G541" t="s">
        <v>2541</v>
      </c>
      <c r="H541" t="s">
        <v>2542</v>
      </c>
      <c r="I541" t="s">
        <v>2710</v>
      </c>
      <c r="J541" t="s">
        <v>5541</v>
      </c>
      <c r="K541" s="16">
        <v>7346</v>
      </c>
      <c r="L541" t="s">
        <v>5541</v>
      </c>
      <c r="M541">
        <v>2012</v>
      </c>
      <c r="N541" t="s">
        <v>2544</v>
      </c>
      <c r="O541" t="s">
        <v>2545</v>
      </c>
      <c r="P541" t="s">
        <v>2546</v>
      </c>
      <c r="Q541" t="s">
        <v>2703</v>
      </c>
      <c r="R541" t="s">
        <v>2548</v>
      </c>
      <c r="S541" t="s">
        <v>2549</v>
      </c>
      <c r="U541">
        <v>0</v>
      </c>
      <c r="V541">
        <v>0</v>
      </c>
      <c r="X541" t="s">
        <v>5542</v>
      </c>
      <c r="Y541" s="266">
        <v>44386.340115740742</v>
      </c>
      <c r="Z541" t="s">
        <v>3829</v>
      </c>
      <c r="AA541" s="266">
        <v>44386.340115740742</v>
      </c>
      <c r="AB541" t="s">
        <v>3829</v>
      </c>
      <c r="AC541" t="s">
        <v>3831</v>
      </c>
      <c r="AD541" t="s">
        <v>3831</v>
      </c>
      <c r="AE541" t="s">
        <v>3831</v>
      </c>
      <c r="AF541" t="s">
        <v>3831</v>
      </c>
      <c r="AG541" t="s">
        <v>3831</v>
      </c>
      <c r="AH541" t="s">
        <v>3831</v>
      </c>
      <c r="AI541">
        <v>6.5307370000000002</v>
      </c>
    </row>
    <row r="542" spans="2:35" x14ac:dyDescent="0.25">
      <c r="B542">
        <v>1730</v>
      </c>
      <c r="C542" t="s">
        <v>4286</v>
      </c>
      <c r="D542">
        <v>758</v>
      </c>
      <c r="E542" t="s">
        <v>5543</v>
      </c>
      <c r="F542" t="s">
        <v>2540</v>
      </c>
      <c r="G542" t="s">
        <v>2541</v>
      </c>
      <c r="H542" t="s">
        <v>2542</v>
      </c>
      <c r="I542" t="s">
        <v>2543</v>
      </c>
      <c r="J542" t="s">
        <v>4296</v>
      </c>
      <c r="K542" s="16">
        <v>26043</v>
      </c>
      <c r="L542" t="s">
        <v>4296</v>
      </c>
      <c r="M542">
        <v>1997</v>
      </c>
      <c r="N542" t="s">
        <v>2544</v>
      </c>
      <c r="O542" t="s">
        <v>2584</v>
      </c>
      <c r="P542" t="s">
        <v>2655</v>
      </c>
      <c r="Q542" t="s">
        <v>5544</v>
      </c>
      <c r="R542" t="s">
        <v>2548</v>
      </c>
      <c r="S542" t="s">
        <v>2549</v>
      </c>
      <c r="U542">
        <v>0</v>
      </c>
      <c r="V542">
        <v>0</v>
      </c>
      <c r="X542" t="s">
        <v>5545</v>
      </c>
      <c r="Y542" s="266">
        <v>44386.340115740742</v>
      </c>
      <c r="Z542" t="s">
        <v>3829</v>
      </c>
      <c r="AA542" s="266">
        <v>44386.340115740742</v>
      </c>
      <c r="AB542" t="s">
        <v>3829</v>
      </c>
      <c r="AC542" t="s">
        <v>3831</v>
      </c>
      <c r="AD542" t="s">
        <v>3831</v>
      </c>
      <c r="AE542" t="s">
        <v>3831</v>
      </c>
      <c r="AF542" t="s">
        <v>3831</v>
      </c>
      <c r="AG542" t="s">
        <v>3831</v>
      </c>
      <c r="AH542" t="s">
        <v>3831</v>
      </c>
      <c r="AI542">
        <v>55.269998999999999</v>
      </c>
    </row>
    <row r="543" spans="2:35" x14ac:dyDescent="0.25">
      <c r="B543">
        <v>1752</v>
      </c>
      <c r="C543" t="s">
        <v>4286</v>
      </c>
      <c r="D543">
        <v>999117</v>
      </c>
      <c r="E543" t="s">
        <v>5546</v>
      </c>
      <c r="F543" t="s">
        <v>2540</v>
      </c>
      <c r="G543" t="s">
        <v>2541</v>
      </c>
      <c r="H543" t="s">
        <v>2542</v>
      </c>
      <c r="I543" t="s">
        <v>2710</v>
      </c>
      <c r="J543" t="s">
        <v>5172</v>
      </c>
      <c r="K543" s="16">
        <v>6312</v>
      </c>
      <c r="L543" t="s">
        <v>5172</v>
      </c>
      <c r="M543">
        <v>2014</v>
      </c>
      <c r="N543" t="s">
        <v>2544</v>
      </c>
      <c r="O543" t="s">
        <v>4208</v>
      </c>
      <c r="P543" t="s">
        <v>4253</v>
      </c>
      <c r="Q543" t="s">
        <v>4254</v>
      </c>
      <c r="R543" t="s">
        <v>2548</v>
      </c>
      <c r="S543" t="s">
        <v>2549</v>
      </c>
      <c r="U543">
        <v>0</v>
      </c>
      <c r="V543">
        <v>0</v>
      </c>
      <c r="X543" t="s">
        <v>5547</v>
      </c>
      <c r="Y543" s="266">
        <v>44386.340115740742</v>
      </c>
      <c r="Z543" t="s">
        <v>3829</v>
      </c>
      <c r="AA543" s="266">
        <v>44386.340115740742</v>
      </c>
      <c r="AB543" t="s">
        <v>3829</v>
      </c>
      <c r="AC543" t="s">
        <v>3831</v>
      </c>
      <c r="AD543" t="s">
        <v>3831</v>
      </c>
      <c r="AE543" t="s">
        <v>3831</v>
      </c>
      <c r="AF543" t="s">
        <v>3831</v>
      </c>
      <c r="AG543" t="s">
        <v>3831</v>
      </c>
      <c r="AH543" t="s">
        <v>3831</v>
      </c>
      <c r="AI543">
        <v>6.2331770000000004</v>
      </c>
    </row>
    <row r="544" spans="2:35" x14ac:dyDescent="0.25">
      <c r="B544">
        <v>1753</v>
      </c>
      <c r="C544" t="s">
        <v>4286</v>
      </c>
      <c r="D544">
        <v>999118</v>
      </c>
      <c r="E544" t="s">
        <v>5548</v>
      </c>
      <c r="F544" t="s">
        <v>2540</v>
      </c>
      <c r="G544" t="s">
        <v>2541</v>
      </c>
      <c r="H544" t="s">
        <v>2542</v>
      </c>
      <c r="I544" t="s">
        <v>2710</v>
      </c>
      <c r="J544" t="s">
        <v>5172</v>
      </c>
      <c r="K544" t="s">
        <v>5549</v>
      </c>
      <c r="L544" t="s">
        <v>5172</v>
      </c>
      <c r="M544">
        <v>2014</v>
      </c>
      <c r="N544" t="s">
        <v>2544</v>
      </c>
      <c r="O544" t="s">
        <v>4208</v>
      </c>
      <c r="P544" t="s">
        <v>4253</v>
      </c>
      <c r="Q544" t="s">
        <v>4254</v>
      </c>
      <c r="R544" t="s">
        <v>2548</v>
      </c>
      <c r="S544" t="s">
        <v>2549</v>
      </c>
      <c r="U544">
        <v>0</v>
      </c>
      <c r="V544">
        <v>0</v>
      </c>
      <c r="X544" t="s">
        <v>5550</v>
      </c>
      <c r="Y544" s="266">
        <v>44386.340115740742</v>
      </c>
      <c r="Z544" t="s">
        <v>3829</v>
      </c>
      <c r="AA544" s="266">
        <v>44386.340115740742</v>
      </c>
      <c r="AB544" t="s">
        <v>3829</v>
      </c>
      <c r="AC544" t="s">
        <v>3831</v>
      </c>
      <c r="AD544" t="s">
        <v>3831</v>
      </c>
      <c r="AE544" t="s">
        <v>3831</v>
      </c>
      <c r="AF544" t="s">
        <v>3831</v>
      </c>
      <c r="AG544" t="s">
        <v>3831</v>
      </c>
      <c r="AH544" t="s">
        <v>3831</v>
      </c>
      <c r="AI544">
        <v>6.2446609999999998</v>
      </c>
    </row>
    <row r="545" spans="2:35" x14ac:dyDescent="0.25">
      <c r="B545">
        <v>1754</v>
      </c>
      <c r="C545" t="s">
        <v>4286</v>
      </c>
      <c r="D545">
        <v>999119</v>
      </c>
      <c r="E545" t="s">
        <v>5551</v>
      </c>
      <c r="F545" t="s">
        <v>2540</v>
      </c>
      <c r="G545" t="s">
        <v>2541</v>
      </c>
      <c r="H545" t="s">
        <v>2542</v>
      </c>
      <c r="I545" t="s">
        <v>2710</v>
      </c>
      <c r="J545" t="s">
        <v>5172</v>
      </c>
      <c r="K545" s="16">
        <v>6336</v>
      </c>
      <c r="L545" t="s">
        <v>5172</v>
      </c>
      <c r="M545">
        <v>2014</v>
      </c>
      <c r="N545" t="s">
        <v>2544</v>
      </c>
      <c r="O545" t="s">
        <v>4208</v>
      </c>
      <c r="P545" t="s">
        <v>4253</v>
      </c>
      <c r="Q545" t="s">
        <v>4254</v>
      </c>
      <c r="R545" t="s">
        <v>2548</v>
      </c>
      <c r="S545" t="s">
        <v>2549</v>
      </c>
      <c r="U545">
        <v>0</v>
      </c>
      <c r="V545">
        <v>0</v>
      </c>
      <c r="X545" t="s">
        <v>5552</v>
      </c>
      <c r="Y545" s="266">
        <v>44386.340115740742</v>
      </c>
      <c r="Z545" t="s">
        <v>3829</v>
      </c>
      <c r="AA545" s="266">
        <v>44386.340115740742</v>
      </c>
      <c r="AB545" t="s">
        <v>3829</v>
      </c>
      <c r="AC545" t="s">
        <v>3831</v>
      </c>
      <c r="AD545" t="s">
        <v>3831</v>
      </c>
      <c r="AE545" t="s">
        <v>3831</v>
      </c>
      <c r="AF545" t="s">
        <v>3831</v>
      </c>
      <c r="AG545" t="s">
        <v>3831</v>
      </c>
      <c r="AH545" t="s">
        <v>3831</v>
      </c>
      <c r="AI545">
        <v>6.2697839999999996</v>
      </c>
    </row>
    <row r="546" spans="2:35" x14ac:dyDescent="0.25">
      <c r="B546">
        <v>1755</v>
      </c>
      <c r="C546" t="s">
        <v>4286</v>
      </c>
      <c r="D546">
        <v>999120</v>
      </c>
      <c r="E546" t="s">
        <v>5553</v>
      </c>
      <c r="F546" t="s">
        <v>2540</v>
      </c>
      <c r="G546" t="s">
        <v>2541</v>
      </c>
      <c r="H546" t="s">
        <v>2542</v>
      </c>
      <c r="I546" t="s">
        <v>2710</v>
      </c>
      <c r="J546" t="s">
        <v>4008</v>
      </c>
      <c r="K546" s="16">
        <v>6273</v>
      </c>
      <c r="L546" t="s">
        <v>4008</v>
      </c>
      <c r="M546">
        <v>2014</v>
      </c>
      <c r="N546" t="s">
        <v>2544</v>
      </c>
      <c r="O546" t="s">
        <v>4208</v>
      </c>
      <c r="P546" t="s">
        <v>4253</v>
      </c>
      <c r="Q546" t="s">
        <v>4254</v>
      </c>
      <c r="R546" t="s">
        <v>2548</v>
      </c>
      <c r="S546" t="s">
        <v>2549</v>
      </c>
      <c r="U546">
        <v>0</v>
      </c>
      <c r="V546">
        <v>0</v>
      </c>
      <c r="X546" t="s">
        <v>5554</v>
      </c>
      <c r="Y546" s="266">
        <v>44386.340115740742</v>
      </c>
      <c r="Z546" t="s">
        <v>3829</v>
      </c>
      <c r="AA546" s="266">
        <v>44386.340115740742</v>
      </c>
      <c r="AB546" t="s">
        <v>3829</v>
      </c>
      <c r="AC546" t="s">
        <v>3831</v>
      </c>
      <c r="AD546" t="s">
        <v>3831</v>
      </c>
      <c r="AE546" t="s">
        <v>3831</v>
      </c>
      <c r="AF546" t="s">
        <v>3831</v>
      </c>
      <c r="AG546" t="s">
        <v>3831</v>
      </c>
      <c r="AH546" t="s">
        <v>3831</v>
      </c>
      <c r="AI546">
        <v>6.2817759999999998</v>
      </c>
    </row>
    <row r="547" spans="2:35" x14ac:dyDescent="0.25">
      <c r="B547">
        <v>1756</v>
      </c>
      <c r="C547" t="s">
        <v>4286</v>
      </c>
      <c r="D547">
        <v>999122</v>
      </c>
      <c r="E547" t="s">
        <v>5555</v>
      </c>
      <c r="F547" t="s">
        <v>2540</v>
      </c>
      <c r="G547" t="s">
        <v>4125</v>
      </c>
      <c r="H547" t="s">
        <v>4639</v>
      </c>
      <c r="I547" t="s">
        <v>4125</v>
      </c>
      <c r="K547" t="s">
        <v>4190</v>
      </c>
      <c r="M547">
        <v>1995</v>
      </c>
      <c r="N547" t="s">
        <v>4641</v>
      </c>
      <c r="O547" t="s">
        <v>2595</v>
      </c>
      <c r="P547" t="s">
        <v>2608</v>
      </c>
      <c r="Q547" t="s">
        <v>3870</v>
      </c>
      <c r="R547" t="s">
        <v>2548</v>
      </c>
      <c r="S547" t="s">
        <v>2549</v>
      </c>
      <c r="U547">
        <v>0</v>
      </c>
      <c r="V547">
        <v>0</v>
      </c>
      <c r="X547" t="s">
        <v>5556</v>
      </c>
      <c r="Y547" s="266">
        <v>44386.340115740742</v>
      </c>
      <c r="Z547" t="s">
        <v>3829</v>
      </c>
      <c r="AA547" s="266">
        <v>44386.340115740742</v>
      </c>
      <c r="AB547" t="s">
        <v>3829</v>
      </c>
      <c r="AC547" t="s">
        <v>3831</v>
      </c>
      <c r="AD547" t="s">
        <v>3831</v>
      </c>
      <c r="AE547" t="s">
        <v>3831</v>
      </c>
      <c r="AF547" t="s">
        <v>3831</v>
      </c>
      <c r="AG547" t="s">
        <v>3831</v>
      </c>
      <c r="AH547" t="s">
        <v>3831</v>
      </c>
      <c r="AI547">
        <v>7.8480020000000001</v>
      </c>
    </row>
    <row r="548" spans="2:35" x14ac:dyDescent="0.25">
      <c r="B548">
        <v>1757</v>
      </c>
      <c r="C548" t="s">
        <v>4286</v>
      </c>
      <c r="D548" t="s">
        <v>5557</v>
      </c>
      <c r="E548" t="s">
        <v>5558</v>
      </c>
      <c r="F548" t="s">
        <v>2540</v>
      </c>
      <c r="H548" t="s">
        <v>4639</v>
      </c>
      <c r="I548" t="s">
        <v>4125</v>
      </c>
      <c r="K548" t="s">
        <v>3946</v>
      </c>
      <c r="M548">
        <v>1995</v>
      </c>
      <c r="N548" t="s">
        <v>4641</v>
      </c>
      <c r="O548" t="s">
        <v>2595</v>
      </c>
      <c r="P548" t="s">
        <v>2608</v>
      </c>
      <c r="Q548" t="s">
        <v>2611</v>
      </c>
      <c r="R548" t="s">
        <v>2548</v>
      </c>
      <c r="S548" t="s">
        <v>2549</v>
      </c>
      <c r="U548">
        <v>0</v>
      </c>
      <c r="V548">
        <v>0</v>
      </c>
      <c r="X548" t="s">
        <v>5559</v>
      </c>
      <c r="Y548" s="266">
        <v>44386.340115740742</v>
      </c>
      <c r="Z548" t="s">
        <v>3829</v>
      </c>
      <c r="AA548" s="266">
        <v>44386.340115740742</v>
      </c>
      <c r="AB548" t="s">
        <v>3829</v>
      </c>
      <c r="AC548" t="s">
        <v>3831</v>
      </c>
      <c r="AD548" t="s">
        <v>3831</v>
      </c>
      <c r="AE548" t="s">
        <v>3831</v>
      </c>
      <c r="AF548" t="s">
        <v>3831</v>
      </c>
      <c r="AG548" t="s">
        <v>3831</v>
      </c>
      <c r="AH548" t="s">
        <v>3831</v>
      </c>
      <c r="AI548">
        <v>10.831519</v>
      </c>
    </row>
    <row r="549" spans="2:35" x14ac:dyDescent="0.25">
      <c r="B549">
        <v>1758</v>
      </c>
      <c r="C549" t="s">
        <v>4286</v>
      </c>
      <c r="D549" t="s">
        <v>5560</v>
      </c>
      <c r="E549" t="s">
        <v>5561</v>
      </c>
      <c r="F549" t="s">
        <v>2540</v>
      </c>
      <c r="H549" t="s">
        <v>4639</v>
      </c>
      <c r="I549" t="s">
        <v>4125</v>
      </c>
      <c r="K549" t="s">
        <v>3842</v>
      </c>
      <c r="M549">
        <v>1995</v>
      </c>
      <c r="N549" t="s">
        <v>4641</v>
      </c>
      <c r="O549" t="s">
        <v>2595</v>
      </c>
      <c r="P549" t="s">
        <v>2608</v>
      </c>
      <c r="Q549" t="s">
        <v>3870</v>
      </c>
      <c r="R549" t="s">
        <v>2548</v>
      </c>
      <c r="S549" t="s">
        <v>2549</v>
      </c>
      <c r="U549">
        <v>0</v>
      </c>
      <c r="V549">
        <v>0</v>
      </c>
      <c r="X549" t="s">
        <v>5562</v>
      </c>
      <c r="Y549" s="266">
        <v>44386.340115740742</v>
      </c>
      <c r="Z549" t="s">
        <v>3829</v>
      </c>
      <c r="AA549" s="266">
        <v>44386.340115740742</v>
      </c>
      <c r="AB549" t="s">
        <v>3829</v>
      </c>
      <c r="AC549" t="s">
        <v>3831</v>
      </c>
      <c r="AD549" t="s">
        <v>3831</v>
      </c>
      <c r="AE549" t="s">
        <v>3831</v>
      </c>
      <c r="AF549" t="s">
        <v>3831</v>
      </c>
      <c r="AG549" t="s">
        <v>3831</v>
      </c>
      <c r="AH549" t="s">
        <v>3831</v>
      </c>
      <c r="AI549">
        <v>7.6559590000000002</v>
      </c>
    </row>
    <row r="550" spans="2:35" x14ac:dyDescent="0.25">
      <c r="B550">
        <v>1766</v>
      </c>
      <c r="C550" t="s">
        <v>4286</v>
      </c>
      <c r="D550">
        <v>793</v>
      </c>
      <c r="E550" t="s">
        <v>2800</v>
      </c>
      <c r="F550" t="s">
        <v>2540</v>
      </c>
      <c r="G550" t="s">
        <v>2541</v>
      </c>
      <c r="H550" t="s">
        <v>2542</v>
      </c>
      <c r="I550" t="s">
        <v>2543</v>
      </c>
      <c r="J550" t="s">
        <v>4292</v>
      </c>
      <c r="K550" t="s">
        <v>4635</v>
      </c>
      <c r="L550" t="s">
        <v>4292</v>
      </c>
      <c r="M550">
        <v>2016</v>
      </c>
      <c r="N550" t="s">
        <v>2579</v>
      </c>
      <c r="O550" t="s">
        <v>2584</v>
      </c>
      <c r="P550" t="s">
        <v>2696</v>
      </c>
      <c r="Q550" t="s">
        <v>2697</v>
      </c>
      <c r="R550" t="s">
        <v>2548</v>
      </c>
      <c r="S550" t="s">
        <v>2549</v>
      </c>
      <c r="T550" t="s">
        <v>2550</v>
      </c>
      <c r="U550">
        <v>48.021968999999999</v>
      </c>
      <c r="V550">
        <v>0</v>
      </c>
      <c r="W550" t="s">
        <v>5563</v>
      </c>
      <c r="X550" t="s">
        <v>5564</v>
      </c>
      <c r="Y550" s="266">
        <v>44386.340115740742</v>
      </c>
      <c r="Z550" t="s">
        <v>3829</v>
      </c>
      <c r="AA550" s="266">
        <v>44434.378287037034</v>
      </c>
      <c r="AB550" t="s">
        <v>3829</v>
      </c>
      <c r="AC550" t="s">
        <v>4303</v>
      </c>
      <c r="AD550" t="s">
        <v>3831</v>
      </c>
      <c r="AE550" t="s">
        <v>3831</v>
      </c>
      <c r="AF550" t="s">
        <v>3831</v>
      </c>
      <c r="AG550" t="s">
        <v>3831</v>
      </c>
      <c r="AH550" t="s">
        <v>3831</v>
      </c>
      <c r="AI550">
        <v>48.021968999999999</v>
      </c>
    </row>
    <row r="551" spans="2:35" x14ac:dyDescent="0.25">
      <c r="B551">
        <v>1769</v>
      </c>
      <c r="C551" t="s">
        <v>4286</v>
      </c>
      <c r="D551">
        <v>666911</v>
      </c>
      <c r="E551" t="s">
        <v>5565</v>
      </c>
      <c r="F551" t="s">
        <v>2540</v>
      </c>
      <c r="G551" t="s">
        <v>2541</v>
      </c>
      <c r="H551" t="s">
        <v>2542</v>
      </c>
      <c r="I551" t="s">
        <v>2543</v>
      </c>
      <c r="J551" t="s">
        <v>4304</v>
      </c>
      <c r="K551" s="16">
        <v>22885</v>
      </c>
      <c r="L551" t="s">
        <v>4304</v>
      </c>
      <c r="M551">
        <v>2017</v>
      </c>
      <c r="N551" t="s">
        <v>2544</v>
      </c>
      <c r="O551" t="s">
        <v>2660</v>
      </c>
      <c r="P551" t="s">
        <v>2733</v>
      </c>
      <c r="Q551" t="s">
        <v>4245</v>
      </c>
      <c r="R551" t="s">
        <v>2548</v>
      </c>
      <c r="S551" t="s">
        <v>2549</v>
      </c>
      <c r="U551">
        <v>0</v>
      </c>
      <c r="V551">
        <v>0</v>
      </c>
      <c r="X551" t="s">
        <v>5566</v>
      </c>
      <c r="Y551" s="266">
        <v>44386.340115740742</v>
      </c>
      <c r="Z551" t="s">
        <v>3829</v>
      </c>
      <c r="AA551" s="266">
        <v>44386.340115740742</v>
      </c>
      <c r="AB551" t="s">
        <v>3829</v>
      </c>
      <c r="AC551" t="s">
        <v>3831</v>
      </c>
      <c r="AD551" t="s">
        <v>3831</v>
      </c>
      <c r="AE551" t="s">
        <v>3831</v>
      </c>
      <c r="AF551" t="s">
        <v>3831</v>
      </c>
      <c r="AG551" t="s">
        <v>3831</v>
      </c>
      <c r="AH551" t="s">
        <v>3831</v>
      </c>
      <c r="AI551">
        <v>47.545045999999999</v>
      </c>
    </row>
    <row r="552" spans="2:35" x14ac:dyDescent="0.25">
      <c r="B552">
        <v>1771</v>
      </c>
      <c r="C552" t="s">
        <v>4286</v>
      </c>
      <c r="D552">
        <v>999125</v>
      </c>
      <c r="E552" t="s">
        <v>5567</v>
      </c>
      <c r="F552" t="s">
        <v>2540</v>
      </c>
      <c r="G552" t="s">
        <v>2541</v>
      </c>
      <c r="H552" t="s">
        <v>2542</v>
      </c>
      <c r="I552" t="s">
        <v>2543</v>
      </c>
      <c r="J552" t="s">
        <v>4136</v>
      </c>
      <c r="K552" t="s">
        <v>5568</v>
      </c>
      <c r="L552" t="s">
        <v>4136</v>
      </c>
      <c r="M552">
        <v>2014</v>
      </c>
      <c r="N552" t="s">
        <v>2544</v>
      </c>
      <c r="O552" t="s">
        <v>2584</v>
      </c>
      <c r="P552" t="s">
        <v>2585</v>
      </c>
      <c r="Q552" t="s">
        <v>4231</v>
      </c>
      <c r="R552" t="s">
        <v>2548</v>
      </c>
      <c r="S552" t="s">
        <v>2549</v>
      </c>
      <c r="U552">
        <v>0</v>
      </c>
      <c r="V552">
        <v>0</v>
      </c>
      <c r="X552" t="s">
        <v>5569</v>
      </c>
      <c r="Y552" s="266">
        <v>44386.340115740742</v>
      </c>
      <c r="Z552" t="s">
        <v>3829</v>
      </c>
      <c r="AA552" s="266">
        <v>44386.340115740742</v>
      </c>
      <c r="AB552" t="s">
        <v>3829</v>
      </c>
      <c r="AC552" t="s">
        <v>3831</v>
      </c>
      <c r="AD552" t="s">
        <v>3831</v>
      </c>
      <c r="AE552" t="s">
        <v>3831</v>
      </c>
      <c r="AF552" t="s">
        <v>3831</v>
      </c>
      <c r="AG552" t="s">
        <v>3831</v>
      </c>
      <c r="AH552" t="s">
        <v>3831</v>
      </c>
      <c r="AI552">
        <v>83.299510999999995</v>
      </c>
    </row>
    <row r="553" spans="2:35" x14ac:dyDescent="0.25">
      <c r="B553">
        <v>1772</v>
      </c>
      <c r="C553" t="s">
        <v>4286</v>
      </c>
      <c r="D553">
        <v>999126</v>
      </c>
      <c r="E553" t="s">
        <v>5570</v>
      </c>
      <c r="F553" t="s">
        <v>2540</v>
      </c>
      <c r="G553" t="s">
        <v>2541</v>
      </c>
      <c r="H553" t="s">
        <v>2542</v>
      </c>
      <c r="I553" t="s">
        <v>2710</v>
      </c>
      <c r="J553" t="s">
        <v>4292</v>
      </c>
      <c r="K553" t="s">
        <v>5571</v>
      </c>
      <c r="L553" t="s">
        <v>4292</v>
      </c>
      <c r="M553">
        <v>2014</v>
      </c>
      <c r="N553" t="s">
        <v>2544</v>
      </c>
      <c r="O553" t="s">
        <v>2584</v>
      </c>
      <c r="P553" t="s">
        <v>2585</v>
      </c>
      <c r="Q553" t="s">
        <v>4231</v>
      </c>
      <c r="R553" t="s">
        <v>2548</v>
      </c>
      <c r="S553" t="s">
        <v>2549</v>
      </c>
      <c r="U553">
        <v>0</v>
      </c>
      <c r="V553">
        <v>0</v>
      </c>
      <c r="X553" t="s">
        <v>5572</v>
      </c>
      <c r="Y553" s="266">
        <v>44386.340115740742</v>
      </c>
      <c r="Z553" t="s">
        <v>3829</v>
      </c>
      <c r="AA553" s="266">
        <v>44386.340115740742</v>
      </c>
      <c r="AB553" t="s">
        <v>3829</v>
      </c>
      <c r="AC553" t="s">
        <v>3831</v>
      </c>
      <c r="AD553" t="s">
        <v>3831</v>
      </c>
      <c r="AE553" t="s">
        <v>3831</v>
      </c>
      <c r="AF553" t="s">
        <v>3831</v>
      </c>
      <c r="AG553" t="s">
        <v>3831</v>
      </c>
      <c r="AH553" t="s">
        <v>3831</v>
      </c>
      <c r="AI553">
        <v>31.460086</v>
      </c>
    </row>
    <row r="554" spans="2:35" x14ac:dyDescent="0.25">
      <c r="B554">
        <v>1773</v>
      </c>
      <c r="C554" t="s">
        <v>4286</v>
      </c>
      <c r="D554">
        <v>999127</v>
      </c>
      <c r="E554" t="s">
        <v>5573</v>
      </c>
      <c r="F554" t="s">
        <v>2540</v>
      </c>
      <c r="G554" t="s">
        <v>4125</v>
      </c>
      <c r="H554" t="s">
        <v>4984</v>
      </c>
      <c r="I554" t="s">
        <v>4125</v>
      </c>
      <c r="K554" s="16">
        <v>16272</v>
      </c>
      <c r="M554">
        <v>2014</v>
      </c>
      <c r="N554" t="s">
        <v>4985</v>
      </c>
      <c r="O554" t="s">
        <v>2584</v>
      </c>
      <c r="P554" t="s">
        <v>2585</v>
      </c>
      <c r="Q554" t="s">
        <v>4231</v>
      </c>
      <c r="R554" t="s">
        <v>2548</v>
      </c>
      <c r="S554" t="s">
        <v>2549</v>
      </c>
      <c r="U554">
        <v>0</v>
      </c>
      <c r="V554">
        <v>0</v>
      </c>
      <c r="X554" t="s">
        <v>5574</v>
      </c>
      <c r="Y554" s="266">
        <v>44386.340115740742</v>
      </c>
      <c r="Z554" t="s">
        <v>3829</v>
      </c>
      <c r="AA554" s="266">
        <v>44386.340115740742</v>
      </c>
      <c r="AB554" t="s">
        <v>3829</v>
      </c>
      <c r="AC554" t="s">
        <v>3831</v>
      </c>
      <c r="AD554" t="s">
        <v>3831</v>
      </c>
      <c r="AE554" t="s">
        <v>3831</v>
      </c>
      <c r="AF554" t="s">
        <v>3831</v>
      </c>
      <c r="AG554" t="s">
        <v>3831</v>
      </c>
      <c r="AH554" t="s">
        <v>3831</v>
      </c>
      <c r="AI554">
        <v>16.271549</v>
      </c>
    </row>
    <row r="555" spans="2:35" x14ac:dyDescent="0.25">
      <c r="B555">
        <v>1774</v>
      </c>
      <c r="C555" t="s">
        <v>4286</v>
      </c>
      <c r="D555">
        <v>999128</v>
      </c>
      <c r="E555" t="s">
        <v>5575</v>
      </c>
      <c r="F555" t="s">
        <v>2540</v>
      </c>
      <c r="G555" t="s">
        <v>4125</v>
      </c>
      <c r="H555" t="s">
        <v>4984</v>
      </c>
      <c r="I555" t="s">
        <v>4125</v>
      </c>
      <c r="K555" s="16">
        <v>12393</v>
      </c>
      <c r="M555">
        <v>2014</v>
      </c>
      <c r="N555" t="s">
        <v>4985</v>
      </c>
      <c r="O555" t="s">
        <v>2584</v>
      </c>
      <c r="P555" t="s">
        <v>2585</v>
      </c>
      <c r="Q555" t="s">
        <v>2786</v>
      </c>
      <c r="R555" t="s">
        <v>2548</v>
      </c>
      <c r="S555" t="s">
        <v>2549</v>
      </c>
      <c r="U555">
        <v>0</v>
      </c>
      <c r="V555">
        <v>0</v>
      </c>
      <c r="X555" t="s">
        <v>5576</v>
      </c>
      <c r="Y555" s="266">
        <v>44386.340115740742</v>
      </c>
      <c r="Z555" t="s">
        <v>3829</v>
      </c>
      <c r="AA555" s="266">
        <v>44386.340115740742</v>
      </c>
      <c r="AB555" t="s">
        <v>3829</v>
      </c>
      <c r="AC555" t="s">
        <v>3831</v>
      </c>
      <c r="AD555" t="s">
        <v>3831</v>
      </c>
      <c r="AE555" t="s">
        <v>3831</v>
      </c>
      <c r="AF555" t="s">
        <v>3831</v>
      </c>
      <c r="AG555" t="s">
        <v>3831</v>
      </c>
      <c r="AH555" t="s">
        <v>3831</v>
      </c>
      <c r="AI555">
        <v>13.067052</v>
      </c>
    </row>
    <row r="556" spans="2:35" x14ac:dyDescent="0.25">
      <c r="B556">
        <v>1776</v>
      </c>
      <c r="C556" t="s">
        <v>4286</v>
      </c>
      <c r="D556">
        <v>999043</v>
      </c>
      <c r="E556" t="s">
        <v>5577</v>
      </c>
      <c r="F556" t="s">
        <v>2540</v>
      </c>
      <c r="G556" t="s">
        <v>4125</v>
      </c>
      <c r="H556" t="s">
        <v>4984</v>
      </c>
      <c r="I556" t="s">
        <v>4125</v>
      </c>
      <c r="K556" t="s">
        <v>4758</v>
      </c>
      <c r="M556">
        <v>2012</v>
      </c>
      <c r="N556" t="s">
        <v>4985</v>
      </c>
      <c r="O556" t="s">
        <v>2584</v>
      </c>
      <c r="P556" t="s">
        <v>2692</v>
      </c>
      <c r="Q556" t="s">
        <v>2786</v>
      </c>
      <c r="R556" t="s">
        <v>2548</v>
      </c>
      <c r="S556" t="s">
        <v>2549</v>
      </c>
      <c r="U556">
        <v>0</v>
      </c>
      <c r="V556">
        <v>0</v>
      </c>
      <c r="X556" t="s">
        <v>5578</v>
      </c>
      <c r="Y556" s="266">
        <v>44386.340115740742</v>
      </c>
      <c r="Z556" t="s">
        <v>3829</v>
      </c>
      <c r="AA556" s="266">
        <v>44386.340115740742</v>
      </c>
      <c r="AB556" t="s">
        <v>3829</v>
      </c>
      <c r="AC556" t="s">
        <v>3831</v>
      </c>
      <c r="AD556" t="s">
        <v>3831</v>
      </c>
      <c r="AE556" t="s">
        <v>3831</v>
      </c>
      <c r="AF556" t="s">
        <v>3831</v>
      </c>
      <c r="AG556" t="s">
        <v>3831</v>
      </c>
      <c r="AH556" t="s">
        <v>3831</v>
      </c>
      <c r="AI556">
        <v>29.802492000000001</v>
      </c>
    </row>
    <row r="557" spans="2:35" x14ac:dyDescent="0.25">
      <c r="B557">
        <v>1777</v>
      </c>
      <c r="C557" t="s">
        <v>4286</v>
      </c>
      <c r="D557">
        <v>999047</v>
      </c>
      <c r="E557" t="s">
        <v>2801</v>
      </c>
      <c r="F557" t="s">
        <v>2540</v>
      </c>
      <c r="G557" t="s">
        <v>2541</v>
      </c>
      <c r="H557" t="s">
        <v>2542</v>
      </c>
      <c r="I557" t="s">
        <v>2543</v>
      </c>
      <c r="J557" t="s">
        <v>4367</v>
      </c>
      <c r="K557" s="16">
        <v>12706</v>
      </c>
      <c r="L557" t="s">
        <v>4367</v>
      </c>
      <c r="M557">
        <v>1990</v>
      </c>
      <c r="N557" t="s">
        <v>2544</v>
      </c>
      <c r="O557" t="s">
        <v>2660</v>
      </c>
      <c r="P557" t="s">
        <v>2733</v>
      </c>
      <c r="Q557" t="s">
        <v>2744</v>
      </c>
      <c r="R557" t="s">
        <v>2548</v>
      </c>
      <c r="S557" t="s">
        <v>2549</v>
      </c>
      <c r="T557" t="s">
        <v>2550</v>
      </c>
      <c r="U557">
        <v>11.702856000000001</v>
      </c>
      <c r="V557">
        <v>0</v>
      </c>
      <c r="X557" t="s">
        <v>5579</v>
      </c>
      <c r="Y557" s="266">
        <v>44386.340115740742</v>
      </c>
      <c r="Z557" t="s">
        <v>3829</v>
      </c>
      <c r="AA557" s="266">
        <v>44427.457233796296</v>
      </c>
      <c r="AB557" t="s">
        <v>3829</v>
      </c>
      <c r="AC557" t="s">
        <v>3830</v>
      </c>
      <c r="AD557" t="s">
        <v>3831</v>
      </c>
      <c r="AE557" t="s">
        <v>3831</v>
      </c>
      <c r="AF557" t="s">
        <v>3831</v>
      </c>
      <c r="AG557">
        <v>0.63</v>
      </c>
      <c r="AH557">
        <v>0.57999999999999996</v>
      </c>
      <c r="AI557">
        <v>11.702856000000001</v>
      </c>
    </row>
    <row r="558" spans="2:35" x14ac:dyDescent="0.25">
      <c r="B558">
        <v>1778</v>
      </c>
      <c r="C558" t="s">
        <v>4286</v>
      </c>
      <c r="D558">
        <v>999053</v>
      </c>
      <c r="E558" t="s">
        <v>2802</v>
      </c>
      <c r="F558" t="s">
        <v>2540</v>
      </c>
      <c r="G558" t="s">
        <v>2541</v>
      </c>
      <c r="H558" t="s">
        <v>2542</v>
      </c>
      <c r="I558" t="s">
        <v>2710</v>
      </c>
      <c r="J558" t="s">
        <v>4422</v>
      </c>
      <c r="K558" t="s">
        <v>5580</v>
      </c>
      <c r="L558" t="s">
        <v>4422</v>
      </c>
      <c r="M558">
        <v>1990</v>
      </c>
      <c r="N558" t="s">
        <v>2544</v>
      </c>
      <c r="O558" t="s">
        <v>2595</v>
      </c>
      <c r="P558" t="s">
        <v>2608</v>
      </c>
      <c r="Q558" t="s">
        <v>2609</v>
      </c>
      <c r="R558" t="s">
        <v>2548</v>
      </c>
      <c r="S558" t="s">
        <v>2549</v>
      </c>
      <c r="T558" t="s">
        <v>2550</v>
      </c>
      <c r="U558">
        <v>3.3652199999999999</v>
      </c>
      <c r="V558">
        <v>0</v>
      </c>
      <c r="W558" t="s">
        <v>5581</v>
      </c>
      <c r="X558" t="s">
        <v>5582</v>
      </c>
      <c r="Y558" s="266">
        <v>44386.340115740742</v>
      </c>
      <c r="Z558" t="s">
        <v>3829</v>
      </c>
      <c r="AA558" s="266">
        <v>44424.322118055556</v>
      </c>
      <c r="AB558" t="s">
        <v>3829</v>
      </c>
      <c r="AC558" t="s">
        <v>3830</v>
      </c>
      <c r="AD558" t="s">
        <v>3831</v>
      </c>
      <c r="AE558" t="s">
        <v>3831</v>
      </c>
      <c r="AF558" t="s">
        <v>3831</v>
      </c>
      <c r="AG558" t="s">
        <v>3831</v>
      </c>
      <c r="AH558" t="s">
        <v>3831</v>
      </c>
      <c r="AI558">
        <v>3.3652199999999999</v>
      </c>
    </row>
    <row r="559" spans="2:35" x14ac:dyDescent="0.25">
      <c r="B559">
        <v>1779</v>
      </c>
      <c r="C559" t="s">
        <v>4286</v>
      </c>
      <c r="D559">
        <v>999054</v>
      </c>
      <c r="E559" t="s">
        <v>2803</v>
      </c>
      <c r="F559" t="s">
        <v>2540</v>
      </c>
      <c r="G559" t="s">
        <v>2541</v>
      </c>
      <c r="H559" t="s">
        <v>2542</v>
      </c>
      <c r="I559" t="s">
        <v>2710</v>
      </c>
      <c r="J559" t="s">
        <v>4422</v>
      </c>
      <c r="K559" t="s">
        <v>5583</v>
      </c>
      <c r="L559" t="s">
        <v>4422</v>
      </c>
      <c r="M559">
        <v>1990</v>
      </c>
      <c r="N559" t="s">
        <v>2544</v>
      </c>
      <c r="O559" t="s">
        <v>2595</v>
      </c>
      <c r="P559" t="s">
        <v>2608</v>
      </c>
      <c r="Q559" t="s">
        <v>2609</v>
      </c>
      <c r="R559" t="s">
        <v>2548</v>
      </c>
      <c r="S559" t="s">
        <v>2549</v>
      </c>
      <c r="T559" t="s">
        <v>2550</v>
      </c>
      <c r="U559">
        <v>14.057912999999999</v>
      </c>
      <c r="V559">
        <v>0</v>
      </c>
      <c r="W559" t="s">
        <v>5584</v>
      </c>
      <c r="X559" t="s">
        <v>5585</v>
      </c>
      <c r="Y559" s="266">
        <v>44386.340115740742</v>
      </c>
      <c r="Z559" t="s">
        <v>3829</v>
      </c>
      <c r="AA559" s="266">
        <v>44424.318680555552</v>
      </c>
      <c r="AB559" t="s">
        <v>3829</v>
      </c>
      <c r="AC559" t="s">
        <v>3830</v>
      </c>
      <c r="AD559" t="s">
        <v>3831</v>
      </c>
      <c r="AE559" t="s">
        <v>3831</v>
      </c>
      <c r="AF559" t="s">
        <v>3831</v>
      </c>
      <c r="AG559" t="s">
        <v>3831</v>
      </c>
      <c r="AH559" t="s">
        <v>3831</v>
      </c>
      <c r="AI559">
        <v>14.057912999999999</v>
      </c>
    </row>
    <row r="560" spans="2:35" x14ac:dyDescent="0.25">
      <c r="B560">
        <v>1780</v>
      </c>
      <c r="C560" t="s">
        <v>4286</v>
      </c>
      <c r="D560">
        <v>999055</v>
      </c>
      <c r="E560" t="s">
        <v>2804</v>
      </c>
      <c r="F560" t="s">
        <v>2540</v>
      </c>
      <c r="G560" t="s">
        <v>2541</v>
      </c>
      <c r="H560" t="s">
        <v>2542</v>
      </c>
      <c r="I560" t="s">
        <v>2710</v>
      </c>
      <c r="J560" t="s">
        <v>4408</v>
      </c>
      <c r="K560" s="16">
        <v>7732</v>
      </c>
      <c r="L560" t="s">
        <v>4408</v>
      </c>
      <c r="M560">
        <v>1990</v>
      </c>
      <c r="N560" t="s">
        <v>2544</v>
      </c>
      <c r="O560" t="s">
        <v>2595</v>
      </c>
      <c r="P560" t="s">
        <v>2608</v>
      </c>
      <c r="Q560" t="s">
        <v>2609</v>
      </c>
      <c r="R560" t="s">
        <v>2548</v>
      </c>
      <c r="S560" t="s">
        <v>2549</v>
      </c>
      <c r="T560" t="s">
        <v>2550</v>
      </c>
      <c r="U560">
        <v>6.0273070000000004</v>
      </c>
      <c r="V560">
        <v>5</v>
      </c>
      <c r="W560" t="s">
        <v>5586</v>
      </c>
      <c r="X560" t="s">
        <v>5587</v>
      </c>
      <c r="Y560" s="266">
        <v>44386.340115740742</v>
      </c>
      <c r="Z560" t="s">
        <v>3829</v>
      </c>
      <c r="AA560" s="266">
        <v>44424.314340277779</v>
      </c>
      <c r="AB560" t="s">
        <v>3829</v>
      </c>
      <c r="AC560" t="s">
        <v>3830</v>
      </c>
      <c r="AD560" t="s">
        <v>3831</v>
      </c>
      <c r="AE560" t="s">
        <v>3831</v>
      </c>
      <c r="AF560" t="s">
        <v>3831</v>
      </c>
      <c r="AG560" t="s">
        <v>3831</v>
      </c>
      <c r="AH560" t="s">
        <v>3831</v>
      </c>
      <c r="AI560">
        <v>6.0273070000000004</v>
      </c>
    </row>
    <row r="561" spans="2:35" x14ac:dyDescent="0.25">
      <c r="B561">
        <v>1781</v>
      </c>
      <c r="C561" t="s">
        <v>4286</v>
      </c>
      <c r="D561">
        <v>999057</v>
      </c>
      <c r="E561" t="s">
        <v>2805</v>
      </c>
      <c r="F561" t="s">
        <v>2540</v>
      </c>
      <c r="G561" t="s">
        <v>2541</v>
      </c>
      <c r="H561" t="s">
        <v>2542</v>
      </c>
      <c r="I561" t="s">
        <v>2543</v>
      </c>
      <c r="J561" t="s">
        <v>4300</v>
      </c>
      <c r="K561" s="16">
        <v>7017</v>
      </c>
      <c r="L561" t="s">
        <v>4300</v>
      </c>
      <c r="M561">
        <v>1990</v>
      </c>
      <c r="N561" t="s">
        <v>2544</v>
      </c>
      <c r="O561" t="s">
        <v>2660</v>
      </c>
      <c r="P561" t="s">
        <v>2733</v>
      </c>
      <c r="Q561" t="s">
        <v>2793</v>
      </c>
      <c r="R561" t="s">
        <v>2548</v>
      </c>
      <c r="S561" t="s">
        <v>2549</v>
      </c>
      <c r="T561" t="s">
        <v>2550</v>
      </c>
      <c r="U561">
        <v>7.34232</v>
      </c>
      <c r="V561">
        <v>0</v>
      </c>
      <c r="W561" t="s">
        <v>5588</v>
      </c>
      <c r="X561" t="s">
        <v>5589</v>
      </c>
      <c r="Y561" s="266">
        <v>44386.340115740742</v>
      </c>
      <c r="Z561" t="s">
        <v>3829</v>
      </c>
      <c r="AA561" s="266">
        <v>44427.501157407409</v>
      </c>
      <c r="AB561" t="s">
        <v>3829</v>
      </c>
      <c r="AC561" t="s">
        <v>3934</v>
      </c>
      <c r="AD561" t="s">
        <v>3831</v>
      </c>
      <c r="AE561" t="s">
        <v>3831</v>
      </c>
      <c r="AF561" t="s">
        <v>3831</v>
      </c>
      <c r="AG561" t="s">
        <v>3831</v>
      </c>
      <c r="AH561" t="s">
        <v>3831</v>
      </c>
      <c r="AI561">
        <v>7.34232</v>
      </c>
    </row>
    <row r="562" spans="2:35" x14ac:dyDescent="0.25">
      <c r="B562">
        <v>1784</v>
      </c>
      <c r="C562" t="s">
        <v>4286</v>
      </c>
      <c r="D562">
        <v>999065</v>
      </c>
      <c r="E562" t="s">
        <v>5590</v>
      </c>
      <c r="F562" t="s">
        <v>2540</v>
      </c>
      <c r="H562" t="s">
        <v>4984</v>
      </c>
      <c r="I562" t="s">
        <v>4125</v>
      </c>
      <c r="K562" t="s">
        <v>4243</v>
      </c>
      <c r="M562">
        <v>2014</v>
      </c>
      <c r="N562" t="s">
        <v>4985</v>
      </c>
      <c r="O562" t="s">
        <v>2584</v>
      </c>
      <c r="P562" t="s">
        <v>2585</v>
      </c>
      <c r="Q562" t="s">
        <v>2748</v>
      </c>
      <c r="R562" t="s">
        <v>2548</v>
      </c>
      <c r="S562" t="s">
        <v>2549</v>
      </c>
      <c r="U562">
        <v>0</v>
      </c>
      <c r="V562">
        <v>0</v>
      </c>
      <c r="X562" t="s">
        <v>5591</v>
      </c>
      <c r="Y562" s="266">
        <v>44386.340115740742</v>
      </c>
      <c r="Z562" t="s">
        <v>3829</v>
      </c>
      <c r="AA562" s="266">
        <v>44386.340115740742</v>
      </c>
      <c r="AB562" t="s">
        <v>3829</v>
      </c>
      <c r="AC562" t="s">
        <v>3831</v>
      </c>
      <c r="AD562" t="s">
        <v>3831</v>
      </c>
      <c r="AE562" t="s">
        <v>3831</v>
      </c>
      <c r="AF562" t="s">
        <v>3831</v>
      </c>
      <c r="AG562" t="s">
        <v>3831</v>
      </c>
      <c r="AH562" t="s">
        <v>3831</v>
      </c>
      <c r="AI562">
        <v>26.552016999999999</v>
      </c>
    </row>
    <row r="563" spans="2:35" x14ac:dyDescent="0.25">
      <c r="B563">
        <v>1792</v>
      </c>
      <c r="C563" t="s">
        <v>4286</v>
      </c>
      <c r="D563">
        <v>888028</v>
      </c>
      <c r="E563" t="s">
        <v>5592</v>
      </c>
      <c r="F563" t="s">
        <v>2540</v>
      </c>
      <c r="H563" t="s">
        <v>2542</v>
      </c>
      <c r="I563" t="s">
        <v>2543</v>
      </c>
      <c r="J563" t="s">
        <v>4136</v>
      </c>
      <c r="K563" s="16">
        <v>30219</v>
      </c>
      <c r="L563" t="s">
        <v>4136</v>
      </c>
      <c r="M563">
        <v>2016</v>
      </c>
      <c r="N563" t="s">
        <v>2544</v>
      </c>
      <c r="O563" t="s">
        <v>4182</v>
      </c>
      <c r="P563" t="s">
        <v>4266</v>
      </c>
      <c r="Q563" t="s">
        <v>5593</v>
      </c>
      <c r="R563" t="s">
        <v>2548</v>
      </c>
      <c r="S563" t="s">
        <v>2549</v>
      </c>
      <c r="U563">
        <v>0</v>
      </c>
      <c r="V563">
        <v>0</v>
      </c>
      <c r="X563" t="s">
        <v>5594</v>
      </c>
      <c r="Y563" s="266">
        <v>44386.340115740742</v>
      </c>
      <c r="Z563" t="s">
        <v>3829</v>
      </c>
      <c r="AA563" s="266">
        <v>44386.340115740742</v>
      </c>
      <c r="AB563" t="s">
        <v>3829</v>
      </c>
      <c r="AC563" t="s">
        <v>3831</v>
      </c>
      <c r="AD563" t="s">
        <v>3831</v>
      </c>
      <c r="AE563" t="s">
        <v>3831</v>
      </c>
      <c r="AF563" t="s">
        <v>3831</v>
      </c>
      <c r="AG563" t="s">
        <v>3831</v>
      </c>
      <c r="AH563" t="s">
        <v>3831</v>
      </c>
      <c r="AI563">
        <v>17.402964999999998</v>
      </c>
    </row>
    <row r="564" spans="2:35" x14ac:dyDescent="0.25">
      <c r="B564">
        <v>1793</v>
      </c>
      <c r="C564" t="s">
        <v>4286</v>
      </c>
      <c r="D564">
        <v>888029</v>
      </c>
      <c r="E564" t="s">
        <v>5595</v>
      </c>
      <c r="F564" t="s">
        <v>2540</v>
      </c>
      <c r="H564" t="s">
        <v>2542</v>
      </c>
      <c r="I564" t="s">
        <v>2543</v>
      </c>
      <c r="J564" t="s">
        <v>4008</v>
      </c>
      <c r="K564" t="s">
        <v>5596</v>
      </c>
      <c r="L564" t="s">
        <v>4008</v>
      </c>
      <c r="M564">
        <v>2014</v>
      </c>
      <c r="N564" t="s">
        <v>2557</v>
      </c>
      <c r="O564" t="s">
        <v>4182</v>
      </c>
      <c r="P564" t="s">
        <v>4214</v>
      </c>
      <c r="Q564" t="s">
        <v>5597</v>
      </c>
      <c r="R564" t="s">
        <v>2548</v>
      </c>
      <c r="S564" t="s">
        <v>2549</v>
      </c>
      <c r="U564">
        <v>0</v>
      </c>
      <c r="V564">
        <v>0</v>
      </c>
      <c r="X564" t="s">
        <v>5598</v>
      </c>
      <c r="Y564" s="266">
        <v>44386.340115740742</v>
      </c>
      <c r="Z564" t="s">
        <v>3829</v>
      </c>
      <c r="AA564" s="266">
        <v>44386.340115740742</v>
      </c>
      <c r="AB564" t="s">
        <v>3829</v>
      </c>
      <c r="AC564" t="s">
        <v>3831</v>
      </c>
      <c r="AD564" t="s">
        <v>3831</v>
      </c>
      <c r="AE564" t="s">
        <v>3831</v>
      </c>
      <c r="AF564" t="s">
        <v>3831</v>
      </c>
      <c r="AG564" t="s">
        <v>3831</v>
      </c>
      <c r="AH564" t="s">
        <v>3831</v>
      </c>
      <c r="AI564">
        <v>52.268962999999999</v>
      </c>
    </row>
    <row r="565" spans="2:35" x14ac:dyDescent="0.25">
      <c r="B565">
        <v>1794</v>
      </c>
      <c r="C565" t="s">
        <v>4286</v>
      </c>
      <c r="D565">
        <v>888030</v>
      </c>
      <c r="E565" t="s">
        <v>5599</v>
      </c>
      <c r="F565" t="s">
        <v>2540</v>
      </c>
      <c r="H565" t="s">
        <v>2542</v>
      </c>
      <c r="I565" t="s">
        <v>2543</v>
      </c>
      <c r="J565" t="s">
        <v>4008</v>
      </c>
      <c r="K565" t="s">
        <v>5600</v>
      </c>
      <c r="L565" t="s">
        <v>4008</v>
      </c>
      <c r="M565">
        <v>2016</v>
      </c>
      <c r="N565" t="s">
        <v>2557</v>
      </c>
      <c r="O565" t="s">
        <v>4182</v>
      </c>
      <c r="P565" t="s">
        <v>4266</v>
      </c>
      <c r="Q565" t="s">
        <v>4267</v>
      </c>
      <c r="R565" t="s">
        <v>2548</v>
      </c>
      <c r="S565" t="s">
        <v>2549</v>
      </c>
      <c r="U565">
        <v>0</v>
      </c>
      <c r="V565">
        <v>0</v>
      </c>
      <c r="X565" t="s">
        <v>5601</v>
      </c>
      <c r="Y565" s="266">
        <v>44386.340115740742</v>
      </c>
      <c r="Z565" t="s">
        <v>3829</v>
      </c>
      <c r="AA565" s="266">
        <v>44386.340115740742</v>
      </c>
      <c r="AB565" t="s">
        <v>3829</v>
      </c>
      <c r="AC565" t="s">
        <v>3831</v>
      </c>
      <c r="AD565" t="s">
        <v>3831</v>
      </c>
      <c r="AE565" t="s">
        <v>3831</v>
      </c>
      <c r="AF565" t="s">
        <v>3831</v>
      </c>
      <c r="AG565" t="s">
        <v>3831</v>
      </c>
      <c r="AH565" t="s">
        <v>3831</v>
      </c>
      <c r="AI565">
        <v>20.926833999999999</v>
      </c>
    </row>
    <row r="566" spans="2:35" x14ac:dyDescent="0.25">
      <c r="B566">
        <v>1815</v>
      </c>
      <c r="C566" t="s">
        <v>4286</v>
      </c>
      <c r="D566" t="s">
        <v>5602</v>
      </c>
      <c r="E566" t="s">
        <v>5109</v>
      </c>
      <c r="F566" t="s">
        <v>2540</v>
      </c>
      <c r="G566" t="s">
        <v>4125</v>
      </c>
      <c r="H566" t="s">
        <v>4984</v>
      </c>
      <c r="I566" t="s">
        <v>4640</v>
      </c>
      <c r="K566" t="s">
        <v>4543</v>
      </c>
      <c r="M566">
        <v>1960</v>
      </c>
      <c r="N566" t="s">
        <v>4985</v>
      </c>
      <c r="O566" t="s">
        <v>4157</v>
      </c>
      <c r="P566" t="s">
        <v>4168</v>
      </c>
      <c r="Q566" t="s">
        <v>4272</v>
      </c>
      <c r="R566" t="s">
        <v>2548</v>
      </c>
      <c r="S566" t="s">
        <v>2549</v>
      </c>
      <c r="U566">
        <v>0</v>
      </c>
      <c r="V566">
        <v>0</v>
      </c>
      <c r="X566" t="s">
        <v>5603</v>
      </c>
      <c r="Y566" s="266">
        <v>44386.340115740742</v>
      </c>
      <c r="Z566" t="s">
        <v>3829</v>
      </c>
      <c r="AA566" s="266">
        <v>44386.340115740742</v>
      </c>
      <c r="AB566" t="s">
        <v>3829</v>
      </c>
      <c r="AC566" t="s">
        <v>3831</v>
      </c>
      <c r="AD566" t="s">
        <v>3831</v>
      </c>
      <c r="AE566" t="s">
        <v>3831</v>
      </c>
      <c r="AF566" t="s">
        <v>3831</v>
      </c>
      <c r="AG566" t="s">
        <v>3831</v>
      </c>
      <c r="AH566" t="s">
        <v>3831</v>
      </c>
      <c r="AI566">
        <v>21.024757999999999</v>
      </c>
    </row>
    <row r="567" spans="2:35" x14ac:dyDescent="0.25">
      <c r="B567">
        <v>1819</v>
      </c>
      <c r="C567" t="s">
        <v>4286</v>
      </c>
      <c r="D567">
        <v>888046</v>
      </c>
      <c r="E567" t="s">
        <v>5604</v>
      </c>
      <c r="F567" t="s">
        <v>2540</v>
      </c>
      <c r="H567" t="s">
        <v>2542</v>
      </c>
      <c r="I567" t="s">
        <v>2543</v>
      </c>
      <c r="K567" s="16">
        <v>12416</v>
      </c>
      <c r="M567">
        <v>2011</v>
      </c>
      <c r="N567" t="s">
        <v>2579</v>
      </c>
      <c r="O567" t="s">
        <v>4182</v>
      </c>
      <c r="P567" t="s">
        <v>4185</v>
      </c>
      <c r="Q567" t="s">
        <v>4263</v>
      </c>
      <c r="R567" t="s">
        <v>2548</v>
      </c>
      <c r="S567" t="s">
        <v>2549</v>
      </c>
      <c r="U567">
        <v>0</v>
      </c>
      <c r="V567">
        <v>0</v>
      </c>
      <c r="X567" t="s">
        <v>5605</v>
      </c>
      <c r="Y567" s="266">
        <v>44386.340115740742</v>
      </c>
      <c r="Z567" t="s">
        <v>3829</v>
      </c>
      <c r="AA567" s="266">
        <v>44386.340115740742</v>
      </c>
      <c r="AB567" t="s">
        <v>3829</v>
      </c>
      <c r="AC567" t="s">
        <v>3831</v>
      </c>
      <c r="AD567" t="s">
        <v>3831</v>
      </c>
      <c r="AE567" t="s">
        <v>3831</v>
      </c>
      <c r="AF567" t="s">
        <v>3831</v>
      </c>
      <c r="AG567" t="s">
        <v>3831</v>
      </c>
      <c r="AH567" t="s">
        <v>3831</v>
      </c>
      <c r="AI567">
        <v>11.970611</v>
      </c>
    </row>
    <row r="568" spans="2:35" x14ac:dyDescent="0.25">
      <c r="B568">
        <v>1820</v>
      </c>
      <c r="C568" t="s">
        <v>4286</v>
      </c>
      <c r="D568">
        <v>888048</v>
      </c>
      <c r="E568" t="s">
        <v>5606</v>
      </c>
      <c r="F568" t="s">
        <v>2540</v>
      </c>
      <c r="H568" t="s">
        <v>2542</v>
      </c>
      <c r="I568" t="s">
        <v>2543</v>
      </c>
      <c r="J568" t="s">
        <v>4367</v>
      </c>
      <c r="K568" s="16">
        <v>11966</v>
      </c>
      <c r="L568" t="s">
        <v>4367</v>
      </c>
      <c r="M568">
        <v>2011</v>
      </c>
      <c r="N568" t="s">
        <v>2579</v>
      </c>
      <c r="O568" t="s">
        <v>4182</v>
      </c>
      <c r="P568" t="s">
        <v>4185</v>
      </c>
      <c r="Q568" t="s">
        <v>4263</v>
      </c>
      <c r="R568" t="s">
        <v>2548</v>
      </c>
      <c r="S568" t="s">
        <v>2549</v>
      </c>
      <c r="U568">
        <v>0</v>
      </c>
      <c r="V568">
        <v>0</v>
      </c>
      <c r="X568" t="s">
        <v>5607</v>
      </c>
      <c r="Y568" s="266">
        <v>44386.340115740742</v>
      </c>
      <c r="Z568" t="s">
        <v>3829</v>
      </c>
      <c r="AA568" s="266">
        <v>44386.340115740742</v>
      </c>
      <c r="AB568" t="s">
        <v>3829</v>
      </c>
      <c r="AC568" t="s">
        <v>3831</v>
      </c>
      <c r="AD568" t="s">
        <v>3831</v>
      </c>
      <c r="AE568" t="s">
        <v>3831</v>
      </c>
      <c r="AF568" t="s">
        <v>3831</v>
      </c>
      <c r="AG568" t="s">
        <v>3831</v>
      </c>
      <c r="AH568" t="s">
        <v>3831</v>
      </c>
      <c r="AI568">
        <v>12.032888</v>
      </c>
    </row>
    <row r="569" spans="2:35" x14ac:dyDescent="0.25">
      <c r="B569">
        <v>1821</v>
      </c>
      <c r="C569" t="s">
        <v>4286</v>
      </c>
      <c r="D569">
        <v>888049</v>
      </c>
      <c r="E569" t="s">
        <v>5608</v>
      </c>
      <c r="F569" t="s">
        <v>2540</v>
      </c>
      <c r="H569" t="s">
        <v>2542</v>
      </c>
      <c r="I569" t="s">
        <v>2543</v>
      </c>
      <c r="J569" t="s">
        <v>4367</v>
      </c>
      <c r="K569" s="16">
        <v>12368</v>
      </c>
      <c r="L569" t="s">
        <v>4367</v>
      </c>
      <c r="M569">
        <v>2011</v>
      </c>
      <c r="N569" t="s">
        <v>2579</v>
      </c>
      <c r="O569" t="s">
        <v>4182</v>
      </c>
      <c r="P569" t="s">
        <v>4185</v>
      </c>
      <c r="Q569" t="s">
        <v>4263</v>
      </c>
      <c r="R569" t="s">
        <v>2548</v>
      </c>
      <c r="S569" t="s">
        <v>2549</v>
      </c>
      <c r="U569">
        <v>0</v>
      </c>
      <c r="V569">
        <v>0</v>
      </c>
      <c r="X569" t="s">
        <v>5609</v>
      </c>
      <c r="Y569" s="266">
        <v>44386.340115740742</v>
      </c>
      <c r="Z569" t="s">
        <v>3829</v>
      </c>
      <c r="AA569" s="266">
        <v>44386.340115740742</v>
      </c>
      <c r="AB569" t="s">
        <v>3829</v>
      </c>
      <c r="AC569" t="s">
        <v>3831</v>
      </c>
      <c r="AD569" t="s">
        <v>3831</v>
      </c>
      <c r="AE569" t="s">
        <v>3831</v>
      </c>
      <c r="AF569" t="s">
        <v>3831</v>
      </c>
      <c r="AG569" t="s">
        <v>3831</v>
      </c>
      <c r="AH569" t="s">
        <v>3831</v>
      </c>
      <c r="AI569">
        <v>12.073217</v>
      </c>
    </row>
    <row r="570" spans="2:35" x14ac:dyDescent="0.25">
      <c r="B570">
        <v>1822</v>
      </c>
      <c r="C570" t="s">
        <v>4286</v>
      </c>
      <c r="D570">
        <v>888047</v>
      </c>
      <c r="E570" t="s">
        <v>5610</v>
      </c>
      <c r="F570" t="s">
        <v>2540</v>
      </c>
      <c r="H570" t="s">
        <v>2542</v>
      </c>
      <c r="I570" t="s">
        <v>2543</v>
      </c>
      <c r="J570" t="s">
        <v>4367</v>
      </c>
      <c r="K570" s="16">
        <v>11707</v>
      </c>
      <c r="L570" t="s">
        <v>4367</v>
      </c>
      <c r="M570">
        <v>2011</v>
      </c>
      <c r="N570" t="s">
        <v>2579</v>
      </c>
      <c r="O570" t="s">
        <v>4182</v>
      </c>
      <c r="P570" t="s">
        <v>4185</v>
      </c>
      <c r="Q570" t="s">
        <v>4263</v>
      </c>
      <c r="R570" t="s">
        <v>2548</v>
      </c>
      <c r="S570" t="s">
        <v>2549</v>
      </c>
      <c r="U570">
        <v>0</v>
      </c>
      <c r="V570">
        <v>0</v>
      </c>
      <c r="X570" t="s">
        <v>5611</v>
      </c>
      <c r="Y570" s="266">
        <v>44386.340115740742</v>
      </c>
      <c r="Z570" t="s">
        <v>3829</v>
      </c>
      <c r="AA570" s="266">
        <v>44386.340115740742</v>
      </c>
      <c r="AB570" t="s">
        <v>3829</v>
      </c>
      <c r="AC570" t="s">
        <v>3831</v>
      </c>
      <c r="AD570" t="s">
        <v>3831</v>
      </c>
      <c r="AE570" t="s">
        <v>3831</v>
      </c>
      <c r="AF570" t="s">
        <v>3831</v>
      </c>
      <c r="AG570" t="s">
        <v>3831</v>
      </c>
      <c r="AH570" t="s">
        <v>3831</v>
      </c>
      <c r="AI570">
        <v>12.103847</v>
      </c>
    </row>
    <row r="571" spans="2:35" x14ac:dyDescent="0.25">
      <c r="B571">
        <v>1823</v>
      </c>
      <c r="C571" t="s">
        <v>4286</v>
      </c>
      <c r="D571">
        <v>888051</v>
      </c>
      <c r="E571" t="s">
        <v>5612</v>
      </c>
      <c r="F571" t="s">
        <v>2540</v>
      </c>
      <c r="H571" t="s">
        <v>2542</v>
      </c>
      <c r="I571" t="s">
        <v>2543</v>
      </c>
      <c r="J571" t="s">
        <v>4367</v>
      </c>
      <c r="K571" s="16">
        <v>20935</v>
      </c>
      <c r="L571" t="s">
        <v>4367</v>
      </c>
      <c r="M571">
        <v>2011</v>
      </c>
      <c r="N571" t="s">
        <v>2579</v>
      </c>
      <c r="O571" t="s">
        <v>4182</v>
      </c>
      <c r="P571" t="s">
        <v>4185</v>
      </c>
      <c r="Q571" t="s">
        <v>4263</v>
      </c>
      <c r="R571" t="s">
        <v>2548</v>
      </c>
      <c r="S571" t="s">
        <v>2549</v>
      </c>
      <c r="U571">
        <v>0</v>
      </c>
      <c r="V571">
        <v>0</v>
      </c>
      <c r="X571" t="s">
        <v>5613</v>
      </c>
      <c r="Y571" s="266">
        <v>44386.340115740742</v>
      </c>
      <c r="Z571" t="s">
        <v>3829</v>
      </c>
      <c r="AA571" s="266">
        <v>44386.340115740742</v>
      </c>
      <c r="AB571" t="s">
        <v>3829</v>
      </c>
      <c r="AC571" t="s">
        <v>3831</v>
      </c>
      <c r="AD571" t="s">
        <v>3831</v>
      </c>
      <c r="AE571" t="s">
        <v>3831</v>
      </c>
      <c r="AF571" t="s">
        <v>3831</v>
      </c>
      <c r="AG571" t="s">
        <v>3831</v>
      </c>
      <c r="AH571" t="s">
        <v>3831</v>
      </c>
      <c r="AI571">
        <v>21.191676999999999</v>
      </c>
    </row>
    <row r="572" spans="2:35" x14ac:dyDescent="0.25">
      <c r="B572">
        <v>1824</v>
      </c>
      <c r="C572" t="s">
        <v>4286</v>
      </c>
      <c r="D572">
        <v>888050</v>
      </c>
      <c r="E572" t="s">
        <v>5614</v>
      </c>
      <c r="F572" t="s">
        <v>2540</v>
      </c>
      <c r="H572" t="s">
        <v>2542</v>
      </c>
      <c r="I572" t="s">
        <v>2543</v>
      </c>
      <c r="J572" t="s">
        <v>4367</v>
      </c>
      <c r="K572" s="16">
        <v>18734</v>
      </c>
      <c r="L572" t="s">
        <v>4367</v>
      </c>
      <c r="M572">
        <v>2011</v>
      </c>
      <c r="N572" t="s">
        <v>2579</v>
      </c>
      <c r="O572" t="s">
        <v>4182</v>
      </c>
      <c r="P572" t="s">
        <v>4185</v>
      </c>
      <c r="Q572" t="s">
        <v>4263</v>
      </c>
      <c r="R572" t="s">
        <v>2548</v>
      </c>
      <c r="S572" t="s">
        <v>2549</v>
      </c>
      <c r="U572">
        <v>0</v>
      </c>
      <c r="V572">
        <v>0</v>
      </c>
      <c r="X572" t="s">
        <v>5615</v>
      </c>
      <c r="Y572" s="266">
        <v>44386.340115740742</v>
      </c>
      <c r="Z572" t="s">
        <v>3829</v>
      </c>
      <c r="AA572" s="266">
        <v>44386.340115740742</v>
      </c>
      <c r="AB572" t="s">
        <v>3829</v>
      </c>
      <c r="AC572" t="s">
        <v>3831</v>
      </c>
      <c r="AD572" t="s">
        <v>3831</v>
      </c>
      <c r="AE572" t="s">
        <v>3831</v>
      </c>
      <c r="AF572" t="s">
        <v>3831</v>
      </c>
      <c r="AG572" t="s">
        <v>3831</v>
      </c>
      <c r="AH572" t="s">
        <v>3831</v>
      </c>
      <c r="AI572">
        <v>18.794757000000001</v>
      </c>
    </row>
    <row r="573" spans="2:35" x14ac:dyDescent="0.25">
      <c r="B573">
        <v>1825</v>
      </c>
      <c r="C573" t="s">
        <v>4286</v>
      </c>
      <c r="D573">
        <v>888052</v>
      </c>
      <c r="E573" t="s">
        <v>5616</v>
      </c>
      <c r="F573" t="s">
        <v>2540</v>
      </c>
      <c r="H573" t="s">
        <v>4639</v>
      </c>
      <c r="I573" t="s">
        <v>4640</v>
      </c>
      <c r="K573" t="s">
        <v>4023</v>
      </c>
      <c r="M573">
        <v>2016</v>
      </c>
      <c r="N573" t="s">
        <v>4641</v>
      </c>
      <c r="O573" t="s">
        <v>2580</v>
      </c>
      <c r="P573" t="s">
        <v>2581</v>
      </c>
      <c r="Q573" t="s">
        <v>4252</v>
      </c>
      <c r="R573" t="s">
        <v>2548</v>
      </c>
      <c r="S573" t="s">
        <v>2549</v>
      </c>
      <c r="U573">
        <v>0</v>
      </c>
      <c r="V573">
        <v>0</v>
      </c>
      <c r="X573" t="s">
        <v>5617</v>
      </c>
      <c r="Y573" s="266">
        <v>44386.340115740742</v>
      </c>
      <c r="Z573" t="s">
        <v>3829</v>
      </c>
      <c r="AA573" s="266">
        <v>44386.340115740742</v>
      </c>
      <c r="AB573" t="s">
        <v>3829</v>
      </c>
      <c r="AC573" t="s">
        <v>3831</v>
      </c>
      <c r="AD573" t="s">
        <v>3831</v>
      </c>
      <c r="AE573" t="s">
        <v>3831</v>
      </c>
      <c r="AF573" t="s">
        <v>3831</v>
      </c>
      <c r="AG573" t="s">
        <v>3831</v>
      </c>
      <c r="AH573" t="s">
        <v>3831</v>
      </c>
      <c r="AI573">
        <v>5.7884969999999996</v>
      </c>
    </row>
    <row r="574" spans="2:35" x14ac:dyDescent="0.25">
      <c r="B574">
        <v>1826</v>
      </c>
      <c r="C574" t="s">
        <v>4286</v>
      </c>
      <c r="D574">
        <v>888053</v>
      </c>
      <c r="E574" t="s">
        <v>5618</v>
      </c>
      <c r="F574" t="s">
        <v>2540</v>
      </c>
      <c r="H574" t="s">
        <v>4639</v>
      </c>
      <c r="I574" t="s">
        <v>4640</v>
      </c>
      <c r="K574" t="s">
        <v>3955</v>
      </c>
      <c r="M574">
        <v>2016</v>
      </c>
      <c r="N574" t="s">
        <v>4641</v>
      </c>
      <c r="O574" t="s">
        <v>2580</v>
      </c>
      <c r="P574" t="s">
        <v>2581</v>
      </c>
      <c r="Q574" t="s">
        <v>4252</v>
      </c>
      <c r="R574" t="s">
        <v>2548</v>
      </c>
      <c r="S574" t="s">
        <v>2549</v>
      </c>
      <c r="U574">
        <v>0</v>
      </c>
      <c r="V574">
        <v>0</v>
      </c>
      <c r="X574" t="s">
        <v>5619</v>
      </c>
      <c r="Y574" s="266">
        <v>44386.340115740742</v>
      </c>
      <c r="Z574" t="s">
        <v>3829</v>
      </c>
      <c r="AA574" s="266">
        <v>44386.340115740742</v>
      </c>
      <c r="AB574" t="s">
        <v>3829</v>
      </c>
      <c r="AC574" t="s">
        <v>3831</v>
      </c>
      <c r="AD574" t="s">
        <v>3831</v>
      </c>
      <c r="AE574" t="s">
        <v>3831</v>
      </c>
      <c r="AF574" t="s">
        <v>3831</v>
      </c>
      <c r="AG574" t="s">
        <v>3831</v>
      </c>
      <c r="AH574" t="s">
        <v>3831</v>
      </c>
      <c r="AI574">
        <v>10.319488</v>
      </c>
    </row>
    <row r="575" spans="2:35" x14ac:dyDescent="0.25">
      <c r="B575">
        <v>1827</v>
      </c>
      <c r="C575" t="s">
        <v>4286</v>
      </c>
      <c r="D575">
        <v>888054</v>
      </c>
      <c r="E575" t="s">
        <v>5620</v>
      </c>
      <c r="F575" t="s">
        <v>2540</v>
      </c>
      <c r="H575" t="s">
        <v>4639</v>
      </c>
      <c r="I575" t="s">
        <v>4640</v>
      </c>
      <c r="K575" t="s">
        <v>4194</v>
      </c>
      <c r="M575">
        <v>2016</v>
      </c>
      <c r="N575" t="s">
        <v>4641</v>
      </c>
      <c r="O575" t="s">
        <v>2580</v>
      </c>
      <c r="P575" t="s">
        <v>2581</v>
      </c>
      <c r="Q575" t="s">
        <v>4252</v>
      </c>
      <c r="R575" t="s">
        <v>2548</v>
      </c>
      <c r="S575" t="s">
        <v>2549</v>
      </c>
      <c r="U575">
        <v>0</v>
      </c>
      <c r="V575">
        <v>0</v>
      </c>
      <c r="X575" t="s">
        <v>5621</v>
      </c>
      <c r="Y575" s="266">
        <v>44386.340115740742</v>
      </c>
      <c r="Z575" t="s">
        <v>3829</v>
      </c>
      <c r="AA575" s="266">
        <v>44386.340115740742</v>
      </c>
      <c r="AB575" t="s">
        <v>3829</v>
      </c>
      <c r="AC575" t="s">
        <v>3831</v>
      </c>
      <c r="AD575" t="s">
        <v>3831</v>
      </c>
      <c r="AE575" t="s">
        <v>3831</v>
      </c>
      <c r="AF575" t="s">
        <v>3831</v>
      </c>
      <c r="AG575" t="s">
        <v>3831</v>
      </c>
      <c r="AH575" t="s">
        <v>3831</v>
      </c>
      <c r="AI575">
        <v>6.54582</v>
      </c>
    </row>
    <row r="576" spans="2:35" x14ac:dyDescent="0.25">
      <c r="B576">
        <v>1828</v>
      </c>
      <c r="C576" t="s">
        <v>4286</v>
      </c>
      <c r="D576">
        <v>888055</v>
      </c>
      <c r="E576" t="s">
        <v>5622</v>
      </c>
      <c r="F576" t="s">
        <v>2540</v>
      </c>
      <c r="H576" t="s">
        <v>4639</v>
      </c>
      <c r="I576" t="s">
        <v>4640</v>
      </c>
      <c r="K576" t="s">
        <v>4197</v>
      </c>
      <c r="M576">
        <v>2016</v>
      </c>
      <c r="N576" t="s">
        <v>4641</v>
      </c>
      <c r="O576" t="s">
        <v>2580</v>
      </c>
      <c r="P576" t="s">
        <v>4161</v>
      </c>
      <c r="Q576" t="s">
        <v>4252</v>
      </c>
      <c r="R576" t="s">
        <v>2548</v>
      </c>
      <c r="S576" t="s">
        <v>2549</v>
      </c>
      <c r="U576">
        <v>0</v>
      </c>
      <c r="V576">
        <v>0</v>
      </c>
      <c r="X576" t="s">
        <v>5623</v>
      </c>
      <c r="Y576" s="266">
        <v>44386.340115740742</v>
      </c>
      <c r="Z576" t="s">
        <v>3829</v>
      </c>
      <c r="AA576" s="266">
        <v>44386.340115740742</v>
      </c>
      <c r="AB576" t="s">
        <v>3829</v>
      </c>
      <c r="AC576" t="s">
        <v>3831</v>
      </c>
      <c r="AD576" t="s">
        <v>3831</v>
      </c>
      <c r="AE576" t="s">
        <v>3831</v>
      </c>
      <c r="AF576" t="s">
        <v>3831</v>
      </c>
      <c r="AG576" t="s">
        <v>3831</v>
      </c>
      <c r="AH576" t="s">
        <v>3831</v>
      </c>
      <c r="AI576">
        <v>14.48664</v>
      </c>
    </row>
    <row r="577" spans="2:35" x14ac:dyDescent="0.25">
      <c r="B577">
        <v>1841</v>
      </c>
      <c r="C577" t="s">
        <v>4286</v>
      </c>
      <c r="D577">
        <v>888060</v>
      </c>
      <c r="E577" t="s">
        <v>5624</v>
      </c>
      <c r="F577" t="s">
        <v>2540</v>
      </c>
      <c r="H577" t="s">
        <v>2542</v>
      </c>
      <c r="I577" t="s">
        <v>2543</v>
      </c>
      <c r="J577" t="s">
        <v>4136</v>
      </c>
      <c r="K577" s="16">
        <v>37763</v>
      </c>
      <c r="L577" t="s">
        <v>4136</v>
      </c>
      <c r="M577">
        <v>2010</v>
      </c>
      <c r="N577" t="s">
        <v>2579</v>
      </c>
      <c r="O577" t="s">
        <v>2584</v>
      </c>
      <c r="P577" t="s">
        <v>2655</v>
      </c>
      <c r="Q577" t="s">
        <v>5625</v>
      </c>
      <c r="R577" t="s">
        <v>2548</v>
      </c>
      <c r="S577" t="s">
        <v>2549</v>
      </c>
      <c r="U577">
        <v>0</v>
      </c>
      <c r="V577">
        <v>0</v>
      </c>
      <c r="X577" t="s">
        <v>5626</v>
      </c>
      <c r="Y577" s="266">
        <v>44386.340115740742</v>
      </c>
      <c r="Z577" t="s">
        <v>3829</v>
      </c>
      <c r="AA577" s="266">
        <v>44386.340115740742</v>
      </c>
      <c r="AB577" t="s">
        <v>3829</v>
      </c>
      <c r="AC577" t="s">
        <v>3831</v>
      </c>
      <c r="AD577" t="s">
        <v>3831</v>
      </c>
      <c r="AE577" t="s">
        <v>3831</v>
      </c>
      <c r="AF577" t="s">
        <v>3831</v>
      </c>
      <c r="AG577" t="s">
        <v>3831</v>
      </c>
      <c r="AH577" t="s">
        <v>3831</v>
      </c>
      <c r="AI577">
        <v>37.406737</v>
      </c>
    </row>
    <row r="578" spans="2:35" x14ac:dyDescent="0.25">
      <c r="B578">
        <v>1842</v>
      </c>
      <c r="C578" t="s">
        <v>4286</v>
      </c>
      <c r="D578">
        <v>888061</v>
      </c>
      <c r="E578" t="s">
        <v>5066</v>
      </c>
      <c r="F578" t="s">
        <v>2540</v>
      </c>
      <c r="G578" t="s">
        <v>4255</v>
      </c>
      <c r="H578" t="s">
        <v>4654</v>
      </c>
      <c r="I578" t="s">
        <v>4640</v>
      </c>
      <c r="K578" t="s">
        <v>5178</v>
      </c>
      <c r="M578">
        <v>1938</v>
      </c>
      <c r="N578" t="s">
        <v>4656</v>
      </c>
      <c r="O578" t="s">
        <v>2591</v>
      </c>
      <c r="P578" t="s">
        <v>2592</v>
      </c>
      <c r="Q578" t="s">
        <v>4189</v>
      </c>
      <c r="R578" t="s">
        <v>2548</v>
      </c>
      <c r="S578" t="s">
        <v>2549</v>
      </c>
      <c r="U578">
        <v>0</v>
      </c>
      <c r="V578">
        <v>0</v>
      </c>
      <c r="X578" t="s">
        <v>5627</v>
      </c>
      <c r="Y578" s="266">
        <v>44386.340115740742</v>
      </c>
      <c r="Z578" t="s">
        <v>3829</v>
      </c>
      <c r="AA578" s="266">
        <v>44386.340115740742</v>
      </c>
      <c r="AB578" t="s">
        <v>3829</v>
      </c>
      <c r="AC578" t="s">
        <v>3831</v>
      </c>
      <c r="AD578" t="s">
        <v>3831</v>
      </c>
      <c r="AE578" t="s">
        <v>3831</v>
      </c>
      <c r="AF578" t="s">
        <v>3831</v>
      </c>
      <c r="AG578" t="s">
        <v>3831</v>
      </c>
      <c r="AH578" t="s">
        <v>3831</v>
      </c>
      <c r="AI578">
        <v>59.773339999999997</v>
      </c>
    </row>
    <row r="579" spans="2:35" x14ac:dyDescent="0.25">
      <c r="B579">
        <v>1843</v>
      </c>
      <c r="C579" t="s">
        <v>4286</v>
      </c>
      <c r="D579">
        <v>888062</v>
      </c>
      <c r="E579" t="s">
        <v>5628</v>
      </c>
      <c r="F579" t="s">
        <v>2540</v>
      </c>
      <c r="H579" t="s">
        <v>4654</v>
      </c>
      <c r="I579" t="s">
        <v>4125</v>
      </c>
      <c r="K579" t="s">
        <v>4230</v>
      </c>
      <c r="M579">
        <v>1930</v>
      </c>
      <c r="N579" t="s">
        <v>4656</v>
      </c>
      <c r="O579" t="s">
        <v>2580</v>
      </c>
      <c r="P579" t="s">
        <v>4159</v>
      </c>
      <c r="Q579" t="s">
        <v>4678</v>
      </c>
      <c r="R579" t="s">
        <v>2548</v>
      </c>
      <c r="S579" t="s">
        <v>2549</v>
      </c>
      <c r="U579">
        <v>0</v>
      </c>
      <c r="V579">
        <v>0</v>
      </c>
      <c r="X579" t="s">
        <v>5629</v>
      </c>
      <c r="Y579" s="266">
        <v>44386.340115740742</v>
      </c>
      <c r="Z579" t="s">
        <v>3829</v>
      </c>
      <c r="AA579" s="266">
        <v>44386.340115740742</v>
      </c>
      <c r="AB579" t="s">
        <v>3829</v>
      </c>
      <c r="AC579" t="s">
        <v>3831</v>
      </c>
      <c r="AD579" t="s">
        <v>3831</v>
      </c>
      <c r="AE579" t="s">
        <v>3831</v>
      </c>
      <c r="AF579" t="s">
        <v>3831</v>
      </c>
      <c r="AG579" t="s">
        <v>3831</v>
      </c>
      <c r="AH579" t="s">
        <v>3831</v>
      </c>
      <c r="AI579">
        <v>15.514388</v>
      </c>
    </row>
    <row r="580" spans="2:35" x14ac:dyDescent="0.25">
      <c r="B580">
        <v>1844</v>
      </c>
      <c r="C580" t="s">
        <v>4286</v>
      </c>
      <c r="D580">
        <v>888063</v>
      </c>
      <c r="E580" t="s">
        <v>5630</v>
      </c>
      <c r="F580" t="s">
        <v>2540</v>
      </c>
      <c r="G580" t="s">
        <v>41</v>
      </c>
      <c r="H580" t="s">
        <v>4654</v>
      </c>
      <c r="I580" t="s">
        <v>2543</v>
      </c>
      <c r="J580" t="s">
        <v>41</v>
      </c>
      <c r="K580" t="s">
        <v>4096</v>
      </c>
      <c r="L580" t="s">
        <v>41</v>
      </c>
      <c r="M580">
        <v>2017</v>
      </c>
      <c r="N580" t="s">
        <v>4656</v>
      </c>
      <c r="O580" t="s">
        <v>2580</v>
      </c>
      <c r="P580" t="s">
        <v>4159</v>
      </c>
      <c r="Q580" t="s">
        <v>4191</v>
      </c>
      <c r="R580" t="s">
        <v>2548</v>
      </c>
      <c r="S580" t="s">
        <v>2549</v>
      </c>
      <c r="T580" t="s">
        <v>4660</v>
      </c>
      <c r="U580">
        <v>0</v>
      </c>
      <c r="V580">
        <v>0</v>
      </c>
      <c r="X580" t="s">
        <v>5631</v>
      </c>
      <c r="Y580" s="266">
        <v>44386.340115740742</v>
      </c>
      <c r="Z580" t="s">
        <v>3829</v>
      </c>
      <c r="AA580" s="266">
        <v>44386.340115740742</v>
      </c>
      <c r="AB580" t="s">
        <v>3829</v>
      </c>
      <c r="AC580" t="s">
        <v>3831</v>
      </c>
      <c r="AD580" t="s">
        <v>3831</v>
      </c>
      <c r="AE580" t="s">
        <v>3831</v>
      </c>
      <c r="AF580" t="s">
        <v>3831</v>
      </c>
      <c r="AG580" t="s">
        <v>3831</v>
      </c>
      <c r="AH580" t="s">
        <v>3831</v>
      </c>
      <c r="AI580">
        <v>6.6797319999999996</v>
      </c>
    </row>
    <row r="581" spans="2:35" x14ac:dyDescent="0.25">
      <c r="B581">
        <v>1869</v>
      </c>
      <c r="C581" t="s">
        <v>4286</v>
      </c>
      <c r="D581">
        <v>667062</v>
      </c>
      <c r="E581" t="s">
        <v>5632</v>
      </c>
      <c r="F581" t="s">
        <v>2540</v>
      </c>
      <c r="G581" t="s">
        <v>4125</v>
      </c>
      <c r="H581" t="s">
        <v>4984</v>
      </c>
      <c r="I581" t="s">
        <v>4640</v>
      </c>
      <c r="K581" t="s">
        <v>4171</v>
      </c>
      <c r="M581">
        <v>2010</v>
      </c>
      <c r="N581" t="s">
        <v>4985</v>
      </c>
      <c r="O581" t="s">
        <v>2580</v>
      </c>
      <c r="P581" t="s">
        <v>4162</v>
      </c>
      <c r="Q581" t="s">
        <v>4234</v>
      </c>
      <c r="R581" t="s">
        <v>2548</v>
      </c>
      <c r="S581" t="s">
        <v>2549</v>
      </c>
      <c r="U581">
        <v>0</v>
      </c>
      <c r="V581">
        <v>0</v>
      </c>
      <c r="X581" t="s">
        <v>5633</v>
      </c>
      <c r="Y581" s="266">
        <v>44386.340115740742</v>
      </c>
      <c r="Z581" t="s">
        <v>3829</v>
      </c>
      <c r="AA581" s="266">
        <v>44386.340115740742</v>
      </c>
      <c r="AB581" t="s">
        <v>3829</v>
      </c>
      <c r="AC581" t="s">
        <v>3831</v>
      </c>
      <c r="AD581" t="s">
        <v>3831</v>
      </c>
      <c r="AE581" t="s">
        <v>3831</v>
      </c>
      <c r="AF581" t="s">
        <v>3831</v>
      </c>
      <c r="AG581" t="s">
        <v>3831</v>
      </c>
      <c r="AH581" t="s">
        <v>3831</v>
      </c>
      <c r="AI581">
        <v>13.447755000000001</v>
      </c>
    </row>
    <row r="582" spans="2:35" x14ac:dyDescent="0.25">
      <c r="B582">
        <v>1870</v>
      </c>
      <c r="C582" t="s">
        <v>4286</v>
      </c>
      <c r="D582">
        <v>888091</v>
      </c>
      <c r="E582" t="s">
        <v>5634</v>
      </c>
      <c r="F582" t="s">
        <v>2540</v>
      </c>
      <c r="H582" t="s">
        <v>4984</v>
      </c>
      <c r="I582" t="s">
        <v>4125</v>
      </c>
      <c r="M582">
        <v>1990</v>
      </c>
      <c r="N582" t="s">
        <v>4985</v>
      </c>
      <c r="O582" t="s">
        <v>2595</v>
      </c>
      <c r="P582" t="s">
        <v>2596</v>
      </c>
      <c r="Q582" t="s">
        <v>3839</v>
      </c>
      <c r="R582" t="s">
        <v>4213</v>
      </c>
      <c r="S582" t="s">
        <v>3922</v>
      </c>
      <c r="U582">
        <v>0</v>
      </c>
      <c r="V582">
        <v>0</v>
      </c>
      <c r="X582" t="s">
        <v>5635</v>
      </c>
      <c r="Y582" s="266">
        <v>44386.340115740742</v>
      </c>
      <c r="Z582" t="s">
        <v>3829</v>
      </c>
      <c r="AA582" s="266">
        <v>44386.340115740742</v>
      </c>
      <c r="AB582" t="s">
        <v>3829</v>
      </c>
      <c r="AC582" t="s">
        <v>3831</v>
      </c>
      <c r="AD582" t="s">
        <v>3831</v>
      </c>
      <c r="AE582" t="s">
        <v>3831</v>
      </c>
      <c r="AF582" t="s">
        <v>3831</v>
      </c>
      <c r="AG582" t="s">
        <v>3831</v>
      </c>
      <c r="AH582" t="s">
        <v>3831</v>
      </c>
      <c r="AI582">
        <v>45.312097000000001</v>
      </c>
    </row>
    <row r="583" spans="2:35" x14ac:dyDescent="0.25">
      <c r="B583">
        <v>1876</v>
      </c>
      <c r="C583" t="s">
        <v>4286</v>
      </c>
      <c r="D583">
        <v>888092</v>
      </c>
      <c r="E583" t="s">
        <v>5636</v>
      </c>
      <c r="F583" t="s">
        <v>2540</v>
      </c>
      <c r="H583" t="s">
        <v>2542</v>
      </c>
      <c r="J583" t="s">
        <v>4367</v>
      </c>
      <c r="K583" t="s">
        <v>5075</v>
      </c>
      <c r="L583" t="s">
        <v>4367</v>
      </c>
      <c r="M583">
        <v>2016</v>
      </c>
      <c r="N583" t="s">
        <v>2544</v>
      </c>
      <c r="O583" t="s">
        <v>4182</v>
      </c>
      <c r="P583" t="s">
        <v>4182</v>
      </c>
      <c r="Q583" t="s">
        <v>4274</v>
      </c>
      <c r="R583" t="s">
        <v>2548</v>
      </c>
      <c r="S583" t="s">
        <v>2549</v>
      </c>
      <c r="U583">
        <v>0</v>
      </c>
      <c r="V583">
        <v>0</v>
      </c>
      <c r="X583" t="s">
        <v>5637</v>
      </c>
      <c r="Y583" s="266">
        <v>44386.340115740742</v>
      </c>
      <c r="Z583" t="s">
        <v>3829</v>
      </c>
      <c r="AA583" s="266">
        <v>44386.340115740742</v>
      </c>
      <c r="AB583" t="s">
        <v>3829</v>
      </c>
      <c r="AC583" t="s">
        <v>3831</v>
      </c>
      <c r="AD583" t="s">
        <v>3831</v>
      </c>
      <c r="AE583" t="s">
        <v>3831</v>
      </c>
      <c r="AF583" t="s">
        <v>3831</v>
      </c>
      <c r="AG583" t="s">
        <v>3831</v>
      </c>
      <c r="AH583" t="s">
        <v>3831</v>
      </c>
      <c r="AI583">
        <v>37.399355999999997</v>
      </c>
    </row>
    <row r="584" spans="2:35" x14ac:dyDescent="0.25">
      <c r="B584">
        <v>1877</v>
      </c>
      <c r="C584" t="s">
        <v>4286</v>
      </c>
      <c r="D584">
        <v>888093</v>
      </c>
      <c r="E584" t="s">
        <v>5638</v>
      </c>
      <c r="F584" t="s">
        <v>2540</v>
      </c>
      <c r="H584" t="s">
        <v>2542</v>
      </c>
      <c r="J584" t="s">
        <v>4820</v>
      </c>
      <c r="K584" t="s">
        <v>4224</v>
      </c>
      <c r="L584" t="s">
        <v>4820</v>
      </c>
      <c r="M584">
        <v>2016</v>
      </c>
      <c r="N584" t="s">
        <v>2544</v>
      </c>
      <c r="O584" t="s">
        <v>4182</v>
      </c>
      <c r="P584" t="s">
        <v>4182</v>
      </c>
      <c r="Q584" t="s">
        <v>4274</v>
      </c>
      <c r="R584" t="s">
        <v>2548</v>
      </c>
      <c r="S584" t="s">
        <v>2549</v>
      </c>
      <c r="U584">
        <v>0</v>
      </c>
      <c r="V584">
        <v>0</v>
      </c>
      <c r="X584" t="s">
        <v>5639</v>
      </c>
      <c r="Y584" s="266">
        <v>44386.340115740742</v>
      </c>
      <c r="Z584" t="s">
        <v>3829</v>
      </c>
      <c r="AA584" s="266">
        <v>44386.340115740742</v>
      </c>
      <c r="AB584" t="s">
        <v>3829</v>
      </c>
      <c r="AC584" t="s">
        <v>3831</v>
      </c>
      <c r="AD584" t="s">
        <v>3831</v>
      </c>
      <c r="AE584" t="s">
        <v>3831</v>
      </c>
      <c r="AF584" t="s">
        <v>3831</v>
      </c>
      <c r="AG584" t="s">
        <v>3831</v>
      </c>
      <c r="AH584" t="s">
        <v>3831</v>
      </c>
      <c r="AI584">
        <v>38.785539999999997</v>
      </c>
    </row>
    <row r="585" spans="2:35" x14ac:dyDescent="0.25">
      <c r="B585">
        <v>1878</v>
      </c>
      <c r="C585" t="s">
        <v>4286</v>
      </c>
      <c r="D585">
        <v>888094</v>
      </c>
      <c r="E585" t="s">
        <v>5640</v>
      </c>
      <c r="F585" t="s">
        <v>2540</v>
      </c>
      <c r="H585" t="s">
        <v>2542</v>
      </c>
      <c r="J585" t="s">
        <v>4296</v>
      </c>
      <c r="K585" t="s">
        <v>4149</v>
      </c>
      <c r="L585" t="s">
        <v>4296</v>
      </c>
      <c r="M585">
        <v>2016</v>
      </c>
      <c r="N585" t="s">
        <v>2544</v>
      </c>
      <c r="O585" t="s">
        <v>4182</v>
      </c>
      <c r="P585" t="s">
        <v>4182</v>
      </c>
      <c r="Q585" t="s">
        <v>4274</v>
      </c>
      <c r="R585" t="s">
        <v>2548</v>
      </c>
      <c r="S585" t="s">
        <v>2549</v>
      </c>
      <c r="U585">
        <v>0</v>
      </c>
      <c r="V585">
        <v>0</v>
      </c>
      <c r="X585" t="s">
        <v>5641</v>
      </c>
      <c r="Y585" s="266">
        <v>44386.340115740742</v>
      </c>
      <c r="Z585" t="s">
        <v>3829</v>
      </c>
      <c r="AA585" s="266">
        <v>44386.340115740742</v>
      </c>
      <c r="AB585" t="s">
        <v>3829</v>
      </c>
      <c r="AC585" t="s">
        <v>3831</v>
      </c>
      <c r="AD585" t="s">
        <v>3831</v>
      </c>
      <c r="AE585" t="s">
        <v>3831</v>
      </c>
      <c r="AF585" t="s">
        <v>3831</v>
      </c>
      <c r="AG585" t="s">
        <v>3831</v>
      </c>
      <c r="AH585" t="s">
        <v>3831</v>
      </c>
      <c r="AI585">
        <v>4.5466430000000004</v>
      </c>
    </row>
    <row r="586" spans="2:35" x14ac:dyDescent="0.25">
      <c r="B586">
        <v>1879</v>
      </c>
      <c r="C586" t="s">
        <v>4286</v>
      </c>
      <c r="D586">
        <v>888095</v>
      </c>
      <c r="E586" t="s">
        <v>5642</v>
      </c>
      <c r="F586" t="s">
        <v>2540</v>
      </c>
      <c r="H586" t="s">
        <v>2542</v>
      </c>
      <c r="J586" t="s">
        <v>5269</v>
      </c>
      <c r="K586" t="s">
        <v>3864</v>
      </c>
      <c r="L586" t="s">
        <v>5269</v>
      </c>
      <c r="M586">
        <v>2016</v>
      </c>
      <c r="N586" t="s">
        <v>2544</v>
      </c>
      <c r="O586" t="s">
        <v>4182</v>
      </c>
      <c r="P586" t="s">
        <v>4182</v>
      </c>
      <c r="Q586" t="s">
        <v>4274</v>
      </c>
      <c r="R586" t="s">
        <v>2548</v>
      </c>
      <c r="S586" t="s">
        <v>2549</v>
      </c>
      <c r="U586">
        <v>0</v>
      </c>
      <c r="V586">
        <v>0</v>
      </c>
      <c r="X586" t="s">
        <v>5643</v>
      </c>
      <c r="Y586" s="266">
        <v>44386.340115740742</v>
      </c>
      <c r="Z586" t="s">
        <v>3829</v>
      </c>
      <c r="AA586" s="266">
        <v>44386.340115740742</v>
      </c>
      <c r="AB586" t="s">
        <v>3829</v>
      </c>
      <c r="AC586" t="s">
        <v>3831</v>
      </c>
      <c r="AD586" t="s">
        <v>3831</v>
      </c>
      <c r="AE586" t="s">
        <v>3831</v>
      </c>
      <c r="AF586" t="s">
        <v>3831</v>
      </c>
      <c r="AG586" t="s">
        <v>3831</v>
      </c>
      <c r="AH586" t="s">
        <v>3831</v>
      </c>
      <c r="AI586">
        <v>10.315825999999999</v>
      </c>
    </row>
    <row r="587" spans="2:35" x14ac:dyDescent="0.25">
      <c r="B587">
        <v>1880</v>
      </c>
      <c r="C587" t="s">
        <v>4286</v>
      </c>
      <c r="D587">
        <v>888096</v>
      </c>
      <c r="E587" t="s">
        <v>5644</v>
      </c>
      <c r="F587" t="s">
        <v>2540</v>
      </c>
      <c r="H587" t="s">
        <v>2542</v>
      </c>
      <c r="J587" t="s">
        <v>4296</v>
      </c>
      <c r="K587" t="s">
        <v>4087</v>
      </c>
      <c r="L587" t="s">
        <v>4296</v>
      </c>
      <c r="M587">
        <v>2016</v>
      </c>
      <c r="N587" t="s">
        <v>2544</v>
      </c>
      <c r="O587" t="s">
        <v>4182</v>
      </c>
      <c r="P587" t="s">
        <v>4182</v>
      </c>
      <c r="Q587" t="s">
        <v>4274</v>
      </c>
      <c r="R587" t="s">
        <v>2548</v>
      </c>
      <c r="S587" t="s">
        <v>2549</v>
      </c>
      <c r="U587">
        <v>0</v>
      </c>
      <c r="V587">
        <v>0</v>
      </c>
      <c r="X587" t="s">
        <v>5645</v>
      </c>
      <c r="Y587" s="266">
        <v>44386.340115740742</v>
      </c>
      <c r="Z587" t="s">
        <v>3829</v>
      </c>
      <c r="AA587" s="266">
        <v>44386.340115740742</v>
      </c>
      <c r="AB587" t="s">
        <v>3829</v>
      </c>
      <c r="AC587" t="s">
        <v>3831</v>
      </c>
      <c r="AD587" t="s">
        <v>3831</v>
      </c>
      <c r="AE587" t="s">
        <v>3831</v>
      </c>
      <c r="AF587" t="s">
        <v>3831</v>
      </c>
      <c r="AG587" t="s">
        <v>3831</v>
      </c>
      <c r="AH587" t="s">
        <v>3831</v>
      </c>
      <c r="AI587">
        <v>2.9969969999999999</v>
      </c>
    </row>
    <row r="588" spans="2:35" x14ac:dyDescent="0.25">
      <c r="B588">
        <v>1881</v>
      </c>
      <c r="C588" t="s">
        <v>4286</v>
      </c>
      <c r="D588">
        <v>888097</v>
      </c>
      <c r="E588" t="s">
        <v>5646</v>
      </c>
      <c r="F588" t="s">
        <v>2540</v>
      </c>
      <c r="H588" t="s">
        <v>4984</v>
      </c>
      <c r="I588" t="s">
        <v>4640</v>
      </c>
      <c r="K588" t="s">
        <v>5647</v>
      </c>
      <c r="M588">
        <v>2016</v>
      </c>
      <c r="N588" t="s">
        <v>4985</v>
      </c>
      <c r="O588" t="s">
        <v>4182</v>
      </c>
      <c r="P588" t="s">
        <v>4182</v>
      </c>
      <c r="Q588" t="s">
        <v>4274</v>
      </c>
      <c r="R588" t="s">
        <v>2548</v>
      </c>
      <c r="S588" t="s">
        <v>2549</v>
      </c>
      <c r="U588">
        <v>0</v>
      </c>
      <c r="V588">
        <v>0</v>
      </c>
      <c r="X588" t="s">
        <v>5648</v>
      </c>
      <c r="Y588" s="266">
        <v>44386.340115740742</v>
      </c>
      <c r="Z588" t="s">
        <v>3829</v>
      </c>
      <c r="AA588" s="266">
        <v>44386.340115740742</v>
      </c>
      <c r="AB588" t="s">
        <v>3829</v>
      </c>
      <c r="AC588" t="s">
        <v>3831</v>
      </c>
      <c r="AD588" t="s">
        <v>3831</v>
      </c>
      <c r="AE588" t="s">
        <v>3831</v>
      </c>
      <c r="AF588" t="s">
        <v>3831</v>
      </c>
      <c r="AG588" t="s">
        <v>3831</v>
      </c>
      <c r="AH588" t="s">
        <v>3831</v>
      </c>
      <c r="AI588">
        <v>122.512928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E8A7C-C09D-4025-8D80-47E1603CC714}">
  <sheetPr codeName="Blad5"/>
  <dimension ref="A3:ES843"/>
  <sheetViews>
    <sheetView topLeftCell="D1" workbookViewId="0">
      <selection activeCell="N24" sqref="N24"/>
    </sheetView>
  </sheetViews>
  <sheetFormatPr defaultRowHeight="13.8" outlineLevelCol="1" x14ac:dyDescent="0.25"/>
  <cols>
    <col min="1" max="3" width="0" hidden="1" customWidth="1" outlineLevel="1"/>
    <col min="4" max="4" width="2.3984375" customWidth="1" collapsed="1"/>
    <col min="5" max="5" width="2.3984375" customWidth="1"/>
    <col min="6" max="6" width="16.8984375" customWidth="1"/>
    <col min="7" max="7" width="9.3984375" customWidth="1"/>
    <col min="8" max="8" width="6.19921875" customWidth="1"/>
    <col min="9" max="9" width="7.3984375" customWidth="1"/>
    <col min="10" max="10" width="9.3984375" customWidth="1"/>
    <col min="11" max="11" width="10.3984375" customWidth="1"/>
    <col min="12" max="12" width="6.8984375" customWidth="1"/>
    <col min="13" max="14" width="8.09765625" customWidth="1"/>
    <col min="15" max="15" width="10.69921875" customWidth="1"/>
    <col min="16" max="16" width="10.3984375" customWidth="1"/>
    <col min="17" max="17" width="6.8984375" customWidth="1"/>
    <col min="18" max="18" width="5.3984375" customWidth="1"/>
    <col min="19" max="19" width="6.8984375" customWidth="1"/>
    <col min="20" max="21" width="5" customWidth="1"/>
    <col min="22" max="22" width="4.3984375" customWidth="1"/>
    <col min="23" max="23" width="4.09765625" customWidth="1"/>
    <col min="24" max="24" width="7.3984375" customWidth="1"/>
    <col min="25" max="25" width="4.3984375" customWidth="1"/>
    <col min="26" max="26" width="4.09765625" customWidth="1"/>
    <col min="27" max="27" width="7.3984375" customWidth="1"/>
  </cols>
  <sheetData>
    <row r="3" spans="1:149" ht="12.75" customHeight="1" x14ac:dyDescent="0.25">
      <c r="A3" s="90"/>
      <c r="B3" s="90"/>
      <c r="C3" s="90"/>
      <c r="D3" s="299" t="s">
        <v>41</v>
      </c>
      <c r="E3" s="299"/>
      <c r="F3" s="299"/>
      <c r="G3" s="299" t="s">
        <v>2463</v>
      </c>
      <c r="H3" s="299"/>
      <c r="I3" s="299"/>
      <c r="J3" s="299"/>
      <c r="K3" s="299"/>
      <c r="L3" s="299"/>
      <c r="M3" s="299"/>
      <c r="N3" s="299"/>
      <c r="O3" s="299" t="s">
        <v>2464</v>
      </c>
      <c r="P3" s="299"/>
      <c r="Q3" s="299"/>
      <c r="R3" s="299"/>
      <c r="S3" s="299"/>
      <c r="T3" s="299"/>
      <c r="U3" s="299"/>
      <c r="V3" s="299" t="s">
        <v>2465</v>
      </c>
      <c r="W3" s="299"/>
      <c r="X3" s="299"/>
      <c r="Y3" s="299"/>
      <c r="Z3" s="299"/>
      <c r="AA3" s="299"/>
    </row>
    <row r="4" spans="1:149" ht="12.75" customHeight="1" x14ac:dyDescent="0.25">
      <c r="A4" s="91"/>
      <c r="B4" s="91"/>
      <c r="C4" s="91"/>
      <c r="D4" s="300" t="s">
        <v>1648</v>
      </c>
      <c r="E4" s="301"/>
      <c r="F4" s="302"/>
      <c r="G4" s="306" t="s">
        <v>2466</v>
      </c>
      <c r="H4" s="306" t="s">
        <v>4</v>
      </c>
      <c r="I4" s="306" t="s">
        <v>2467</v>
      </c>
      <c r="J4" s="306" t="s">
        <v>2468</v>
      </c>
      <c r="K4" s="306" t="s">
        <v>2469</v>
      </c>
      <c r="L4" s="306" t="s">
        <v>2470</v>
      </c>
      <c r="M4" s="306" t="s">
        <v>2471</v>
      </c>
      <c r="N4" s="306" t="s">
        <v>2472</v>
      </c>
      <c r="O4" s="296" t="s">
        <v>2821</v>
      </c>
      <c r="P4" s="297"/>
      <c r="Q4" s="297"/>
      <c r="R4" s="297"/>
      <c r="S4" s="297"/>
      <c r="T4" s="297"/>
      <c r="U4" s="298"/>
      <c r="V4" s="296" t="s">
        <v>2474</v>
      </c>
      <c r="W4" s="297"/>
      <c r="X4" s="298"/>
      <c r="Y4" s="296" t="s">
        <v>2821</v>
      </c>
      <c r="Z4" s="297"/>
      <c r="AA4" s="298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2"/>
      <c r="DV4" s="92"/>
      <c r="DW4" s="92"/>
      <c r="DX4" s="92"/>
      <c r="DY4" s="92"/>
      <c r="DZ4" s="92"/>
      <c r="EA4" s="92"/>
      <c r="EB4" s="92"/>
      <c r="EC4" s="92"/>
      <c r="ED4" s="92"/>
      <c r="EE4" s="92"/>
      <c r="EF4" s="92"/>
      <c r="EG4" s="92"/>
      <c r="EH4" s="92"/>
      <c r="EI4" s="92"/>
      <c r="EJ4" s="92"/>
      <c r="EK4" s="92"/>
      <c r="EL4" s="92"/>
      <c r="EM4" s="92"/>
      <c r="EN4" s="92"/>
      <c r="EO4" s="92"/>
      <c r="EP4" s="92"/>
      <c r="EQ4" s="92"/>
      <c r="ER4" s="92"/>
      <c r="ES4" s="92"/>
    </row>
    <row r="5" spans="1:149" ht="25.5" customHeight="1" x14ac:dyDescent="0.25">
      <c r="A5" s="91"/>
      <c r="B5" s="91"/>
      <c r="C5" s="91"/>
      <c r="D5" s="303"/>
      <c r="E5" s="304"/>
      <c r="F5" s="305"/>
      <c r="G5" s="307"/>
      <c r="H5" s="307"/>
      <c r="I5" s="307"/>
      <c r="J5" s="307"/>
      <c r="K5" s="307"/>
      <c r="L5" s="307"/>
      <c r="M5" s="307"/>
      <c r="N5" s="307"/>
      <c r="O5" s="93" t="s">
        <v>2475</v>
      </c>
      <c r="P5" s="93" t="s">
        <v>2476</v>
      </c>
      <c r="Q5" s="93" t="s">
        <v>2477</v>
      </c>
      <c r="R5" s="93" t="s">
        <v>2478</v>
      </c>
      <c r="S5" s="93" t="s">
        <v>2479</v>
      </c>
      <c r="T5" s="93" t="s">
        <v>2480</v>
      </c>
      <c r="U5" s="93" t="s">
        <v>2481</v>
      </c>
      <c r="V5" s="296" t="s">
        <v>2482</v>
      </c>
      <c r="W5" s="297"/>
      <c r="X5" s="298"/>
      <c r="Y5" s="296" t="s">
        <v>2482</v>
      </c>
      <c r="Z5" s="297"/>
      <c r="AA5" s="298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/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2"/>
      <c r="DW5" s="92"/>
      <c r="DX5" s="92"/>
      <c r="DY5" s="92"/>
      <c r="DZ5" s="92"/>
      <c r="EA5" s="92"/>
      <c r="EB5" s="92"/>
      <c r="EC5" s="92"/>
      <c r="ED5" s="92"/>
      <c r="EE5" s="92"/>
      <c r="EF5" s="92"/>
      <c r="EG5" s="92"/>
      <c r="EH5" s="92"/>
      <c r="EI5" s="92"/>
      <c r="EJ5" s="92"/>
      <c r="EK5" s="92"/>
      <c r="EL5" s="92"/>
      <c r="EM5" s="92"/>
      <c r="EN5" s="92"/>
      <c r="EO5" s="92"/>
      <c r="EP5" s="92"/>
      <c r="EQ5" s="92"/>
      <c r="ER5" s="92"/>
      <c r="ES5" s="92"/>
    </row>
    <row r="6" spans="1:149" ht="12.75" customHeight="1" x14ac:dyDescent="0.25">
      <c r="A6" s="94" t="s">
        <v>2483</v>
      </c>
      <c r="B6" s="94" t="s">
        <v>2484</v>
      </c>
      <c r="C6" s="94" t="s">
        <v>1648</v>
      </c>
      <c r="D6" s="299" t="s">
        <v>41</v>
      </c>
      <c r="E6" s="299"/>
      <c r="F6" s="299"/>
      <c r="G6" s="158" t="s">
        <v>2485</v>
      </c>
      <c r="H6" s="158" t="s">
        <v>2485</v>
      </c>
      <c r="I6" s="158" t="s">
        <v>2485</v>
      </c>
      <c r="J6" s="158" t="s">
        <v>2485</v>
      </c>
      <c r="K6" s="158" t="s">
        <v>2485</v>
      </c>
      <c r="L6" s="158" t="s">
        <v>2486</v>
      </c>
      <c r="M6" s="158" t="s">
        <v>41</v>
      </c>
      <c r="N6" s="158" t="s">
        <v>2486</v>
      </c>
      <c r="O6" s="158" t="s">
        <v>41</v>
      </c>
      <c r="P6" s="158" t="s">
        <v>41</v>
      </c>
      <c r="Q6" s="158" t="s">
        <v>2485</v>
      </c>
      <c r="R6" s="158" t="s">
        <v>2486</v>
      </c>
      <c r="S6" s="158" t="s">
        <v>2485</v>
      </c>
      <c r="T6" s="158" t="s">
        <v>2487</v>
      </c>
      <c r="U6" s="158" t="s">
        <v>2487</v>
      </c>
      <c r="V6" s="158" t="s">
        <v>2488</v>
      </c>
      <c r="W6" s="158" t="s">
        <v>2485</v>
      </c>
      <c r="X6" s="158" t="s">
        <v>2489</v>
      </c>
      <c r="Y6" s="158" t="s">
        <v>2488</v>
      </c>
      <c r="Z6" s="158" t="s">
        <v>2485</v>
      </c>
      <c r="AA6" s="158" t="s">
        <v>2489</v>
      </c>
    </row>
    <row r="7" spans="1:149" ht="13.8" customHeight="1" x14ac:dyDescent="0.25">
      <c r="A7" s="96" t="s">
        <v>2490</v>
      </c>
      <c r="B7" s="96" t="s">
        <v>2491</v>
      </c>
      <c r="C7" t="s">
        <v>1624</v>
      </c>
      <c r="D7" s="294" t="s">
        <v>2490</v>
      </c>
      <c r="E7" s="294"/>
      <c r="F7" s="294"/>
      <c r="G7" s="294"/>
      <c r="H7" s="294"/>
      <c r="I7" s="294"/>
      <c r="J7" s="294"/>
      <c r="K7" s="294"/>
      <c r="L7" s="294"/>
      <c r="M7" s="294"/>
      <c r="N7" s="294"/>
      <c r="O7" s="294"/>
      <c r="P7" s="294"/>
      <c r="Q7" s="294"/>
      <c r="R7" s="294"/>
      <c r="S7" s="294"/>
      <c r="T7" s="294"/>
      <c r="U7" s="294"/>
      <c r="V7" s="294"/>
      <c r="W7" s="294"/>
      <c r="X7" s="294"/>
      <c r="Y7" s="294"/>
      <c r="Z7" s="294"/>
      <c r="AA7" s="294"/>
    </row>
    <row r="8" spans="1:149" ht="13.8" customHeight="1" x14ac:dyDescent="0.25">
      <c r="A8" s="96" t="s">
        <v>2490</v>
      </c>
      <c r="B8" s="96" t="s">
        <v>2491</v>
      </c>
      <c r="C8" t="s">
        <v>1624</v>
      </c>
      <c r="E8" s="294" t="s">
        <v>2491</v>
      </c>
      <c r="F8" s="294"/>
      <c r="G8" s="294"/>
      <c r="H8" s="294"/>
      <c r="I8" s="294"/>
      <c r="J8" s="294"/>
      <c r="K8" s="294"/>
      <c r="L8" s="294"/>
      <c r="M8" s="294"/>
      <c r="N8" s="294"/>
      <c r="O8" s="294"/>
      <c r="P8" s="294"/>
      <c r="Q8" s="294"/>
      <c r="R8" s="294"/>
      <c r="S8" s="294"/>
      <c r="T8" s="294"/>
      <c r="U8" s="294"/>
      <c r="V8" s="294"/>
      <c r="W8" s="294"/>
      <c r="X8" s="294"/>
      <c r="Y8" s="294"/>
      <c r="Z8" s="294"/>
      <c r="AA8" s="294"/>
    </row>
    <row r="9" spans="1:149" ht="15.75" customHeight="1" x14ac:dyDescent="0.25">
      <c r="A9" s="96" t="s">
        <v>2490</v>
      </c>
      <c r="B9" s="96" t="s">
        <v>2491</v>
      </c>
      <c r="C9" s="96" t="s">
        <v>1649</v>
      </c>
      <c r="F9" s="97" t="s">
        <v>1649</v>
      </c>
      <c r="G9" s="98">
        <v>45</v>
      </c>
      <c r="H9" s="98">
        <v>10.6</v>
      </c>
      <c r="I9" s="98">
        <v>10.6</v>
      </c>
      <c r="J9" s="99">
        <v>0.68</v>
      </c>
      <c r="K9" s="99">
        <v>1.34</v>
      </c>
      <c r="L9" s="100">
        <v>-2.2000000000000002</v>
      </c>
      <c r="M9" s="101">
        <v>43282</v>
      </c>
      <c r="N9" s="100">
        <v>-2.2000000000000002</v>
      </c>
      <c r="O9" s="97" t="s">
        <v>2492</v>
      </c>
      <c r="P9" s="97" t="s">
        <v>2822</v>
      </c>
      <c r="Q9" s="102"/>
      <c r="R9" s="100">
        <v>-2.9200000000000004</v>
      </c>
      <c r="S9" s="102"/>
      <c r="T9" s="103">
        <v>3</v>
      </c>
      <c r="U9" s="103">
        <v>3</v>
      </c>
      <c r="V9" s="104">
        <v>5.7</v>
      </c>
      <c r="W9" s="105">
        <v>0.56000000000000005</v>
      </c>
      <c r="X9" s="106">
        <v>257</v>
      </c>
      <c r="Y9" s="104">
        <v>1.7</v>
      </c>
      <c r="Z9" s="105">
        <v>0.17</v>
      </c>
      <c r="AA9" s="106">
        <v>77</v>
      </c>
    </row>
    <row r="10" spans="1:149" ht="15.75" customHeight="1" x14ac:dyDescent="0.25">
      <c r="A10" s="96" t="s">
        <v>2490</v>
      </c>
      <c r="B10" s="96" t="s">
        <v>2491</v>
      </c>
      <c r="C10" s="96" t="s">
        <v>1650</v>
      </c>
      <c r="F10" s="97" t="s">
        <v>1650</v>
      </c>
      <c r="G10" s="98">
        <v>38</v>
      </c>
      <c r="H10" s="98">
        <v>7.9</v>
      </c>
      <c r="I10" s="98">
        <v>7.9</v>
      </c>
      <c r="J10" s="99">
        <v>0.57999999999999996</v>
      </c>
      <c r="K10" s="99">
        <v>1.43</v>
      </c>
      <c r="L10" s="100">
        <v>-2.2000000000000002</v>
      </c>
      <c r="M10" s="101">
        <v>43282</v>
      </c>
      <c r="N10" s="100">
        <v>-2.2000000000000002</v>
      </c>
      <c r="O10" s="97" t="s">
        <v>2492</v>
      </c>
      <c r="P10" s="97" t="s">
        <v>2823</v>
      </c>
      <c r="Q10" s="102"/>
      <c r="R10" s="100">
        <v>-2.9200000000000004</v>
      </c>
      <c r="S10" s="102"/>
      <c r="T10" s="103">
        <v>3</v>
      </c>
      <c r="U10" s="103">
        <v>3</v>
      </c>
      <c r="V10" s="104">
        <v>3.9</v>
      </c>
      <c r="W10" s="105">
        <v>0.51</v>
      </c>
      <c r="X10" s="106">
        <v>148</v>
      </c>
      <c r="Y10" s="104">
        <v>1.6</v>
      </c>
      <c r="Z10" s="105">
        <v>0.2</v>
      </c>
      <c r="AA10" s="106">
        <v>61</v>
      </c>
    </row>
    <row r="11" spans="1:149" ht="15.75" customHeight="1" x14ac:dyDescent="0.25">
      <c r="A11" s="96" t="s">
        <v>2490</v>
      </c>
      <c r="B11" s="96" t="s">
        <v>2491</v>
      </c>
      <c r="C11" s="96" t="s">
        <v>1651</v>
      </c>
      <c r="F11" s="97" t="s">
        <v>1651</v>
      </c>
      <c r="G11" s="98">
        <v>31</v>
      </c>
      <c r="H11" s="98">
        <v>8.1999999999999993</v>
      </c>
      <c r="I11" s="98">
        <v>8.1999999999999993</v>
      </c>
      <c r="J11" s="99">
        <v>0.55000000000000004</v>
      </c>
      <c r="K11" s="99">
        <v>1.47</v>
      </c>
      <c r="L11" s="100">
        <v>-2.2000000000000002</v>
      </c>
      <c r="M11" s="101">
        <v>43282</v>
      </c>
      <c r="N11" s="100">
        <v>-2.2000000000000002</v>
      </c>
      <c r="O11" s="97" t="s">
        <v>2492</v>
      </c>
      <c r="P11" s="97" t="s">
        <v>2824</v>
      </c>
      <c r="Q11" s="102"/>
      <c r="R11" s="100">
        <v>-2.9200000000000004</v>
      </c>
      <c r="S11" s="102"/>
      <c r="T11" s="103">
        <v>3</v>
      </c>
      <c r="U11" s="103">
        <v>3</v>
      </c>
      <c r="V11" s="104">
        <v>4.5999999999999996</v>
      </c>
      <c r="W11" s="105">
        <v>0.56999999999999995</v>
      </c>
      <c r="X11" s="106">
        <v>143</v>
      </c>
      <c r="Y11" s="104">
        <v>2.2000000000000002</v>
      </c>
      <c r="Z11" s="105">
        <v>0.27</v>
      </c>
      <c r="AA11" s="106">
        <v>68</v>
      </c>
    </row>
    <row r="12" spans="1:149" ht="15.75" customHeight="1" x14ac:dyDescent="0.25">
      <c r="A12" s="96" t="s">
        <v>2490</v>
      </c>
      <c r="B12" s="96" t="s">
        <v>2491</v>
      </c>
      <c r="C12" s="96" t="s">
        <v>1652</v>
      </c>
      <c r="F12" s="97" t="s">
        <v>1652</v>
      </c>
      <c r="G12" s="98">
        <v>47.5</v>
      </c>
      <c r="H12" s="98">
        <v>8.5</v>
      </c>
      <c r="I12" s="98">
        <v>8.5</v>
      </c>
      <c r="J12" s="99">
        <v>0.49</v>
      </c>
      <c r="K12" s="99">
        <v>1.47</v>
      </c>
      <c r="L12" s="100">
        <v>-2.2000000000000002</v>
      </c>
      <c r="M12" s="101">
        <v>43282</v>
      </c>
      <c r="N12" s="100">
        <v>-2.2000000000000002</v>
      </c>
      <c r="O12" s="97" t="s">
        <v>2492</v>
      </c>
      <c r="P12" s="97" t="s">
        <v>2825</v>
      </c>
      <c r="Q12" s="102"/>
      <c r="R12" s="100">
        <v>-2.9200000000000004</v>
      </c>
      <c r="S12" s="102"/>
      <c r="T12" s="103">
        <v>3</v>
      </c>
      <c r="U12" s="103">
        <v>3</v>
      </c>
      <c r="V12" s="104">
        <v>5.2</v>
      </c>
      <c r="W12" s="105">
        <v>0.62</v>
      </c>
      <c r="X12" s="106">
        <v>247</v>
      </c>
      <c r="Y12" s="104">
        <v>1.8</v>
      </c>
      <c r="Z12" s="105">
        <v>0.22</v>
      </c>
      <c r="AA12" s="106">
        <v>86</v>
      </c>
    </row>
    <row r="13" spans="1:149" ht="15.75" customHeight="1" x14ac:dyDescent="0.25">
      <c r="A13" s="96" t="s">
        <v>2490</v>
      </c>
      <c r="B13" s="96" t="s">
        <v>2491</v>
      </c>
      <c r="C13" s="96" t="s">
        <v>1653</v>
      </c>
      <c r="F13" s="97" t="s">
        <v>1653</v>
      </c>
      <c r="G13" s="98">
        <v>47.5</v>
      </c>
      <c r="H13" s="98">
        <v>8.8000000000000007</v>
      </c>
      <c r="I13" s="98">
        <v>8.8000000000000007</v>
      </c>
      <c r="J13" s="99">
        <v>0.54</v>
      </c>
      <c r="K13" s="99">
        <v>1.4</v>
      </c>
      <c r="L13" s="100">
        <v>-2.2000000000000002</v>
      </c>
      <c r="M13" s="101">
        <v>43282</v>
      </c>
      <c r="N13" s="100">
        <v>-2.2000000000000002</v>
      </c>
      <c r="O13" s="97" t="s">
        <v>2492</v>
      </c>
      <c r="P13" s="97" t="s">
        <v>2826</v>
      </c>
      <c r="Q13" s="102"/>
      <c r="R13" s="100">
        <v>-2.9200000000000004</v>
      </c>
      <c r="S13" s="102"/>
      <c r="T13" s="103">
        <v>3</v>
      </c>
      <c r="U13" s="103">
        <v>3</v>
      </c>
      <c r="V13" s="104">
        <v>4.5</v>
      </c>
      <c r="W13" s="105">
        <v>0.53</v>
      </c>
      <c r="X13" s="106">
        <v>214</v>
      </c>
      <c r="Y13" s="104">
        <v>2</v>
      </c>
      <c r="Z13" s="105">
        <v>0.24</v>
      </c>
      <c r="AA13" s="106">
        <v>95</v>
      </c>
    </row>
    <row r="14" spans="1:149" ht="15.75" customHeight="1" x14ac:dyDescent="0.25">
      <c r="A14" s="96" t="s">
        <v>2490</v>
      </c>
      <c r="B14" s="96" t="s">
        <v>2491</v>
      </c>
      <c r="C14" s="96" t="s">
        <v>1654</v>
      </c>
      <c r="F14" s="97" t="s">
        <v>1654</v>
      </c>
      <c r="G14" s="98">
        <v>31.5</v>
      </c>
      <c r="H14" s="98">
        <v>7.9</v>
      </c>
      <c r="I14" s="98">
        <v>7.9</v>
      </c>
      <c r="J14" s="99">
        <v>0.46</v>
      </c>
      <c r="K14" s="99">
        <v>1.38</v>
      </c>
      <c r="L14" s="100">
        <v>-2.2000000000000002</v>
      </c>
      <c r="M14" s="101">
        <v>43282</v>
      </c>
      <c r="N14" s="100">
        <v>-2.2000000000000002</v>
      </c>
      <c r="O14" s="97" t="s">
        <v>2492</v>
      </c>
      <c r="P14" s="97" t="s">
        <v>2827</v>
      </c>
      <c r="Q14" s="102"/>
      <c r="R14" s="100">
        <v>-2.9200000000000004</v>
      </c>
      <c r="S14" s="102"/>
      <c r="T14" s="103">
        <v>3</v>
      </c>
      <c r="U14" s="103">
        <v>3</v>
      </c>
      <c r="V14" s="104">
        <v>4.4000000000000004</v>
      </c>
      <c r="W14" s="105">
        <v>0.56000000000000005</v>
      </c>
      <c r="X14" s="106">
        <v>139</v>
      </c>
      <c r="Y14" s="104">
        <v>1.7</v>
      </c>
      <c r="Z14" s="105">
        <v>0.22</v>
      </c>
      <c r="AA14" s="106">
        <v>54</v>
      </c>
    </row>
    <row r="15" spans="1:149" ht="15.75" customHeight="1" x14ac:dyDescent="0.25">
      <c r="A15" s="96" t="s">
        <v>2490</v>
      </c>
      <c r="B15" s="96" t="s">
        <v>2491</v>
      </c>
      <c r="C15" s="96" t="s">
        <v>1655</v>
      </c>
      <c r="F15" s="97" t="s">
        <v>1655</v>
      </c>
      <c r="G15" s="98">
        <v>35.5</v>
      </c>
      <c r="H15" s="98">
        <v>7.4</v>
      </c>
      <c r="I15" s="98">
        <v>7.4</v>
      </c>
      <c r="J15" s="99">
        <v>0.54</v>
      </c>
      <c r="K15" s="99">
        <v>1.49</v>
      </c>
      <c r="L15" s="100">
        <v>-2.2200000000000002</v>
      </c>
      <c r="M15" s="101">
        <v>43282</v>
      </c>
      <c r="N15" s="100">
        <v>-2.2200000000000002</v>
      </c>
      <c r="O15" s="97" t="s">
        <v>2492</v>
      </c>
      <c r="P15" s="97" t="s">
        <v>2828</v>
      </c>
      <c r="Q15" s="102"/>
      <c r="R15" s="100">
        <v>-2.9200000000000004</v>
      </c>
      <c r="S15" s="102"/>
      <c r="T15" s="103">
        <v>3</v>
      </c>
      <c r="U15" s="103">
        <v>3</v>
      </c>
      <c r="V15" s="104">
        <v>4.2</v>
      </c>
      <c r="W15" s="105">
        <v>0.57999999999999996</v>
      </c>
      <c r="X15" s="106">
        <v>149</v>
      </c>
      <c r="Y15" s="104">
        <v>1.1000000000000001</v>
      </c>
      <c r="Z15" s="105">
        <v>0.15</v>
      </c>
      <c r="AA15" s="106">
        <v>39</v>
      </c>
    </row>
    <row r="16" spans="1:149" ht="15.75" customHeight="1" x14ac:dyDescent="0.25">
      <c r="A16" s="96" t="s">
        <v>2490</v>
      </c>
      <c r="B16" s="96" t="s">
        <v>2491</v>
      </c>
      <c r="C16" s="96" t="s">
        <v>1656</v>
      </c>
      <c r="F16" s="97" t="s">
        <v>1656</v>
      </c>
      <c r="G16" s="98">
        <v>47.5</v>
      </c>
      <c r="H16" s="98">
        <v>7.5</v>
      </c>
      <c r="I16" s="98">
        <v>7.5</v>
      </c>
      <c r="J16" s="99">
        <v>0.56999999999999995</v>
      </c>
      <c r="K16" s="99">
        <v>1.48</v>
      </c>
      <c r="L16" s="100">
        <v>-2.2200000000000002</v>
      </c>
      <c r="M16" s="101">
        <v>43282</v>
      </c>
      <c r="N16" s="100">
        <v>-2.2200000000000002</v>
      </c>
      <c r="O16" s="97" t="s">
        <v>2492</v>
      </c>
      <c r="P16" s="97" t="s">
        <v>2829</v>
      </c>
      <c r="Q16" s="102"/>
      <c r="R16" s="100">
        <v>-2.9200000000000004</v>
      </c>
      <c r="S16" s="102"/>
      <c r="T16" s="103">
        <v>3</v>
      </c>
      <c r="U16" s="103">
        <v>3</v>
      </c>
      <c r="V16" s="104">
        <v>4.2</v>
      </c>
      <c r="W16" s="105">
        <v>0.57999999999999996</v>
      </c>
      <c r="X16" s="106">
        <v>200</v>
      </c>
      <c r="Y16" s="104">
        <v>1</v>
      </c>
      <c r="Z16" s="105">
        <v>0.14000000000000001</v>
      </c>
      <c r="AA16" s="106">
        <v>48</v>
      </c>
    </row>
    <row r="17" spans="1:27" ht="15.75" customHeight="1" x14ac:dyDescent="0.25">
      <c r="A17" s="96" t="s">
        <v>2490</v>
      </c>
      <c r="B17" s="96" t="s">
        <v>2491</v>
      </c>
      <c r="C17" s="96" t="s">
        <v>1657</v>
      </c>
      <c r="F17" s="97" t="s">
        <v>1657</v>
      </c>
      <c r="G17" s="98">
        <v>50</v>
      </c>
      <c r="H17" s="98">
        <v>7.7</v>
      </c>
      <c r="I17" s="98">
        <v>7.7</v>
      </c>
      <c r="J17" s="99">
        <v>0.53</v>
      </c>
      <c r="K17" s="99">
        <v>1.51</v>
      </c>
      <c r="L17" s="100">
        <v>-2.2200000000000002</v>
      </c>
      <c r="M17" s="101">
        <v>43282</v>
      </c>
      <c r="N17" s="100">
        <v>-2.2200000000000002</v>
      </c>
      <c r="O17" s="97" t="s">
        <v>2492</v>
      </c>
      <c r="P17" s="97" t="s">
        <v>2830</v>
      </c>
      <c r="Q17" s="102"/>
      <c r="R17" s="100">
        <v>-2.9200000000000004</v>
      </c>
      <c r="S17" s="102"/>
      <c r="T17" s="103">
        <v>3</v>
      </c>
      <c r="U17" s="103">
        <v>3</v>
      </c>
      <c r="V17" s="104">
        <v>4.8</v>
      </c>
      <c r="W17" s="105">
        <v>0.64</v>
      </c>
      <c r="X17" s="106">
        <v>240</v>
      </c>
      <c r="Y17" s="104">
        <v>1.5</v>
      </c>
      <c r="Z17" s="105">
        <v>0.2</v>
      </c>
      <c r="AA17" s="106">
        <v>75</v>
      </c>
    </row>
    <row r="18" spans="1:27" ht="15.75" customHeight="1" x14ac:dyDescent="0.25">
      <c r="A18" s="96" t="s">
        <v>2490</v>
      </c>
      <c r="B18" s="96" t="s">
        <v>2491</v>
      </c>
      <c r="C18" s="96" t="s">
        <v>1658</v>
      </c>
      <c r="F18" s="97" t="s">
        <v>1658</v>
      </c>
      <c r="G18" s="98">
        <v>47.5</v>
      </c>
      <c r="H18" s="98">
        <v>7.4</v>
      </c>
      <c r="I18" s="98">
        <v>7.4</v>
      </c>
      <c r="J18" s="99">
        <v>0.62</v>
      </c>
      <c r="K18" s="99">
        <v>1.31</v>
      </c>
      <c r="L18" s="100">
        <v>-2.2200000000000002</v>
      </c>
      <c r="M18" s="101">
        <v>43282</v>
      </c>
      <c r="N18" s="100">
        <v>-2.2200000000000002</v>
      </c>
      <c r="O18" s="97" t="s">
        <v>2492</v>
      </c>
      <c r="P18" s="97" t="s">
        <v>2831</v>
      </c>
      <c r="Q18" s="102"/>
      <c r="R18" s="100">
        <v>-2.9200000000000004</v>
      </c>
      <c r="S18" s="102"/>
      <c r="T18" s="103">
        <v>3</v>
      </c>
      <c r="U18" s="103">
        <v>3</v>
      </c>
      <c r="V18" s="104">
        <v>3.6</v>
      </c>
      <c r="W18" s="105">
        <v>0.48</v>
      </c>
      <c r="X18" s="106">
        <v>171</v>
      </c>
      <c r="Y18" s="104">
        <v>1</v>
      </c>
      <c r="Z18" s="105">
        <v>0.13</v>
      </c>
      <c r="AA18" s="106">
        <v>48</v>
      </c>
    </row>
    <row r="19" spans="1:27" ht="15.75" customHeight="1" x14ac:dyDescent="0.25">
      <c r="A19" s="96" t="s">
        <v>2490</v>
      </c>
      <c r="B19" s="96" t="s">
        <v>2491</v>
      </c>
      <c r="C19" s="96" t="s">
        <v>1659</v>
      </c>
      <c r="F19" s="97" t="s">
        <v>1659</v>
      </c>
      <c r="G19" s="98">
        <v>35.5</v>
      </c>
      <c r="H19" s="98">
        <v>8.4</v>
      </c>
      <c r="I19" s="98">
        <v>8.4</v>
      </c>
      <c r="J19" s="99">
        <v>0.57999999999999996</v>
      </c>
      <c r="K19" s="99">
        <v>1.38</v>
      </c>
      <c r="L19" s="100">
        <v>-2.2200000000000002</v>
      </c>
      <c r="M19" s="101">
        <v>43282</v>
      </c>
      <c r="N19" s="100">
        <v>-2.2200000000000002</v>
      </c>
      <c r="O19" s="97" t="s">
        <v>2492</v>
      </c>
      <c r="P19" s="97" t="s">
        <v>2832</v>
      </c>
      <c r="Q19" s="102"/>
      <c r="R19" s="100">
        <v>-2.9200000000000004</v>
      </c>
      <c r="S19" s="102"/>
      <c r="T19" s="103">
        <v>3</v>
      </c>
      <c r="U19" s="103">
        <v>3</v>
      </c>
      <c r="V19" s="104">
        <v>4.4000000000000004</v>
      </c>
      <c r="W19" s="105">
        <v>0.53</v>
      </c>
      <c r="X19" s="106">
        <v>156</v>
      </c>
      <c r="Y19" s="104">
        <v>1.4</v>
      </c>
      <c r="Z19" s="105">
        <v>0.17</v>
      </c>
      <c r="AA19" s="106">
        <v>50</v>
      </c>
    </row>
    <row r="20" spans="1:27" ht="15.75" customHeight="1" x14ac:dyDescent="0.25">
      <c r="A20" s="96" t="s">
        <v>2490</v>
      </c>
      <c r="B20" s="96" t="s">
        <v>2491</v>
      </c>
      <c r="C20" s="96" t="s">
        <v>1660</v>
      </c>
      <c r="F20" s="97" t="s">
        <v>1660</v>
      </c>
      <c r="G20" s="98">
        <v>35.5</v>
      </c>
      <c r="H20" s="98">
        <v>8.1999999999999993</v>
      </c>
      <c r="I20" s="98">
        <v>8.1999999999999993</v>
      </c>
      <c r="J20" s="99">
        <v>0.57999999999999996</v>
      </c>
      <c r="K20" s="99">
        <v>1.49</v>
      </c>
      <c r="L20" s="100">
        <v>-2.2200000000000002</v>
      </c>
      <c r="M20" s="101">
        <v>43282</v>
      </c>
      <c r="N20" s="100">
        <v>-2.2200000000000002</v>
      </c>
      <c r="O20" s="97" t="s">
        <v>2492</v>
      </c>
      <c r="P20" s="97" t="s">
        <v>2833</v>
      </c>
      <c r="Q20" s="102"/>
      <c r="R20" s="100">
        <v>-2.9200000000000004</v>
      </c>
      <c r="S20" s="102"/>
      <c r="T20" s="103">
        <v>3</v>
      </c>
      <c r="U20" s="103">
        <v>3</v>
      </c>
      <c r="V20" s="104">
        <v>4.2</v>
      </c>
      <c r="W20" s="105">
        <v>0.52</v>
      </c>
      <c r="X20" s="106">
        <v>149</v>
      </c>
      <c r="Y20" s="104">
        <v>1.3</v>
      </c>
      <c r="Z20" s="105">
        <v>0.16</v>
      </c>
      <c r="AA20" s="106">
        <v>46</v>
      </c>
    </row>
    <row r="21" spans="1:27" ht="15.75" customHeight="1" x14ac:dyDescent="0.25">
      <c r="A21" s="96" t="s">
        <v>2490</v>
      </c>
      <c r="B21" s="96" t="s">
        <v>2491</v>
      </c>
      <c r="C21" s="96" t="s">
        <v>1661</v>
      </c>
      <c r="F21" s="97" t="s">
        <v>1661</v>
      </c>
      <c r="G21" s="98">
        <v>35.5</v>
      </c>
      <c r="H21" s="98">
        <v>7.4</v>
      </c>
      <c r="I21" s="98">
        <v>7.4</v>
      </c>
      <c r="J21" s="99">
        <v>0.68</v>
      </c>
      <c r="K21" s="99">
        <v>1.25</v>
      </c>
      <c r="L21" s="100">
        <v>-2.2200000000000002</v>
      </c>
      <c r="M21" s="101">
        <v>43282</v>
      </c>
      <c r="N21" s="100">
        <v>-2.2200000000000002</v>
      </c>
      <c r="O21" s="97" t="s">
        <v>2492</v>
      </c>
      <c r="P21" s="97" t="s">
        <v>2834</v>
      </c>
      <c r="Q21" s="102"/>
      <c r="R21" s="100">
        <v>-2.9200000000000004</v>
      </c>
      <c r="S21" s="102"/>
      <c r="T21" s="103">
        <v>3</v>
      </c>
      <c r="U21" s="103">
        <v>3</v>
      </c>
      <c r="V21" s="104">
        <v>2.8</v>
      </c>
      <c r="W21" s="105">
        <v>0.38</v>
      </c>
      <c r="X21" s="106">
        <v>99</v>
      </c>
      <c r="Y21" s="104">
        <v>0.3</v>
      </c>
      <c r="Z21" s="105">
        <v>0.05</v>
      </c>
      <c r="AA21" s="106">
        <v>11</v>
      </c>
    </row>
    <row r="22" spans="1:27" ht="15.75" customHeight="1" x14ac:dyDescent="0.25">
      <c r="A22" s="96" t="s">
        <v>2490</v>
      </c>
      <c r="B22" s="96" t="s">
        <v>2491</v>
      </c>
      <c r="C22" s="96" t="s">
        <v>1662</v>
      </c>
      <c r="F22" s="97" t="s">
        <v>1662</v>
      </c>
      <c r="G22" s="98">
        <v>22</v>
      </c>
      <c r="H22" s="98">
        <v>5</v>
      </c>
      <c r="I22" s="98">
        <v>5</v>
      </c>
      <c r="J22" s="99">
        <v>0.53</v>
      </c>
      <c r="K22" s="99">
        <v>1.5</v>
      </c>
      <c r="L22" s="100">
        <v>-2.2200000000000002</v>
      </c>
      <c r="M22" s="101">
        <v>43282</v>
      </c>
      <c r="N22" s="100">
        <v>-2.2200000000000002</v>
      </c>
      <c r="O22" s="97" t="s">
        <v>2492</v>
      </c>
      <c r="P22" s="97" t="s">
        <v>2835</v>
      </c>
      <c r="Q22" s="102"/>
      <c r="R22" s="100">
        <v>-2.9200000000000004</v>
      </c>
      <c r="S22" s="102"/>
      <c r="T22" s="103">
        <v>3</v>
      </c>
      <c r="U22" s="103">
        <v>3</v>
      </c>
      <c r="V22" s="104">
        <v>3</v>
      </c>
      <c r="W22" s="105">
        <v>0.62</v>
      </c>
      <c r="X22" s="106">
        <v>66</v>
      </c>
      <c r="Y22" s="104">
        <v>0.4</v>
      </c>
      <c r="Z22" s="105">
        <v>0.08</v>
      </c>
      <c r="AA22" s="106">
        <v>9</v>
      </c>
    </row>
    <row r="23" spans="1:27" ht="15.75" customHeight="1" x14ac:dyDescent="0.25">
      <c r="A23" s="96" t="s">
        <v>2490</v>
      </c>
      <c r="B23" s="96" t="s">
        <v>2491</v>
      </c>
      <c r="C23" s="96" t="s">
        <v>1663</v>
      </c>
      <c r="F23" s="97" t="s">
        <v>1663</v>
      </c>
      <c r="G23" s="98">
        <v>44</v>
      </c>
      <c r="H23" s="98">
        <v>7.7</v>
      </c>
      <c r="I23" s="98">
        <v>7.7</v>
      </c>
      <c r="J23" s="99">
        <v>0.19</v>
      </c>
      <c r="K23" s="99">
        <v>0.69</v>
      </c>
      <c r="L23" s="100">
        <v>-2.2200000000000002</v>
      </c>
      <c r="M23" s="101">
        <v>43282</v>
      </c>
      <c r="N23" s="100">
        <v>-2.2200000000000002</v>
      </c>
      <c r="O23" s="97" t="s">
        <v>2492</v>
      </c>
      <c r="P23" s="97" t="s">
        <v>2836</v>
      </c>
      <c r="Q23" s="102"/>
      <c r="R23" s="100">
        <v>-2.9200000000000004</v>
      </c>
      <c r="S23" s="102"/>
      <c r="T23" s="103">
        <v>3</v>
      </c>
      <c r="U23" s="103">
        <v>3</v>
      </c>
      <c r="V23" s="104">
        <v>2.7</v>
      </c>
      <c r="W23" s="105">
        <v>0.36</v>
      </c>
      <c r="X23" s="106">
        <v>119</v>
      </c>
      <c r="Y23" s="104">
        <v>2.6</v>
      </c>
      <c r="Z23" s="105">
        <v>0.34</v>
      </c>
      <c r="AA23" s="106">
        <v>114</v>
      </c>
    </row>
    <row r="24" spans="1:27" ht="15.75" customHeight="1" x14ac:dyDescent="0.25">
      <c r="A24" s="96" t="s">
        <v>2490</v>
      </c>
      <c r="B24" s="96" t="s">
        <v>2491</v>
      </c>
      <c r="C24" s="96" t="s">
        <v>1664</v>
      </c>
      <c r="F24" s="97" t="s">
        <v>1664</v>
      </c>
      <c r="G24" s="98">
        <v>42.5</v>
      </c>
      <c r="H24" s="98">
        <v>5.7</v>
      </c>
      <c r="I24" s="98">
        <v>5.7</v>
      </c>
      <c r="J24" s="99">
        <v>0.28000000000000003</v>
      </c>
      <c r="K24" s="99">
        <v>0.98</v>
      </c>
      <c r="L24" s="100">
        <v>-2.2200000000000002</v>
      </c>
      <c r="M24" s="101">
        <v>43282</v>
      </c>
      <c r="N24" s="100">
        <v>-2.2200000000000002</v>
      </c>
      <c r="O24" s="97" t="s">
        <v>2492</v>
      </c>
      <c r="P24" s="97" t="s">
        <v>2837</v>
      </c>
      <c r="Q24" s="102"/>
      <c r="R24" s="100">
        <v>-2.9200000000000004</v>
      </c>
      <c r="S24" s="102"/>
      <c r="T24" s="103">
        <v>3</v>
      </c>
      <c r="U24" s="103">
        <v>3</v>
      </c>
      <c r="V24" s="104">
        <v>2.2000000000000002</v>
      </c>
      <c r="W24" s="105">
        <v>0.39</v>
      </c>
      <c r="X24" s="106">
        <v>94</v>
      </c>
      <c r="Y24" s="104">
        <v>1.4</v>
      </c>
      <c r="Z24" s="105">
        <v>0.26</v>
      </c>
      <c r="AA24" s="106">
        <v>60</v>
      </c>
    </row>
    <row r="25" spans="1:27" ht="15.75" customHeight="1" x14ac:dyDescent="0.25">
      <c r="A25" s="96" t="s">
        <v>2490</v>
      </c>
      <c r="B25" s="96" t="s">
        <v>2491</v>
      </c>
      <c r="C25" s="96" t="s">
        <v>1665</v>
      </c>
      <c r="F25" s="97" t="s">
        <v>1665</v>
      </c>
      <c r="G25" s="98">
        <v>50</v>
      </c>
      <c r="H25" s="98">
        <v>4.9000000000000004</v>
      </c>
      <c r="I25" s="98">
        <v>4.9000000000000004</v>
      </c>
      <c r="J25" s="99">
        <v>0.32</v>
      </c>
      <c r="K25" s="99">
        <v>0.87</v>
      </c>
      <c r="L25" s="100">
        <v>-2.2200000000000002</v>
      </c>
      <c r="M25" s="101">
        <v>43282</v>
      </c>
      <c r="N25" s="100">
        <v>-2.2200000000000002</v>
      </c>
      <c r="O25" s="97" t="s">
        <v>2492</v>
      </c>
      <c r="P25" s="97" t="s">
        <v>2838</v>
      </c>
      <c r="Q25" s="102"/>
      <c r="R25" s="100">
        <v>-2.9200000000000004</v>
      </c>
      <c r="S25" s="102"/>
      <c r="T25" s="103">
        <v>3</v>
      </c>
      <c r="U25" s="103">
        <v>3</v>
      </c>
      <c r="V25" s="104">
        <v>1.9</v>
      </c>
      <c r="W25" s="105">
        <v>0.4</v>
      </c>
      <c r="X25" s="106">
        <v>95</v>
      </c>
      <c r="Y25" s="104">
        <v>1.1000000000000001</v>
      </c>
      <c r="Z25" s="105">
        <v>0.23</v>
      </c>
      <c r="AA25" s="106">
        <v>55</v>
      </c>
    </row>
    <row r="26" spans="1:27" ht="15.75" customHeight="1" x14ac:dyDescent="0.25">
      <c r="A26" s="96" t="s">
        <v>2490</v>
      </c>
      <c r="B26" s="96" t="s">
        <v>2491</v>
      </c>
      <c r="C26" s="96" t="s">
        <v>1666</v>
      </c>
      <c r="F26" s="97" t="s">
        <v>1666</v>
      </c>
      <c r="G26" s="98">
        <v>50.5</v>
      </c>
      <c r="H26" s="98">
        <v>5.0999999999999996</v>
      </c>
      <c r="I26" s="98">
        <v>5.0999999999999996</v>
      </c>
      <c r="J26" s="99">
        <v>0.19</v>
      </c>
      <c r="K26" s="99">
        <v>0.75</v>
      </c>
      <c r="L26" s="100">
        <v>-2.2200000000000002</v>
      </c>
      <c r="M26" s="101">
        <v>43282</v>
      </c>
      <c r="N26" s="100">
        <v>-2.2200000000000002</v>
      </c>
      <c r="O26" s="97" t="s">
        <v>2492</v>
      </c>
      <c r="P26" s="97" t="s">
        <v>2839</v>
      </c>
      <c r="Q26" s="102"/>
      <c r="R26" s="100">
        <v>-2.9200000000000004</v>
      </c>
      <c r="S26" s="102"/>
      <c r="T26" s="103">
        <v>3</v>
      </c>
      <c r="U26" s="103">
        <v>3</v>
      </c>
      <c r="V26" s="104">
        <v>1.8</v>
      </c>
      <c r="W26" s="105">
        <v>0.38</v>
      </c>
      <c r="X26" s="106">
        <v>91</v>
      </c>
      <c r="Y26" s="104">
        <v>1.6</v>
      </c>
      <c r="Z26" s="105">
        <v>0.33</v>
      </c>
      <c r="AA26" s="106">
        <v>81</v>
      </c>
    </row>
    <row r="27" spans="1:27" ht="15.75" customHeight="1" x14ac:dyDescent="0.25">
      <c r="A27" s="96" t="s">
        <v>2490</v>
      </c>
      <c r="B27" s="96" t="s">
        <v>2491</v>
      </c>
      <c r="C27" s="96" t="s">
        <v>1667</v>
      </c>
      <c r="F27" s="97" t="s">
        <v>1667</v>
      </c>
      <c r="G27" s="98">
        <v>60</v>
      </c>
      <c r="H27" s="98">
        <v>3</v>
      </c>
      <c r="I27" s="98">
        <v>3</v>
      </c>
      <c r="J27" s="99">
        <v>0.11</v>
      </c>
      <c r="K27" s="99">
        <v>0.76</v>
      </c>
      <c r="L27" s="100">
        <v>-2.2200000000000002</v>
      </c>
      <c r="M27" s="101">
        <v>43282</v>
      </c>
      <c r="N27" s="100">
        <v>-2.2200000000000002</v>
      </c>
      <c r="O27" s="97" t="s">
        <v>2492</v>
      </c>
      <c r="P27" s="97" t="s">
        <v>2840</v>
      </c>
      <c r="Q27" s="102"/>
      <c r="R27" s="100">
        <v>-2.9200000000000004</v>
      </c>
      <c r="S27" s="102"/>
      <c r="T27" s="103">
        <v>2</v>
      </c>
      <c r="U27" s="103">
        <v>2</v>
      </c>
      <c r="V27" s="104">
        <v>1.2</v>
      </c>
      <c r="W27" s="105">
        <v>0.43</v>
      </c>
      <c r="X27" s="106">
        <v>72</v>
      </c>
      <c r="Y27" s="104">
        <v>1</v>
      </c>
      <c r="Z27" s="105">
        <v>0.35</v>
      </c>
      <c r="AA27" s="106">
        <v>60</v>
      </c>
    </row>
    <row r="28" spans="1:27" ht="15.75" customHeight="1" x14ac:dyDescent="0.25">
      <c r="A28" s="96" t="s">
        <v>2490</v>
      </c>
      <c r="B28" s="96" t="s">
        <v>2491</v>
      </c>
      <c r="C28" s="96" t="s">
        <v>1668</v>
      </c>
      <c r="F28" s="97" t="s">
        <v>1668</v>
      </c>
      <c r="G28" s="98">
        <v>26</v>
      </c>
      <c r="H28" s="98">
        <v>10.7</v>
      </c>
      <c r="I28" s="98">
        <v>10.7</v>
      </c>
      <c r="J28" s="99">
        <v>0.48</v>
      </c>
      <c r="K28" s="99">
        <v>1.35</v>
      </c>
      <c r="L28" s="100">
        <v>-2.2200000000000002</v>
      </c>
      <c r="M28" s="101">
        <v>43282</v>
      </c>
      <c r="N28" s="100">
        <v>-2.2200000000000002</v>
      </c>
      <c r="O28" s="97" t="s">
        <v>2492</v>
      </c>
      <c r="P28" s="97" t="s">
        <v>2841</v>
      </c>
      <c r="Q28" s="102"/>
      <c r="R28" s="100">
        <v>-2.9200000000000004</v>
      </c>
      <c r="S28" s="102"/>
      <c r="T28" s="103">
        <v>3</v>
      </c>
      <c r="U28" s="103">
        <v>3</v>
      </c>
      <c r="V28" s="104">
        <v>4.7</v>
      </c>
      <c r="W28" s="105">
        <v>0.44</v>
      </c>
      <c r="X28" s="106">
        <v>122</v>
      </c>
      <c r="Y28" s="104">
        <v>2.5</v>
      </c>
      <c r="Z28" s="105">
        <v>0.24</v>
      </c>
      <c r="AA28" s="106">
        <v>65</v>
      </c>
    </row>
    <row r="29" spans="1:27" ht="15.75" customHeight="1" x14ac:dyDescent="0.25">
      <c r="A29" s="96" t="s">
        <v>2490</v>
      </c>
      <c r="B29" s="96" t="s">
        <v>2491</v>
      </c>
      <c r="C29" s="96" t="s">
        <v>1669</v>
      </c>
      <c r="F29" s="97" t="s">
        <v>1669</v>
      </c>
      <c r="G29" s="98">
        <v>20</v>
      </c>
      <c r="H29" s="98">
        <v>6.6</v>
      </c>
      <c r="I29" s="98">
        <v>6.6</v>
      </c>
      <c r="J29" s="99">
        <v>0.55000000000000004</v>
      </c>
      <c r="K29" s="99">
        <v>1.3</v>
      </c>
      <c r="L29" s="100">
        <v>-2.2200000000000002</v>
      </c>
      <c r="M29" s="101">
        <v>43282</v>
      </c>
      <c r="N29" s="100">
        <v>-2.2200000000000002</v>
      </c>
      <c r="O29" s="97" t="s">
        <v>2492</v>
      </c>
      <c r="P29" s="97" t="s">
        <v>2842</v>
      </c>
      <c r="Q29" s="102"/>
      <c r="R29" s="100">
        <v>-2.9200000000000004</v>
      </c>
      <c r="S29" s="102"/>
      <c r="T29" s="103">
        <v>3</v>
      </c>
      <c r="U29" s="103">
        <v>3</v>
      </c>
      <c r="V29" s="104">
        <v>3</v>
      </c>
      <c r="W29" s="105">
        <v>0.45</v>
      </c>
      <c r="X29" s="106">
        <v>60</v>
      </c>
      <c r="Y29" s="104">
        <v>0.9</v>
      </c>
      <c r="Z29" s="105">
        <v>0.14000000000000001</v>
      </c>
      <c r="AA29" s="106">
        <v>18</v>
      </c>
    </row>
    <row r="30" spans="1:27" ht="15.75" customHeight="1" x14ac:dyDescent="0.25">
      <c r="A30" s="96" t="s">
        <v>2490</v>
      </c>
      <c r="B30" s="96" t="s">
        <v>2491</v>
      </c>
      <c r="C30" s="96" t="s">
        <v>1670</v>
      </c>
      <c r="F30" s="97" t="s">
        <v>1670</v>
      </c>
      <c r="G30" s="98">
        <v>33</v>
      </c>
      <c r="H30" s="98">
        <v>16.5</v>
      </c>
      <c r="I30" s="98">
        <v>16.5</v>
      </c>
      <c r="J30" s="99">
        <v>0.66</v>
      </c>
      <c r="K30" s="99">
        <v>1.94</v>
      </c>
      <c r="L30" s="100">
        <v>-2.2200000000000002</v>
      </c>
      <c r="M30" s="101">
        <v>43282</v>
      </c>
      <c r="N30" s="100">
        <v>-2.2200000000000002</v>
      </c>
      <c r="O30" s="97" t="s">
        <v>2492</v>
      </c>
      <c r="P30" s="97" t="s">
        <v>2843</v>
      </c>
      <c r="Q30" s="102"/>
      <c r="R30" s="100">
        <v>-2.9200000000000004</v>
      </c>
      <c r="S30" s="102"/>
      <c r="T30" s="103">
        <v>3</v>
      </c>
      <c r="U30" s="103">
        <v>3</v>
      </c>
      <c r="V30" s="104">
        <v>14.5</v>
      </c>
      <c r="W30" s="105">
        <v>0.88</v>
      </c>
      <c r="X30" s="106">
        <v>479</v>
      </c>
      <c r="Y30" s="104">
        <v>2</v>
      </c>
      <c r="Z30" s="105">
        <v>0.12</v>
      </c>
      <c r="AA30" s="106">
        <v>66</v>
      </c>
    </row>
    <row r="31" spans="1:27" ht="15.75" customHeight="1" x14ac:dyDescent="0.25">
      <c r="A31" s="96" t="s">
        <v>2490</v>
      </c>
      <c r="B31" s="96" t="s">
        <v>2491</v>
      </c>
      <c r="C31" s="96" t="s">
        <v>1671</v>
      </c>
      <c r="F31" s="97" t="s">
        <v>1671</v>
      </c>
      <c r="G31" s="98">
        <v>47.5</v>
      </c>
      <c r="H31" s="98">
        <v>5.4</v>
      </c>
      <c r="I31" s="98">
        <v>5.4</v>
      </c>
      <c r="J31" s="99">
        <v>0.64</v>
      </c>
      <c r="K31" s="99">
        <v>1.1499999999999999</v>
      </c>
      <c r="L31" s="100">
        <v>-2.2200000000000002</v>
      </c>
      <c r="M31" s="101">
        <v>43282</v>
      </c>
      <c r="N31" s="100">
        <v>-2.2200000000000002</v>
      </c>
      <c r="O31" s="97" t="s">
        <v>2492</v>
      </c>
      <c r="P31" s="97" t="s">
        <v>2844</v>
      </c>
      <c r="Q31" s="102"/>
      <c r="R31" s="100">
        <v>-2.9200000000000004</v>
      </c>
      <c r="S31" s="102"/>
      <c r="T31" s="103">
        <v>3</v>
      </c>
      <c r="U31" s="103">
        <v>3</v>
      </c>
      <c r="V31" s="104">
        <v>1.4</v>
      </c>
      <c r="W31" s="105">
        <v>0.27</v>
      </c>
      <c r="X31" s="106">
        <v>67</v>
      </c>
      <c r="Y31" s="104">
        <v>0.4</v>
      </c>
      <c r="Z31" s="105">
        <v>7.0000000000000007E-2</v>
      </c>
      <c r="AA31" s="106">
        <v>19</v>
      </c>
    </row>
    <row r="32" spans="1:27" ht="15.75" customHeight="1" x14ac:dyDescent="0.25">
      <c r="A32" s="96" t="s">
        <v>2490</v>
      </c>
      <c r="B32" s="96" t="s">
        <v>2491</v>
      </c>
      <c r="C32" s="96" t="s">
        <v>1672</v>
      </c>
      <c r="F32" s="97" t="s">
        <v>1672</v>
      </c>
      <c r="G32" s="98">
        <v>45</v>
      </c>
      <c r="H32" s="98">
        <v>4.3</v>
      </c>
      <c r="I32" s="98">
        <v>4.3</v>
      </c>
      <c r="J32" s="99">
        <v>0.56999999999999995</v>
      </c>
      <c r="K32" s="99">
        <v>1.1399999999999999</v>
      </c>
      <c r="L32" s="100">
        <v>-2.2200000000000002</v>
      </c>
      <c r="M32" s="101">
        <v>43282</v>
      </c>
      <c r="N32" s="100">
        <v>-2.2200000000000002</v>
      </c>
      <c r="O32" s="97" t="s">
        <v>2492</v>
      </c>
      <c r="P32" s="97" t="s">
        <v>2845</v>
      </c>
      <c r="Q32" s="102"/>
      <c r="R32" s="100">
        <v>-2.9200000000000004</v>
      </c>
      <c r="S32" s="102"/>
      <c r="T32" s="103">
        <v>2.87</v>
      </c>
      <c r="U32" s="103">
        <v>2.87</v>
      </c>
      <c r="V32" s="104">
        <v>1.2</v>
      </c>
      <c r="W32" s="105">
        <v>0.28999999999999998</v>
      </c>
      <c r="X32" s="106">
        <v>54</v>
      </c>
      <c r="Y32" s="104">
        <v>0.1</v>
      </c>
      <c r="Z32" s="105">
        <v>0.03</v>
      </c>
      <c r="AA32" s="106">
        <v>5</v>
      </c>
    </row>
    <row r="33" spans="1:27" ht="15.75" customHeight="1" x14ac:dyDescent="0.25">
      <c r="A33" s="96" t="s">
        <v>2490</v>
      </c>
      <c r="B33" s="96" t="s">
        <v>2491</v>
      </c>
      <c r="C33" s="96" t="s">
        <v>1673</v>
      </c>
      <c r="F33" s="97" t="s">
        <v>1673</v>
      </c>
      <c r="G33" s="98">
        <v>59</v>
      </c>
      <c r="H33" s="98">
        <v>4.5</v>
      </c>
      <c r="I33" s="98">
        <v>4.5</v>
      </c>
      <c r="J33" s="99">
        <v>0.62</v>
      </c>
      <c r="K33" s="99">
        <v>1.23</v>
      </c>
      <c r="L33" s="100">
        <v>-2.2200000000000002</v>
      </c>
      <c r="M33" s="101">
        <v>43282</v>
      </c>
      <c r="N33" s="100">
        <v>-2.2200000000000002</v>
      </c>
      <c r="O33" s="97" t="s">
        <v>2492</v>
      </c>
      <c r="P33" s="97" t="s">
        <v>2846</v>
      </c>
      <c r="Q33" s="102"/>
      <c r="R33" s="100">
        <v>-2.9200000000000004</v>
      </c>
      <c r="S33" s="102"/>
      <c r="T33" s="103">
        <v>2.97</v>
      </c>
      <c r="U33" s="103">
        <v>2.97</v>
      </c>
      <c r="V33" s="104">
        <v>1.3</v>
      </c>
      <c r="W33" s="105">
        <v>0.28999999999999998</v>
      </c>
      <c r="X33" s="106">
        <v>77</v>
      </c>
      <c r="Y33" s="104">
        <v>0</v>
      </c>
      <c r="Z33" s="105">
        <v>0.01</v>
      </c>
      <c r="AA33" s="106">
        <v>0</v>
      </c>
    </row>
    <row r="34" spans="1:27" ht="15.75" customHeight="1" x14ac:dyDescent="0.25">
      <c r="A34" s="96" t="s">
        <v>2490</v>
      </c>
      <c r="B34" s="96" t="s">
        <v>2491</v>
      </c>
      <c r="C34" s="96" t="s">
        <v>1674</v>
      </c>
      <c r="F34" s="97" t="s">
        <v>1674</v>
      </c>
      <c r="G34" s="98">
        <v>9</v>
      </c>
      <c r="H34" s="98">
        <v>5</v>
      </c>
      <c r="I34" s="98">
        <v>5</v>
      </c>
      <c r="J34" s="99">
        <v>0.28000000000000003</v>
      </c>
      <c r="K34" s="99">
        <v>0.97</v>
      </c>
      <c r="L34" s="100">
        <v>-2.2200000000000002</v>
      </c>
      <c r="M34" s="101">
        <v>43282</v>
      </c>
      <c r="N34" s="100">
        <v>-2.2200000000000002</v>
      </c>
      <c r="O34" s="97" t="s">
        <v>2492</v>
      </c>
      <c r="P34" s="97" t="s">
        <v>2847</v>
      </c>
      <c r="Q34" s="102"/>
      <c r="R34" s="100">
        <v>-2.9200000000000004</v>
      </c>
      <c r="S34" s="102"/>
      <c r="T34" s="103">
        <v>3</v>
      </c>
      <c r="U34" s="103">
        <v>3</v>
      </c>
      <c r="V34" s="104">
        <v>1.9</v>
      </c>
      <c r="W34" s="105">
        <v>0.38</v>
      </c>
      <c r="X34" s="106">
        <v>17</v>
      </c>
      <c r="Y34" s="104">
        <v>1.2</v>
      </c>
      <c r="Z34" s="105">
        <v>0.24</v>
      </c>
      <c r="AA34" s="106">
        <v>11</v>
      </c>
    </row>
    <row r="35" spans="1:27" ht="15.75" customHeight="1" x14ac:dyDescent="0.25">
      <c r="A35" s="96" t="s">
        <v>2490</v>
      </c>
      <c r="B35" s="96" t="s">
        <v>2491</v>
      </c>
      <c r="C35" s="96" t="s">
        <v>1675</v>
      </c>
      <c r="F35" s="97" t="s">
        <v>1675</v>
      </c>
      <c r="G35" s="98">
        <v>12.5</v>
      </c>
      <c r="H35" s="98">
        <v>10</v>
      </c>
      <c r="I35" s="98">
        <v>10</v>
      </c>
      <c r="J35" s="99">
        <v>0.59</v>
      </c>
      <c r="K35" s="99">
        <v>1.28</v>
      </c>
      <c r="L35" s="100">
        <v>-2.2200000000000002</v>
      </c>
      <c r="M35" s="101">
        <v>43282</v>
      </c>
      <c r="N35" s="100">
        <v>-2.2200000000000002</v>
      </c>
      <c r="O35" s="97" t="s">
        <v>2492</v>
      </c>
      <c r="P35" s="97" t="s">
        <v>2848</v>
      </c>
      <c r="Q35" s="102"/>
      <c r="R35" s="100">
        <v>-2.9200000000000004</v>
      </c>
      <c r="S35" s="102"/>
      <c r="T35" s="103">
        <v>3</v>
      </c>
      <c r="U35" s="103">
        <v>3</v>
      </c>
      <c r="V35" s="104">
        <v>3.6</v>
      </c>
      <c r="W35" s="105">
        <v>0.36</v>
      </c>
      <c r="X35" s="106">
        <v>45</v>
      </c>
      <c r="Y35" s="104">
        <v>1.7</v>
      </c>
      <c r="Z35" s="105">
        <v>0.18</v>
      </c>
      <c r="AA35" s="106">
        <v>21</v>
      </c>
    </row>
    <row r="36" spans="1:27" ht="15.75" customHeight="1" x14ac:dyDescent="0.25">
      <c r="A36" s="96" t="s">
        <v>2490</v>
      </c>
      <c r="B36" s="96" t="s">
        <v>2491</v>
      </c>
      <c r="C36" s="96" t="s">
        <v>1676</v>
      </c>
      <c r="F36" s="97" t="s">
        <v>1676</v>
      </c>
      <c r="G36" s="98">
        <v>10</v>
      </c>
      <c r="H36" s="98">
        <v>7.4</v>
      </c>
      <c r="I36" s="98">
        <v>7.4</v>
      </c>
      <c r="J36" s="99">
        <v>0.57999999999999996</v>
      </c>
      <c r="K36" s="99">
        <v>1.32</v>
      </c>
      <c r="L36" s="100">
        <v>-2.2200000000000002</v>
      </c>
      <c r="M36" s="101">
        <v>43282</v>
      </c>
      <c r="N36" s="100">
        <v>-2.2200000000000002</v>
      </c>
      <c r="O36" s="97" t="s">
        <v>2492</v>
      </c>
      <c r="P36" s="97" t="s">
        <v>2849</v>
      </c>
      <c r="Q36" s="102"/>
      <c r="R36" s="100">
        <v>-2.9200000000000004</v>
      </c>
      <c r="S36" s="102"/>
      <c r="T36" s="103">
        <v>3</v>
      </c>
      <c r="U36" s="103">
        <v>3</v>
      </c>
      <c r="V36" s="104">
        <v>3.1</v>
      </c>
      <c r="W36" s="105">
        <v>0.41</v>
      </c>
      <c r="X36" s="106">
        <v>31</v>
      </c>
      <c r="Y36" s="104">
        <v>1.2</v>
      </c>
      <c r="Z36" s="105">
        <v>0.16</v>
      </c>
      <c r="AA36" s="106">
        <v>12</v>
      </c>
    </row>
    <row r="37" spans="1:27" ht="15.75" customHeight="1" x14ac:dyDescent="0.25">
      <c r="A37" s="96" t="s">
        <v>2490</v>
      </c>
      <c r="B37" s="96" t="s">
        <v>2491</v>
      </c>
      <c r="C37" s="96" t="s">
        <v>1677</v>
      </c>
      <c r="F37" s="97" t="s">
        <v>1677</v>
      </c>
      <c r="G37" s="98">
        <v>13</v>
      </c>
      <c r="H37" s="98">
        <v>6.8</v>
      </c>
      <c r="I37" s="98">
        <v>6.8</v>
      </c>
      <c r="J37" s="99">
        <v>0.53</v>
      </c>
      <c r="K37" s="99">
        <v>1.44</v>
      </c>
      <c r="L37" s="100">
        <v>-2.2200000000000002</v>
      </c>
      <c r="M37" s="101">
        <v>43282</v>
      </c>
      <c r="N37" s="100">
        <v>-2.2200000000000002</v>
      </c>
      <c r="O37" s="97" t="s">
        <v>2492</v>
      </c>
      <c r="P37" s="97" t="s">
        <v>2850</v>
      </c>
      <c r="Q37" s="102"/>
      <c r="R37" s="100">
        <v>-2.9200000000000004</v>
      </c>
      <c r="S37" s="102"/>
      <c r="T37" s="103">
        <v>3</v>
      </c>
      <c r="U37" s="103">
        <v>3</v>
      </c>
      <c r="V37" s="104">
        <v>2.7</v>
      </c>
      <c r="W37" s="105">
        <v>0.4</v>
      </c>
      <c r="X37" s="106">
        <v>35</v>
      </c>
      <c r="Y37" s="104">
        <v>1</v>
      </c>
      <c r="Z37" s="105">
        <v>0.15</v>
      </c>
      <c r="AA37" s="106">
        <v>13</v>
      </c>
    </row>
    <row r="38" spans="1:27" ht="15.75" customHeight="1" x14ac:dyDescent="0.25">
      <c r="A38" s="96" t="s">
        <v>2490</v>
      </c>
      <c r="B38" s="96" t="s">
        <v>2491</v>
      </c>
      <c r="C38" s="96" t="s">
        <v>1678</v>
      </c>
      <c r="F38" s="97" t="s">
        <v>1678</v>
      </c>
      <c r="G38" s="98">
        <v>8.5</v>
      </c>
      <c r="H38" s="98">
        <v>7.5</v>
      </c>
      <c r="I38" s="98">
        <v>7.5</v>
      </c>
      <c r="J38" s="99">
        <v>0.61</v>
      </c>
      <c r="K38" s="99">
        <v>1.33</v>
      </c>
      <c r="L38" s="100">
        <v>-2.2200000000000002</v>
      </c>
      <c r="M38" s="101">
        <v>43282</v>
      </c>
      <c r="N38" s="100">
        <v>-2.2200000000000002</v>
      </c>
      <c r="O38" s="97" t="s">
        <v>2492</v>
      </c>
      <c r="P38" s="97" t="s">
        <v>2851</v>
      </c>
      <c r="Q38" s="102"/>
      <c r="R38" s="100">
        <v>-2.9200000000000004</v>
      </c>
      <c r="S38" s="102"/>
      <c r="T38" s="103">
        <v>3</v>
      </c>
      <c r="U38" s="103">
        <v>3</v>
      </c>
      <c r="V38" s="104">
        <v>3.3</v>
      </c>
      <c r="W38" s="105">
        <v>0.45</v>
      </c>
      <c r="X38" s="106">
        <v>28</v>
      </c>
      <c r="Y38" s="104">
        <v>1.1000000000000001</v>
      </c>
      <c r="Z38" s="105">
        <v>0.14000000000000001</v>
      </c>
      <c r="AA38" s="106">
        <v>9</v>
      </c>
    </row>
    <row r="39" spans="1:27" ht="15.75" customHeight="1" x14ac:dyDescent="0.25">
      <c r="A39" s="96" t="s">
        <v>2490</v>
      </c>
      <c r="B39" s="96" t="s">
        <v>2491</v>
      </c>
      <c r="C39" s="96" t="s">
        <v>1679</v>
      </c>
      <c r="F39" s="97" t="s">
        <v>1679</v>
      </c>
      <c r="G39" s="98">
        <v>8</v>
      </c>
      <c r="H39" s="98">
        <v>6.1</v>
      </c>
      <c r="I39" s="98">
        <v>6.1</v>
      </c>
      <c r="J39" s="99">
        <v>0.63</v>
      </c>
      <c r="K39" s="99">
        <v>1.25</v>
      </c>
      <c r="L39" s="100">
        <v>-2.2200000000000002</v>
      </c>
      <c r="M39" s="101">
        <v>43282</v>
      </c>
      <c r="N39" s="100">
        <v>-2.2200000000000002</v>
      </c>
      <c r="O39" s="97" t="s">
        <v>2492</v>
      </c>
      <c r="P39" s="97" t="s">
        <v>2852</v>
      </c>
      <c r="Q39" s="102"/>
      <c r="R39" s="100">
        <v>-2.9200000000000004</v>
      </c>
      <c r="S39" s="102"/>
      <c r="T39" s="103">
        <v>3</v>
      </c>
      <c r="U39" s="103">
        <v>3</v>
      </c>
      <c r="V39" s="104">
        <v>2.4</v>
      </c>
      <c r="W39" s="105">
        <v>0.41</v>
      </c>
      <c r="X39" s="106">
        <v>19</v>
      </c>
      <c r="Y39" s="104">
        <v>0.7</v>
      </c>
      <c r="Z39" s="105">
        <v>0.12</v>
      </c>
      <c r="AA39" s="106">
        <v>6</v>
      </c>
    </row>
    <row r="40" spans="1:27" ht="15.75" customHeight="1" x14ac:dyDescent="0.25">
      <c r="A40" s="96" t="s">
        <v>2490</v>
      </c>
      <c r="B40" s="96" t="s">
        <v>2491</v>
      </c>
      <c r="C40" s="96" t="s">
        <v>1680</v>
      </c>
      <c r="F40" s="97" t="s">
        <v>1680</v>
      </c>
      <c r="G40" s="98">
        <v>35</v>
      </c>
      <c r="H40" s="98">
        <v>8.4</v>
      </c>
      <c r="I40" s="98">
        <v>8.4</v>
      </c>
      <c r="J40" s="99">
        <v>0.68</v>
      </c>
      <c r="K40" s="99">
        <v>1.27</v>
      </c>
      <c r="L40" s="100">
        <v>-2.2200000000000002</v>
      </c>
      <c r="M40" s="101">
        <v>43282</v>
      </c>
      <c r="N40" s="100">
        <v>-2.2200000000000002</v>
      </c>
      <c r="O40" s="97" t="s">
        <v>2492</v>
      </c>
      <c r="P40" s="97" t="s">
        <v>2853</v>
      </c>
      <c r="Q40" s="102"/>
      <c r="R40" s="100">
        <v>-2.9200000000000004</v>
      </c>
      <c r="S40" s="102"/>
      <c r="T40" s="103">
        <v>3</v>
      </c>
      <c r="U40" s="103">
        <v>3</v>
      </c>
      <c r="V40" s="104">
        <v>3.2</v>
      </c>
      <c r="W40" s="105">
        <v>0.39</v>
      </c>
      <c r="X40" s="106">
        <v>112</v>
      </c>
      <c r="Y40" s="104">
        <v>0.6</v>
      </c>
      <c r="Z40" s="105">
        <v>7.0000000000000007E-2</v>
      </c>
      <c r="AA40" s="106">
        <v>21</v>
      </c>
    </row>
    <row r="41" spans="1:27" ht="15.75" customHeight="1" x14ac:dyDescent="0.25">
      <c r="A41" s="96" t="s">
        <v>2490</v>
      </c>
      <c r="B41" s="96" t="s">
        <v>2491</v>
      </c>
      <c r="C41" s="96" t="s">
        <v>1681</v>
      </c>
      <c r="F41" s="97" t="s">
        <v>1681</v>
      </c>
      <c r="G41" s="98">
        <v>10.5</v>
      </c>
      <c r="H41" s="98">
        <v>5.7</v>
      </c>
      <c r="I41" s="98">
        <v>5.7</v>
      </c>
      <c r="J41" s="99">
        <v>0.46</v>
      </c>
      <c r="K41" s="99">
        <v>1.21</v>
      </c>
      <c r="L41" s="100">
        <v>-2.2200000000000002</v>
      </c>
      <c r="M41" s="101">
        <v>43282</v>
      </c>
      <c r="N41" s="100">
        <v>-2.2200000000000002</v>
      </c>
      <c r="O41" s="97" t="s">
        <v>2492</v>
      </c>
      <c r="P41" s="97" t="s">
        <v>2854</v>
      </c>
      <c r="Q41" s="102"/>
      <c r="R41" s="100">
        <v>-2.9200000000000004</v>
      </c>
      <c r="S41" s="102"/>
      <c r="T41" s="103">
        <v>3</v>
      </c>
      <c r="U41" s="103">
        <v>3</v>
      </c>
      <c r="V41" s="104">
        <v>2.2999999999999998</v>
      </c>
      <c r="W41" s="105">
        <v>0.41</v>
      </c>
      <c r="X41" s="106">
        <v>24</v>
      </c>
      <c r="Y41" s="104">
        <v>0.6</v>
      </c>
      <c r="Z41" s="105">
        <v>0.11</v>
      </c>
      <c r="AA41" s="106">
        <v>6</v>
      </c>
    </row>
    <row r="42" spans="1:27" ht="15.75" customHeight="1" x14ac:dyDescent="0.25">
      <c r="A42" s="96" t="s">
        <v>2490</v>
      </c>
      <c r="B42" s="96" t="s">
        <v>2491</v>
      </c>
      <c r="C42" s="96" t="s">
        <v>1682</v>
      </c>
      <c r="F42" s="97" t="s">
        <v>1682</v>
      </c>
      <c r="G42" s="98">
        <v>8.5</v>
      </c>
      <c r="H42" s="98">
        <v>9</v>
      </c>
      <c r="I42" s="98">
        <v>9</v>
      </c>
      <c r="J42" s="99">
        <v>0.68</v>
      </c>
      <c r="K42" s="99">
        <v>1.4</v>
      </c>
      <c r="L42" s="100">
        <v>-2.2200000000000002</v>
      </c>
      <c r="M42" s="101">
        <v>43282</v>
      </c>
      <c r="N42" s="100">
        <v>-2.2200000000000002</v>
      </c>
      <c r="O42" s="97" t="s">
        <v>2492</v>
      </c>
      <c r="P42" s="97" t="s">
        <v>2855</v>
      </c>
      <c r="Q42" s="102"/>
      <c r="R42" s="100">
        <v>-2.9200000000000004</v>
      </c>
      <c r="S42" s="102"/>
      <c r="T42" s="103">
        <v>3</v>
      </c>
      <c r="U42" s="103">
        <v>3</v>
      </c>
      <c r="V42" s="104">
        <v>3.8</v>
      </c>
      <c r="W42" s="105">
        <v>0.43</v>
      </c>
      <c r="X42" s="106">
        <v>32</v>
      </c>
      <c r="Y42" s="104">
        <v>0.9</v>
      </c>
      <c r="Z42" s="105">
        <v>0.1</v>
      </c>
      <c r="AA42" s="106">
        <v>8</v>
      </c>
    </row>
    <row r="43" spans="1:27" ht="15.75" customHeight="1" x14ac:dyDescent="0.25">
      <c r="A43" s="96" t="s">
        <v>2490</v>
      </c>
      <c r="B43" s="96" t="s">
        <v>2491</v>
      </c>
      <c r="C43" s="96" t="s">
        <v>1683</v>
      </c>
      <c r="F43" s="97" t="s">
        <v>1683</v>
      </c>
      <c r="G43" s="98">
        <v>12.5</v>
      </c>
      <c r="H43" s="98">
        <v>15</v>
      </c>
      <c r="I43" s="98">
        <v>15</v>
      </c>
      <c r="J43" s="99">
        <v>0.66</v>
      </c>
      <c r="K43" s="99">
        <v>1.43</v>
      </c>
      <c r="L43" s="100">
        <v>-2.2200000000000002</v>
      </c>
      <c r="M43" s="101">
        <v>43282</v>
      </c>
      <c r="N43" s="100">
        <v>-2.2200000000000002</v>
      </c>
      <c r="O43" s="97" t="s">
        <v>2492</v>
      </c>
      <c r="P43" s="97" t="s">
        <v>2856</v>
      </c>
      <c r="Q43" s="102"/>
      <c r="R43" s="100">
        <v>-2.9200000000000004</v>
      </c>
      <c r="S43" s="102"/>
      <c r="T43" s="103">
        <v>3</v>
      </c>
      <c r="U43" s="103">
        <v>3</v>
      </c>
      <c r="V43" s="104">
        <v>6.7</v>
      </c>
      <c r="W43" s="105">
        <v>0.45</v>
      </c>
      <c r="X43" s="106">
        <v>84</v>
      </c>
      <c r="Y43" s="104">
        <v>1.5</v>
      </c>
      <c r="Z43" s="105">
        <v>0.1</v>
      </c>
      <c r="AA43" s="106">
        <v>19</v>
      </c>
    </row>
    <row r="44" spans="1:27" ht="15.75" customHeight="1" x14ac:dyDescent="0.25">
      <c r="A44" s="96" t="s">
        <v>2490</v>
      </c>
      <c r="B44" s="96" t="s">
        <v>2491</v>
      </c>
      <c r="C44" s="96" t="s">
        <v>1684</v>
      </c>
      <c r="F44" s="97" t="s">
        <v>1684</v>
      </c>
      <c r="G44" s="98">
        <v>28.5</v>
      </c>
      <c r="H44" s="98">
        <v>17.5</v>
      </c>
      <c r="I44" s="98">
        <v>17.5</v>
      </c>
      <c r="J44" s="99">
        <v>0.56000000000000005</v>
      </c>
      <c r="K44" s="99">
        <v>1.2</v>
      </c>
      <c r="L44" s="100">
        <v>-2.2200000000000002</v>
      </c>
      <c r="M44" s="101">
        <v>43282</v>
      </c>
      <c r="N44" s="100">
        <v>-2.2200000000000002</v>
      </c>
      <c r="O44" s="97" t="s">
        <v>2492</v>
      </c>
      <c r="P44" s="97" t="s">
        <v>2857</v>
      </c>
      <c r="Q44" s="102"/>
      <c r="R44" s="100">
        <v>-2.9200000000000004</v>
      </c>
      <c r="S44" s="102"/>
      <c r="T44" s="103">
        <v>3</v>
      </c>
      <c r="U44" s="103">
        <v>3</v>
      </c>
      <c r="V44" s="104">
        <v>7.8</v>
      </c>
      <c r="W44" s="105">
        <v>0.45</v>
      </c>
      <c r="X44" s="106">
        <v>222</v>
      </c>
      <c r="Y44" s="104">
        <v>4</v>
      </c>
      <c r="Z44" s="105">
        <v>0.23</v>
      </c>
      <c r="AA44" s="106">
        <v>114</v>
      </c>
    </row>
    <row r="45" spans="1:27" ht="15.75" customHeight="1" x14ac:dyDescent="0.25">
      <c r="A45" s="96" t="s">
        <v>2490</v>
      </c>
      <c r="B45" s="96" t="s">
        <v>2491</v>
      </c>
      <c r="C45" s="96" t="s">
        <v>1685</v>
      </c>
      <c r="F45" s="97" t="s">
        <v>1685</v>
      </c>
      <c r="G45" s="98">
        <v>12.5</v>
      </c>
      <c r="H45" s="98">
        <v>12.5</v>
      </c>
      <c r="I45" s="98">
        <v>12.5</v>
      </c>
      <c r="J45" s="99">
        <v>0.66</v>
      </c>
      <c r="K45" s="99">
        <v>1.74</v>
      </c>
      <c r="L45" s="100">
        <v>-2.2200000000000002</v>
      </c>
      <c r="M45" s="101">
        <v>43282</v>
      </c>
      <c r="N45" s="100">
        <v>-2.2200000000000002</v>
      </c>
      <c r="O45" s="97" t="s">
        <v>2492</v>
      </c>
      <c r="P45" s="97" t="s">
        <v>2858</v>
      </c>
      <c r="Q45" s="102"/>
      <c r="R45" s="100">
        <v>-2.9200000000000004</v>
      </c>
      <c r="S45" s="102"/>
      <c r="T45" s="103">
        <v>3</v>
      </c>
      <c r="U45" s="103">
        <v>3</v>
      </c>
      <c r="V45" s="104">
        <v>7.5</v>
      </c>
      <c r="W45" s="105">
        <v>0.6</v>
      </c>
      <c r="X45" s="106">
        <v>94</v>
      </c>
      <c r="Y45" s="104">
        <v>1.6</v>
      </c>
      <c r="Z45" s="105">
        <v>0.13</v>
      </c>
      <c r="AA45" s="106">
        <v>20</v>
      </c>
    </row>
    <row r="46" spans="1:27" ht="15.75" customHeight="1" x14ac:dyDescent="0.25">
      <c r="A46" s="96" t="s">
        <v>2490</v>
      </c>
      <c r="B46" s="96" t="s">
        <v>2491</v>
      </c>
      <c r="C46" s="96" t="s">
        <v>1686</v>
      </c>
      <c r="F46" s="97" t="s">
        <v>1686</v>
      </c>
      <c r="G46" s="98">
        <v>10</v>
      </c>
      <c r="H46" s="98">
        <v>7.4</v>
      </c>
      <c r="I46" s="98">
        <v>7.4</v>
      </c>
      <c r="J46" s="99">
        <v>0.54</v>
      </c>
      <c r="K46" s="99">
        <v>1.44</v>
      </c>
      <c r="L46" s="100">
        <v>-2.2200000000000002</v>
      </c>
      <c r="M46" s="101">
        <v>43282</v>
      </c>
      <c r="N46" s="100">
        <v>-2.2200000000000002</v>
      </c>
      <c r="O46" s="97" t="s">
        <v>2492</v>
      </c>
      <c r="P46" s="97" t="s">
        <v>2859</v>
      </c>
      <c r="Q46" s="102"/>
      <c r="R46" s="100">
        <v>-2.9200000000000004</v>
      </c>
      <c r="S46" s="102"/>
      <c r="T46" s="103">
        <v>3</v>
      </c>
      <c r="U46" s="103">
        <v>3</v>
      </c>
      <c r="V46" s="104">
        <v>3.2</v>
      </c>
      <c r="W46" s="105">
        <v>0.43</v>
      </c>
      <c r="X46" s="106">
        <v>32</v>
      </c>
      <c r="Y46" s="104">
        <v>0.9</v>
      </c>
      <c r="Z46" s="105">
        <v>0.13</v>
      </c>
      <c r="AA46" s="106">
        <v>9</v>
      </c>
    </row>
    <row r="47" spans="1:27" ht="15.75" customHeight="1" x14ac:dyDescent="0.25">
      <c r="A47" s="96" t="s">
        <v>2490</v>
      </c>
      <c r="B47" s="96" t="s">
        <v>2491</v>
      </c>
      <c r="C47" s="96" t="s">
        <v>1687</v>
      </c>
      <c r="F47" s="97" t="s">
        <v>1687</v>
      </c>
      <c r="G47" s="98">
        <v>34.5</v>
      </c>
      <c r="H47" s="98">
        <v>9.1999999999999993</v>
      </c>
      <c r="I47" s="98">
        <v>9.1999999999999993</v>
      </c>
      <c r="J47" s="99">
        <v>0.59</v>
      </c>
      <c r="K47" s="99">
        <v>1.68</v>
      </c>
      <c r="L47" s="100">
        <v>-2.21</v>
      </c>
      <c r="M47" s="101">
        <v>43282</v>
      </c>
      <c r="N47" s="100">
        <v>-2.21</v>
      </c>
      <c r="O47" s="97" t="s">
        <v>2492</v>
      </c>
      <c r="P47" s="97" t="s">
        <v>2860</v>
      </c>
      <c r="Q47" s="102"/>
      <c r="R47" s="100">
        <v>-2.9200000000000004</v>
      </c>
      <c r="S47" s="102"/>
      <c r="T47" s="103">
        <v>3</v>
      </c>
      <c r="U47" s="103">
        <v>3</v>
      </c>
      <c r="V47" s="104">
        <v>5.5</v>
      </c>
      <c r="W47" s="105">
        <v>0.61</v>
      </c>
      <c r="X47" s="106">
        <v>190</v>
      </c>
      <c r="Y47" s="104">
        <v>0.9</v>
      </c>
      <c r="Z47" s="105">
        <v>0.1</v>
      </c>
      <c r="AA47" s="106">
        <v>31</v>
      </c>
    </row>
    <row r="48" spans="1:27" ht="15.75" customHeight="1" x14ac:dyDescent="0.25">
      <c r="A48" s="96" t="s">
        <v>2490</v>
      </c>
      <c r="B48" s="96" t="s">
        <v>2491</v>
      </c>
      <c r="C48" s="96" t="s">
        <v>1688</v>
      </c>
      <c r="F48" s="97" t="s">
        <v>1688</v>
      </c>
      <c r="G48" s="98">
        <v>45</v>
      </c>
      <c r="H48" s="98">
        <v>9.6999999999999993</v>
      </c>
      <c r="I48" s="98">
        <v>9.6999999999999993</v>
      </c>
      <c r="J48" s="99">
        <v>0.65</v>
      </c>
      <c r="K48" s="99">
        <v>1.81</v>
      </c>
      <c r="L48" s="100">
        <v>-2.21</v>
      </c>
      <c r="M48" s="101">
        <v>43282</v>
      </c>
      <c r="N48" s="100">
        <v>-2.21</v>
      </c>
      <c r="O48" s="97" t="s">
        <v>2492</v>
      </c>
      <c r="P48" s="97" t="s">
        <v>2861</v>
      </c>
      <c r="Q48" s="102"/>
      <c r="R48" s="100">
        <v>-2.9200000000000004</v>
      </c>
      <c r="S48" s="102"/>
      <c r="T48" s="103">
        <v>3</v>
      </c>
      <c r="U48" s="103">
        <v>3</v>
      </c>
      <c r="V48" s="104">
        <v>6</v>
      </c>
      <c r="W48" s="105">
        <v>0.63</v>
      </c>
      <c r="X48" s="106">
        <v>270</v>
      </c>
      <c r="Y48" s="104">
        <v>0.9</v>
      </c>
      <c r="Z48" s="105">
        <v>0.09</v>
      </c>
      <c r="AA48" s="106">
        <v>41</v>
      </c>
    </row>
    <row r="49" spans="1:27" ht="15.75" customHeight="1" x14ac:dyDescent="0.25">
      <c r="A49" s="96" t="s">
        <v>2490</v>
      </c>
      <c r="B49" s="96" t="s">
        <v>2491</v>
      </c>
      <c r="C49" s="96" t="s">
        <v>1689</v>
      </c>
      <c r="F49" s="97" t="s">
        <v>1689</v>
      </c>
      <c r="G49" s="98">
        <v>31</v>
      </c>
      <c r="H49" s="98">
        <v>9.9</v>
      </c>
      <c r="I49" s="98">
        <v>9.9</v>
      </c>
      <c r="J49" s="99">
        <v>0.56999999999999995</v>
      </c>
      <c r="K49" s="99">
        <v>1.78</v>
      </c>
      <c r="L49" s="100">
        <v>-2.21</v>
      </c>
      <c r="M49" s="101">
        <v>43282</v>
      </c>
      <c r="N49" s="100">
        <v>-2.21</v>
      </c>
      <c r="O49" s="97" t="s">
        <v>2492</v>
      </c>
      <c r="P49" s="97" t="s">
        <v>2862</v>
      </c>
      <c r="Q49" s="102"/>
      <c r="R49" s="100">
        <v>-2.9200000000000004</v>
      </c>
      <c r="S49" s="102"/>
      <c r="T49" s="103">
        <v>3</v>
      </c>
      <c r="U49" s="103">
        <v>3</v>
      </c>
      <c r="V49" s="104">
        <v>5.8</v>
      </c>
      <c r="W49" s="105">
        <v>0.57999999999999996</v>
      </c>
      <c r="X49" s="106">
        <v>180</v>
      </c>
      <c r="Y49" s="104">
        <v>1.2</v>
      </c>
      <c r="Z49" s="105">
        <v>0.12</v>
      </c>
      <c r="AA49" s="106">
        <v>37</v>
      </c>
    </row>
    <row r="50" spans="1:27" ht="15.75" customHeight="1" x14ac:dyDescent="0.25">
      <c r="A50" s="96" t="s">
        <v>2490</v>
      </c>
      <c r="B50" s="96" t="s">
        <v>2491</v>
      </c>
      <c r="C50" s="96" t="s">
        <v>1690</v>
      </c>
      <c r="F50" s="97" t="s">
        <v>1690</v>
      </c>
      <c r="G50" s="98">
        <v>32.5</v>
      </c>
      <c r="H50" s="98">
        <v>8.4</v>
      </c>
      <c r="I50" s="98">
        <v>8.4</v>
      </c>
      <c r="J50" s="99">
        <v>0.57999999999999996</v>
      </c>
      <c r="K50" s="99">
        <v>1.58</v>
      </c>
      <c r="L50" s="100">
        <v>-2.21</v>
      </c>
      <c r="M50" s="101">
        <v>43282</v>
      </c>
      <c r="N50" s="100">
        <v>-2.21</v>
      </c>
      <c r="O50" s="97" t="s">
        <v>2492</v>
      </c>
      <c r="P50" s="97" t="s">
        <v>2863</v>
      </c>
      <c r="Q50" s="102"/>
      <c r="R50" s="100">
        <v>-2.9200000000000004</v>
      </c>
      <c r="S50" s="102"/>
      <c r="T50" s="103">
        <v>3</v>
      </c>
      <c r="U50" s="103">
        <v>3</v>
      </c>
      <c r="V50" s="104">
        <v>5.0999999999999996</v>
      </c>
      <c r="W50" s="105">
        <v>0.61</v>
      </c>
      <c r="X50" s="106">
        <v>166</v>
      </c>
      <c r="Y50" s="104">
        <v>1.3</v>
      </c>
      <c r="Z50" s="105">
        <v>0.15</v>
      </c>
      <c r="AA50" s="106">
        <v>42</v>
      </c>
    </row>
    <row r="51" spans="1:27" ht="15.75" customHeight="1" x14ac:dyDescent="0.25">
      <c r="A51" s="96" t="s">
        <v>2490</v>
      </c>
      <c r="B51" s="96" t="s">
        <v>2491</v>
      </c>
      <c r="C51" s="96" t="s">
        <v>1691</v>
      </c>
      <c r="F51" s="97" t="s">
        <v>1691</v>
      </c>
      <c r="G51" s="98">
        <v>45</v>
      </c>
      <c r="H51" s="98">
        <v>8.6</v>
      </c>
      <c r="I51" s="98">
        <v>8.6</v>
      </c>
      <c r="J51" s="99">
        <v>0.72</v>
      </c>
      <c r="K51" s="99">
        <v>1.93</v>
      </c>
      <c r="L51" s="100">
        <v>-2.21</v>
      </c>
      <c r="M51" s="101">
        <v>43282</v>
      </c>
      <c r="N51" s="100">
        <v>-2.21</v>
      </c>
      <c r="O51" s="97" t="s">
        <v>2492</v>
      </c>
      <c r="P51" s="97" t="s">
        <v>2864</v>
      </c>
      <c r="Q51" s="102"/>
      <c r="R51" s="100">
        <v>-2.9200000000000004</v>
      </c>
      <c r="S51" s="102"/>
      <c r="T51" s="103">
        <v>3</v>
      </c>
      <c r="U51" s="103">
        <v>3</v>
      </c>
      <c r="V51" s="104">
        <v>6.3</v>
      </c>
      <c r="W51" s="105">
        <v>0.75</v>
      </c>
      <c r="X51" s="106">
        <v>284</v>
      </c>
      <c r="Y51" s="104">
        <v>1</v>
      </c>
      <c r="Z51" s="105">
        <v>0.12</v>
      </c>
      <c r="AA51" s="106">
        <v>45</v>
      </c>
    </row>
    <row r="52" spans="1:27" ht="15.75" customHeight="1" x14ac:dyDescent="0.25">
      <c r="A52" s="96" t="s">
        <v>2490</v>
      </c>
      <c r="B52" s="96" t="s">
        <v>2491</v>
      </c>
      <c r="C52" s="96" t="s">
        <v>1692</v>
      </c>
      <c r="F52" s="97" t="s">
        <v>1692</v>
      </c>
      <c r="G52" s="98">
        <v>32.5</v>
      </c>
      <c r="H52" s="98">
        <v>6.3</v>
      </c>
      <c r="I52" s="98">
        <v>6.3</v>
      </c>
      <c r="J52" s="99">
        <v>0.43</v>
      </c>
      <c r="K52" s="99">
        <v>1.64</v>
      </c>
      <c r="L52" s="100">
        <v>-2.21</v>
      </c>
      <c r="M52" s="101">
        <v>43282</v>
      </c>
      <c r="N52" s="100">
        <v>-2.21</v>
      </c>
      <c r="O52" s="97" t="s">
        <v>2492</v>
      </c>
      <c r="P52" s="97" t="s">
        <v>2865</v>
      </c>
      <c r="Q52" s="102"/>
      <c r="R52" s="100">
        <v>-2.9200000000000004</v>
      </c>
      <c r="S52" s="102"/>
      <c r="T52" s="103">
        <v>3</v>
      </c>
      <c r="U52" s="103">
        <v>3</v>
      </c>
      <c r="V52" s="104">
        <v>4</v>
      </c>
      <c r="W52" s="105">
        <v>0.64</v>
      </c>
      <c r="X52" s="106">
        <v>130</v>
      </c>
      <c r="Y52" s="104">
        <v>1.4</v>
      </c>
      <c r="Z52" s="105">
        <v>0.23</v>
      </c>
      <c r="AA52" s="106">
        <v>46</v>
      </c>
    </row>
    <row r="53" spans="1:27" ht="15.75" customHeight="1" x14ac:dyDescent="0.25">
      <c r="A53" s="96" t="s">
        <v>2490</v>
      </c>
      <c r="B53" s="96" t="s">
        <v>2491</v>
      </c>
      <c r="C53" s="96" t="s">
        <v>1693</v>
      </c>
      <c r="F53" s="97" t="s">
        <v>1693</v>
      </c>
      <c r="G53" s="98">
        <v>33.5</v>
      </c>
      <c r="H53" s="98">
        <v>8.5</v>
      </c>
      <c r="I53" s="98">
        <v>8.5</v>
      </c>
      <c r="J53" s="99">
        <v>0.66</v>
      </c>
      <c r="K53" s="99">
        <v>1.88</v>
      </c>
      <c r="L53" s="100">
        <v>-2.21</v>
      </c>
      <c r="M53" s="101">
        <v>43282</v>
      </c>
      <c r="N53" s="100">
        <v>-2.21</v>
      </c>
      <c r="O53" s="97" t="s">
        <v>2492</v>
      </c>
      <c r="P53" s="97" t="s">
        <v>2866</v>
      </c>
      <c r="Q53" s="102"/>
      <c r="R53" s="100">
        <v>-2.9200000000000004</v>
      </c>
      <c r="S53" s="102"/>
      <c r="T53" s="103">
        <v>3</v>
      </c>
      <c r="U53" s="103">
        <v>3</v>
      </c>
      <c r="V53" s="104">
        <v>5.3</v>
      </c>
      <c r="W53" s="105">
        <v>0.64</v>
      </c>
      <c r="X53" s="106">
        <v>178</v>
      </c>
      <c r="Y53" s="104">
        <v>1</v>
      </c>
      <c r="Z53" s="105">
        <v>0.12</v>
      </c>
      <c r="AA53" s="106">
        <v>34</v>
      </c>
    </row>
    <row r="54" spans="1:27" ht="15.75" customHeight="1" x14ac:dyDescent="0.25">
      <c r="A54" s="96" t="s">
        <v>2490</v>
      </c>
      <c r="B54" s="96" t="s">
        <v>2491</v>
      </c>
      <c r="C54" s="96" t="s">
        <v>1694</v>
      </c>
      <c r="F54" s="97" t="s">
        <v>1694</v>
      </c>
      <c r="G54" s="98">
        <v>35.5</v>
      </c>
      <c r="H54" s="98">
        <v>5.2</v>
      </c>
      <c r="I54" s="98">
        <v>5.2</v>
      </c>
      <c r="J54" s="99">
        <v>0.59</v>
      </c>
      <c r="K54" s="99">
        <v>1.41</v>
      </c>
      <c r="L54" s="100">
        <v>-2.21</v>
      </c>
      <c r="M54" s="101">
        <v>43282</v>
      </c>
      <c r="N54" s="100">
        <v>-2.21</v>
      </c>
      <c r="O54" s="97" t="s">
        <v>2492</v>
      </c>
      <c r="P54" s="97" t="s">
        <v>2867</v>
      </c>
      <c r="Q54" s="102"/>
      <c r="R54" s="100">
        <v>-2.9200000000000004</v>
      </c>
      <c r="S54" s="102"/>
      <c r="T54" s="103">
        <v>3</v>
      </c>
      <c r="U54" s="103">
        <v>3</v>
      </c>
      <c r="V54" s="104">
        <v>2.2000000000000002</v>
      </c>
      <c r="W54" s="105">
        <v>0.44</v>
      </c>
      <c r="X54" s="106">
        <v>78</v>
      </c>
      <c r="Y54" s="104">
        <v>0.7</v>
      </c>
      <c r="Z54" s="105">
        <v>0.13</v>
      </c>
      <c r="AA54" s="106">
        <v>25</v>
      </c>
    </row>
    <row r="55" spans="1:27" ht="15.75" customHeight="1" x14ac:dyDescent="0.25">
      <c r="A55" s="96" t="s">
        <v>2490</v>
      </c>
      <c r="B55" s="96" t="s">
        <v>2491</v>
      </c>
      <c r="C55" s="96" t="s">
        <v>1695</v>
      </c>
      <c r="F55" s="97" t="s">
        <v>1695</v>
      </c>
      <c r="G55" s="98">
        <v>22</v>
      </c>
      <c r="H55" s="98">
        <v>6.8</v>
      </c>
      <c r="I55" s="98">
        <v>6.8</v>
      </c>
      <c r="J55" s="99">
        <v>0.38</v>
      </c>
      <c r="K55" s="99">
        <v>1.71</v>
      </c>
      <c r="L55" s="100">
        <v>-2.21</v>
      </c>
      <c r="M55" s="101">
        <v>43282</v>
      </c>
      <c r="N55" s="100">
        <v>-2.21</v>
      </c>
      <c r="O55" s="97" t="s">
        <v>2492</v>
      </c>
      <c r="P55" s="97" t="s">
        <v>2868</v>
      </c>
      <c r="Q55" s="102"/>
      <c r="R55" s="100">
        <v>-2.9200000000000004</v>
      </c>
      <c r="S55" s="102"/>
      <c r="T55" s="103">
        <v>3</v>
      </c>
      <c r="U55" s="103">
        <v>3</v>
      </c>
      <c r="V55" s="104">
        <v>5.0999999999999996</v>
      </c>
      <c r="W55" s="105">
        <v>0.76</v>
      </c>
      <c r="X55" s="106">
        <v>112</v>
      </c>
      <c r="Y55" s="104">
        <v>1.7</v>
      </c>
      <c r="Z55" s="105">
        <v>0.25</v>
      </c>
      <c r="AA55" s="106">
        <v>37</v>
      </c>
    </row>
    <row r="56" spans="1:27" ht="15.75" customHeight="1" x14ac:dyDescent="0.25">
      <c r="A56" s="96" t="s">
        <v>2490</v>
      </c>
      <c r="B56" s="96" t="s">
        <v>2491</v>
      </c>
      <c r="C56" s="96" t="s">
        <v>1696</v>
      </c>
      <c r="F56" s="97" t="s">
        <v>1696</v>
      </c>
      <c r="G56" s="98">
        <v>36</v>
      </c>
      <c r="H56" s="98">
        <v>11.9</v>
      </c>
      <c r="I56" s="98">
        <v>11.9</v>
      </c>
      <c r="J56" s="99">
        <v>0.72</v>
      </c>
      <c r="K56" s="99">
        <v>1.53</v>
      </c>
      <c r="L56" s="100">
        <v>-2.21</v>
      </c>
      <c r="M56" s="101">
        <v>43282</v>
      </c>
      <c r="N56" s="100">
        <v>-2.21</v>
      </c>
      <c r="O56" s="97" t="s">
        <v>2492</v>
      </c>
      <c r="P56" s="97" t="s">
        <v>2869</v>
      </c>
      <c r="Q56" s="102"/>
      <c r="R56" s="100">
        <v>-2.9200000000000004</v>
      </c>
      <c r="S56" s="102"/>
      <c r="T56" s="103">
        <v>3</v>
      </c>
      <c r="U56" s="103">
        <v>3</v>
      </c>
      <c r="V56" s="104">
        <v>7.2</v>
      </c>
      <c r="W56" s="105">
        <v>0.61</v>
      </c>
      <c r="X56" s="106">
        <v>259</v>
      </c>
      <c r="Y56" s="104">
        <v>1</v>
      </c>
      <c r="Z56" s="105">
        <v>0.08</v>
      </c>
      <c r="AA56" s="106">
        <v>36</v>
      </c>
    </row>
    <row r="57" spans="1:27" ht="15.75" customHeight="1" x14ac:dyDescent="0.25">
      <c r="A57" s="96" t="s">
        <v>2490</v>
      </c>
      <c r="B57" s="96" t="s">
        <v>2491</v>
      </c>
      <c r="C57" s="96" t="s">
        <v>1697</v>
      </c>
      <c r="F57" s="97" t="s">
        <v>1697</v>
      </c>
      <c r="G57" s="98">
        <v>31</v>
      </c>
      <c r="H57" s="98">
        <v>4.7</v>
      </c>
      <c r="I57" s="98">
        <v>4.7</v>
      </c>
      <c r="J57" s="99">
        <v>0.33</v>
      </c>
      <c r="K57" s="99">
        <v>1.03</v>
      </c>
      <c r="L57" s="100">
        <v>-2.21</v>
      </c>
      <c r="M57" s="101">
        <v>43282</v>
      </c>
      <c r="N57" s="100">
        <v>-2.21</v>
      </c>
      <c r="O57" s="97" t="s">
        <v>2492</v>
      </c>
      <c r="P57" s="97" t="s">
        <v>2870</v>
      </c>
      <c r="Q57" s="102"/>
      <c r="R57" s="100">
        <v>-2.9200000000000004</v>
      </c>
      <c r="S57" s="102"/>
      <c r="T57" s="103">
        <v>3</v>
      </c>
      <c r="U57" s="103">
        <v>3</v>
      </c>
      <c r="V57" s="104">
        <v>1.7</v>
      </c>
      <c r="W57" s="105">
        <v>0.38</v>
      </c>
      <c r="X57" s="106">
        <v>53</v>
      </c>
      <c r="Y57" s="104">
        <v>0.9</v>
      </c>
      <c r="Z57" s="105">
        <v>0.2</v>
      </c>
      <c r="AA57" s="106">
        <v>28</v>
      </c>
    </row>
    <row r="58" spans="1:27" ht="15.75" customHeight="1" x14ac:dyDescent="0.25">
      <c r="A58" s="96" t="s">
        <v>2490</v>
      </c>
      <c r="B58" s="96" t="s">
        <v>2491</v>
      </c>
      <c r="C58" s="96" t="s">
        <v>1698</v>
      </c>
      <c r="F58" s="97" t="s">
        <v>1698</v>
      </c>
      <c r="G58" s="98">
        <v>51.5</v>
      </c>
      <c r="H58" s="98">
        <v>9.4</v>
      </c>
      <c r="I58" s="98">
        <v>9.4</v>
      </c>
      <c r="J58" s="99">
        <v>0.56999999999999995</v>
      </c>
      <c r="K58" s="99">
        <v>1.6</v>
      </c>
      <c r="L58" s="100">
        <v>-2.21</v>
      </c>
      <c r="M58" s="101">
        <v>43282</v>
      </c>
      <c r="N58" s="100">
        <v>-2.21</v>
      </c>
      <c r="O58" s="97" t="s">
        <v>2492</v>
      </c>
      <c r="P58" s="97" t="s">
        <v>2871</v>
      </c>
      <c r="Q58" s="102"/>
      <c r="R58" s="100">
        <v>-2.9200000000000004</v>
      </c>
      <c r="S58" s="102"/>
      <c r="T58" s="103">
        <v>3</v>
      </c>
      <c r="U58" s="103">
        <v>3</v>
      </c>
      <c r="V58" s="104">
        <v>5.0999999999999996</v>
      </c>
      <c r="W58" s="105">
        <v>0.54</v>
      </c>
      <c r="X58" s="106">
        <v>263</v>
      </c>
      <c r="Y58" s="104">
        <v>1.3</v>
      </c>
      <c r="Z58" s="105">
        <v>0.14000000000000001</v>
      </c>
      <c r="AA58" s="106">
        <v>67</v>
      </c>
    </row>
    <row r="59" spans="1:27" ht="15.75" customHeight="1" x14ac:dyDescent="0.25">
      <c r="A59" s="96" t="s">
        <v>2490</v>
      </c>
      <c r="B59" s="96" t="s">
        <v>2491</v>
      </c>
      <c r="C59" s="96" t="s">
        <v>1699</v>
      </c>
      <c r="F59" s="97" t="s">
        <v>1699</v>
      </c>
      <c r="G59" s="98">
        <v>52.5</v>
      </c>
      <c r="H59" s="98">
        <v>8.5</v>
      </c>
      <c r="I59" s="98">
        <v>8.5</v>
      </c>
      <c r="J59" s="99">
        <v>0.68</v>
      </c>
      <c r="K59" s="99">
        <v>1.23</v>
      </c>
      <c r="L59" s="100">
        <v>-2.21</v>
      </c>
      <c r="M59" s="101">
        <v>43282</v>
      </c>
      <c r="N59" s="100">
        <v>-2.21</v>
      </c>
      <c r="O59" s="97" t="s">
        <v>2492</v>
      </c>
      <c r="P59" s="97" t="s">
        <v>2872</v>
      </c>
      <c r="Q59" s="102"/>
      <c r="R59" s="100">
        <v>-2.9200000000000004</v>
      </c>
      <c r="S59" s="102"/>
      <c r="T59" s="103">
        <v>3</v>
      </c>
      <c r="U59" s="103">
        <v>3</v>
      </c>
      <c r="V59" s="104">
        <v>2.9</v>
      </c>
      <c r="W59" s="105">
        <v>0.35</v>
      </c>
      <c r="X59" s="106">
        <v>152</v>
      </c>
      <c r="Y59" s="104">
        <v>0.6</v>
      </c>
      <c r="Z59" s="105">
        <v>7.0000000000000007E-2</v>
      </c>
      <c r="AA59" s="106">
        <v>32</v>
      </c>
    </row>
    <row r="60" spans="1:27" ht="15.75" customHeight="1" x14ac:dyDescent="0.25">
      <c r="A60" s="96" t="s">
        <v>2490</v>
      </c>
      <c r="B60" s="96" t="s">
        <v>2491</v>
      </c>
      <c r="C60" s="96" t="s">
        <v>1700</v>
      </c>
      <c r="F60" s="97" t="s">
        <v>1700</v>
      </c>
      <c r="G60" s="98">
        <v>45</v>
      </c>
      <c r="H60" s="98">
        <v>5.0999999999999996</v>
      </c>
      <c r="I60" s="98">
        <v>5.0999999999999996</v>
      </c>
      <c r="J60" s="99">
        <v>0.57999999999999996</v>
      </c>
      <c r="K60" s="99">
        <v>1.31</v>
      </c>
      <c r="L60" s="100">
        <v>-2.21</v>
      </c>
      <c r="M60" s="101">
        <v>43282</v>
      </c>
      <c r="N60" s="100">
        <v>-2.21</v>
      </c>
      <c r="O60" s="97" t="s">
        <v>2492</v>
      </c>
      <c r="P60" s="97" t="s">
        <v>2873</v>
      </c>
      <c r="Q60" s="102"/>
      <c r="R60" s="100">
        <v>-2.9200000000000004</v>
      </c>
      <c r="S60" s="102"/>
      <c r="T60" s="103">
        <v>3</v>
      </c>
      <c r="U60" s="103">
        <v>3</v>
      </c>
      <c r="V60" s="104">
        <v>1.9</v>
      </c>
      <c r="W60" s="105">
        <v>0.38</v>
      </c>
      <c r="X60" s="106">
        <v>86</v>
      </c>
      <c r="Y60" s="104">
        <v>0.3</v>
      </c>
      <c r="Z60" s="105">
        <v>0.06</v>
      </c>
      <c r="AA60" s="106">
        <v>14</v>
      </c>
    </row>
    <row r="61" spans="1:27" ht="15.75" customHeight="1" x14ac:dyDescent="0.25">
      <c r="A61" s="96" t="s">
        <v>2490</v>
      </c>
      <c r="B61" s="96" t="s">
        <v>2491</v>
      </c>
      <c r="C61" s="96" t="s">
        <v>1701</v>
      </c>
      <c r="F61" s="97" t="s">
        <v>1701</v>
      </c>
      <c r="G61" s="98">
        <v>32</v>
      </c>
      <c r="H61" s="98">
        <v>6</v>
      </c>
      <c r="I61" s="98">
        <v>6</v>
      </c>
      <c r="J61" s="99">
        <v>0.53</v>
      </c>
      <c r="K61" s="99">
        <v>1.45</v>
      </c>
      <c r="L61" s="100">
        <v>-2.21</v>
      </c>
      <c r="M61" s="101">
        <v>43282</v>
      </c>
      <c r="N61" s="100">
        <v>-2.21</v>
      </c>
      <c r="O61" s="97" t="s">
        <v>2492</v>
      </c>
      <c r="P61" s="97" t="s">
        <v>2874</v>
      </c>
      <c r="Q61" s="102"/>
      <c r="R61" s="100">
        <v>-2.9200000000000004</v>
      </c>
      <c r="S61" s="102"/>
      <c r="T61" s="103">
        <v>3</v>
      </c>
      <c r="U61" s="103">
        <v>3</v>
      </c>
      <c r="V61" s="104">
        <v>2.7</v>
      </c>
      <c r="W61" s="105">
        <v>0.46</v>
      </c>
      <c r="X61" s="106">
        <v>86</v>
      </c>
      <c r="Y61" s="104">
        <v>0.8</v>
      </c>
      <c r="Z61" s="105">
        <v>0.14000000000000001</v>
      </c>
      <c r="AA61" s="106">
        <v>26</v>
      </c>
    </row>
    <row r="62" spans="1:27" ht="15.75" customHeight="1" x14ac:dyDescent="0.25">
      <c r="A62" s="96" t="s">
        <v>2490</v>
      </c>
      <c r="B62" s="96" t="s">
        <v>2491</v>
      </c>
      <c r="C62" s="96" t="s">
        <v>1702</v>
      </c>
      <c r="F62" s="97" t="s">
        <v>1702</v>
      </c>
      <c r="G62" s="98">
        <v>27.5</v>
      </c>
      <c r="H62" s="98">
        <v>6.6</v>
      </c>
      <c r="I62" s="98">
        <v>6.6</v>
      </c>
      <c r="J62" s="99">
        <v>0.68</v>
      </c>
      <c r="K62" s="99">
        <v>1.85</v>
      </c>
      <c r="L62" s="100">
        <v>-2.2200000000000002</v>
      </c>
      <c r="M62" s="101">
        <v>43282</v>
      </c>
      <c r="N62" s="100">
        <v>-2.2200000000000002</v>
      </c>
      <c r="O62" s="97" t="s">
        <v>2492</v>
      </c>
      <c r="P62" s="97" t="s">
        <v>2875</v>
      </c>
      <c r="Q62" s="102"/>
      <c r="R62" s="100">
        <v>-3.1700000000000004</v>
      </c>
      <c r="S62" s="102"/>
      <c r="T62" s="103">
        <v>3</v>
      </c>
      <c r="U62" s="103">
        <v>3</v>
      </c>
      <c r="V62" s="104">
        <v>3.6</v>
      </c>
      <c r="W62" s="105">
        <v>0.54</v>
      </c>
      <c r="X62" s="106">
        <v>99</v>
      </c>
      <c r="Y62" s="104">
        <v>0.6</v>
      </c>
      <c r="Z62" s="105">
        <v>0.09</v>
      </c>
      <c r="AA62" s="106">
        <v>17</v>
      </c>
    </row>
    <row r="63" spans="1:27" ht="15.75" customHeight="1" x14ac:dyDescent="0.25">
      <c r="A63" s="96" t="s">
        <v>2490</v>
      </c>
      <c r="B63" s="96" t="s">
        <v>2491</v>
      </c>
      <c r="C63" s="96" t="s">
        <v>1703</v>
      </c>
      <c r="F63" s="97" t="s">
        <v>1703</v>
      </c>
      <c r="G63" s="98">
        <v>35.5</v>
      </c>
      <c r="H63" s="98">
        <v>5.6</v>
      </c>
      <c r="I63" s="98">
        <v>5.6</v>
      </c>
      <c r="J63" s="99">
        <v>0.44</v>
      </c>
      <c r="K63" s="99">
        <v>1.18</v>
      </c>
      <c r="L63" s="100">
        <v>-2.2200000000000002</v>
      </c>
      <c r="M63" s="101">
        <v>43282</v>
      </c>
      <c r="N63" s="100">
        <v>-2.2200000000000002</v>
      </c>
      <c r="O63" s="97" t="s">
        <v>2492</v>
      </c>
      <c r="P63" s="97" t="s">
        <v>2876</v>
      </c>
      <c r="Q63" s="102"/>
      <c r="R63" s="100">
        <v>-3.1700000000000004</v>
      </c>
      <c r="S63" s="102"/>
      <c r="T63" s="103">
        <v>2.4700000000000002</v>
      </c>
      <c r="U63" s="103">
        <v>2.4700000000000002</v>
      </c>
      <c r="V63" s="104">
        <v>2.2999999999999998</v>
      </c>
      <c r="W63" s="105">
        <v>0.41</v>
      </c>
      <c r="X63" s="106">
        <v>82</v>
      </c>
      <c r="Y63" s="104">
        <v>1.3</v>
      </c>
      <c r="Z63" s="105">
        <v>0.23</v>
      </c>
      <c r="AA63" s="106">
        <v>46</v>
      </c>
    </row>
    <row r="64" spans="1:27" ht="15.75" customHeight="1" x14ac:dyDescent="0.25">
      <c r="A64" s="96" t="s">
        <v>2490</v>
      </c>
      <c r="B64" s="96" t="s">
        <v>2491</v>
      </c>
      <c r="C64" s="96" t="s">
        <v>1704</v>
      </c>
      <c r="F64" s="97" t="s">
        <v>1704</v>
      </c>
      <c r="G64" s="98">
        <v>29</v>
      </c>
      <c r="H64" s="98">
        <v>5.2</v>
      </c>
      <c r="I64" s="98">
        <v>5.2</v>
      </c>
      <c r="J64" s="99">
        <v>0.86</v>
      </c>
      <c r="K64" s="99">
        <v>1.64</v>
      </c>
      <c r="L64" s="100">
        <v>-2.2200000000000002</v>
      </c>
      <c r="M64" s="101">
        <v>43282</v>
      </c>
      <c r="N64" s="100">
        <v>-2.2200000000000002</v>
      </c>
      <c r="O64" s="97" t="s">
        <v>2492</v>
      </c>
      <c r="P64" s="97" t="s">
        <v>2877</v>
      </c>
      <c r="Q64" s="102"/>
      <c r="R64" s="100">
        <v>-2.9200000000000004</v>
      </c>
      <c r="S64" s="102"/>
      <c r="T64" s="103">
        <v>3</v>
      </c>
      <c r="U64" s="103">
        <v>3</v>
      </c>
      <c r="V64" s="104">
        <v>2.2999999999999998</v>
      </c>
      <c r="W64" s="105">
        <v>0.45</v>
      </c>
      <c r="X64" s="106">
        <v>67</v>
      </c>
      <c r="Y64" s="104">
        <v>0</v>
      </c>
      <c r="Z64" s="105">
        <v>0</v>
      </c>
      <c r="AA64" s="106">
        <v>0</v>
      </c>
    </row>
    <row r="65" spans="1:27" ht="15.75" customHeight="1" x14ac:dyDescent="0.25">
      <c r="A65" s="96" t="s">
        <v>2490</v>
      </c>
      <c r="B65" s="96" t="s">
        <v>2491</v>
      </c>
      <c r="C65" s="96" t="s">
        <v>1705</v>
      </c>
      <c r="F65" s="97" t="s">
        <v>1705</v>
      </c>
      <c r="G65" s="98">
        <v>12</v>
      </c>
      <c r="H65" s="98">
        <v>3.4</v>
      </c>
      <c r="I65" s="98">
        <v>3.4</v>
      </c>
      <c r="J65" s="99">
        <v>0.38</v>
      </c>
      <c r="K65" s="99">
        <v>0.73</v>
      </c>
      <c r="L65" s="100">
        <v>-2.2200000000000002</v>
      </c>
      <c r="M65" s="101">
        <v>43282</v>
      </c>
      <c r="N65" s="100">
        <v>-2.2200000000000002</v>
      </c>
      <c r="O65" s="97" t="s">
        <v>2492</v>
      </c>
      <c r="P65" s="97" t="s">
        <v>2878</v>
      </c>
      <c r="Q65" s="102"/>
      <c r="R65" s="100">
        <v>-2.9200000000000004</v>
      </c>
      <c r="S65" s="102"/>
      <c r="T65" s="103">
        <v>2.35</v>
      </c>
      <c r="U65" s="103">
        <v>2.35</v>
      </c>
      <c r="V65" s="104">
        <v>0.8</v>
      </c>
      <c r="W65" s="105">
        <v>0.25</v>
      </c>
      <c r="X65" s="106">
        <v>10</v>
      </c>
      <c r="Y65" s="104">
        <v>0.4</v>
      </c>
      <c r="Z65" s="105">
        <v>0.12</v>
      </c>
      <c r="AA65" s="106">
        <v>5</v>
      </c>
    </row>
    <row r="66" spans="1:27" ht="15.75" customHeight="1" x14ac:dyDescent="0.25">
      <c r="A66" s="96" t="s">
        <v>2490</v>
      </c>
      <c r="B66" s="96" t="s">
        <v>2491</v>
      </c>
      <c r="C66" s="96" t="s">
        <v>1706</v>
      </c>
      <c r="F66" s="97" t="s">
        <v>1706</v>
      </c>
      <c r="G66" s="98">
        <v>37.5</v>
      </c>
      <c r="H66" s="98">
        <v>2.5</v>
      </c>
      <c r="I66" s="98">
        <v>2.5</v>
      </c>
      <c r="J66" s="99">
        <v>0.23</v>
      </c>
      <c r="K66" s="99">
        <v>0.93</v>
      </c>
      <c r="L66" s="100">
        <v>-2.21</v>
      </c>
      <c r="M66" s="101">
        <v>43282</v>
      </c>
      <c r="N66" s="100">
        <v>-2.21</v>
      </c>
      <c r="O66" s="97" t="s">
        <v>2492</v>
      </c>
      <c r="P66" s="97" t="s">
        <v>2879</v>
      </c>
      <c r="Q66" s="102"/>
      <c r="R66" s="100">
        <v>-2.9200000000000004</v>
      </c>
      <c r="S66" s="102"/>
      <c r="T66" s="103">
        <v>1.5</v>
      </c>
      <c r="U66" s="103">
        <v>1.5</v>
      </c>
      <c r="V66" s="104">
        <v>0.9</v>
      </c>
      <c r="W66" s="105">
        <v>0.4</v>
      </c>
      <c r="X66" s="106">
        <v>34</v>
      </c>
      <c r="Y66" s="104">
        <v>0.6</v>
      </c>
      <c r="Z66" s="105">
        <v>0.28000000000000003</v>
      </c>
      <c r="AA66" s="106">
        <v>23</v>
      </c>
    </row>
    <row r="67" spans="1:27" ht="15.75" customHeight="1" x14ac:dyDescent="0.25">
      <c r="A67" s="96" t="s">
        <v>2490</v>
      </c>
      <c r="B67" s="96" t="s">
        <v>2491</v>
      </c>
      <c r="C67" s="96" t="s">
        <v>1707</v>
      </c>
      <c r="F67" s="97" t="s">
        <v>1707</v>
      </c>
      <c r="G67" s="98">
        <v>37</v>
      </c>
      <c r="H67" s="98">
        <v>2.8</v>
      </c>
      <c r="I67" s="98">
        <v>2.8</v>
      </c>
      <c r="J67" s="99">
        <v>0.33</v>
      </c>
      <c r="K67" s="99">
        <v>0.82</v>
      </c>
      <c r="L67" s="100">
        <v>-2.21</v>
      </c>
      <c r="M67" s="101">
        <v>43282</v>
      </c>
      <c r="N67" s="100">
        <v>-2.21</v>
      </c>
      <c r="O67" s="97" t="s">
        <v>2492</v>
      </c>
      <c r="P67" s="97" t="s">
        <v>2880</v>
      </c>
      <c r="Q67" s="102"/>
      <c r="R67" s="100">
        <v>-2.9200000000000004</v>
      </c>
      <c r="S67" s="102"/>
      <c r="T67" s="103">
        <v>1.8</v>
      </c>
      <c r="U67" s="103">
        <v>1.8</v>
      </c>
      <c r="V67" s="104">
        <v>0.9</v>
      </c>
      <c r="W67" s="105">
        <v>0.33</v>
      </c>
      <c r="X67" s="106">
        <v>33</v>
      </c>
      <c r="Y67" s="104">
        <v>0.5</v>
      </c>
      <c r="Z67" s="105">
        <v>0.19</v>
      </c>
      <c r="AA67" s="106">
        <v>19</v>
      </c>
    </row>
    <row r="68" spans="1:27" ht="15.75" customHeight="1" x14ac:dyDescent="0.25">
      <c r="A68" s="96" t="s">
        <v>2490</v>
      </c>
      <c r="B68" s="96" t="s">
        <v>2491</v>
      </c>
      <c r="C68" s="96" t="s">
        <v>1708</v>
      </c>
      <c r="F68" s="97" t="s">
        <v>1708</v>
      </c>
      <c r="G68" s="98">
        <v>35</v>
      </c>
      <c r="H68" s="98">
        <v>4.5</v>
      </c>
      <c r="I68" s="98">
        <v>4.5</v>
      </c>
      <c r="J68" s="99">
        <v>0.65</v>
      </c>
      <c r="K68" s="99">
        <v>1.03</v>
      </c>
      <c r="L68" s="100">
        <v>-2.21</v>
      </c>
      <c r="M68" s="101">
        <v>43282</v>
      </c>
      <c r="N68" s="100">
        <v>-2.21</v>
      </c>
      <c r="O68" s="97" t="s">
        <v>2492</v>
      </c>
      <c r="P68" s="97" t="s">
        <v>2881</v>
      </c>
      <c r="Q68" s="102"/>
      <c r="R68" s="100">
        <v>-2.9200000000000004</v>
      </c>
      <c r="S68" s="102"/>
      <c r="T68" s="103">
        <v>3</v>
      </c>
      <c r="U68" s="103">
        <v>3</v>
      </c>
      <c r="V68" s="104">
        <v>1.3</v>
      </c>
      <c r="W68" s="105">
        <v>0.28000000000000003</v>
      </c>
      <c r="X68" s="106">
        <v>46</v>
      </c>
      <c r="Y68" s="104">
        <v>0.1</v>
      </c>
      <c r="Z68" s="105">
        <v>0.02</v>
      </c>
      <c r="AA68" s="106">
        <v>4</v>
      </c>
    </row>
    <row r="69" spans="1:27" ht="15.75" customHeight="1" x14ac:dyDescent="0.25">
      <c r="A69" s="96" t="s">
        <v>2490</v>
      </c>
      <c r="B69" s="96" t="s">
        <v>2491</v>
      </c>
      <c r="C69" s="96" t="s">
        <v>1709</v>
      </c>
      <c r="F69" s="97" t="s">
        <v>1709</v>
      </c>
      <c r="G69" s="98">
        <v>45</v>
      </c>
      <c r="H69" s="98">
        <v>4.5999999999999996</v>
      </c>
      <c r="I69" s="98">
        <v>4.5999999999999996</v>
      </c>
      <c r="J69" s="99">
        <v>0.63</v>
      </c>
      <c r="K69" s="99">
        <v>1.08</v>
      </c>
      <c r="L69" s="100">
        <v>-2.21</v>
      </c>
      <c r="M69" s="101">
        <v>43282</v>
      </c>
      <c r="N69" s="100">
        <v>-2.21</v>
      </c>
      <c r="O69" s="97" t="s">
        <v>2492</v>
      </c>
      <c r="P69" s="97" t="s">
        <v>2882</v>
      </c>
      <c r="Q69" s="102"/>
      <c r="R69" s="100">
        <v>-2.9200000000000004</v>
      </c>
      <c r="S69" s="102"/>
      <c r="T69" s="103">
        <v>3</v>
      </c>
      <c r="U69" s="103">
        <v>3</v>
      </c>
      <c r="V69" s="104">
        <v>1.3</v>
      </c>
      <c r="W69" s="105">
        <v>0.28999999999999998</v>
      </c>
      <c r="X69" s="106">
        <v>59</v>
      </c>
      <c r="Y69" s="104">
        <v>0.1</v>
      </c>
      <c r="Z69" s="105">
        <v>0.02</v>
      </c>
      <c r="AA69" s="106">
        <v>5</v>
      </c>
    </row>
    <row r="70" spans="1:27" ht="15.75" customHeight="1" x14ac:dyDescent="0.25">
      <c r="A70" s="96" t="s">
        <v>2490</v>
      </c>
      <c r="B70" s="96" t="s">
        <v>2491</v>
      </c>
      <c r="C70" s="96" t="s">
        <v>1710</v>
      </c>
      <c r="F70" s="97" t="s">
        <v>1710</v>
      </c>
      <c r="G70" s="98">
        <v>36</v>
      </c>
      <c r="H70" s="98">
        <v>5.2</v>
      </c>
      <c r="I70" s="98">
        <v>5.2</v>
      </c>
      <c r="J70" s="99">
        <v>0.44</v>
      </c>
      <c r="K70" s="99">
        <v>0.88</v>
      </c>
      <c r="L70" s="100">
        <v>-2.21</v>
      </c>
      <c r="M70" s="101">
        <v>43282</v>
      </c>
      <c r="N70" s="100">
        <v>-2.21</v>
      </c>
      <c r="O70" s="97" t="s">
        <v>2492</v>
      </c>
      <c r="P70" s="97" t="s">
        <v>2883</v>
      </c>
      <c r="Q70" s="102"/>
      <c r="R70" s="100">
        <v>-2.9200000000000004</v>
      </c>
      <c r="S70" s="102"/>
      <c r="T70" s="103">
        <v>3</v>
      </c>
      <c r="U70" s="103">
        <v>3</v>
      </c>
      <c r="V70" s="104">
        <v>1.5</v>
      </c>
      <c r="W70" s="105">
        <v>0.28999999999999998</v>
      </c>
      <c r="X70" s="106">
        <v>54</v>
      </c>
      <c r="Y70" s="104">
        <v>0.8</v>
      </c>
      <c r="Z70" s="105">
        <v>0.16</v>
      </c>
      <c r="AA70" s="106">
        <v>29</v>
      </c>
    </row>
    <row r="71" spans="1:27" ht="15.75" customHeight="1" x14ac:dyDescent="0.25">
      <c r="A71" s="96" t="s">
        <v>2490</v>
      </c>
      <c r="B71" s="96" t="s">
        <v>2491</v>
      </c>
      <c r="C71" s="96" t="s">
        <v>1711</v>
      </c>
      <c r="F71" s="97" t="s">
        <v>1711</v>
      </c>
      <c r="G71" s="98">
        <v>7.5</v>
      </c>
      <c r="H71" s="98">
        <v>4.5</v>
      </c>
      <c r="I71" s="98">
        <v>4.5</v>
      </c>
      <c r="J71" s="99">
        <v>0.53</v>
      </c>
      <c r="K71" s="99">
        <v>1.45</v>
      </c>
      <c r="L71" s="100">
        <v>-2.21</v>
      </c>
      <c r="M71" s="101">
        <v>43282</v>
      </c>
      <c r="N71" s="100">
        <v>-2.21</v>
      </c>
      <c r="O71" s="97" t="s">
        <v>2492</v>
      </c>
      <c r="P71" s="97" t="s">
        <v>2884</v>
      </c>
      <c r="Q71" s="102"/>
      <c r="R71" s="100">
        <v>-3.1700000000000004</v>
      </c>
      <c r="S71" s="102"/>
      <c r="T71" s="103">
        <v>1.98</v>
      </c>
      <c r="U71" s="103">
        <v>1.98</v>
      </c>
      <c r="V71" s="104">
        <v>2.7</v>
      </c>
      <c r="W71" s="105">
        <v>0.62</v>
      </c>
      <c r="X71" s="106">
        <v>20</v>
      </c>
      <c r="Y71" s="104">
        <v>0.8</v>
      </c>
      <c r="Z71" s="105">
        <v>0.17</v>
      </c>
      <c r="AA71" s="106">
        <v>6</v>
      </c>
    </row>
    <row r="72" spans="1:27" ht="15.75" customHeight="1" x14ac:dyDescent="0.25">
      <c r="A72" s="96" t="s">
        <v>2490</v>
      </c>
      <c r="B72" s="96" t="s">
        <v>2491</v>
      </c>
      <c r="C72" s="96" t="s">
        <v>1712</v>
      </c>
      <c r="F72" s="97" t="s">
        <v>1712</v>
      </c>
      <c r="G72" s="98">
        <v>16.5</v>
      </c>
      <c r="H72" s="98">
        <v>6.2</v>
      </c>
      <c r="I72" s="98">
        <v>6.2</v>
      </c>
      <c r="J72" s="99">
        <v>0.84</v>
      </c>
      <c r="K72" s="99">
        <v>1.74</v>
      </c>
      <c r="L72" s="100">
        <v>-2.2200000000000002</v>
      </c>
      <c r="M72" s="101">
        <v>43282</v>
      </c>
      <c r="N72" s="100">
        <v>-2.2200000000000002</v>
      </c>
      <c r="O72" s="97" t="s">
        <v>2492</v>
      </c>
      <c r="P72" s="97" t="s">
        <v>2885</v>
      </c>
      <c r="Q72" s="102"/>
      <c r="R72" s="100">
        <v>-2.9200000000000004</v>
      </c>
      <c r="S72" s="102"/>
      <c r="T72" s="103">
        <v>3</v>
      </c>
      <c r="U72" s="103">
        <v>3</v>
      </c>
      <c r="V72" s="104">
        <v>3</v>
      </c>
      <c r="W72" s="105">
        <v>0.49</v>
      </c>
      <c r="X72" s="106">
        <v>50</v>
      </c>
      <c r="Y72" s="104">
        <v>0.1</v>
      </c>
      <c r="Z72" s="105">
        <v>0.01</v>
      </c>
      <c r="AA72" s="106">
        <v>2</v>
      </c>
    </row>
    <row r="73" spans="1:27" ht="15.75" customHeight="1" x14ac:dyDescent="0.25">
      <c r="A73" s="96" t="s">
        <v>2490</v>
      </c>
      <c r="B73" s="96" t="s">
        <v>2491</v>
      </c>
      <c r="C73" s="96" t="s">
        <v>1713</v>
      </c>
      <c r="F73" s="97" t="s">
        <v>1713</v>
      </c>
      <c r="G73" s="98">
        <v>19</v>
      </c>
      <c r="H73" s="98">
        <v>3.5</v>
      </c>
      <c r="I73" s="98">
        <v>3.5</v>
      </c>
      <c r="J73" s="99">
        <v>0.47</v>
      </c>
      <c r="K73" s="99">
        <v>1.05</v>
      </c>
      <c r="L73" s="100">
        <v>-2.2200000000000002</v>
      </c>
      <c r="M73" s="101">
        <v>43282</v>
      </c>
      <c r="N73" s="100">
        <v>-2.2200000000000002</v>
      </c>
      <c r="O73" s="97" t="s">
        <v>2492</v>
      </c>
      <c r="P73" s="97" t="s">
        <v>2886</v>
      </c>
      <c r="Q73" s="102"/>
      <c r="R73" s="100">
        <v>-2.9200000000000004</v>
      </c>
      <c r="S73" s="102"/>
      <c r="T73" s="103">
        <v>2.4500000000000002</v>
      </c>
      <c r="U73" s="103">
        <v>2.4500000000000002</v>
      </c>
      <c r="V73" s="104">
        <v>1</v>
      </c>
      <c r="W73" s="105">
        <v>0.28999999999999998</v>
      </c>
      <c r="X73" s="106">
        <v>19</v>
      </c>
      <c r="Y73" s="104">
        <v>0.2</v>
      </c>
      <c r="Z73" s="105">
        <v>7.0000000000000007E-2</v>
      </c>
      <c r="AA73" s="106">
        <v>4</v>
      </c>
    </row>
    <row r="74" spans="1:27" ht="15.75" customHeight="1" x14ac:dyDescent="0.25">
      <c r="A74" s="96" t="s">
        <v>2490</v>
      </c>
      <c r="B74" s="96" t="s">
        <v>2491</v>
      </c>
      <c r="C74" s="96" t="s">
        <v>1714</v>
      </c>
      <c r="F74" s="97" t="s">
        <v>1714</v>
      </c>
      <c r="G74" s="98">
        <v>15.5</v>
      </c>
      <c r="H74" s="98">
        <v>3.1</v>
      </c>
      <c r="I74" s="98">
        <v>3.1</v>
      </c>
      <c r="J74" s="99">
        <v>0.45</v>
      </c>
      <c r="K74" s="99">
        <v>1.1499999999999999</v>
      </c>
      <c r="L74" s="100">
        <v>-2.2200000000000002</v>
      </c>
      <c r="M74" s="101">
        <v>43282</v>
      </c>
      <c r="N74" s="100">
        <v>-2.2200000000000002</v>
      </c>
      <c r="O74" s="97" t="s">
        <v>2492</v>
      </c>
      <c r="P74" s="97" t="s">
        <v>2887</v>
      </c>
      <c r="Q74" s="102"/>
      <c r="R74" s="100">
        <v>-2.9200000000000004</v>
      </c>
      <c r="S74" s="102"/>
      <c r="T74" s="103">
        <v>2.1</v>
      </c>
      <c r="U74" s="103">
        <v>2.1</v>
      </c>
      <c r="V74" s="104">
        <v>1.6</v>
      </c>
      <c r="W74" s="105">
        <v>0.52</v>
      </c>
      <c r="X74" s="106">
        <v>25</v>
      </c>
      <c r="Y74" s="104">
        <v>0.2</v>
      </c>
      <c r="Z74" s="105">
        <v>7.0000000000000007E-2</v>
      </c>
      <c r="AA74" s="106">
        <v>3</v>
      </c>
    </row>
    <row r="75" spans="1:27" ht="15.75" customHeight="1" x14ac:dyDescent="0.25">
      <c r="A75" s="96" t="s">
        <v>2490</v>
      </c>
      <c r="B75" s="96" t="s">
        <v>2491</v>
      </c>
      <c r="C75" s="96" t="s">
        <v>1715</v>
      </c>
      <c r="F75" s="97" t="s">
        <v>1715</v>
      </c>
      <c r="G75" s="98">
        <v>31.5</v>
      </c>
      <c r="H75" s="98">
        <v>5.8</v>
      </c>
      <c r="I75" s="98">
        <v>5.8</v>
      </c>
      <c r="J75" s="99">
        <v>0.7</v>
      </c>
      <c r="K75" s="99">
        <v>1</v>
      </c>
      <c r="L75" s="100">
        <v>-2.21</v>
      </c>
      <c r="M75" s="101">
        <v>43282</v>
      </c>
      <c r="N75" s="100">
        <v>-2.21</v>
      </c>
      <c r="O75" s="97" t="s">
        <v>2492</v>
      </c>
      <c r="P75" s="97" t="s">
        <v>2888</v>
      </c>
      <c r="Q75" s="102"/>
      <c r="R75" s="100">
        <v>-3.1700000000000004</v>
      </c>
      <c r="S75" s="102"/>
      <c r="T75" s="103">
        <v>2.58</v>
      </c>
      <c r="U75" s="103">
        <v>2.58</v>
      </c>
      <c r="V75" s="104">
        <v>1</v>
      </c>
      <c r="W75" s="105">
        <v>0.18</v>
      </c>
      <c r="X75" s="106">
        <v>32</v>
      </c>
      <c r="Y75" s="104">
        <v>0.5</v>
      </c>
      <c r="Z75" s="105">
        <v>0.08</v>
      </c>
      <c r="AA75" s="106">
        <v>16</v>
      </c>
    </row>
    <row r="76" spans="1:27" ht="15.75" customHeight="1" x14ac:dyDescent="0.25">
      <c r="A76" s="96" t="s">
        <v>2490</v>
      </c>
      <c r="B76" s="96" t="s">
        <v>2491</v>
      </c>
      <c r="C76" s="96" t="s">
        <v>1716</v>
      </c>
      <c r="F76" s="97" t="s">
        <v>1716</v>
      </c>
      <c r="G76" s="98">
        <v>31.5</v>
      </c>
      <c r="H76" s="98">
        <v>5.7</v>
      </c>
      <c r="I76" s="98">
        <v>5.7</v>
      </c>
      <c r="J76" s="99">
        <v>0.66</v>
      </c>
      <c r="K76" s="99">
        <v>0.99</v>
      </c>
      <c r="L76" s="100">
        <v>-2.21</v>
      </c>
      <c r="M76" s="101">
        <v>43282</v>
      </c>
      <c r="N76" s="100">
        <v>-2.21</v>
      </c>
      <c r="O76" s="97" t="s">
        <v>2492</v>
      </c>
      <c r="P76" s="97" t="s">
        <v>2889</v>
      </c>
      <c r="Q76" s="102"/>
      <c r="R76" s="100">
        <v>-3.1700000000000004</v>
      </c>
      <c r="S76" s="102"/>
      <c r="T76" s="103">
        <v>2.5099999999999998</v>
      </c>
      <c r="U76" s="103">
        <v>2.5099999999999998</v>
      </c>
      <c r="V76" s="104">
        <v>1.5</v>
      </c>
      <c r="W76" s="105">
        <v>0.27</v>
      </c>
      <c r="X76" s="106">
        <v>47</v>
      </c>
      <c r="Y76" s="104">
        <v>0.9</v>
      </c>
      <c r="Z76" s="105">
        <v>0.15</v>
      </c>
      <c r="AA76" s="106">
        <v>28</v>
      </c>
    </row>
    <row r="77" spans="1:27" ht="15.75" customHeight="1" x14ac:dyDescent="0.25">
      <c r="A77" s="96" t="s">
        <v>2490</v>
      </c>
      <c r="B77" s="96" t="s">
        <v>2491</v>
      </c>
      <c r="C77" s="96" t="s">
        <v>1717</v>
      </c>
      <c r="F77" s="97" t="s">
        <v>1717</v>
      </c>
      <c r="G77" s="98">
        <v>32</v>
      </c>
      <c r="H77" s="98">
        <v>6.6</v>
      </c>
      <c r="I77" s="98">
        <v>6.6</v>
      </c>
      <c r="J77" s="99">
        <v>0.98</v>
      </c>
      <c r="K77" s="99">
        <v>1.25</v>
      </c>
      <c r="L77" s="100">
        <v>-2.21</v>
      </c>
      <c r="M77" s="101">
        <v>43282</v>
      </c>
      <c r="N77" s="100">
        <v>-2.21</v>
      </c>
      <c r="O77" s="97" t="s">
        <v>2492</v>
      </c>
      <c r="P77" s="97" t="s">
        <v>2890</v>
      </c>
      <c r="Q77" s="102"/>
      <c r="R77" s="100">
        <v>-2.9200000000000004</v>
      </c>
      <c r="S77" s="102"/>
      <c r="T77" s="103">
        <v>3</v>
      </c>
      <c r="U77" s="103">
        <v>3</v>
      </c>
      <c r="V77" s="104">
        <v>1.4</v>
      </c>
      <c r="W77" s="105">
        <v>0.22</v>
      </c>
      <c r="X77" s="106">
        <v>45</v>
      </c>
      <c r="Y77" s="104">
        <v>0</v>
      </c>
      <c r="Z77" s="105">
        <v>0</v>
      </c>
      <c r="AA77" s="106">
        <v>0</v>
      </c>
    </row>
    <row r="78" spans="1:27" ht="15.75" customHeight="1" x14ac:dyDescent="0.25">
      <c r="A78" s="96" t="s">
        <v>2490</v>
      </c>
      <c r="B78" s="96" t="s">
        <v>2491</v>
      </c>
      <c r="C78" s="96" t="s">
        <v>1718</v>
      </c>
      <c r="F78" s="97" t="s">
        <v>1718</v>
      </c>
      <c r="G78" s="98">
        <v>17</v>
      </c>
      <c r="H78" s="98">
        <v>13.2</v>
      </c>
      <c r="I78" s="98">
        <v>13.2</v>
      </c>
      <c r="J78" s="99">
        <v>0.81</v>
      </c>
      <c r="K78" s="99">
        <v>1.38</v>
      </c>
      <c r="L78" s="100">
        <v>-2.21</v>
      </c>
      <c r="M78" s="101">
        <v>43282</v>
      </c>
      <c r="N78" s="100">
        <v>-2.21</v>
      </c>
      <c r="O78" s="97" t="s">
        <v>2492</v>
      </c>
      <c r="P78" s="97" t="s">
        <v>2891</v>
      </c>
      <c r="Q78" s="102"/>
      <c r="R78" s="100">
        <v>-2.9200000000000004</v>
      </c>
      <c r="S78" s="102"/>
      <c r="T78" s="103">
        <v>3</v>
      </c>
      <c r="U78" s="103">
        <v>3</v>
      </c>
      <c r="V78" s="104">
        <v>4.3</v>
      </c>
      <c r="W78" s="105">
        <v>0.32</v>
      </c>
      <c r="X78" s="106">
        <v>73</v>
      </c>
      <c r="Y78" s="104">
        <v>0.4</v>
      </c>
      <c r="Z78" s="105">
        <v>0.03</v>
      </c>
      <c r="AA78" s="106">
        <v>7</v>
      </c>
    </row>
    <row r="79" spans="1:27" ht="15.75" customHeight="1" x14ac:dyDescent="0.25">
      <c r="A79" s="96" t="s">
        <v>2490</v>
      </c>
      <c r="B79" s="96" t="s">
        <v>2491</v>
      </c>
      <c r="C79" s="96" t="s">
        <v>1719</v>
      </c>
      <c r="F79" s="97" t="s">
        <v>1719</v>
      </c>
      <c r="G79" s="98">
        <v>16</v>
      </c>
      <c r="H79" s="98">
        <v>13.4</v>
      </c>
      <c r="I79" s="98">
        <v>13.4</v>
      </c>
      <c r="J79" s="99">
        <v>0.94</v>
      </c>
      <c r="K79" s="99">
        <v>1.2</v>
      </c>
      <c r="L79" s="100">
        <v>-2.21</v>
      </c>
      <c r="M79" s="101">
        <v>43282</v>
      </c>
      <c r="N79" s="100">
        <v>-2.21</v>
      </c>
      <c r="O79" s="97" t="s">
        <v>2492</v>
      </c>
      <c r="P79" s="97" t="s">
        <v>2892</v>
      </c>
      <c r="Q79" s="102"/>
      <c r="R79" s="100">
        <v>-2.9200000000000004</v>
      </c>
      <c r="S79" s="102"/>
      <c r="T79" s="103">
        <v>3</v>
      </c>
      <c r="U79" s="103">
        <v>3</v>
      </c>
      <c r="V79" s="104">
        <v>3.4</v>
      </c>
      <c r="W79" s="105">
        <v>0.25</v>
      </c>
      <c r="X79" s="106">
        <v>54</v>
      </c>
      <c r="Y79" s="104">
        <v>0</v>
      </c>
      <c r="Z79" s="105">
        <v>0</v>
      </c>
      <c r="AA79" s="106">
        <v>0</v>
      </c>
    </row>
    <row r="80" spans="1:27" ht="15.75" customHeight="1" x14ac:dyDescent="0.25">
      <c r="A80" s="96" t="s">
        <v>2490</v>
      </c>
      <c r="B80" s="96" t="s">
        <v>2491</v>
      </c>
      <c r="C80" s="96" t="s">
        <v>1720</v>
      </c>
      <c r="F80" s="97" t="s">
        <v>1720</v>
      </c>
      <c r="G80" s="98">
        <v>18</v>
      </c>
      <c r="H80" s="98">
        <v>6.9</v>
      </c>
      <c r="I80" s="98">
        <v>6.9</v>
      </c>
      <c r="J80" s="99">
        <v>0.91</v>
      </c>
      <c r="K80" s="99">
        <v>1.31</v>
      </c>
      <c r="L80" s="100">
        <v>-2.21</v>
      </c>
      <c r="M80" s="101">
        <v>43282</v>
      </c>
      <c r="N80" s="100">
        <v>-2.21</v>
      </c>
      <c r="O80" s="97" t="s">
        <v>2492</v>
      </c>
      <c r="P80" s="97" t="s">
        <v>2893</v>
      </c>
      <c r="Q80" s="102"/>
      <c r="R80" s="100">
        <v>-2.9200000000000004</v>
      </c>
      <c r="S80" s="102"/>
      <c r="T80" s="103">
        <v>3</v>
      </c>
      <c r="U80" s="103">
        <v>3</v>
      </c>
      <c r="V80" s="104">
        <v>1.8</v>
      </c>
      <c r="W80" s="105">
        <v>0.26</v>
      </c>
      <c r="X80" s="106">
        <v>32</v>
      </c>
      <c r="Y80" s="104">
        <v>0</v>
      </c>
      <c r="Z80" s="105">
        <v>0</v>
      </c>
      <c r="AA80" s="106">
        <v>0</v>
      </c>
    </row>
    <row r="81" spans="1:27" ht="15.75" customHeight="1" x14ac:dyDescent="0.25">
      <c r="A81" s="96" t="s">
        <v>2490</v>
      </c>
      <c r="B81" s="96" t="s">
        <v>2491</v>
      </c>
      <c r="C81" s="96" t="s">
        <v>1721</v>
      </c>
      <c r="F81" s="97" t="s">
        <v>1721</v>
      </c>
      <c r="G81" s="98">
        <v>19</v>
      </c>
      <c r="H81" s="98">
        <v>5.0999999999999996</v>
      </c>
      <c r="I81" s="98">
        <v>5.0999999999999996</v>
      </c>
      <c r="J81" s="99">
        <v>0.72</v>
      </c>
      <c r="K81" s="99">
        <v>1.1299999999999999</v>
      </c>
      <c r="L81" s="100">
        <v>-2.21</v>
      </c>
      <c r="M81" s="101">
        <v>43282</v>
      </c>
      <c r="N81" s="100">
        <v>-2.21</v>
      </c>
      <c r="O81" s="97" t="s">
        <v>2492</v>
      </c>
      <c r="P81" s="97" t="s">
        <v>2894</v>
      </c>
      <c r="Q81" s="102"/>
      <c r="R81" s="100">
        <v>-2.9200000000000004</v>
      </c>
      <c r="S81" s="102"/>
      <c r="T81" s="103">
        <v>3</v>
      </c>
      <c r="U81" s="103">
        <v>3</v>
      </c>
      <c r="V81" s="104">
        <v>1</v>
      </c>
      <c r="W81" s="105">
        <v>0.19</v>
      </c>
      <c r="X81" s="106">
        <v>19</v>
      </c>
      <c r="Y81" s="104">
        <v>0</v>
      </c>
      <c r="Z81" s="105">
        <v>0</v>
      </c>
      <c r="AA81" s="106">
        <v>0</v>
      </c>
    </row>
    <row r="82" spans="1:27" ht="15.75" customHeight="1" x14ac:dyDescent="0.25">
      <c r="A82" s="96" t="s">
        <v>2490</v>
      </c>
      <c r="B82" s="96" t="s">
        <v>2491</v>
      </c>
      <c r="C82" s="96" t="s">
        <v>1722</v>
      </c>
      <c r="F82" s="97" t="s">
        <v>1722</v>
      </c>
      <c r="G82" s="98">
        <v>35.5</v>
      </c>
      <c r="H82" s="98">
        <v>10.7</v>
      </c>
      <c r="I82" s="98">
        <v>10.7</v>
      </c>
      <c r="J82" s="99">
        <v>0.91</v>
      </c>
      <c r="K82" s="99">
        <v>1.36</v>
      </c>
      <c r="L82" s="100">
        <v>-2.21</v>
      </c>
      <c r="M82" s="101">
        <v>43282</v>
      </c>
      <c r="N82" s="100">
        <v>-2.21</v>
      </c>
      <c r="O82" s="97" t="s">
        <v>2492</v>
      </c>
      <c r="P82" s="97" t="s">
        <v>2895</v>
      </c>
      <c r="Q82" s="102"/>
      <c r="R82" s="100">
        <v>-3.1700000000000004</v>
      </c>
      <c r="S82" s="102"/>
      <c r="T82" s="103">
        <v>3</v>
      </c>
      <c r="U82" s="103">
        <v>3</v>
      </c>
      <c r="V82" s="104">
        <v>3.6</v>
      </c>
      <c r="W82" s="105">
        <v>0.34</v>
      </c>
      <c r="X82" s="106">
        <v>128</v>
      </c>
      <c r="Y82" s="104">
        <v>0.8</v>
      </c>
      <c r="Z82" s="105">
        <v>7.0000000000000007E-2</v>
      </c>
      <c r="AA82" s="106">
        <v>28</v>
      </c>
    </row>
    <row r="83" spans="1:27" ht="15.75" customHeight="1" x14ac:dyDescent="0.25">
      <c r="A83" s="96" t="s">
        <v>2490</v>
      </c>
      <c r="B83" s="96" t="s">
        <v>2491</v>
      </c>
      <c r="C83" s="96" t="s">
        <v>1723</v>
      </c>
      <c r="F83" s="97" t="s">
        <v>1723</v>
      </c>
      <c r="G83" s="98">
        <v>46</v>
      </c>
      <c r="H83" s="98">
        <v>9.5</v>
      </c>
      <c r="I83" s="98">
        <v>9.5</v>
      </c>
      <c r="J83" s="99">
        <v>0.54</v>
      </c>
      <c r="K83" s="99">
        <v>0.68</v>
      </c>
      <c r="L83" s="100">
        <v>-2.21</v>
      </c>
      <c r="M83" s="101">
        <v>43282</v>
      </c>
      <c r="N83" s="100">
        <v>-2.21</v>
      </c>
      <c r="O83" s="97" t="s">
        <v>2492</v>
      </c>
      <c r="P83" s="97" t="s">
        <v>2896</v>
      </c>
      <c r="Q83" s="102"/>
      <c r="R83" s="100">
        <v>-3.1700000000000004</v>
      </c>
      <c r="S83" s="102"/>
      <c r="T83" s="103">
        <v>3</v>
      </c>
      <c r="U83" s="103">
        <v>3</v>
      </c>
      <c r="V83" s="104">
        <v>1.3</v>
      </c>
      <c r="W83" s="105">
        <v>0.13</v>
      </c>
      <c r="X83" s="106">
        <v>60</v>
      </c>
      <c r="Y83" s="104">
        <v>1.2</v>
      </c>
      <c r="Z83" s="105">
        <v>0.12</v>
      </c>
      <c r="AA83" s="106">
        <v>55</v>
      </c>
    </row>
    <row r="84" spans="1:27" ht="15.75" customHeight="1" x14ac:dyDescent="0.25">
      <c r="A84" s="96" t="s">
        <v>2490</v>
      </c>
      <c r="B84" s="96" t="s">
        <v>2491</v>
      </c>
      <c r="C84" s="96" t="s">
        <v>1724</v>
      </c>
      <c r="F84" s="97" t="s">
        <v>1724</v>
      </c>
      <c r="G84" s="98">
        <v>25</v>
      </c>
      <c r="H84" s="98">
        <v>5.5</v>
      </c>
      <c r="I84" s="98">
        <v>5.5</v>
      </c>
      <c r="J84" s="99">
        <v>0.75</v>
      </c>
      <c r="K84" s="99">
        <v>1.08</v>
      </c>
      <c r="L84" s="100">
        <v>-2.21</v>
      </c>
      <c r="M84" s="101">
        <v>43282</v>
      </c>
      <c r="N84" s="100">
        <v>-2.21</v>
      </c>
      <c r="O84" s="97" t="s">
        <v>2492</v>
      </c>
      <c r="P84" s="97" t="s">
        <v>2897</v>
      </c>
      <c r="Q84" s="102"/>
      <c r="R84" s="100">
        <v>-3.1700000000000004</v>
      </c>
      <c r="S84" s="102"/>
      <c r="T84" s="103">
        <v>2.44</v>
      </c>
      <c r="U84" s="103">
        <v>2.44</v>
      </c>
      <c r="V84" s="104">
        <v>1.2</v>
      </c>
      <c r="W84" s="105">
        <v>0.22</v>
      </c>
      <c r="X84" s="106">
        <v>30</v>
      </c>
      <c r="Y84" s="104">
        <v>0.4</v>
      </c>
      <c r="Z84" s="105">
        <v>7.0000000000000007E-2</v>
      </c>
      <c r="AA84" s="106">
        <v>10</v>
      </c>
    </row>
    <row r="85" spans="1:27" ht="15.75" customHeight="1" x14ac:dyDescent="0.25">
      <c r="A85" s="96" t="s">
        <v>2490</v>
      </c>
      <c r="B85" s="96" t="s">
        <v>2491</v>
      </c>
      <c r="C85" s="96" t="s">
        <v>1725</v>
      </c>
      <c r="F85" s="97" t="s">
        <v>1725</v>
      </c>
      <c r="G85" s="98">
        <v>21</v>
      </c>
      <c r="H85" s="98">
        <v>9</v>
      </c>
      <c r="I85" s="98">
        <v>9</v>
      </c>
      <c r="J85" s="99">
        <v>0.86</v>
      </c>
      <c r="K85" s="99">
        <v>1.34</v>
      </c>
      <c r="L85" s="100">
        <v>-2.21</v>
      </c>
      <c r="M85" s="101">
        <v>43282</v>
      </c>
      <c r="N85" s="100">
        <v>-2.21</v>
      </c>
      <c r="O85" s="97" t="s">
        <v>2492</v>
      </c>
      <c r="P85" s="97" t="s">
        <v>2898</v>
      </c>
      <c r="Q85" s="102"/>
      <c r="R85" s="100">
        <v>-3.1700000000000004</v>
      </c>
      <c r="S85" s="102"/>
      <c r="T85" s="103">
        <v>3</v>
      </c>
      <c r="U85" s="103">
        <v>3</v>
      </c>
      <c r="V85" s="104">
        <v>3.4</v>
      </c>
      <c r="W85" s="105">
        <v>0.38</v>
      </c>
      <c r="X85" s="106">
        <v>71</v>
      </c>
      <c r="Y85" s="104">
        <v>0.8</v>
      </c>
      <c r="Z85" s="105">
        <v>0.09</v>
      </c>
      <c r="AA85" s="106">
        <v>17</v>
      </c>
    </row>
    <row r="86" spans="1:27" ht="15.75" customHeight="1" x14ac:dyDescent="0.25">
      <c r="A86" s="96" t="s">
        <v>2490</v>
      </c>
      <c r="B86" s="96" t="s">
        <v>2491</v>
      </c>
      <c r="C86" s="96" t="s">
        <v>1726</v>
      </c>
      <c r="F86" s="97" t="s">
        <v>1726</v>
      </c>
      <c r="G86" s="98">
        <v>12</v>
      </c>
      <c r="H86" s="98">
        <v>9.5</v>
      </c>
      <c r="I86" s="98">
        <v>9.5</v>
      </c>
      <c r="J86" s="99">
        <v>0.26</v>
      </c>
      <c r="K86" s="99">
        <v>0.88</v>
      </c>
      <c r="L86" s="100">
        <v>-2.21</v>
      </c>
      <c r="M86" s="101">
        <v>43282</v>
      </c>
      <c r="N86" s="100">
        <v>-2.21</v>
      </c>
      <c r="O86" s="97" t="s">
        <v>2492</v>
      </c>
      <c r="P86" s="97" t="s">
        <v>2899</v>
      </c>
      <c r="Q86" s="102"/>
      <c r="R86" s="100">
        <v>-3.1700000000000004</v>
      </c>
      <c r="S86" s="102"/>
      <c r="T86" s="103">
        <v>3</v>
      </c>
      <c r="U86" s="103">
        <v>3</v>
      </c>
      <c r="V86" s="104">
        <v>4</v>
      </c>
      <c r="W86" s="105">
        <v>0.44</v>
      </c>
      <c r="X86" s="106">
        <v>48</v>
      </c>
      <c r="Y86" s="104">
        <v>3.7</v>
      </c>
      <c r="Z86" s="105">
        <v>0.4</v>
      </c>
      <c r="AA86" s="106">
        <v>44</v>
      </c>
    </row>
    <row r="87" spans="1:27" ht="15.75" customHeight="1" x14ac:dyDescent="0.25">
      <c r="A87" s="96" t="s">
        <v>2490</v>
      </c>
      <c r="B87" s="96" t="s">
        <v>2491</v>
      </c>
      <c r="C87" s="96" t="s">
        <v>1727</v>
      </c>
      <c r="F87" s="97" t="s">
        <v>1727</v>
      </c>
      <c r="G87" s="98">
        <v>27.5</v>
      </c>
      <c r="H87" s="98">
        <v>4.2</v>
      </c>
      <c r="I87" s="98">
        <v>4.2</v>
      </c>
      <c r="J87" s="99">
        <v>0.71</v>
      </c>
      <c r="K87" s="99">
        <v>1</v>
      </c>
      <c r="L87" s="100">
        <v>-2.21</v>
      </c>
      <c r="M87" s="101">
        <v>43282</v>
      </c>
      <c r="N87" s="100">
        <v>-2.21</v>
      </c>
      <c r="O87" s="97" t="s">
        <v>2492</v>
      </c>
      <c r="P87" s="97" t="s">
        <v>2900</v>
      </c>
      <c r="Q87" s="102"/>
      <c r="R87" s="100">
        <v>-3.1700000000000004</v>
      </c>
      <c r="S87" s="102"/>
      <c r="T87" s="103">
        <v>1.84</v>
      </c>
      <c r="U87" s="103">
        <v>1.84</v>
      </c>
      <c r="V87" s="104">
        <v>0.9</v>
      </c>
      <c r="W87" s="105">
        <v>0.22</v>
      </c>
      <c r="X87" s="106">
        <v>25</v>
      </c>
      <c r="Y87" s="104">
        <v>0.5</v>
      </c>
      <c r="Z87" s="105">
        <v>0.12</v>
      </c>
      <c r="AA87" s="106">
        <v>14</v>
      </c>
    </row>
    <row r="88" spans="1:27" ht="15.75" customHeight="1" x14ac:dyDescent="0.25">
      <c r="A88" s="96" t="s">
        <v>2490</v>
      </c>
      <c r="B88" s="96" t="s">
        <v>2491</v>
      </c>
      <c r="C88" s="96" t="s">
        <v>1728</v>
      </c>
      <c r="F88" s="97" t="s">
        <v>1728</v>
      </c>
      <c r="G88" s="98">
        <v>32.5</v>
      </c>
      <c r="H88" s="98">
        <v>4.2</v>
      </c>
      <c r="I88" s="98">
        <v>4.2</v>
      </c>
      <c r="J88" s="99">
        <v>0.66</v>
      </c>
      <c r="K88" s="99">
        <v>0.95</v>
      </c>
      <c r="L88" s="100">
        <v>-2.21</v>
      </c>
      <c r="M88" s="101">
        <v>43282</v>
      </c>
      <c r="N88" s="100">
        <v>-2.21</v>
      </c>
      <c r="O88" s="97" t="s">
        <v>2492</v>
      </c>
      <c r="P88" s="97" t="s">
        <v>2901</v>
      </c>
      <c r="Q88" s="102"/>
      <c r="R88" s="100">
        <v>-3.1700000000000004</v>
      </c>
      <c r="S88" s="102"/>
      <c r="T88" s="103">
        <v>1.87</v>
      </c>
      <c r="U88" s="103">
        <v>1.87</v>
      </c>
      <c r="V88" s="104">
        <v>0.8</v>
      </c>
      <c r="W88" s="105">
        <v>0.19</v>
      </c>
      <c r="X88" s="106">
        <v>26</v>
      </c>
      <c r="Y88" s="104">
        <v>0.4</v>
      </c>
      <c r="Z88" s="105">
        <v>0.1</v>
      </c>
      <c r="AA88" s="106">
        <v>13</v>
      </c>
    </row>
    <row r="89" spans="1:27" ht="15.75" customHeight="1" x14ac:dyDescent="0.25">
      <c r="A89" s="96" t="s">
        <v>2490</v>
      </c>
      <c r="B89" s="96" t="s">
        <v>2491</v>
      </c>
      <c r="C89" s="96" t="s">
        <v>1729</v>
      </c>
      <c r="F89" s="97" t="s">
        <v>1729</v>
      </c>
      <c r="G89" s="98">
        <v>29</v>
      </c>
      <c r="H89" s="98">
        <v>5.6</v>
      </c>
      <c r="I89" s="98">
        <v>5.6</v>
      </c>
      <c r="J89" s="99">
        <v>0.77</v>
      </c>
      <c r="K89" s="99">
        <v>1.0900000000000001</v>
      </c>
      <c r="L89" s="100">
        <v>-2.21</v>
      </c>
      <c r="M89" s="101">
        <v>43282</v>
      </c>
      <c r="N89" s="100">
        <v>-2.21</v>
      </c>
      <c r="O89" s="97" t="s">
        <v>2492</v>
      </c>
      <c r="P89" s="97" t="s">
        <v>2902</v>
      </c>
      <c r="Q89" s="102"/>
      <c r="R89" s="100">
        <v>-3.1700000000000004</v>
      </c>
      <c r="S89" s="102"/>
      <c r="T89" s="103">
        <v>2.4700000000000002</v>
      </c>
      <c r="U89" s="103">
        <v>2.4700000000000002</v>
      </c>
      <c r="V89" s="104">
        <v>1</v>
      </c>
      <c r="W89" s="105">
        <v>0.18</v>
      </c>
      <c r="X89" s="106">
        <v>29</v>
      </c>
      <c r="Y89" s="104">
        <v>0.4</v>
      </c>
      <c r="Z89" s="105">
        <v>0.08</v>
      </c>
      <c r="AA89" s="106">
        <v>12</v>
      </c>
    </row>
    <row r="90" spans="1:27" ht="15.75" customHeight="1" x14ac:dyDescent="0.25">
      <c r="A90" s="96" t="s">
        <v>2490</v>
      </c>
      <c r="B90" s="96" t="s">
        <v>2491</v>
      </c>
      <c r="C90" s="96" t="s">
        <v>1730</v>
      </c>
      <c r="F90" s="97" t="s">
        <v>1730</v>
      </c>
      <c r="G90" s="98">
        <v>27</v>
      </c>
      <c r="H90" s="98">
        <v>6.1</v>
      </c>
      <c r="I90" s="98">
        <v>6.1</v>
      </c>
      <c r="J90" s="99">
        <v>0.77</v>
      </c>
      <c r="K90" s="99">
        <v>1.02</v>
      </c>
      <c r="L90" s="100">
        <v>-2.21</v>
      </c>
      <c r="M90" s="101">
        <v>43282</v>
      </c>
      <c r="N90" s="100">
        <v>-2.21</v>
      </c>
      <c r="O90" s="97" t="s">
        <v>2492</v>
      </c>
      <c r="P90" s="97" t="s">
        <v>2903</v>
      </c>
      <c r="Q90" s="102"/>
      <c r="R90" s="100">
        <v>-3.1700000000000004</v>
      </c>
      <c r="S90" s="102"/>
      <c r="T90" s="103">
        <v>3</v>
      </c>
      <c r="U90" s="103">
        <v>3</v>
      </c>
      <c r="V90" s="104">
        <v>1</v>
      </c>
      <c r="W90" s="105">
        <v>0.16</v>
      </c>
      <c r="X90" s="106">
        <v>27</v>
      </c>
      <c r="Y90" s="104">
        <v>0.3</v>
      </c>
      <c r="Z90" s="105">
        <v>0.05</v>
      </c>
      <c r="AA90" s="106">
        <v>8</v>
      </c>
    </row>
    <row r="91" spans="1:27" ht="15.75" customHeight="1" x14ac:dyDescent="0.25">
      <c r="A91" s="96" t="s">
        <v>2490</v>
      </c>
      <c r="B91" s="96" t="s">
        <v>2491</v>
      </c>
      <c r="C91" s="96" t="s">
        <v>1731</v>
      </c>
      <c r="F91" s="97" t="s">
        <v>1731</v>
      </c>
      <c r="G91" s="98">
        <v>15</v>
      </c>
      <c r="H91" s="98">
        <v>21</v>
      </c>
      <c r="I91" s="98">
        <v>21</v>
      </c>
      <c r="J91" s="99">
        <v>0.8</v>
      </c>
      <c r="K91" s="99">
        <v>1.08</v>
      </c>
      <c r="L91" s="100">
        <v>-2.21</v>
      </c>
      <c r="M91" s="101">
        <v>43282</v>
      </c>
      <c r="N91" s="100">
        <v>-2.21</v>
      </c>
      <c r="O91" s="97" t="s">
        <v>2492</v>
      </c>
      <c r="P91" s="97" t="s">
        <v>2904</v>
      </c>
      <c r="Q91" s="102"/>
      <c r="R91" s="100">
        <v>-3.1700000000000004</v>
      </c>
      <c r="S91" s="102"/>
      <c r="T91" s="103">
        <v>3</v>
      </c>
      <c r="U91" s="103">
        <v>3</v>
      </c>
      <c r="V91" s="104">
        <v>4.4000000000000004</v>
      </c>
      <c r="W91" s="105">
        <v>0.21</v>
      </c>
      <c r="X91" s="106">
        <v>66</v>
      </c>
      <c r="Y91" s="104">
        <v>3.8</v>
      </c>
      <c r="Z91" s="105">
        <v>0.18</v>
      </c>
      <c r="AA91" s="106">
        <v>57</v>
      </c>
    </row>
    <row r="92" spans="1:27" ht="15.75" customHeight="1" x14ac:dyDescent="0.25">
      <c r="A92" s="96" t="s">
        <v>2490</v>
      </c>
      <c r="B92" s="96" t="s">
        <v>2491</v>
      </c>
      <c r="C92" s="96" t="s">
        <v>1732</v>
      </c>
      <c r="F92" s="97" t="s">
        <v>1732</v>
      </c>
      <c r="G92" s="98">
        <v>15</v>
      </c>
      <c r="H92" s="98">
        <v>20</v>
      </c>
      <c r="I92" s="98">
        <v>20</v>
      </c>
      <c r="J92" s="99">
        <v>0.91</v>
      </c>
      <c r="K92" s="99">
        <v>1.1000000000000001</v>
      </c>
      <c r="L92" s="100">
        <v>-2.21</v>
      </c>
      <c r="M92" s="101">
        <v>43282</v>
      </c>
      <c r="N92" s="100">
        <v>-2.21</v>
      </c>
      <c r="O92" s="97" t="s">
        <v>2492</v>
      </c>
      <c r="P92" s="97" t="s">
        <v>2905</v>
      </c>
      <c r="Q92" s="102"/>
      <c r="R92" s="100">
        <v>-3.1700000000000004</v>
      </c>
      <c r="S92" s="102"/>
      <c r="T92" s="103">
        <v>3</v>
      </c>
      <c r="U92" s="103">
        <v>3</v>
      </c>
      <c r="V92" s="104">
        <v>3.3</v>
      </c>
      <c r="W92" s="105">
        <v>0.16</v>
      </c>
      <c r="X92" s="106">
        <v>50</v>
      </c>
      <c r="Y92" s="104">
        <v>2.1</v>
      </c>
      <c r="Z92" s="105">
        <v>0.11</v>
      </c>
      <c r="AA92" s="106">
        <v>32</v>
      </c>
    </row>
    <row r="93" spans="1:27" ht="15.75" customHeight="1" x14ac:dyDescent="0.25">
      <c r="A93" s="96" t="s">
        <v>2490</v>
      </c>
      <c r="B93" s="96" t="s">
        <v>2491</v>
      </c>
      <c r="C93" s="96" t="s">
        <v>1733</v>
      </c>
      <c r="F93" s="97" t="s">
        <v>1733</v>
      </c>
      <c r="G93" s="98">
        <v>34</v>
      </c>
      <c r="H93" s="98">
        <v>6.8</v>
      </c>
      <c r="I93" s="98">
        <v>6.8</v>
      </c>
      <c r="J93" s="99">
        <v>0.89</v>
      </c>
      <c r="K93" s="99">
        <v>1.3</v>
      </c>
      <c r="L93" s="100">
        <v>-2.21</v>
      </c>
      <c r="M93" s="101">
        <v>43282</v>
      </c>
      <c r="N93" s="100">
        <v>-2.21</v>
      </c>
      <c r="O93" s="97" t="s">
        <v>2492</v>
      </c>
      <c r="P93" s="97" t="s">
        <v>2906</v>
      </c>
      <c r="Q93" s="102"/>
      <c r="R93" s="100">
        <v>-3.1700000000000004</v>
      </c>
      <c r="S93" s="102"/>
      <c r="T93" s="103">
        <v>3</v>
      </c>
      <c r="U93" s="103">
        <v>3</v>
      </c>
      <c r="V93" s="104">
        <v>1.2</v>
      </c>
      <c r="W93" s="105">
        <v>0.17</v>
      </c>
      <c r="X93" s="106">
        <v>41</v>
      </c>
      <c r="Y93" s="104">
        <v>0.1</v>
      </c>
      <c r="Z93" s="105">
        <v>0.02</v>
      </c>
      <c r="AA93" s="106">
        <v>3</v>
      </c>
    </row>
    <row r="94" spans="1:27" ht="15.75" customHeight="1" x14ac:dyDescent="0.25">
      <c r="A94" s="96" t="s">
        <v>2490</v>
      </c>
      <c r="B94" s="96" t="s">
        <v>2491</v>
      </c>
      <c r="C94" s="96" t="s">
        <v>1734</v>
      </c>
      <c r="F94" s="97" t="s">
        <v>1734</v>
      </c>
      <c r="G94" s="98">
        <v>27</v>
      </c>
      <c r="H94" s="98">
        <v>14.1</v>
      </c>
      <c r="I94" s="98">
        <v>14.1</v>
      </c>
      <c r="J94" s="99">
        <v>0.83</v>
      </c>
      <c r="K94" s="99">
        <v>1.19</v>
      </c>
      <c r="L94" s="100">
        <v>-2.21</v>
      </c>
      <c r="M94" s="101">
        <v>43282</v>
      </c>
      <c r="N94" s="100">
        <v>-2.21</v>
      </c>
      <c r="O94" s="97" t="s">
        <v>2492</v>
      </c>
      <c r="P94" s="97" t="s">
        <v>2907</v>
      </c>
      <c r="Q94" s="102"/>
      <c r="R94" s="100">
        <v>-3.1700000000000004</v>
      </c>
      <c r="S94" s="102"/>
      <c r="T94" s="103">
        <v>3</v>
      </c>
      <c r="U94" s="103">
        <v>3</v>
      </c>
      <c r="V94" s="104">
        <v>4.0999999999999996</v>
      </c>
      <c r="W94" s="105">
        <v>0.28999999999999998</v>
      </c>
      <c r="X94" s="106">
        <v>111</v>
      </c>
      <c r="Y94" s="104">
        <v>2.4</v>
      </c>
      <c r="Z94" s="105">
        <v>0.17</v>
      </c>
      <c r="AA94" s="106">
        <v>65</v>
      </c>
    </row>
    <row r="95" spans="1:27" ht="15.75" customHeight="1" x14ac:dyDescent="0.25">
      <c r="A95" s="96" t="s">
        <v>2490</v>
      </c>
      <c r="B95" s="96" t="s">
        <v>2491</v>
      </c>
      <c r="C95" s="96" t="s">
        <v>1735</v>
      </c>
      <c r="F95" s="97" t="s">
        <v>1735</v>
      </c>
      <c r="G95" s="98">
        <v>30</v>
      </c>
      <c r="H95" s="98">
        <v>9.6</v>
      </c>
      <c r="I95" s="98">
        <v>9.6</v>
      </c>
      <c r="J95" s="99">
        <v>0.92</v>
      </c>
      <c r="K95" s="99">
        <v>1.0900000000000001</v>
      </c>
      <c r="L95" s="100">
        <v>-2.21</v>
      </c>
      <c r="M95" s="101">
        <v>43282</v>
      </c>
      <c r="N95" s="100">
        <v>-2.21</v>
      </c>
      <c r="O95" s="97" t="s">
        <v>2492</v>
      </c>
      <c r="P95" s="97" t="s">
        <v>2908</v>
      </c>
      <c r="Q95" s="102"/>
      <c r="R95" s="100">
        <v>-3.1700000000000004</v>
      </c>
      <c r="S95" s="102"/>
      <c r="T95" s="103">
        <v>3</v>
      </c>
      <c r="U95" s="103">
        <v>3</v>
      </c>
      <c r="V95" s="104">
        <v>1.5</v>
      </c>
      <c r="W95" s="105">
        <v>0.16</v>
      </c>
      <c r="X95" s="106">
        <v>45</v>
      </c>
      <c r="Y95" s="104">
        <v>0.6</v>
      </c>
      <c r="Z95" s="105">
        <v>0.06</v>
      </c>
      <c r="AA95" s="106">
        <v>18</v>
      </c>
    </row>
    <row r="96" spans="1:27" ht="15.75" customHeight="1" x14ac:dyDescent="0.25">
      <c r="A96" s="96" t="s">
        <v>2490</v>
      </c>
      <c r="B96" s="96" t="s">
        <v>2491</v>
      </c>
      <c r="C96" s="96" t="s">
        <v>1736</v>
      </c>
      <c r="F96" s="97" t="s">
        <v>1736</v>
      </c>
      <c r="G96" s="98">
        <v>30</v>
      </c>
      <c r="H96" s="98">
        <v>9.3000000000000007</v>
      </c>
      <c r="I96" s="98">
        <v>9.3000000000000007</v>
      </c>
      <c r="J96" s="99">
        <v>0.91</v>
      </c>
      <c r="K96" s="99">
        <v>1.36</v>
      </c>
      <c r="L96" s="100">
        <v>-2.21</v>
      </c>
      <c r="M96" s="101">
        <v>43282</v>
      </c>
      <c r="N96" s="100">
        <v>-2.21</v>
      </c>
      <c r="O96" s="97" t="s">
        <v>2492</v>
      </c>
      <c r="P96" s="97" t="s">
        <v>2909</v>
      </c>
      <c r="Q96" s="102"/>
      <c r="R96" s="100">
        <v>-3.1700000000000004</v>
      </c>
      <c r="S96" s="102"/>
      <c r="T96" s="103">
        <v>3</v>
      </c>
      <c r="U96" s="103">
        <v>3</v>
      </c>
      <c r="V96" s="104">
        <v>2.8</v>
      </c>
      <c r="W96" s="105">
        <v>0.3</v>
      </c>
      <c r="X96" s="106">
        <v>84</v>
      </c>
      <c r="Y96" s="104">
        <v>0.6</v>
      </c>
      <c r="Z96" s="105">
        <v>7.0000000000000007E-2</v>
      </c>
      <c r="AA96" s="106">
        <v>18</v>
      </c>
    </row>
    <row r="97" spans="1:27" ht="15.75" customHeight="1" x14ac:dyDescent="0.25">
      <c r="A97" s="96" t="s">
        <v>2490</v>
      </c>
      <c r="B97" s="96" t="s">
        <v>2491</v>
      </c>
      <c r="C97" s="96" t="s">
        <v>1737</v>
      </c>
      <c r="F97" s="97" t="s">
        <v>1737</v>
      </c>
      <c r="G97" s="98">
        <v>37.5</v>
      </c>
      <c r="H97" s="98">
        <v>8.6999999999999993</v>
      </c>
      <c r="I97" s="98">
        <v>8.6999999999999993</v>
      </c>
      <c r="J97" s="99">
        <v>0.93</v>
      </c>
      <c r="K97" s="99">
        <v>1.54</v>
      </c>
      <c r="L97" s="100">
        <v>-2.21</v>
      </c>
      <c r="M97" s="101">
        <v>43282</v>
      </c>
      <c r="N97" s="100">
        <v>-2.21</v>
      </c>
      <c r="O97" s="97" t="s">
        <v>2492</v>
      </c>
      <c r="P97" s="97" t="s">
        <v>2910</v>
      </c>
      <c r="Q97" s="102"/>
      <c r="R97" s="100">
        <v>-3.1700000000000004</v>
      </c>
      <c r="S97" s="102"/>
      <c r="T97" s="103">
        <v>3</v>
      </c>
      <c r="U97" s="103">
        <v>3</v>
      </c>
      <c r="V97" s="104">
        <v>2.9</v>
      </c>
      <c r="W97" s="105">
        <v>0.33</v>
      </c>
      <c r="X97" s="106">
        <v>109</v>
      </c>
      <c r="Y97" s="104">
        <v>0.5</v>
      </c>
      <c r="Z97" s="105">
        <v>0.06</v>
      </c>
      <c r="AA97" s="106">
        <v>19</v>
      </c>
    </row>
    <row r="98" spans="1:27" ht="15.75" customHeight="1" x14ac:dyDescent="0.25">
      <c r="A98" s="96" t="s">
        <v>2490</v>
      </c>
      <c r="B98" s="96" t="s">
        <v>2491</v>
      </c>
      <c r="C98" s="96" t="s">
        <v>1738</v>
      </c>
      <c r="F98" s="97" t="s">
        <v>1738</v>
      </c>
      <c r="G98" s="98">
        <v>52</v>
      </c>
      <c r="H98" s="98">
        <v>5.6</v>
      </c>
      <c r="I98" s="98">
        <v>5.6</v>
      </c>
      <c r="J98" s="99">
        <v>0.65</v>
      </c>
      <c r="K98" s="99">
        <v>0.85</v>
      </c>
      <c r="L98" s="100">
        <v>-2.21</v>
      </c>
      <c r="M98" s="101">
        <v>43282</v>
      </c>
      <c r="N98" s="100">
        <v>-2.21</v>
      </c>
      <c r="O98" s="97" t="s">
        <v>2492</v>
      </c>
      <c r="P98" s="97" t="s">
        <v>2911</v>
      </c>
      <c r="Q98" s="102"/>
      <c r="R98" s="100">
        <v>-3.1700000000000004</v>
      </c>
      <c r="S98" s="102"/>
      <c r="T98" s="103">
        <v>2.4700000000000002</v>
      </c>
      <c r="U98" s="103">
        <v>2.4700000000000002</v>
      </c>
      <c r="V98" s="104">
        <v>0.9</v>
      </c>
      <c r="W98" s="105">
        <v>0.16</v>
      </c>
      <c r="X98" s="106">
        <v>47</v>
      </c>
      <c r="Y98" s="104">
        <v>0.6</v>
      </c>
      <c r="Z98" s="105">
        <v>0.11</v>
      </c>
      <c r="AA98" s="106">
        <v>31</v>
      </c>
    </row>
    <row r="99" spans="1:27" ht="15.75" customHeight="1" x14ac:dyDescent="0.25">
      <c r="A99" s="96" t="s">
        <v>2490</v>
      </c>
      <c r="B99" s="96" t="s">
        <v>2491</v>
      </c>
      <c r="C99" s="96" t="s">
        <v>1739</v>
      </c>
      <c r="F99" s="97" t="s">
        <v>1739</v>
      </c>
      <c r="G99" s="98">
        <v>52</v>
      </c>
      <c r="H99" s="98">
        <v>7.8</v>
      </c>
      <c r="I99" s="98">
        <v>7.8</v>
      </c>
      <c r="J99" s="99">
        <v>0.63</v>
      </c>
      <c r="K99" s="99">
        <v>0.98</v>
      </c>
      <c r="L99" s="100">
        <v>-2.21</v>
      </c>
      <c r="M99" s="101">
        <v>43282</v>
      </c>
      <c r="N99" s="100">
        <v>-2.21</v>
      </c>
      <c r="O99" s="97" t="s">
        <v>2492</v>
      </c>
      <c r="P99" s="97" t="s">
        <v>2912</v>
      </c>
      <c r="Q99" s="102"/>
      <c r="R99" s="100">
        <v>-3.1700000000000004</v>
      </c>
      <c r="S99" s="102"/>
      <c r="T99" s="103">
        <v>3</v>
      </c>
      <c r="U99" s="103">
        <v>3</v>
      </c>
      <c r="V99" s="104">
        <v>2.2999999999999998</v>
      </c>
      <c r="W99" s="105">
        <v>0.31</v>
      </c>
      <c r="X99" s="106">
        <v>120</v>
      </c>
      <c r="Y99" s="104">
        <v>2.2000000000000002</v>
      </c>
      <c r="Z99" s="105">
        <v>0.28999999999999998</v>
      </c>
      <c r="AA99" s="106">
        <v>114</v>
      </c>
    </row>
    <row r="100" spans="1:27" ht="15.75" customHeight="1" x14ac:dyDescent="0.25">
      <c r="A100" s="96" t="s">
        <v>2490</v>
      </c>
      <c r="B100" s="96" t="s">
        <v>2491</v>
      </c>
      <c r="C100" s="96" t="s">
        <v>1740</v>
      </c>
      <c r="F100" s="97" t="s">
        <v>1740</v>
      </c>
      <c r="G100" s="98">
        <v>6.5</v>
      </c>
      <c r="H100" s="98">
        <v>7.9</v>
      </c>
      <c r="I100" s="98">
        <v>7.9</v>
      </c>
      <c r="J100" s="99">
        <v>0.68</v>
      </c>
      <c r="K100" s="99">
        <v>1.24</v>
      </c>
      <c r="L100" s="100">
        <v>-2.21</v>
      </c>
      <c r="M100" s="101">
        <v>43282</v>
      </c>
      <c r="N100" s="100">
        <v>-2.21</v>
      </c>
      <c r="O100" s="97" t="s">
        <v>2492</v>
      </c>
      <c r="P100" s="97" t="s">
        <v>2913</v>
      </c>
      <c r="Q100" s="102"/>
      <c r="R100" s="100">
        <v>-3.1700000000000004</v>
      </c>
      <c r="S100" s="102"/>
      <c r="T100" s="103">
        <v>3</v>
      </c>
      <c r="U100" s="103">
        <v>3</v>
      </c>
      <c r="V100" s="104">
        <v>3</v>
      </c>
      <c r="W100" s="105">
        <v>0.39</v>
      </c>
      <c r="X100" s="106">
        <v>20</v>
      </c>
      <c r="Y100" s="104">
        <v>1.2</v>
      </c>
      <c r="Z100" s="105">
        <v>0.15</v>
      </c>
      <c r="AA100" s="106">
        <v>8</v>
      </c>
    </row>
    <row r="101" spans="1:27" ht="15.75" customHeight="1" x14ac:dyDescent="0.25">
      <c r="A101" s="96" t="s">
        <v>2490</v>
      </c>
      <c r="B101" s="96" t="s">
        <v>2491</v>
      </c>
      <c r="C101" s="96" t="s">
        <v>1741</v>
      </c>
      <c r="F101" s="97" t="s">
        <v>1741</v>
      </c>
      <c r="G101" s="98">
        <v>28</v>
      </c>
      <c r="H101" s="98">
        <v>8.1</v>
      </c>
      <c r="I101" s="98">
        <v>8.1</v>
      </c>
      <c r="J101" s="99">
        <v>0.95</v>
      </c>
      <c r="K101" s="99">
        <v>1.1200000000000001</v>
      </c>
      <c r="L101" s="100">
        <v>-2.21</v>
      </c>
      <c r="M101" s="101">
        <v>43282</v>
      </c>
      <c r="N101" s="100">
        <v>-2.21</v>
      </c>
      <c r="O101" s="97" t="s">
        <v>2492</v>
      </c>
      <c r="P101" s="97" t="s">
        <v>2914</v>
      </c>
      <c r="Q101" s="102"/>
      <c r="R101" s="100">
        <v>-3.1700000000000004</v>
      </c>
      <c r="S101" s="102"/>
      <c r="T101" s="103">
        <v>3</v>
      </c>
      <c r="U101" s="103">
        <v>3</v>
      </c>
      <c r="V101" s="104">
        <v>2</v>
      </c>
      <c r="W101" s="105">
        <v>0.24</v>
      </c>
      <c r="X101" s="106">
        <v>56</v>
      </c>
      <c r="Y101" s="104">
        <v>0.9</v>
      </c>
      <c r="Z101" s="105">
        <v>0.11</v>
      </c>
      <c r="AA101" s="106">
        <v>25</v>
      </c>
    </row>
    <row r="102" spans="1:27" ht="15.75" customHeight="1" x14ac:dyDescent="0.25">
      <c r="A102" s="96" t="s">
        <v>2490</v>
      </c>
      <c r="B102" s="96" t="s">
        <v>2491</v>
      </c>
      <c r="C102" s="96" t="s">
        <v>1742</v>
      </c>
      <c r="F102" s="97" t="s">
        <v>1742</v>
      </c>
      <c r="G102" s="98">
        <v>8</v>
      </c>
      <c r="H102" s="98">
        <v>12</v>
      </c>
      <c r="I102" s="98">
        <v>12</v>
      </c>
      <c r="J102" s="99">
        <v>0.76</v>
      </c>
      <c r="K102" s="99">
        <v>1.33</v>
      </c>
      <c r="L102" s="100">
        <v>-2.21</v>
      </c>
      <c r="M102" s="101">
        <v>43282</v>
      </c>
      <c r="N102" s="100">
        <v>-2.21</v>
      </c>
      <c r="O102" s="97" t="s">
        <v>2492</v>
      </c>
      <c r="P102" s="97" t="s">
        <v>2915</v>
      </c>
      <c r="Q102" s="102"/>
      <c r="R102" s="100">
        <v>-3.1700000000000004</v>
      </c>
      <c r="S102" s="102"/>
      <c r="T102" s="103">
        <v>3</v>
      </c>
      <c r="U102" s="103">
        <v>3</v>
      </c>
      <c r="V102" s="104">
        <v>4.5</v>
      </c>
      <c r="W102" s="105">
        <v>0.38</v>
      </c>
      <c r="X102" s="106">
        <v>36</v>
      </c>
      <c r="Y102" s="104">
        <v>2.6</v>
      </c>
      <c r="Z102" s="105">
        <v>0.21</v>
      </c>
      <c r="AA102" s="106">
        <v>21</v>
      </c>
    </row>
    <row r="103" spans="1:27" ht="15.75" customHeight="1" x14ac:dyDescent="0.25">
      <c r="A103" s="96" t="s">
        <v>2490</v>
      </c>
      <c r="B103" s="96" t="s">
        <v>2491</v>
      </c>
      <c r="C103" s="96" t="s">
        <v>1743</v>
      </c>
      <c r="F103" s="97" t="s">
        <v>1743</v>
      </c>
      <c r="G103" s="98">
        <v>39</v>
      </c>
      <c r="H103" s="98">
        <v>3.1</v>
      </c>
      <c r="I103" s="98">
        <v>3.1</v>
      </c>
      <c r="J103" s="99">
        <v>0.47</v>
      </c>
      <c r="K103" s="99">
        <v>0.97</v>
      </c>
      <c r="L103" s="100">
        <v>-2.21</v>
      </c>
      <c r="M103" s="101">
        <v>43282</v>
      </c>
      <c r="N103" s="100">
        <v>-2.21</v>
      </c>
      <c r="O103" s="97" t="s">
        <v>2492</v>
      </c>
      <c r="P103" s="97" t="s">
        <v>2916</v>
      </c>
      <c r="Q103" s="102"/>
      <c r="R103" s="100">
        <v>-2.9200000000000004</v>
      </c>
      <c r="S103" s="102"/>
      <c r="T103" s="103">
        <v>2.1</v>
      </c>
      <c r="U103" s="103">
        <v>2.1</v>
      </c>
      <c r="V103" s="104">
        <v>1.1000000000000001</v>
      </c>
      <c r="W103" s="105">
        <v>0.37</v>
      </c>
      <c r="X103" s="106">
        <v>43</v>
      </c>
      <c r="Y103" s="104">
        <v>0.2</v>
      </c>
      <c r="Z103" s="105">
        <v>7.0000000000000007E-2</v>
      </c>
      <c r="AA103" s="106">
        <v>8</v>
      </c>
    </row>
    <row r="104" spans="1:27" ht="15.75" customHeight="1" x14ac:dyDescent="0.25">
      <c r="A104" s="96" t="s">
        <v>2490</v>
      </c>
      <c r="B104" s="96" t="s">
        <v>2491</v>
      </c>
      <c r="C104" s="96" t="s">
        <v>1744</v>
      </c>
      <c r="F104" s="97" t="s">
        <v>1744</v>
      </c>
      <c r="G104" s="98">
        <v>8.5</v>
      </c>
      <c r="H104" s="98">
        <v>7.3</v>
      </c>
      <c r="I104" s="98">
        <v>7.3</v>
      </c>
      <c r="J104" s="99">
        <v>0.68</v>
      </c>
      <c r="K104" s="99">
        <v>1.38</v>
      </c>
      <c r="L104" s="100">
        <v>-2.2200000000000002</v>
      </c>
      <c r="M104" s="101">
        <v>43282</v>
      </c>
      <c r="N104" s="100">
        <v>-2.2200000000000002</v>
      </c>
      <c r="O104" s="97" t="s">
        <v>2492</v>
      </c>
      <c r="P104" s="97" t="s">
        <v>2917</v>
      </c>
      <c r="Q104" s="102"/>
      <c r="R104" s="100">
        <v>-3.1700000000000004</v>
      </c>
      <c r="S104" s="102"/>
      <c r="T104" s="103">
        <v>3</v>
      </c>
      <c r="U104" s="103">
        <v>3</v>
      </c>
      <c r="V104" s="104">
        <v>2.6</v>
      </c>
      <c r="W104" s="105">
        <v>0.36</v>
      </c>
      <c r="X104" s="106">
        <v>22</v>
      </c>
      <c r="Y104" s="104">
        <v>0.7</v>
      </c>
      <c r="Z104" s="105">
        <v>0.1</v>
      </c>
      <c r="AA104" s="106">
        <v>6</v>
      </c>
    </row>
    <row r="105" spans="1:27" ht="15.75" customHeight="1" x14ac:dyDescent="0.25">
      <c r="A105" s="96" t="s">
        <v>2490</v>
      </c>
      <c r="B105" s="96" t="s">
        <v>2491</v>
      </c>
      <c r="C105" s="96" t="s">
        <v>1745</v>
      </c>
      <c r="F105" s="97" t="s">
        <v>1745</v>
      </c>
      <c r="G105" s="98">
        <v>25</v>
      </c>
      <c r="H105" s="98">
        <v>14.3</v>
      </c>
      <c r="I105" s="98">
        <v>14.3</v>
      </c>
      <c r="J105" s="99">
        <v>0.68</v>
      </c>
      <c r="K105" s="99">
        <v>1.05</v>
      </c>
      <c r="L105" s="100">
        <v>-2.2200000000000002</v>
      </c>
      <c r="M105" s="101">
        <v>43282</v>
      </c>
      <c r="N105" s="100">
        <v>-2.2200000000000002</v>
      </c>
      <c r="O105" s="97" t="s">
        <v>2492</v>
      </c>
      <c r="P105" s="97" t="s">
        <v>2918</v>
      </c>
      <c r="Q105" s="102"/>
      <c r="R105" s="100">
        <v>-3.1700000000000004</v>
      </c>
      <c r="S105" s="102"/>
      <c r="T105" s="103">
        <v>3</v>
      </c>
      <c r="U105" s="103">
        <v>3</v>
      </c>
      <c r="V105" s="104">
        <v>3.6</v>
      </c>
      <c r="W105" s="105">
        <v>0.25</v>
      </c>
      <c r="X105" s="106">
        <v>90</v>
      </c>
      <c r="Y105" s="104">
        <v>2.9</v>
      </c>
      <c r="Z105" s="105">
        <v>0.21</v>
      </c>
      <c r="AA105" s="106">
        <v>73</v>
      </c>
    </row>
    <row r="106" spans="1:27" ht="15.75" customHeight="1" x14ac:dyDescent="0.25">
      <c r="A106" s="96" t="s">
        <v>2490</v>
      </c>
      <c r="B106" s="96" t="s">
        <v>2491</v>
      </c>
      <c r="C106" s="96" t="s">
        <v>1746</v>
      </c>
      <c r="F106" s="97" t="s">
        <v>1746</v>
      </c>
      <c r="G106" s="98">
        <v>25</v>
      </c>
      <c r="H106" s="98">
        <v>7</v>
      </c>
      <c r="I106" s="98">
        <v>7</v>
      </c>
      <c r="J106" s="99">
        <v>0.65</v>
      </c>
      <c r="K106" s="99">
        <v>1.1399999999999999</v>
      </c>
      <c r="L106" s="100">
        <v>-2.2200000000000002</v>
      </c>
      <c r="M106" s="101">
        <v>43282</v>
      </c>
      <c r="N106" s="100">
        <v>-2.2200000000000002</v>
      </c>
      <c r="O106" s="97" t="s">
        <v>2492</v>
      </c>
      <c r="P106" s="97" t="s">
        <v>2919</v>
      </c>
      <c r="Q106" s="102"/>
      <c r="R106" s="100">
        <v>-3.1700000000000004</v>
      </c>
      <c r="S106" s="102"/>
      <c r="T106" s="103">
        <v>3</v>
      </c>
      <c r="U106" s="103">
        <v>3</v>
      </c>
      <c r="V106" s="104">
        <v>2.2999999999999998</v>
      </c>
      <c r="W106" s="105">
        <v>0.32</v>
      </c>
      <c r="X106" s="106">
        <v>58</v>
      </c>
      <c r="Y106" s="104">
        <v>1.1000000000000001</v>
      </c>
      <c r="Z106" s="105">
        <v>0.16</v>
      </c>
      <c r="AA106" s="106">
        <v>28</v>
      </c>
    </row>
    <row r="107" spans="1:27" ht="15.75" customHeight="1" x14ac:dyDescent="0.25">
      <c r="A107" s="96" t="s">
        <v>2490</v>
      </c>
      <c r="B107" s="96" t="s">
        <v>2491</v>
      </c>
      <c r="C107" s="96" t="s">
        <v>1747</v>
      </c>
      <c r="F107" s="97" t="s">
        <v>1747</v>
      </c>
      <c r="G107" s="98">
        <v>25</v>
      </c>
      <c r="H107" s="98">
        <v>8.4</v>
      </c>
      <c r="I107" s="98">
        <v>8.4</v>
      </c>
      <c r="J107" s="99">
        <v>0.62</v>
      </c>
      <c r="K107" s="99">
        <v>1.07</v>
      </c>
      <c r="L107" s="100">
        <v>-2.2200000000000002</v>
      </c>
      <c r="M107" s="101">
        <v>43282</v>
      </c>
      <c r="N107" s="100">
        <v>-2.2200000000000002</v>
      </c>
      <c r="O107" s="97" t="s">
        <v>2492</v>
      </c>
      <c r="P107" s="97" t="s">
        <v>2920</v>
      </c>
      <c r="Q107" s="102"/>
      <c r="R107" s="100">
        <v>-3.1700000000000004</v>
      </c>
      <c r="S107" s="102"/>
      <c r="T107" s="103">
        <v>3</v>
      </c>
      <c r="U107" s="103">
        <v>3</v>
      </c>
      <c r="V107" s="104">
        <v>2.6</v>
      </c>
      <c r="W107" s="105">
        <v>0.31</v>
      </c>
      <c r="X107" s="106">
        <v>65</v>
      </c>
      <c r="Y107" s="104">
        <v>1.8</v>
      </c>
      <c r="Z107" s="105">
        <v>0.21</v>
      </c>
      <c r="AA107" s="106">
        <v>45</v>
      </c>
    </row>
    <row r="108" spans="1:27" ht="15.75" customHeight="1" x14ac:dyDescent="0.25">
      <c r="A108" s="96" t="s">
        <v>2490</v>
      </c>
      <c r="B108" s="96" t="s">
        <v>2491</v>
      </c>
      <c r="C108" s="96" t="s">
        <v>1748</v>
      </c>
      <c r="F108" s="97" t="s">
        <v>1748</v>
      </c>
      <c r="G108" s="98">
        <v>22.5</v>
      </c>
      <c r="H108" s="98">
        <v>7.4</v>
      </c>
      <c r="I108" s="98">
        <v>7.4</v>
      </c>
      <c r="J108" s="99">
        <v>0.66</v>
      </c>
      <c r="K108" s="99">
        <v>1.06</v>
      </c>
      <c r="L108" s="100">
        <v>-2.2200000000000002</v>
      </c>
      <c r="M108" s="101">
        <v>43282</v>
      </c>
      <c r="N108" s="100">
        <v>-2.2200000000000002</v>
      </c>
      <c r="O108" s="97" t="s">
        <v>2492</v>
      </c>
      <c r="P108" s="97" t="s">
        <v>2921</v>
      </c>
      <c r="Q108" s="102"/>
      <c r="R108" s="100">
        <v>-3.1700000000000004</v>
      </c>
      <c r="S108" s="102"/>
      <c r="T108" s="103">
        <v>3</v>
      </c>
      <c r="U108" s="103">
        <v>3</v>
      </c>
      <c r="V108" s="104">
        <v>1.6</v>
      </c>
      <c r="W108" s="105">
        <v>0.21</v>
      </c>
      <c r="X108" s="106">
        <v>36</v>
      </c>
      <c r="Y108" s="104">
        <v>1.1000000000000001</v>
      </c>
      <c r="Z108" s="105">
        <v>0.16</v>
      </c>
      <c r="AA108" s="106">
        <v>25</v>
      </c>
    </row>
    <row r="109" spans="1:27" ht="15.75" customHeight="1" x14ac:dyDescent="0.25">
      <c r="A109" s="96" t="s">
        <v>2490</v>
      </c>
      <c r="B109" s="96" t="s">
        <v>2491</v>
      </c>
      <c r="C109" s="96" t="s">
        <v>1749</v>
      </c>
      <c r="F109" s="97" t="s">
        <v>1749</v>
      </c>
      <c r="G109" s="98">
        <v>19.5</v>
      </c>
      <c r="H109" s="98">
        <v>9.8000000000000007</v>
      </c>
      <c r="I109" s="98">
        <v>9.8000000000000007</v>
      </c>
      <c r="J109" s="99">
        <v>0.66</v>
      </c>
      <c r="K109" s="99">
        <v>1</v>
      </c>
      <c r="L109" s="100">
        <v>-2.2200000000000002</v>
      </c>
      <c r="M109" s="101">
        <v>43282</v>
      </c>
      <c r="N109" s="100">
        <v>-2.2200000000000002</v>
      </c>
      <c r="O109" s="97" t="s">
        <v>2492</v>
      </c>
      <c r="P109" s="97" t="s">
        <v>2922</v>
      </c>
      <c r="Q109" s="102"/>
      <c r="R109" s="100">
        <v>-3.1700000000000004</v>
      </c>
      <c r="S109" s="102"/>
      <c r="T109" s="103">
        <v>3</v>
      </c>
      <c r="U109" s="103">
        <v>3</v>
      </c>
      <c r="V109" s="104">
        <v>2</v>
      </c>
      <c r="W109" s="105">
        <v>0.21</v>
      </c>
      <c r="X109" s="106">
        <v>39</v>
      </c>
      <c r="Y109" s="104">
        <v>1.9</v>
      </c>
      <c r="Z109" s="105">
        <v>0.19</v>
      </c>
      <c r="AA109" s="106">
        <v>37</v>
      </c>
    </row>
    <row r="110" spans="1:27" ht="15.75" customHeight="1" x14ac:dyDescent="0.25">
      <c r="A110" s="96" t="s">
        <v>2490</v>
      </c>
      <c r="B110" s="96" t="s">
        <v>2491</v>
      </c>
      <c r="C110" s="96" t="s">
        <v>1750</v>
      </c>
      <c r="F110" s="97" t="s">
        <v>1750</v>
      </c>
      <c r="G110" s="98">
        <v>18</v>
      </c>
      <c r="H110" s="98">
        <v>9.5</v>
      </c>
      <c r="I110" s="98">
        <v>9.5</v>
      </c>
      <c r="J110" s="99">
        <v>0.68</v>
      </c>
      <c r="K110" s="99">
        <v>1.1399999999999999</v>
      </c>
      <c r="L110" s="100">
        <v>-2.2200000000000002</v>
      </c>
      <c r="M110" s="101">
        <v>43282</v>
      </c>
      <c r="N110" s="100">
        <v>-2.2200000000000002</v>
      </c>
      <c r="O110" s="97" t="s">
        <v>2492</v>
      </c>
      <c r="P110" s="97" t="s">
        <v>2923</v>
      </c>
      <c r="Q110" s="102"/>
      <c r="R110" s="100">
        <v>-3.1700000000000004</v>
      </c>
      <c r="S110" s="102"/>
      <c r="T110" s="103">
        <v>3</v>
      </c>
      <c r="U110" s="103">
        <v>3</v>
      </c>
      <c r="V110" s="104">
        <v>2.7</v>
      </c>
      <c r="W110" s="105">
        <v>0.28000000000000003</v>
      </c>
      <c r="X110" s="106">
        <v>49</v>
      </c>
      <c r="Y110" s="104">
        <v>1.9</v>
      </c>
      <c r="Z110" s="105">
        <v>0.2</v>
      </c>
      <c r="AA110" s="106">
        <v>34</v>
      </c>
    </row>
    <row r="111" spans="1:27" ht="15.75" customHeight="1" x14ac:dyDescent="0.25">
      <c r="A111" s="96" t="s">
        <v>2490</v>
      </c>
      <c r="B111" s="96" t="s">
        <v>2491</v>
      </c>
      <c r="C111" s="96" t="s">
        <v>1751</v>
      </c>
      <c r="F111" s="97" t="s">
        <v>1751</v>
      </c>
      <c r="G111" s="98">
        <v>21</v>
      </c>
      <c r="H111" s="98">
        <v>11.7</v>
      </c>
      <c r="I111" s="98">
        <v>11.7</v>
      </c>
      <c r="J111" s="99">
        <v>0.68</v>
      </c>
      <c r="K111" s="99">
        <v>1.17</v>
      </c>
      <c r="L111" s="100">
        <v>-2.2200000000000002</v>
      </c>
      <c r="M111" s="101">
        <v>43282</v>
      </c>
      <c r="N111" s="100">
        <v>-2.2200000000000002</v>
      </c>
      <c r="O111" s="97" t="s">
        <v>2492</v>
      </c>
      <c r="P111" s="97" t="s">
        <v>2924</v>
      </c>
      <c r="Q111" s="102"/>
      <c r="R111" s="100">
        <v>-3.1700000000000004</v>
      </c>
      <c r="S111" s="102"/>
      <c r="T111" s="103">
        <v>3</v>
      </c>
      <c r="U111" s="103">
        <v>3</v>
      </c>
      <c r="V111" s="104">
        <v>2.5</v>
      </c>
      <c r="W111" s="105">
        <v>0.22</v>
      </c>
      <c r="X111" s="106">
        <v>53</v>
      </c>
      <c r="Y111" s="104">
        <v>1.9</v>
      </c>
      <c r="Z111" s="105">
        <v>0.17</v>
      </c>
      <c r="AA111" s="106">
        <v>40</v>
      </c>
    </row>
    <row r="112" spans="1:27" ht="15.75" customHeight="1" x14ac:dyDescent="0.25">
      <c r="A112" s="96" t="s">
        <v>2490</v>
      </c>
      <c r="B112" s="96" t="s">
        <v>2491</v>
      </c>
      <c r="C112" s="96" t="s">
        <v>1752</v>
      </c>
      <c r="F112" s="97" t="s">
        <v>1752</v>
      </c>
      <c r="G112" s="98">
        <v>25</v>
      </c>
      <c r="H112" s="98">
        <v>7.4</v>
      </c>
      <c r="I112" s="98">
        <v>7.4</v>
      </c>
      <c r="J112" s="99">
        <v>0.76</v>
      </c>
      <c r="K112" s="99">
        <v>1.08</v>
      </c>
      <c r="L112" s="100">
        <v>-2.2200000000000002</v>
      </c>
      <c r="M112" s="101">
        <v>43282</v>
      </c>
      <c r="N112" s="100">
        <v>-2.2200000000000002</v>
      </c>
      <c r="O112" s="97" t="s">
        <v>2492</v>
      </c>
      <c r="P112" s="97" t="s">
        <v>2925</v>
      </c>
      <c r="Q112" s="102"/>
      <c r="R112" s="100">
        <v>-3.1700000000000004</v>
      </c>
      <c r="S112" s="102"/>
      <c r="T112" s="103">
        <v>3</v>
      </c>
      <c r="U112" s="103">
        <v>3</v>
      </c>
      <c r="V112" s="104">
        <v>1.4</v>
      </c>
      <c r="W112" s="105">
        <v>0.19</v>
      </c>
      <c r="X112" s="106">
        <v>35</v>
      </c>
      <c r="Y112" s="104">
        <v>0.7</v>
      </c>
      <c r="Z112" s="105">
        <v>0.09</v>
      </c>
      <c r="AA112" s="106">
        <v>18</v>
      </c>
    </row>
    <row r="113" spans="1:27" ht="15.75" customHeight="1" x14ac:dyDescent="0.25">
      <c r="A113" s="96" t="s">
        <v>2490</v>
      </c>
      <c r="B113" s="96" t="s">
        <v>2491</v>
      </c>
      <c r="C113" s="96" t="s">
        <v>1753</v>
      </c>
      <c r="F113" s="97" t="s">
        <v>1753</v>
      </c>
      <c r="G113" s="98">
        <v>28</v>
      </c>
      <c r="H113" s="98">
        <v>4.4000000000000004</v>
      </c>
      <c r="I113" s="98">
        <v>4.4000000000000004</v>
      </c>
      <c r="J113" s="99">
        <v>0.35</v>
      </c>
      <c r="K113" s="99">
        <v>0.89</v>
      </c>
      <c r="L113" s="100">
        <v>-2.2200000000000002</v>
      </c>
      <c r="M113" s="101">
        <v>43282</v>
      </c>
      <c r="N113" s="100">
        <v>-2.2200000000000002</v>
      </c>
      <c r="O113" s="97" t="s">
        <v>2492</v>
      </c>
      <c r="P113" s="97" t="s">
        <v>2926</v>
      </c>
      <c r="Q113" s="102"/>
      <c r="R113" s="100">
        <v>-3.1700000000000004</v>
      </c>
      <c r="S113" s="102"/>
      <c r="T113" s="103">
        <v>1.96</v>
      </c>
      <c r="U113" s="103">
        <v>1.96</v>
      </c>
      <c r="V113" s="104">
        <v>1.2</v>
      </c>
      <c r="W113" s="105">
        <v>0.28000000000000003</v>
      </c>
      <c r="X113" s="106">
        <v>34</v>
      </c>
      <c r="Y113" s="104">
        <v>0.7</v>
      </c>
      <c r="Z113" s="105">
        <v>0.17</v>
      </c>
      <c r="AA113" s="106">
        <v>20</v>
      </c>
    </row>
    <row r="114" spans="1:27" ht="15.75" customHeight="1" x14ac:dyDescent="0.25">
      <c r="A114" s="96" t="s">
        <v>2490</v>
      </c>
      <c r="B114" s="96" t="s">
        <v>2491</v>
      </c>
      <c r="C114" s="96" t="s">
        <v>1754</v>
      </c>
      <c r="F114" s="97" t="s">
        <v>1754</v>
      </c>
      <c r="G114" s="98">
        <v>38</v>
      </c>
      <c r="H114" s="98">
        <v>11</v>
      </c>
      <c r="I114" s="98">
        <v>11</v>
      </c>
      <c r="J114" s="99">
        <v>0.68</v>
      </c>
      <c r="K114" s="99">
        <v>1.18</v>
      </c>
      <c r="L114" s="100">
        <v>-2.19</v>
      </c>
      <c r="M114" s="101">
        <v>43282</v>
      </c>
      <c r="N114" s="100">
        <v>-2.19</v>
      </c>
      <c r="O114" s="97" t="s">
        <v>2492</v>
      </c>
      <c r="P114" s="97" t="s">
        <v>2927</v>
      </c>
      <c r="Q114" s="102"/>
      <c r="R114" s="100">
        <v>-3.1700000000000004</v>
      </c>
      <c r="S114" s="102"/>
      <c r="T114" s="103">
        <v>3</v>
      </c>
      <c r="U114" s="103">
        <v>3</v>
      </c>
      <c r="V114" s="104">
        <v>3.1</v>
      </c>
      <c r="W114" s="105">
        <v>0.28000000000000003</v>
      </c>
      <c r="X114" s="106">
        <v>118</v>
      </c>
      <c r="Y114" s="104">
        <v>2</v>
      </c>
      <c r="Z114" s="105">
        <v>0.18</v>
      </c>
      <c r="AA114" s="106">
        <v>76</v>
      </c>
    </row>
    <row r="115" spans="1:27" ht="15.75" customHeight="1" x14ac:dyDescent="0.25">
      <c r="A115" s="96" t="s">
        <v>2490</v>
      </c>
      <c r="B115" s="96" t="s">
        <v>2491</v>
      </c>
      <c r="C115" s="96" t="s">
        <v>1755</v>
      </c>
      <c r="F115" s="97" t="s">
        <v>1755</v>
      </c>
      <c r="G115" s="98">
        <v>42</v>
      </c>
      <c r="H115" s="98">
        <v>15.4</v>
      </c>
      <c r="I115" s="98">
        <v>15.4</v>
      </c>
      <c r="J115" s="99">
        <v>0.68</v>
      </c>
      <c r="K115" s="99">
        <v>1.1399999999999999</v>
      </c>
      <c r="L115" s="100">
        <v>-2.19</v>
      </c>
      <c r="M115" s="101">
        <v>43282</v>
      </c>
      <c r="N115" s="100">
        <v>-2.19</v>
      </c>
      <c r="O115" s="97" t="s">
        <v>2492</v>
      </c>
      <c r="P115" s="97" t="s">
        <v>2928</v>
      </c>
      <c r="Q115" s="102"/>
      <c r="R115" s="100">
        <v>-3.1700000000000004</v>
      </c>
      <c r="S115" s="102"/>
      <c r="T115" s="103">
        <v>3</v>
      </c>
      <c r="U115" s="103">
        <v>3</v>
      </c>
      <c r="V115" s="104">
        <v>5.0999999999999996</v>
      </c>
      <c r="W115" s="105">
        <v>0.34</v>
      </c>
      <c r="X115" s="106">
        <v>214</v>
      </c>
      <c r="Y115" s="104">
        <v>4.4000000000000004</v>
      </c>
      <c r="Z115" s="105">
        <v>0.28999999999999998</v>
      </c>
      <c r="AA115" s="106">
        <v>185</v>
      </c>
    </row>
    <row r="116" spans="1:27" ht="15.75" customHeight="1" x14ac:dyDescent="0.25">
      <c r="A116" s="96" t="s">
        <v>2490</v>
      </c>
      <c r="B116" s="96" t="s">
        <v>2491</v>
      </c>
      <c r="C116" s="96" t="s">
        <v>1756</v>
      </c>
      <c r="F116" s="97" t="s">
        <v>1756</v>
      </c>
      <c r="G116" s="98">
        <v>24</v>
      </c>
      <c r="H116" s="98">
        <v>23.3</v>
      </c>
      <c r="I116" s="98">
        <v>23.3</v>
      </c>
      <c r="J116" s="99">
        <v>0.63</v>
      </c>
      <c r="K116" s="99">
        <v>1.19</v>
      </c>
      <c r="L116" s="100">
        <v>-2.19</v>
      </c>
      <c r="M116" s="101">
        <v>43282</v>
      </c>
      <c r="N116" s="100">
        <v>-2.19</v>
      </c>
      <c r="O116" s="97" t="s">
        <v>2492</v>
      </c>
      <c r="P116" s="97" t="s">
        <v>2929</v>
      </c>
      <c r="Q116" s="102"/>
      <c r="R116" s="100">
        <v>-3.1700000000000004</v>
      </c>
      <c r="S116" s="102"/>
      <c r="T116" s="103">
        <v>3</v>
      </c>
      <c r="U116" s="103">
        <v>3</v>
      </c>
      <c r="V116" s="104">
        <v>8.1999999999999993</v>
      </c>
      <c r="W116" s="105">
        <v>0.35</v>
      </c>
      <c r="X116" s="106">
        <v>197</v>
      </c>
      <c r="Y116" s="104">
        <v>7.3</v>
      </c>
      <c r="Z116" s="105">
        <v>0.32</v>
      </c>
      <c r="AA116" s="106">
        <v>175</v>
      </c>
    </row>
    <row r="117" spans="1:27" ht="15.75" customHeight="1" x14ac:dyDescent="0.25">
      <c r="A117" s="96" t="s">
        <v>2490</v>
      </c>
      <c r="B117" s="96" t="s">
        <v>2491</v>
      </c>
      <c r="C117" s="96" t="s">
        <v>1757</v>
      </c>
      <c r="F117" s="97" t="s">
        <v>1757</v>
      </c>
      <c r="G117" s="98">
        <v>16</v>
      </c>
      <c r="H117" s="98">
        <v>5.4</v>
      </c>
      <c r="I117" s="98">
        <v>5.4</v>
      </c>
      <c r="J117" s="99">
        <v>0.53</v>
      </c>
      <c r="K117" s="99">
        <v>0.88</v>
      </c>
      <c r="L117" s="100">
        <v>-2.19</v>
      </c>
      <c r="M117" s="101">
        <v>43282</v>
      </c>
      <c r="N117" s="100">
        <v>-2.19</v>
      </c>
      <c r="O117" s="97" t="s">
        <v>2492</v>
      </c>
      <c r="P117" s="97" t="s">
        <v>2930</v>
      </c>
      <c r="Q117" s="102"/>
      <c r="R117" s="100">
        <v>-3.1700000000000004</v>
      </c>
      <c r="S117" s="102"/>
      <c r="T117" s="103">
        <v>2.4</v>
      </c>
      <c r="U117" s="103">
        <v>2.4</v>
      </c>
      <c r="V117" s="104">
        <v>1.3</v>
      </c>
      <c r="W117" s="105">
        <v>0.24</v>
      </c>
      <c r="X117" s="106">
        <v>21</v>
      </c>
      <c r="Y117" s="104">
        <v>0.9</v>
      </c>
      <c r="Z117" s="105">
        <v>0.17</v>
      </c>
      <c r="AA117" s="106">
        <v>14</v>
      </c>
    </row>
    <row r="118" spans="1:27" ht="15.75" customHeight="1" x14ac:dyDescent="0.25">
      <c r="A118" s="96" t="s">
        <v>2490</v>
      </c>
      <c r="B118" s="96" t="s">
        <v>2491</v>
      </c>
      <c r="C118" s="96" t="s">
        <v>1758</v>
      </c>
      <c r="F118" s="97" t="s">
        <v>1758</v>
      </c>
      <c r="G118" s="98">
        <v>24</v>
      </c>
      <c r="H118" s="98">
        <v>5.6</v>
      </c>
      <c r="I118" s="98">
        <v>5.6</v>
      </c>
      <c r="J118" s="99">
        <v>0.53</v>
      </c>
      <c r="K118" s="99">
        <v>0.83</v>
      </c>
      <c r="L118" s="100">
        <v>-2.19</v>
      </c>
      <c r="M118" s="101">
        <v>43282</v>
      </c>
      <c r="N118" s="100">
        <v>-2.19</v>
      </c>
      <c r="O118" s="97" t="s">
        <v>2492</v>
      </c>
      <c r="P118" s="97" t="s">
        <v>2931</v>
      </c>
      <c r="Q118" s="102"/>
      <c r="R118" s="100">
        <v>-3.1700000000000004</v>
      </c>
      <c r="S118" s="102"/>
      <c r="T118" s="103">
        <v>2.4900000000000002</v>
      </c>
      <c r="U118" s="103">
        <v>2.4900000000000002</v>
      </c>
      <c r="V118" s="104">
        <v>1.4</v>
      </c>
      <c r="W118" s="105">
        <v>0.26</v>
      </c>
      <c r="X118" s="106">
        <v>34</v>
      </c>
      <c r="Y118" s="104">
        <v>1</v>
      </c>
      <c r="Z118" s="105">
        <v>0.19</v>
      </c>
      <c r="AA118" s="106">
        <v>24</v>
      </c>
    </row>
    <row r="119" spans="1:27" ht="15.75" customHeight="1" x14ac:dyDescent="0.25">
      <c r="A119" s="96" t="s">
        <v>2490</v>
      </c>
      <c r="B119" s="96" t="s">
        <v>2491</v>
      </c>
      <c r="C119" s="96" t="s">
        <v>1759</v>
      </c>
      <c r="F119" s="97" t="s">
        <v>1759</v>
      </c>
      <c r="G119" s="98">
        <v>44.5</v>
      </c>
      <c r="H119" s="98">
        <v>7.5</v>
      </c>
      <c r="I119" s="98">
        <v>7.5</v>
      </c>
      <c r="J119" s="99">
        <v>0.67</v>
      </c>
      <c r="K119" s="99">
        <v>0.86</v>
      </c>
      <c r="L119" s="100">
        <v>-2.19</v>
      </c>
      <c r="M119" s="101">
        <v>43282</v>
      </c>
      <c r="N119" s="100">
        <v>-2.19</v>
      </c>
      <c r="O119" s="97" t="s">
        <v>2492</v>
      </c>
      <c r="P119" s="97" t="s">
        <v>2932</v>
      </c>
      <c r="Q119" s="102"/>
      <c r="R119" s="100">
        <v>-3.1700000000000004</v>
      </c>
      <c r="S119" s="102"/>
      <c r="T119" s="103">
        <v>3</v>
      </c>
      <c r="U119" s="103">
        <v>3</v>
      </c>
      <c r="V119" s="104">
        <v>1.7</v>
      </c>
      <c r="W119" s="105">
        <v>0.23</v>
      </c>
      <c r="X119" s="106">
        <v>76</v>
      </c>
      <c r="Y119" s="104">
        <v>1.4</v>
      </c>
      <c r="Z119" s="105">
        <v>0.19</v>
      </c>
      <c r="AA119" s="106">
        <v>62</v>
      </c>
    </row>
    <row r="120" spans="1:27" ht="15.75" customHeight="1" x14ac:dyDescent="0.25">
      <c r="A120" s="96" t="s">
        <v>2490</v>
      </c>
      <c r="B120" s="96" t="s">
        <v>2491</v>
      </c>
      <c r="C120" s="96" t="s">
        <v>1760</v>
      </c>
      <c r="F120" s="97" t="s">
        <v>1760</v>
      </c>
      <c r="G120" s="98">
        <v>41.5</v>
      </c>
      <c r="H120" s="98">
        <v>7.2</v>
      </c>
      <c r="I120" s="98">
        <v>7.2</v>
      </c>
      <c r="J120" s="99">
        <v>0.66</v>
      </c>
      <c r="K120" s="99">
        <v>1.0900000000000001</v>
      </c>
      <c r="L120" s="100">
        <v>-2.19</v>
      </c>
      <c r="M120" s="101">
        <v>43282</v>
      </c>
      <c r="N120" s="100">
        <v>-2.19</v>
      </c>
      <c r="O120" s="97" t="s">
        <v>2492</v>
      </c>
      <c r="P120" s="97" t="s">
        <v>2933</v>
      </c>
      <c r="Q120" s="102"/>
      <c r="R120" s="100">
        <v>-3.1700000000000004</v>
      </c>
      <c r="S120" s="102"/>
      <c r="T120" s="103">
        <v>3</v>
      </c>
      <c r="U120" s="103">
        <v>3</v>
      </c>
      <c r="V120" s="104">
        <v>1.7</v>
      </c>
      <c r="W120" s="105">
        <v>0.24</v>
      </c>
      <c r="X120" s="106">
        <v>71</v>
      </c>
      <c r="Y120" s="104">
        <v>1.1000000000000001</v>
      </c>
      <c r="Z120" s="105">
        <v>0.16</v>
      </c>
      <c r="AA120" s="106">
        <v>46</v>
      </c>
    </row>
    <row r="121" spans="1:27" ht="15.75" customHeight="1" x14ac:dyDescent="0.25">
      <c r="A121" s="96" t="s">
        <v>2490</v>
      </c>
      <c r="B121" s="96" t="s">
        <v>2491</v>
      </c>
      <c r="C121" s="96" t="s">
        <v>1761</v>
      </c>
      <c r="F121" s="97" t="s">
        <v>1761</v>
      </c>
      <c r="G121" s="98">
        <v>49</v>
      </c>
      <c r="H121" s="98">
        <v>6.6</v>
      </c>
      <c r="I121" s="98">
        <v>6.6</v>
      </c>
      <c r="J121" s="99">
        <v>0.65</v>
      </c>
      <c r="K121" s="99">
        <v>0.95</v>
      </c>
      <c r="L121" s="100">
        <v>-2.19</v>
      </c>
      <c r="M121" s="101">
        <v>43282</v>
      </c>
      <c r="N121" s="100">
        <v>-2.19</v>
      </c>
      <c r="O121" s="97" t="s">
        <v>2492</v>
      </c>
      <c r="P121" s="97" t="s">
        <v>2934</v>
      </c>
      <c r="Q121" s="102"/>
      <c r="R121" s="100">
        <v>-3.1700000000000004</v>
      </c>
      <c r="S121" s="102"/>
      <c r="T121" s="103">
        <v>3</v>
      </c>
      <c r="U121" s="103">
        <v>3</v>
      </c>
      <c r="V121" s="104">
        <v>1.7</v>
      </c>
      <c r="W121" s="105">
        <v>0.26</v>
      </c>
      <c r="X121" s="106">
        <v>83</v>
      </c>
      <c r="Y121" s="104">
        <v>0.8</v>
      </c>
      <c r="Z121" s="105">
        <v>0.12</v>
      </c>
      <c r="AA121" s="106">
        <v>39</v>
      </c>
    </row>
    <row r="122" spans="1:27" ht="15.75" customHeight="1" x14ac:dyDescent="0.25">
      <c r="A122" s="96" t="s">
        <v>2490</v>
      </c>
      <c r="B122" s="96" t="s">
        <v>2491</v>
      </c>
      <c r="C122" s="96" t="s">
        <v>1762</v>
      </c>
      <c r="F122" s="97" t="s">
        <v>1762</v>
      </c>
      <c r="G122" s="98">
        <v>38.5</v>
      </c>
      <c r="H122" s="98">
        <v>7.9</v>
      </c>
      <c r="I122" s="98">
        <v>7.9</v>
      </c>
      <c r="J122" s="99">
        <v>0.66</v>
      </c>
      <c r="K122" s="99">
        <v>1.1100000000000001</v>
      </c>
      <c r="L122" s="100">
        <v>-2.19</v>
      </c>
      <c r="M122" s="101">
        <v>43282</v>
      </c>
      <c r="N122" s="100">
        <v>-2.19</v>
      </c>
      <c r="O122" s="97" t="s">
        <v>2492</v>
      </c>
      <c r="P122" s="97" t="s">
        <v>2935</v>
      </c>
      <c r="Q122" s="102"/>
      <c r="R122" s="100">
        <v>-3.1700000000000004</v>
      </c>
      <c r="S122" s="102"/>
      <c r="T122" s="103">
        <v>3</v>
      </c>
      <c r="U122" s="103">
        <v>3</v>
      </c>
      <c r="V122" s="104">
        <v>2.5</v>
      </c>
      <c r="W122" s="105">
        <v>0.32</v>
      </c>
      <c r="X122" s="106">
        <v>96</v>
      </c>
      <c r="Y122" s="104">
        <v>1.6</v>
      </c>
      <c r="Z122" s="105">
        <v>0.2</v>
      </c>
      <c r="AA122" s="106">
        <v>62</v>
      </c>
    </row>
    <row r="123" spans="1:27" ht="15.75" customHeight="1" x14ac:dyDescent="0.25">
      <c r="A123" s="96" t="s">
        <v>2490</v>
      </c>
      <c r="B123" s="96" t="s">
        <v>2491</v>
      </c>
      <c r="C123" s="96" t="s">
        <v>1763</v>
      </c>
      <c r="F123" s="97" t="s">
        <v>1763</v>
      </c>
      <c r="G123" s="98">
        <v>17</v>
      </c>
      <c r="H123" s="98">
        <v>10.9</v>
      </c>
      <c r="I123" s="98">
        <v>10.9</v>
      </c>
      <c r="J123" s="99">
        <v>0.73</v>
      </c>
      <c r="K123" s="99">
        <v>1.0900000000000001</v>
      </c>
      <c r="L123" s="100">
        <v>-2.19</v>
      </c>
      <c r="M123" s="101">
        <v>43282</v>
      </c>
      <c r="N123" s="100">
        <v>-2.19</v>
      </c>
      <c r="O123" s="97" t="s">
        <v>2492</v>
      </c>
      <c r="P123" s="97" t="s">
        <v>2936</v>
      </c>
      <c r="Q123" s="102"/>
      <c r="R123" s="100">
        <v>-3.1700000000000004</v>
      </c>
      <c r="S123" s="102"/>
      <c r="T123" s="103">
        <v>3</v>
      </c>
      <c r="U123" s="103">
        <v>3</v>
      </c>
      <c r="V123" s="104">
        <v>3.2</v>
      </c>
      <c r="W123" s="105">
        <v>0.3</v>
      </c>
      <c r="X123" s="106">
        <v>54</v>
      </c>
      <c r="Y123" s="104">
        <v>2.5</v>
      </c>
      <c r="Z123" s="105">
        <v>0.23</v>
      </c>
      <c r="AA123" s="106">
        <v>43</v>
      </c>
    </row>
    <row r="124" spans="1:27" ht="15.75" customHeight="1" x14ac:dyDescent="0.25">
      <c r="A124" s="96" t="s">
        <v>2490</v>
      </c>
      <c r="B124" s="96" t="s">
        <v>2491</v>
      </c>
      <c r="C124" s="96" t="s">
        <v>1764</v>
      </c>
      <c r="F124" s="97" t="s">
        <v>1764</v>
      </c>
      <c r="G124" s="98">
        <v>27</v>
      </c>
      <c r="H124" s="98">
        <v>11.8</v>
      </c>
      <c r="I124" s="98">
        <v>11.8</v>
      </c>
      <c r="J124" s="99">
        <v>0.66</v>
      </c>
      <c r="K124" s="99">
        <v>1.23</v>
      </c>
      <c r="L124" s="100">
        <v>-2.19</v>
      </c>
      <c r="M124" s="101">
        <v>43282</v>
      </c>
      <c r="N124" s="100">
        <v>-2.19</v>
      </c>
      <c r="O124" s="97" t="s">
        <v>2492</v>
      </c>
      <c r="P124" s="97" t="s">
        <v>2937</v>
      </c>
      <c r="Q124" s="102"/>
      <c r="R124" s="100">
        <v>-3.1700000000000004</v>
      </c>
      <c r="S124" s="102"/>
      <c r="T124" s="103">
        <v>3</v>
      </c>
      <c r="U124" s="103">
        <v>3</v>
      </c>
      <c r="V124" s="104">
        <v>3.3</v>
      </c>
      <c r="W124" s="105">
        <v>0.28000000000000003</v>
      </c>
      <c r="X124" s="106">
        <v>89</v>
      </c>
      <c r="Y124" s="104">
        <v>2.8</v>
      </c>
      <c r="Z124" s="105">
        <v>0.24</v>
      </c>
      <c r="AA124" s="106">
        <v>76</v>
      </c>
    </row>
    <row r="125" spans="1:27" ht="15.75" customHeight="1" x14ac:dyDescent="0.25">
      <c r="A125" s="96" t="s">
        <v>2490</v>
      </c>
      <c r="B125" s="96" t="s">
        <v>2491</v>
      </c>
      <c r="C125" s="96" t="s">
        <v>1765</v>
      </c>
      <c r="F125" s="97" t="s">
        <v>1765</v>
      </c>
      <c r="G125" s="98">
        <v>25.5</v>
      </c>
      <c r="H125" s="98">
        <v>10.4</v>
      </c>
      <c r="I125" s="98">
        <v>10.4</v>
      </c>
      <c r="J125" s="99">
        <v>0.7</v>
      </c>
      <c r="K125" s="99">
        <v>1.33</v>
      </c>
      <c r="L125" s="100">
        <v>-2.19</v>
      </c>
      <c r="M125" s="101">
        <v>43282</v>
      </c>
      <c r="N125" s="100">
        <v>-2.19</v>
      </c>
      <c r="O125" s="97" t="s">
        <v>2492</v>
      </c>
      <c r="P125" s="97" t="s">
        <v>2938</v>
      </c>
      <c r="Q125" s="102"/>
      <c r="R125" s="100">
        <v>-3.1700000000000004</v>
      </c>
      <c r="S125" s="102"/>
      <c r="T125" s="103">
        <v>3</v>
      </c>
      <c r="U125" s="103">
        <v>3</v>
      </c>
      <c r="V125" s="104">
        <v>3.2</v>
      </c>
      <c r="W125" s="105">
        <v>0.32</v>
      </c>
      <c r="X125" s="106">
        <v>82</v>
      </c>
      <c r="Y125" s="104">
        <v>1.8</v>
      </c>
      <c r="Z125" s="105">
        <v>0.18</v>
      </c>
      <c r="AA125" s="106">
        <v>46</v>
      </c>
    </row>
    <row r="126" spans="1:27" ht="15.75" customHeight="1" x14ac:dyDescent="0.25">
      <c r="A126" s="96" t="s">
        <v>2490</v>
      </c>
      <c r="B126" s="96" t="s">
        <v>2491</v>
      </c>
      <c r="C126" s="96" t="s">
        <v>1766</v>
      </c>
      <c r="F126" s="97" t="s">
        <v>1766</v>
      </c>
      <c r="G126" s="98">
        <v>24.5</v>
      </c>
      <c r="H126" s="98">
        <v>7.8</v>
      </c>
      <c r="I126" s="98">
        <v>7.8</v>
      </c>
      <c r="J126" s="99">
        <v>0.67</v>
      </c>
      <c r="K126" s="99">
        <v>1.07</v>
      </c>
      <c r="L126" s="100">
        <v>-2.19</v>
      </c>
      <c r="M126" s="101">
        <v>43282</v>
      </c>
      <c r="N126" s="100">
        <v>-2.19</v>
      </c>
      <c r="O126" s="97" t="s">
        <v>2492</v>
      </c>
      <c r="P126" s="97" t="s">
        <v>2939</v>
      </c>
      <c r="Q126" s="102"/>
      <c r="R126" s="100">
        <v>-3.1700000000000004</v>
      </c>
      <c r="S126" s="102"/>
      <c r="T126" s="103">
        <v>3</v>
      </c>
      <c r="U126" s="103">
        <v>3</v>
      </c>
      <c r="V126" s="104">
        <v>2</v>
      </c>
      <c r="W126" s="105">
        <v>0.26</v>
      </c>
      <c r="X126" s="106">
        <v>49</v>
      </c>
      <c r="Y126" s="104">
        <v>1.3</v>
      </c>
      <c r="Z126" s="105">
        <v>0.18</v>
      </c>
      <c r="AA126" s="106">
        <v>32</v>
      </c>
    </row>
    <row r="127" spans="1:27" ht="15.75" customHeight="1" x14ac:dyDescent="0.25">
      <c r="A127" s="96" t="s">
        <v>2490</v>
      </c>
      <c r="B127" s="96" t="s">
        <v>2491</v>
      </c>
      <c r="C127" s="96" t="s">
        <v>1767</v>
      </c>
      <c r="F127" s="97" t="s">
        <v>1767</v>
      </c>
      <c r="G127" s="98">
        <v>22.5</v>
      </c>
      <c r="H127" s="98">
        <v>7.1</v>
      </c>
      <c r="I127" s="98">
        <v>7.1</v>
      </c>
      <c r="J127" s="99">
        <v>0.63</v>
      </c>
      <c r="K127" s="99">
        <v>0.99</v>
      </c>
      <c r="L127" s="100">
        <v>-2.19</v>
      </c>
      <c r="M127" s="101">
        <v>43282</v>
      </c>
      <c r="N127" s="100">
        <v>-2.19</v>
      </c>
      <c r="O127" s="97" t="s">
        <v>2492</v>
      </c>
      <c r="P127" s="97" t="s">
        <v>2940</v>
      </c>
      <c r="Q127" s="102"/>
      <c r="R127" s="100">
        <v>-3.1700000000000004</v>
      </c>
      <c r="S127" s="102"/>
      <c r="T127" s="103">
        <v>3</v>
      </c>
      <c r="U127" s="103">
        <v>3</v>
      </c>
      <c r="V127" s="104">
        <v>1.5</v>
      </c>
      <c r="W127" s="105">
        <v>0.21</v>
      </c>
      <c r="X127" s="106">
        <v>34</v>
      </c>
      <c r="Y127" s="104">
        <v>1.1000000000000001</v>
      </c>
      <c r="Z127" s="105">
        <v>0.16</v>
      </c>
      <c r="AA127" s="106">
        <v>25</v>
      </c>
    </row>
    <row r="128" spans="1:27" ht="15.75" customHeight="1" x14ac:dyDescent="0.25">
      <c r="A128" s="96" t="s">
        <v>2490</v>
      </c>
      <c r="B128" s="96" t="s">
        <v>2491</v>
      </c>
      <c r="C128" s="96" t="s">
        <v>1768</v>
      </c>
      <c r="F128" s="97" t="s">
        <v>1768</v>
      </c>
      <c r="G128" s="98">
        <v>26</v>
      </c>
      <c r="H128" s="98">
        <v>6.5</v>
      </c>
      <c r="I128" s="98">
        <v>6.5</v>
      </c>
      <c r="J128" s="99">
        <v>0.65</v>
      </c>
      <c r="K128" s="99">
        <v>1.01</v>
      </c>
      <c r="L128" s="100">
        <v>-2.19</v>
      </c>
      <c r="M128" s="101">
        <v>43282</v>
      </c>
      <c r="N128" s="100">
        <v>-2.19</v>
      </c>
      <c r="O128" s="97" t="s">
        <v>2492</v>
      </c>
      <c r="P128" s="97" t="s">
        <v>2941</v>
      </c>
      <c r="Q128" s="102"/>
      <c r="R128" s="100">
        <v>-3.1700000000000004</v>
      </c>
      <c r="S128" s="102"/>
      <c r="T128" s="103">
        <v>3</v>
      </c>
      <c r="U128" s="103">
        <v>3</v>
      </c>
      <c r="V128" s="104">
        <v>1.6</v>
      </c>
      <c r="W128" s="105">
        <v>0.25</v>
      </c>
      <c r="X128" s="106">
        <v>42</v>
      </c>
      <c r="Y128" s="104">
        <v>0.6</v>
      </c>
      <c r="Z128" s="105">
        <v>0.1</v>
      </c>
      <c r="AA128" s="106">
        <v>16</v>
      </c>
    </row>
    <row r="129" spans="1:27" ht="15.75" customHeight="1" x14ac:dyDescent="0.25">
      <c r="A129" s="96" t="s">
        <v>2490</v>
      </c>
      <c r="B129" s="96" t="s">
        <v>2491</v>
      </c>
      <c r="C129" s="96" t="s">
        <v>1769</v>
      </c>
      <c r="F129" s="97" t="s">
        <v>1769</v>
      </c>
      <c r="G129" s="98">
        <v>22.5</v>
      </c>
      <c r="H129" s="98">
        <v>6.6</v>
      </c>
      <c r="I129" s="98">
        <v>6.6</v>
      </c>
      <c r="J129" s="99">
        <v>0.73</v>
      </c>
      <c r="K129" s="99">
        <v>1.1599999999999999</v>
      </c>
      <c r="L129" s="100">
        <v>-2.19</v>
      </c>
      <c r="M129" s="101">
        <v>43282</v>
      </c>
      <c r="N129" s="100">
        <v>-2.19</v>
      </c>
      <c r="O129" s="97" t="s">
        <v>2492</v>
      </c>
      <c r="P129" s="97" t="s">
        <v>2942</v>
      </c>
      <c r="Q129" s="102"/>
      <c r="R129" s="100">
        <v>-3.1700000000000004</v>
      </c>
      <c r="S129" s="102"/>
      <c r="T129" s="103">
        <v>3</v>
      </c>
      <c r="U129" s="103">
        <v>3</v>
      </c>
      <c r="V129" s="104">
        <v>1.6</v>
      </c>
      <c r="W129" s="105">
        <v>0.24</v>
      </c>
      <c r="X129" s="106">
        <v>36</v>
      </c>
      <c r="Y129" s="104">
        <v>0.6</v>
      </c>
      <c r="Z129" s="105">
        <v>0.08</v>
      </c>
      <c r="AA129" s="106">
        <v>14</v>
      </c>
    </row>
    <row r="130" spans="1:27" ht="15.75" customHeight="1" x14ac:dyDescent="0.25">
      <c r="A130" s="96" t="s">
        <v>2490</v>
      </c>
      <c r="B130" s="96" t="s">
        <v>2491</v>
      </c>
      <c r="C130" s="96" t="s">
        <v>1770</v>
      </c>
      <c r="F130" s="97" t="s">
        <v>1770</v>
      </c>
      <c r="G130" s="98">
        <v>20.5</v>
      </c>
      <c r="H130" s="98">
        <v>6.9</v>
      </c>
      <c r="I130" s="98">
        <v>6.9</v>
      </c>
      <c r="J130" s="99">
        <v>0.72</v>
      </c>
      <c r="K130" s="99">
        <v>1.4</v>
      </c>
      <c r="L130" s="100">
        <v>-2.19</v>
      </c>
      <c r="M130" s="101">
        <v>43282</v>
      </c>
      <c r="N130" s="100">
        <v>-2.19</v>
      </c>
      <c r="O130" s="97" t="s">
        <v>2492</v>
      </c>
      <c r="P130" s="97" t="s">
        <v>2943</v>
      </c>
      <c r="Q130" s="102"/>
      <c r="R130" s="100">
        <v>-3.1700000000000004</v>
      </c>
      <c r="S130" s="102"/>
      <c r="T130" s="103">
        <v>3</v>
      </c>
      <c r="U130" s="103">
        <v>3</v>
      </c>
      <c r="V130" s="104">
        <v>2.5</v>
      </c>
      <c r="W130" s="105">
        <v>0.36</v>
      </c>
      <c r="X130" s="106">
        <v>51</v>
      </c>
      <c r="Y130" s="104">
        <v>0.5</v>
      </c>
      <c r="Z130" s="105">
        <v>0.08</v>
      </c>
      <c r="AA130" s="106">
        <v>10</v>
      </c>
    </row>
    <row r="131" spans="1:27" ht="15.75" customHeight="1" x14ac:dyDescent="0.25">
      <c r="A131" s="96" t="s">
        <v>2490</v>
      </c>
      <c r="B131" s="96" t="s">
        <v>2491</v>
      </c>
      <c r="C131" s="96" t="s">
        <v>1771</v>
      </c>
      <c r="F131" s="97" t="s">
        <v>1771</v>
      </c>
      <c r="G131" s="98">
        <v>32.5</v>
      </c>
      <c r="H131" s="98">
        <v>7.6</v>
      </c>
      <c r="I131" s="98">
        <v>7.6</v>
      </c>
      <c r="J131" s="99">
        <v>0.68</v>
      </c>
      <c r="K131" s="99">
        <v>0.98</v>
      </c>
      <c r="L131" s="100">
        <v>-2.19</v>
      </c>
      <c r="M131" s="101">
        <v>43282</v>
      </c>
      <c r="N131" s="100">
        <v>-2.19</v>
      </c>
      <c r="O131" s="97" t="s">
        <v>2492</v>
      </c>
      <c r="P131" s="97" t="s">
        <v>2944</v>
      </c>
      <c r="Q131" s="102"/>
      <c r="R131" s="100">
        <v>-3.1700000000000004</v>
      </c>
      <c r="S131" s="102"/>
      <c r="T131" s="103">
        <v>3</v>
      </c>
      <c r="U131" s="103">
        <v>3</v>
      </c>
      <c r="V131" s="104">
        <v>1.5</v>
      </c>
      <c r="W131" s="105">
        <v>0.2</v>
      </c>
      <c r="X131" s="106">
        <v>49</v>
      </c>
      <c r="Y131" s="104">
        <v>1</v>
      </c>
      <c r="Z131" s="105">
        <v>0.13</v>
      </c>
      <c r="AA131" s="106">
        <v>33</v>
      </c>
    </row>
    <row r="132" spans="1:27" ht="15.75" customHeight="1" x14ac:dyDescent="0.25">
      <c r="A132" s="96" t="s">
        <v>2490</v>
      </c>
      <c r="B132" s="96" t="s">
        <v>2491</v>
      </c>
      <c r="C132" s="96" t="s">
        <v>1772</v>
      </c>
      <c r="F132" s="97" t="s">
        <v>1772</v>
      </c>
      <c r="G132" s="98">
        <v>3</v>
      </c>
      <c r="H132" s="98">
        <v>4.0999999999999996</v>
      </c>
      <c r="I132" s="98">
        <v>4.0999999999999996</v>
      </c>
      <c r="J132" s="99">
        <v>0.27</v>
      </c>
      <c r="K132" s="99">
        <v>1.02</v>
      </c>
      <c r="L132" s="100">
        <v>-2.19</v>
      </c>
      <c r="M132" s="101">
        <v>43282</v>
      </c>
      <c r="N132" s="100">
        <v>-2.19</v>
      </c>
      <c r="O132" s="97" t="s">
        <v>2492</v>
      </c>
      <c r="P132" s="97" t="s">
        <v>2945</v>
      </c>
      <c r="Q132" s="102"/>
      <c r="R132" s="100">
        <v>-2.9200000000000004</v>
      </c>
      <c r="S132" s="102"/>
      <c r="T132" s="103">
        <v>2.73</v>
      </c>
      <c r="U132" s="103">
        <v>2.73</v>
      </c>
      <c r="V132" s="104">
        <v>2.2999999999999998</v>
      </c>
      <c r="W132" s="105">
        <v>0.55000000000000004</v>
      </c>
      <c r="X132" s="106">
        <v>7</v>
      </c>
      <c r="Y132" s="104">
        <v>0.7</v>
      </c>
      <c r="Z132" s="105">
        <v>0.18</v>
      </c>
      <c r="AA132" s="106">
        <v>2</v>
      </c>
    </row>
    <row r="133" spans="1:27" ht="15.75" customHeight="1" x14ac:dyDescent="0.25">
      <c r="A133" s="96" t="s">
        <v>2490</v>
      </c>
      <c r="B133" s="96" t="s">
        <v>2491</v>
      </c>
      <c r="C133" s="96" t="s">
        <v>1773</v>
      </c>
      <c r="F133" s="97" t="s">
        <v>1773</v>
      </c>
      <c r="G133" s="98">
        <v>11</v>
      </c>
      <c r="H133" s="98">
        <v>6.8</v>
      </c>
      <c r="I133" s="98">
        <v>6.8</v>
      </c>
      <c r="J133" s="99">
        <v>0.62</v>
      </c>
      <c r="K133" s="99">
        <v>1</v>
      </c>
      <c r="L133" s="100">
        <v>-2.19</v>
      </c>
      <c r="M133" s="101">
        <v>43282</v>
      </c>
      <c r="N133" s="100">
        <v>-2.19</v>
      </c>
      <c r="O133" s="97" t="s">
        <v>2492</v>
      </c>
      <c r="P133" s="97" t="s">
        <v>2946</v>
      </c>
      <c r="Q133" s="102"/>
      <c r="R133" s="100">
        <v>-3.1700000000000004</v>
      </c>
      <c r="S133" s="102"/>
      <c r="T133" s="103">
        <v>3</v>
      </c>
      <c r="U133" s="103">
        <v>3</v>
      </c>
      <c r="V133" s="104">
        <v>1.4</v>
      </c>
      <c r="W133" s="105">
        <v>0.2</v>
      </c>
      <c r="X133" s="106">
        <v>15</v>
      </c>
      <c r="Y133" s="104">
        <v>0.6</v>
      </c>
      <c r="Z133" s="105">
        <v>0.09</v>
      </c>
      <c r="AA133" s="106">
        <v>7</v>
      </c>
    </row>
    <row r="134" spans="1:27" ht="15.75" customHeight="1" x14ac:dyDescent="0.25">
      <c r="A134" s="96" t="s">
        <v>2490</v>
      </c>
      <c r="B134" s="96" t="s">
        <v>2491</v>
      </c>
      <c r="C134" s="96" t="s">
        <v>1774</v>
      </c>
      <c r="F134" s="97" t="s">
        <v>1774</v>
      </c>
      <c r="G134" s="98">
        <v>28.5</v>
      </c>
      <c r="H134" s="98">
        <v>9.8000000000000007</v>
      </c>
      <c r="I134" s="98">
        <v>9.8000000000000007</v>
      </c>
      <c r="J134" s="99">
        <v>0.85</v>
      </c>
      <c r="K134" s="99">
        <v>1.24</v>
      </c>
      <c r="L134" s="100">
        <v>-2.19</v>
      </c>
      <c r="M134" s="101">
        <v>43282</v>
      </c>
      <c r="N134" s="100">
        <v>-2.19</v>
      </c>
      <c r="O134" s="97" t="s">
        <v>2492</v>
      </c>
      <c r="P134" s="97" t="s">
        <v>2947</v>
      </c>
      <c r="Q134" s="102"/>
      <c r="R134" s="100">
        <v>-3.1700000000000004</v>
      </c>
      <c r="S134" s="102"/>
      <c r="T134" s="103">
        <v>3</v>
      </c>
      <c r="U134" s="103">
        <v>3</v>
      </c>
      <c r="V134" s="104">
        <v>2.7</v>
      </c>
      <c r="W134" s="105">
        <v>0.28000000000000003</v>
      </c>
      <c r="X134" s="106">
        <v>77</v>
      </c>
      <c r="Y134" s="104">
        <v>0.9</v>
      </c>
      <c r="Z134" s="105">
        <v>0.09</v>
      </c>
      <c r="AA134" s="106">
        <v>26</v>
      </c>
    </row>
    <row r="135" spans="1:27" ht="15.75" customHeight="1" x14ac:dyDescent="0.25">
      <c r="A135" s="96" t="s">
        <v>2490</v>
      </c>
      <c r="B135" s="96" t="s">
        <v>2491</v>
      </c>
      <c r="C135" s="96" t="s">
        <v>1775</v>
      </c>
      <c r="F135" s="97" t="s">
        <v>1775</v>
      </c>
      <c r="G135" s="98">
        <v>28.5</v>
      </c>
      <c r="H135" s="98">
        <v>10.5</v>
      </c>
      <c r="I135" s="98">
        <v>10.5</v>
      </c>
      <c r="J135" s="99">
        <v>0.83</v>
      </c>
      <c r="K135" s="99">
        <v>1.25</v>
      </c>
      <c r="L135" s="100">
        <v>-2.19</v>
      </c>
      <c r="M135" s="101">
        <v>43282</v>
      </c>
      <c r="N135" s="100">
        <v>-2.19</v>
      </c>
      <c r="O135" s="97" t="s">
        <v>2492</v>
      </c>
      <c r="P135" s="97" t="s">
        <v>2948</v>
      </c>
      <c r="Q135" s="102"/>
      <c r="R135" s="100">
        <v>-3.1700000000000004</v>
      </c>
      <c r="S135" s="102"/>
      <c r="T135" s="103">
        <v>3</v>
      </c>
      <c r="U135" s="103">
        <v>3</v>
      </c>
      <c r="V135" s="104">
        <v>2.7</v>
      </c>
      <c r="W135" s="105">
        <v>0.26</v>
      </c>
      <c r="X135" s="106">
        <v>77</v>
      </c>
      <c r="Y135" s="104">
        <v>1.2</v>
      </c>
      <c r="Z135" s="105">
        <v>0.11</v>
      </c>
      <c r="AA135" s="106">
        <v>34</v>
      </c>
    </row>
    <row r="136" spans="1:27" ht="15.75" customHeight="1" x14ac:dyDescent="0.25">
      <c r="A136" s="96" t="s">
        <v>2490</v>
      </c>
      <c r="B136" s="96" t="s">
        <v>2491</v>
      </c>
      <c r="C136" s="96" t="s">
        <v>1776</v>
      </c>
      <c r="F136" s="97" t="s">
        <v>1776</v>
      </c>
      <c r="G136" s="98">
        <v>25.5</v>
      </c>
      <c r="H136" s="98">
        <v>11.4</v>
      </c>
      <c r="I136" s="98">
        <v>11.4</v>
      </c>
      <c r="J136" s="99">
        <v>0.7</v>
      </c>
      <c r="K136" s="99">
        <v>1.2</v>
      </c>
      <c r="L136" s="100">
        <v>-2.19</v>
      </c>
      <c r="M136" s="101">
        <v>43282</v>
      </c>
      <c r="N136" s="100">
        <v>-2.19</v>
      </c>
      <c r="O136" s="97" t="s">
        <v>2492</v>
      </c>
      <c r="P136" s="97" t="s">
        <v>2949</v>
      </c>
      <c r="Q136" s="102"/>
      <c r="R136" s="100">
        <v>-3.1700000000000004</v>
      </c>
      <c r="S136" s="102"/>
      <c r="T136" s="103">
        <v>3</v>
      </c>
      <c r="U136" s="103">
        <v>3</v>
      </c>
      <c r="V136" s="104">
        <v>4.5</v>
      </c>
      <c r="W136" s="105">
        <v>0.39</v>
      </c>
      <c r="X136" s="106">
        <v>115</v>
      </c>
      <c r="Y136" s="104">
        <v>2.9</v>
      </c>
      <c r="Z136" s="105">
        <v>0.26</v>
      </c>
      <c r="AA136" s="106">
        <v>74</v>
      </c>
    </row>
    <row r="137" spans="1:27" ht="15.75" customHeight="1" x14ac:dyDescent="0.25">
      <c r="A137" s="96" t="s">
        <v>2490</v>
      </c>
      <c r="B137" s="96" t="s">
        <v>2491</v>
      </c>
      <c r="C137" s="96" t="s">
        <v>1777</v>
      </c>
      <c r="F137" s="97" t="s">
        <v>1777</v>
      </c>
      <c r="G137" s="98">
        <v>27.5</v>
      </c>
      <c r="H137" s="98">
        <v>9</v>
      </c>
      <c r="I137" s="98">
        <v>9</v>
      </c>
      <c r="J137" s="99">
        <v>0.81</v>
      </c>
      <c r="K137" s="99">
        <v>1.0900000000000001</v>
      </c>
      <c r="L137" s="100">
        <v>-2.19</v>
      </c>
      <c r="M137" s="101">
        <v>43282</v>
      </c>
      <c r="N137" s="100">
        <v>-2.19</v>
      </c>
      <c r="O137" s="97" t="s">
        <v>2492</v>
      </c>
      <c r="P137" s="97" t="s">
        <v>2950</v>
      </c>
      <c r="Q137" s="102"/>
      <c r="R137" s="100">
        <v>-3.1700000000000004</v>
      </c>
      <c r="S137" s="102"/>
      <c r="T137" s="103">
        <v>3</v>
      </c>
      <c r="U137" s="103">
        <v>3</v>
      </c>
      <c r="V137" s="104">
        <v>2</v>
      </c>
      <c r="W137" s="105">
        <v>0.22</v>
      </c>
      <c r="X137" s="106">
        <v>55</v>
      </c>
      <c r="Y137" s="104">
        <v>1.3</v>
      </c>
      <c r="Z137" s="105">
        <v>0.15</v>
      </c>
      <c r="AA137" s="106">
        <v>36</v>
      </c>
    </row>
    <row r="138" spans="1:27" ht="15.75" customHeight="1" x14ac:dyDescent="0.25">
      <c r="A138" s="96" t="s">
        <v>2490</v>
      </c>
      <c r="B138" s="96" t="s">
        <v>2491</v>
      </c>
      <c r="C138" s="96" t="s">
        <v>1778</v>
      </c>
      <c r="F138" s="97" t="s">
        <v>1778</v>
      </c>
      <c r="G138" s="98">
        <v>26</v>
      </c>
      <c r="H138" s="98">
        <v>5.7</v>
      </c>
      <c r="I138" s="98">
        <v>5.7</v>
      </c>
      <c r="J138" s="99">
        <v>0.79</v>
      </c>
      <c r="K138" s="99">
        <v>1.21</v>
      </c>
      <c r="L138" s="100">
        <v>-2.19</v>
      </c>
      <c r="M138" s="101">
        <v>43282</v>
      </c>
      <c r="N138" s="100">
        <v>-2.19</v>
      </c>
      <c r="O138" s="97" t="s">
        <v>2492</v>
      </c>
      <c r="P138" s="97" t="s">
        <v>2951</v>
      </c>
      <c r="Q138" s="102"/>
      <c r="R138" s="100">
        <v>-3.1700000000000004</v>
      </c>
      <c r="S138" s="102"/>
      <c r="T138" s="103">
        <v>2.5299999999999998</v>
      </c>
      <c r="U138" s="103">
        <v>2.5299999999999998</v>
      </c>
      <c r="V138" s="104">
        <v>1.6</v>
      </c>
      <c r="W138" s="105">
        <v>0.27</v>
      </c>
      <c r="X138" s="106">
        <v>42</v>
      </c>
      <c r="Y138" s="104">
        <v>0.3</v>
      </c>
      <c r="Z138" s="105">
        <v>0.05</v>
      </c>
      <c r="AA138" s="106">
        <v>8</v>
      </c>
    </row>
    <row r="139" spans="1:27" ht="15.75" customHeight="1" x14ac:dyDescent="0.25">
      <c r="A139" s="96" t="s">
        <v>2490</v>
      </c>
      <c r="B139" s="96" t="s">
        <v>2491</v>
      </c>
      <c r="C139" s="96" t="s">
        <v>1779</v>
      </c>
      <c r="F139" s="97" t="s">
        <v>1779</v>
      </c>
      <c r="G139" s="98">
        <v>26</v>
      </c>
      <c r="H139" s="98">
        <v>7.7</v>
      </c>
      <c r="I139" s="98">
        <v>7.7</v>
      </c>
      <c r="J139" s="99">
        <v>0.78</v>
      </c>
      <c r="K139" s="99">
        <v>1</v>
      </c>
      <c r="L139" s="100">
        <v>-2.19</v>
      </c>
      <c r="M139" s="101">
        <v>43282</v>
      </c>
      <c r="N139" s="100">
        <v>-2.19</v>
      </c>
      <c r="O139" s="97" t="s">
        <v>2492</v>
      </c>
      <c r="P139" s="97" t="s">
        <v>2952</v>
      </c>
      <c r="Q139" s="102"/>
      <c r="R139" s="100">
        <v>-3.1700000000000004</v>
      </c>
      <c r="S139" s="102"/>
      <c r="T139" s="103">
        <v>3</v>
      </c>
      <c r="U139" s="103">
        <v>3</v>
      </c>
      <c r="V139" s="104">
        <v>1.3</v>
      </c>
      <c r="W139" s="105">
        <v>0.17</v>
      </c>
      <c r="X139" s="106">
        <v>34</v>
      </c>
      <c r="Y139" s="104">
        <v>0.6</v>
      </c>
      <c r="Z139" s="105">
        <v>0.08</v>
      </c>
      <c r="AA139" s="106">
        <v>16</v>
      </c>
    </row>
    <row r="140" spans="1:27" ht="15.75" customHeight="1" x14ac:dyDescent="0.25">
      <c r="A140" s="96" t="s">
        <v>2490</v>
      </c>
      <c r="B140" s="96" t="s">
        <v>2491</v>
      </c>
      <c r="C140" s="96" t="s">
        <v>1780</v>
      </c>
      <c r="F140" s="97" t="s">
        <v>1780</v>
      </c>
      <c r="G140" s="98">
        <v>26.5</v>
      </c>
      <c r="H140" s="98">
        <v>6.2</v>
      </c>
      <c r="I140" s="98">
        <v>6.2</v>
      </c>
      <c r="J140" s="99">
        <v>0.84</v>
      </c>
      <c r="K140" s="99">
        <v>1.37</v>
      </c>
      <c r="L140" s="100">
        <v>-2.19</v>
      </c>
      <c r="M140" s="101">
        <v>43282</v>
      </c>
      <c r="N140" s="100">
        <v>-2.19</v>
      </c>
      <c r="O140" s="97" t="s">
        <v>2492</v>
      </c>
      <c r="P140" s="97" t="s">
        <v>2953</v>
      </c>
      <c r="Q140" s="102"/>
      <c r="R140" s="100">
        <v>-3.1700000000000004</v>
      </c>
      <c r="S140" s="102"/>
      <c r="T140" s="103">
        <v>3</v>
      </c>
      <c r="U140" s="103">
        <v>3</v>
      </c>
      <c r="V140" s="104">
        <v>1.7</v>
      </c>
      <c r="W140" s="105">
        <v>0.28000000000000003</v>
      </c>
      <c r="X140" s="106">
        <v>45</v>
      </c>
      <c r="Y140" s="104">
        <v>0.2</v>
      </c>
      <c r="Z140" s="105">
        <v>0.02</v>
      </c>
      <c r="AA140" s="106">
        <v>5</v>
      </c>
    </row>
    <row r="141" spans="1:27" ht="15.75" customHeight="1" x14ac:dyDescent="0.25">
      <c r="A141" s="96" t="s">
        <v>2490</v>
      </c>
      <c r="B141" s="96" t="s">
        <v>2491</v>
      </c>
      <c r="C141" s="96" t="s">
        <v>1781</v>
      </c>
      <c r="F141" s="97" t="s">
        <v>1781</v>
      </c>
      <c r="G141" s="98">
        <v>25</v>
      </c>
      <c r="H141" s="98">
        <v>7.4</v>
      </c>
      <c r="I141" s="98">
        <v>7.4</v>
      </c>
      <c r="J141" s="99">
        <v>0.76</v>
      </c>
      <c r="K141" s="99">
        <v>1.35</v>
      </c>
      <c r="L141" s="100">
        <v>-2.19</v>
      </c>
      <c r="M141" s="101">
        <v>43282</v>
      </c>
      <c r="N141" s="100">
        <v>-2.19</v>
      </c>
      <c r="O141" s="97" t="s">
        <v>2492</v>
      </c>
      <c r="P141" s="97" t="s">
        <v>2954</v>
      </c>
      <c r="Q141" s="102"/>
      <c r="R141" s="100">
        <v>-3.1700000000000004</v>
      </c>
      <c r="S141" s="102"/>
      <c r="T141" s="103">
        <v>3</v>
      </c>
      <c r="U141" s="103">
        <v>3</v>
      </c>
      <c r="V141" s="104">
        <v>2.1</v>
      </c>
      <c r="W141" s="105">
        <v>0.28000000000000003</v>
      </c>
      <c r="X141" s="106">
        <v>53</v>
      </c>
      <c r="Y141" s="104">
        <v>0.6</v>
      </c>
      <c r="Z141" s="105">
        <v>0.08</v>
      </c>
      <c r="AA141" s="106">
        <v>15</v>
      </c>
    </row>
    <row r="142" spans="1:27" ht="15.75" customHeight="1" x14ac:dyDescent="0.25">
      <c r="A142" s="96" t="s">
        <v>2490</v>
      </c>
      <c r="B142" s="96" t="s">
        <v>2491</v>
      </c>
      <c r="C142" s="96" t="s">
        <v>1782</v>
      </c>
      <c r="F142" s="97" t="s">
        <v>1782</v>
      </c>
      <c r="G142" s="98">
        <v>25.5</v>
      </c>
      <c r="H142" s="98">
        <v>11.3</v>
      </c>
      <c r="I142" s="98">
        <v>11.3</v>
      </c>
      <c r="J142" s="99">
        <v>0.83</v>
      </c>
      <c r="K142" s="99">
        <v>1.23</v>
      </c>
      <c r="L142" s="100">
        <v>-2.19</v>
      </c>
      <c r="M142" s="101">
        <v>43282</v>
      </c>
      <c r="N142" s="100">
        <v>-2.19</v>
      </c>
      <c r="O142" s="97" t="s">
        <v>2492</v>
      </c>
      <c r="P142" s="97" t="s">
        <v>2955</v>
      </c>
      <c r="Q142" s="102"/>
      <c r="R142" s="100">
        <v>-3.1700000000000004</v>
      </c>
      <c r="S142" s="102"/>
      <c r="T142" s="103">
        <v>3</v>
      </c>
      <c r="U142" s="103">
        <v>3</v>
      </c>
      <c r="V142" s="104">
        <v>2.5</v>
      </c>
      <c r="W142" s="105">
        <v>0.22</v>
      </c>
      <c r="X142" s="106">
        <v>64</v>
      </c>
      <c r="Y142" s="104">
        <v>1.5</v>
      </c>
      <c r="Z142" s="105">
        <v>0.13</v>
      </c>
      <c r="AA142" s="106">
        <v>38</v>
      </c>
    </row>
    <row r="143" spans="1:27" ht="15.75" customHeight="1" x14ac:dyDescent="0.25">
      <c r="A143" s="96" t="s">
        <v>2490</v>
      </c>
      <c r="B143" s="96" t="s">
        <v>2491</v>
      </c>
      <c r="C143" s="96" t="s">
        <v>1783</v>
      </c>
      <c r="F143" s="97" t="s">
        <v>1783</v>
      </c>
      <c r="G143" s="98">
        <v>23</v>
      </c>
      <c r="H143" s="98">
        <v>9.3000000000000007</v>
      </c>
      <c r="I143" s="98">
        <v>9.3000000000000007</v>
      </c>
      <c r="J143" s="99">
        <v>0.84</v>
      </c>
      <c r="K143" s="99">
        <v>1.24</v>
      </c>
      <c r="L143" s="100">
        <v>-2.2000000000000002</v>
      </c>
      <c r="M143" s="101">
        <v>43282</v>
      </c>
      <c r="N143" s="100">
        <v>-2.2000000000000002</v>
      </c>
      <c r="O143" s="97" t="s">
        <v>2492</v>
      </c>
      <c r="P143" s="97" t="s">
        <v>2956</v>
      </c>
      <c r="Q143" s="102"/>
      <c r="R143" s="100">
        <v>-3.1700000000000004</v>
      </c>
      <c r="S143" s="102"/>
      <c r="T143" s="103">
        <v>3</v>
      </c>
      <c r="U143" s="103">
        <v>3</v>
      </c>
      <c r="V143" s="104">
        <v>2.7</v>
      </c>
      <c r="W143" s="105">
        <v>0.3</v>
      </c>
      <c r="X143" s="106">
        <v>62</v>
      </c>
      <c r="Y143" s="104">
        <v>1.3</v>
      </c>
      <c r="Z143" s="105">
        <v>0.14000000000000001</v>
      </c>
      <c r="AA143" s="106">
        <v>30</v>
      </c>
    </row>
    <row r="144" spans="1:27" ht="15.75" customHeight="1" x14ac:dyDescent="0.25">
      <c r="A144" s="96" t="s">
        <v>2490</v>
      </c>
      <c r="B144" s="96" t="s">
        <v>2491</v>
      </c>
      <c r="C144" s="96" t="s">
        <v>1784</v>
      </c>
      <c r="F144" s="97" t="s">
        <v>1784</v>
      </c>
      <c r="G144" s="98">
        <v>28</v>
      </c>
      <c r="H144" s="98">
        <v>11</v>
      </c>
      <c r="I144" s="98">
        <v>11</v>
      </c>
      <c r="J144" s="99">
        <v>0.95</v>
      </c>
      <c r="K144" s="99">
        <v>1.25</v>
      </c>
      <c r="L144" s="100">
        <v>-2.2000000000000002</v>
      </c>
      <c r="M144" s="101">
        <v>43282</v>
      </c>
      <c r="N144" s="100">
        <v>-2.2000000000000002</v>
      </c>
      <c r="O144" s="97" t="s">
        <v>2492</v>
      </c>
      <c r="P144" s="97" t="s">
        <v>2957</v>
      </c>
      <c r="Q144" s="102"/>
      <c r="R144" s="100">
        <v>-3.1700000000000004</v>
      </c>
      <c r="S144" s="102"/>
      <c r="T144" s="103">
        <v>3</v>
      </c>
      <c r="U144" s="103">
        <v>3</v>
      </c>
      <c r="V144" s="104">
        <v>2.9</v>
      </c>
      <c r="W144" s="105">
        <v>0.26</v>
      </c>
      <c r="X144" s="106">
        <v>81</v>
      </c>
      <c r="Y144" s="104">
        <v>1.3</v>
      </c>
      <c r="Z144" s="105">
        <v>0.12</v>
      </c>
      <c r="AA144" s="106">
        <v>36</v>
      </c>
    </row>
    <row r="145" spans="1:27" ht="15.75" customHeight="1" x14ac:dyDescent="0.25">
      <c r="A145" s="96" t="s">
        <v>2490</v>
      </c>
      <c r="B145" s="96" t="s">
        <v>2491</v>
      </c>
      <c r="C145" s="96" t="s">
        <v>1785</v>
      </c>
      <c r="F145" s="97" t="s">
        <v>1785</v>
      </c>
      <c r="G145" s="98">
        <v>28</v>
      </c>
      <c r="H145" s="98">
        <v>5.9</v>
      </c>
      <c r="I145" s="98">
        <v>5.9</v>
      </c>
      <c r="J145" s="99">
        <v>0.92</v>
      </c>
      <c r="K145" s="99">
        <v>1.17</v>
      </c>
      <c r="L145" s="100">
        <v>-2.2000000000000002</v>
      </c>
      <c r="M145" s="101">
        <v>43282</v>
      </c>
      <c r="N145" s="100">
        <v>-2.2000000000000002</v>
      </c>
      <c r="O145" s="97" t="s">
        <v>2492</v>
      </c>
      <c r="P145" s="97" t="s">
        <v>2958</v>
      </c>
      <c r="Q145" s="102"/>
      <c r="R145" s="100">
        <v>-3.1700000000000004</v>
      </c>
      <c r="S145" s="102"/>
      <c r="T145" s="103">
        <v>2.6</v>
      </c>
      <c r="U145" s="103">
        <v>2.6</v>
      </c>
      <c r="V145" s="104">
        <v>0.8</v>
      </c>
      <c r="W145" s="105">
        <v>0.15</v>
      </c>
      <c r="X145" s="106">
        <v>22</v>
      </c>
      <c r="Y145" s="104">
        <v>0.1</v>
      </c>
      <c r="Z145" s="105">
        <v>0.02</v>
      </c>
      <c r="AA145" s="106">
        <v>3</v>
      </c>
    </row>
    <row r="146" spans="1:27" ht="15.75" customHeight="1" x14ac:dyDescent="0.25">
      <c r="A146" s="96" t="s">
        <v>2490</v>
      </c>
      <c r="B146" s="96" t="s">
        <v>2491</v>
      </c>
      <c r="C146" s="96" t="s">
        <v>1786</v>
      </c>
      <c r="F146" s="97" t="s">
        <v>1786</v>
      </c>
      <c r="G146" s="98">
        <v>25</v>
      </c>
      <c r="H146" s="98">
        <v>5.9</v>
      </c>
      <c r="I146" s="98">
        <v>5.9</v>
      </c>
      <c r="J146" s="99">
        <v>0.85</v>
      </c>
      <c r="K146" s="99">
        <v>1.1299999999999999</v>
      </c>
      <c r="L146" s="100">
        <v>-2.2000000000000002</v>
      </c>
      <c r="M146" s="101">
        <v>43282</v>
      </c>
      <c r="N146" s="100">
        <v>-2.2000000000000002</v>
      </c>
      <c r="O146" s="97" t="s">
        <v>2492</v>
      </c>
      <c r="P146" s="97" t="s">
        <v>2959</v>
      </c>
      <c r="Q146" s="102"/>
      <c r="R146" s="100">
        <v>-3.1700000000000004</v>
      </c>
      <c r="S146" s="102"/>
      <c r="T146" s="103">
        <v>2.62</v>
      </c>
      <c r="U146" s="103">
        <v>2.62</v>
      </c>
      <c r="V146" s="104">
        <v>1.2</v>
      </c>
      <c r="W146" s="105">
        <v>0.2</v>
      </c>
      <c r="X146" s="106">
        <v>30</v>
      </c>
      <c r="Y146" s="104">
        <v>0.2</v>
      </c>
      <c r="Z146" s="105">
        <v>0.03</v>
      </c>
      <c r="AA146" s="106">
        <v>5</v>
      </c>
    </row>
    <row r="147" spans="1:27" ht="15.75" customHeight="1" x14ac:dyDescent="0.25">
      <c r="A147" s="96" t="s">
        <v>2490</v>
      </c>
      <c r="B147" s="96" t="s">
        <v>2491</v>
      </c>
      <c r="C147" s="96" t="s">
        <v>1787</v>
      </c>
      <c r="F147" s="97" t="s">
        <v>1787</v>
      </c>
      <c r="G147" s="98">
        <v>25</v>
      </c>
      <c r="H147" s="98">
        <v>5.6</v>
      </c>
      <c r="I147" s="98">
        <v>5.6</v>
      </c>
      <c r="J147" s="99">
        <v>0.78</v>
      </c>
      <c r="K147" s="99">
        <v>1</v>
      </c>
      <c r="L147" s="100">
        <v>-2.2000000000000002</v>
      </c>
      <c r="M147" s="101">
        <v>43282</v>
      </c>
      <c r="N147" s="100">
        <v>-2.2000000000000002</v>
      </c>
      <c r="O147" s="97" t="s">
        <v>2492</v>
      </c>
      <c r="P147" s="97" t="s">
        <v>2960</v>
      </c>
      <c r="Q147" s="102"/>
      <c r="R147" s="100">
        <v>-3.1700000000000004</v>
      </c>
      <c r="S147" s="102"/>
      <c r="T147" s="103">
        <v>2.4700000000000002</v>
      </c>
      <c r="U147" s="103">
        <v>2.4700000000000002</v>
      </c>
      <c r="V147" s="104">
        <v>0.8</v>
      </c>
      <c r="W147" s="105">
        <v>0.14000000000000001</v>
      </c>
      <c r="X147" s="106">
        <v>20</v>
      </c>
      <c r="Y147" s="104">
        <v>0.5</v>
      </c>
      <c r="Z147" s="105">
        <v>0.1</v>
      </c>
      <c r="AA147" s="106">
        <v>13</v>
      </c>
    </row>
    <row r="148" spans="1:27" ht="15.75" customHeight="1" x14ac:dyDescent="0.25">
      <c r="A148" s="96" t="s">
        <v>2490</v>
      </c>
      <c r="B148" s="96" t="s">
        <v>2491</v>
      </c>
      <c r="C148" s="96" t="s">
        <v>1788</v>
      </c>
      <c r="F148" s="97" t="s">
        <v>1788</v>
      </c>
      <c r="G148" s="98">
        <v>37</v>
      </c>
      <c r="H148" s="98">
        <v>16</v>
      </c>
      <c r="I148" s="98">
        <v>16</v>
      </c>
      <c r="J148" s="99">
        <v>0.78</v>
      </c>
      <c r="K148" s="99">
        <v>1.1000000000000001</v>
      </c>
      <c r="L148" s="100">
        <v>-2.2000000000000002</v>
      </c>
      <c r="M148" s="101">
        <v>43282</v>
      </c>
      <c r="N148" s="100">
        <v>-2.2000000000000002</v>
      </c>
      <c r="O148" s="97" t="s">
        <v>2492</v>
      </c>
      <c r="P148" s="97" t="s">
        <v>2961</v>
      </c>
      <c r="Q148" s="102"/>
      <c r="R148" s="100">
        <v>-3.1700000000000004</v>
      </c>
      <c r="S148" s="102"/>
      <c r="T148" s="103">
        <v>3</v>
      </c>
      <c r="U148" s="103">
        <v>3</v>
      </c>
      <c r="V148" s="104">
        <v>2.9</v>
      </c>
      <c r="W148" s="105">
        <v>0.18</v>
      </c>
      <c r="X148" s="106">
        <v>107</v>
      </c>
      <c r="Y148" s="104">
        <v>2.6</v>
      </c>
      <c r="Z148" s="105">
        <v>0.16</v>
      </c>
      <c r="AA148" s="106">
        <v>96</v>
      </c>
    </row>
    <row r="149" spans="1:27" ht="15.75" customHeight="1" x14ac:dyDescent="0.25">
      <c r="A149" s="96" t="s">
        <v>2490</v>
      </c>
      <c r="B149" s="96" t="s">
        <v>2491</v>
      </c>
      <c r="C149" s="96" t="s">
        <v>1789</v>
      </c>
      <c r="F149" s="97" t="s">
        <v>1789</v>
      </c>
      <c r="G149" s="98">
        <v>24</v>
      </c>
      <c r="H149" s="98">
        <v>6.8</v>
      </c>
      <c r="I149" s="98">
        <v>6.8</v>
      </c>
      <c r="J149" s="99">
        <v>0.79</v>
      </c>
      <c r="K149" s="99">
        <v>1.25</v>
      </c>
      <c r="L149" s="100">
        <v>-2.27</v>
      </c>
      <c r="M149" s="101">
        <v>43282</v>
      </c>
      <c r="N149" s="100">
        <v>-2.27</v>
      </c>
      <c r="O149" s="97" t="s">
        <v>2492</v>
      </c>
      <c r="P149" s="97" t="s">
        <v>2962</v>
      </c>
      <c r="Q149" s="102"/>
      <c r="R149" s="100">
        <v>-3.1700000000000004</v>
      </c>
      <c r="S149" s="102"/>
      <c r="T149" s="103">
        <v>3</v>
      </c>
      <c r="U149" s="103">
        <v>3</v>
      </c>
      <c r="V149" s="104">
        <v>1.7</v>
      </c>
      <c r="W149" s="105">
        <v>0.26</v>
      </c>
      <c r="X149" s="106">
        <v>41</v>
      </c>
      <c r="Y149" s="104">
        <v>0.3</v>
      </c>
      <c r="Z149" s="105">
        <v>0.04</v>
      </c>
      <c r="AA149" s="106">
        <v>7</v>
      </c>
    </row>
    <row r="150" spans="1:27" ht="15.75" customHeight="1" x14ac:dyDescent="0.25">
      <c r="A150" s="96" t="s">
        <v>2490</v>
      </c>
      <c r="B150" s="96" t="s">
        <v>2491</v>
      </c>
      <c r="C150" s="96" t="s">
        <v>1790</v>
      </c>
      <c r="F150" s="97" t="s">
        <v>1790</v>
      </c>
      <c r="G150" s="98">
        <v>25</v>
      </c>
      <c r="H150" s="98">
        <v>6.1</v>
      </c>
      <c r="I150" s="98">
        <v>6.1</v>
      </c>
      <c r="J150" s="99">
        <v>0.72</v>
      </c>
      <c r="K150" s="99">
        <v>1.23</v>
      </c>
      <c r="L150" s="100">
        <v>-2.27</v>
      </c>
      <c r="M150" s="101">
        <v>43282</v>
      </c>
      <c r="N150" s="100">
        <v>-2.27</v>
      </c>
      <c r="O150" s="97" t="s">
        <v>2492</v>
      </c>
      <c r="P150" s="97" t="s">
        <v>2963</v>
      </c>
      <c r="Q150" s="102"/>
      <c r="R150" s="100">
        <v>-3.1700000000000004</v>
      </c>
      <c r="S150" s="102"/>
      <c r="T150" s="103">
        <v>3</v>
      </c>
      <c r="U150" s="103">
        <v>3</v>
      </c>
      <c r="V150" s="104">
        <v>2.1</v>
      </c>
      <c r="W150" s="105">
        <v>0.35</v>
      </c>
      <c r="X150" s="106">
        <v>53</v>
      </c>
      <c r="Y150" s="104">
        <v>0.3</v>
      </c>
      <c r="Z150" s="105">
        <v>0.05</v>
      </c>
      <c r="AA150" s="106">
        <v>8</v>
      </c>
    </row>
    <row r="151" spans="1:27" ht="15.75" customHeight="1" x14ac:dyDescent="0.25">
      <c r="A151" s="96" t="s">
        <v>2490</v>
      </c>
      <c r="B151" s="96" t="s">
        <v>2491</v>
      </c>
      <c r="C151" s="96" t="s">
        <v>1791</v>
      </c>
      <c r="F151" s="97" t="s">
        <v>1791</v>
      </c>
      <c r="G151" s="98">
        <v>25</v>
      </c>
      <c r="H151" s="98">
        <v>6.2</v>
      </c>
      <c r="I151" s="98">
        <v>6.2</v>
      </c>
      <c r="J151" s="99">
        <v>0.85</v>
      </c>
      <c r="K151" s="99">
        <v>1.23</v>
      </c>
      <c r="L151" s="100">
        <v>-2.27</v>
      </c>
      <c r="M151" s="101">
        <v>43282</v>
      </c>
      <c r="N151" s="100">
        <v>-2.27</v>
      </c>
      <c r="O151" s="97" t="s">
        <v>2492</v>
      </c>
      <c r="P151" s="97" t="s">
        <v>2964</v>
      </c>
      <c r="Q151" s="102"/>
      <c r="R151" s="100">
        <v>-3.1700000000000004</v>
      </c>
      <c r="S151" s="102"/>
      <c r="T151" s="103">
        <v>3</v>
      </c>
      <c r="U151" s="103">
        <v>3</v>
      </c>
      <c r="V151" s="104">
        <v>1.8</v>
      </c>
      <c r="W151" s="105">
        <v>0.3</v>
      </c>
      <c r="X151" s="106">
        <v>45</v>
      </c>
      <c r="Y151" s="104">
        <v>0.2</v>
      </c>
      <c r="Z151" s="105">
        <v>0.03</v>
      </c>
      <c r="AA151" s="106">
        <v>5</v>
      </c>
    </row>
    <row r="152" spans="1:27" ht="15.75" customHeight="1" x14ac:dyDescent="0.25">
      <c r="A152" s="96" t="s">
        <v>2490</v>
      </c>
      <c r="B152" s="96" t="s">
        <v>2491</v>
      </c>
      <c r="C152" s="96" t="s">
        <v>1792</v>
      </c>
      <c r="F152" s="97" t="s">
        <v>1792</v>
      </c>
      <c r="G152" s="98">
        <v>30</v>
      </c>
      <c r="H152" s="98">
        <v>6.3</v>
      </c>
      <c r="I152" s="98">
        <v>6.3</v>
      </c>
      <c r="J152" s="99">
        <v>0.77</v>
      </c>
      <c r="K152" s="99">
        <v>1.0900000000000001</v>
      </c>
      <c r="L152" s="100">
        <v>-2.27</v>
      </c>
      <c r="M152" s="101">
        <v>43282</v>
      </c>
      <c r="N152" s="100">
        <v>-2.27</v>
      </c>
      <c r="O152" s="97" t="s">
        <v>2492</v>
      </c>
      <c r="P152" s="97" t="s">
        <v>2965</v>
      </c>
      <c r="Q152" s="102"/>
      <c r="R152" s="100">
        <v>-3.1700000000000004</v>
      </c>
      <c r="S152" s="102"/>
      <c r="T152" s="103">
        <v>3</v>
      </c>
      <c r="U152" s="103">
        <v>3</v>
      </c>
      <c r="V152" s="104">
        <v>1.7</v>
      </c>
      <c r="W152" s="105">
        <v>0.27</v>
      </c>
      <c r="X152" s="106">
        <v>51</v>
      </c>
      <c r="Y152" s="104">
        <v>0.4</v>
      </c>
      <c r="Z152" s="105">
        <v>7.0000000000000007E-2</v>
      </c>
      <c r="AA152" s="106">
        <v>12</v>
      </c>
    </row>
    <row r="153" spans="1:27" ht="15.75" customHeight="1" x14ac:dyDescent="0.25">
      <c r="A153" s="96" t="s">
        <v>2490</v>
      </c>
      <c r="B153" s="96" t="s">
        <v>2491</v>
      </c>
      <c r="C153" s="96" t="s">
        <v>1793</v>
      </c>
      <c r="F153" s="97" t="s">
        <v>1793</v>
      </c>
      <c r="G153" s="98">
        <v>13</v>
      </c>
      <c r="H153" s="98">
        <v>13.8</v>
      </c>
      <c r="I153" s="98">
        <v>13.8</v>
      </c>
      <c r="J153" s="99">
        <v>0.86</v>
      </c>
      <c r="K153" s="99">
        <v>1.3</v>
      </c>
      <c r="L153" s="100">
        <v>-2.27</v>
      </c>
      <c r="M153" s="101">
        <v>43282</v>
      </c>
      <c r="N153" s="100">
        <v>-2.27</v>
      </c>
      <c r="O153" s="97" t="s">
        <v>2492</v>
      </c>
      <c r="P153" s="97" t="s">
        <v>2966</v>
      </c>
      <c r="Q153" s="102"/>
      <c r="R153" s="100">
        <v>-3.1700000000000004</v>
      </c>
      <c r="S153" s="102"/>
      <c r="T153" s="103">
        <v>3</v>
      </c>
      <c r="U153" s="103">
        <v>3</v>
      </c>
      <c r="V153" s="104">
        <v>3.6</v>
      </c>
      <c r="W153" s="105">
        <v>0.26</v>
      </c>
      <c r="X153" s="106">
        <v>47</v>
      </c>
      <c r="Y153" s="104">
        <v>1.3</v>
      </c>
      <c r="Z153" s="105">
        <v>0.09</v>
      </c>
      <c r="AA153" s="106">
        <v>17</v>
      </c>
    </row>
    <row r="154" spans="1:27" ht="15.75" customHeight="1" x14ac:dyDescent="0.25">
      <c r="A154" s="96" t="s">
        <v>2490</v>
      </c>
      <c r="B154" s="96" t="s">
        <v>2491</v>
      </c>
      <c r="C154" s="96" t="s">
        <v>1794</v>
      </c>
      <c r="F154" s="97" t="s">
        <v>1794</v>
      </c>
      <c r="G154" s="98">
        <v>31.5</v>
      </c>
      <c r="H154" s="98">
        <v>6.4</v>
      </c>
      <c r="I154" s="98">
        <v>6.4</v>
      </c>
      <c r="J154" s="99">
        <v>0.68</v>
      </c>
      <c r="K154" s="99">
        <v>1</v>
      </c>
      <c r="L154" s="100">
        <v>-2.27</v>
      </c>
      <c r="M154" s="101">
        <v>43282</v>
      </c>
      <c r="N154" s="100">
        <v>-2.27</v>
      </c>
      <c r="O154" s="97" t="s">
        <v>2492</v>
      </c>
      <c r="P154" s="97" t="s">
        <v>2967</v>
      </c>
      <c r="Q154" s="102"/>
      <c r="R154" s="100">
        <v>-3.1700000000000004</v>
      </c>
      <c r="S154" s="102"/>
      <c r="T154" s="103">
        <v>3</v>
      </c>
      <c r="U154" s="103">
        <v>3</v>
      </c>
      <c r="V154" s="104">
        <v>1.3</v>
      </c>
      <c r="W154" s="105">
        <v>0.2</v>
      </c>
      <c r="X154" s="106">
        <v>41</v>
      </c>
      <c r="Y154" s="104">
        <v>0.4</v>
      </c>
      <c r="Z154" s="105">
        <v>7.0000000000000007E-2</v>
      </c>
      <c r="AA154" s="106">
        <v>13</v>
      </c>
    </row>
    <row r="155" spans="1:27" ht="15.75" customHeight="1" x14ac:dyDescent="0.25">
      <c r="A155" s="96" t="s">
        <v>2490</v>
      </c>
      <c r="B155" s="96" t="s">
        <v>2491</v>
      </c>
      <c r="C155" s="96" t="s">
        <v>1795</v>
      </c>
      <c r="F155" s="97" t="s">
        <v>1795</v>
      </c>
      <c r="G155" s="98">
        <v>33.5</v>
      </c>
      <c r="H155" s="98">
        <v>6.8</v>
      </c>
      <c r="I155" s="98">
        <v>6.8</v>
      </c>
      <c r="J155" s="99">
        <v>0.71</v>
      </c>
      <c r="K155" s="99">
        <v>1.1299999999999999</v>
      </c>
      <c r="L155" s="100">
        <v>-2.27</v>
      </c>
      <c r="M155" s="101">
        <v>43282</v>
      </c>
      <c r="N155" s="100">
        <v>-2.27</v>
      </c>
      <c r="O155" s="97" t="s">
        <v>2492</v>
      </c>
      <c r="P155" s="97" t="s">
        <v>2968</v>
      </c>
      <c r="Q155" s="102"/>
      <c r="R155" s="100">
        <v>-3.1700000000000004</v>
      </c>
      <c r="S155" s="102"/>
      <c r="T155" s="103">
        <v>3</v>
      </c>
      <c r="U155" s="103">
        <v>3</v>
      </c>
      <c r="V155" s="104">
        <v>1.6</v>
      </c>
      <c r="W155" s="105">
        <v>0.24</v>
      </c>
      <c r="X155" s="106">
        <v>54</v>
      </c>
      <c r="Y155" s="104">
        <v>0.5</v>
      </c>
      <c r="Z155" s="105">
        <v>0.08</v>
      </c>
      <c r="AA155" s="106">
        <v>17</v>
      </c>
    </row>
    <row r="156" spans="1:27" ht="15.75" customHeight="1" x14ac:dyDescent="0.25">
      <c r="A156" s="96" t="s">
        <v>2490</v>
      </c>
      <c r="B156" s="96" t="s">
        <v>2491</v>
      </c>
      <c r="C156" s="96" t="s">
        <v>1796</v>
      </c>
      <c r="F156" s="97" t="s">
        <v>1796</v>
      </c>
      <c r="G156" s="98">
        <v>38</v>
      </c>
      <c r="H156" s="98">
        <v>10.7</v>
      </c>
      <c r="I156" s="98">
        <v>10.7</v>
      </c>
      <c r="J156" s="99">
        <v>0.74</v>
      </c>
      <c r="K156" s="99">
        <v>1.03</v>
      </c>
      <c r="L156" s="100">
        <v>-2.27</v>
      </c>
      <c r="M156" s="101">
        <v>43282</v>
      </c>
      <c r="N156" s="100">
        <v>-2.27</v>
      </c>
      <c r="O156" s="97" t="s">
        <v>2492</v>
      </c>
      <c r="P156" s="97" t="s">
        <v>2969</v>
      </c>
      <c r="Q156" s="102"/>
      <c r="R156" s="100">
        <v>-3.1700000000000004</v>
      </c>
      <c r="S156" s="102"/>
      <c r="T156" s="103">
        <v>3</v>
      </c>
      <c r="U156" s="103">
        <v>3</v>
      </c>
      <c r="V156" s="104">
        <v>2.6</v>
      </c>
      <c r="W156" s="105">
        <v>0.25</v>
      </c>
      <c r="X156" s="106">
        <v>99</v>
      </c>
      <c r="Y156" s="104">
        <v>1.7</v>
      </c>
      <c r="Z156" s="105">
        <v>0.16</v>
      </c>
      <c r="AA156" s="106">
        <v>65</v>
      </c>
    </row>
    <row r="157" spans="1:27" ht="15.75" customHeight="1" x14ac:dyDescent="0.25">
      <c r="A157" s="96" t="s">
        <v>2490</v>
      </c>
      <c r="B157" s="96" t="s">
        <v>2491</v>
      </c>
      <c r="C157" s="96" t="s">
        <v>1797</v>
      </c>
      <c r="F157" s="97" t="s">
        <v>1797</v>
      </c>
      <c r="G157" s="98">
        <v>45.5</v>
      </c>
      <c r="H157" s="98">
        <v>5.6</v>
      </c>
      <c r="I157" s="98">
        <v>5.6</v>
      </c>
      <c r="J157" s="99">
        <v>0.66</v>
      </c>
      <c r="K157" s="99">
        <v>0.89</v>
      </c>
      <c r="L157" s="100">
        <v>-2.27</v>
      </c>
      <c r="M157" s="101">
        <v>43282</v>
      </c>
      <c r="N157" s="100">
        <v>-2.27</v>
      </c>
      <c r="O157" s="97" t="s">
        <v>2492</v>
      </c>
      <c r="P157" s="97" t="s">
        <v>2970</v>
      </c>
      <c r="Q157" s="102"/>
      <c r="R157" s="100">
        <v>-3.1700000000000004</v>
      </c>
      <c r="S157" s="102"/>
      <c r="T157" s="103">
        <v>2.4900000000000002</v>
      </c>
      <c r="U157" s="103">
        <v>2.4900000000000002</v>
      </c>
      <c r="V157" s="104">
        <v>0.7</v>
      </c>
      <c r="W157" s="105">
        <v>0.13</v>
      </c>
      <c r="X157" s="106">
        <v>32</v>
      </c>
      <c r="Y157" s="104">
        <v>0.4</v>
      </c>
      <c r="Z157" s="105">
        <v>0.08</v>
      </c>
      <c r="AA157" s="106">
        <v>18</v>
      </c>
    </row>
    <row r="158" spans="1:27" ht="15.75" customHeight="1" x14ac:dyDescent="0.25">
      <c r="A158" s="96" t="s">
        <v>2490</v>
      </c>
      <c r="B158" s="96" t="s">
        <v>2491</v>
      </c>
      <c r="C158" s="96" t="s">
        <v>1798</v>
      </c>
      <c r="F158" s="97" t="s">
        <v>1798</v>
      </c>
      <c r="G158" s="98">
        <v>26</v>
      </c>
      <c r="H158" s="98">
        <v>3.5</v>
      </c>
      <c r="I158" s="98">
        <v>3.5</v>
      </c>
      <c r="J158" s="99">
        <v>0.44</v>
      </c>
      <c r="K158" s="99">
        <v>0.65</v>
      </c>
      <c r="L158" s="100">
        <v>-2.27</v>
      </c>
      <c r="M158" s="101">
        <v>43282</v>
      </c>
      <c r="N158" s="100">
        <v>-2.27</v>
      </c>
      <c r="O158" s="97" t="s">
        <v>2492</v>
      </c>
      <c r="P158" s="97" t="s">
        <v>2971</v>
      </c>
      <c r="Q158" s="102"/>
      <c r="R158" s="100">
        <v>-2.9200000000000004</v>
      </c>
      <c r="S158" s="102"/>
      <c r="T158" s="103">
        <v>2.4500000000000002</v>
      </c>
      <c r="U158" s="103">
        <v>2.4500000000000002</v>
      </c>
      <c r="V158" s="104">
        <v>0.6</v>
      </c>
      <c r="W158" s="105">
        <v>0.19</v>
      </c>
      <c r="X158" s="106">
        <v>16</v>
      </c>
      <c r="Y158" s="104">
        <v>0.3</v>
      </c>
      <c r="Z158" s="105">
        <v>0.08</v>
      </c>
      <c r="AA158" s="106">
        <v>8</v>
      </c>
    </row>
    <row r="159" spans="1:27" ht="15.75" customHeight="1" x14ac:dyDescent="0.25">
      <c r="A159" s="96" t="s">
        <v>2490</v>
      </c>
      <c r="B159" s="96" t="s">
        <v>2491</v>
      </c>
      <c r="C159" s="96" t="s">
        <v>1799</v>
      </c>
      <c r="F159" s="97" t="s">
        <v>1799</v>
      </c>
      <c r="G159" s="98">
        <v>36</v>
      </c>
      <c r="H159" s="98">
        <v>9.1999999999999993</v>
      </c>
      <c r="I159" s="98">
        <v>9.1999999999999993</v>
      </c>
      <c r="J159" s="99">
        <v>0.69</v>
      </c>
      <c r="K159" s="99">
        <v>1.9</v>
      </c>
      <c r="L159" s="100">
        <v>-2.2000000000000002</v>
      </c>
      <c r="M159" s="101">
        <v>43282</v>
      </c>
      <c r="N159" s="100">
        <v>-2.2000000000000002</v>
      </c>
      <c r="O159" s="97" t="s">
        <v>2492</v>
      </c>
      <c r="P159" s="97" t="s">
        <v>2972</v>
      </c>
      <c r="Q159" s="102"/>
      <c r="R159" s="100">
        <v>-2.9200000000000004</v>
      </c>
      <c r="S159" s="102"/>
      <c r="T159" s="103">
        <v>3</v>
      </c>
      <c r="U159" s="103">
        <v>3</v>
      </c>
      <c r="V159" s="104">
        <v>7.4</v>
      </c>
      <c r="W159" s="105">
        <v>0.82</v>
      </c>
      <c r="X159" s="106">
        <v>266</v>
      </c>
      <c r="Y159" s="104">
        <v>1.2</v>
      </c>
      <c r="Z159" s="105">
        <v>0.14000000000000001</v>
      </c>
      <c r="AA159" s="106">
        <v>43</v>
      </c>
    </row>
    <row r="160" spans="1:27" ht="15.75" customHeight="1" x14ac:dyDescent="0.25">
      <c r="A160" s="96" t="s">
        <v>2490</v>
      </c>
      <c r="B160" s="96" t="s">
        <v>2491</v>
      </c>
      <c r="C160" s="96" t="s">
        <v>1800</v>
      </c>
      <c r="F160" s="97" t="s">
        <v>1800</v>
      </c>
      <c r="G160" s="98">
        <v>54.5</v>
      </c>
      <c r="H160" s="98">
        <v>5.8</v>
      </c>
      <c r="I160" s="98">
        <v>5.8</v>
      </c>
      <c r="J160" s="99">
        <v>0.57999999999999996</v>
      </c>
      <c r="K160" s="99">
        <v>1.89</v>
      </c>
      <c r="L160" s="100">
        <v>-2.2000000000000002</v>
      </c>
      <c r="M160" s="101">
        <v>43282</v>
      </c>
      <c r="N160" s="100">
        <v>-2.2000000000000002</v>
      </c>
      <c r="O160" s="97" t="s">
        <v>2492</v>
      </c>
      <c r="P160" s="97" t="s">
        <v>2973</v>
      </c>
      <c r="Q160" s="102"/>
      <c r="R160" s="100">
        <v>-2.9200000000000004</v>
      </c>
      <c r="S160" s="102"/>
      <c r="T160" s="103">
        <v>3</v>
      </c>
      <c r="U160" s="103">
        <v>3</v>
      </c>
      <c r="V160" s="104">
        <v>4.0999999999999996</v>
      </c>
      <c r="W160" s="105">
        <v>0.74</v>
      </c>
      <c r="X160" s="106">
        <v>223</v>
      </c>
      <c r="Y160" s="104">
        <v>0.5</v>
      </c>
      <c r="Z160" s="105">
        <v>0.09</v>
      </c>
      <c r="AA160" s="106">
        <v>27</v>
      </c>
    </row>
    <row r="161" spans="1:27" ht="15.75" customHeight="1" x14ac:dyDescent="0.25">
      <c r="A161" s="96" t="s">
        <v>2490</v>
      </c>
      <c r="B161" s="96" t="s">
        <v>2491</v>
      </c>
      <c r="C161" s="96" t="s">
        <v>1801</v>
      </c>
      <c r="F161" s="97" t="s">
        <v>1801</v>
      </c>
      <c r="G161" s="98">
        <v>50</v>
      </c>
      <c r="H161" s="98">
        <v>5.7</v>
      </c>
      <c r="I161" s="98">
        <v>5.7</v>
      </c>
      <c r="J161" s="99">
        <v>0.33</v>
      </c>
      <c r="K161" s="99">
        <v>1.7</v>
      </c>
      <c r="L161" s="100">
        <v>-2.2000000000000002</v>
      </c>
      <c r="M161" s="101">
        <v>43282</v>
      </c>
      <c r="N161" s="100">
        <v>-2.2000000000000002</v>
      </c>
      <c r="O161" s="97" t="s">
        <v>2492</v>
      </c>
      <c r="P161" s="97" t="s">
        <v>2974</v>
      </c>
      <c r="Q161" s="102"/>
      <c r="R161" s="100">
        <v>-2.9200000000000004</v>
      </c>
      <c r="S161" s="102"/>
      <c r="T161" s="103">
        <v>3</v>
      </c>
      <c r="U161" s="103">
        <v>3</v>
      </c>
      <c r="V161" s="104">
        <v>3.9</v>
      </c>
      <c r="W161" s="105">
        <v>0.72</v>
      </c>
      <c r="X161" s="106">
        <v>195</v>
      </c>
      <c r="Y161" s="104">
        <v>1.5</v>
      </c>
      <c r="Z161" s="105">
        <v>0.28999999999999998</v>
      </c>
      <c r="AA161" s="106">
        <v>75</v>
      </c>
    </row>
    <row r="162" spans="1:27" ht="15.75" customHeight="1" x14ac:dyDescent="0.25">
      <c r="A162" s="96" t="s">
        <v>2490</v>
      </c>
      <c r="B162" s="96" t="s">
        <v>2491</v>
      </c>
      <c r="C162" s="96" t="s">
        <v>1802</v>
      </c>
      <c r="F162" s="97" t="s">
        <v>1802</v>
      </c>
      <c r="G162" s="98">
        <v>47.5</v>
      </c>
      <c r="H162" s="98">
        <v>5.7</v>
      </c>
      <c r="I162" s="98">
        <v>5.7</v>
      </c>
      <c r="J162" s="99">
        <v>0.5</v>
      </c>
      <c r="K162" s="99">
        <v>1.56</v>
      </c>
      <c r="L162" s="100">
        <v>-2.2000000000000002</v>
      </c>
      <c r="M162" s="101">
        <v>43282</v>
      </c>
      <c r="N162" s="100">
        <v>-2.2000000000000002</v>
      </c>
      <c r="O162" s="97" t="s">
        <v>2492</v>
      </c>
      <c r="P162" s="97" t="s">
        <v>2975</v>
      </c>
      <c r="Q162" s="102"/>
      <c r="R162" s="100">
        <v>-2.9200000000000004</v>
      </c>
      <c r="S162" s="102"/>
      <c r="T162" s="103">
        <v>3</v>
      </c>
      <c r="U162" s="103">
        <v>3</v>
      </c>
      <c r="V162" s="104">
        <v>2.7</v>
      </c>
      <c r="W162" s="105">
        <v>0.49</v>
      </c>
      <c r="X162" s="106">
        <v>128</v>
      </c>
      <c r="Y162" s="104">
        <v>1</v>
      </c>
      <c r="Z162" s="105">
        <v>0.19</v>
      </c>
      <c r="AA162" s="106">
        <v>48</v>
      </c>
    </row>
    <row r="163" spans="1:27" ht="15.75" customHeight="1" x14ac:dyDescent="0.25">
      <c r="A163" s="96" t="s">
        <v>2490</v>
      </c>
      <c r="B163" s="96" t="s">
        <v>2491</v>
      </c>
      <c r="C163" s="96" t="s">
        <v>1803</v>
      </c>
      <c r="F163" s="97" t="s">
        <v>1803</v>
      </c>
      <c r="G163" s="98">
        <v>50</v>
      </c>
      <c r="H163" s="98">
        <v>8</v>
      </c>
      <c r="I163" s="98">
        <v>8</v>
      </c>
      <c r="J163" s="99">
        <v>0.76</v>
      </c>
      <c r="K163" s="99">
        <v>1.75</v>
      </c>
      <c r="L163" s="100">
        <v>-2.2000000000000002</v>
      </c>
      <c r="M163" s="101">
        <v>43282</v>
      </c>
      <c r="N163" s="100">
        <v>-2.2000000000000002</v>
      </c>
      <c r="O163" s="97" t="s">
        <v>2492</v>
      </c>
      <c r="P163" s="97" t="s">
        <v>2976</v>
      </c>
      <c r="Q163" s="102"/>
      <c r="R163" s="100">
        <v>-2.9200000000000004</v>
      </c>
      <c r="S163" s="102"/>
      <c r="T163" s="103">
        <v>3</v>
      </c>
      <c r="U163" s="103">
        <v>3</v>
      </c>
      <c r="V163" s="104">
        <v>3.4</v>
      </c>
      <c r="W163" s="105">
        <v>0.43</v>
      </c>
      <c r="X163" s="106">
        <v>170</v>
      </c>
      <c r="Y163" s="104">
        <v>1</v>
      </c>
      <c r="Z163" s="105">
        <v>0.13</v>
      </c>
      <c r="AA163" s="106">
        <v>50</v>
      </c>
    </row>
    <row r="164" spans="1:27" ht="15.75" customHeight="1" x14ac:dyDescent="0.25">
      <c r="A164" s="96" t="s">
        <v>2490</v>
      </c>
      <c r="B164" s="96" t="s">
        <v>2491</v>
      </c>
      <c r="C164" s="96" t="s">
        <v>1804</v>
      </c>
      <c r="F164" s="97" t="s">
        <v>1804</v>
      </c>
      <c r="G164" s="98">
        <v>50</v>
      </c>
      <c r="H164" s="98">
        <v>6</v>
      </c>
      <c r="I164" s="98">
        <v>6</v>
      </c>
      <c r="J164" s="99">
        <v>0.86</v>
      </c>
      <c r="K164" s="99">
        <v>1.95</v>
      </c>
      <c r="L164" s="100">
        <v>-2.2000000000000002</v>
      </c>
      <c r="M164" s="101">
        <v>43282</v>
      </c>
      <c r="N164" s="100">
        <v>-2.2000000000000002</v>
      </c>
      <c r="O164" s="97" t="s">
        <v>2492</v>
      </c>
      <c r="P164" s="97" t="s">
        <v>2977</v>
      </c>
      <c r="Q164" s="102"/>
      <c r="R164" s="100">
        <v>-2.9200000000000004</v>
      </c>
      <c r="S164" s="102"/>
      <c r="T164" s="103">
        <v>3</v>
      </c>
      <c r="U164" s="103">
        <v>3</v>
      </c>
      <c r="V164" s="104">
        <v>3.2</v>
      </c>
      <c r="W164" s="105">
        <v>0.54</v>
      </c>
      <c r="X164" s="106">
        <v>160</v>
      </c>
      <c r="Y164" s="104">
        <v>0.5</v>
      </c>
      <c r="Z164" s="105">
        <v>0.08</v>
      </c>
      <c r="AA164" s="106">
        <v>25</v>
      </c>
    </row>
    <row r="165" spans="1:27" ht="15.75" customHeight="1" x14ac:dyDescent="0.25">
      <c r="A165" s="96" t="s">
        <v>2490</v>
      </c>
      <c r="B165" s="96" t="s">
        <v>2491</v>
      </c>
      <c r="C165" s="96" t="s">
        <v>1805</v>
      </c>
      <c r="F165" s="97" t="s">
        <v>1805</v>
      </c>
      <c r="G165" s="98">
        <v>48</v>
      </c>
      <c r="H165" s="98">
        <v>6.8</v>
      </c>
      <c r="I165" s="98">
        <v>6.8</v>
      </c>
      <c r="J165" s="99">
        <v>0.88</v>
      </c>
      <c r="K165" s="99">
        <v>1.9</v>
      </c>
      <c r="L165" s="100">
        <v>-2.2000000000000002</v>
      </c>
      <c r="M165" s="101">
        <v>43282</v>
      </c>
      <c r="N165" s="100">
        <v>-2.2000000000000002</v>
      </c>
      <c r="O165" s="97" t="s">
        <v>2492</v>
      </c>
      <c r="P165" s="97" t="s">
        <v>2978</v>
      </c>
      <c r="Q165" s="102"/>
      <c r="R165" s="100">
        <v>-2.9200000000000004</v>
      </c>
      <c r="S165" s="102"/>
      <c r="T165" s="103">
        <v>3</v>
      </c>
      <c r="U165" s="103">
        <v>3</v>
      </c>
      <c r="V165" s="104">
        <v>3.4</v>
      </c>
      <c r="W165" s="105">
        <v>0.51</v>
      </c>
      <c r="X165" s="106">
        <v>163</v>
      </c>
      <c r="Y165" s="104">
        <v>0.3</v>
      </c>
      <c r="Z165" s="105">
        <v>0.04</v>
      </c>
      <c r="AA165" s="106">
        <v>14</v>
      </c>
    </row>
    <row r="166" spans="1:27" ht="15.75" customHeight="1" x14ac:dyDescent="0.25">
      <c r="A166" s="96" t="s">
        <v>2490</v>
      </c>
      <c r="B166" s="96" t="s">
        <v>2491</v>
      </c>
      <c r="C166" s="96" t="s">
        <v>1806</v>
      </c>
      <c r="F166" s="97" t="s">
        <v>1806</v>
      </c>
      <c r="G166" s="98">
        <v>50</v>
      </c>
      <c r="H166" s="98">
        <v>6.7</v>
      </c>
      <c r="I166" s="98">
        <v>6.7</v>
      </c>
      <c r="J166" s="99">
        <v>0.75</v>
      </c>
      <c r="K166" s="99">
        <v>1.85</v>
      </c>
      <c r="L166" s="100">
        <v>-2.2000000000000002</v>
      </c>
      <c r="M166" s="101">
        <v>43282</v>
      </c>
      <c r="N166" s="100">
        <v>-2.2000000000000002</v>
      </c>
      <c r="O166" s="97" t="s">
        <v>2492</v>
      </c>
      <c r="P166" s="97" t="s">
        <v>2979</v>
      </c>
      <c r="Q166" s="102"/>
      <c r="R166" s="100">
        <v>-2.9200000000000004</v>
      </c>
      <c r="S166" s="102"/>
      <c r="T166" s="103">
        <v>3</v>
      </c>
      <c r="U166" s="103">
        <v>3</v>
      </c>
      <c r="V166" s="104">
        <v>3.6</v>
      </c>
      <c r="W166" s="105">
        <v>0.54</v>
      </c>
      <c r="X166" s="106">
        <v>180</v>
      </c>
      <c r="Y166" s="104">
        <v>0.6</v>
      </c>
      <c r="Z166" s="105">
        <v>0.09</v>
      </c>
      <c r="AA166" s="106">
        <v>30</v>
      </c>
    </row>
    <row r="167" spans="1:27" ht="15.75" customHeight="1" x14ac:dyDescent="0.25">
      <c r="A167" s="96" t="s">
        <v>2490</v>
      </c>
      <c r="B167" s="96" t="s">
        <v>2491</v>
      </c>
      <c r="C167" s="96" t="s">
        <v>1807</v>
      </c>
      <c r="F167" s="97" t="s">
        <v>1807</v>
      </c>
      <c r="G167" s="98">
        <v>52</v>
      </c>
      <c r="H167" s="98">
        <v>6.7</v>
      </c>
      <c r="I167" s="98">
        <v>6.7</v>
      </c>
      <c r="J167" s="99">
        <v>0.68</v>
      </c>
      <c r="K167" s="99">
        <v>1.78</v>
      </c>
      <c r="L167" s="100">
        <v>-2.2000000000000002</v>
      </c>
      <c r="M167" s="101">
        <v>43282</v>
      </c>
      <c r="N167" s="100">
        <v>-2.2000000000000002</v>
      </c>
      <c r="O167" s="97" t="s">
        <v>2492</v>
      </c>
      <c r="P167" s="97" t="s">
        <v>2980</v>
      </c>
      <c r="Q167" s="102"/>
      <c r="R167" s="100">
        <v>-2.9200000000000004</v>
      </c>
      <c r="S167" s="102"/>
      <c r="T167" s="103">
        <v>3</v>
      </c>
      <c r="U167" s="103">
        <v>3</v>
      </c>
      <c r="V167" s="104">
        <v>3.4</v>
      </c>
      <c r="W167" s="105">
        <v>0.52</v>
      </c>
      <c r="X167" s="106">
        <v>177</v>
      </c>
      <c r="Y167" s="104">
        <v>0.7</v>
      </c>
      <c r="Z167" s="105">
        <v>0.1</v>
      </c>
      <c r="AA167" s="106">
        <v>36</v>
      </c>
    </row>
    <row r="168" spans="1:27" ht="15.75" customHeight="1" x14ac:dyDescent="0.25">
      <c r="A168" s="96" t="s">
        <v>2490</v>
      </c>
      <c r="B168" s="96" t="s">
        <v>2491</v>
      </c>
      <c r="C168" s="96" t="s">
        <v>1808</v>
      </c>
      <c r="F168" s="97" t="s">
        <v>1808</v>
      </c>
      <c r="G168" s="98">
        <v>50</v>
      </c>
      <c r="H168" s="98">
        <v>6.5</v>
      </c>
      <c r="I168" s="98">
        <v>6.5</v>
      </c>
      <c r="J168" s="99">
        <v>0.71</v>
      </c>
      <c r="K168" s="99">
        <v>1.8</v>
      </c>
      <c r="L168" s="100">
        <v>-2.2000000000000002</v>
      </c>
      <c r="M168" s="101">
        <v>43282</v>
      </c>
      <c r="N168" s="100">
        <v>-2.2000000000000002</v>
      </c>
      <c r="O168" s="97" t="s">
        <v>2492</v>
      </c>
      <c r="P168" s="97" t="s">
        <v>2981</v>
      </c>
      <c r="Q168" s="102"/>
      <c r="R168" s="100">
        <v>-2.9200000000000004</v>
      </c>
      <c r="S168" s="102"/>
      <c r="T168" s="103">
        <v>3</v>
      </c>
      <c r="U168" s="103">
        <v>3</v>
      </c>
      <c r="V168" s="104">
        <v>2.8</v>
      </c>
      <c r="W168" s="105">
        <v>0.44</v>
      </c>
      <c r="X168" s="106">
        <v>140</v>
      </c>
      <c r="Y168" s="104">
        <v>0.4</v>
      </c>
      <c r="Z168" s="105">
        <v>7.0000000000000007E-2</v>
      </c>
      <c r="AA168" s="106">
        <v>20</v>
      </c>
    </row>
    <row r="169" spans="1:27" ht="15.75" customHeight="1" x14ac:dyDescent="0.25">
      <c r="A169" s="96" t="s">
        <v>2490</v>
      </c>
      <c r="B169" s="96" t="s">
        <v>2491</v>
      </c>
      <c r="C169" s="96" t="s">
        <v>2520</v>
      </c>
      <c r="F169" s="97" t="s">
        <v>2520</v>
      </c>
      <c r="G169" s="98">
        <v>50</v>
      </c>
      <c r="H169" s="98">
        <v>7</v>
      </c>
      <c r="I169" s="98">
        <v>7</v>
      </c>
      <c r="J169" s="99">
        <v>0.52</v>
      </c>
      <c r="K169" s="99">
        <v>1.45</v>
      </c>
      <c r="L169" s="100">
        <v>-2.2000000000000002</v>
      </c>
      <c r="M169" s="101">
        <v>43282</v>
      </c>
      <c r="N169" s="100">
        <v>-2.2000000000000002</v>
      </c>
      <c r="O169" s="97" t="s">
        <v>2492</v>
      </c>
      <c r="P169" s="97" t="s">
        <v>2982</v>
      </c>
      <c r="Q169" s="102"/>
      <c r="R169" s="100">
        <v>-2.9200000000000004</v>
      </c>
      <c r="S169" s="102"/>
      <c r="T169" s="103">
        <v>3</v>
      </c>
      <c r="U169" s="103">
        <v>3</v>
      </c>
      <c r="V169" s="104">
        <v>3.1</v>
      </c>
      <c r="W169" s="105">
        <v>0.45</v>
      </c>
      <c r="X169" s="106">
        <v>155</v>
      </c>
      <c r="Y169" s="104">
        <v>1.6</v>
      </c>
      <c r="Z169" s="105">
        <v>0.23</v>
      </c>
      <c r="AA169" s="106">
        <v>80</v>
      </c>
    </row>
    <row r="170" spans="1:27" ht="15.75" customHeight="1" x14ac:dyDescent="0.25">
      <c r="A170" s="96" t="s">
        <v>2490</v>
      </c>
      <c r="B170" s="96" t="s">
        <v>2491</v>
      </c>
      <c r="C170" s="96" t="s">
        <v>1810</v>
      </c>
      <c r="F170" s="97" t="s">
        <v>1810</v>
      </c>
      <c r="G170" s="98">
        <v>38</v>
      </c>
      <c r="H170" s="98">
        <v>7.5</v>
      </c>
      <c r="I170" s="98">
        <v>7.5</v>
      </c>
      <c r="J170" s="99">
        <v>0.69</v>
      </c>
      <c r="K170" s="99">
        <v>1.68</v>
      </c>
      <c r="L170" s="100">
        <v>-2.2000000000000002</v>
      </c>
      <c r="M170" s="101">
        <v>43282</v>
      </c>
      <c r="N170" s="100">
        <v>-2.2000000000000002</v>
      </c>
      <c r="O170" s="97" t="s">
        <v>2492</v>
      </c>
      <c r="P170" s="97" t="s">
        <v>2983</v>
      </c>
      <c r="Q170" s="102"/>
      <c r="R170" s="100">
        <v>-2.9200000000000004</v>
      </c>
      <c r="S170" s="102"/>
      <c r="T170" s="103">
        <v>3</v>
      </c>
      <c r="U170" s="103">
        <v>3</v>
      </c>
      <c r="V170" s="104">
        <v>3.7</v>
      </c>
      <c r="W170" s="105">
        <v>0.51</v>
      </c>
      <c r="X170" s="106">
        <v>141</v>
      </c>
      <c r="Y170" s="104">
        <v>0.9</v>
      </c>
      <c r="Z170" s="105">
        <v>0.12</v>
      </c>
      <c r="AA170" s="106">
        <v>34</v>
      </c>
    </row>
    <row r="171" spans="1:27" ht="15.75" customHeight="1" x14ac:dyDescent="0.25">
      <c r="A171" s="96" t="s">
        <v>2490</v>
      </c>
      <c r="B171" s="96" t="s">
        <v>2491</v>
      </c>
      <c r="C171" s="96" t="s">
        <v>1811</v>
      </c>
      <c r="F171" s="97" t="s">
        <v>1811</v>
      </c>
      <c r="G171" s="98">
        <v>37</v>
      </c>
      <c r="H171" s="98">
        <v>6.9</v>
      </c>
      <c r="I171" s="98">
        <v>6.9</v>
      </c>
      <c r="J171" s="99">
        <v>0.53</v>
      </c>
      <c r="K171" s="99">
        <v>1.83</v>
      </c>
      <c r="L171" s="100">
        <v>-2.2000000000000002</v>
      </c>
      <c r="M171" s="101">
        <v>43282</v>
      </c>
      <c r="N171" s="100">
        <v>-2.2000000000000002</v>
      </c>
      <c r="O171" s="97" t="s">
        <v>2492</v>
      </c>
      <c r="P171" s="97" t="s">
        <v>2984</v>
      </c>
      <c r="Q171" s="102"/>
      <c r="R171" s="100">
        <v>-2.9200000000000004</v>
      </c>
      <c r="S171" s="102"/>
      <c r="T171" s="103">
        <v>3</v>
      </c>
      <c r="U171" s="103">
        <v>3</v>
      </c>
      <c r="V171" s="104">
        <v>4.3</v>
      </c>
      <c r="W171" s="105">
        <v>0.64</v>
      </c>
      <c r="X171" s="106">
        <v>159</v>
      </c>
      <c r="Y171" s="104">
        <v>1.4</v>
      </c>
      <c r="Z171" s="105">
        <v>0.21</v>
      </c>
      <c r="AA171" s="106">
        <v>52</v>
      </c>
    </row>
    <row r="172" spans="1:27" ht="15.75" customHeight="1" x14ac:dyDescent="0.25">
      <c r="A172" s="96" t="s">
        <v>2490</v>
      </c>
      <c r="B172" s="96" t="s">
        <v>2491</v>
      </c>
      <c r="C172" s="96" t="s">
        <v>1812</v>
      </c>
      <c r="F172" s="97" t="s">
        <v>1812</v>
      </c>
      <c r="G172" s="98">
        <v>50</v>
      </c>
      <c r="H172" s="98">
        <v>6</v>
      </c>
      <c r="I172" s="98">
        <v>6</v>
      </c>
      <c r="J172" s="99">
        <v>0.3</v>
      </c>
      <c r="K172" s="99">
        <v>1.56</v>
      </c>
      <c r="L172" s="100">
        <v>-2.2000000000000002</v>
      </c>
      <c r="M172" s="101">
        <v>43282</v>
      </c>
      <c r="N172" s="100">
        <v>-2.2000000000000002</v>
      </c>
      <c r="O172" s="97" t="s">
        <v>2492</v>
      </c>
      <c r="P172" s="97" t="s">
        <v>2985</v>
      </c>
      <c r="Q172" s="102"/>
      <c r="R172" s="100">
        <v>-2.9200000000000004</v>
      </c>
      <c r="S172" s="102"/>
      <c r="T172" s="103">
        <v>3</v>
      </c>
      <c r="U172" s="103">
        <v>3</v>
      </c>
      <c r="V172" s="104">
        <v>3.5</v>
      </c>
      <c r="W172" s="105">
        <v>0.6</v>
      </c>
      <c r="X172" s="106">
        <v>175</v>
      </c>
      <c r="Y172" s="104">
        <v>1.7</v>
      </c>
      <c r="Z172" s="105">
        <v>0.3</v>
      </c>
      <c r="AA172" s="106">
        <v>85</v>
      </c>
    </row>
    <row r="173" spans="1:27" ht="15.75" customHeight="1" x14ac:dyDescent="0.25">
      <c r="A173" s="96" t="s">
        <v>2490</v>
      </c>
      <c r="B173" s="96" t="s">
        <v>2491</v>
      </c>
      <c r="C173" s="96" t="s">
        <v>1813</v>
      </c>
      <c r="F173" s="97" t="s">
        <v>1813</v>
      </c>
      <c r="G173" s="98">
        <v>50</v>
      </c>
      <c r="H173" s="98">
        <v>6.4</v>
      </c>
      <c r="I173" s="98">
        <v>6.4</v>
      </c>
      <c r="J173" s="99">
        <v>0.41</v>
      </c>
      <c r="K173" s="99">
        <v>1.7</v>
      </c>
      <c r="L173" s="100">
        <v>-2.2000000000000002</v>
      </c>
      <c r="M173" s="101">
        <v>43282</v>
      </c>
      <c r="N173" s="100">
        <v>-2.2000000000000002</v>
      </c>
      <c r="O173" s="97" t="s">
        <v>2492</v>
      </c>
      <c r="P173" s="97" t="s">
        <v>2986</v>
      </c>
      <c r="Q173" s="102"/>
      <c r="R173" s="100">
        <v>-2.9200000000000004</v>
      </c>
      <c r="S173" s="102"/>
      <c r="T173" s="103">
        <v>3</v>
      </c>
      <c r="U173" s="103">
        <v>3</v>
      </c>
      <c r="V173" s="104">
        <v>3.5</v>
      </c>
      <c r="W173" s="105">
        <v>0.56000000000000005</v>
      </c>
      <c r="X173" s="106">
        <v>175</v>
      </c>
      <c r="Y173" s="104">
        <v>1.5</v>
      </c>
      <c r="Z173" s="105">
        <v>0.24</v>
      </c>
      <c r="AA173" s="106">
        <v>75</v>
      </c>
    </row>
    <row r="174" spans="1:27" ht="15.75" customHeight="1" x14ac:dyDescent="0.25">
      <c r="A174" s="96" t="s">
        <v>2490</v>
      </c>
      <c r="B174" s="96" t="s">
        <v>2491</v>
      </c>
      <c r="C174" s="96" t="s">
        <v>1814</v>
      </c>
      <c r="F174" s="97" t="s">
        <v>1814</v>
      </c>
      <c r="G174" s="98">
        <v>37</v>
      </c>
      <c r="H174" s="98">
        <v>6.8</v>
      </c>
      <c r="I174" s="98">
        <v>6.8</v>
      </c>
      <c r="J174" s="99">
        <v>0.41</v>
      </c>
      <c r="K174" s="99">
        <v>1.84</v>
      </c>
      <c r="L174" s="100">
        <v>-2.2000000000000002</v>
      </c>
      <c r="M174" s="101">
        <v>43282</v>
      </c>
      <c r="N174" s="100">
        <v>-2.2000000000000002</v>
      </c>
      <c r="O174" s="97" t="s">
        <v>2492</v>
      </c>
      <c r="P174" s="97" t="s">
        <v>2987</v>
      </c>
      <c r="Q174" s="102"/>
      <c r="R174" s="100">
        <v>-2.9200000000000004</v>
      </c>
      <c r="S174" s="102"/>
      <c r="T174" s="103">
        <v>3</v>
      </c>
      <c r="U174" s="103">
        <v>3</v>
      </c>
      <c r="V174" s="104">
        <v>4.8</v>
      </c>
      <c r="W174" s="105">
        <v>0.72</v>
      </c>
      <c r="X174" s="106">
        <v>178</v>
      </c>
      <c r="Y174" s="104">
        <v>1.7</v>
      </c>
      <c r="Z174" s="105">
        <v>0.25</v>
      </c>
      <c r="AA174" s="106">
        <v>63</v>
      </c>
    </row>
    <row r="175" spans="1:27" ht="15.75" customHeight="1" x14ac:dyDescent="0.25">
      <c r="A175" s="96" t="s">
        <v>2490</v>
      </c>
      <c r="B175" s="96" t="s">
        <v>2491</v>
      </c>
      <c r="C175" s="96" t="s">
        <v>1815</v>
      </c>
      <c r="F175" s="97" t="s">
        <v>1815</v>
      </c>
      <c r="G175" s="98">
        <v>12.5</v>
      </c>
      <c r="H175" s="98">
        <v>7.8</v>
      </c>
      <c r="I175" s="98">
        <v>7.8</v>
      </c>
      <c r="J175" s="99">
        <v>0.48</v>
      </c>
      <c r="K175" s="99">
        <v>1.62</v>
      </c>
      <c r="L175" s="100">
        <v>-2.2000000000000002</v>
      </c>
      <c r="M175" s="101">
        <v>43282</v>
      </c>
      <c r="N175" s="100">
        <v>-2.2000000000000002</v>
      </c>
      <c r="O175" s="97" t="s">
        <v>2492</v>
      </c>
      <c r="P175" s="97" t="s">
        <v>2988</v>
      </c>
      <c r="Q175" s="102"/>
      <c r="R175" s="100">
        <v>-2.9200000000000004</v>
      </c>
      <c r="S175" s="102"/>
      <c r="T175" s="103">
        <v>3</v>
      </c>
      <c r="U175" s="103">
        <v>3</v>
      </c>
      <c r="V175" s="104">
        <v>4.3</v>
      </c>
      <c r="W175" s="105">
        <v>0.56999999999999995</v>
      </c>
      <c r="X175" s="106">
        <v>54</v>
      </c>
      <c r="Y175" s="104">
        <v>1.9</v>
      </c>
      <c r="Z175" s="105">
        <v>0.25</v>
      </c>
      <c r="AA175" s="106">
        <v>24</v>
      </c>
    </row>
    <row r="176" spans="1:27" ht="15.75" customHeight="1" x14ac:dyDescent="0.25">
      <c r="A176" s="96" t="s">
        <v>2490</v>
      </c>
      <c r="B176" s="96" t="s">
        <v>2491</v>
      </c>
      <c r="C176" s="96" t="s">
        <v>1816</v>
      </c>
      <c r="F176" s="97" t="s">
        <v>1816</v>
      </c>
      <c r="G176" s="98">
        <v>31.5</v>
      </c>
      <c r="H176" s="98">
        <v>8.8000000000000007</v>
      </c>
      <c r="I176" s="98">
        <v>8.8000000000000007</v>
      </c>
      <c r="J176" s="99">
        <v>0.84</v>
      </c>
      <c r="K176" s="99">
        <v>1.95</v>
      </c>
      <c r="L176" s="100">
        <v>-2.2200000000000002</v>
      </c>
      <c r="M176" s="101">
        <v>43282</v>
      </c>
      <c r="N176" s="100">
        <v>-2.2200000000000002</v>
      </c>
      <c r="O176" s="97" t="s">
        <v>2492</v>
      </c>
      <c r="P176" s="97" t="s">
        <v>2989</v>
      </c>
      <c r="Q176" s="102"/>
      <c r="R176" s="100">
        <v>-3.1700000000000004</v>
      </c>
      <c r="S176" s="102"/>
      <c r="T176" s="103">
        <v>3</v>
      </c>
      <c r="U176" s="103">
        <v>3</v>
      </c>
      <c r="V176" s="104">
        <v>5.3</v>
      </c>
      <c r="W176" s="105">
        <v>0.61</v>
      </c>
      <c r="X176" s="106">
        <v>167</v>
      </c>
      <c r="Y176" s="104">
        <v>0.9</v>
      </c>
      <c r="Z176" s="105">
        <v>0.1</v>
      </c>
      <c r="AA176" s="106">
        <v>28</v>
      </c>
    </row>
    <row r="177" spans="1:27" ht="15.75" customHeight="1" x14ac:dyDescent="0.25">
      <c r="A177" s="96" t="s">
        <v>2490</v>
      </c>
      <c r="B177" s="96" t="s">
        <v>2491</v>
      </c>
      <c r="C177" s="96" t="s">
        <v>1817</v>
      </c>
      <c r="F177" s="97" t="s">
        <v>1817</v>
      </c>
      <c r="G177" s="98">
        <v>24.5</v>
      </c>
      <c r="H177" s="98">
        <v>5.7</v>
      </c>
      <c r="I177" s="98">
        <v>5.7</v>
      </c>
      <c r="J177" s="99">
        <v>0.61</v>
      </c>
      <c r="K177" s="99">
        <v>1.25</v>
      </c>
      <c r="L177" s="100">
        <v>-2.2200000000000002</v>
      </c>
      <c r="M177" s="101">
        <v>43282</v>
      </c>
      <c r="N177" s="100">
        <v>-2.2200000000000002</v>
      </c>
      <c r="O177" s="97" t="s">
        <v>2492</v>
      </c>
      <c r="P177" s="97" t="s">
        <v>2990</v>
      </c>
      <c r="Q177" s="102"/>
      <c r="R177" s="100">
        <v>-3.1700000000000004</v>
      </c>
      <c r="S177" s="102"/>
      <c r="T177" s="103">
        <v>2.5099999999999998</v>
      </c>
      <c r="U177" s="103">
        <v>2.5099999999999998</v>
      </c>
      <c r="V177" s="104">
        <v>2.8</v>
      </c>
      <c r="W177" s="105">
        <v>0.5</v>
      </c>
      <c r="X177" s="106">
        <v>69</v>
      </c>
      <c r="Y177" s="104">
        <v>1.1000000000000001</v>
      </c>
      <c r="Z177" s="105">
        <v>0.2</v>
      </c>
      <c r="AA177" s="106">
        <v>27</v>
      </c>
    </row>
    <row r="178" spans="1:27" ht="15.75" customHeight="1" x14ac:dyDescent="0.25">
      <c r="A178" s="96" t="s">
        <v>2490</v>
      </c>
      <c r="B178" s="96" t="s">
        <v>2491</v>
      </c>
      <c r="C178" s="96" t="s">
        <v>1818</v>
      </c>
      <c r="F178" s="97" t="s">
        <v>1818</v>
      </c>
      <c r="G178" s="98">
        <v>26</v>
      </c>
      <c r="H178" s="98">
        <v>5.0999999999999996</v>
      </c>
      <c r="I178" s="98">
        <v>5.0999999999999996</v>
      </c>
      <c r="J178" s="99">
        <v>0.73</v>
      </c>
      <c r="K178" s="99">
        <v>1.24</v>
      </c>
      <c r="L178" s="100">
        <v>-2.2200000000000002</v>
      </c>
      <c r="M178" s="101">
        <v>43282</v>
      </c>
      <c r="N178" s="100">
        <v>-2.2200000000000002</v>
      </c>
      <c r="O178" s="97" t="s">
        <v>2492</v>
      </c>
      <c r="P178" s="97" t="s">
        <v>2991</v>
      </c>
      <c r="Q178" s="102"/>
      <c r="R178" s="100">
        <v>-2.9200000000000004</v>
      </c>
      <c r="S178" s="102"/>
      <c r="T178" s="103">
        <v>3</v>
      </c>
      <c r="U178" s="103">
        <v>3</v>
      </c>
      <c r="V178" s="104">
        <v>1.6</v>
      </c>
      <c r="W178" s="105">
        <v>0.33</v>
      </c>
      <c r="X178" s="106">
        <v>42</v>
      </c>
      <c r="Y178" s="104">
        <v>0.1</v>
      </c>
      <c r="Z178" s="105">
        <v>0.02</v>
      </c>
      <c r="AA178" s="106">
        <v>3</v>
      </c>
    </row>
    <row r="179" spans="1:27" ht="15.75" customHeight="1" x14ac:dyDescent="0.25">
      <c r="A179" s="96" t="s">
        <v>2490</v>
      </c>
      <c r="B179" s="96" t="s">
        <v>2491</v>
      </c>
      <c r="C179" s="96" t="s">
        <v>1819</v>
      </c>
      <c r="F179" s="97" t="s">
        <v>1819</v>
      </c>
      <c r="G179" s="98">
        <v>50.5</v>
      </c>
      <c r="H179" s="98">
        <v>4.8</v>
      </c>
      <c r="I179" s="98">
        <v>4.8</v>
      </c>
      <c r="J179" s="99">
        <v>0.65</v>
      </c>
      <c r="K179" s="99">
        <v>1.17</v>
      </c>
      <c r="L179" s="100">
        <v>-2.2200000000000002</v>
      </c>
      <c r="M179" s="101">
        <v>43282</v>
      </c>
      <c r="N179" s="100">
        <v>-2.2200000000000002</v>
      </c>
      <c r="O179" s="97" t="s">
        <v>2492</v>
      </c>
      <c r="P179" s="97" t="s">
        <v>2992</v>
      </c>
      <c r="Q179" s="102"/>
      <c r="R179" s="100">
        <v>-2.9200000000000004</v>
      </c>
      <c r="S179" s="102"/>
      <c r="T179" s="103">
        <v>3</v>
      </c>
      <c r="U179" s="103">
        <v>3</v>
      </c>
      <c r="V179" s="104">
        <v>1.5</v>
      </c>
      <c r="W179" s="105">
        <v>0.33</v>
      </c>
      <c r="X179" s="106">
        <v>76</v>
      </c>
      <c r="Y179" s="104">
        <v>0.2</v>
      </c>
      <c r="Z179" s="105">
        <v>0.04</v>
      </c>
      <c r="AA179" s="106">
        <v>10</v>
      </c>
    </row>
    <row r="180" spans="1:27" ht="15.75" customHeight="1" x14ac:dyDescent="0.25">
      <c r="A180" s="96" t="s">
        <v>2490</v>
      </c>
      <c r="B180" s="96" t="s">
        <v>2491</v>
      </c>
      <c r="C180" s="96" t="s">
        <v>1820</v>
      </c>
      <c r="F180" s="97" t="s">
        <v>1820</v>
      </c>
      <c r="G180" s="98">
        <v>4</v>
      </c>
      <c r="H180" s="98">
        <v>16.600000000000001</v>
      </c>
      <c r="I180" s="98">
        <v>16.600000000000001</v>
      </c>
      <c r="J180" s="99">
        <v>1.01</v>
      </c>
      <c r="K180" s="99">
        <v>2.2400000000000002</v>
      </c>
      <c r="L180" s="100">
        <v>-2.2200000000000002</v>
      </c>
      <c r="M180" s="101">
        <v>43282</v>
      </c>
      <c r="N180" s="100">
        <v>-2.2200000000000002</v>
      </c>
      <c r="O180" s="97" t="s">
        <v>2492</v>
      </c>
      <c r="P180" s="97" t="s">
        <v>2993</v>
      </c>
      <c r="Q180" s="102"/>
      <c r="R180" s="100">
        <v>-3.1700000000000004</v>
      </c>
      <c r="S180" s="102"/>
      <c r="T180" s="103">
        <v>3</v>
      </c>
      <c r="U180" s="103">
        <v>3</v>
      </c>
      <c r="V180" s="104">
        <v>9.1999999999999993</v>
      </c>
      <c r="W180" s="105">
        <v>0.55000000000000004</v>
      </c>
      <c r="X180" s="106">
        <v>37</v>
      </c>
      <c r="Y180" s="104">
        <v>1.2</v>
      </c>
      <c r="Z180" s="105">
        <v>7.0000000000000007E-2</v>
      </c>
      <c r="AA180" s="106">
        <v>5</v>
      </c>
    </row>
    <row r="181" spans="1:27" ht="15.75" customHeight="1" x14ac:dyDescent="0.25">
      <c r="A181" s="96" t="s">
        <v>2490</v>
      </c>
      <c r="B181" s="96" t="s">
        <v>2491</v>
      </c>
      <c r="C181" s="96" t="s">
        <v>1821</v>
      </c>
      <c r="F181" s="97" t="s">
        <v>1821</v>
      </c>
      <c r="G181" s="98">
        <v>18</v>
      </c>
      <c r="H181" s="98">
        <v>13.4</v>
      </c>
      <c r="I181" s="98">
        <v>13.4</v>
      </c>
      <c r="J181" s="99">
        <v>0.99</v>
      </c>
      <c r="K181" s="99">
        <v>2.14</v>
      </c>
      <c r="L181" s="100">
        <v>-2.2200000000000002</v>
      </c>
      <c r="M181" s="101">
        <v>43282</v>
      </c>
      <c r="N181" s="100">
        <v>-2.2200000000000002</v>
      </c>
      <c r="O181" s="97" t="s">
        <v>2492</v>
      </c>
      <c r="P181" s="97" t="s">
        <v>2994</v>
      </c>
      <c r="Q181" s="102"/>
      <c r="R181" s="100">
        <v>-3.1700000000000004</v>
      </c>
      <c r="S181" s="102"/>
      <c r="T181" s="103">
        <v>3</v>
      </c>
      <c r="U181" s="103">
        <v>3</v>
      </c>
      <c r="V181" s="104">
        <v>8.3000000000000007</v>
      </c>
      <c r="W181" s="105">
        <v>0.62</v>
      </c>
      <c r="X181" s="106">
        <v>149</v>
      </c>
      <c r="Y181" s="104">
        <v>0.9</v>
      </c>
      <c r="Z181" s="105">
        <v>7.0000000000000007E-2</v>
      </c>
      <c r="AA181" s="106">
        <v>16</v>
      </c>
    </row>
    <row r="182" spans="1:27" ht="15.75" customHeight="1" x14ac:dyDescent="0.25">
      <c r="A182" s="96" t="s">
        <v>2490</v>
      </c>
      <c r="B182" s="96" t="s">
        <v>2491</v>
      </c>
      <c r="C182" s="96" t="s">
        <v>1822</v>
      </c>
      <c r="F182" s="97" t="s">
        <v>1822</v>
      </c>
      <c r="G182" s="98">
        <v>34</v>
      </c>
      <c r="H182" s="98">
        <v>12.6</v>
      </c>
      <c r="I182" s="98">
        <v>12.6</v>
      </c>
      <c r="J182" s="99">
        <v>0.93</v>
      </c>
      <c r="K182" s="99">
        <v>1.66</v>
      </c>
      <c r="L182" s="100">
        <v>-2.2200000000000002</v>
      </c>
      <c r="M182" s="101">
        <v>43282</v>
      </c>
      <c r="N182" s="100">
        <v>-2.2200000000000002</v>
      </c>
      <c r="O182" s="97" t="s">
        <v>2492</v>
      </c>
      <c r="P182" s="97" t="s">
        <v>2995</v>
      </c>
      <c r="Q182" s="102"/>
      <c r="R182" s="100">
        <v>-3.1700000000000004</v>
      </c>
      <c r="S182" s="102"/>
      <c r="T182" s="103">
        <v>3</v>
      </c>
      <c r="U182" s="103">
        <v>3</v>
      </c>
      <c r="V182" s="104">
        <v>6.2</v>
      </c>
      <c r="W182" s="105">
        <v>0.5</v>
      </c>
      <c r="X182" s="106">
        <v>211</v>
      </c>
      <c r="Y182" s="104">
        <v>1.2</v>
      </c>
      <c r="Z182" s="105">
        <v>0.09</v>
      </c>
      <c r="AA182" s="106">
        <v>41</v>
      </c>
    </row>
    <row r="183" spans="1:27" ht="15.75" customHeight="1" x14ac:dyDescent="0.25">
      <c r="A183" s="96" t="s">
        <v>2490</v>
      </c>
      <c r="B183" s="96" t="s">
        <v>2491</v>
      </c>
      <c r="C183" s="96" t="s">
        <v>1823</v>
      </c>
      <c r="F183" s="97" t="s">
        <v>1823</v>
      </c>
      <c r="G183" s="98">
        <v>29</v>
      </c>
      <c r="H183" s="98">
        <v>4</v>
      </c>
      <c r="I183" s="98">
        <v>4</v>
      </c>
      <c r="J183" s="99">
        <v>0.55000000000000004</v>
      </c>
      <c r="K183" s="99">
        <v>0.84</v>
      </c>
      <c r="L183" s="100">
        <v>-2.2200000000000002</v>
      </c>
      <c r="M183" s="101">
        <v>43282</v>
      </c>
      <c r="N183" s="100">
        <v>-2.2200000000000002</v>
      </c>
      <c r="O183" s="97" t="s">
        <v>2492</v>
      </c>
      <c r="P183" s="97" t="s">
        <v>2996</v>
      </c>
      <c r="Q183" s="102"/>
      <c r="R183" s="100">
        <v>-2.9200000000000004</v>
      </c>
      <c r="S183" s="102"/>
      <c r="T183" s="103">
        <v>2.67</v>
      </c>
      <c r="U183" s="103">
        <v>2.67</v>
      </c>
      <c r="V183" s="104">
        <v>1.1000000000000001</v>
      </c>
      <c r="W183" s="105">
        <v>0.27</v>
      </c>
      <c r="X183" s="106">
        <v>32</v>
      </c>
      <c r="Y183" s="104">
        <v>0.3</v>
      </c>
      <c r="Z183" s="105">
        <v>0.08</v>
      </c>
      <c r="AA183" s="106">
        <v>9</v>
      </c>
    </row>
    <row r="184" spans="1:27" ht="15.75" customHeight="1" x14ac:dyDescent="0.25">
      <c r="A184" s="96" t="s">
        <v>2490</v>
      </c>
      <c r="B184" s="96" t="s">
        <v>2491</v>
      </c>
      <c r="C184" s="96" t="s">
        <v>1824</v>
      </c>
      <c r="F184" s="97" t="s">
        <v>1824</v>
      </c>
      <c r="G184" s="98">
        <v>36.5</v>
      </c>
      <c r="H184" s="98">
        <v>6.5</v>
      </c>
      <c r="I184" s="98">
        <v>6.5</v>
      </c>
      <c r="J184" s="99">
        <v>0.63</v>
      </c>
      <c r="K184" s="99">
        <v>1.3</v>
      </c>
      <c r="L184" s="100">
        <v>-2.2200000000000002</v>
      </c>
      <c r="M184" s="101">
        <v>43282</v>
      </c>
      <c r="N184" s="100">
        <v>-2.2200000000000002</v>
      </c>
      <c r="O184" s="97" t="s">
        <v>2492</v>
      </c>
      <c r="P184" s="97" t="s">
        <v>2997</v>
      </c>
      <c r="Q184" s="102"/>
      <c r="R184" s="100">
        <v>-3.1700000000000004</v>
      </c>
      <c r="S184" s="102"/>
      <c r="T184" s="103">
        <v>3</v>
      </c>
      <c r="U184" s="103">
        <v>3</v>
      </c>
      <c r="V184" s="104">
        <v>1.8</v>
      </c>
      <c r="W184" s="105">
        <v>0.28999999999999998</v>
      </c>
      <c r="X184" s="106">
        <v>66</v>
      </c>
      <c r="Y184" s="104">
        <v>0.7</v>
      </c>
      <c r="Z184" s="105">
        <v>0.11</v>
      </c>
      <c r="AA184" s="106">
        <v>26</v>
      </c>
    </row>
    <row r="185" spans="1:27" ht="15.75" customHeight="1" x14ac:dyDescent="0.25">
      <c r="A185" s="96" t="s">
        <v>2490</v>
      </c>
      <c r="B185" s="96" t="s">
        <v>2491</v>
      </c>
      <c r="C185" s="96" t="s">
        <v>1825</v>
      </c>
      <c r="F185" s="97" t="s">
        <v>1825</v>
      </c>
      <c r="G185" s="98">
        <v>25</v>
      </c>
      <c r="H185" s="98">
        <v>15.5</v>
      </c>
      <c r="I185" s="98">
        <v>15.5</v>
      </c>
      <c r="J185" s="99">
        <v>0.41</v>
      </c>
      <c r="K185" s="99">
        <v>0.8</v>
      </c>
      <c r="L185" s="100">
        <v>-2.2200000000000002</v>
      </c>
      <c r="M185" s="101">
        <v>43282</v>
      </c>
      <c r="N185" s="100">
        <v>-2.2200000000000002</v>
      </c>
      <c r="O185" s="97" t="s">
        <v>2492</v>
      </c>
      <c r="P185" s="97" t="s">
        <v>2998</v>
      </c>
      <c r="Q185" s="102"/>
      <c r="R185" s="100">
        <v>-3.1700000000000004</v>
      </c>
      <c r="S185" s="102"/>
      <c r="T185" s="103">
        <v>3</v>
      </c>
      <c r="U185" s="103">
        <v>3</v>
      </c>
      <c r="V185" s="104">
        <v>2.1</v>
      </c>
      <c r="W185" s="105">
        <v>0.14000000000000001</v>
      </c>
      <c r="X185" s="106">
        <v>53</v>
      </c>
      <c r="Y185" s="104">
        <v>2</v>
      </c>
      <c r="Z185" s="105">
        <v>0.13</v>
      </c>
      <c r="AA185" s="106">
        <v>50</v>
      </c>
    </row>
    <row r="186" spans="1:27" ht="15.75" customHeight="1" x14ac:dyDescent="0.25">
      <c r="A186" s="96" t="s">
        <v>2490</v>
      </c>
      <c r="B186" s="96" t="s">
        <v>2491</v>
      </c>
      <c r="C186" s="96" t="s">
        <v>2519</v>
      </c>
      <c r="F186" s="97" t="s">
        <v>2519</v>
      </c>
      <c r="G186" s="98">
        <v>41</v>
      </c>
      <c r="H186" s="98">
        <v>22.3</v>
      </c>
      <c r="I186" s="98">
        <v>22.3</v>
      </c>
      <c r="J186" s="99">
        <v>0.73</v>
      </c>
      <c r="K186" s="99">
        <v>1.1499999999999999</v>
      </c>
      <c r="L186" s="100">
        <v>-2.2200000000000002</v>
      </c>
      <c r="M186" s="101">
        <v>43282</v>
      </c>
      <c r="N186" s="100">
        <v>-2.2200000000000002</v>
      </c>
      <c r="O186" s="97" t="s">
        <v>2492</v>
      </c>
      <c r="P186" s="97" t="s">
        <v>2999</v>
      </c>
      <c r="Q186" s="102"/>
      <c r="R186" s="100">
        <v>-3.1700000000000004</v>
      </c>
      <c r="S186" s="102"/>
      <c r="T186" s="103">
        <v>3</v>
      </c>
      <c r="U186" s="103">
        <v>3</v>
      </c>
      <c r="V186" s="104">
        <v>4.4000000000000004</v>
      </c>
      <c r="W186" s="105">
        <v>0.2</v>
      </c>
      <c r="X186" s="106">
        <v>180</v>
      </c>
      <c r="Y186" s="104">
        <v>3.7</v>
      </c>
      <c r="Z186" s="105">
        <v>0.16</v>
      </c>
      <c r="AA186" s="106">
        <v>152</v>
      </c>
    </row>
    <row r="187" spans="1:27" ht="15.75" customHeight="1" x14ac:dyDescent="0.25">
      <c r="A187" s="96" t="s">
        <v>2490</v>
      </c>
      <c r="B187" s="96" t="s">
        <v>2491</v>
      </c>
      <c r="C187" s="96" t="s">
        <v>1827</v>
      </c>
      <c r="F187" s="97" t="s">
        <v>1827</v>
      </c>
      <c r="G187" s="98">
        <v>31</v>
      </c>
      <c r="H187" s="98">
        <v>18.7</v>
      </c>
      <c r="I187" s="98">
        <v>18.7</v>
      </c>
      <c r="J187" s="99">
        <v>0.88</v>
      </c>
      <c r="K187" s="99">
        <v>1.4</v>
      </c>
      <c r="L187" s="100">
        <v>-2.2200000000000002</v>
      </c>
      <c r="M187" s="101">
        <v>43282</v>
      </c>
      <c r="N187" s="100">
        <v>-2.2200000000000002</v>
      </c>
      <c r="O187" s="97" t="s">
        <v>2492</v>
      </c>
      <c r="P187" s="97" t="s">
        <v>3000</v>
      </c>
      <c r="Q187" s="102"/>
      <c r="R187" s="100">
        <v>-3.1700000000000004</v>
      </c>
      <c r="S187" s="102"/>
      <c r="T187" s="103">
        <v>3</v>
      </c>
      <c r="U187" s="103">
        <v>3</v>
      </c>
      <c r="V187" s="104">
        <v>7.5</v>
      </c>
      <c r="W187" s="105">
        <v>0.4</v>
      </c>
      <c r="X187" s="106">
        <v>233</v>
      </c>
      <c r="Y187" s="104">
        <v>2.8</v>
      </c>
      <c r="Z187" s="105">
        <v>0.15</v>
      </c>
      <c r="AA187" s="106">
        <v>87</v>
      </c>
    </row>
    <row r="188" spans="1:27" ht="15.75" customHeight="1" x14ac:dyDescent="0.25">
      <c r="A188" s="96" t="s">
        <v>2490</v>
      </c>
      <c r="B188" s="96" t="s">
        <v>2491</v>
      </c>
      <c r="C188" s="96" t="s">
        <v>1828</v>
      </c>
      <c r="F188" s="97" t="s">
        <v>1828</v>
      </c>
      <c r="G188" s="98">
        <v>34</v>
      </c>
      <c r="H188" s="98">
        <v>11</v>
      </c>
      <c r="I188" s="98">
        <v>11</v>
      </c>
      <c r="J188" s="99">
        <v>0.85</v>
      </c>
      <c r="K188" s="99">
        <v>1.28</v>
      </c>
      <c r="L188" s="100">
        <v>-2.2200000000000002</v>
      </c>
      <c r="M188" s="101">
        <v>43282</v>
      </c>
      <c r="N188" s="100">
        <v>-2.2200000000000002</v>
      </c>
      <c r="O188" s="97" t="s">
        <v>2492</v>
      </c>
      <c r="P188" s="97" t="s">
        <v>3001</v>
      </c>
      <c r="Q188" s="102"/>
      <c r="R188" s="100">
        <v>-3.1700000000000004</v>
      </c>
      <c r="S188" s="102"/>
      <c r="T188" s="103">
        <v>3</v>
      </c>
      <c r="U188" s="103">
        <v>3</v>
      </c>
      <c r="V188" s="104">
        <v>3.2</v>
      </c>
      <c r="W188" s="105">
        <v>0.28999999999999998</v>
      </c>
      <c r="X188" s="106">
        <v>109</v>
      </c>
      <c r="Y188" s="104">
        <v>1</v>
      </c>
      <c r="Z188" s="105">
        <v>0.09</v>
      </c>
      <c r="AA188" s="106">
        <v>34</v>
      </c>
    </row>
    <row r="189" spans="1:27" ht="15.75" customHeight="1" x14ac:dyDescent="0.25">
      <c r="A189" s="96" t="s">
        <v>2490</v>
      </c>
      <c r="B189" s="96" t="s">
        <v>2491</v>
      </c>
      <c r="C189" s="96" t="s">
        <v>1829</v>
      </c>
      <c r="F189" s="97" t="s">
        <v>1829</v>
      </c>
      <c r="G189" s="98">
        <v>33.5</v>
      </c>
      <c r="H189" s="98">
        <v>4.4000000000000004</v>
      </c>
      <c r="I189" s="98">
        <v>4.4000000000000004</v>
      </c>
      <c r="J189" s="99">
        <v>0.38</v>
      </c>
      <c r="K189" s="99">
        <v>0.98</v>
      </c>
      <c r="L189" s="100">
        <v>-2.23</v>
      </c>
      <c r="M189" s="101">
        <v>43282</v>
      </c>
      <c r="N189" s="100">
        <v>-2.23</v>
      </c>
      <c r="O189" s="97" t="s">
        <v>2492</v>
      </c>
      <c r="P189" s="97" t="s">
        <v>3002</v>
      </c>
      <c r="Q189" s="102"/>
      <c r="R189" s="100">
        <v>-3.1700000000000004</v>
      </c>
      <c r="S189" s="102"/>
      <c r="T189" s="103">
        <v>1.96</v>
      </c>
      <c r="U189" s="103">
        <v>1.96</v>
      </c>
      <c r="V189" s="104">
        <v>1.6</v>
      </c>
      <c r="W189" s="105">
        <v>0.36</v>
      </c>
      <c r="X189" s="106">
        <v>54</v>
      </c>
      <c r="Y189" s="104">
        <v>1.1000000000000001</v>
      </c>
      <c r="Z189" s="105">
        <v>0.25</v>
      </c>
      <c r="AA189" s="106">
        <v>37</v>
      </c>
    </row>
    <row r="190" spans="1:27" ht="15.75" customHeight="1" x14ac:dyDescent="0.25">
      <c r="A190" s="96" t="s">
        <v>2490</v>
      </c>
      <c r="B190" s="96" t="s">
        <v>2491</v>
      </c>
      <c r="C190" s="96" t="s">
        <v>1830</v>
      </c>
      <c r="F190" s="97" t="s">
        <v>1830</v>
      </c>
      <c r="G190" s="98">
        <v>50</v>
      </c>
      <c r="H190" s="98">
        <v>6.8</v>
      </c>
      <c r="I190" s="98">
        <v>6.8</v>
      </c>
      <c r="J190" s="99">
        <v>0.66</v>
      </c>
      <c r="K190" s="99">
        <v>1.25</v>
      </c>
      <c r="L190" s="100">
        <v>-2.23</v>
      </c>
      <c r="M190" s="101">
        <v>43282</v>
      </c>
      <c r="N190" s="100">
        <v>-2.23</v>
      </c>
      <c r="O190" s="97" t="s">
        <v>2492</v>
      </c>
      <c r="P190" s="97" t="s">
        <v>3003</v>
      </c>
      <c r="Q190" s="102"/>
      <c r="R190" s="100">
        <v>-3.1700000000000004</v>
      </c>
      <c r="S190" s="102"/>
      <c r="T190" s="103">
        <v>3</v>
      </c>
      <c r="U190" s="103">
        <v>3</v>
      </c>
      <c r="V190" s="104">
        <v>2.1</v>
      </c>
      <c r="W190" s="105">
        <v>0.31</v>
      </c>
      <c r="X190" s="106">
        <v>105</v>
      </c>
      <c r="Y190" s="104">
        <v>0.8</v>
      </c>
      <c r="Z190" s="105">
        <v>0.13</v>
      </c>
      <c r="AA190" s="106">
        <v>40</v>
      </c>
    </row>
    <row r="191" spans="1:27" ht="15.75" customHeight="1" x14ac:dyDescent="0.25">
      <c r="A191" s="96" t="s">
        <v>2490</v>
      </c>
      <c r="B191" s="96" t="s">
        <v>2491</v>
      </c>
      <c r="C191" s="96" t="s">
        <v>1831</v>
      </c>
      <c r="F191" s="97" t="s">
        <v>1831</v>
      </c>
      <c r="G191" s="98">
        <v>33.5</v>
      </c>
      <c r="H191" s="98">
        <v>9.6</v>
      </c>
      <c r="I191" s="98">
        <v>9.6</v>
      </c>
      <c r="J191" s="99">
        <v>0.68</v>
      </c>
      <c r="K191" s="99">
        <v>1.53</v>
      </c>
      <c r="L191" s="100">
        <v>-2.23</v>
      </c>
      <c r="M191" s="101">
        <v>43282</v>
      </c>
      <c r="N191" s="100">
        <v>-2.23</v>
      </c>
      <c r="O191" s="97" t="s">
        <v>2492</v>
      </c>
      <c r="P191" s="97" t="s">
        <v>3004</v>
      </c>
      <c r="Q191" s="102"/>
      <c r="R191" s="100">
        <v>-3.1700000000000004</v>
      </c>
      <c r="S191" s="102"/>
      <c r="T191" s="103">
        <v>3</v>
      </c>
      <c r="U191" s="103">
        <v>3</v>
      </c>
      <c r="V191" s="104">
        <v>3.3</v>
      </c>
      <c r="W191" s="105">
        <v>0.35</v>
      </c>
      <c r="X191" s="106">
        <v>111</v>
      </c>
      <c r="Y191" s="104">
        <v>1.5</v>
      </c>
      <c r="Z191" s="105">
        <v>0.16</v>
      </c>
      <c r="AA191" s="106">
        <v>50</v>
      </c>
    </row>
    <row r="192" spans="1:27" ht="15.75" customHeight="1" x14ac:dyDescent="0.25">
      <c r="A192" s="96" t="s">
        <v>2490</v>
      </c>
      <c r="B192" s="96" t="s">
        <v>2491</v>
      </c>
      <c r="C192" s="96" t="s">
        <v>1832</v>
      </c>
      <c r="F192" s="97" t="s">
        <v>1832</v>
      </c>
      <c r="G192" s="98">
        <v>7</v>
      </c>
      <c r="H192" s="98">
        <v>6.8</v>
      </c>
      <c r="I192" s="98">
        <v>6.8</v>
      </c>
      <c r="J192" s="99">
        <v>0.51</v>
      </c>
      <c r="K192" s="99">
        <v>0.84</v>
      </c>
      <c r="L192" s="100">
        <v>-2.23</v>
      </c>
      <c r="M192" s="101">
        <v>43282</v>
      </c>
      <c r="N192" s="100">
        <v>-2.23</v>
      </c>
      <c r="O192" s="97" t="s">
        <v>2492</v>
      </c>
      <c r="P192" s="97" t="s">
        <v>3005</v>
      </c>
      <c r="Q192" s="102"/>
      <c r="R192" s="100">
        <v>-3.1700000000000004</v>
      </c>
      <c r="S192" s="102"/>
      <c r="T192" s="103">
        <v>3</v>
      </c>
      <c r="U192" s="103">
        <v>3</v>
      </c>
      <c r="V192" s="104">
        <v>2</v>
      </c>
      <c r="W192" s="105">
        <v>0.28999999999999998</v>
      </c>
      <c r="X192" s="106">
        <v>14</v>
      </c>
      <c r="Y192" s="104">
        <v>1.3</v>
      </c>
      <c r="Z192" s="105">
        <v>0.2</v>
      </c>
      <c r="AA192" s="106">
        <v>9</v>
      </c>
    </row>
    <row r="193" spans="1:27" ht="15.75" customHeight="1" x14ac:dyDescent="0.25">
      <c r="A193" s="96" t="s">
        <v>2490</v>
      </c>
      <c r="B193" s="96" t="s">
        <v>2491</v>
      </c>
      <c r="C193" s="96" t="s">
        <v>1833</v>
      </c>
      <c r="F193" s="97" t="s">
        <v>1833</v>
      </c>
      <c r="G193" s="98">
        <v>52</v>
      </c>
      <c r="H193" s="98">
        <v>6.8</v>
      </c>
      <c r="I193" s="98">
        <v>6.8</v>
      </c>
      <c r="J193" s="99">
        <v>0.64</v>
      </c>
      <c r="K193" s="99">
        <v>1.01</v>
      </c>
      <c r="L193" s="100">
        <v>-2.23</v>
      </c>
      <c r="M193" s="101">
        <v>43282</v>
      </c>
      <c r="N193" s="100">
        <v>-2.23</v>
      </c>
      <c r="O193" s="97" t="s">
        <v>2492</v>
      </c>
      <c r="P193" s="97" t="s">
        <v>3006</v>
      </c>
      <c r="Q193" s="102"/>
      <c r="R193" s="100">
        <v>-3.1700000000000004</v>
      </c>
      <c r="S193" s="102"/>
      <c r="T193" s="103">
        <v>3</v>
      </c>
      <c r="U193" s="103">
        <v>3</v>
      </c>
      <c r="V193" s="104">
        <v>1.7</v>
      </c>
      <c r="W193" s="105">
        <v>0.26</v>
      </c>
      <c r="X193" s="106">
        <v>88</v>
      </c>
      <c r="Y193" s="104">
        <v>1.2</v>
      </c>
      <c r="Z193" s="105">
        <v>0.17</v>
      </c>
      <c r="AA193" s="106">
        <v>62</v>
      </c>
    </row>
    <row r="194" spans="1:27" ht="15.75" customHeight="1" x14ac:dyDescent="0.25">
      <c r="A194" s="96" t="s">
        <v>2490</v>
      </c>
      <c r="B194" s="96" t="s">
        <v>2491</v>
      </c>
      <c r="C194" s="96" t="s">
        <v>1834</v>
      </c>
      <c r="F194" s="97" t="s">
        <v>1834</v>
      </c>
      <c r="G194" s="98">
        <v>51</v>
      </c>
      <c r="H194" s="98">
        <v>5.5</v>
      </c>
      <c r="I194" s="98">
        <v>5.5</v>
      </c>
      <c r="J194" s="99">
        <v>0.55000000000000004</v>
      </c>
      <c r="K194" s="99">
        <v>1.08</v>
      </c>
      <c r="L194" s="100">
        <v>-2.23</v>
      </c>
      <c r="M194" s="101">
        <v>43282</v>
      </c>
      <c r="N194" s="100">
        <v>-2.23</v>
      </c>
      <c r="O194" s="97" t="s">
        <v>2492</v>
      </c>
      <c r="P194" s="97" t="s">
        <v>3007</v>
      </c>
      <c r="Q194" s="102"/>
      <c r="R194" s="100">
        <v>-3.1700000000000004</v>
      </c>
      <c r="S194" s="102"/>
      <c r="T194" s="103">
        <v>2.44</v>
      </c>
      <c r="U194" s="103">
        <v>2.44</v>
      </c>
      <c r="V194" s="104">
        <v>2.1</v>
      </c>
      <c r="W194" s="105">
        <v>0.37</v>
      </c>
      <c r="X194" s="106">
        <v>107</v>
      </c>
      <c r="Y194" s="104">
        <v>1</v>
      </c>
      <c r="Z194" s="105">
        <v>0.19</v>
      </c>
      <c r="AA194" s="106">
        <v>51</v>
      </c>
    </row>
    <row r="195" spans="1:27" ht="15.75" customHeight="1" x14ac:dyDescent="0.25">
      <c r="A195" s="96" t="s">
        <v>2490</v>
      </c>
      <c r="B195" s="96" t="s">
        <v>2491</v>
      </c>
      <c r="C195" s="96" t="s">
        <v>1835</v>
      </c>
      <c r="F195" s="97" t="s">
        <v>1835</v>
      </c>
      <c r="G195" s="98">
        <v>51</v>
      </c>
      <c r="H195" s="98">
        <v>6.5</v>
      </c>
      <c r="I195" s="98">
        <v>6.5</v>
      </c>
      <c r="J195" s="99">
        <v>0.67</v>
      </c>
      <c r="K195" s="99">
        <v>1.1100000000000001</v>
      </c>
      <c r="L195" s="100">
        <v>-2.23</v>
      </c>
      <c r="M195" s="101">
        <v>43282</v>
      </c>
      <c r="N195" s="100">
        <v>-2.23</v>
      </c>
      <c r="O195" s="97" t="s">
        <v>2492</v>
      </c>
      <c r="P195" s="97" t="s">
        <v>3008</v>
      </c>
      <c r="Q195" s="102"/>
      <c r="R195" s="100">
        <v>-3.1700000000000004</v>
      </c>
      <c r="S195" s="102"/>
      <c r="T195" s="103">
        <v>3</v>
      </c>
      <c r="U195" s="103">
        <v>3</v>
      </c>
      <c r="V195" s="104">
        <v>1.8</v>
      </c>
      <c r="W195" s="105">
        <v>0.27</v>
      </c>
      <c r="X195" s="106">
        <v>92</v>
      </c>
      <c r="Y195" s="104">
        <v>0.6</v>
      </c>
      <c r="Z195" s="105">
        <v>0.09</v>
      </c>
      <c r="AA195" s="106">
        <v>31</v>
      </c>
    </row>
    <row r="196" spans="1:27" ht="15.75" customHeight="1" x14ac:dyDescent="0.25">
      <c r="A196" s="96" t="s">
        <v>2490</v>
      </c>
      <c r="B196" s="96" t="s">
        <v>2491</v>
      </c>
      <c r="C196" s="96" t="s">
        <v>1836</v>
      </c>
      <c r="F196" s="97" t="s">
        <v>1836</v>
      </c>
      <c r="G196" s="98">
        <v>2.5</v>
      </c>
      <c r="H196" s="98">
        <v>5.9</v>
      </c>
      <c r="I196" s="98">
        <v>5.9</v>
      </c>
      <c r="J196" s="99">
        <v>0.46</v>
      </c>
      <c r="K196" s="99">
        <v>0.85</v>
      </c>
      <c r="L196" s="100">
        <v>-2.23</v>
      </c>
      <c r="M196" s="101">
        <v>43282</v>
      </c>
      <c r="N196" s="100">
        <v>-2.23</v>
      </c>
      <c r="O196" s="97" t="s">
        <v>2492</v>
      </c>
      <c r="P196" s="97" t="s">
        <v>3009</v>
      </c>
      <c r="Q196" s="102"/>
      <c r="R196" s="100">
        <v>-3.1700000000000004</v>
      </c>
      <c r="S196" s="102"/>
      <c r="T196" s="103">
        <v>2.62</v>
      </c>
      <c r="U196" s="103">
        <v>2.62</v>
      </c>
      <c r="V196" s="104">
        <v>1.8</v>
      </c>
      <c r="W196" s="105">
        <v>0.3</v>
      </c>
      <c r="X196" s="106">
        <v>5</v>
      </c>
      <c r="Y196" s="104">
        <v>1.1000000000000001</v>
      </c>
      <c r="Z196" s="105">
        <v>0.19</v>
      </c>
      <c r="AA196" s="106">
        <v>3</v>
      </c>
    </row>
    <row r="197" spans="1:27" ht="15.75" customHeight="1" x14ac:dyDescent="0.25">
      <c r="A197" s="96" t="s">
        <v>2490</v>
      </c>
      <c r="B197" s="96" t="s">
        <v>2491</v>
      </c>
      <c r="C197" s="96" t="s">
        <v>1837</v>
      </c>
      <c r="F197" s="97" t="s">
        <v>1837</v>
      </c>
      <c r="G197" s="98">
        <v>13</v>
      </c>
      <c r="H197" s="98">
        <v>6.6</v>
      </c>
      <c r="I197" s="98">
        <v>6.6</v>
      </c>
      <c r="J197" s="99">
        <v>0.68</v>
      </c>
      <c r="K197" s="99">
        <v>1.1399999999999999</v>
      </c>
      <c r="L197" s="100">
        <v>-2.23</v>
      </c>
      <c r="M197" s="101">
        <v>43282</v>
      </c>
      <c r="N197" s="100">
        <v>-2.23</v>
      </c>
      <c r="O197" s="97" t="s">
        <v>2492</v>
      </c>
      <c r="P197" s="97" t="s">
        <v>3010</v>
      </c>
      <c r="Q197" s="102"/>
      <c r="R197" s="100">
        <v>-3.1700000000000004</v>
      </c>
      <c r="S197" s="102"/>
      <c r="T197" s="103">
        <v>3</v>
      </c>
      <c r="U197" s="103">
        <v>3</v>
      </c>
      <c r="V197" s="104">
        <v>1.8</v>
      </c>
      <c r="W197" s="105">
        <v>0.27</v>
      </c>
      <c r="X197" s="106">
        <v>23</v>
      </c>
      <c r="Y197" s="104">
        <v>0.7</v>
      </c>
      <c r="Z197" s="105">
        <v>0.1</v>
      </c>
      <c r="AA197" s="106">
        <v>9</v>
      </c>
    </row>
    <row r="198" spans="1:27" ht="15.75" customHeight="1" x14ac:dyDescent="0.25">
      <c r="A198" s="96" t="s">
        <v>2490</v>
      </c>
      <c r="B198" s="96" t="s">
        <v>2491</v>
      </c>
      <c r="C198" s="96" t="s">
        <v>1838</v>
      </c>
      <c r="F198" s="97" t="s">
        <v>1838</v>
      </c>
      <c r="G198" s="98">
        <v>12</v>
      </c>
      <c r="H198" s="98">
        <v>9.9</v>
      </c>
      <c r="I198" s="98">
        <v>9.9</v>
      </c>
      <c r="J198" s="99">
        <v>0.63</v>
      </c>
      <c r="K198" s="99">
        <v>0.9</v>
      </c>
      <c r="L198" s="100">
        <v>-2.23</v>
      </c>
      <c r="M198" s="101">
        <v>43282</v>
      </c>
      <c r="N198" s="100">
        <v>-2.23</v>
      </c>
      <c r="O198" s="97" t="s">
        <v>2492</v>
      </c>
      <c r="P198" s="97" t="s">
        <v>3011</v>
      </c>
      <c r="Q198" s="102"/>
      <c r="R198" s="100">
        <v>-3.1700000000000004</v>
      </c>
      <c r="S198" s="102"/>
      <c r="T198" s="103">
        <v>3</v>
      </c>
      <c r="U198" s="103">
        <v>3</v>
      </c>
      <c r="V198" s="104">
        <v>2.5</v>
      </c>
      <c r="W198" s="105">
        <v>0.26</v>
      </c>
      <c r="X198" s="106">
        <v>30</v>
      </c>
      <c r="Y198" s="104">
        <v>1.8</v>
      </c>
      <c r="Z198" s="105">
        <v>0.18</v>
      </c>
      <c r="AA198" s="106">
        <v>22</v>
      </c>
    </row>
    <row r="199" spans="1:27" ht="15.75" customHeight="1" x14ac:dyDescent="0.25">
      <c r="A199" s="96" t="s">
        <v>2490</v>
      </c>
      <c r="B199" s="96" t="s">
        <v>2491</v>
      </c>
      <c r="C199" s="96" t="s">
        <v>1839</v>
      </c>
      <c r="F199" s="97" t="s">
        <v>1839</v>
      </c>
      <c r="G199" s="98">
        <v>53.5</v>
      </c>
      <c r="H199" s="98">
        <v>7.1</v>
      </c>
      <c r="I199" s="98">
        <v>7.1</v>
      </c>
      <c r="J199" s="99">
        <v>0.73</v>
      </c>
      <c r="K199" s="99">
        <v>1.31</v>
      </c>
      <c r="L199" s="100">
        <v>-2.23</v>
      </c>
      <c r="M199" s="101">
        <v>43282</v>
      </c>
      <c r="N199" s="100">
        <v>-2.23</v>
      </c>
      <c r="O199" s="97" t="s">
        <v>2492</v>
      </c>
      <c r="P199" s="97" t="s">
        <v>3012</v>
      </c>
      <c r="Q199" s="102"/>
      <c r="R199" s="100">
        <v>-3.1700000000000004</v>
      </c>
      <c r="S199" s="102"/>
      <c r="T199" s="103">
        <v>3</v>
      </c>
      <c r="U199" s="103">
        <v>3</v>
      </c>
      <c r="V199" s="104">
        <v>2.4</v>
      </c>
      <c r="W199" s="105">
        <v>0.34</v>
      </c>
      <c r="X199" s="106">
        <v>128</v>
      </c>
      <c r="Y199" s="104">
        <v>0.7</v>
      </c>
      <c r="Z199" s="105">
        <v>0.1</v>
      </c>
      <c r="AA199" s="106">
        <v>37</v>
      </c>
    </row>
    <row r="200" spans="1:27" ht="15.75" customHeight="1" x14ac:dyDescent="0.25">
      <c r="A200" s="96" t="s">
        <v>2490</v>
      </c>
      <c r="B200" s="96" t="s">
        <v>2491</v>
      </c>
      <c r="C200" s="96" t="s">
        <v>1840</v>
      </c>
      <c r="F200" s="97" t="s">
        <v>1840</v>
      </c>
      <c r="G200" s="98">
        <v>49</v>
      </c>
      <c r="H200" s="98">
        <v>13</v>
      </c>
      <c r="I200" s="98">
        <v>13</v>
      </c>
      <c r="J200" s="99">
        <v>0.69</v>
      </c>
      <c r="K200" s="99">
        <v>1.25</v>
      </c>
      <c r="L200" s="100">
        <v>-2.23</v>
      </c>
      <c r="M200" s="101">
        <v>43282</v>
      </c>
      <c r="N200" s="100">
        <v>-2.23</v>
      </c>
      <c r="O200" s="97" t="s">
        <v>2492</v>
      </c>
      <c r="P200" s="97" t="s">
        <v>3013</v>
      </c>
      <c r="Q200" s="102"/>
      <c r="R200" s="100">
        <v>-3.1700000000000004</v>
      </c>
      <c r="S200" s="102"/>
      <c r="T200" s="103">
        <v>3</v>
      </c>
      <c r="U200" s="103">
        <v>3</v>
      </c>
      <c r="V200" s="104">
        <v>4.5</v>
      </c>
      <c r="W200" s="105">
        <v>0.35</v>
      </c>
      <c r="X200" s="106">
        <v>221</v>
      </c>
      <c r="Y200" s="104">
        <v>3.1</v>
      </c>
      <c r="Z200" s="105">
        <v>0.25</v>
      </c>
      <c r="AA200" s="106">
        <v>152</v>
      </c>
    </row>
    <row r="201" spans="1:27" ht="15.75" customHeight="1" x14ac:dyDescent="0.25">
      <c r="A201" s="96" t="s">
        <v>2490</v>
      </c>
      <c r="B201" s="96" t="s">
        <v>2491</v>
      </c>
      <c r="C201" s="96" t="s">
        <v>1841</v>
      </c>
      <c r="F201" s="97" t="s">
        <v>1841</v>
      </c>
      <c r="G201" s="98">
        <v>28.5</v>
      </c>
      <c r="H201" s="98">
        <v>7.2</v>
      </c>
      <c r="I201" s="98">
        <v>7.2</v>
      </c>
      <c r="J201" s="99">
        <v>0.62</v>
      </c>
      <c r="K201" s="99">
        <v>1.24</v>
      </c>
      <c r="L201" s="100">
        <v>-2.23</v>
      </c>
      <c r="M201" s="101">
        <v>43282</v>
      </c>
      <c r="N201" s="100">
        <v>-2.23</v>
      </c>
      <c r="O201" s="97" t="s">
        <v>2492</v>
      </c>
      <c r="P201" s="97" t="s">
        <v>3014</v>
      </c>
      <c r="Q201" s="102"/>
      <c r="R201" s="100">
        <v>-3.1700000000000004</v>
      </c>
      <c r="S201" s="102"/>
      <c r="T201" s="103">
        <v>3</v>
      </c>
      <c r="U201" s="103">
        <v>3</v>
      </c>
      <c r="V201" s="104">
        <v>3.3</v>
      </c>
      <c r="W201" s="105">
        <v>0.46</v>
      </c>
      <c r="X201" s="106">
        <v>94</v>
      </c>
      <c r="Y201" s="104">
        <v>0.9</v>
      </c>
      <c r="Z201" s="105">
        <v>0.12</v>
      </c>
      <c r="AA201" s="106">
        <v>26</v>
      </c>
    </row>
    <row r="202" spans="1:27" ht="15.75" customHeight="1" x14ac:dyDescent="0.25">
      <c r="A202" s="96" t="s">
        <v>2490</v>
      </c>
      <c r="B202" s="96" t="s">
        <v>2491</v>
      </c>
      <c r="C202" s="96" t="s">
        <v>1842</v>
      </c>
      <c r="F202" s="97" t="s">
        <v>1842</v>
      </c>
      <c r="G202" s="98">
        <v>31.5</v>
      </c>
      <c r="H202" s="98">
        <v>10</v>
      </c>
      <c r="I202" s="98">
        <v>10</v>
      </c>
      <c r="J202" s="99">
        <v>0.88</v>
      </c>
      <c r="K202" s="99">
        <v>1.25</v>
      </c>
      <c r="L202" s="100">
        <v>-2.23</v>
      </c>
      <c r="M202" s="101">
        <v>43282</v>
      </c>
      <c r="N202" s="100">
        <v>-2.23</v>
      </c>
      <c r="O202" s="97" t="s">
        <v>2492</v>
      </c>
      <c r="P202" s="97" t="s">
        <v>3015</v>
      </c>
      <c r="Q202" s="102"/>
      <c r="R202" s="100">
        <v>-3.1700000000000004</v>
      </c>
      <c r="S202" s="102"/>
      <c r="T202" s="103">
        <v>3</v>
      </c>
      <c r="U202" s="103">
        <v>3</v>
      </c>
      <c r="V202" s="104">
        <v>1.8</v>
      </c>
      <c r="W202" s="105">
        <v>0.18</v>
      </c>
      <c r="X202" s="106">
        <v>57</v>
      </c>
      <c r="Y202" s="104">
        <v>0.5</v>
      </c>
      <c r="Z202" s="105">
        <v>0.05</v>
      </c>
      <c r="AA202" s="106">
        <v>16</v>
      </c>
    </row>
    <row r="203" spans="1:27" ht="15.75" customHeight="1" x14ac:dyDescent="0.25">
      <c r="A203" s="96" t="s">
        <v>2490</v>
      </c>
      <c r="B203" s="96" t="s">
        <v>2491</v>
      </c>
      <c r="C203" s="96" t="s">
        <v>1843</v>
      </c>
      <c r="F203" s="97" t="s">
        <v>1843</v>
      </c>
      <c r="G203" s="98">
        <v>28.5</v>
      </c>
      <c r="H203" s="98">
        <v>10</v>
      </c>
      <c r="I203" s="98">
        <v>10</v>
      </c>
      <c r="J203" s="99">
        <v>0.91</v>
      </c>
      <c r="K203" s="99">
        <v>1.38</v>
      </c>
      <c r="L203" s="100">
        <v>-2.23</v>
      </c>
      <c r="M203" s="101">
        <v>43282</v>
      </c>
      <c r="N203" s="100">
        <v>-2.23</v>
      </c>
      <c r="O203" s="97" t="s">
        <v>2492</v>
      </c>
      <c r="P203" s="97" t="s">
        <v>3016</v>
      </c>
      <c r="Q203" s="102"/>
      <c r="R203" s="100">
        <v>-3.1700000000000004</v>
      </c>
      <c r="S203" s="102"/>
      <c r="T203" s="103">
        <v>3</v>
      </c>
      <c r="U203" s="103">
        <v>3</v>
      </c>
      <c r="V203" s="104">
        <v>2.8</v>
      </c>
      <c r="W203" s="105">
        <v>0.28000000000000003</v>
      </c>
      <c r="X203" s="106">
        <v>80</v>
      </c>
      <c r="Y203" s="104">
        <v>0.5</v>
      </c>
      <c r="Z203" s="105">
        <v>0.05</v>
      </c>
      <c r="AA203" s="106">
        <v>14</v>
      </c>
    </row>
    <row r="204" spans="1:27" ht="15.75" customHeight="1" x14ac:dyDescent="0.25">
      <c r="A204" s="96" t="s">
        <v>2490</v>
      </c>
      <c r="B204" s="96" t="s">
        <v>2491</v>
      </c>
      <c r="C204" s="96" t="s">
        <v>1844</v>
      </c>
      <c r="F204" s="97" t="s">
        <v>1844</v>
      </c>
      <c r="G204" s="98">
        <v>42.5</v>
      </c>
      <c r="H204" s="98">
        <v>20</v>
      </c>
      <c r="I204" s="98">
        <v>20</v>
      </c>
      <c r="J204" s="99">
        <v>0.95</v>
      </c>
      <c r="K204" s="99">
        <v>1.6</v>
      </c>
      <c r="L204" s="100">
        <v>-2.23</v>
      </c>
      <c r="M204" s="101">
        <v>43282</v>
      </c>
      <c r="N204" s="100">
        <v>-2.23</v>
      </c>
      <c r="O204" s="97" t="s">
        <v>2492</v>
      </c>
      <c r="P204" s="97" t="s">
        <v>3017</v>
      </c>
      <c r="Q204" s="102"/>
      <c r="R204" s="100">
        <v>-3.1700000000000004</v>
      </c>
      <c r="S204" s="102"/>
      <c r="T204" s="103">
        <v>3</v>
      </c>
      <c r="U204" s="103">
        <v>3</v>
      </c>
      <c r="V204" s="104">
        <v>4.9000000000000004</v>
      </c>
      <c r="W204" s="105">
        <v>0.24</v>
      </c>
      <c r="X204" s="106">
        <v>208</v>
      </c>
      <c r="Y204" s="104">
        <v>1.2</v>
      </c>
      <c r="Z204" s="105">
        <v>0.06</v>
      </c>
      <c r="AA204" s="106">
        <v>51</v>
      </c>
    </row>
    <row r="205" spans="1:27" ht="15.75" customHeight="1" x14ac:dyDescent="0.25">
      <c r="A205" s="96" t="s">
        <v>2490</v>
      </c>
      <c r="B205" s="96" t="s">
        <v>2491</v>
      </c>
      <c r="C205" s="96" t="s">
        <v>1845</v>
      </c>
      <c r="F205" s="97" t="s">
        <v>1845</v>
      </c>
      <c r="G205" s="98">
        <v>38</v>
      </c>
      <c r="H205" s="98">
        <v>21.5</v>
      </c>
      <c r="I205" s="98">
        <v>21.5</v>
      </c>
      <c r="J205" s="99">
        <v>0.93</v>
      </c>
      <c r="K205" s="99">
        <v>1.48</v>
      </c>
      <c r="L205" s="100">
        <v>-2.23</v>
      </c>
      <c r="M205" s="101">
        <v>43282</v>
      </c>
      <c r="N205" s="100">
        <v>-2.23</v>
      </c>
      <c r="O205" s="97" t="s">
        <v>2492</v>
      </c>
      <c r="P205" s="97" t="s">
        <v>3018</v>
      </c>
      <c r="Q205" s="102"/>
      <c r="R205" s="100">
        <v>-3.1700000000000004</v>
      </c>
      <c r="S205" s="102"/>
      <c r="T205" s="103">
        <v>3</v>
      </c>
      <c r="U205" s="103">
        <v>3</v>
      </c>
      <c r="V205" s="104">
        <v>6.1</v>
      </c>
      <c r="W205" s="105">
        <v>0.28000000000000003</v>
      </c>
      <c r="X205" s="106">
        <v>232</v>
      </c>
      <c r="Y205" s="104">
        <v>1.1000000000000001</v>
      </c>
      <c r="Z205" s="105">
        <v>0.05</v>
      </c>
      <c r="AA205" s="106">
        <v>42</v>
      </c>
    </row>
    <row r="206" spans="1:27" ht="15.75" customHeight="1" x14ac:dyDescent="0.25">
      <c r="A206" s="96" t="s">
        <v>2490</v>
      </c>
      <c r="B206" s="96" t="s">
        <v>2491</v>
      </c>
      <c r="C206" s="96" t="s">
        <v>1846</v>
      </c>
      <c r="F206" s="97" t="s">
        <v>1846</v>
      </c>
      <c r="G206" s="98">
        <v>24.5</v>
      </c>
      <c r="H206" s="98">
        <v>8</v>
      </c>
      <c r="I206" s="98">
        <v>8</v>
      </c>
      <c r="J206" s="99">
        <v>0.78</v>
      </c>
      <c r="K206" s="99">
        <v>1.2</v>
      </c>
      <c r="L206" s="100">
        <v>-2.23</v>
      </c>
      <c r="M206" s="101">
        <v>43282</v>
      </c>
      <c r="N206" s="100">
        <v>-2.23</v>
      </c>
      <c r="O206" s="97" t="s">
        <v>2492</v>
      </c>
      <c r="P206" s="97" t="s">
        <v>3019</v>
      </c>
      <c r="Q206" s="102"/>
      <c r="R206" s="100">
        <v>-3.1700000000000004</v>
      </c>
      <c r="S206" s="102"/>
      <c r="T206" s="103">
        <v>3</v>
      </c>
      <c r="U206" s="103">
        <v>3</v>
      </c>
      <c r="V206" s="104">
        <v>1.7</v>
      </c>
      <c r="W206" s="105">
        <v>0.22</v>
      </c>
      <c r="X206" s="106">
        <v>42</v>
      </c>
      <c r="Y206" s="104">
        <v>0.8</v>
      </c>
      <c r="Z206" s="105">
        <v>0.1</v>
      </c>
      <c r="AA206" s="106">
        <v>20</v>
      </c>
    </row>
    <row r="207" spans="1:27" ht="15.75" customHeight="1" x14ac:dyDescent="0.25">
      <c r="A207" s="96" t="s">
        <v>2490</v>
      </c>
      <c r="B207" s="96" t="s">
        <v>2491</v>
      </c>
      <c r="C207" s="96" t="s">
        <v>1847</v>
      </c>
      <c r="F207" s="97" t="s">
        <v>1847</v>
      </c>
      <c r="G207" s="98">
        <v>12.5</v>
      </c>
      <c r="H207" s="98">
        <v>13.3</v>
      </c>
      <c r="I207" s="98">
        <v>13.3</v>
      </c>
      <c r="J207" s="99">
        <v>1.02</v>
      </c>
      <c r="K207" s="99">
        <v>1.57</v>
      </c>
      <c r="L207" s="100">
        <v>-2.23</v>
      </c>
      <c r="M207" s="101">
        <v>43282</v>
      </c>
      <c r="N207" s="100">
        <v>-2.23</v>
      </c>
      <c r="O207" s="97" t="s">
        <v>2492</v>
      </c>
      <c r="P207" s="97" t="s">
        <v>3020</v>
      </c>
      <c r="Q207" s="102"/>
      <c r="R207" s="100">
        <v>-3.1700000000000004</v>
      </c>
      <c r="S207" s="102"/>
      <c r="T207" s="103">
        <v>3</v>
      </c>
      <c r="U207" s="103">
        <v>3</v>
      </c>
      <c r="V207" s="104">
        <v>4.9000000000000004</v>
      </c>
      <c r="W207" s="105">
        <v>0.37</v>
      </c>
      <c r="X207" s="106">
        <v>61</v>
      </c>
      <c r="Y207" s="104">
        <v>0.4</v>
      </c>
      <c r="Z207" s="105">
        <v>0.03</v>
      </c>
      <c r="AA207" s="106">
        <v>5</v>
      </c>
    </row>
    <row r="208" spans="1:27" ht="15.75" customHeight="1" x14ac:dyDescent="0.25">
      <c r="A208" s="96" t="s">
        <v>2490</v>
      </c>
      <c r="B208" s="96" t="s">
        <v>2491</v>
      </c>
      <c r="C208" s="96" t="s">
        <v>1848</v>
      </c>
      <c r="F208" s="97" t="s">
        <v>1848</v>
      </c>
      <c r="G208" s="98">
        <v>33.5</v>
      </c>
      <c r="H208" s="98">
        <v>10.6</v>
      </c>
      <c r="I208" s="98">
        <v>10.6</v>
      </c>
      <c r="J208" s="99">
        <v>0.94</v>
      </c>
      <c r="K208" s="99">
        <v>1.8</v>
      </c>
      <c r="L208" s="100">
        <v>-2.23</v>
      </c>
      <c r="M208" s="101">
        <v>43282</v>
      </c>
      <c r="N208" s="100">
        <v>-2.23</v>
      </c>
      <c r="O208" s="97" t="s">
        <v>2492</v>
      </c>
      <c r="P208" s="97" t="s">
        <v>3021</v>
      </c>
      <c r="Q208" s="102"/>
      <c r="R208" s="100">
        <v>-3.1700000000000004</v>
      </c>
      <c r="S208" s="102"/>
      <c r="T208" s="103">
        <v>3</v>
      </c>
      <c r="U208" s="103">
        <v>3</v>
      </c>
      <c r="V208" s="104">
        <v>3.6</v>
      </c>
      <c r="W208" s="105">
        <v>0.34</v>
      </c>
      <c r="X208" s="106">
        <v>121</v>
      </c>
      <c r="Y208" s="104">
        <v>0.4</v>
      </c>
      <c r="Z208" s="105">
        <v>0.04</v>
      </c>
      <c r="AA208" s="106">
        <v>13</v>
      </c>
    </row>
    <row r="209" spans="1:27" ht="15.75" customHeight="1" x14ac:dyDescent="0.25">
      <c r="A209" s="96" t="s">
        <v>2490</v>
      </c>
      <c r="B209" s="96" t="s">
        <v>2491</v>
      </c>
      <c r="C209" s="96" t="s">
        <v>1849</v>
      </c>
      <c r="F209" s="97" t="s">
        <v>1849</v>
      </c>
      <c r="G209" s="98">
        <v>30.5</v>
      </c>
      <c r="H209" s="98">
        <v>10.7</v>
      </c>
      <c r="I209" s="98">
        <v>10.7</v>
      </c>
      <c r="J209" s="99">
        <v>0.98</v>
      </c>
      <c r="K209" s="99">
        <v>1.35</v>
      </c>
      <c r="L209" s="100">
        <v>-2.23</v>
      </c>
      <c r="M209" s="101">
        <v>43282</v>
      </c>
      <c r="N209" s="100">
        <v>-2.23</v>
      </c>
      <c r="O209" s="97" t="s">
        <v>2492</v>
      </c>
      <c r="P209" s="97" t="s">
        <v>3022</v>
      </c>
      <c r="Q209" s="102"/>
      <c r="R209" s="100">
        <v>-3.1700000000000004</v>
      </c>
      <c r="S209" s="102"/>
      <c r="T209" s="103">
        <v>3</v>
      </c>
      <c r="U209" s="103">
        <v>3</v>
      </c>
      <c r="V209" s="104">
        <v>2.6</v>
      </c>
      <c r="W209" s="105">
        <v>0.25</v>
      </c>
      <c r="X209" s="106">
        <v>79</v>
      </c>
      <c r="Y209" s="104">
        <v>0.4</v>
      </c>
      <c r="Z209" s="105">
        <v>0.03</v>
      </c>
      <c r="AA209" s="106">
        <v>12</v>
      </c>
    </row>
    <row r="210" spans="1:27" ht="15.75" customHeight="1" x14ac:dyDescent="0.25">
      <c r="A210" s="96" t="s">
        <v>2490</v>
      </c>
      <c r="B210" s="96" t="s">
        <v>2491</v>
      </c>
      <c r="C210" s="96" t="s">
        <v>1850</v>
      </c>
      <c r="F210" s="97" t="s">
        <v>1850</v>
      </c>
      <c r="G210" s="98">
        <v>34</v>
      </c>
      <c r="H210" s="98">
        <v>9.4</v>
      </c>
      <c r="I210" s="98">
        <v>9.4</v>
      </c>
      <c r="J210" s="99">
        <v>0.96</v>
      </c>
      <c r="K210" s="99">
        <v>1.45</v>
      </c>
      <c r="L210" s="100">
        <v>-2.23</v>
      </c>
      <c r="M210" s="101">
        <v>43282</v>
      </c>
      <c r="N210" s="100">
        <v>-2.23</v>
      </c>
      <c r="O210" s="97" t="s">
        <v>2492</v>
      </c>
      <c r="P210" s="97" t="s">
        <v>3023</v>
      </c>
      <c r="Q210" s="102"/>
      <c r="R210" s="100">
        <v>-3.1700000000000004</v>
      </c>
      <c r="S210" s="102"/>
      <c r="T210" s="103">
        <v>3</v>
      </c>
      <c r="U210" s="103">
        <v>3</v>
      </c>
      <c r="V210" s="104">
        <v>2.6</v>
      </c>
      <c r="W210" s="105">
        <v>0.27</v>
      </c>
      <c r="X210" s="106">
        <v>88</v>
      </c>
      <c r="Y210" s="104">
        <v>0.3</v>
      </c>
      <c r="Z210" s="105">
        <v>0.03</v>
      </c>
      <c r="AA210" s="106">
        <v>10</v>
      </c>
    </row>
    <row r="211" spans="1:27" ht="15.75" customHeight="1" x14ac:dyDescent="0.25">
      <c r="A211" s="96" t="s">
        <v>2490</v>
      </c>
      <c r="B211" s="96" t="s">
        <v>2491</v>
      </c>
      <c r="C211" s="96" t="s">
        <v>1851</v>
      </c>
      <c r="F211" s="97" t="s">
        <v>1851</v>
      </c>
      <c r="G211" s="98">
        <v>55</v>
      </c>
      <c r="H211" s="98">
        <v>10.4</v>
      </c>
      <c r="I211" s="98">
        <v>10.4</v>
      </c>
      <c r="J211" s="99">
        <v>0.92</v>
      </c>
      <c r="K211" s="99">
        <v>1.32</v>
      </c>
      <c r="L211" s="100">
        <v>-2.23</v>
      </c>
      <c r="M211" s="101">
        <v>43282</v>
      </c>
      <c r="N211" s="100">
        <v>-2.23</v>
      </c>
      <c r="O211" s="97" t="s">
        <v>2492</v>
      </c>
      <c r="P211" s="97" t="s">
        <v>3024</v>
      </c>
      <c r="Q211" s="102"/>
      <c r="R211" s="100">
        <v>-3.1700000000000004</v>
      </c>
      <c r="S211" s="102"/>
      <c r="T211" s="103">
        <v>3</v>
      </c>
      <c r="U211" s="103">
        <v>3</v>
      </c>
      <c r="V211" s="104">
        <v>2.7</v>
      </c>
      <c r="W211" s="105">
        <v>0.26</v>
      </c>
      <c r="X211" s="106">
        <v>149</v>
      </c>
      <c r="Y211" s="104">
        <v>0.5</v>
      </c>
      <c r="Z211" s="105">
        <v>0.04</v>
      </c>
      <c r="AA211" s="106">
        <v>28</v>
      </c>
    </row>
    <row r="212" spans="1:27" ht="15.75" customHeight="1" x14ac:dyDescent="0.25">
      <c r="A212" s="96" t="s">
        <v>2490</v>
      </c>
      <c r="B212" s="96" t="s">
        <v>2491</v>
      </c>
      <c r="C212" s="96" t="s">
        <v>1852</v>
      </c>
      <c r="F212" s="97" t="s">
        <v>1852</v>
      </c>
      <c r="G212" s="98">
        <v>35</v>
      </c>
      <c r="H212" s="98">
        <v>10.8</v>
      </c>
      <c r="I212" s="98">
        <v>10.8</v>
      </c>
      <c r="J212" s="99">
        <v>0.88</v>
      </c>
      <c r="K212" s="99">
        <v>1.21</v>
      </c>
      <c r="L212" s="100">
        <v>-2.23</v>
      </c>
      <c r="M212" s="101">
        <v>43282</v>
      </c>
      <c r="N212" s="100">
        <v>-2.23</v>
      </c>
      <c r="O212" s="97" t="s">
        <v>2492</v>
      </c>
      <c r="P212" s="97" t="s">
        <v>3025</v>
      </c>
      <c r="Q212" s="102"/>
      <c r="R212" s="100">
        <v>-3.1700000000000004</v>
      </c>
      <c r="S212" s="102"/>
      <c r="T212" s="103">
        <v>3</v>
      </c>
      <c r="U212" s="103">
        <v>3</v>
      </c>
      <c r="V212" s="104">
        <v>2.6</v>
      </c>
      <c r="W212" s="105">
        <v>0.24</v>
      </c>
      <c r="X212" s="106">
        <v>91</v>
      </c>
      <c r="Y212" s="104">
        <v>1.4</v>
      </c>
      <c r="Z212" s="105">
        <v>0.13</v>
      </c>
      <c r="AA212" s="106">
        <v>49</v>
      </c>
    </row>
    <row r="213" spans="1:27" ht="15.75" customHeight="1" x14ac:dyDescent="0.25">
      <c r="A213" s="96" t="s">
        <v>2490</v>
      </c>
      <c r="B213" s="96" t="s">
        <v>2491</v>
      </c>
      <c r="C213" s="96" t="s">
        <v>1853</v>
      </c>
      <c r="F213" s="97" t="s">
        <v>1853</v>
      </c>
      <c r="G213" s="98">
        <v>30.5</v>
      </c>
      <c r="H213" s="98">
        <v>10.5</v>
      </c>
      <c r="I213" s="98">
        <v>10.5</v>
      </c>
      <c r="J213" s="99">
        <v>0.88</v>
      </c>
      <c r="K213" s="99">
        <v>1.22</v>
      </c>
      <c r="L213" s="100">
        <v>-2.23</v>
      </c>
      <c r="M213" s="101">
        <v>43282</v>
      </c>
      <c r="N213" s="100">
        <v>-2.23</v>
      </c>
      <c r="O213" s="97" t="s">
        <v>2492</v>
      </c>
      <c r="P213" s="97" t="s">
        <v>3026</v>
      </c>
      <c r="Q213" s="102"/>
      <c r="R213" s="100">
        <v>-3.1700000000000004</v>
      </c>
      <c r="S213" s="102"/>
      <c r="T213" s="103">
        <v>3</v>
      </c>
      <c r="U213" s="103">
        <v>3</v>
      </c>
      <c r="V213" s="104">
        <v>2.8</v>
      </c>
      <c r="W213" s="105">
        <v>0.26</v>
      </c>
      <c r="X213" s="106">
        <v>85</v>
      </c>
      <c r="Y213" s="104">
        <v>0.7</v>
      </c>
      <c r="Z213" s="105">
        <v>7.0000000000000007E-2</v>
      </c>
      <c r="AA213" s="106">
        <v>21</v>
      </c>
    </row>
    <row r="214" spans="1:27" ht="15.75" customHeight="1" x14ac:dyDescent="0.25">
      <c r="A214" s="96" t="s">
        <v>2490</v>
      </c>
      <c r="B214" s="96" t="s">
        <v>2491</v>
      </c>
      <c r="C214" s="96" t="s">
        <v>1854</v>
      </c>
      <c r="F214" s="97" t="s">
        <v>1854</v>
      </c>
      <c r="G214" s="98">
        <v>55</v>
      </c>
      <c r="H214" s="98">
        <v>10.3</v>
      </c>
      <c r="I214" s="98">
        <v>10.3</v>
      </c>
      <c r="J214" s="99">
        <v>0.83</v>
      </c>
      <c r="K214" s="99">
        <v>1.22</v>
      </c>
      <c r="L214" s="100">
        <v>-2.23</v>
      </c>
      <c r="M214" s="101">
        <v>43282</v>
      </c>
      <c r="N214" s="100">
        <v>-2.23</v>
      </c>
      <c r="O214" s="97" t="s">
        <v>2492</v>
      </c>
      <c r="P214" s="97" t="s">
        <v>3027</v>
      </c>
      <c r="Q214" s="102"/>
      <c r="R214" s="100">
        <v>-3.1700000000000004</v>
      </c>
      <c r="S214" s="102"/>
      <c r="T214" s="103">
        <v>3</v>
      </c>
      <c r="U214" s="103">
        <v>3</v>
      </c>
      <c r="V214" s="104">
        <v>3.3</v>
      </c>
      <c r="W214" s="105">
        <v>0.32</v>
      </c>
      <c r="X214" s="106">
        <v>182</v>
      </c>
      <c r="Y214" s="104">
        <v>1.1000000000000001</v>
      </c>
      <c r="Z214" s="105">
        <v>0.11</v>
      </c>
      <c r="AA214" s="106">
        <v>61</v>
      </c>
    </row>
    <row r="215" spans="1:27" ht="15.75" customHeight="1" x14ac:dyDescent="0.25">
      <c r="A215" s="96" t="s">
        <v>2490</v>
      </c>
      <c r="B215" s="96" t="s">
        <v>2491</v>
      </c>
      <c r="C215" s="96" t="s">
        <v>1855</v>
      </c>
      <c r="F215" s="97" t="s">
        <v>1855</v>
      </c>
      <c r="G215" s="98">
        <v>52</v>
      </c>
      <c r="H215" s="98">
        <v>15.7</v>
      </c>
      <c r="I215" s="98">
        <v>15.7</v>
      </c>
      <c r="J215" s="99">
        <v>0.82</v>
      </c>
      <c r="K215" s="99">
        <v>1.3</v>
      </c>
      <c r="L215" s="100">
        <v>-2.23</v>
      </c>
      <c r="M215" s="101">
        <v>43282</v>
      </c>
      <c r="N215" s="100">
        <v>-2.23</v>
      </c>
      <c r="O215" s="97" t="s">
        <v>2492</v>
      </c>
      <c r="P215" s="97" t="s">
        <v>3028</v>
      </c>
      <c r="Q215" s="102"/>
      <c r="R215" s="100">
        <v>-3.1700000000000004</v>
      </c>
      <c r="S215" s="102"/>
      <c r="T215" s="103">
        <v>3</v>
      </c>
      <c r="U215" s="103">
        <v>3</v>
      </c>
      <c r="V215" s="104">
        <v>5.2</v>
      </c>
      <c r="W215" s="105">
        <v>0.33</v>
      </c>
      <c r="X215" s="106">
        <v>270</v>
      </c>
      <c r="Y215" s="104">
        <v>2.9</v>
      </c>
      <c r="Z215" s="105">
        <v>0.19</v>
      </c>
      <c r="AA215" s="106">
        <v>151</v>
      </c>
    </row>
    <row r="216" spans="1:27" ht="15.75" customHeight="1" x14ac:dyDescent="0.25">
      <c r="A216" s="96" t="s">
        <v>2490</v>
      </c>
      <c r="B216" s="96" t="s">
        <v>2491</v>
      </c>
      <c r="C216" s="96" t="s">
        <v>1856</v>
      </c>
      <c r="F216" s="97" t="s">
        <v>1856</v>
      </c>
      <c r="G216" s="98">
        <v>50</v>
      </c>
      <c r="H216" s="98">
        <v>15.1</v>
      </c>
      <c r="I216" s="98">
        <v>15.1</v>
      </c>
      <c r="J216" s="99">
        <v>0.87</v>
      </c>
      <c r="K216" s="99">
        <v>1.26</v>
      </c>
      <c r="L216" s="100">
        <v>-2.23</v>
      </c>
      <c r="M216" s="101">
        <v>43282</v>
      </c>
      <c r="N216" s="100">
        <v>-2.23</v>
      </c>
      <c r="O216" s="97" t="s">
        <v>2492</v>
      </c>
      <c r="P216" s="97" t="s">
        <v>3029</v>
      </c>
      <c r="Q216" s="102"/>
      <c r="R216" s="100">
        <v>-3.1700000000000004</v>
      </c>
      <c r="S216" s="102"/>
      <c r="T216" s="103">
        <v>3</v>
      </c>
      <c r="U216" s="103">
        <v>3</v>
      </c>
      <c r="V216" s="104">
        <v>3.6</v>
      </c>
      <c r="W216" s="105">
        <v>0.24</v>
      </c>
      <c r="X216" s="106">
        <v>180</v>
      </c>
      <c r="Y216" s="104">
        <v>1.5</v>
      </c>
      <c r="Z216" s="105">
        <v>0.1</v>
      </c>
      <c r="AA216" s="106">
        <v>75</v>
      </c>
    </row>
    <row r="217" spans="1:27" ht="15.75" customHeight="1" x14ac:dyDescent="0.25">
      <c r="A217" s="96" t="s">
        <v>2490</v>
      </c>
      <c r="B217" s="96" t="s">
        <v>2491</v>
      </c>
      <c r="C217" s="96" t="s">
        <v>1857</v>
      </c>
      <c r="F217" s="97" t="s">
        <v>1857</v>
      </c>
      <c r="G217" s="98">
        <v>42.5</v>
      </c>
      <c r="H217" s="98">
        <v>14.6</v>
      </c>
      <c r="I217" s="98">
        <v>14.6</v>
      </c>
      <c r="J217" s="99">
        <v>0.85</v>
      </c>
      <c r="K217" s="99">
        <v>1.36</v>
      </c>
      <c r="L217" s="100">
        <v>-2.23</v>
      </c>
      <c r="M217" s="101">
        <v>43282</v>
      </c>
      <c r="N217" s="100">
        <v>-2.23</v>
      </c>
      <c r="O217" s="97" t="s">
        <v>2492</v>
      </c>
      <c r="P217" s="97" t="s">
        <v>3030</v>
      </c>
      <c r="Q217" s="102"/>
      <c r="R217" s="100">
        <v>-3.1700000000000004</v>
      </c>
      <c r="S217" s="102"/>
      <c r="T217" s="103">
        <v>3</v>
      </c>
      <c r="U217" s="103">
        <v>3</v>
      </c>
      <c r="V217" s="104">
        <v>5.3</v>
      </c>
      <c r="W217" s="105">
        <v>0.36</v>
      </c>
      <c r="X217" s="106">
        <v>225</v>
      </c>
      <c r="Y217" s="104">
        <v>1.9</v>
      </c>
      <c r="Z217" s="105">
        <v>0.13</v>
      </c>
      <c r="AA217" s="106">
        <v>81</v>
      </c>
    </row>
    <row r="218" spans="1:27" ht="15.75" customHeight="1" x14ac:dyDescent="0.25">
      <c r="A218" s="96" t="s">
        <v>2490</v>
      </c>
      <c r="B218" s="96" t="s">
        <v>2491</v>
      </c>
      <c r="C218" s="96" t="s">
        <v>1858</v>
      </c>
      <c r="F218" s="97" t="s">
        <v>1858</v>
      </c>
      <c r="G218" s="98">
        <v>15</v>
      </c>
      <c r="H218" s="98">
        <v>7.2</v>
      </c>
      <c r="I218" s="98">
        <v>7.2</v>
      </c>
      <c r="J218" s="99">
        <v>0.82</v>
      </c>
      <c r="K218" s="99">
        <v>0.98</v>
      </c>
      <c r="L218" s="100">
        <v>-2.2000000000000002</v>
      </c>
      <c r="M218" s="101">
        <v>43282</v>
      </c>
      <c r="N218" s="100">
        <v>-2.2000000000000002</v>
      </c>
      <c r="O218" s="97" t="s">
        <v>2492</v>
      </c>
      <c r="P218" s="97" t="s">
        <v>3031</v>
      </c>
      <c r="Q218" s="102"/>
      <c r="R218" s="100">
        <v>-3.1700000000000004</v>
      </c>
      <c r="S218" s="102"/>
      <c r="T218" s="103">
        <v>3</v>
      </c>
      <c r="U218" s="103">
        <v>3</v>
      </c>
      <c r="V218" s="104">
        <v>0.9</v>
      </c>
      <c r="W218" s="105">
        <v>0.12</v>
      </c>
      <c r="X218" s="106">
        <v>14</v>
      </c>
      <c r="Y218" s="104">
        <v>0.3</v>
      </c>
      <c r="Z218" s="105">
        <v>0.04</v>
      </c>
      <c r="AA218" s="106">
        <v>5</v>
      </c>
    </row>
    <row r="219" spans="1:27" ht="15.75" customHeight="1" x14ac:dyDescent="0.25">
      <c r="A219" s="96" t="s">
        <v>2490</v>
      </c>
      <c r="B219" s="96" t="s">
        <v>2491</v>
      </c>
      <c r="C219" s="96" t="s">
        <v>1859</v>
      </c>
      <c r="F219" s="97" t="s">
        <v>1859</v>
      </c>
      <c r="G219" s="98">
        <v>31</v>
      </c>
      <c r="H219" s="98">
        <v>7.1</v>
      </c>
      <c r="I219" s="98">
        <v>7.1</v>
      </c>
      <c r="J219" s="99">
        <v>0.78</v>
      </c>
      <c r="K219" s="99">
        <v>1</v>
      </c>
      <c r="L219" s="100">
        <v>-2.2000000000000002</v>
      </c>
      <c r="M219" s="101">
        <v>43282</v>
      </c>
      <c r="N219" s="100">
        <v>-2.2000000000000002</v>
      </c>
      <c r="O219" s="97" t="s">
        <v>2492</v>
      </c>
      <c r="P219" s="97" t="s">
        <v>3032</v>
      </c>
      <c r="Q219" s="102"/>
      <c r="R219" s="100">
        <v>-3.1700000000000004</v>
      </c>
      <c r="S219" s="102"/>
      <c r="T219" s="103">
        <v>3</v>
      </c>
      <c r="U219" s="103">
        <v>3</v>
      </c>
      <c r="V219" s="104">
        <v>1.1000000000000001</v>
      </c>
      <c r="W219" s="105">
        <v>0.15</v>
      </c>
      <c r="X219" s="106">
        <v>34</v>
      </c>
      <c r="Y219" s="104">
        <v>0.4</v>
      </c>
      <c r="Z219" s="105">
        <v>0.06</v>
      </c>
      <c r="AA219" s="106">
        <v>12</v>
      </c>
    </row>
    <row r="220" spans="1:27" ht="15.75" customHeight="1" x14ac:dyDescent="0.25">
      <c r="A220" s="96" t="s">
        <v>2490</v>
      </c>
      <c r="B220" s="96" t="s">
        <v>2491</v>
      </c>
      <c r="C220" s="96" t="s">
        <v>1860</v>
      </c>
      <c r="F220" s="97" t="s">
        <v>1860</v>
      </c>
      <c r="G220" s="98">
        <v>27.5</v>
      </c>
      <c r="H220" s="98">
        <v>6.9</v>
      </c>
      <c r="I220" s="98">
        <v>6.9</v>
      </c>
      <c r="J220" s="99">
        <v>0.85</v>
      </c>
      <c r="K220" s="99">
        <v>1.2</v>
      </c>
      <c r="L220" s="100">
        <v>-2.2000000000000002</v>
      </c>
      <c r="M220" s="101">
        <v>43282</v>
      </c>
      <c r="N220" s="100">
        <v>-2.2000000000000002</v>
      </c>
      <c r="O220" s="97" t="s">
        <v>2492</v>
      </c>
      <c r="P220" s="97" t="s">
        <v>3033</v>
      </c>
      <c r="Q220" s="102"/>
      <c r="R220" s="100">
        <v>-3.1700000000000004</v>
      </c>
      <c r="S220" s="102"/>
      <c r="T220" s="103">
        <v>3</v>
      </c>
      <c r="U220" s="103">
        <v>3</v>
      </c>
      <c r="V220" s="104">
        <v>1.3</v>
      </c>
      <c r="W220" s="105">
        <v>0.19</v>
      </c>
      <c r="X220" s="106">
        <v>36</v>
      </c>
      <c r="Y220" s="104">
        <v>0.5</v>
      </c>
      <c r="Z220" s="105">
        <v>7.0000000000000007E-2</v>
      </c>
      <c r="AA220" s="106">
        <v>14</v>
      </c>
    </row>
    <row r="221" spans="1:27" ht="15.75" customHeight="1" x14ac:dyDescent="0.25">
      <c r="A221" s="96" t="s">
        <v>2490</v>
      </c>
      <c r="B221" s="96" t="s">
        <v>2491</v>
      </c>
      <c r="C221" s="96" t="s">
        <v>1861</v>
      </c>
      <c r="F221" s="97" t="s">
        <v>1861</v>
      </c>
      <c r="G221" s="98">
        <v>44</v>
      </c>
      <c r="H221" s="98">
        <v>11.8</v>
      </c>
      <c r="I221" s="98">
        <v>11.8</v>
      </c>
      <c r="J221" s="99">
        <v>0.84</v>
      </c>
      <c r="K221" s="99">
        <v>1.28</v>
      </c>
      <c r="L221" s="100">
        <v>-2.2000000000000002</v>
      </c>
      <c r="M221" s="101">
        <v>43282</v>
      </c>
      <c r="N221" s="100">
        <v>-2.2000000000000002</v>
      </c>
      <c r="O221" s="97" t="s">
        <v>2492</v>
      </c>
      <c r="P221" s="97" t="s">
        <v>3034</v>
      </c>
      <c r="Q221" s="102"/>
      <c r="R221" s="100">
        <v>-3.1700000000000004</v>
      </c>
      <c r="S221" s="102"/>
      <c r="T221" s="103">
        <v>3</v>
      </c>
      <c r="U221" s="103">
        <v>3</v>
      </c>
      <c r="V221" s="104">
        <v>2.7</v>
      </c>
      <c r="W221" s="105">
        <v>0.23</v>
      </c>
      <c r="X221" s="106">
        <v>119</v>
      </c>
      <c r="Y221" s="104">
        <v>1.7</v>
      </c>
      <c r="Z221" s="105">
        <v>0.15</v>
      </c>
      <c r="AA221" s="106">
        <v>75</v>
      </c>
    </row>
    <row r="222" spans="1:27" ht="15.75" customHeight="1" x14ac:dyDescent="0.25">
      <c r="A222" s="96" t="s">
        <v>2490</v>
      </c>
      <c r="B222" s="96" t="s">
        <v>2491</v>
      </c>
      <c r="C222" s="96" t="s">
        <v>1862</v>
      </c>
      <c r="F222" s="97" t="s">
        <v>1862</v>
      </c>
      <c r="G222" s="98">
        <v>48</v>
      </c>
      <c r="H222" s="98">
        <v>8.6</v>
      </c>
      <c r="I222" s="98">
        <v>8.6</v>
      </c>
      <c r="J222" s="99">
        <v>0.83</v>
      </c>
      <c r="K222" s="99">
        <v>1.1200000000000001</v>
      </c>
      <c r="L222" s="100">
        <v>-2.2000000000000002</v>
      </c>
      <c r="M222" s="101">
        <v>43282</v>
      </c>
      <c r="N222" s="100">
        <v>-2.2000000000000002</v>
      </c>
      <c r="O222" s="97" t="s">
        <v>2492</v>
      </c>
      <c r="P222" s="97" t="s">
        <v>3035</v>
      </c>
      <c r="Q222" s="102"/>
      <c r="R222" s="100">
        <v>-3.1700000000000004</v>
      </c>
      <c r="S222" s="102"/>
      <c r="T222" s="103">
        <v>3</v>
      </c>
      <c r="U222" s="103">
        <v>3</v>
      </c>
      <c r="V222" s="104">
        <v>2</v>
      </c>
      <c r="W222" s="105">
        <v>0.23</v>
      </c>
      <c r="X222" s="106">
        <v>96</v>
      </c>
      <c r="Y222" s="104">
        <v>1</v>
      </c>
      <c r="Z222" s="105">
        <v>0.11</v>
      </c>
      <c r="AA222" s="106">
        <v>48</v>
      </c>
    </row>
    <row r="223" spans="1:27" ht="15.75" customHeight="1" x14ac:dyDescent="0.25">
      <c r="A223" s="96" t="s">
        <v>2490</v>
      </c>
      <c r="B223" s="96" t="s">
        <v>2491</v>
      </c>
      <c r="C223" s="96" t="s">
        <v>1863</v>
      </c>
      <c r="F223" s="97" t="s">
        <v>1863</v>
      </c>
      <c r="G223" s="98">
        <v>19.5</v>
      </c>
      <c r="H223" s="98">
        <v>7.5</v>
      </c>
      <c r="I223" s="98">
        <v>7.5</v>
      </c>
      <c r="J223" s="99">
        <v>0.77</v>
      </c>
      <c r="K223" s="99">
        <v>0.9</v>
      </c>
      <c r="L223" s="100">
        <v>-2.2000000000000002</v>
      </c>
      <c r="M223" s="101">
        <v>43282</v>
      </c>
      <c r="N223" s="100">
        <v>-2.2000000000000002</v>
      </c>
      <c r="O223" s="97" t="s">
        <v>2492</v>
      </c>
      <c r="P223" s="97" t="s">
        <v>3036</v>
      </c>
      <c r="Q223" s="102"/>
      <c r="R223" s="100">
        <v>-3.1700000000000004</v>
      </c>
      <c r="S223" s="102"/>
      <c r="T223" s="103">
        <v>3</v>
      </c>
      <c r="U223" s="103">
        <v>3</v>
      </c>
      <c r="V223" s="104">
        <v>0.9</v>
      </c>
      <c r="W223" s="105">
        <v>0.12</v>
      </c>
      <c r="X223" s="106">
        <v>18</v>
      </c>
      <c r="Y223" s="104">
        <v>0.5</v>
      </c>
      <c r="Z223" s="105">
        <v>7.0000000000000007E-2</v>
      </c>
      <c r="AA223" s="106">
        <v>10</v>
      </c>
    </row>
    <row r="224" spans="1:27" ht="15.75" customHeight="1" x14ac:dyDescent="0.25">
      <c r="A224" s="96" t="s">
        <v>2490</v>
      </c>
      <c r="B224" s="96" t="s">
        <v>2491</v>
      </c>
      <c r="C224" s="96" t="s">
        <v>1864</v>
      </c>
      <c r="F224" s="97" t="s">
        <v>1864</v>
      </c>
      <c r="G224" s="98">
        <v>14</v>
      </c>
      <c r="H224" s="98">
        <v>6.9</v>
      </c>
      <c r="I224" s="98">
        <v>6.9</v>
      </c>
      <c r="J224" s="99">
        <v>0.7</v>
      </c>
      <c r="K224" s="99">
        <v>1</v>
      </c>
      <c r="L224" s="100">
        <v>-2.2000000000000002</v>
      </c>
      <c r="M224" s="101">
        <v>43282</v>
      </c>
      <c r="N224" s="100">
        <v>-2.2000000000000002</v>
      </c>
      <c r="O224" s="97" t="s">
        <v>2492</v>
      </c>
      <c r="P224" s="97" t="s">
        <v>3037</v>
      </c>
      <c r="Q224" s="102"/>
      <c r="R224" s="100">
        <v>-3.1700000000000004</v>
      </c>
      <c r="S224" s="102"/>
      <c r="T224" s="103">
        <v>3</v>
      </c>
      <c r="U224" s="103">
        <v>3</v>
      </c>
      <c r="V224" s="104">
        <v>1.2</v>
      </c>
      <c r="W224" s="105">
        <v>0.18</v>
      </c>
      <c r="X224" s="106">
        <v>17</v>
      </c>
      <c r="Y224" s="104">
        <v>0.8</v>
      </c>
      <c r="Z224" s="105">
        <v>0.12</v>
      </c>
      <c r="AA224" s="106">
        <v>11</v>
      </c>
    </row>
    <row r="225" spans="1:27" ht="15.75" customHeight="1" x14ac:dyDescent="0.25">
      <c r="A225" s="96" t="s">
        <v>2490</v>
      </c>
      <c r="B225" s="96" t="s">
        <v>2491</v>
      </c>
      <c r="C225" s="96" t="s">
        <v>1865</v>
      </c>
      <c r="F225" s="97" t="s">
        <v>1865</v>
      </c>
      <c r="G225" s="98">
        <v>41</v>
      </c>
      <c r="H225" s="98">
        <v>5.9</v>
      </c>
      <c r="I225" s="98">
        <v>5.9</v>
      </c>
      <c r="J225" s="99">
        <v>0.78</v>
      </c>
      <c r="K225" s="99">
        <v>1.1399999999999999</v>
      </c>
      <c r="L225" s="100">
        <v>-2.2000000000000002</v>
      </c>
      <c r="M225" s="101">
        <v>43282</v>
      </c>
      <c r="N225" s="100">
        <v>-2.2000000000000002</v>
      </c>
      <c r="O225" s="97" t="s">
        <v>2492</v>
      </c>
      <c r="P225" s="97" t="s">
        <v>3038</v>
      </c>
      <c r="Q225" s="102"/>
      <c r="R225" s="100">
        <v>-3.1700000000000004</v>
      </c>
      <c r="S225" s="102"/>
      <c r="T225" s="103">
        <v>2.6</v>
      </c>
      <c r="U225" s="103">
        <v>2.6</v>
      </c>
      <c r="V225" s="104">
        <v>1</v>
      </c>
      <c r="W225" s="105">
        <v>0.17</v>
      </c>
      <c r="X225" s="106">
        <v>41</v>
      </c>
      <c r="Y225" s="104">
        <v>0.3</v>
      </c>
      <c r="Z225" s="105">
        <v>0.05</v>
      </c>
      <c r="AA225" s="106">
        <v>12</v>
      </c>
    </row>
    <row r="226" spans="1:27" ht="15.75" customHeight="1" x14ac:dyDescent="0.25">
      <c r="A226" s="96" t="s">
        <v>2490</v>
      </c>
      <c r="B226" s="96" t="s">
        <v>2491</v>
      </c>
      <c r="C226" s="96" t="s">
        <v>1866</v>
      </c>
      <c r="F226" s="97" t="s">
        <v>1866</v>
      </c>
      <c r="G226" s="98">
        <v>41.5</v>
      </c>
      <c r="H226" s="98">
        <v>5.9</v>
      </c>
      <c r="I226" s="98">
        <v>5.9</v>
      </c>
      <c r="J226" s="99">
        <v>0.9</v>
      </c>
      <c r="K226" s="99">
        <v>1.23</v>
      </c>
      <c r="L226" s="100">
        <v>-2.2000000000000002</v>
      </c>
      <c r="M226" s="101">
        <v>43282</v>
      </c>
      <c r="N226" s="100">
        <v>-2.2000000000000002</v>
      </c>
      <c r="O226" s="97" t="s">
        <v>2492</v>
      </c>
      <c r="P226" s="97" t="s">
        <v>3039</v>
      </c>
      <c r="Q226" s="102"/>
      <c r="R226" s="100">
        <v>-3.1700000000000004</v>
      </c>
      <c r="S226" s="102"/>
      <c r="T226" s="103">
        <v>2.62</v>
      </c>
      <c r="U226" s="103">
        <v>2.62</v>
      </c>
      <c r="V226" s="104">
        <v>1.3</v>
      </c>
      <c r="W226" s="105">
        <v>0.21</v>
      </c>
      <c r="X226" s="106">
        <v>54</v>
      </c>
      <c r="Y226" s="104">
        <v>0.2</v>
      </c>
      <c r="Z226" s="105">
        <v>0.03</v>
      </c>
      <c r="AA226" s="106">
        <v>8</v>
      </c>
    </row>
    <row r="227" spans="1:27" ht="15.75" customHeight="1" x14ac:dyDescent="0.25">
      <c r="A227" s="96" t="s">
        <v>2490</v>
      </c>
      <c r="B227" s="96" t="s">
        <v>2491</v>
      </c>
      <c r="C227" s="96" t="s">
        <v>1867</v>
      </c>
      <c r="F227" s="97" t="s">
        <v>1867</v>
      </c>
      <c r="G227" s="98">
        <v>35.5</v>
      </c>
      <c r="H227" s="98">
        <v>7.1</v>
      </c>
      <c r="I227" s="98">
        <v>7.1</v>
      </c>
      <c r="J227" s="99">
        <v>0.92</v>
      </c>
      <c r="K227" s="99">
        <v>1.1499999999999999</v>
      </c>
      <c r="L227" s="100">
        <v>-2.2000000000000002</v>
      </c>
      <c r="M227" s="101">
        <v>43282</v>
      </c>
      <c r="N227" s="100">
        <v>-2.2000000000000002</v>
      </c>
      <c r="O227" s="97" t="s">
        <v>2492</v>
      </c>
      <c r="P227" s="97" t="s">
        <v>3040</v>
      </c>
      <c r="Q227" s="102"/>
      <c r="R227" s="100">
        <v>-3.1700000000000004</v>
      </c>
      <c r="S227" s="102"/>
      <c r="T227" s="103">
        <v>3</v>
      </c>
      <c r="U227" s="103">
        <v>3</v>
      </c>
      <c r="V227" s="104">
        <v>1.7</v>
      </c>
      <c r="W227" s="105">
        <v>0.23</v>
      </c>
      <c r="X227" s="106">
        <v>60</v>
      </c>
      <c r="Y227" s="104">
        <v>0.5</v>
      </c>
      <c r="Z227" s="105">
        <v>7.0000000000000007E-2</v>
      </c>
      <c r="AA227" s="106">
        <v>18</v>
      </c>
    </row>
    <row r="228" spans="1:27" ht="15.75" customHeight="1" x14ac:dyDescent="0.25">
      <c r="A228" s="96" t="s">
        <v>2490</v>
      </c>
      <c r="B228" s="96" t="s">
        <v>2491</v>
      </c>
      <c r="C228" s="96" t="s">
        <v>1868</v>
      </c>
      <c r="F228" s="97" t="s">
        <v>1868</v>
      </c>
      <c r="G228" s="98">
        <v>36</v>
      </c>
      <c r="H228" s="98">
        <v>7.9</v>
      </c>
      <c r="I228" s="98">
        <v>7.9</v>
      </c>
      <c r="J228" s="99">
        <v>0.87</v>
      </c>
      <c r="K228" s="99">
        <v>1.1299999999999999</v>
      </c>
      <c r="L228" s="100">
        <v>-2.2000000000000002</v>
      </c>
      <c r="M228" s="101">
        <v>43282</v>
      </c>
      <c r="N228" s="100">
        <v>-2.2000000000000002</v>
      </c>
      <c r="O228" s="97" t="s">
        <v>2492</v>
      </c>
      <c r="P228" s="97" t="s">
        <v>3041</v>
      </c>
      <c r="Q228" s="102"/>
      <c r="R228" s="100">
        <v>-3.1700000000000004</v>
      </c>
      <c r="S228" s="102"/>
      <c r="T228" s="103">
        <v>3</v>
      </c>
      <c r="U228" s="103">
        <v>3</v>
      </c>
      <c r="V228" s="104">
        <v>1.3</v>
      </c>
      <c r="W228" s="105">
        <v>0.17</v>
      </c>
      <c r="X228" s="106">
        <v>47</v>
      </c>
      <c r="Y228" s="104">
        <v>0.4</v>
      </c>
      <c r="Z228" s="105">
        <v>0.05</v>
      </c>
      <c r="AA228" s="106">
        <v>14</v>
      </c>
    </row>
    <row r="229" spans="1:27" ht="15.75" customHeight="1" x14ac:dyDescent="0.25">
      <c r="A229" s="96" t="s">
        <v>2490</v>
      </c>
      <c r="B229" s="96" t="s">
        <v>2491</v>
      </c>
      <c r="C229" s="96" t="s">
        <v>1869</v>
      </c>
      <c r="F229" s="97" t="s">
        <v>1869</v>
      </c>
      <c r="G229" s="98">
        <v>22</v>
      </c>
      <c r="H229" s="98">
        <v>10.7</v>
      </c>
      <c r="I229" s="98">
        <v>10.7</v>
      </c>
      <c r="J229" s="99">
        <v>0.81</v>
      </c>
      <c r="K229" s="99">
        <v>1.19</v>
      </c>
      <c r="L229" s="100">
        <v>-2.2000000000000002</v>
      </c>
      <c r="M229" s="101">
        <v>43282</v>
      </c>
      <c r="N229" s="100">
        <v>-2.2000000000000002</v>
      </c>
      <c r="O229" s="97" t="s">
        <v>2492</v>
      </c>
      <c r="P229" s="97" t="s">
        <v>3042</v>
      </c>
      <c r="Q229" s="102"/>
      <c r="R229" s="100">
        <v>-3.1700000000000004</v>
      </c>
      <c r="S229" s="102"/>
      <c r="T229" s="103">
        <v>3</v>
      </c>
      <c r="U229" s="103">
        <v>3</v>
      </c>
      <c r="V229" s="104">
        <v>2.6</v>
      </c>
      <c r="W229" s="105">
        <v>0.24</v>
      </c>
      <c r="X229" s="106">
        <v>57</v>
      </c>
      <c r="Y229" s="104">
        <v>1.6</v>
      </c>
      <c r="Z229" s="105">
        <v>0.15</v>
      </c>
      <c r="AA229" s="106">
        <v>35</v>
      </c>
    </row>
    <row r="230" spans="1:27" ht="15.75" customHeight="1" x14ac:dyDescent="0.25">
      <c r="A230" s="96" t="s">
        <v>2490</v>
      </c>
      <c r="B230" s="96" t="s">
        <v>2491</v>
      </c>
      <c r="C230" s="96" t="s">
        <v>1870</v>
      </c>
      <c r="F230" s="97" t="s">
        <v>1870</v>
      </c>
      <c r="G230" s="98">
        <v>12</v>
      </c>
      <c r="H230" s="98">
        <v>8.3000000000000007</v>
      </c>
      <c r="I230" s="98">
        <v>8.3000000000000007</v>
      </c>
      <c r="J230" s="99">
        <v>0.73</v>
      </c>
      <c r="K230" s="99">
        <v>0.86</v>
      </c>
      <c r="L230" s="100">
        <v>-2.2000000000000002</v>
      </c>
      <c r="M230" s="101">
        <v>43282</v>
      </c>
      <c r="N230" s="100">
        <v>-2.2000000000000002</v>
      </c>
      <c r="O230" s="97" t="s">
        <v>2492</v>
      </c>
      <c r="P230" s="97" t="s">
        <v>3043</v>
      </c>
      <c r="Q230" s="102"/>
      <c r="R230" s="100">
        <v>-3.1700000000000004</v>
      </c>
      <c r="S230" s="102"/>
      <c r="T230" s="103">
        <v>3</v>
      </c>
      <c r="U230" s="103">
        <v>3</v>
      </c>
      <c r="V230" s="104">
        <v>1.1000000000000001</v>
      </c>
      <c r="W230" s="105">
        <v>0.13</v>
      </c>
      <c r="X230" s="106">
        <v>13</v>
      </c>
      <c r="Y230" s="104">
        <v>1</v>
      </c>
      <c r="Z230" s="105">
        <v>0.13</v>
      </c>
      <c r="AA230" s="106">
        <v>12</v>
      </c>
    </row>
    <row r="231" spans="1:27" ht="15.75" customHeight="1" x14ac:dyDescent="0.25">
      <c r="A231" s="96" t="s">
        <v>2490</v>
      </c>
      <c r="B231" s="96" t="s">
        <v>2491</v>
      </c>
      <c r="C231" s="96" t="s">
        <v>1871</v>
      </c>
      <c r="F231" s="97" t="s">
        <v>1871</v>
      </c>
      <c r="G231" s="98">
        <v>35</v>
      </c>
      <c r="H231" s="98">
        <v>7</v>
      </c>
      <c r="I231" s="98">
        <v>7</v>
      </c>
      <c r="J231" s="99">
        <v>0.83</v>
      </c>
      <c r="K231" s="99">
        <v>1.17</v>
      </c>
      <c r="L231" s="100">
        <v>-2.2000000000000002</v>
      </c>
      <c r="M231" s="101">
        <v>43282</v>
      </c>
      <c r="N231" s="100">
        <v>-2.2000000000000002</v>
      </c>
      <c r="O231" s="97" t="s">
        <v>2492</v>
      </c>
      <c r="P231" s="97" t="s">
        <v>3044</v>
      </c>
      <c r="Q231" s="102"/>
      <c r="R231" s="100">
        <v>-3.1700000000000004</v>
      </c>
      <c r="S231" s="102"/>
      <c r="T231" s="103">
        <v>3</v>
      </c>
      <c r="U231" s="103">
        <v>3</v>
      </c>
      <c r="V231" s="104">
        <v>1.2</v>
      </c>
      <c r="W231" s="105">
        <v>0.17</v>
      </c>
      <c r="X231" s="106">
        <v>42</v>
      </c>
      <c r="Y231" s="104">
        <v>0.6</v>
      </c>
      <c r="Z231" s="105">
        <v>0.08</v>
      </c>
      <c r="AA231" s="106">
        <v>21</v>
      </c>
    </row>
    <row r="232" spans="1:27" ht="15.75" customHeight="1" x14ac:dyDescent="0.25">
      <c r="A232" s="96" t="s">
        <v>2490</v>
      </c>
      <c r="B232" s="96" t="s">
        <v>2491</v>
      </c>
      <c r="C232" s="96" t="s">
        <v>1872</v>
      </c>
      <c r="F232" s="97" t="s">
        <v>1872</v>
      </c>
      <c r="G232" s="98">
        <v>25</v>
      </c>
      <c r="H232" s="98">
        <v>8.4</v>
      </c>
      <c r="I232" s="98">
        <v>8.4</v>
      </c>
      <c r="J232" s="99">
        <v>0.94</v>
      </c>
      <c r="K232" s="99">
        <v>1.19</v>
      </c>
      <c r="L232" s="100">
        <v>-2.2000000000000002</v>
      </c>
      <c r="M232" s="101">
        <v>43282</v>
      </c>
      <c r="N232" s="100">
        <v>-2.2000000000000002</v>
      </c>
      <c r="O232" s="97" t="s">
        <v>2492</v>
      </c>
      <c r="P232" s="97" t="s">
        <v>3045</v>
      </c>
      <c r="Q232" s="102"/>
      <c r="R232" s="100">
        <v>-3.1700000000000004</v>
      </c>
      <c r="S232" s="102"/>
      <c r="T232" s="103">
        <v>3</v>
      </c>
      <c r="U232" s="103">
        <v>3</v>
      </c>
      <c r="V232" s="104">
        <v>1.6</v>
      </c>
      <c r="W232" s="105">
        <v>0.19</v>
      </c>
      <c r="X232" s="106">
        <v>40</v>
      </c>
      <c r="Y232" s="104">
        <v>0.4</v>
      </c>
      <c r="Z232" s="105">
        <v>0.05</v>
      </c>
      <c r="AA232" s="106">
        <v>10</v>
      </c>
    </row>
    <row r="233" spans="1:27" ht="15.75" customHeight="1" x14ac:dyDescent="0.25">
      <c r="A233" s="96" t="s">
        <v>2490</v>
      </c>
      <c r="B233" s="96" t="s">
        <v>2491</v>
      </c>
      <c r="C233" s="96" t="s">
        <v>1873</v>
      </c>
      <c r="F233" s="97" t="s">
        <v>1873</v>
      </c>
      <c r="G233" s="98">
        <v>25</v>
      </c>
      <c r="H233" s="98">
        <v>5.4</v>
      </c>
      <c r="I233" s="98">
        <v>5.4</v>
      </c>
      <c r="J233" s="99">
        <v>0.68</v>
      </c>
      <c r="K233" s="99">
        <v>0.97</v>
      </c>
      <c r="L233" s="100">
        <v>-2.2000000000000002</v>
      </c>
      <c r="M233" s="101">
        <v>43282</v>
      </c>
      <c r="N233" s="100">
        <v>-2.2000000000000002</v>
      </c>
      <c r="O233" s="97" t="s">
        <v>2492</v>
      </c>
      <c r="P233" s="97" t="s">
        <v>3046</v>
      </c>
      <c r="Q233" s="102"/>
      <c r="R233" s="100">
        <v>-2.9200000000000004</v>
      </c>
      <c r="S233" s="102"/>
      <c r="T233" s="103">
        <v>3</v>
      </c>
      <c r="U233" s="103">
        <v>3</v>
      </c>
      <c r="V233" s="104">
        <v>1.1000000000000001</v>
      </c>
      <c r="W233" s="105">
        <v>0.2</v>
      </c>
      <c r="X233" s="106">
        <v>28</v>
      </c>
      <c r="Y233" s="104">
        <v>0.3</v>
      </c>
      <c r="Z233" s="105">
        <v>0.06</v>
      </c>
      <c r="AA233" s="106">
        <v>8</v>
      </c>
    </row>
    <row r="234" spans="1:27" ht="15.75" customHeight="1" x14ac:dyDescent="0.25">
      <c r="A234" s="96" t="s">
        <v>2490</v>
      </c>
      <c r="B234" s="96" t="s">
        <v>2491</v>
      </c>
      <c r="C234" s="96" t="s">
        <v>1874</v>
      </c>
      <c r="F234" s="97" t="s">
        <v>1874</v>
      </c>
      <c r="G234" s="98">
        <v>17</v>
      </c>
      <c r="H234" s="98">
        <v>7</v>
      </c>
      <c r="I234" s="98">
        <v>7</v>
      </c>
      <c r="J234" s="99">
        <v>1.03</v>
      </c>
      <c r="K234" s="99">
        <v>1.46</v>
      </c>
      <c r="L234" s="100">
        <v>-2.2000000000000002</v>
      </c>
      <c r="M234" s="101">
        <v>43282</v>
      </c>
      <c r="N234" s="100">
        <v>-2.2000000000000002</v>
      </c>
      <c r="O234" s="97" t="s">
        <v>2492</v>
      </c>
      <c r="P234" s="97" t="s">
        <v>3047</v>
      </c>
      <c r="Q234" s="102"/>
      <c r="R234" s="100">
        <v>-3.1700000000000004</v>
      </c>
      <c r="S234" s="102"/>
      <c r="T234" s="103">
        <v>3</v>
      </c>
      <c r="U234" s="103">
        <v>3</v>
      </c>
      <c r="V234" s="104">
        <v>1.3</v>
      </c>
      <c r="W234" s="105">
        <v>0.19</v>
      </c>
      <c r="X234" s="106">
        <v>22</v>
      </c>
      <c r="Y234" s="104">
        <v>0</v>
      </c>
      <c r="Z234" s="105">
        <v>0</v>
      </c>
      <c r="AA234" s="106">
        <v>0</v>
      </c>
    </row>
    <row r="235" spans="1:27" ht="15.75" customHeight="1" x14ac:dyDescent="0.25">
      <c r="A235" s="96" t="s">
        <v>2490</v>
      </c>
      <c r="B235" s="96" t="s">
        <v>2491</v>
      </c>
      <c r="C235" s="96" t="s">
        <v>1875</v>
      </c>
      <c r="F235" s="97" t="s">
        <v>1875</v>
      </c>
      <c r="G235" s="98">
        <v>24</v>
      </c>
      <c r="H235" s="98">
        <v>7.5</v>
      </c>
      <c r="I235" s="98">
        <v>7.5</v>
      </c>
      <c r="J235" s="99">
        <v>0.98</v>
      </c>
      <c r="K235" s="99">
        <v>1.38</v>
      </c>
      <c r="L235" s="100">
        <v>-2.2000000000000002</v>
      </c>
      <c r="M235" s="101">
        <v>43282</v>
      </c>
      <c r="N235" s="100">
        <v>-2.2000000000000002</v>
      </c>
      <c r="O235" s="97" t="s">
        <v>2492</v>
      </c>
      <c r="P235" s="97" t="s">
        <v>3048</v>
      </c>
      <c r="Q235" s="102"/>
      <c r="R235" s="100">
        <v>-3.1700000000000004</v>
      </c>
      <c r="S235" s="102"/>
      <c r="T235" s="103">
        <v>3</v>
      </c>
      <c r="U235" s="103">
        <v>3</v>
      </c>
      <c r="V235" s="104">
        <v>1.5</v>
      </c>
      <c r="W235" s="105">
        <v>0.19</v>
      </c>
      <c r="X235" s="106">
        <v>36</v>
      </c>
      <c r="Y235" s="104">
        <v>0</v>
      </c>
      <c r="Z235" s="105">
        <v>0</v>
      </c>
      <c r="AA235" s="106">
        <v>0</v>
      </c>
    </row>
    <row r="236" spans="1:27" ht="15.75" customHeight="1" x14ac:dyDescent="0.25">
      <c r="A236" s="96" t="s">
        <v>2490</v>
      </c>
      <c r="B236" s="96" t="s">
        <v>2491</v>
      </c>
      <c r="C236" s="96" t="s">
        <v>1876</v>
      </c>
      <c r="F236" s="97" t="s">
        <v>1876</v>
      </c>
      <c r="G236" s="98">
        <v>60.5</v>
      </c>
      <c r="H236" s="98">
        <v>6.5</v>
      </c>
      <c r="I236" s="98">
        <v>6.5</v>
      </c>
      <c r="J236" s="99">
        <v>0.86</v>
      </c>
      <c r="K236" s="99">
        <v>1.1000000000000001</v>
      </c>
      <c r="L236" s="100">
        <v>-2.2000000000000002</v>
      </c>
      <c r="M236" s="101">
        <v>43282</v>
      </c>
      <c r="N236" s="100">
        <v>-2.2000000000000002</v>
      </c>
      <c r="O236" s="97" t="s">
        <v>2492</v>
      </c>
      <c r="P236" s="97" t="s">
        <v>3049</v>
      </c>
      <c r="Q236" s="102"/>
      <c r="R236" s="100">
        <v>-3.1700000000000004</v>
      </c>
      <c r="S236" s="102"/>
      <c r="T236" s="103">
        <v>3</v>
      </c>
      <c r="U236" s="103">
        <v>3</v>
      </c>
      <c r="V236" s="104">
        <v>1.6</v>
      </c>
      <c r="W236" s="105">
        <v>0.25</v>
      </c>
      <c r="X236" s="106">
        <v>97</v>
      </c>
      <c r="Y236" s="104">
        <v>0.3</v>
      </c>
      <c r="Z236" s="105">
        <v>0.05</v>
      </c>
      <c r="AA236" s="106">
        <v>18</v>
      </c>
    </row>
    <row r="237" spans="1:27" ht="15.75" customHeight="1" x14ac:dyDescent="0.25">
      <c r="A237" s="96" t="s">
        <v>2490</v>
      </c>
      <c r="B237" s="96" t="s">
        <v>2491</v>
      </c>
      <c r="C237" s="96" t="s">
        <v>1877</v>
      </c>
      <c r="F237" s="97" t="s">
        <v>1877</v>
      </c>
      <c r="G237" s="98">
        <v>32.5</v>
      </c>
      <c r="H237" s="98">
        <v>7</v>
      </c>
      <c r="I237" s="98">
        <v>7</v>
      </c>
      <c r="J237" s="99">
        <v>0.85</v>
      </c>
      <c r="K237" s="99">
        <v>1.2</v>
      </c>
      <c r="L237" s="100">
        <v>-2.2000000000000002</v>
      </c>
      <c r="M237" s="101">
        <v>43282</v>
      </c>
      <c r="N237" s="100">
        <v>-2.2000000000000002</v>
      </c>
      <c r="O237" s="97" t="s">
        <v>2492</v>
      </c>
      <c r="P237" s="97" t="s">
        <v>3050</v>
      </c>
      <c r="Q237" s="102"/>
      <c r="R237" s="100">
        <v>-3.1700000000000004</v>
      </c>
      <c r="S237" s="102"/>
      <c r="T237" s="103">
        <v>3</v>
      </c>
      <c r="U237" s="103">
        <v>3</v>
      </c>
      <c r="V237" s="104">
        <v>1.4</v>
      </c>
      <c r="W237" s="105">
        <v>0.19</v>
      </c>
      <c r="X237" s="106">
        <v>46</v>
      </c>
      <c r="Y237" s="104">
        <v>0.5</v>
      </c>
      <c r="Z237" s="105">
        <v>7.0000000000000007E-2</v>
      </c>
      <c r="AA237" s="106">
        <v>16</v>
      </c>
    </row>
    <row r="238" spans="1:27" ht="15.75" customHeight="1" x14ac:dyDescent="0.25">
      <c r="A238" s="96" t="s">
        <v>2490</v>
      </c>
      <c r="B238" s="96" t="s">
        <v>2491</v>
      </c>
      <c r="C238" s="96" t="s">
        <v>1878</v>
      </c>
      <c r="F238" s="97" t="s">
        <v>1878</v>
      </c>
      <c r="G238" s="98">
        <v>28</v>
      </c>
      <c r="H238" s="98">
        <v>5.0999999999999996</v>
      </c>
      <c r="I238" s="98">
        <v>5.0999999999999996</v>
      </c>
      <c r="J238" s="99">
        <v>0.84</v>
      </c>
      <c r="K238" s="99">
        <v>1.08</v>
      </c>
      <c r="L238" s="100">
        <v>-2.2000000000000002</v>
      </c>
      <c r="M238" s="101">
        <v>43282</v>
      </c>
      <c r="N238" s="100">
        <v>-2.2000000000000002</v>
      </c>
      <c r="O238" s="97" t="s">
        <v>2492</v>
      </c>
      <c r="P238" s="97" t="s">
        <v>3051</v>
      </c>
      <c r="Q238" s="102"/>
      <c r="R238" s="100">
        <v>-3.1700000000000004</v>
      </c>
      <c r="S238" s="102"/>
      <c r="T238" s="103">
        <v>2.27</v>
      </c>
      <c r="U238" s="103">
        <v>2.27</v>
      </c>
      <c r="V238" s="104">
        <v>0.5</v>
      </c>
      <c r="W238" s="105">
        <v>0.11</v>
      </c>
      <c r="X238" s="106">
        <v>14</v>
      </c>
      <c r="Y238" s="104">
        <v>0.2</v>
      </c>
      <c r="Z238" s="105">
        <v>0.04</v>
      </c>
      <c r="AA238" s="106">
        <v>6</v>
      </c>
    </row>
    <row r="239" spans="1:27" ht="15.75" customHeight="1" x14ac:dyDescent="0.25">
      <c r="A239" s="96" t="s">
        <v>2490</v>
      </c>
      <c r="B239" s="96" t="s">
        <v>2491</v>
      </c>
      <c r="C239" s="96" t="s">
        <v>1879</v>
      </c>
      <c r="F239" s="97" t="s">
        <v>1879</v>
      </c>
      <c r="G239" s="98">
        <v>23</v>
      </c>
      <c r="H239" s="98">
        <v>5.9</v>
      </c>
      <c r="I239" s="98">
        <v>5.9</v>
      </c>
      <c r="J239" s="99">
        <v>0.73</v>
      </c>
      <c r="K239" s="99">
        <v>0.81</v>
      </c>
      <c r="L239" s="100">
        <v>-2.2000000000000002</v>
      </c>
      <c r="M239" s="101">
        <v>43282</v>
      </c>
      <c r="N239" s="100">
        <v>-2.2000000000000002</v>
      </c>
      <c r="O239" s="97" t="s">
        <v>2492</v>
      </c>
      <c r="P239" s="97" t="s">
        <v>3052</v>
      </c>
      <c r="Q239" s="102"/>
      <c r="R239" s="100">
        <v>-3.1700000000000004</v>
      </c>
      <c r="S239" s="102"/>
      <c r="T239" s="103">
        <v>2.62</v>
      </c>
      <c r="U239" s="103">
        <v>2.62</v>
      </c>
      <c r="V239" s="104">
        <v>0.7</v>
      </c>
      <c r="W239" s="105">
        <v>0.12</v>
      </c>
      <c r="X239" s="106">
        <v>16</v>
      </c>
      <c r="Y239" s="104">
        <v>0.3</v>
      </c>
      <c r="Z239" s="105">
        <v>0.05</v>
      </c>
      <c r="AA239" s="106">
        <v>7</v>
      </c>
    </row>
    <row r="240" spans="1:27" ht="15.75" customHeight="1" x14ac:dyDescent="0.25">
      <c r="A240" s="96" t="s">
        <v>2490</v>
      </c>
      <c r="B240" s="96" t="s">
        <v>2491</v>
      </c>
      <c r="C240" s="96" t="s">
        <v>1880</v>
      </c>
      <c r="F240" s="97" t="s">
        <v>1880</v>
      </c>
      <c r="G240" s="98">
        <v>17</v>
      </c>
      <c r="H240" s="98">
        <v>7</v>
      </c>
      <c r="I240" s="98">
        <v>7</v>
      </c>
      <c r="J240" s="99">
        <v>0.73</v>
      </c>
      <c r="K240" s="99">
        <v>1.1000000000000001</v>
      </c>
      <c r="L240" s="100">
        <v>-2.2000000000000002</v>
      </c>
      <c r="M240" s="101">
        <v>43282</v>
      </c>
      <c r="N240" s="100">
        <v>-2.2000000000000002</v>
      </c>
      <c r="O240" s="97" t="s">
        <v>2492</v>
      </c>
      <c r="P240" s="97" t="s">
        <v>3053</v>
      </c>
      <c r="Q240" s="102"/>
      <c r="R240" s="100">
        <v>-3.1700000000000004</v>
      </c>
      <c r="S240" s="102"/>
      <c r="T240" s="103">
        <v>3</v>
      </c>
      <c r="U240" s="103">
        <v>3</v>
      </c>
      <c r="V240" s="104">
        <v>1.4</v>
      </c>
      <c r="W240" s="105">
        <v>0.2</v>
      </c>
      <c r="X240" s="106">
        <v>24</v>
      </c>
      <c r="Y240" s="104">
        <v>0.8</v>
      </c>
      <c r="Z240" s="105">
        <v>0.12</v>
      </c>
      <c r="AA240" s="106">
        <v>14</v>
      </c>
    </row>
    <row r="241" spans="1:27" ht="15.75" customHeight="1" x14ac:dyDescent="0.25">
      <c r="A241" s="96" t="s">
        <v>2490</v>
      </c>
      <c r="B241" s="96" t="s">
        <v>2491</v>
      </c>
      <c r="C241" s="96" t="s">
        <v>1881</v>
      </c>
      <c r="F241" s="97" t="s">
        <v>1881</v>
      </c>
      <c r="G241" s="98">
        <v>22.5</v>
      </c>
      <c r="H241" s="98">
        <v>7.8</v>
      </c>
      <c r="I241" s="98">
        <v>7.8</v>
      </c>
      <c r="J241" s="99">
        <v>1.0900000000000001</v>
      </c>
      <c r="K241" s="99">
        <v>1.38</v>
      </c>
      <c r="L241" s="100">
        <v>-2.2000000000000002</v>
      </c>
      <c r="M241" s="101">
        <v>43282</v>
      </c>
      <c r="N241" s="100">
        <v>-2.2000000000000002</v>
      </c>
      <c r="O241" s="97" t="s">
        <v>2492</v>
      </c>
      <c r="P241" s="97" t="s">
        <v>3054</v>
      </c>
      <c r="Q241" s="102"/>
      <c r="R241" s="100">
        <v>-3.1700000000000004</v>
      </c>
      <c r="S241" s="102"/>
      <c r="T241" s="103">
        <v>3</v>
      </c>
      <c r="U241" s="103">
        <v>3</v>
      </c>
      <c r="V241" s="104">
        <v>1.4</v>
      </c>
      <c r="W241" s="105">
        <v>0.18</v>
      </c>
      <c r="X241" s="106">
        <v>32</v>
      </c>
      <c r="Y241" s="104">
        <v>0</v>
      </c>
      <c r="Z241" s="105">
        <v>0</v>
      </c>
      <c r="AA241" s="106">
        <v>0</v>
      </c>
    </row>
    <row r="242" spans="1:27" ht="15.75" customHeight="1" x14ac:dyDescent="0.25">
      <c r="A242" s="96" t="s">
        <v>2490</v>
      </c>
      <c r="B242" s="96" t="s">
        <v>2491</v>
      </c>
      <c r="C242" s="96" t="s">
        <v>1882</v>
      </c>
      <c r="F242" s="97" t="s">
        <v>1882</v>
      </c>
      <c r="G242" s="98">
        <v>53</v>
      </c>
      <c r="H242" s="98">
        <v>7.8</v>
      </c>
      <c r="I242" s="98">
        <v>7.8</v>
      </c>
      <c r="J242" s="99">
        <v>1.1599999999999999</v>
      </c>
      <c r="K242" s="99">
        <v>1.78</v>
      </c>
      <c r="L242" s="100">
        <v>-2.2000000000000002</v>
      </c>
      <c r="M242" s="101">
        <v>43282</v>
      </c>
      <c r="N242" s="100">
        <v>-2.2000000000000002</v>
      </c>
      <c r="O242" s="97" t="s">
        <v>2492</v>
      </c>
      <c r="P242" s="97" t="s">
        <v>3055</v>
      </c>
      <c r="Q242" s="102"/>
      <c r="R242" s="100">
        <v>-3.1700000000000004</v>
      </c>
      <c r="S242" s="102"/>
      <c r="T242" s="103">
        <v>3</v>
      </c>
      <c r="U242" s="103">
        <v>3</v>
      </c>
      <c r="V242" s="104">
        <v>2.7</v>
      </c>
      <c r="W242" s="105">
        <v>0.35</v>
      </c>
      <c r="X242" s="106">
        <v>143</v>
      </c>
      <c r="Y242" s="104">
        <v>0</v>
      </c>
      <c r="Z242" s="105">
        <v>0</v>
      </c>
      <c r="AA242" s="106">
        <v>0</v>
      </c>
    </row>
    <row r="243" spans="1:27" ht="15.75" customHeight="1" x14ac:dyDescent="0.25">
      <c r="A243" s="96" t="s">
        <v>2490</v>
      </c>
      <c r="B243" s="96" t="s">
        <v>2491</v>
      </c>
      <c r="C243" s="96" t="s">
        <v>1883</v>
      </c>
      <c r="F243" s="97" t="s">
        <v>1883</v>
      </c>
      <c r="G243" s="98">
        <v>52.5</v>
      </c>
      <c r="H243" s="98">
        <v>8.1999999999999993</v>
      </c>
      <c r="I243" s="98">
        <v>8.1999999999999993</v>
      </c>
      <c r="J243" s="99">
        <v>1.06</v>
      </c>
      <c r="K243" s="99">
        <v>1.29</v>
      </c>
      <c r="L243" s="100">
        <v>-2.2000000000000002</v>
      </c>
      <c r="M243" s="101">
        <v>43282</v>
      </c>
      <c r="N243" s="100">
        <v>-2.2000000000000002</v>
      </c>
      <c r="O243" s="97" t="s">
        <v>2492</v>
      </c>
      <c r="P243" s="97" t="s">
        <v>3056</v>
      </c>
      <c r="Q243" s="102"/>
      <c r="R243" s="100">
        <v>-3.1700000000000004</v>
      </c>
      <c r="S243" s="102"/>
      <c r="T243" s="103">
        <v>3</v>
      </c>
      <c r="U243" s="103">
        <v>3</v>
      </c>
      <c r="V243" s="104">
        <v>1.5</v>
      </c>
      <c r="W243" s="105">
        <v>0.18</v>
      </c>
      <c r="X243" s="106">
        <v>79</v>
      </c>
      <c r="Y243" s="104">
        <v>0.2</v>
      </c>
      <c r="Z243" s="105">
        <v>0.02</v>
      </c>
      <c r="AA243" s="106">
        <v>11</v>
      </c>
    </row>
    <row r="244" spans="1:27" ht="15.75" customHeight="1" x14ac:dyDescent="0.25">
      <c r="A244" s="96" t="s">
        <v>2490</v>
      </c>
      <c r="B244" s="96" t="s">
        <v>2491</v>
      </c>
      <c r="C244" s="96" t="s">
        <v>1884</v>
      </c>
      <c r="F244" s="97" t="s">
        <v>1884</v>
      </c>
      <c r="G244" s="98">
        <v>10</v>
      </c>
      <c r="H244" s="98">
        <v>17.5</v>
      </c>
      <c r="I244" s="98">
        <v>17.5</v>
      </c>
      <c r="J244" s="99">
        <v>1.44</v>
      </c>
      <c r="K244" s="99">
        <v>1.84</v>
      </c>
      <c r="L244" s="100">
        <v>-2.2000000000000002</v>
      </c>
      <c r="M244" s="101">
        <v>43282</v>
      </c>
      <c r="N244" s="100">
        <v>-2.2000000000000002</v>
      </c>
      <c r="O244" s="97" t="s">
        <v>2492</v>
      </c>
      <c r="P244" s="97" t="s">
        <v>3057</v>
      </c>
      <c r="Q244" s="102"/>
      <c r="R244" s="100">
        <v>-3.1700000000000004</v>
      </c>
      <c r="S244" s="102"/>
      <c r="T244" s="103">
        <v>3</v>
      </c>
      <c r="U244" s="103">
        <v>3</v>
      </c>
      <c r="V244" s="104">
        <v>4.4000000000000004</v>
      </c>
      <c r="W244" s="105">
        <v>0.25</v>
      </c>
      <c r="X244" s="106">
        <v>44</v>
      </c>
      <c r="Y244" s="104">
        <v>0.2</v>
      </c>
      <c r="Z244" s="105">
        <v>0.01</v>
      </c>
      <c r="AA244" s="106">
        <v>2</v>
      </c>
    </row>
    <row r="245" spans="1:27" ht="15.75" customHeight="1" x14ac:dyDescent="0.25">
      <c r="A245" s="96" t="s">
        <v>2490</v>
      </c>
      <c r="B245" s="96" t="s">
        <v>2491</v>
      </c>
      <c r="C245" s="96" t="s">
        <v>1885</v>
      </c>
      <c r="F245" s="97" t="s">
        <v>1885</v>
      </c>
      <c r="G245" s="98">
        <v>30</v>
      </c>
      <c r="H245" s="98">
        <v>6.8</v>
      </c>
      <c r="I245" s="98">
        <v>6.8</v>
      </c>
      <c r="J245" s="99">
        <v>0.84</v>
      </c>
      <c r="K245" s="99">
        <v>1.1299999999999999</v>
      </c>
      <c r="L245" s="100">
        <v>-2.2000000000000002</v>
      </c>
      <c r="M245" s="101">
        <v>43282</v>
      </c>
      <c r="N245" s="100">
        <v>-2.2000000000000002</v>
      </c>
      <c r="O245" s="97" t="s">
        <v>2492</v>
      </c>
      <c r="P245" s="97" t="s">
        <v>3058</v>
      </c>
      <c r="Q245" s="102"/>
      <c r="R245" s="100">
        <v>-3.1700000000000004</v>
      </c>
      <c r="S245" s="102"/>
      <c r="T245" s="103">
        <v>3</v>
      </c>
      <c r="U245" s="103">
        <v>3</v>
      </c>
      <c r="V245" s="104">
        <v>1.3</v>
      </c>
      <c r="W245" s="105">
        <v>0.18</v>
      </c>
      <c r="X245" s="106">
        <v>39</v>
      </c>
      <c r="Y245" s="104">
        <v>0.2</v>
      </c>
      <c r="Z245" s="105">
        <v>0.04</v>
      </c>
      <c r="AA245" s="106">
        <v>6</v>
      </c>
    </row>
    <row r="246" spans="1:27" ht="15.75" customHeight="1" x14ac:dyDescent="0.25">
      <c r="A246" s="96" t="s">
        <v>2490</v>
      </c>
      <c r="B246" s="96" t="s">
        <v>2491</v>
      </c>
      <c r="C246" s="96" t="s">
        <v>1886</v>
      </c>
      <c r="F246" s="97" t="s">
        <v>1886</v>
      </c>
      <c r="G246" s="98">
        <v>23.5</v>
      </c>
      <c r="H246" s="98">
        <v>5.9</v>
      </c>
      <c r="I246" s="98">
        <v>5.9</v>
      </c>
      <c r="J246" s="99">
        <v>0.78</v>
      </c>
      <c r="K246" s="99">
        <v>1.1200000000000001</v>
      </c>
      <c r="L246" s="100">
        <v>-2.19</v>
      </c>
      <c r="M246" s="101">
        <v>43282</v>
      </c>
      <c r="N246" s="100">
        <v>-2.19</v>
      </c>
      <c r="O246" s="97" t="s">
        <v>2492</v>
      </c>
      <c r="P246" s="97" t="s">
        <v>3059</v>
      </c>
      <c r="Q246" s="102"/>
      <c r="R246" s="100">
        <v>-3.1700000000000004</v>
      </c>
      <c r="S246" s="102"/>
      <c r="T246" s="103">
        <v>2.6</v>
      </c>
      <c r="U246" s="103">
        <v>2.6</v>
      </c>
      <c r="V246" s="104">
        <v>1.2</v>
      </c>
      <c r="W246" s="105">
        <v>0.21</v>
      </c>
      <c r="X246" s="106">
        <v>28</v>
      </c>
      <c r="Y246" s="104">
        <v>0.3</v>
      </c>
      <c r="Z246" s="105">
        <v>0.05</v>
      </c>
      <c r="AA246" s="106">
        <v>7</v>
      </c>
    </row>
    <row r="247" spans="1:27" ht="15.75" customHeight="1" x14ac:dyDescent="0.25">
      <c r="A247" s="96" t="s">
        <v>2490</v>
      </c>
      <c r="B247" s="96" t="s">
        <v>2491</v>
      </c>
      <c r="C247" s="96" t="s">
        <v>1887</v>
      </c>
      <c r="F247" s="97" t="s">
        <v>1887</v>
      </c>
      <c r="G247" s="98">
        <v>23.5</v>
      </c>
      <c r="H247" s="98">
        <v>8.5</v>
      </c>
      <c r="I247" s="98">
        <v>8.5</v>
      </c>
      <c r="J247" s="99">
        <v>0.76</v>
      </c>
      <c r="K247" s="99">
        <v>1.1499999999999999</v>
      </c>
      <c r="L247" s="100">
        <v>-2.19</v>
      </c>
      <c r="M247" s="101">
        <v>43282</v>
      </c>
      <c r="N247" s="100">
        <v>-2.19</v>
      </c>
      <c r="O247" s="97" t="s">
        <v>2492</v>
      </c>
      <c r="P247" s="97" t="s">
        <v>3060</v>
      </c>
      <c r="Q247" s="102"/>
      <c r="R247" s="100">
        <v>-3.1700000000000004</v>
      </c>
      <c r="S247" s="102"/>
      <c r="T247" s="103">
        <v>3</v>
      </c>
      <c r="U247" s="103">
        <v>3</v>
      </c>
      <c r="V247" s="104">
        <v>1.9</v>
      </c>
      <c r="W247" s="105">
        <v>0.22</v>
      </c>
      <c r="X247" s="106">
        <v>45</v>
      </c>
      <c r="Y247" s="104">
        <v>1</v>
      </c>
      <c r="Z247" s="105">
        <v>0.12</v>
      </c>
      <c r="AA247" s="106">
        <v>24</v>
      </c>
    </row>
    <row r="248" spans="1:27" ht="15.75" customHeight="1" x14ac:dyDescent="0.25">
      <c r="A248" s="96" t="s">
        <v>2490</v>
      </c>
      <c r="B248" s="96" t="s">
        <v>2491</v>
      </c>
      <c r="C248" s="96" t="s">
        <v>1888</v>
      </c>
      <c r="F248" s="97" t="s">
        <v>1888</v>
      </c>
      <c r="G248" s="98">
        <v>18.5</v>
      </c>
      <c r="H248" s="98">
        <v>7.5</v>
      </c>
      <c r="I248" s="98">
        <v>7.5</v>
      </c>
      <c r="J248" s="99">
        <v>0.66</v>
      </c>
      <c r="K248" s="99">
        <v>0.9</v>
      </c>
      <c r="L248" s="100">
        <v>-2.19</v>
      </c>
      <c r="M248" s="101">
        <v>43282</v>
      </c>
      <c r="N248" s="100">
        <v>-2.19</v>
      </c>
      <c r="O248" s="97" t="s">
        <v>2492</v>
      </c>
      <c r="P248" s="97" t="s">
        <v>3061</v>
      </c>
      <c r="Q248" s="102"/>
      <c r="R248" s="100">
        <v>-3.1700000000000004</v>
      </c>
      <c r="S248" s="102"/>
      <c r="T248" s="103">
        <v>3</v>
      </c>
      <c r="U248" s="103">
        <v>3</v>
      </c>
      <c r="V248" s="104">
        <v>1.4</v>
      </c>
      <c r="W248" s="105">
        <v>0.18</v>
      </c>
      <c r="X248" s="106">
        <v>26</v>
      </c>
      <c r="Y248" s="104">
        <v>1</v>
      </c>
      <c r="Z248" s="105">
        <v>0.14000000000000001</v>
      </c>
      <c r="AA248" s="106">
        <v>19</v>
      </c>
    </row>
    <row r="249" spans="1:27" ht="15.75" customHeight="1" x14ac:dyDescent="0.25">
      <c r="A249" s="96" t="s">
        <v>2490</v>
      </c>
      <c r="B249" s="96" t="s">
        <v>2491</v>
      </c>
      <c r="C249" s="96" t="s">
        <v>1889</v>
      </c>
      <c r="F249" s="97" t="s">
        <v>1889</v>
      </c>
      <c r="G249" s="98">
        <v>41</v>
      </c>
      <c r="H249" s="98">
        <v>8.5</v>
      </c>
      <c r="I249" s="98">
        <v>8.5</v>
      </c>
      <c r="J249" s="99">
        <v>0.81</v>
      </c>
      <c r="K249" s="99">
        <v>1.1100000000000001</v>
      </c>
      <c r="L249" s="100">
        <v>-2.19</v>
      </c>
      <c r="M249" s="101">
        <v>43282</v>
      </c>
      <c r="N249" s="100">
        <v>-2.19</v>
      </c>
      <c r="O249" s="97" t="s">
        <v>2492</v>
      </c>
      <c r="P249" s="97" t="s">
        <v>3062</v>
      </c>
      <c r="Q249" s="102"/>
      <c r="R249" s="100">
        <v>-3.1700000000000004</v>
      </c>
      <c r="S249" s="102"/>
      <c r="T249" s="103">
        <v>3</v>
      </c>
      <c r="U249" s="103">
        <v>3</v>
      </c>
      <c r="V249" s="104">
        <v>2</v>
      </c>
      <c r="W249" s="105">
        <v>0.24</v>
      </c>
      <c r="X249" s="106">
        <v>82</v>
      </c>
      <c r="Y249" s="104">
        <v>0.9</v>
      </c>
      <c r="Z249" s="105">
        <v>0.11</v>
      </c>
      <c r="AA249" s="106">
        <v>37</v>
      </c>
    </row>
    <row r="250" spans="1:27" ht="15.75" customHeight="1" x14ac:dyDescent="0.25">
      <c r="A250" s="96" t="s">
        <v>2490</v>
      </c>
      <c r="B250" s="96" t="s">
        <v>2491</v>
      </c>
      <c r="C250" s="96" t="s">
        <v>1890</v>
      </c>
      <c r="F250" s="97" t="s">
        <v>1890</v>
      </c>
      <c r="G250" s="98">
        <v>20</v>
      </c>
      <c r="H250" s="98">
        <v>6.8</v>
      </c>
      <c r="I250" s="98">
        <v>6.8</v>
      </c>
      <c r="J250" s="99">
        <v>0.83</v>
      </c>
      <c r="K250" s="99">
        <v>1.18</v>
      </c>
      <c r="L250" s="100">
        <v>-2.19</v>
      </c>
      <c r="M250" s="101">
        <v>43282</v>
      </c>
      <c r="N250" s="100">
        <v>-2.19</v>
      </c>
      <c r="O250" s="97" t="s">
        <v>2492</v>
      </c>
      <c r="P250" s="97" t="s">
        <v>3063</v>
      </c>
      <c r="Q250" s="102"/>
      <c r="R250" s="100">
        <v>-3.1700000000000004</v>
      </c>
      <c r="S250" s="102"/>
      <c r="T250" s="103">
        <v>3</v>
      </c>
      <c r="U250" s="103">
        <v>3</v>
      </c>
      <c r="V250" s="104">
        <v>1.4</v>
      </c>
      <c r="W250" s="105">
        <v>0.21</v>
      </c>
      <c r="X250" s="106">
        <v>28</v>
      </c>
      <c r="Y250" s="104">
        <v>0.2</v>
      </c>
      <c r="Z250" s="105">
        <v>0.03</v>
      </c>
      <c r="AA250" s="106">
        <v>4</v>
      </c>
    </row>
    <row r="251" spans="1:27" ht="15.75" customHeight="1" x14ac:dyDescent="0.25">
      <c r="A251" s="96" t="s">
        <v>2490</v>
      </c>
      <c r="B251" s="96" t="s">
        <v>2491</v>
      </c>
      <c r="C251" s="96" t="s">
        <v>1891</v>
      </c>
      <c r="F251" s="97" t="s">
        <v>1891</v>
      </c>
      <c r="G251" s="98">
        <v>10</v>
      </c>
      <c r="H251" s="98">
        <v>3.9</v>
      </c>
      <c r="I251" s="98">
        <v>3.9</v>
      </c>
      <c r="J251" s="99">
        <v>0.33</v>
      </c>
      <c r="K251" s="99">
        <v>0.55000000000000004</v>
      </c>
      <c r="L251" s="100">
        <v>-2.19</v>
      </c>
      <c r="M251" s="101">
        <v>43282</v>
      </c>
      <c r="N251" s="100">
        <v>-2.19</v>
      </c>
      <c r="O251" s="97" t="s">
        <v>2492</v>
      </c>
      <c r="P251" s="97" t="s">
        <v>3064</v>
      </c>
      <c r="Q251" s="102"/>
      <c r="R251" s="100">
        <v>-3.1700000000000004</v>
      </c>
      <c r="S251" s="102"/>
      <c r="T251" s="103">
        <v>1.9</v>
      </c>
      <c r="U251" s="103">
        <v>1.9</v>
      </c>
      <c r="V251" s="104">
        <v>0.6</v>
      </c>
      <c r="W251" s="105">
        <v>0.17</v>
      </c>
      <c r="X251" s="106">
        <v>6</v>
      </c>
      <c r="Y251" s="104">
        <v>0.6</v>
      </c>
      <c r="Z251" s="105">
        <v>0.14000000000000001</v>
      </c>
      <c r="AA251" s="106">
        <v>6</v>
      </c>
    </row>
    <row r="252" spans="1:27" ht="15.75" customHeight="1" x14ac:dyDescent="0.25">
      <c r="A252" s="96" t="s">
        <v>2490</v>
      </c>
      <c r="B252" s="96" t="s">
        <v>2491</v>
      </c>
      <c r="C252" s="96" t="s">
        <v>1892</v>
      </c>
      <c r="F252" s="97" t="s">
        <v>1892</v>
      </c>
      <c r="G252" s="98">
        <v>12</v>
      </c>
      <c r="H252" s="98">
        <v>7.1</v>
      </c>
      <c r="I252" s="98">
        <v>7.1</v>
      </c>
      <c r="J252" s="99">
        <v>0.88</v>
      </c>
      <c r="K252" s="99">
        <v>1.4</v>
      </c>
      <c r="L252" s="100">
        <v>-2.19</v>
      </c>
      <c r="M252" s="101">
        <v>43282</v>
      </c>
      <c r="N252" s="100">
        <v>-2.19</v>
      </c>
      <c r="O252" s="97" t="s">
        <v>2492</v>
      </c>
      <c r="P252" s="97" t="s">
        <v>3065</v>
      </c>
      <c r="Q252" s="102"/>
      <c r="R252" s="100">
        <v>-3.1700000000000004</v>
      </c>
      <c r="S252" s="102"/>
      <c r="T252" s="103">
        <v>3</v>
      </c>
      <c r="U252" s="103">
        <v>3</v>
      </c>
      <c r="V252" s="104">
        <v>1.8</v>
      </c>
      <c r="W252" s="105">
        <v>0.25</v>
      </c>
      <c r="X252" s="106">
        <v>22</v>
      </c>
      <c r="Y252" s="104">
        <v>0.3</v>
      </c>
      <c r="Z252" s="105">
        <v>0.04</v>
      </c>
      <c r="AA252" s="106">
        <v>4</v>
      </c>
    </row>
    <row r="253" spans="1:27" ht="15.75" customHeight="1" x14ac:dyDescent="0.25">
      <c r="A253" s="96" t="s">
        <v>2490</v>
      </c>
      <c r="B253" s="96" t="s">
        <v>2491</v>
      </c>
      <c r="C253" s="96" t="s">
        <v>1893</v>
      </c>
      <c r="F253" s="97" t="s">
        <v>1893</v>
      </c>
      <c r="G253" s="98">
        <v>32.5</v>
      </c>
      <c r="H253" s="98">
        <v>7.5</v>
      </c>
      <c r="I253" s="98">
        <v>7.5</v>
      </c>
      <c r="J253" s="99">
        <v>0.86</v>
      </c>
      <c r="K253" s="99">
        <v>1.23</v>
      </c>
      <c r="L253" s="100">
        <v>-2.19</v>
      </c>
      <c r="M253" s="101">
        <v>43282</v>
      </c>
      <c r="N253" s="100">
        <v>-2.19</v>
      </c>
      <c r="O253" s="97" t="s">
        <v>2492</v>
      </c>
      <c r="P253" s="97" t="s">
        <v>3066</v>
      </c>
      <c r="Q253" s="102"/>
      <c r="R253" s="100">
        <v>-3.1700000000000004</v>
      </c>
      <c r="S253" s="102"/>
      <c r="T253" s="103">
        <v>3</v>
      </c>
      <c r="U253" s="103">
        <v>3</v>
      </c>
      <c r="V253" s="104">
        <v>2.6</v>
      </c>
      <c r="W253" s="105">
        <v>0.34</v>
      </c>
      <c r="X253" s="106">
        <v>85</v>
      </c>
      <c r="Y253" s="104">
        <v>0.6</v>
      </c>
      <c r="Z253" s="105">
        <v>0.08</v>
      </c>
      <c r="AA253" s="106">
        <v>20</v>
      </c>
    </row>
    <row r="254" spans="1:27" ht="15.75" customHeight="1" x14ac:dyDescent="0.25">
      <c r="A254" s="96" t="s">
        <v>2490</v>
      </c>
      <c r="B254" s="96" t="s">
        <v>2491</v>
      </c>
      <c r="C254" s="96" t="s">
        <v>1894</v>
      </c>
      <c r="F254" s="97" t="s">
        <v>1894</v>
      </c>
      <c r="G254" s="98">
        <v>23.5</v>
      </c>
      <c r="H254" s="98">
        <v>5.5</v>
      </c>
      <c r="I254" s="98">
        <v>5.5</v>
      </c>
      <c r="J254" s="99">
        <v>0.76</v>
      </c>
      <c r="K254" s="99">
        <v>1.07</v>
      </c>
      <c r="L254" s="100">
        <v>-2.19</v>
      </c>
      <c r="M254" s="101">
        <v>43282</v>
      </c>
      <c r="N254" s="100">
        <v>-2.19</v>
      </c>
      <c r="O254" s="97" t="s">
        <v>2492</v>
      </c>
      <c r="P254" s="97" t="s">
        <v>3067</v>
      </c>
      <c r="Q254" s="102"/>
      <c r="R254" s="100">
        <v>-3.1700000000000004</v>
      </c>
      <c r="S254" s="102"/>
      <c r="T254" s="103">
        <v>2.44</v>
      </c>
      <c r="U254" s="103">
        <v>2.44</v>
      </c>
      <c r="V254" s="104">
        <v>1.3</v>
      </c>
      <c r="W254" s="105">
        <v>0.23</v>
      </c>
      <c r="X254" s="106">
        <v>31</v>
      </c>
      <c r="Y254" s="104">
        <v>0.4</v>
      </c>
      <c r="Z254" s="105">
        <v>7.0000000000000007E-2</v>
      </c>
      <c r="AA254" s="106">
        <v>9</v>
      </c>
    </row>
    <row r="255" spans="1:27" ht="15.75" customHeight="1" x14ac:dyDescent="0.25">
      <c r="A255" s="96" t="s">
        <v>2490</v>
      </c>
      <c r="B255" s="96" t="s">
        <v>2491</v>
      </c>
      <c r="C255" s="96" t="s">
        <v>1895</v>
      </c>
      <c r="F255" s="97" t="s">
        <v>1895</v>
      </c>
      <c r="G255" s="98">
        <v>30</v>
      </c>
      <c r="H255" s="98">
        <v>7.1</v>
      </c>
      <c r="I255" s="98">
        <v>7.1</v>
      </c>
      <c r="J255" s="99">
        <v>0.87</v>
      </c>
      <c r="K255" s="99">
        <v>1.1499999999999999</v>
      </c>
      <c r="L255" s="100">
        <v>-2.19</v>
      </c>
      <c r="M255" s="101">
        <v>43282</v>
      </c>
      <c r="N255" s="100">
        <v>-2.19</v>
      </c>
      <c r="O255" s="97" t="s">
        <v>2492</v>
      </c>
      <c r="P255" s="97" t="s">
        <v>3068</v>
      </c>
      <c r="Q255" s="102"/>
      <c r="R255" s="100">
        <v>-3.1700000000000004</v>
      </c>
      <c r="S255" s="102"/>
      <c r="T255" s="103">
        <v>3</v>
      </c>
      <c r="U255" s="103">
        <v>3</v>
      </c>
      <c r="V255" s="104">
        <v>1.6</v>
      </c>
      <c r="W255" s="105">
        <v>0.23</v>
      </c>
      <c r="X255" s="106">
        <v>48</v>
      </c>
      <c r="Y255" s="104">
        <v>0.3</v>
      </c>
      <c r="Z255" s="105">
        <v>0.04</v>
      </c>
      <c r="AA255" s="106">
        <v>9</v>
      </c>
    </row>
    <row r="256" spans="1:27" ht="15.75" customHeight="1" x14ac:dyDescent="0.25">
      <c r="A256" s="96" t="s">
        <v>2490</v>
      </c>
      <c r="B256" s="96" t="s">
        <v>2491</v>
      </c>
      <c r="C256" s="96" t="s">
        <v>1896</v>
      </c>
      <c r="F256" s="97" t="s">
        <v>1896</v>
      </c>
      <c r="G256" s="98">
        <v>28</v>
      </c>
      <c r="H256" s="98">
        <v>7</v>
      </c>
      <c r="I256" s="98">
        <v>7</v>
      </c>
      <c r="J256" s="99">
        <v>0.87</v>
      </c>
      <c r="K256" s="99">
        <v>1.1399999999999999</v>
      </c>
      <c r="L256" s="100">
        <v>-2.19</v>
      </c>
      <c r="M256" s="101">
        <v>43282</v>
      </c>
      <c r="N256" s="100">
        <v>-2.19</v>
      </c>
      <c r="O256" s="97" t="s">
        <v>2492</v>
      </c>
      <c r="P256" s="97" t="s">
        <v>3069</v>
      </c>
      <c r="Q256" s="102"/>
      <c r="R256" s="100">
        <v>-3.1700000000000004</v>
      </c>
      <c r="S256" s="102"/>
      <c r="T256" s="103">
        <v>3</v>
      </c>
      <c r="U256" s="103">
        <v>3</v>
      </c>
      <c r="V256" s="104">
        <v>1.5</v>
      </c>
      <c r="W256" s="105">
        <v>0.21</v>
      </c>
      <c r="X256" s="106">
        <v>42</v>
      </c>
      <c r="Y256" s="104">
        <v>0.4</v>
      </c>
      <c r="Z256" s="105">
        <v>0.05</v>
      </c>
      <c r="AA256" s="106">
        <v>11</v>
      </c>
    </row>
    <row r="257" spans="1:27" ht="15.75" customHeight="1" x14ac:dyDescent="0.25">
      <c r="A257" s="96" t="s">
        <v>2490</v>
      </c>
      <c r="B257" s="96" t="s">
        <v>2491</v>
      </c>
      <c r="C257" s="96" t="s">
        <v>1897</v>
      </c>
      <c r="F257" s="97" t="s">
        <v>1897</v>
      </c>
      <c r="G257" s="98">
        <v>23</v>
      </c>
      <c r="H257" s="98">
        <v>4.0999999999999996</v>
      </c>
      <c r="I257" s="98">
        <v>4.0999999999999996</v>
      </c>
      <c r="J257" s="99">
        <v>0.65</v>
      </c>
      <c r="K257" s="99">
        <v>1.08</v>
      </c>
      <c r="L257" s="100">
        <v>-2.19</v>
      </c>
      <c r="M257" s="101">
        <v>43282</v>
      </c>
      <c r="N257" s="100">
        <v>-2.19</v>
      </c>
      <c r="O257" s="97" t="s">
        <v>2492</v>
      </c>
      <c r="P257" s="97" t="s">
        <v>3070</v>
      </c>
      <c r="Q257" s="102"/>
      <c r="R257" s="100">
        <v>-3.1700000000000004</v>
      </c>
      <c r="S257" s="102"/>
      <c r="T257" s="103">
        <v>1.82</v>
      </c>
      <c r="U257" s="103">
        <v>1.82</v>
      </c>
      <c r="V257" s="104">
        <v>1.5</v>
      </c>
      <c r="W257" s="105">
        <v>0.36</v>
      </c>
      <c r="X257" s="106">
        <v>35</v>
      </c>
      <c r="Y257" s="104">
        <v>0.7</v>
      </c>
      <c r="Z257" s="105">
        <v>0.17</v>
      </c>
      <c r="AA257" s="106">
        <v>16</v>
      </c>
    </row>
    <row r="258" spans="1:27" ht="15.75" customHeight="1" x14ac:dyDescent="0.25">
      <c r="A258" s="96" t="s">
        <v>2490</v>
      </c>
      <c r="B258" s="96" t="s">
        <v>2491</v>
      </c>
      <c r="C258" s="96" t="s">
        <v>1898</v>
      </c>
      <c r="F258" s="97" t="s">
        <v>1898</v>
      </c>
      <c r="G258" s="98">
        <v>5</v>
      </c>
      <c r="H258" s="98">
        <v>2.5</v>
      </c>
      <c r="I258" s="98">
        <v>2.5</v>
      </c>
      <c r="J258" s="99">
        <v>0.23</v>
      </c>
      <c r="K258" s="99">
        <v>0.92</v>
      </c>
      <c r="L258" s="100">
        <v>-2.19</v>
      </c>
      <c r="M258" s="101">
        <v>43282</v>
      </c>
      <c r="N258" s="100">
        <v>-2.19</v>
      </c>
      <c r="O258" s="97" t="s">
        <v>2492</v>
      </c>
      <c r="P258" s="97" t="s">
        <v>3071</v>
      </c>
      <c r="Q258" s="102"/>
      <c r="R258" s="100">
        <v>-2.9200000000000004</v>
      </c>
      <c r="S258" s="102"/>
      <c r="T258" s="103">
        <v>1.5</v>
      </c>
      <c r="U258" s="103">
        <v>1.5</v>
      </c>
      <c r="V258" s="104">
        <v>1.1000000000000001</v>
      </c>
      <c r="W258" s="105">
        <v>0.44</v>
      </c>
      <c r="X258" s="106">
        <v>6</v>
      </c>
      <c r="Y258" s="104">
        <v>0.6</v>
      </c>
      <c r="Z258" s="105">
        <v>0.23</v>
      </c>
      <c r="AA258" s="106">
        <v>3</v>
      </c>
    </row>
    <row r="259" spans="1:27" ht="15.75" customHeight="1" x14ac:dyDescent="0.25">
      <c r="A259" s="96" t="s">
        <v>2490</v>
      </c>
      <c r="B259" s="96" t="s">
        <v>2491</v>
      </c>
      <c r="C259" s="96" t="s">
        <v>1899</v>
      </c>
      <c r="F259" s="97" t="s">
        <v>1899</v>
      </c>
      <c r="G259" s="98">
        <v>46</v>
      </c>
      <c r="H259" s="98">
        <v>5.9</v>
      </c>
      <c r="I259" s="98">
        <v>5.9</v>
      </c>
      <c r="J259" s="99">
        <v>0.56000000000000005</v>
      </c>
      <c r="K259" s="99">
        <v>0.82</v>
      </c>
      <c r="L259" s="100">
        <v>-2.19</v>
      </c>
      <c r="M259" s="101">
        <v>43282</v>
      </c>
      <c r="N259" s="100">
        <v>-2.19</v>
      </c>
      <c r="O259" s="97" t="s">
        <v>2492</v>
      </c>
      <c r="P259" s="97" t="s">
        <v>3072</v>
      </c>
      <c r="Q259" s="102"/>
      <c r="R259" s="100">
        <v>-3.1700000000000004</v>
      </c>
      <c r="S259" s="102"/>
      <c r="T259" s="103">
        <v>2.62</v>
      </c>
      <c r="U259" s="103">
        <v>2.62</v>
      </c>
      <c r="V259" s="104">
        <v>1.3</v>
      </c>
      <c r="W259" s="105">
        <v>0.23</v>
      </c>
      <c r="X259" s="106">
        <v>60</v>
      </c>
      <c r="Y259" s="104">
        <v>1.1000000000000001</v>
      </c>
      <c r="Z259" s="105">
        <v>0.19</v>
      </c>
      <c r="AA259" s="106">
        <v>51</v>
      </c>
    </row>
    <row r="260" spans="1:27" ht="15.75" customHeight="1" x14ac:dyDescent="0.25">
      <c r="A260" s="96" t="s">
        <v>2490</v>
      </c>
      <c r="B260" s="96" t="s">
        <v>2491</v>
      </c>
      <c r="C260" s="96" t="s">
        <v>1900</v>
      </c>
      <c r="F260" s="97" t="s">
        <v>1900</v>
      </c>
      <c r="G260" s="98">
        <v>18</v>
      </c>
      <c r="H260" s="98">
        <v>5.5</v>
      </c>
      <c r="I260" s="98">
        <v>5.5</v>
      </c>
      <c r="J260" s="99">
        <v>0.46</v>
      </c>
      <c r="K260" s="99">
        <v>0.7</v>
      </c>
      <c r="L260" s="100">
        <v>-2.19</v>
      </c>
      <c r="M260" s="101">
        <v>43282</v>
      </c>
      <c r="N260" s="100">
        <v>-2.19</v>
      </c>
      <c r="O260" s="97" t="s">
        <v>2492</v>
      </c>
      <c r="P260" s="97" t="s">
        <v>3073</v>
      </c>
      <c r="Q260" s="102"/>
      <c r="R260" s="100">
        <v>-3.1700000000000004</v>
      </c>
      <c r="S260" s="102"/>
      <c r="T260" s="103">
        <v>2.44</v>
      </c>
      <c r="U260" s="103">
        <v>2.44</v>
      </c>
      <c r="V260" s="104">
        <v>1.1000000000000001</v>
      </c>
      <c r="W260" s="105">
        <v>0.2</v>
      </c>
      <c r="X260" s="106">
        <v>20</v>
      </c>
      <c r="Y260" s="104">
        <v>0.8</v>
      </c>
      <c r="Z260" s="105">
        <v>0.15</v>
      </c>
      <c r="AA260" s="106">
        <v>14</v>
      </c>
    </row>
    <row r="261" spans="1:27" ht="15.75" customHeight="1" x14ac:dyDescent="0.25">
      <c r="A261" s="96" t="s">
        <v>2490</v>
      </c>
      <c r="B261" s="96" t="s">
        <v>2491</v>
      </c>
      <c r="C261" s="96" t="s">
        <v>1901</v>
      </c>
      <c r="F261" s="97" t="s">
        <v>1901</v>
      </c>
      <c r="G261" s="98">
        <v>52</v>
      </c>
      <c r="H261" s="98">
        <v>6.1</v>
      </c>
      <c r="I261" s="98">
        <v>6.1</v>
      </c>
      <c r="J261" s="99">
        <v>0.57999999999999996</v>
      </c>
      <c r="K261" s="99">
        <v>0.72</v>
      </c>
      <c r="L261" s="100">
        <v>-2.19</v>
      </c>
      <c r="M261" s="101">
        <v>43282</v>
      </c>
      <c r="N261" s="100">
        <v>-2.19</v>
      </c>
      <c r="O261" s="97" t="s">
        <v>2492</v>
      </c>
      <c r="P261" s="97" t="s">
        <v>3074</v>
      </c>
      <c r="Q261" s="102"/>
      <c r="R261" s="100">
        <v>-3.1700000000000004</v>
      </c>
      <c r="S261" s="102"/>
      <c r="T261" s="103">
        <v>3</v>
      </c>
      <c r="U261" s="103">
        <v>3</v>
      </c>
      <c r="V261" s="104">
        <v>0.8</v>
      </c>
      <c r="W261" s="105">
        <v>0.13</v>
      </c>
      <c r="X261" s="106">
        <v>42</v>
      </c>
      <c r="Y261" s="104">
        <v>0.5</v>
      </c>
      <c r="Z261" s="105">
        <v>0.08</v>
      </c>
      <c r="AA261" s="106">
        <v>26</v>
      </c>
    </row>
    <row r="262" spans="1:27" ht="15.75" customHeight="1" x14ac:dyDescent="0.25">
      <c r="A262" s="96" t="s">
        <v>2490</v>
      </c>
      <c r="B262" s="96" t="s">
        <v>2491</v>
      </c>
      <c r="C262" s="96" t="s">
        <v>1902</v>
      </c>
      <c r="F262" s="97" t="s">
        <v>1902</v>
      </c>
      <c r="G262" s="98">
        <v>29</v>
      </c>
      <c r="H262" s="98">
        <v>5.9</v>
      </c>
      <c r="I262" s="98">
        <v>5.9</v>
      </c>
      <c r="J262" s="99">
        <v>0.73</v>
      </c>
      <c r="K262" s="99">
        <v>0.82</v>
      </c>
      <c r="L262" s="100">
        <v>-2.19</v>
      </c>
      <c r="M262" s="101">
        <v>43282</v>
      </c>
      <c r="N262" s="100">
        <v>-2.19</v>
      </c>
      <c r="O262" s="97" t="s">
        <v>2492</v>
      </c>
      <c r="P262" s="97" t="s">
        <v>3075</v>
      </c>
      <c r="Q262" s="102"/>
      <c r="R262" s="100">
        <v>-3.1700000000000004</v>
      </c>
      <c r="S262" s="102"/>
      <c r="T262" s="103">
        <v>2.6</v>
      </c>
      <c r="U262" s="103">
        <v>2.6</v>
      </c>
      <c r="V262" s="104">
        <v>0.7</v>
      </c>
      <c r="W262" s="105">
        <v>0.12</v>
      </c>
      <c r="X262" s="106">
        <v>20</v>
      </c>
      <c r="Y262" s="104">
        <v>0.4</v>
      </c>
      <c r="Z262" s="105">
        <v>0.06</v>
      </c>
      <c r="AA262" s="106">
        <v>12</v>
      </c>
    </row>
    <row r="263" spans="1:27" ht="15.75" customHeight="1" x14ac:dyDescent="0.25">
      <c r="A263" s="96" t="s">
        <v>2490</v>
      </c>
      <c r="B263" s="96" t="s">
        <v>2491</v>
      </c>
      <c r="C263" s="96" t="s">
        <v>1903</v>
      </c>
      <c r="F263" s="97" t="s">
        <v>1903</v>
      </c>
      <c r="G263" s="98">
        <v>14</v>
      </c>
      <c r="H263" s="98">
        <v>18</v>
      </c>
      <c r="I263" s="98">
        <v>18</v>
      </c>
      <c r="J263" s="99">
        <v>0.86</v>
      </c>
      <c r="K263" s="99">
        <v>1</v>
      </c>
      <c r="L263" s="100">
        <v>-2.19</v>
      </c>
      <c r="M263" s="101">
        <v>43282</v>
      </c>
      <c r="N263" s="100">
        <v>-2.19</v>
      </c>
      <c r="O263" s="97" t="s">
        <v>2492</v>
      </c>
      <c r="P263" s="97" t="s">
        <v>3076</v>
      </c>
      <c r="Q263" s="102"/>
      <c r="R263" s="100">
        <v>-3.1700000000000004</v>
      </c>
      <c r="S263" s="102"/>
      <c r="T263" s="103">
        <v>3</v>
      </c>
      <c r="U263" s="103">
        <v>3</v>
      </c>
      <c r="V263" s="104">
        <v>2.5</v>
      </c>
      <c r="W263" s="105">
        <v>0.14000000000000001</v>
      </c>
      <c r="X263" s="106">
        <v>35</v>
      </c>
      <c r="Y263" s="104">
        <v>2.1</v>
      </c>
      <c r="Z263" s="105">
        <v>0.12</v>
      </c>
      <c r="AA263" s="106">
        <v>29</v>
      </c>
    </row>
    <row r="264" spans="1:27" ht="15.75" customHeight="1" x14ac:dyDescent="0.25">
      <c r="A264" s="96" t="s">
        <v>2490</v>
      </c>
      <c r="B264" s="96" t="s">
        <v>2491</v>
      </c>
      <c r="C264" s="96" t="s">
        <v>1904</v>
      </c>
      <c r="F264" s="97" t="s">
        <v>1904</v>
      </c>
      <c r="G264" s="98">
        <v>38</v>
      </c>
      <c r="H264" s="98">
        <v>8</v>
      </c>
      <c r="I264" s="98">
        <v>8</v>
      </c>
      <c r="J264" s="99">
        <v>0.83</v>
      </c>
      <c r="K264" s="99">
        <v>1.2</v>
      </c>
      <c r="L264" s="100">
        <v>-2.19</v>
      </c>
      <c r="M264" s="101">
        <v>43282</v>
      </c>
      <c r="N264" s="100">
        <v>-2.19</v>
      </c>
      <c r="O264" s="97" t="s">
        <v>2492</v>
      </c>
      <c r="P264" s="97" t="s">
        <v>3077</v>
      </c>
      <c r="Q264" s="102"/>
      <c r="R264" s="100">
        <v>-3.1700000000000004</v>
      </c>
      <c r="S264" s="102"/>
      <c r="T264" s="103">
        <v>3</v>
      </c>
      <c r="U264" s="103">
        <v>3</v>
      </c>
      <c r="V264" s="104">
        <v>2</v>
      </c>
      <c r="W264" s="105">
        <v>0.25</v>
      </c>
      <c r="X264" s="106">
        <v>76</v>
      </c>
      <c r="Y264" s="104">
        <v>1.2</v>
      </c>
      <c r="Z264" s="105">
        <v>0.15</v>
      </c>
      <c r="AA264" s="106">
        <v>46</v>
      </c>
    </row>
    <row r="265" spans="1:27" ht="15.75" customHeight="1" x14ac:dyDescent="0.25">
      <c r="A265" s="96" t="s">
        <v>2490</v>
      </c>
      <c r="B265" s="96" t="s">
        <v>2491</v>
      </c>
      <c r="C265" s="96" t="s">
        <v>1905</v>
      </c>
      <c r="F265" s="97" t="s">
        <v>1905</v>
      </c>
      <c r="G265" s="98">
        <v>27</v>
      </c>
      <c r="H265" s="98">
        <v>5.8</v>
      </c>
      <c r="I265" s="98">
        <v>5.8</v>
      </c>
      <c r="J265" s="99">
        <v>0.43</v>
      </c>
      <c r="K265" s="99">
        <v>0.56999999999999995</v>
      </c>
      <c r="L265" s="100">
        <v>-2.19</v>
      </c>
      <c r="M265" s="101">
        <v>43282</v>
      </c>
      <c r="N265" s="100">
        <v>-2.19</v>
      </c>
      <c r="O265" s="97" t="s">
        <v>2492</v>
      </c>
      <c r="P265" s="97" t="s">
        <v>3078</v>
      </c>
      <c r="Q265" s="102"/>
      <c r="R265" s="100">
        <v>-3.1700000000000004</v>
      </c>
      <c r="S265" s="102"/>
      <c r="T265" s="103">
        <v>2.56</v>
      </c>
      <c r="U265" s="103">
        <v>2.56</v>
      </c>
      <c r="V265" s="104">
        <v>0.8</v>
      </c>
      <c r="W265" s="105">
        <v>0.13</v>
      </c>
      <c r="X265" s="106">
        <v>22</v>
      </c>
      <c r="Y265" s="104">
        <v>0.5</v>
      </c>
      <c r="Z265" s="105">
        <v>0.08</v>
      </c>
      <c r="AA265" s="106">
        <v>14</v>
      </c>
    </row>
    <row r="266" spans="1:27" ht="15.75" customHeight="1" x14ac:dyDescent="0.25">
      <c r="A266" s="96" t="s">
        <v>2490</v>
      </c>
      <c r="B266" s="96" t="s">
        <v>2491</v>
      </c>
      <c r="C266" s="96" t="s">
        <v>1906</v>
      </c>
      <c r="F266" s="97" t="s">
        <v>1906</v>
      </c>
      <c r="G266" s="98">
        <v>39</v>
      </c>
      <c r="H266" s="98">
        <v>5.0999999999999996</v>
      </c>
      <c r="I266" s="98">
        <v>5.0999999999999996</v>
      </c>
      <c r="J266" s="99">
        <v>0.25</v>
      </c>
      <c r="K266" s="99">
        <v>0.51</v>
      </c>
      <c r="L266" s="100">
        <v>-2.19</v>
      </c>
      <c r="M266" s="101">
        <v>43282</v>
      </c>
      <c r="N266" s="100">
        <v>-2.19</v>
      </c>
      <c r="O266" s="97" t="s">
        <v>2492</v>
      </c>
      <c r="P266" s="97" t="s">
        <v>3079</v>
      </c>
      <c r="Q266" s="102"/>
      <c r="R266" s="100">
        <v>-2.9200000000000004</v>
      </c>
      <c r="S266" s="102"/>
      <c r="T266" s="103">
        <v>3</v>
      </c>
      <c r="U266" s="103">
        <v>3</v>
      </c>
      <c r="V266" s="104">
        <v>1</v>
      </c>
      <c r="W266" s="105">
        <v>0.2</v>
      </c>
      <c r="X266" s="106">
        <v>39</v>
      </c>
      <c r="Y266" s="104">
        <v>0.9</v>
      </c>
      <c r="Z266" s="105">
        <v>0.18</v>
      </c>
      <c r="AA266" s="106">
        <v>35</v>
      </c>
    </row>
    <row r="267" spans="1:27" ht="15.75" customHeight="1" x14ac:dyDescent="0.25">
      <c r="A267" s="96" t="s">
        <v>2490</v>
      </c>
      <c r="B267" s="96" t="s">
        <v>2491</v>
      </c>
      <c r="C267" s="96" t="s">
        <v>1907</v>
      </c>
      <c r="F267" s="97" t="s">
        <v>1907</v>
      </c>
      <c r="G267" s="98">
        <v>28</v>
      </c>
      <c r="H267" s="98">
        <v>6.4</v>
      </c>
      <c r="I267" s="98">
        <v>6.4</v>
      </c>
      <c r="J267" s="99">
        <v>0.83</v>
      </c>
      <c r="K267" s="99">
        <v>1.26</v>
      </c>
      <c r="L267" s="100">
        <v>-2.19</v>
      </c>
      <c r="M267" s="101">
        <v>43282</v>
      </c>
      <c r="N267" s="100">
        <v>-2.19</v>
      </c>
      <c r="O267" s="97" t="s">
        <v>2492</v>
      </c>
      <c r="P267" s="97" t="s">
        <v>3080</v>
      </c>
      <c r="Q267" s="102"/>
      <c r="R267" s="100">
        <v>-3.1700000000000004</v>
      </c>
      <c r="S267" s="102"/>
      <c r="T267" s="103">
        <v>3</v>
      </c>
      <c r="U267" s="103">
        <v>3</v>
      </c>
      <c r="V267" s="104">
        <v>2</v>
      </c>
      <c r="W267" s="105">
        <v>0.31</v>
      </c>
      <c r="X267" s="106">
        <v>56</v>
      </c>
      <c r="Y267" s="104">
        <v>0.4</v>
      </c>
      <c r="Z267" s="105">
        <v>0.06</v>
      </c>
      <c r="AA267" s="106">
        <v>11</v>
      </c>
    </row>
    <row r="268" spans="1:27" ht="15.75" customHeight="1" x14ac:dyDescent="0.25">
      <c r="A268" s="96" t="s">
        <v>2490</v>
      </c>
      <c r="B268" s="96" t="s">
        <v>2491</v>
      </c>
      <c r="C268" s="96" t="s">
        <v>1908</v>
      </c>
      <c r="F268" s="97" t="s">
        <v>1908</v>
      </c>
      <c r="G268" s="98">
        <v>58</v>
      </c>
      <c r="H268" s="98">
        <v>7.7</v>
      </c>
      <c r="I268" s="98">
        <v>7.7</v>
      </c>
      <c r="J268" s="99">
        <v>0.73</v>
      </c>
      <c r="K268" s="99">
        <v>0.86</v>
      </c>
      <c r="L268" s="100">
        <v>-2.19</v>
      </c>
      <c r="M268" s="101">
        <v>43282</v>
      </c>
      <c r="N268" s="100">
        <v>-2.19</v>
      </c>
      <c r="O268" s="97" t="s">
        <v>2492</v>
      </c>
      <c r="P268" s="97" t="s">
        <v>3081</v>
      </c>
      <c r="Q268" s="102"/>
      <c r="R268" s="100">
        <v>-3.1700000000000004</v>
      </c>
      <c r="S268" s="102"/>
      <c r="T268" s="103">
        <v>3</v>
      </c>
      <c r="U268" s="103">
        <v>3</v>
      </c>
      <c r="V268" s="104">
        <v>1.3</v>
      </c>
      <c r="W268" s="105">
        <v>0.17</v>
      </c>
      <c r="X268" s="106">
        <v>75</v>
      </c>
      <c r="Y268" s="104">
        <v>0.9</v>
      </c>
      <c r="Z268" s="105">
        <v>0.12</v>
      </c>
      <c r="AA268" s="106">
        <v>52</v>
      </c>
    </row>
    <row r="269" spans="1:27" ht="15.75" customHeight="1" x14ac:dyDescent="0.25">
      <c r="A269" s="96" t="s">
        <v>2490</v>
      </c>
      <c r="B269" s="96" t="s">
        <v>2491</v>
      </c>
      <c r="C269" s="96" t="s">
        <v>1909</v>
      </c>
      <c r="F269" s="97" t="s">
        <v>1909</v>
      </c>
      <c r="G269" s="98">
        <v>16.5</v>
      </c>
      <c r="H269" s="98">
        <v>3.8</v>
      </c>
      <c r="I269" s="98">
        <v>3.8</v>
      </c>
      <c r="J269" s="99">
        <v>0.38</v>
      </c>
      <c r="K269" s="99">
        <v>0.75</v>
      </c>
      <c r="L269" s="100">
        <v>-2.19</v>
      </c>
      <c r="M269" s="101">
        <v>43282</v>
      </c>
      <c r="N269" s="100">
        <v>-2.19</v>
      </c>
      <c r="O269" s="97" t="s">
        <v>2492</v>
      </c>
      <c r="P269" s="97" t="s">
        <v>3082</v>
      </c>
      <c r="Q269" s="102"/>
      <c r="R269" s="100">
        <v>-3.1700000000000004</v>
      </c>
      <c r="S269" s="102"/>
      <c r="T269" s="103">
        <v>1.83</v>
      </c>
      <c r="U269" s="103">
        <v>1.83</v>
      </c>
      <c r="V269" s="104">
        <v>0.8</v>
      </c>
      <c r="W269" s="105">
        <v>0.21</v>
      </c>
      <c r="X269" s="106">
        <v>13</v>
      </c>
      <c r="Y269" s="104">
        <v>0.6</v>
      </c>
      <c r="Z269" s="105">
        <v>0.17</v>
      </c>
      <c r="AA269" s="106">
        <v>10</v>
      </c>
    </row>
    <row r="270" spans="1:27" ht="15.75" customHeight="1" x14ac:dyDescent="0.25">
      <c r="A270" s="96" t="s">
        <v>2490</v>
      </c>
      <c r="B270" s="96" t="s">
        <v>2491</v>
      </c>
      <c r="C270" s="96" t="s">
        <v>1910</v>
      </c>
      <c r="F270" s="97" t="s">
        <v>1910</v>
      </c>
      <c r="G270" s="98">
        <v>55</v>
      </c>
      <c r="H270" s="98">
        <v>10.199999999999999</v>
      </c>
      <c r="I270" s="98">
        <v>10.199999999999999</v>
      </c>
      <c r="J270" s="99">
        <v>0.86</v>
      </c>
      <c r="K270" s="99">
        <v>1.06</v>
      </c>
      <c r="L270" s="100">
        <v>-2.19</v>
      </c>
      <c r="M270" s="101">
        <v>43282</v>
      </c>
      <c r="N270" s="100">
        <v>-2.19</v>
      </c>
      <c r="O270" s="97" t="s">
        <v>2492</v>
      </c>
      <c r="P270" s="97" t="s">
        <v>3083</v>
      </c>
      <c r="Q270" s="102"/>
      <c r="R270" s="100">
        <v>-3.1700000000000004</v>
      </c>
      <c r="S270" s="102"/>
      <c r="T270" s="103">
        <v>3</v>
      </c>
      <c r="U270" s="103">
        <v>3</v>
      </c>
      <c r="V270" s="104">
        <v>1.6</v>
      </c>
      <c r="W270" s="105">
        <v>0.15</v>
      </c>
      <c r="X270" s="106">
        <v>88</v>
      </c>
      <c r="Y270" s="104">
        <v>0.9</v>
      </c>
      <c r="Z270" s="105">
        <v>0.09</v>
      </c>
      <c r="AA270" s="106">
        <v>50</v>
      </c>
    </row>
    <row r="271" spans="1:27" ht="15.75" customHeight="1" x14ac:dyDescent="0.25">
      <c r="A271" s="96" t="s">
        <v>2490</v>
      </c>
      <c r="B271" s="96" t="s">
        <v>2491</v>
      </c>
      <c r="C271" s="96" t="s">
        <v>1911</v>
      </c>
      <c r="F271" s="97" t="s">
        <v>1911</v>
      </c>
      <c r="G271" s="98">
        <v>45.5</v>
      </c>
      <c r="H271" s="98">
        <v>6.1</v>
      </c>
      <c r="I271" s="98">
        <v>6.1</v>
      </c>
      <c r="J271" s="99">
        <v>0.77</v>
      </c>
      <c r="K271" s="99">
        <v>1.1399999999999999</v>
      </c>
      <c r="L271" s="100">
        <v>-2.19</v>
      </c>
      <c r="M271" s="101">
        <v>43282</v>
      </c>
      <c r="N271" s="100">
        <v>-2.19</v>
      </c>
      <c r="O271" s="97" t="s">
        <v>2492</v>
      </c>
      <c r="P271" s="97" t="s">
        <v>3084</v>
      </c>
      <c r="Q271" s="102"/>
      <c r="R271" s="100">
        <v>-3.1700000000000004</v>
      </c>
      <c r="S271" s="102"/>
      <c r="T271" s="103">
        <v>3</v>
      </c>
      <c r="U271" s="103">
        <v>3</v>
      </c>
      <c r="V271" s="104">
        <v>0.8</v>
      </c>
      <c r="W271" s="105">
        <v>0.13</v>
      </c>
      <c r="X271" s="106">
        <v>36</v>
      </c>
      <c r="Y271" s="104">
        <v>0.3</v>
      </c>
      <c r="Z271" s="105">
        <v>0.05</v>
      </c>
      <c r="AA271" s="106">
        <v>14</v>
      </c>
    </row>
    <row r="272" spans="1:27" ht="15.75" customHeight="1" x14ac:dyDescent="0.25">
      <c r="A272" s="96" t="s">
        <v>2490</v>
      </c>
      <c r="B272" s="96" t="s">
        <v>2491</v>
      </c>
      <c r="C272" s="96" t="s">
        <v>1912</v>
      </c>
      <c r="F272" s="97" t="s">
        <v>1912</v>
      </c>
      <c r="G272" s="98">
        <v>40</v>
      </c>
      <c r="H272" s="98">
        <v>10.1</v>
      </c>
      <c r="I272" s="98">
        <v>10.1</v>
      </c>
      <c r="J272" s="99">
        <v>0.88</v>
      </c>
      <c r="K272" s="99">
        <v>1.28</v>
      </c>
      <c r="L272" s="100">
        <v>-2.19</v>
      </c>
      <c r="M272" s="101">
        <v>43282</v>
      </c>
      <c r="N272" s="100">
        <v>-2.19</v>
      </c>
      <c r="O272" s="97" t="s">
        <v>2492</v>
      </c>
      <c r="P272" s="97" t="s">
        <v>3085</v>
      </c>
      <c r="Q272" s="102"/>
      <c r="R272" s="100">
        <v>-3.1700000000000004</v>
      </c>
      <c r="S272" s="102"/>
      <c r="T272" s="103">
        <v>3</v>
      </c>
      <c r="U272" s="103">
        <v>3</v>
      </c>
      <c r="V272" s="104">
        <v>2.7</v>
      </c>
      <c r="W272" s="105">
        <v>0.27</v>
      </c>
      <c r="X272" s="106">
        <v>108</v>
      </c>
      <c r="Y272" s="104">
        <v>1.2</v>
      </c>
      <c r="Z272" s="105">
        <v>0.12</v>
      </c>
      <c r="AA272" s="106">
        <v>48</v>
      </c>
    </row>
    <row r="273" spans="1:27" ht="15.75" customHeight="1" x14ac:dyDescent="0.25">
      <c r="A273" s="96" t="s">
        <v>2490</v>
      </c>
      <c r="B273" s="96" t="s">
        <v>2491</v>
      </c>
      <c r="C273" s="96" t="s">
        <v>1913</v>
      </c>
      <c r="F273" s="97" t="s">
        <v>1913</v>
      </c>
      <c r="G273" s="98">
        <v>44.5</v>
      </c>
      <c r="H273" s="98">
        <v>7</v>
      </c>
      <c r="I273" s="98">
        <v>7</v>
      </c>
      <c r="J273" s="99">
        <v>0.73</v>
      </c>
      <c r="K273" s="99">
        <v>1.18</v>
      </c>
      <c r="L273" s="100">
        <v>-2.19</v>
      </c>
      <c r="M273" s="101">
        <v>43282</v>
      </c>
      <c r="N273" s="100">
        <v>-2.19</v>
      </c>
      <c r="O273" s="97" t="s">
        <v>2492</v>
      </c>
      <c r="P273" s="97" t="s">
        <v>3086</v>
      </c>
      <c r="Q273" s="102"/>
      <c r="R273" s="100">
        <v>-3.1700000000000004</v>
      </c>
      <c r="S273" s="102"/>
      <c r="T273" s="103">
        <v>3</v>
      </c>
      <c r="U273" s="103">
        <v>3</v>
      </c>
      <c r="V273" s="104">
        <v>1.6</v>
      </c>
      <c r="W273" s="105">
        <v>0.22</v>
      </c>
      <c r="X273" s="106">
        <v>71</v>
      </c>
      <c r="Y273" s="104">
        <v>0.6</v>
      </c>
      <c r="Z273" s="105">
        <v>0.08</v>
      </c>
      <c r="AA273" s="106">
        <v>27</v>
      </c>
    </row>
    <row r="274" spans="1:27" ht="15.75" customHeight="1" x14ac:dyDescent="0.25">
      <c r="A274" s="96" t="s">
        <v>2490</v>
      </c>
      <c r="B274" s="96" t="s">
        <v>2491</v>
      </c>
      <c r="C274" s="96" t="s">
        <v>1914</v>
      </c>
      <c r="F274" s="97" t="s">
        <v>1914</v>
      </c>
      <c r="G274" s="98">
        <v>35</v>
      </c>
      <c r="H274" s="98">
        <v>7.7</v>
      </c>
      <c r="I274" s="98">
        <v>7.7</v>
      </c>
      <c r="J274" s="99">
        <v>0.89</v>
      </c>
      <c r="K274" s="99">
        <v>1.3</v>
      </c>
      <c r="L274" s="100">
        <v>-2.19</v>
      </c>
      <c r="M274" s="101">
        <v>43282</v>
      </c>
      <c r="N274" s="100">
        <v>-2.19</v>
      </c>
      <c r="O274" s="97" t="s">
        <v>2492</v>
      </c>
      <c r="P274" s="97" t="s">
        <v>3087</v>
      </c>
      <c r="Q274" s="102"/>
      <c r="R274" s="100">
        <v>-3.1700000000000004</v>
      </c>
      <c r="S274" s="102"/>
      <c r="T274" s="103">
        <v>3</v>
      </c>
      <c r="U274" s="103">
        <v>3</v>
      </c>
      <c r="V274" s="104">
        <v>1.5</v>
      </c>
      <c r="W274" s="105">
        <v>0.21</v>
      </c>
      <c r="X274" s="106">
        <v>53</v>
      </c>
      <c r="Y274" s="104">
        <v>0.8</v>
      </c>
      <c r="Z274" s="105">
        <v>0.1</v>
      </c>
      <c r="AA274" s="106">
        <v>28</v>
      </c>
    </row>
    <row r="275" spans="1:27" ht="15.75" customHeight="1" x14ac:dyDescent="0.25">
      <c r="A275" s="96" t="s">
        <v>2490</v>
      </c>
      <c r="B275" s="96" t="s">
        <v>2491</v>
      </c>
      <c r="C275" s="96" t="s">
        <v>1915</v>
      </c>
      <c r="F275" s="97" t="s">
        <v>1915</v>
      </c>
      <c r="G275" s="98">
        <v>44</v>
      </c>
      <c r="H275" s="98">
        <v>8.4</v>
      </c>
      <c r="I275" s="98">
        <v>8.4</v>
      </c>
      <c r="J275" s="99">
        <v>0.89</v>
      </c>
      <c r="K275" s="99">
        <v>1.29</v>
      </c>
      <c r="L275" s="100">
        <v>-2.19</v>
      </c>
      <c r="M275" s="101">
        <v>43282</v>
      </c>
      <c r="N275" s="100">
        <v>-2.19</v>
      </c>
      <c r="O275" s="97" t="s">
        <v>2492</v>
      </c>
      <c r="P275" s="97" t="s">
        <v>3088</v>
      </c>
      <c r="Q275" s="102"/>
      <c r="R275" s="100">
        <v>-3.1700000000000004</v>
      </c>
      <c r="S275" s="102"/>
      <c r="T275" s="103">
        <v>3</v>
      </c>
      <c r="U275" s="103">
        <v>3</v>
      </c>
      <c r="V275" s="104">
        <v>1.9</v>
      </c>
      <c r="W275" s="105">
        <v>0.23</v>
      </c>
      <c r="X275" s="106">
        <v>84</v>
      </c>
      <c r="Y275" s="104">
        <v>0.5</v>
      </c>
      <c r="Z275" s="105">
        <v>0.06</v>
      </c>
      <c r="AA275" s="106">
        <v>22</v>
      </c>
    </row>
    <row r="276" spans="1:27" ht="15.75" customHeight="1" x14ac:dyDescent="0.25">
      <c r="A276" s="96" t="s">
        <v>2490</v>
      </c>
      <c r="B276" s="96" t="s">
        <v>2491</v>
      </c>
      <c r="C276" s="96" t="s">
        <v>1916</v>
      </c>
      <c r="F276" s="97" t="s">
        <v>1916</v>
      </c>
      <c r="G276" s="98">
        <v>43</v>
      </c>
      <c r="H276" s="98">
        <v>7.2</v>
      </c>
      <c r="I276" s="98">
        <v>7.2</v>
      </c>
      <c r="J276" s="99">
        <v>0.83</v>
      </c>
      <c r="K276" s="99">
        <v>1.18</v>
      </c>
      <c r="L276" s="100">
        <v>-2.19</v>
      </c>
      <c r="M276" s="101">
        <v>43282</v>
      </c>
      <c r="N276" s="100">
        <v>-2.19</v>
      </c>
      <c r="O276" s="97" t="s">
        <v>2492</v>
      </c>
      <c r="P276" s="97" t="s">
        <v>3089</v>
      </c>
      <c r="Q276" s="102"/>
      <c r="R276" s="100">
        <v>-3.1700000000000004</v>
      </c>
      <c r="S276" s="102"/>
      <c r="T276" s="103">
        <v>3</v>
      </c>
      <c r="U276" s="103">
        <v>3</v>
      </c>
      <c r="V276" s="104">
        <v>1.4</v>
      </c>
      <c r="W276" s="105">
        <v>0.2</v>
      </c>
      <c r="X276" s="106">
        <v>60</v>
      </c>
      <c r="Y276" s="104">
        <v>0.4</v>
      </c>
      <c r="Z276" s="105">
        <v>0.06</v>
      </c>
      <c r="AA276" s="106">
        <v>17</v>
      </c>
    </row>
    <row r="277" spans="1:27" ht="15.75" customHeight="1" x14ac:dyDescent="0.25">
      <c r="A277" s="96" t="s">
        <v>2490</v>
      </c>
      <c r="B277" s="96" t="s">
        <v>2491</v>
      </c>
      <c r="C277" s="96" t="s">
        <v>1917</v>
      </c>
      <c r="F277" s="97" t="s">
        <v>1917</v>
      </c>
      <c r="G277" s="98">
        <v>38</v>
      </c>
      <c r="H277" s="98">
        <v>7.7</v>
      </c>
      <c r="I277" s="98">
        <v>7.7</v>
      </c>
      <c r="J277" s="99">
        <v>0.92</v>
      </c>
      <c r="K277" s="99">
        <v>1.68</v>
      </c>
      <c r="L277" s="100">
        <v>-2.19</v>
      </c>
      <c r="M277" s="101">
        <v>43282</v>
      </c>
      <c r="N277" s="100">
        <v>-2.19</v>
      </c>
      <c r="O277" s="97" t="s">
        <v>2492</v>
      </c>
      <c r="P277" s="97" t="s">
        <v>3090</v>
      </c>
      <c r="Q277" s="102"/>
      <c r="R277" s="100">
        <v>-3.1700000000000004</v>
      </c>
      <c r="S277" s="102"/>
      <c r="T277" s="103">
        <v>3</v>
      </c>
      <c r="U277" s="103">
        <v>3</v>
      </c>
      <c r="V277" s="104">
        <v>3</v>
      </c>
      <c r="W277" s="105">
        <v>0.4</v>
      </c>
      <c r="X277" s="106">
        <v>114</v>
      </c>
      <c r="Y277" s="104">
        <v>0.5</v>
      </c>
      <c r="Z277" s="105">
        <v>7.0000000000000007E-2</v>
      </c>
      <c r="AA277" s="106">
        <v>19</v>
      </c>
    </row>
    <row r="278" spans="1:27" ht="15.75" customHeight="1" x14ac:dyDescent="0.25">
      <c r="A278" s="96" t="s">
        <v>2490</v>
      </c>
      <c r="B278" s="96" t="s">
        <v>2491</v>
      </c>
      <c r="C278" s="96" t="s">
        <v>1918</v>
      </c>
      <c r="F278" s="97" t="s">
        <v>1918</v>
      </c>
      <c r="G278" s="98">
        <v>14</v>
      </c>
      <c r="H278" s="98">
        <v>4.4000000000000004</v>
      </c>
      <c r="I278" s="98">
        <v>4.4000000000000004</v>
      </c>
      <c r="J278" s="99">
        <v>0.63</v>
      </c>
      <c r="K278" s="99">
        <v>1.55</v>
      </c>
      <c r="L278" s="100">
        <v>-2.19</v>
      </c>
      <c r="M278" s="101">
        <v>43282</v>
      </c>
      <c r="N278" s="100">
        <v>-2.19</v>
      </c>
      <c r="O278" s="97" t="s">
        <v>2492</v>
      </c>
      <c r="P278" s="97" t="s">
        <v>3091</v>
      </c>
      <c r="Q278" s="102"/>
      <c r="R278" s="100">
        <v>-2.9200000000000004</v>
      </c>
      <c r="S278" s="102"/>
      <c r="T278" s="103">
        <v>2.93</v>
      </c>
      <c r="U278" s="103">
        <v>2.93</v>
      </c>
      <c r="V278" s="104">
        <v>2</v>
      </c>
      <c r="W278" s="105">
        <v>0.46</v>
      </c>
      <c r="X278" s="106">
        <v>28</v>
      </c>
      <c r="Y278" s="104">
        <v>0.1</v>
      </c>
      <c r="Z278" s="105">
        <v>0.01</v>
      </c>
      <c r="AA278" s="106">
        <v>1</v>
      </c>
    </row>
    <row r="279" spans="1:27" ht="15.75" customHeight="1" x14ac:dyDescent="0.25">
      <c r="A279" s="96" t="s">
        <v>2490</v>
      </c>
      <c r="B279" s="96" t="s">
        <v>2491</v>
      </c>
      <c r="C279" s="96" t="s">
        <v>1919</v>
      </c>
      <c r="F279" s="97" t="s">
        <v>1919</v>
      </c>
      <c r="G279" s="98">
        <v>17.5</v>
      </c>
      <c r="H279" s="98">
        <v>5.0999999999999996</v>
      </c>
      <c r="I279" s="98">
        <v>5.0999999999999996</v>
      </c>
      <c r="J279" s="99">
        <v>0.84</v>
      </c>
      <c r="K279" s="99">
        <v>1.48</v>
      </c>
      <c r="L279" s="100">
        <v>-2.19</v>
      </c>
      <c r="M279" s="101">
        <v>43282</v>
      </c>
      <c r="N279" s="100">
        <v>-2.19</v>
      </c>
      <c r="O279" s="97" t="s">
        <v>2492</v>
      </c>
      <c r="P279" s="97" t="s">
        <v>3092</v>
      </c>
      <c r="Q279" s="102"/>
      <c r="R279" s="100">
        <v>-2.9200000000000004</v>
      </c>
      <c r="S279" s="102"/>
      <c r="T279" s="103">
        <v>3</v>
      </c>
      <c r="U279" s="103">
        <v>3</v>
      </c>
      <c r="V279" s="104">
        <v>2.2000000000000002</v>
      </c>
      <c r="W279" s="105">
        <v>0.43</v>
      </c>
      <c r="X279" s="106">
        <v>39</v>
      </c>
      <c r="Y279" s="104">
        <v>0</v>
      </c>
      <c r="Z279" s="105">
        <v>0</v>
      </c>
      <c r="AA279" s="106">
        <v>0</v>
      </c>
    </row>
    <row r="280" spans="1:27" ht="15.75" customHeight="1" x14ac:dyDescent="0.25">
      <c r="A280" s="96" t="s">
        <v>2490</v>
      </c>
      <c r="B280" s="96" t="s">
        <v>2491</v>
      </c>
      <c r="C280" s="96" t="s">
        <v>1920</v>
      </c>
      <c r="F280" s="97" t="s">
        <v>1920</v>
      </c>
      <c r="G280" s="98">
        <v>41.5</v>
      </c>
      <c r="H280" s="98">
        <v>5.0999999999999996</v>
      </c>
      <c r="I280" s="98">
        <v>5.0999999999999996</v>
      </c>
      <c r="J280" s="99">
        <v>0.68</v>
      </c>
      <c r="K280" s="99">
        <v>1.35</v>
      </c>
      <c r="L280" s="100">
        <v>-2.19</v>
      </c>
      <c r="M280" s="101">
        <v>43282</v>
      </c>
      <c r="N280" s="100">
        <v>-2.19</v>
      </c>
      <c r="O280" s="97" t="s">
        <v>2492</v>
      </c>
      <c r="P280" s="97" t="s">
        <v>3093</v>
      </c>
      <c r="Q280" s="102"/>
      <c r="R280" s="100">
        <v>-3.1700000000000004</v>
      </c>
      <c r="S280" s="102"/>
      <c r="T280" s="103">
        <v>2.2400000000000002</v>
      </c>
      <c r="U280" s="103">
        <v>2.2400000000000002</v>
      </c>
      <c r="V280" s="104">
        <v>2.1</v>
      </c>
      <c r="W280" s="105">
        <v>0.41</v>
      </c>
      <c r="X280" s="106">
        <v>87</v>
      </c>
      <c r="Y280" s="104">
        <v>0.6</v>
      </c>
      <c r="Z280" s="105">
        <v>0.12</v>
      </c>
      <c r="AA280" s="106">
        <v>25</v>
      </c>
    </row>
    <row r="281" spans="1:27" ht="15.75" customHeight="1" x14ac:dyDescent="0.25">
      <c r="A281" s="96" t="s">
        <v>2490</v>
      </c>
      <c r="B281" s="96" t="s">
        <v>2491</v>
      </c>
      <c r="C281" s="96" t="s">
        <v>1921</v>
      </c>
      <c r="F281" s="97" t="s">
        <v>1921</v>
      </c>
      <c r="G281" s="98">
        <v>55</v>
      </c>
      <c r="H281" s="98">
        <v>6</v>
      </c>
      <c r="I281" s="98">
        <v>6</v>
      </c>
      <c r="J281" s="99">
        <v>0.91</v>
      </c>
      <c r="K281" s="99">
        <v>1.33</v>
      </c>
      <c r="L281" s="100">
        <v>-2.2200000000000002</v>
      </c>
      <c r="M281" s="101">
        <v>43282</v>
      </c>
      <c r="N281" s="100">
        <v>-2.2200000000000002</v>
      </c>
      <c r="O281" s="97" t="s">
        <v>2492</v>
      </c>
      <c r="P281" s="97" t="s">
        <v>3094</v>
      </c>
      <c r="Q281" s="102"/>
      <c r="R281" s="100">
        <v>-3.1700000000000004</v>
      </c>
      <c r="S281" s="102"/>
      <c r="T281" s="103">
        <v>2.67</v>
      </c>
      <c r="U281" s="103">
        <v>2.67</v>
      </c>
      <c r="V281" s="104">
        <v>1.6</v>
      </c>
      <c r="W281" s="105">
        <v>0.27</v>
      </c>
      <c r="X281" s="106">
        <v>88</v>
      </c>
      <c r="Y281" s="104">
        <v>0.1</v>
      </c>
      <c r="Z281" s="105">
        <v>0.01</v>
      </c>
      <c r="AA281" s="106">
        <v>6</v>
      </c>
    </row>
    <row r="282" spans="1:27" ht="15.75" customHeight="1" x14ac:dyDescent="0.25">
      <c r="A282" s="96" t="s">
        <v>2490</v>
      </c>
      <c r="B282" s="96" t="s">
        <v>2491</v>
      </c>
      <c r="C282" s="96" t="s">
        <v>1922</v>
      </c>
      <c r="F282" s="97" t="s">
        <v>1922</v>
      </c>
      <c r="G282" s="98">
        <v>46.5</v>
      </c>
      <c r="H282" s="98">
        <v>5.5</v>
      </c>
      <c r="I282" s="98">
        <v>5.5</v>
      </c>
      <c r="J282" s="99">
        <v>0.84</v>
      </c>
      <c r="K282" s="99">
        <v>1.5</v>
      </c>
      <c r="L282" s="100">
        <v>-2.2200000000000002</v>
      </c>
      <c r="M282" s="101">
        <v>43282</v>
      </c>
      <c r="N282" s="100">
        <v>-2.2200000000000002</v>
      </c>
      <c r="O282" s="97" t="s">
        <v>2492</v>
      </c>
      <c r="P282" s="97" t="s">
        <v>3095</v>
      </c>
      <c r="Q282" s="102"/>
      <c r="R282" s="100">
        <v>-3.1700000000000004</v>
      </c>
      <c r="S282" s="102"/>
      <c r="T282" s="103">
        <v>2.44</v>
      </c>
      <c r="U282" s="103">
        <v>2.44</v>
      </c>
      <c r="V282" s="104">
        <v>2</v>
      </c>
      <c r="W282" s="105">
        <v>0.36</v>
      </c>
      <c r="X282" s="106">
        <v>93</v>
      </c>
      <c r="Y282" s="104">
        <v>0.2</v>
      </c>
      <c r="Z282" s="105">
        <v>0.03</v>
      </c>
      <c r="AA282" s="106">
        <v>9</v>
      </c>
    </row>
    <row r="283" spans="1:27" ht="15.75" customHeight="1" x14ac:dyDescent="0.25">
      <c r="A283" s="96" t="s">
        <v>2490</v>
      </c>
      <c r="B283" s="96" t="s">
        <v>2491</v>
      </c>
      <c r="C283" s="96" t="s">
        <v>1923</v>
      </c>
      <c r="F283" s="97" t="s">
        <v>1923</v>
      </c>
      <c r="G283" s="98">
        <v>36</v>
      </c>
      <c r="H283" s="98">
        <v>6.7</v>
      </c>
      <c r="I283" s="98">
        <v>6.7</v>
      </c>
      <c r="J283" s="99">
        <v>0.93</v>
      </c>
      <c r="K283" s="99">
        <v>1.27</v>
      </c>
      <c r="L283" s="100">
        <v>-2.2200000000000002</v>
      </c>
      <c r="M283" s="101">
        <v>43282</v>
      </c>
      <c r="N283" s="100">
        <v>-2.2200000000000002</v>
      </c>
      <c r="O283" s="97" t="s">
        <v>2492</v>
      </c>
      <c r="P283" s="97" t="s">
        <v>3096</v>
      </c>
      <c r="Q283" s="102"/>
      <c r="R283" s="100">
        <v>-3.1700000000000004</v>
      </c>
      <c r="S283" s="102"/>
      <c r="T283" s="103">
        <v>3</v>
      </c>
      <c r="U283" s="103">
        <v>3</v>
      </c>
      <c r="V283" s="104">
        <v>1.8</v>
      </c>
      <c r="W283" s="105">
        <v>0.27</v>
      </c>
      <c r="X283" s="106">
        <v>65</v>
      </c>
      <c r="Y283" s="104">
        <v>0.3</v>
      </c>
      <c r="Z283" s="105">
        <v>0.04</v>
      </c>
      <c r="AA283" s="106">
        <v>11</v>
      </c>
    </row>
    <row r="284" spans="1:27" ht="15.75" customHeight="1" x14ac:dyDescent="0.25">
      <c r="A284" s="96" t="s">
        <v>2490</v>
      </c>
      <c r="B284" s="96" t="s">
        <v>2491</v>
      </c>
      <c r="C284" s="96" t="s">
        <v>1924</v>
      </c>
      <c r="F284" s="97" t="s">
        <v>1924</v>
      </c>
      <c r="G284" s="98">
        <v>17</v>
      </c>
      <c r="H284" s="98">
        <v>7</v>
      </c>
      <c r="I284" s="98">
        <v>7</v>
      </c>
      <c r="J284" s="99">
        <v>0.95</v>
      </c>
      <c r="K284" s="99">
        <v>1.1000000000000001</v>
      </c>
      <c r="L284" s="100">
        <v>-2.2200000000000002</v>
      </c>
      <c r="M284" s="101">
        <v>43282</v>
      </c>
      <c r="N284" s="100">
        <v>-2.2200000000000002</v>
      </c>
      <c r="O284" s="97" t="s">
        <v>2492</v>
      </c>
      <c r="P284" s="97" t="s">
        <v>3097</v>
      </c>
      <c r="Q284" s="102"/>
      <c r="R284" s="100">
        <v>-3.1700000000000004</v>
      </c>
      <c r="S284" s="102"/>
      <c r="T284" s="103">
        <v>3</v>
      </c>
      <c r="U284" s="103">
        <v>3</v>
      </c>
      <c r="V284" s="104">
        <v>1.4</v>
      </c>
      <c r="W284" s="105">
        <v>0.2</v>
      </c>
      <c r="X284" s="106">
        <v>24</v>
      </c>
      <c r="Y284" s="104">
        <v>0.2</v>
      </c>
      <c r="Z284" s="105">
        <v>0.02</v>
      </c>
      <c r="AA284" s="106">
        <v>3</v>
      </c>
    </row>
    <row r="285" spans="1:27" ht="15.75" customHeight="1" x14ac:dyDescent="0.25">
      <c r="A285" s="96" t="s">
        <v>2490</v>
      </c>
      <c r="B285" s="96" t="s">
        <v>2491</v>
      </c>
      <c r="C285" s="96" t="s">
        <v>1925</v>
      </c>
      <c r="F285" s="97" t="s">
        <v>1925</v>
      </c>
      <c r="G285" s="98">
        <v>7</v>
      </c>
      <c r="H285" s="98">
        <v>4</v>
      </c>
      <c r="I285" s="98">
        <v>4</v>
      </c>
      <c r="J285" s="99">
        <v>0.21</v>
      </c>
      <c r="K285" s="99">
        <v>0.54</v>
      </c>
      <c r="L285" s="100">
        <v>-2.2200000000000002</v>
      </c>
      <c r="M285" s="101">
        <v>43282</v>
      </c>
      <c r="N285" s="100">
        <v>-2.2200000000000002</v>
      </c>
      <c r="O285" s="97" t="s">
        <v>2492</v>
      </c>
      <c r="P285" s="97" t="s">
        <v>3098</v>
      </c>
      <c r="Q285" s="102"/>
      <c r="R285" s="100">
        <v>-2.77</v>
      </c>
      <c r="S285" s="102"/>
      <c r="T285" s="103">
        <v>2</v>
      </c>
      <c r="U285" s="103">
        <v>2</v>
      </c>
      <c r="V285" s="104">
        <v>1.1000000000000001</v>
      </c>
      <c r="W285" s="105">
        <v>0.31</v>
      </c>
      <c r="X285" s="106">
        <v>8</v>
      </c>
      <c r="Y285" s="104">
        <v>1.1000000000000001</v>
      </c>
      <c r="Z285" s="105">
        <v>0.3</v>
      </c>
      <c r="AA285" s="106">
        <v>8</v>
      </c>
    </row>
    <row r="286" spans="1:27" ht="15.75" customHeight="1" x14ac:dyDescent="0.25">
      <c r="A286" s="96" t="s">
        <v>2490</v>
      </c>
      <c r="B286" s="96" t="s">
        <v>2491</v>
      </c>
      <c r="C286" s="96" t="s">
        <v>1926</v>
      </c>
      <c r="F286" s="97" t="s">
        <v>1926</v>
      </c>
      <c r="G286" s="98">
        <v>13</v>
      </c>
      <c r="H286" s="98">
        <v>4</v>
      </c>
      <c r="I286" s="98">
        <v>4</v>
      </c>
      <c r="J286" s="99">
        <v>0.17</v>
      </c>
      <c r="K286" s="99">
        <v>0.57999999999999996</v>
      </c>
      <c r="L286" s="100">
        <v>-2.2200000000000002</v>
      </c>
      <c r="M286" s="101">
        <v>43282</v>
      </c>
      <c r="N286" s="100">
        <v>-2.2200000000000002</v>
      </c>
      <c r="O286" s="97" t="s">
        <v>2492</v>
      </c>
      <c r="P286" s="97" t="s">
        <v>3099</v>
      </c>
      <c r="Q286" s="102"/>
      <c r="R286" s="100">
        <v>-2.77</v>
      </c>
      <c r="S286" s="102"/>
      <c r="T286" s="103">
        <v>2</v>
      </c>
      <c r="U286" s="103">
        <v>2</v>
      </c>
      <c r="V286" s="104">
        <v>1.2</v>
      </c>
      <c r="W286" s="105">
        <v>0.39</v>
      </c>
      <c r="X286" s="106">
        <v>16</v>
      </c>
      <c r="Y286" s="104">
        <v>1.2</v>
      </c>
      <c r="Z286" s="105">
        <v>0.38</v>
      </c>
      <c r="AA286" s="106">
        <v>16</v>
      </c>
    </row>
    <row r="287" spans="1:27" ht="15.75" customHeight="1" x14ac:dyDescent="0.25">
      <c r="A287" s="96" t="s">
        <v>2490</v>
      </c>
      <c r="B287" s="96" t="s">
        <v>2491</v>
      </c>
      <c r="C287" s="96" t="s">
        <v>1927</v>
      </c>
      <c r="F287" s="97" t="s">
        <v>1927</v>
      </c>
      <c r="G287" s="98">
        <v>18</v>
      </c>
      <c r="H287" s="98">
        <v>2.2000000000000002</v>
      </c>
      <c r="I287" s="98">
        <v>2.2000000000000002</v>
      </c>
      <c r="J287" s="99">
        <v>0.15</v>
      </c>
      <c r="K287" s="99">
        <v>0.77</v>
      </c>
      <c r="L287" s="100">
        <v>-2.2200000000000002</v>
      </c>
      <c r="M287" s="101">
        <v>43282</v>
      </c>
      <c r="N287" s="100">
        <v>-2.2200000000000002</v>
      </c>
      <c r="O287" s="97" t="s">
        <v>2492</v>
      </c>
      <c r="P287" s="97" t="s">
        <v>3100</v>
      </c>
      <c r="Q287" s="102"/>
      <c r="R287" s="100">
        <v>-2.77</v>
      </c>
      <c r="S287" s="102"/>
      <c r="T287" s="103">
        <v>1.71</v>
      </c>
      <c r="U287" s="103">
        <v>1.71</v>
      </c>
      <c r="V287" s="104">
        <v>0.9</v>
      </c>
      <c r="W287" s="105">
        <v>0.43</v>
      </c>
      <c r="X287" s="106">
        <v>16</v>
      </c>
      <c r="Y287" s="104">
        <v>0.5</v>
      </c>
      <c r="Z287" s="105">
        <v>0.22</v>
      </c>
      <c r="AA287" s="106">
        <v>9</v>
      </c>
    </row>
    <row r="288" spans="1:27" ht="15.75" customHeight="1" x14ac:dyDescent="0.25">
      <c r="A288" s="96" t="s">
        <v>2490</v>
      </c>
      <c r="B288" s="96" t="s">
        <v>2491</v>
      </c>
      <c r="C288" s="96" t="s">
        <v>1928</v>
      </c>
      <c r="F288" s="97" t="s">
        <v>1928</v>
      </c>
      <c r="G288" s="98">
        <v>26.5</v>
      </c>
      <c r="H288" s="98">
        <v>8</v>
      </c>
      <c r="I288" s="98">
        <v>8</v>
      </c>
      <c r="J288" s="99">
        <v>0.98</v>
      </c>
      <c r="K288" s="99">
        <v>1.53</v>
      </c>
      <c r="L288" s="100">
        <v>-2.2200000000000002</v>
      </c>
      <c r="M288" s="101">
        <v>43282</v>
      </c>
      <c r="N288" s="100">
        <v>-2.2200000000000002</v>
      </c>
      <c r="O288" s="97" t="s">
        <v>2492</v>
      </c>
      <c r="P288" s="97" t="s">
        <v>3101</v>
      </c>
      <c r="Q288" s="102"/>
      <c r="R288" s="100">
        <v>-3.1700000000000004</v>
      </c>
      <c r="S288" s="102"/>
      <c r="T288" s="103">
        <v>3</v>
      </c>
      <c r="U288" s="103">
        <v>3</v>
      </c>
      <c r="V288" s="104">
        <v>2.2999999999999998</v>
      </c>
      <c r="W288" s="105">
        <v>0.28999999999999998</v>
      </c>
      <c r="X288" s="106">
        <v>61</v>
      </c>
      <c r="Y288" s="104">
        <v>0.1</v>
      </c>
      <c r="Z288" s="105">
        <v>0.01</v>
      </c>
      <c r="AA288" s="106">
        <v>3</v>
      </c>
    </row>
    <row r="289" spans="1:27" ht="15.75" customHeight="1" x14ac:dyDescent="0.25">
      <c r="A289" s="96" t="s">
        <v>2490</v>
      </c>
      <c r="B289" s="96" t="s">
        <v>2491</v>
      </c>
      <c r="C289" s="96" t="s">
        <v>1929</v>
      </c>
      <c r="F289" s="97" t="s">
        <v>1929</v>
      </c>
      <c r="G289" s="98">
        <v>50</v>
      </c>
      <c r="H289" s="98">
        <v>5</v>
      </c>
      <c r="I289" s="98">
        <v>5</v>
      </c>
      <c r="J289" s="99">
        <v>0.85</v>
      </c>
      <c r="K289" s="99">
        <v>1.24</v>
      </c>
      <c r="L289" s="100">
        <v>-2.2200000000000002</v>
      </c>
      <c r="M289" s="101">
        <v>43282</v>
      </c>
      <c r="N289" s="100">
        <v>-2.2200000000000002</v>
      </c>
      <c r="O289" s="97" t="s">
        <v>2492</v>
      </c>
      <c r="P289" s="97" t="s">
        <v>3102</v>
      </c>
      <c r="Q289" s="102"/>
      <c r="R289" s="100">
        <v>-3.1700000000000004</v>
      </c>
      <c r="S289" s="102"/>
      <c r="T289" s="103">
        <v>2.2200000000000002</v>
      </c>
      <c r="U289" s="103">
        <v>2.2200000000000002</v>
      </c>
      <c r="V289" s="104">
        <v>1.8</v>
      </c>
      <c r="W289" s="105">
        <v>0.35</v>
      </c>
      <c r="X289" s="106">
        <v>90</v>
      </c>
      <c r="Y289" s="104">
        <v>0.2</v>
      </c>
      <c r="Z289" s="105">
        <v>0.03</v>
      </c>
      <c r="AA289" s="106">
        <v>10</v>
      </c>
    </row>
    <row r="290" spans="1:27" ht="15.75" customHeight="1" x14ac:dyDescent="0.25">
      <c r="A290" s="96" t="s">
        <v>2490</v>
      </c>
      <c r="B290" s="96" t="s">
        <v>2491</v>
      </c>
      <c r="C290" s="96" t="s">
        <v>1930</v>
      </c>
      <c r="F290" s="97" t="s">
        <v>1930</v>
      </c>
      <c r="G290" s="98">
        <v>35</v>
      </c>
      <c r="H290" s="98">
        <v>5.9</v>
      </c>
      <c r="I290" s="98">
        <v>5.9</v>
      </c>
      <c r="J290" s="99">
        <v>0.73</v>
      </c>
      <c r="K290" s="99">
        <v>1.84</v>
      </c>
      <c r="L290" s="100">
        <v>-2.2200000000000002</v>
      </c>
      <c r="M290" s="101">
        <v>43282</v>
      </c>
      <c r="N290" s="100">
        <v>-2.2200000000000002</v>
      </c>
      <c r="O290" s="97" t="s">
        <v>2492</v>
      </c>
      <c r="P290" s="97" t="s">
        <v>3103</v>
      </c>
      <c r="Q290" s="102"/>
      <c r="R290" s="100">
        <v>-3.1700000000000004</v>
      </c>
      <c r="S290" s="102"/>
      <c r="T290" s="103">
        <v>2.62</v>
      </c>
      <c r="U290" s="103">
        <v>2.62</v>
      </c>
      <c r="V290" s="104">
        <v>3.6</v>
      </c>
      <c r="W290" s="105">
        <v>0.6</v>
      </c>
      <c r="X290" s="106">
        <v>126</v>
      </c>
      <c r="Y290" s="104">
        <v>0.4</v>
      </c>
      <c r="Z290" s="105">
        <v>7.0000000000000007E-2</v>
      </c>
      <c r="AA290" s="106">
        <v>14</v>
      </c>
    </row>
    <row r="291" spans="1:27" ht="15.75" customHeight="1" x14ac:dyDescent="0.25">
      <c r="A291" s="96" t="s">
        <v>2490</v>
      </c>
      <c r="B291" s="96" t="s">
        <v>2491</v>
      </c>
      <c r="C291" s="96" t="s">
        <v>1931</v>
      </c>
      <c r="F291" s="97" t="s">
        <v>1931</v>
      </c>
      <c r="G291" s="98">
        <v>14</v>
      </c>
      <c r="H291" s="98">
        <v>10.5</v>
      </c>
      <c r="I291" s="98">
        <v>10.5</v>
      </c>
      <c r="J291" s="99">
        <v>0.91</v>
      </c>
      <c r="K291" s="99">
        <v>1.36</v>
      </c>
      <c r="L291" s="100">
        <v>-2.2200000000000002</v>
      </c>
      <c r="M291" s="101">
        <v>43282</v>
      </c>
      <c r="N291" s="100">
        <v>-2.2200000000000002</v>
      </c>
      <c r="O291" s="97" t="s">
        <v>2492</v>
      </c>
      <c r="P291" s="97" t="s">
        <v>3104</v>
      </c>
      <c r="Q291" s="102"/>
      <c r="R291" s="100">
        <v>-3.1700000000000004</v>
      </c>
      <c r="S291" s="102"/>
      <c r="T291" s="103">
        <v>3</v>
      </c>
      <c r="U291" s="103">
        <v>3</v>
      </c>
      <c r="V291" s="104">
        <v>2.7</v>
      </c>
      <c r="W291" s="105">
        <v>0.26</v>
      </c>
      <c r="X291" s="106">
        <v>38</v>
      </c>
      <c r="Y291" s="104">
        <v>0.7</v>
      </c>
      <c r="Z291" s="105">
        <v>7.0000000000000007E-2</v>
      </c>
      <c r="AA291" s="106">
        <v>10</v>
      </c>
    </row>
    <row r="292" spans="1:27" ht="15.75" customHeight="1" x14ac:dyDescent="0.25">
      <c r="A292" s="96" t="s">
        <v>2490</v>
      </c>
      <c r="B292" s="96" t="s">
        <v>2491</v>
      </c>
      <c r="C292" s="96" t="s">
        <v>1932</v>
      </c>
      <c r="F292" s="97" t="s">
        <v>1932</v>
      </c>
      <c r="G292" s="98">
        <v>17</v>
      </c>
      <c r="H292" s="98">
        <v>8</v>
      </c>
      <c r="I292" s="98">
        <v>8</v>
      </c>
      <c r="J292" s="99">
        <v>0.74</v>
      </c>
      <c r="K292" s="99">
        <v>1.54</v>
      </c>
      <c r="L292" s="100">
        <v>-2.2200000000000002</v>
      </c>
      <c r="M292" s="101">
        <v>43282</v>
      </c>
      <c r="N292" s="100">
        <v>-2.2200000000000002</v>
      </c>
      <c r="O292" s="97" t="s">
        <v>2492</v>
      </c>
      <c r="P292" s="97" t="s">
        <v>3105</v>
      </c>
      <c r="Q292" s="102"/>
      <c r="R292" s="100">
        <v>-3.1700000000000004</v>
      </c>
      <c r="S292" s="102"/>
      <c r="T292" s="103">
        <v>3</v>
      </c>
      <c r="U292" s="103">
        <v>3</v>
      </c>
      <c r="V292" s="104">
        <v>4</v>
      </c>
      <c r="W292" s="105">
        <v>0.5</v>
      </c>
      <c r="X292" s="106">
        <v>68</v>
      </c>
      <c r="Y292" s="104">
        <v>1.1000000000000001</v>
      </c>
      <c r="Z292" s="105">
        <v>0.14000000000000001</v>
      </c>
      <c r="AA292" s="106">
        <v>19</v>
      </c>
    </row>
    <row r="293" spans="1:27" ht="15.75" customHeight="1" x14ac:dyDescent="0.25">
      <c r="A293" s="96" t="s">
        <v>2490</v>
      </c>
      <c r="B293" s="96" t="s">
        <v>2491</v>
      </c>
      <c r="C293" s="96" t="s">
        <v>1933</v>
      </c>
      <c r="F293" s="97" t="s">
        <v>1933</v>
      </c>
      <c r="G293" s="98">
        <v>22</v>
      </c>
      <c r="H293" s="98">
        <v>6</v>
      </c>
      <c r="I293" s="98">
        <v>6</v>
      </c>
      <c r="J293" s="99">
        <v>0.38</v>
      </c>
      <c r="K293" s="99">
        <v>1.25</v>
      </c>
      <c r="L293" s="100">
        <v>-2.2200000000000002</v>
      </c>
      <c r="M293" s="101">
        <v>43282</v>
      </c>
      <c r="N293" s="100">
        <v>-2.2200000000000002</v>
      </c>
      <c r="O293" s="97" t="s">
        <v>2492</v>
      </c>
      <c r="P293" s="97" t="s">
        <v>3106</v>
      </c>
      <c r="Q293" s="102"/>
      <c r="R293" s="100">
        <v>-3.1700000000000004</v>
      </c>
      <c r="S293" s="102"/>
      <c r="T293" s="103">
        <v>2.67</v>
      </c>
      <c r="U293" s="103">
        <v>2.67</v>
      </c>
      <c r="V293" s="104">
        <v>2.6</v>
      </c>
      <c r="W293" s="105">
        <v>0.45</v>
      </c>
      <c r="X293" s="106">
        <v>57</v>
      </c>
      <c r="Y293" s="104">
        <v>1.5</v>
      </c>
      <c r="Z293" s="105">
        <v>0.26</v>
      </c>
      <c r="AA293" s="106">
        <v>33</v>
      </c>
    </row>
    <row r="294" spans="1:27" ht="15.75" customHeight="1" x14ac:dyDescent="0.25">
      <c r="A294" s="96" t="s">
        <v>2490</v>
      </c>
      <c r="B294" s="96" t="s">
        <v>2491</v>
      </c>
      <c r="C294" s="96" t="s">
        <v>1934</v>
      </c>
      <c r="F294" s="97" t="s">
        <v>1934</v>
      </c>
      <c r="G294" s="98">
        <v>14.5</v>
      </c>
      <c r="H294" s="98">
        <v>2.9</v>
      </c>
      <c r="I294" s="98">
        <v>2.9</v>
      </c>
      <c r="J294" s="99">
        <v>0.23</v>
      </c>
      <c r="K294" s="99">
        <v>0.78</v>
      </c>
      <c r="L294" s="100">
        <v>-2.2200000000000002</v>
      </c>
      <c r="M294" s="101">
        <v>43282</v>
      </c>
      <c r="N294" s="100">
        <v>-2.2200000000000002</v>
      </c>
      <c r="O294" s="97" t="s">
        <v>2492</v>
      </c>
      <c r="P294" s="97" t="s">
        <v>3107</v>
      </c>
      <c r="Q294" s="102"/>
      <c r="R294" s="100">
        <v>-3.1700000000000004</v>
      </c>
      <c r="S294" s="102"/>
      <c r="T294" s="103">
        <v>1.27</v>
      </c>
      <c r="U294" s="103">
        <v>1.27</v>
      </c>
      <c r="V294" s="104">
        <v>1.3</v>
      </c>
      <c r="W294" s="105">
        <v>0.47</v>
      </c>
      <c r="X294" s="106">
        <v>19</v>
      </c>
      <c r="Y294" s="104">
        <v>1.1000000000000001</v>
      </c>
      <c r="Z294" s="105">
        <v>0.38</v>
      </c>
      <c r="AA294" s="106">
        <v>16</v>
      </c>
    </row>
    <row r="295" spans="1:27" ht="15.75" customHeight="1" x14ac:dyDescent="0.25">
      <c r="A295" s="96" t="s">
        <v>2490</v>
      </c>
      <c r="B295" s="96" t="s">
        <v>2491</v>
      </c>
      <c r="C295" s="96" t="s">
        <v>1935</v>
      </c>
      <c r="F295" s="97" t="s">
        <v>1935</v>
      </c>
      <c r="G295" s="98">
        <v>23</v>
      </c>
      <c r="H295" s="98">
        <v>12</v>
      </c>
      <c r="I295" s="98">
        <v>12</v>
      </c>
      <c r="J295" s="99">
        <v>0.96</v>
      </c>
      <c r="K295" s="99">
        <v>1.31</v>
      </c>
      <c r="L295" s="100">
        <v>-2.2400000000000002</v>
      </c>
      <c r="M295" s="101">
        <v>43282</v>
      </c>
      <c r="N295" s="100">
        <v>-2.2400000000000002</v>
      </c>
      <c r="O295" s="97" t="s">
        <v>2492</v>
      </c>
      <c r="P295" s="97" t="s">
        <v>3108</v>
      </c>
      <c r="Q295" s="102"/>
      <c r="R295" s="100">
        <v>-3.1700000000000004</v>
      </c>
      <c r="S295" s="102"/>
      <c r="T295" s="103">
        <v>3</v>
      </c>
      <c r="U295" s="103">
        <v>3</v>
      </c>
      <c r="V295" s="104">
        <v>3.4</v>
      </c>
      <c r="W295" s="105">
        <v>0.28000000000000003</v>
      </c>
      <c r="X295" s="106">
        <v>78</v>
      </c>
      <c r="Y295" s="104">
        <v>0.7</v>
      </c>
      <c r="Z295" s="105">
        <v>0.06</v>
      </c>
      <c r="AA295" s="106">
        <v>16</v>
      </c>
    </row>
    <row r="296" spans="1:27" ht="15.75" customHeight="1" x14ac:dyDescent="0.25">
      <c r="A296" s="96" t="s">
        <v>2490</v>
      </c>
      <c r="B296" s="96" t="s">
        <v>2491</v>
      </c>
      <c r="C296" s="96" t="s">
        <v>1936</v>
      </c>
      <c r="F296" s="97" t="s">
        <v>1936</v>
      </c>
      <c r="G296" s="98">
        <v>21</v>
      </c>
      <c r="H296" s="98">
        <v>10.5</v>
      </c>
      <c r="I296" s="98">
        <v>10.5</v>
      </c>
      <c r="J296" s="99">
        <v>0.91</v>
      </c>
      <c r="K296" s="99">
        <v>1.41</v>
      </c>
      <c r="L296" s="100">
        <v>-2.2400000000000002</v>
      </c>
      <c r="M296" s="101">
        <v>43282</v>
      </c>
      <c r="N296" s="100">
        <v>-2.2400000000000002</v>
      </c>
      <c r="O296" s="97" t="s">
        <v>2492</v>
      </c>
      <c r="P296" s="97" t="s">
        <v>3109</v>
      </c>
      <c r="Q296" s="102"/>
      <c r="R296" s="100">
        <v>-3.1700000000000004</v>
      </c>
      <c r="S296" s="102"/>
      <c r="T296" s="103">
        <v>3</v>
      </c>
      <c r="U296" s="103">
        <v>3</v>
      </c>
      <c r="V296" s="104">
        <v>5.0999999999999996</v>
      </c>
      <c r="W296" s="105">
        <v>0.5</v>
      </c>
      <c r="X296" s="106">
        <v>107</v>
      </c>
      <c r="Y296" s="104">
        <v>2.2000000000000002</v>
      </c>
      <c r="Z296" s="105">
        <v>0.21</v>
      </c>
      <c r="AA296" s="106">
        <v>46</v>
      </c>
    </row>
    <row r="297" spans="1:27" ht="15.75" customHeight="1" x14ac:dyDescent="0.25">
      <c r="A297" s="96" t="s">
        <v>2490</v>
      </c>
      <c r="B297" s="96" t="s">
        <v>2491</v>
      </c>
      <c r="C297" s="96" t="s">
        <v>1937</v>
      </c>
      <c r="F297" s="97" t="s">
        <v>1937</v>
      </c>
      <c r="G297" s="98">
        <v>46</v>
      </c>
      <c r="H297" s="98">
        <v>5.7</v>
      </c>
      <c r="I297" s="98">
        <v>5.7</v>
      </c>
      <c r="J297" s="99">
        <v>0.56000000000000005</v>
      </c>
      <c r="K297" s="99">
        <v>1.37</v>
      </c>
      <c r="L297" s="100">
        <v>-2.2400000000000002</v>
      </c>
      <c r="M297" s="101">
        <v>43282</v>
      </c>
      <c r="N297" s="100">
        <v>-2.2400000000000002</v>
      </c>
      <c r="O297" s="97" t="s">
        <v>2492</v>
      </c>
      <c r="P297" s="97" t="s">
        <v>3110</v>
      </c>
      <c r="Q297" s="102"/>
      <c r="R297" s="100">
        <v>-3.1700000000000004</v>
      </c>
      <c r="S297" s="102"/>
      <c r="T297" s="103">
        <v>2.5299999999999998</v>
      </c>
      <c r="U297" s="103">
        <v>2.5299999999999998</v>
      </c>
      <c r="V297" s="104">
        <v>1.7</v>
      </c>
      <c r="W297" s="105">
        <v>0.32</v>
      </c>
      <c r="X297" s="106">
        <v>78</v>
      </c>
      <c r="Y297" s="104">
        <v>1.2</v>
      </c>
      <c r="Z297" s="105">
        <v>0.23</v>
      </c>
      <c r="AA297" s="106">
        <v>55</v>
      </c>
    </row>
    <row r="298" spans="1:27" ht="15.75" customHeight="1" x14ac:dyDescent="0.25">
      <c r="A298" s="96" t="s">
        <v>2490</v>
      </c>
      <c r="B298" s="96" t="s">
        <v>2491</v>
      </c>
      <c r="C298" s="96" t="s">
        <v>1938</v>
      </c>
      <c r="F298" s="97" t="s">
        <v>1938</v>
      </c>
      <c r="G298" s="98">
        <v>6.5</v>
      </c>
      <c r="H298" s="98">
        <v>3.1</v>
      </c>
      <c r="I298" s="98">
        <v>3.1</v>
      </c>
      <c r="J298" s="99">
        <v>0.16</v>
      </c>
      <c r="K298" s="99">
        <v>0.57999999999999996</v>
      </c>
      <c r="L298" s="100">
        <v>-2.2400000000000002</v>
      </c>
      <c r="M298" s="101">
        <v>43282</v>
      </c>
      <c r="N298" s="100">
        <v>-2.2400000000000002</v>
      </c>
      <c r="O298" s="97" t="s">
        <v>2492</v>
      </c>
      <c r="P298" s="97" t="s">
        <v>3111</v>
      </c>
      <c r="Q298" s="102"/>
      <c r="R298" s="100">
        <v>-2.9200000000000004</v>
      </c>
      <c r="S298" s="102"/>
      <c r="T298" s="103">
        <v>2</v>
      </c>
      <c r="U298" s="103">
        <v>2</v>
      </c>
      <c r="V298" s="104">
        <v>1</v>
      </c>
      <c r="W298" s="105">
        <v>0.38</v>
      </c>
      <c r="X298" s="106">
        <v>7</v>
      </c>
      <c r="Y298" s="104">
        <v>0.8</v>
      </c>
      <c r="Z298" s="105">
        <v>0.32</v>
      </c>
      <c r="AA298" s="106">
        <v>5</v>
      </c>
    </row>
    <row r="299" spans="1:27" ht="15.75" customHeight="1" x14ac:dyDescent="0.25">
      <c r="A299" s="96" t="s">
        <v>2490</v>
      </c>
      <c r="B299" s="96" t="s">
        <v>2491</v>
      </c>
      <c r="C299" s="96" t="s">
        <v>1939</v>
      </c>
      <c r="F299" s="97" t="s">
        <v>1939</v>
      </c>
      <c r="G299" s="98">
        <v>17</v>
      </c>
      <c r="H299" s="98">
        <v>5.7</v>
      </c>
      <c r="I299" s="98">
        <v>5.7</v>
      </c>
      <c r="J299" s="99">
        <v>0.51</v>
      </c>
      <c r="K299" s="99">
        <v>0.98</v>
      </c>
      <c r="L299" s="100">
        <v>-2.2400000000000002</v>
      </c>
      <c r="M299" s="101">
        <v>43282</v>
      </c>
      <c r="N299" s="100">
        <v>-2.2400000000000002</v>
      </c>
      <c r="O299" s="97" t="s">
        <v>2492</v>
      </c>
      <c r="P299" s="97" t="s">
        <v>3112</v>
      </c>
      <c r="Q299" s="102"/>
      <c r="R299" s="100">
        <v>-3.1700000000000004</v>
      </c>
      <c r="S299" s="102"/>
      <c r="T299" s="103">
        <v>2.5099999999999998</v>
      </c>
      <c r="U299" s="103">
        <v>2.5099999999999998</v>
      </c>
      <c r="V299" s="104">
        <v>1.7</v>
      </c>
      <c r="W299" s="105">
        <v>0.3</v>
      </c>
      <c r="X299" s="106">
        <v>29</v>
      </c>
      <c r="Y299" s="104">
        <v>1.3</v>
      </c>
      <c r="Z299" s="105">
        <v>0.24</v>
      </c>
      <c r="AA299" s="106">
        <v>22</v>
      </c>
    </row>
    <row r="300" spans="1:27" ht="15.75" customHeight="1" x14ac:dyDescent="0.25">
      <c r="A300" s="96" t="s">
        <v>2490</v>
      </c>
      <c r="B300" s="96" t="s">
        <v>2491</v>
      </c>
      <c r="C300" s="96" t="s">
        <v>1940</v>
      </c>
      <c r="F300" s="97" t="s">
        <v>1940</v>
      </c>
      <c r="G300" s="98">
        <v>31.5</v>
      </c>
      <c r="H300" s="98">
        <v>5.2</v>
      </c>
      <c r="I300" s="98">
        <v>5.2</v>
      </c>
      <c r="J300" s="99">
        <v>0.56999999999999995</v>
      </c>
      <c r="K300" s="99">
        <v>1.0900000000000001</v>
      </c>
      <c r="L300" s="100">
        <v>-2.2400000000000002</v>
      </c>
      <c r="M300" s="101">
        <v>43282</v>
      </c>
      <c r="N300" s="100">
        <v>-2.2400000000000002</v>
      </c>
      <c r="O300" s="97" t="s">
        <v>2492</v>
      </c>
      <c r="P300" s="97" t="s">
        <v>3113</v>
      </c>
      <c r="Q300" s="102"/>
      <c r="R300" s="100">
        <v>-3.1700000000000004</v>
      </c>
      <c r="S300" s="102"/>
      <c r="T300" s="103">
        <v>2.29</v>
      </c>
      <c r="U300" s="103">
        <v>2.29</v>
      </c>
      <c r="V300" s="104">
        <v>1.7</v>
      </c>
      <c r="W300" s="105">
        <v>0.32</v>
      </c>
      <c r="X300" s="106">
        <v>54</v>
      </c>
      <c r="Y300" s="104">
        <v>1</v>
      </c>
      <c r="Z300" s="105">
        <v>0.19</v>
      </c>
      <c r="AA300" s="106">
        <v>32</v>
      </c>
    </row>
    <row r="301" spans="1:27" ht="15.75" customHeight="1" x14ac:dyDescent="0.25">
      <c r="A301" s="96" t="s">
        <v>2490</v>
      </c>
      <c r="B301" s="96" t="s">
        <v>2491</v>
      </c>
      <c r="C301" s="96" t="s">
        <v>1941</v>
      </c>
      <c r="F301" s="97" t="s">
        <v>1941</v>
      </c>
      <c r="G301" s="98">
        <v>28.5</v>
      </c>
      <c r="H301" s="98">
        <v>5.5</v>
      </c>
      <c r="I301" s="98">
        <v>5.5</v>
      </c>
      <c r="J301" s="99">
        <v>0.47</v>
      </c>
      <c r="K301" s="99">
        <v>1.0900000000000001</v>
      </c>
      <c r="L301" s="100">
        <v>-2.2400000000000002</v>
      </c>
      <c r="M301" s="101">
        <v>43282</v>
      </c>
      <c r="N301" s="100">
        <v>-2.2400000000000002</v>
      </c>
      <c r="O301" s="97" t="s">
        <v>2492</v>
      </c>
      <c r="P301" s="97" t="s">
        <v>3114</v>
      </c>
      <c r="Q301" s="102"/>
      <c r="R301" s="100">
        <v>-3.1700000000000004</v>
      </c>
      <c r="S301" s="102"/>
      <c r="T301" s="103">
        <v>2.42</v>
      </c>
      <c r="U301" s="103">
        <v>2.42</v>
      </c>
      <c r="V301" s="104">
        <v>1.8</v>
      </c>
      <c r="W301" s="105">
        <v>0.33</v>
      </c>
      <c r="X301" s="106">
        <v>51</v>
      </c>
      <c r="Y301" s="104">
        <v>1.2</v>
      </c>
      <c r="Z301" s="105">
        <v>0.22</v>
      </c>
      <c r="AA301" s="106">
        <v>34</v>
      </c>
    </row>
    <row r="302" spans="1:27" ht="15.75" customHeight="1" x14ac:dyDescent="0.25">
      <c r="A302" s="96" t="s">
        <v>2490</v>
      </c>
      <c r="B302" s="96" t="s">
        <v>2491</v>
      </c>
      <c r="C302" s="96" t="s">
        <v>1942</v>
      </c>
      <c r="F302" s="97" t="s">
        <v>1942</v>
      </c>
      <c r="G302" s="98">
        <v>4</v>
      </c>
      <c r="H302" s="98">
        <v>6</v>
      </c>
      <c r="I302" s="98">
        <v>6</v>
      </c>
      <c r="J302" s="99">
        <v>0.68</v>
      </c>
      <c r="K302" s="99">
        <v>1.17</v>
      </c>
      <c r="L302" s="100">
        <v>-2.2400000000000002</v>
      </c>
      <c r="M302" s="101">
        <v>43282</v>
      </c>
      <c r="N302" s="100">
        <v>-2.2400000000000002</v>
      </c>
      <c r="O302" s="97" t="s">
        <v>2492</v>
      </c>
      <c r="P302" s="97" t="s">
        <v>3115</v>
      </c>
      <c r="Q302" s="102"/>
      <c r="R302" s="100">
        <v>-3.1700000000000004</v>
      </c>
      <c r="S302" s="102"/>
      <c r="T302" s="103">
        <v>2.67</v>
      </c>
      <c r="U302" s="103">
        <v>2.67</v>
      </c>
      <c r="V302" s="104">
        <v>1.8</v>
      </c>
      <c r="W302" s="105">
        <v>0.3</v>
      </c>
      <c r="X302" s="106">
        <v>7</v>
      </c>
      <c r="Y302" s="104">
        <v>0.5</v>
      </c>
      <c r="Z302" s="105">
        <v>0.09</v>
      </c>
      <c r="AA302" s="106">
        <v>2</v>
      </c>
    </row>
    <row r="303" spans="1:27" ht="15.75" customHeight="1" x14ac:dyDescent="0.25">
      <c r="A303" s="96" t="s">
        <v>2490</v>
      </c>
      <c r="B303" s="96" t="s">
        <v>2491</v>
      </c>
      <c r="C303" s="96" t="s">
        <v>1943</v>
      </c>
      <c r="F303" s="97" t="s">
        <v>1943</v>
      </c>
      <c r="G303" s="98">
        <v>34</v>
      </c>
      <c r="H303" s="98">
        <v>2.2999999999999998</v>
      </c>
      <c r="I303" s="98">
        <v>2.2999999999999998</v>
      </c>
      <c r="J303" s="99">
        <v>0.48</v>
      </c>
      <c r="K303" s="99">
        <v>0.91</v>
      </c>
      <c r="L303" s="100">
        <v>-2.2400000000000002</v>
      </c>
      <c r="M303" s="101">
        <v>43282</v>
      </c>
      <c r="N303" s="100">
        <v>-2.2400000000000002</v>
      </c>
      <c r="O303" s="97" t="s">
        <v>2492</v>
      </c>
      <c r="P303" s="97" t="s">
        <v>3116</v>
      </c>
      <c r="Q303" s="102"/>
      <c r="R303" s="100">
        <v>-2.77</v>
      </c>
      <c r="S303" s="102"/>
      <c r="T303" s="103">
        <v>1.79</v>
      </c>
      <c r="U303" s="103">
        <v>1.79</v>
      </c>
      <c r="V303" s="104">
        <v>0.5</v>
      </c>
      <c r="W303" s="105">
        <v>0.23</v>
      </c>
      <c r="X303" s="106">
        <v>17</v>
      </c>
      <c r="Y303" s="104">
        <v>0</v>
      </c>
      <c r="Z303" s="105">
        <v>0.01</v>
      </c>
      <c r="AA303" s="106">
        <v>0</v>
      </c>
    </row>
    <row r="304" spans="1:27" ht="15.75" customHeight="1" x14ac:dyDescent="0.25">
      <c r="A304" s="96" t="s">
        <v>2490</v>
      </c>
      <c r="B304" s="96" t="s">
        <v>2491</v>
      </c>
      <c r="C304" s="96" t="s">
        <v>1944</v>
      </c>
      <c r="F304" s="97" t="s">
        <v>1944</v>
      </c>
      <c r="G304" s="98">
        <v>24</v>
      </c>
      <c r="H304" s="98">
        <v>6.5</v>
      </c>
      <c r="I304" s="98">
        <v>6.5</v>
      </c>
      <c r="J304" s="99">
        <v>0.52</v>
      </c>
      <c r="K304" s="99">
        <v>1.57</v>
      </c>
      <c r="L304" s="100">
        <v>-2.23</v>
      </c>
      <c r="M304" s="101">
        <v>43282</v>
      </c>
      <c r="N304" s="100">
        <v>-2.23</v>
      </c>
      <c r="O304" s="97" t="s">
        <v>2492</v>
      </c>
      <c r="P304" s="97" t="s">
        <v>3117</v>
      </c>
      <c r="Q304" s="102"/>
      <c r="R304" s="100">
        <v>-3.1700000000000004</v>
      </c>
      <c r="S304" s="102"/>
      <c r="T304" s="103">
        <v>3</v>
      </c>
      <c r="U304" s="103">
        <v>3</v>
      </c>
      <c r="V304" s="104">
        <v>3.1</v>
      </c>
      <c r="W304" s="105">
        <v>0.47</v>
      </c>
      <c r="X304" s="106">
        <v>74</v>
      </c>
      <c r="Y304" s="104">
        <v>1.3</v>
      </c>
      <c r="Z304" s="105">
        <v>0.2</v>
      </c>
      <c r="AA304" s="106">
        <v>31</v>
      </c>
    </row>
    <row r="305" spans="1:27" ht="15.75" customHeight="1" x14ac:dyDescent="0.25">
      <c r="A305" s="96" t="s">
        <v>2490</v>
      </c>
      <c r="B305" s="96" t="s">
        <v>2491</v>
      </c>
      <c r="C305" s="96" t="s">
        <v>1945</v>
      </c>
      <c r="F305" s="97" t="s">
        <v>1945</v>
      </c>
      <c r="G305" s="98">
        <v>18</v>
      </c>
      <c r="H305" s="98">
        <v>6</v>
      </c>
      <c r="I305" s="98">
        <v>6</v>
      </c>
      <c r="J305" s="99">
        <v>0.57999999999999996</v>
      </c>
      <c r="K305" s="99">
        <v>0.95</v>
      </c>
      <c r="L305" s="100">
        <v>-2.08</v>
      </c>
      <c r="M305" s="101">
        <v>43282</v>
      </c>
      <c r="N305" s="100">
        <v>-2.08</v>
      </c>
      <c r="O305" s="97" t="s">
        <v>2492</v>
      </c>
      <c r="P305" s="97" t="s">
        <v>3118</v>
      </c>
      <c r="Q305" s="102"/>
      <c r="R305" s="100">
        <v>-3.0300000000000002</v>
      </c>
      <c r="S305" s="102"/>
      <c r="T305" s="103">
        <v>2.67</v>
      </c>
      <c r="U305" s="103">
        <v>2.67</v>
      </c>
      <c r="V305" s="104">
        <v>1.6</v>
      </c>
      <c r="W305" s="105">
        <v>0.26</v>
      </c>
      <c r="X305" s="106">
        <v>29</v>
      </c>
      <c r="Y305" s="104">
        <v>0.9</v>
      </c>
      <c r="Z305" s="105">
        <v>0.15</v>
      </c>
      <c r="AA305" s="106">
        <v>16</v>
      </c>
    </row>
    <row r="306" spans="1:27" ht="15.75" customHeight="1" x14ac:dyDescent="0.25">
      <c r="A306" s="96" t="s">
        <v>2490</v>
      </c>
      <c r="B306" s="96" t="s">
        <v>2491</v>
      </c>
      <c r="C306" s="96" t="s">
        <v>1946</v>
      </c>
      <c r="F306" s="97" t="s">
        <v>1946</v>
      </c>
      <c r="G306" s="98">
        <v>9.5</v>
      </c>
      <c r="H306" s="98">
        <v>5</v>
      </c>
      <c r="I306" s="98">
        <v>5</v>
      </c>
      <c r="J306" s="99">
        <v>0.23</v>
      </c>
      <c r="K306" s="99">
        <v>0.48</v>
      </c>
      <c r="L306" s="100">
        <v>-2.08</v>
      </c>
      <c r="M306" s="101">
        <v>43282</v>
      </c>
      <c r="N306" s="100">
        <v>-2.08</v>
      </c>
      <c r="O306" s="97" t="s">
        <v>2492</v>
      </c>
      <c r="P306" s="97" t="s">
        <v>3119</v>
      </c>
      <c r="Q306" s="102"/>
      <c r="R306" s="100">
        <v>-3.0300000000000002</v>
      </c>
      <c r="S306" s="102"/>
      <c r="T306" s="103">
        <v>2.2200000000000002</v>
      </c>
      <c r="U306" s="103">
        <v>2.2200000000000002</v>
      </c>
      <c r="V306" s="104">
        <v>1</v>
      </c>
      <c r="W306" s="105">
        <v>0.22</v>
      </c>
      <c r="X306" s="106">
        <v>10</v>
      </c>
      <c r="Y306" s="104">
        <v>1</v>
      </c>
      <c r="Z306" s="105">
        <v>0.21</v>
      </c>
      <c r="AA306" s="106">
        <v>10</v>
      </c>
    </row>
    <row r="307" spans="1:27" ht="15.75" customHeight="1" x14ac:dyDescent="0.25">
      <c r="A307" s="96" t="s">
        <v>2490</v>
      </c>
      <c r="B307" s="96" t="s">
        <v>2491</v>
      </c>
      <c r="C307" s="96" t="s">
        <v>1947</v>
      </c>
      <c r="F307" s="97" t="s">
        <v>1947</v>
      </c>
      <c r="G307" s="98">
        <v>20.5</v>
      </c>
      <c r="H307" s="98">
        <v>5.5</v>
      </c>
      <c r="I307" s="98">
        <v>5.5</v>
      </c>
      <c r="J307" s="99">
        <v>0.41</v>
      </c>
      <c r="K307" s="99">
        <v>0.87</v>
      </c>
      <c r="L307" s="100">
        <v>-2.08</v>
      </c>
      <c r="M307" s="101">
        <v>43282</v>
      </c>
      <c r="N307" s="100">
        <v>-2.08</v>
      </c>
      <c r="O307" s="97" t="s">
        <v>2492</v>
      </c>
      <c r="P307" s="97" t="s">
        <v>3120</v>
      </c>
      <c r="Q307" s="102"/>
      <c r="R307" s="100">
        <v>-3.0300000000000002</v>
      </c>
      <c r="S307" s="102"/>
      <c r="T307" s="103">
        <v>2.44</v>
      </c>
      <c r="U307" s="103">
        <v>2.44</v>
      </c>
      <c r="V307" s="104">
        <v>1.8</v>
      </c>
      <c r="W307" s="105">
        <v>0.33</v>
      </c>
      <c r="X307" s="106">
        <v>37</v>
      </c>
      <c r="Y307" s="104">
        <v>1.2</v>
      </c>
      <c r="Z307" s="105">
        <v>0.21</v>
      </c>
      <c r="AA307" s="106">
        <v>25</v>
      </c>
    </row>
    <row r="308" spans="1:27" ht="15.75" customHeight="1" x14ac:dyDescent="0.25">
      <c r="A308" s="96" t="s">
        <v>2490</v>
      </c>
      <c r="B308" s="96" t="s">
        <v>2491</v>
      </c>
      <c r="C308" s="96" t="s">
        <v>1948</v>
      </c>
      <c r="F308" s="97" t="s">
        <v>1948</v>
      </c>
      <c r="G308" s="98">
        <v>6</v>
      </c>
      <c r="H308" s="98">
        <v>7.4</v>
      </c>
      <c r="I308" s="98">
        <v>7.4</v>
      </c>
      <c r="J308" s="99">
        <v>0.45</v>
      </c>
      <c r="K308" s="99">
        <v>1.01</v>
      </c>
      <c r="L308" s="100">
        <v>-2.23</v>
      </c>
      <c r="M308" s="101">
        <v>43282</v>
      </c>
      <c r="N308" s="100">
        <v>-2.23</v>
      </c>
      <c r="O308" s="97" t="s">
        <v>2492</v>
      </c>
      <c r="P308" s="97" t="s">
        <v>3121</v>
      </c>
      <c r="Q308" s="102"/>
      <c r="R308" s="100">
        <v>-3.1700000000000004</v>
      </c>
      <c r="S308" s="102"/>
      <c r="T308" s="103">
        <v>3</v>
      </c>
      <c r="U308" s="103">
        <v>3</v>
      </c>
      <c r="V308" s="104">
        <v>2.2000000000000002</v>
      </c>
      <c r="W308" s="105">
        <v>0.3</v>
      </c>
      <c r="X308" s="106">
        <v>13</v>
      </c>
      <c r="Y308" s="104">
        <v>1.9</v>
      </c>
      <c r="Z308" s="105">
        <v>0.26</v>
      </c>
      <c r="AA308" s="106">
        <v>11</v>
      </c>
    </row>
    <row r="309" spans="1:27" ht="15.75" customHeight="1" x14ac:dyDescent="0.25">
      <c r="A309" s="96" t="s">
        <v>2490</v>
      </c>
      <c r="B309" s="96" t="s">
        <v>2491</v>
      </c>
      <c r="C309" s="96" t="s">
        <v>1949</v>
      </c>
      <c r="F309" s="97" t="s">
        <v>1949</v>
      </c>
      <c r="G309" s="98">
        <v>16</v>
      </c>
      <c r="H309" s="98">
        <v>10.5</v>
      </c>
      <c r="I309" s="98">
        <v>10.5</v>
      </c>
      <c r="J309" s="99">
        <v>0.96</v>
      </c>
      <c r="K309" s="99">
        <v>1.57</v>
      </c>
      <c r="L309" s="100">
        <v>-2.23</v>
      </c>
      <c r="M309" s="101">
        <v>43282</v>
      </c>
      <c r="N309" s="100">
        <v>-2.23</v>
      </c>
      <c r="O309" s="97" t="s">
        <v>2492</v>
      </c>
      <c r="P309" s="97" t="s">
        <v>3122</v>
      </c>
      <c r="Q309" s="102"/>
      <c r="R309" s="100">
        <v>-3.1700000000000004</v>
      </c>
      <c r="S309" s="102"/>
      <c r="T309" s="103">
        <v>3</v>
      </c>
      <c r="U309" s="103">
        <v>3</v>
      </c>
      <c r="V309" s="104">
        <v>2.8</v>
      </c>
      <c r="W309" s="105">
        <v>0.27</v>
      </c>
      <c r="X309" s="106">
        <v>45</v>
      </c>
      <c r="Y309" s="104">
        <v>0.8</v>
      </c>
      <c r="Z309" s="105">
        <v>0.08</v>
      </c>
      <c r="AA309" s="106">
        <v>13</v>
      </c>
    </row>
    <row r="310" spans="1:27" ht="15.75" customHeight="1" x14ac:dyDescent="0.25">
      <c r="A310" s="96" t="s">
        <v>2490</v>
      </c>
      <c r="B310" s="96" t="s">
        <v>2491</v>
      </c>
      <c r="C310" s="96" t="s">
        <v>1950</v>
      </c>
      <c r="F310" s="97" t="s">
        <v>1950</v>
      </c>
      <c r="G310" s="98">
        <v>26</v>
      </c>
      <c r="H310" s="98">
        <v>3.8</v>
      </c>
      <c r="I310" s="98">
        <v>3.8</v>
      </c>
      <c r="J310" s="99">
        <v>0.57999999999999996</v>
      </c>
      <c r="K310" s="99">
        <v>0.9</v>
      </c>
      <c r="L310" s="100">
        <v>-2.23</v>
      </c>
      <c r="M310" s="101">
        <v>43282</v>
      </c>
      <c r="N310" s="100">
        <v>-2.23</v>
      </c>
      <c r="O310" s="97" t="s">
        <v>2492</v>
      </c>
      <c r="P310" s="97" t="s">
        <v>3123</v>
      </c>
      <c r="Q310" s="102"/>
      <c r="R310" s="100">
        <v>-3.1700000000000004</v>
      </c>
      <c r="S310" s="102"/>
      <c r="T310" s="103">
        <v>1.83</v>
      </c>
      <c r="U310" s="103">
        <v>1.83</v>
      </c>
      <c r="V310" s="104">
        <v>0.9</v>
      </c>
      <c r="W310" s="105">
        <v>0.23</v>
      </c>
      <c r="X310" s="106">
        <v>23</v>
      </c>
      <c r="Y310" s="104">
        <v>0.5</v>
      </c>
      <c r="Z310" s="105">
        <v>0.14000000000000001</v>
      </c>
      <c r="AA310" s="106">
        <v>13</v>
      </c>
    </row>
    <row r="311" spans="1:27" ht="15.75" customHeight="1" x14ac:dyDescent="0.25">
      <c r="A311" s="96" t="s">
        <v>2490</v>
      </c>
      <c r="B311" s="96" t="s">
        <v>2491</v>
      </c>
      <c r="C311" s="96" t="s">
        <v>1951</v>
      </c>
      <c r="F311" s="97" t="s">
        <v>1951</v>
      </c>
      <c r="G311" s="98">
        <v>16.5</v>
      </c>
      <c r="H311" s="98">
        <v>5.6</v>
      </c>
      <c r="I311" s="98">
        <v>5.6</v>
      </c>
      <c r="J311" s="99">
        <v>0.78</v>
      </c>
      <c r="K311" s="99">
        <v>1.43</v>
      </c>
      <c r="L311" s="100">
        <v>-2.23</v>
      </c>
      <c r="M311" s="101">
        <v>43282</v>
      </c>
      <c r="N311" s="100">
        <v>-2.23</v>
      </c>
      <c r="O311" s="97" t="s">
        <v>2492</v>
      </c>
      <c r="P311" s="97" t="s">
        <v>3124</v>
      </c>
      <c r="Q311" s="102"/>
      <c r="R311" s="100">
        <v>-3.1700000000000004</v>
      </c>
      <c r="S311" s="102"/>
      <c r="T311" s="103">
        <v>2.4900000000000002</v>
      </c>
      <c r="U311" s="103">
        <v>2.4900000000000002</v>
      </c>
      <c r="V311" s="104">
        <v>2</v>
      </c>
      <c r="W311" s="105">
        <v>0.36</v>
      </c>
      <c r="X311" s="106">
        <v>33</v>
      </c>
      <c r="Y311" s="104">
        <v>0.4</v>
      </c>
      <c r="Z311" s="105">
        <v>0.08</v>
      </c>
      <c r="AA311" s="106">
        <v>7</v>
      </c>
    </row>
    <row r="312" spans="1:27" ht="15.75" customHeight="1" x14ac:dyDescent="0.25">
      <c r="A312" s="96" t="s">
        <v>2490</v>
      </c>
      <c r="B312" s="96" t="s">
        <v>2491</v>
      </c>
      <c r="C312" s="96" t="s">
        <v>1952</v>
      </c>
      <c r="F312" s="97" t="s">
        <v>1952</v>
      </c>
      <c r="G312" s="98">
        <v>29</v>
      </c>
      <c r="H312" s="98">
        <v>6</v>
      </c>
      <c r="I312" s="98">
        <v>6</v>
      </c>
      <c r="J312" s="99">
        <v>0.81</v>
      </c>
      <c r="K312" s="99">
        <v>1.1299999999999999</v>
      </c>
      <c r="L312" s="100">
        <v>-2.23</v>
      </c>
      <c r="M312" s="101">
        <v>43282</v>
      </c>
      <c r="N312" s="100">
        <v>-2.23</v>
      </c>
      <c r="O312" s="97" t="s">
        <v>2492</v>
      </c>
      <c r="P312" s="97" t="s">
        <v>3125</v>
      </c>
      <c r="Q312" s="102"/>
      <c r="R312" s="100">
        <v>-3.1700000000000004</v>
      </c>
      <c r="S312" s="102"/>
      <c r="T312" s="103">
        <v>2.67</v>
      </c>
      <c r="U312" s="103">
        <v>2.67</v>
      </c>
      <c r="V312" s="104">
        <v>1.1000000000000001</v>
      </c>
      <c r="W312" s="105">
        <v>0.18</v>
      </c>
      <c r="X312" s="106">
        <v>32</v>
      </c>
      <c r="Y312" s="104">
        <v>0.3</v>
      </c>
      <c r="Z312" s="105">
        <v>0.05</v>
      </c>
      <c r="AA312" s="106">
        <v>9</v>
      </c>
    </row>
    <row r="313" spans="1:27" ht="15.75" customHeight="1" x14ac:dyDescent="0.25">
      <c r="A313" s="96" t="s">
        <v>2490</v>
      </c>
      <c r="B313" s="96" t="s">
        <v>2491</v>
      </c>
      <c r="C313" s="96" t="s">
        <v>1953</v>
      </c>
      <c r="F313" s="97" t="s">
        <v>1953</v>
      </c>
      <c r="G313" s="98">
        <v>9.5</v>
      </c>
      <c r="H313" s="98">
        <v>3.4</v>
      </c>
      <c r="I313" s="98">
        <v>3.4</v>
      </c>
      <c r="J313" s="99">
        <v>0.62</v>
      </c>
      <c r="K313" s="99">
        <v>1.1299999999999999</v>
      </c>
      <c r="L313" s="100">
        <v>-2.23</v>
      </c>
      <c r="M313" s="101">
        <v>43282</v>
      </c>
      <c r="N313" s="100">
        <v>-2.23</v>
      </c>
      <c r="O313" s="97" t="s">
        <v>2492</v>
      </c>
      <c r="P313" s="97" t="s">
        <v>3126</v>
      </c>
      <c r="Q313" s="102"/>
      <c r="R313" s="100">
        <v>-3.1700000000000004</v>
      </c>
      <c r="S313" s="102"/>
      <c r="T313" s="103">
        <v>1.57</v>
      </c>
      <c r="U313" s="103">
        <v>1.57</v>
      </c>
      <c r="V313" s="104">
        <v>1</v>
      </c>
      <c r="W313" s="105">
        <v>0.31</v>
      </c>
      <c r="X313" s="106">
        <v>10</v>
      </c>
      <c r="Y313" s="104">
        <v>0.3</v>
      </c>
      <c r="Z313" s="105">
        <v>0.1</v>
      </c>
      <c r="AA313" s="106">
        <v>3</v>
      </c>
    </row>
    <row r="314" spans="1:27" ht="15.75" customHeight="1" x14ac:dyDescent="0.25">
      <c r="A314" s="96" t="s">
        <v>2490</v>
      </c>
      <c r="B314" s="96" t="s">
        <v>2491</v>
      </c>
      <c r="C314" s="96" t="s">
        <v>1954</v>
      </c>
      <c r="F314" s="97" t="s">
        <v>1954</v>
      </c>
      <c r="G314" s="98">
        <v>24</v>
      </c>
      <c r="H314" s="98">
        <v>7.1</v>
      </c>
      <c r="I314" s="98">
        <v>7.1</v>
      </c>
      <c r="J314" s="99">
        <v>0.77</v>
      </c>
      <c r="K314" s="99">
        <v>1.34</v>
      </c>
      <c r="L314" s="100">
        <v>-2.23</v>
      </c>
      <c r="M314" s="101">
        <v>43282</v>
      </c>
      <c r="N314" s="100">
        <v>-2.23</v>
      </c>
      <c r="O314" s="97" t="s">
        <v>2492</v>
      </c>
      <c r="P314" s="97" t="s">
        <v>3127</v>
      </c>
      <c r="Q314" s="102"/>
      <c r="R314" s="100">
        <v>-3.1700000000000004</v>
      </c>
      <c r="S314" s="102"/>
      <c r="T314" s="103">
        <v>3</v>
      </c>
      <c r="U314" s="103">
        <v>3</v>
      </c>
      <c r="V314" s="104">
        <v>2.2000000000000002</v>
      </c>
      <c r="W314" s="105">
        <v>0.31</v>
      </c>
      <c r="X314" s="106">
        <v>53</v>
      </c>
      <c r="Y314" s="104">
        <v>0.8</v>
      </c>
      <c r="Z314" s="105">
        <v>0.11</v>
      </c>
      <c r="AA314" s="106">
        <v>19</v>
      </c>
    </row>
    <row r="315" spans="1:27" ht="15.75" customHeight="1" x14ac:dyDescent="0.25">
      <c r="A315" s="96" t="s">
        <v>2490</v>
      </c>
      <c r="B315" s="96" t="s">
        <v>2491</v>
      </c>
      <c r="C315" s="96" t="s">
        <v>1955</v>
      </c>
      <c r="F315" s="97" t="s">
        <v>1955</v>
      </c>
      <c r="G315" s="98">
        <v>22</v>
      </c>
      <c r="H315" s="98">
        <v>11.8</v>
      </c>
      <c r="I315" s="98">
        <v>11.8</v>
      </c>
      <c r="J315" s="99">
        <v>0.96</v>
      </c>
      <c r="K315" s="99">
        <v>1.38</v>
      </c>
      <c r="L315" s="100">
        <v>-2.23</v>
      </c>
      <c r="M315" s="101">
        <v>43282</v>
      </c>
      <c r="N315" s="100">
        <v>-2.23</v>
      </c>
      <c r="O315" s="97" t="s">
        <v>2492</v>
      </c>
      <c r="P315" s="97" t="s">
        <v>3128</v>
      </c>
      <c r="Q315" s="102"/>
      <c r="R315" s="100">
        <v>-3.1700000000000004</v>
      </c>
      <c r="S315" s="102"/>
      <c r="T315" s="103">
        <v>3</v>
      </c>
      <c r="U315" s="103">
        <v>3</v>
      </c>
      <c r="V315" s="104">
        <v>3.2</v>
      </c>
      <c r="W315" s="105">
        <v>0.27</v>
      </c>
      <c r="X315" s="106">
        <v>70</v>
      </c>
      <c r="Y315" s="104">
        <v>1.1000000000000001</v>
      </c>
      <c r="Z315" s="105">
        <v>0.1</v>
      </c>
      <c r="AA315" s="106">
        <v>24</v>
      </c>
    </row>
    <row r="316" spans="1:27" ht="15.75" customHeight="1" x14ac:dyDescent="0.25">
      <c r="A316" s="96" t="s">
        <v>2490</v>
      </c>
      <c r="B316" s="96" t="s">
        <v>2491</v>
      </c>
      <c r="C316" s="96" t="s">
        <v>1956</v>
      </c>
      <c r="F316" s="97" t="s">
        <v>1956</v>
      </c>
      <c r="G316" s="98">
        <v>34.5</v>
      </c>
      <c r="H316" s="98">
        <v>6.5</v>
      </c>
      <c r="I316" s="98">
        <v>6.5</v>
      </c>
      <c r="J316" s="99">
        <v>0.63</v>
      </c>
      <c r="K316" s="99">
        <v>1.07</v>
      </c>
      <c r="L316" s="100">
        <v>-2.2200000000000002</v>
      </c>
      <c r="M316" s="101">
        <v>43282</v>
      </c>
      <c r="N316" s="100">
        <v>-2.2200000000000002</v>
      </c>
      <c r="O316" s="97" t="s">
        <v>2492</v>
      </c>
      <c r="P316" s="97" t="s">
        <v>3129</v>
      </c>
      <c r="Q316" s="102"/>
      <c r="R316" s="100">
        <v>-3.1700000000000004</v>
      </c>
      <c r="S316" s="102"/>
      <c r="T316" s="103">
        <v>3</v>
      </c>
      <c r="U316" s="103">
        <v>3</v>
      </c>
      <c r="V316" s="104">
        <v>1.9</v>
      </c>
      <c r="W316" s="105">
        <v>0.28999999999999998</v>
      </c>
      <c r="X316" s="106">
        <v>66</v>
      </c>
      <c r="Y316" s="104">
        <v>0.7</v>
      </c>
      <c r="Z316" s="105">
        <v>0.11</v>
      </c>
      <c r="AA316" s="106">
        <v>24</v>
      </c>
    </row>
    <row r="317" spans="1:27" ht="15.75" customHeight="1" x14ac:dyDescent="0.25">
      <c r="A317" s="96" t="s">
        <v>2490</v>
      </c>
      <c r="B317" s="96" t="s">
        <v>2491</v>
      </c>
      <c r="C317" s="96" t="s">
        <v>1957</v>
      </c>
      <c r="F317" s="97" t="s">
        <v>1957</v>
      </c>
      <c r="G317" s="98">
        <v>26</v>
      </c>
      <c r="H317" s="98">
        <v>5.4</v>
      </c>
      <c r="I317" s="98">
        <v>5.4</v>
      </c>
      <c r="J317" s="99">
        <v>0.32</v>
      </c>
      <c r="K317" s="99">
        <v>1.05</v>
      </c>
      <c r="L317" s="100">
        <v>-2.2200000000000002</v>
      </c>
      <c r="M317" s="101">
        <v>43282</v>
      </c>
      <c r="N317" s="100">
        <v>-2.2200000000000002</v>
      </c>
      <c r="O317" s="97" t="s">
        <v>2492</v>
      </c>
      <c r="P317" s="97" t="s">
        <v>3130</v>
      </c>
      <c r="Q317" s="102"/>
      <c r="R317" s="100">
        <v>-3.1700000000000004</v>
      </c>
      <c r="S317" s="102"/>
      <c r="T317" s="103">
        <v>2.4</v>
      </c>
      <c r="U317" s="103">
        <v>2.4</v>
      </c>
      <c r="V317" s="104">
        <v>2.5</v>
      </c>
      <c r="W317" s="105">
        <v>0.46</v>
      </c>
      <c r="X317" s="106">
        <v>65</v>
      </c>
      <c r="Y317" s="104">
        <v>1.6</v>
      </c>
      <c r="Z317" s="105">
        <v>0.3</v>
      </c>
      <c r="AA317" s="106">
        <v>42</v>
      </c>
    </row>
    <row r="318" spans="1:27" ht="15.75" customHeight="1" x14ac:dyDescent="0.25">
      <c r="A318" s="96" t="s">
        <v>2490</v>
      </c>
      <c r="B318" s="96" t="s">
        <v>2491</v>
      </c>
      <c r="C318" s="96" t="s">
        <v>1958</v>
      </c>
      <c r="F318" s="97" t="s">
        <v>1958</v>
      </c>
      <c r="G318" s="98">
        <v>36</v>
      </c>
      <c r="H318" s="98">
        <v>6</v>
      </c>
      <c r="I318" s="98">
        <v>6</v>
      </c>
      <c r="J318" s="99">
        <v>0.54</v>
      </c>
      <c r="K318" s="99">
        <v>1.17</v>
      </c>
      <c r="L318" s="100">
        <v>-2.2200000000000002</v>
      </c>
      <c r="M318" s="101">
        <v>43282</v>
      </c>
      <c r="N318" s="100">
        <v>-2.2200000000000002</v>
      </c>
      <c r="O318" s="97" t="s">
        <v>2492</v>
      </c>
      <c r="P318" s="97" t="s">
        <v>3131</v>
      </c>
      <c r="Q318" s="102"/>
      <c r="R318" s="100">
        <v>-3.1700000000000004</v>
      </c>
      <c r="S318" s="102"/>
      <c r="T318" s="103">
        <v>2.67</v>
      </c>
      <c r="U318" s="103">
        <v>2.67</v>
      </c>
      <c r="V318" s="104">
        <v>2.6</v>
      </c>
      <c r="W318" s="105">
        <v>0.45</v>
      </c>
      <c r="X318" s="106">
        <v>94</v>
      </c>
      <c r="Y318" s="104">
        <v>1.1000000000000001</v>
      </c>
      <c r="Z318" s="105">
        <v>0.19</v>
      </c>
      <c r="AA318" s="106">
        <v>40</v>
      </c>
    </row>
    <row r="319" spans="1:27" ht="15.75" customHeight="1" x14ac:dyDescent="0.25">
      <c r="A319" s="96" t="s">
        <v>2490</v>
      </c>
      <c r="B319" s="96" t="s">
        <v>2491</v>
      </c>
      <c r="C319" s="96" t="s">
        <v>1959</v>
      </c>
      <c r="F319" s="97" t="s">
        <v>1959</v>
      </c>
      <c r="G319" s="98">
        <v>30</v>
      </c>
      <c r="H319" s="98">
        <v>5.8</v>
      </c>
      <c r="I319" s="98">
        <v>5.8</v>
      </c>
      <c r="J319" s="99">
        <v>0.68</v>
      </c>
      <c r="K319" s="99">
        <v>1</v>
      </c>
      <c r="L319" s="100">
        <v>-2.2200000000000002</v>
      </c>
      <c r="M319" s="101">
        <v>43282</v>
      </c>
      <c r="N319" s="100">
        <v>-2.2200000000000002</v>
      </c>
      <c r="O319" s="97" t="s">
        <v>2492</v>
      </c>
      <c r="P319" s="97" t="s">
        <v>3132</v>
      </c>
      <c r="Q319" s="102"/>
      <c r="R319" s="100">
        <v>-3.1700000000000004</v>
      </c>
      <c r="S319" s="102"/>
      <c r="T319" s="103">
        <v>2.56</v>
      </c>
      <c r="U319" s="103">
        <v>2.56</v>
      </c>
      <c r="V319" s="104">
        <v>1.4</v>
      </c>
      <c r="W319" s="105">
        <v>0.24</v>
      </c>
      <c r="X319" s="106">
        <v>42</v>
      </c>
      <c r="Y319" s="104">
        <v>0.8</v>
      </c>
      <c r="Z319" s="105">
        <v>0.14000000000000001</v>
      </c>
      <c r="AA319" s="106">
        <v>24</v>
      </c>
    </row>
    <row r="320" spans="1:27" ht="15.75" customHeight="1" x14ac:dyDescent="0.25">
      <c r="A320" s="96" t="s">
        <v>2490</v>
      </c>
      <c r="B320" s="96" t="s">
        <v>2491</v>
      </c>
      <c r="C320" s="96" t="s">
        <v>1960</v>
      </c>
      <c r="F320" s="97" t="s">
        <v>1960</v>
      </c>
      <c r="G320" s="98">
        <v>52.5</v>
      </c>
      <c r="H320" s="98">
        <v>5.4</v>
      </c>
      <c r="I320" s="98">
        <v>5.4</v>
      </c>
      <c r="J320" s="99">
        <v>0.57999999999999996</v>
      </c>
      <c r="K320" s="99">
        <v>1.23</v>
      </c>
      <c r="L320" s="100">
        <v>-2.2200000000000002</v>
      </c>
      <c r="M320" s="101">
        <v>43282</v>
      </c>
      <c r="N320" s="100">
        <v>-2.2200000000000002</v>
      </c>
      <c r="O320" s="97" t="s">
        <v>2492</v>
      </c>
      <c r="P320" s="97" t="s">
        <v>3133</v>
      </c>
      <c r="Q320" s="102"/>
      <c r="R320" s="100">
        <v>-3.1700000000000004</v>
      </c>
      <c r="S320" s="102"/>
      <c r="T320" s="103">
        <v>2.4</v>
      </c>
      <c r="U320" s="103">
        <v>2.4</v>
      </c>
      <c r="V320" s="104">
        <v>2.2999999999999998</v>
      </c>
      <c r="W320" s="105">
        <v>0.42</v>
      </c>
      <c r="X320" s="106">
        <v>121</v>
      </c>
      <c r="Y320" s="104">
        <v>0.9</v>
      </c>
      <c r="Z320" s="105">
        <v>0.17</v>
      </c>
      <c r="AA320" s="106">
        <v>47</v>
      </c>
    </row>
    <row r="321" spans="1:27" ht="15.75" customHeight="1" x14ac:dyDescent="0.25">
      <c r="A321" s="96" t="s">
        <v>2490</v>
      </c>
      <c r="B321" s="96" t="s">
        <v>2491</v>
      </c>
      <c r="C321" s="96" t="s">
        <v>1961</v>
      </c>
      <c r="F321" s="97" t="s">
        <v>1961</v>
      </c>
      <c r="G321" s="98">
        <v>52.5</v>
      </c>
      <c r="H321" s="98">
        <v>5.0999999999999996</v>
      </c>
      <c r="I321" s="98">
        <v>5.0999999999999996</v>
      </c>
      <c r="J321" s="99">
        <v>0.62</v>
      </c>
      <c r="K321" s="99">
        <v>1.2</v>
      </c>
      <c r="L321" s="100">
        <v>-2.2200000000000002</v>
      </c>
      <c r="M321" s="101">
        <v>43282</v>
      </c>
      <c r="N321" s="100">
        <v>-2.2200000000000002</v>
      </c>
      <c r="O321" s="97" t="s">
        <v>2492</v>
      </c>
      <c r="P321" s="97" t="s">
        <v>3134</v>
      </c>
      <c r="Q321" s="102"/>
      <c r="R321" s="100">
        <v>-3.1700000000000004</v>
      </c>
      <c r="S321" s="102"/>
      <c r="T321" s="103">
        <v>2.2400000000000002</v>
      </c>
      <c r="U321" s="103">
        <v>2.2400000000000002</v>
      </c>
      <c r="V321" s="104">
        <v>2.1</v>
      </c>
      <c r="W321" s="105">
        <v>0.42</v>
      </c>
      <c r="X321" s="106">
        <v>110</v>
      </c>
      <c r="Y321" s="104">
        <v>1</v>
      </c>
      <c r="Z321" s="105">
        <v>0.2</v>
      </c>
      <c r="AA321" s="106">
        <v>53</v>
      </c>
    </row>
    <row r="322" spans="1:27" ht="15.75" customHeight="1" x14ac:dyDescent="0.25">
      <c r="A322" s="96" t="s">
        <v>2490</v>
      </c>
      <c r="B322" s="96" t="s">
        <v>2491</v>
      </c>
      <c r="C322" s="96" t="s">
        <v>1962</v>
      </c>
      <c r="F322" s="97" t="s">
        <v>1962</v>
      </c>
      <c r="G322" s="98">
        <v>52</v>
      </c>
      <c r="H322" s="98">
        <v>2.4</v>
      </c>
      <c r="I322" s="98">
        <v>2.4</v>
      </c>
      <c r="J322" s="99">
        <v>0.21</v>
      </c>
      <c r="K322" s="99">
        <v>1.03</v>
      </c>
      <c r="L322" s="100">
        <v>-2.4700000000000002</v>
      </c>
      <c r="M322" s="101">
        <v>43282</v>
      </c>
      <c r="N322" s="100">
        <v>-2.4700000000000002</v>
      </c>
      <c r="O322" s="97" t="s">
        <v>2492</v>
      </c>
      <c r="P322" s="97" t="s">
        <v>3135</v>
      </c>
      <c r="Q322" s="102"/>
      <c r="R322" s="100">
        <v>-3.02</v>
      </c>
      <c r="S322" s="102"/>
      <c r="T322" s="103">
        <v>1.93</v>
      </c>
      <c r="U322" s="103">
        <v>1.93</v>
      </c>
      <c r="V322" s="104">
        <v>1.4</v>
      </c>
      <c r="W322" s="105">
        <v>0.6</v>
      </c>
      <c r="X322" s="106">
        <v>73</v>
      </c>
      <c r="Y322" s="104">
        <v>0.4</v>
      </c>
      <c r="Z322" s="105">
        <v>0.15</v>
      </c>
      <c r="AA322" s="106">
        <v>21</v>
      </c>
    </row>
    <row r="323" spans="1:27" ht="15.75" customHeight="1" x14ac:dyDescent="0.25">
      <c r="A323" s="96" t="s">
        <v>2490</v>
      </c>
      <c r="B323" s="96" t="s">
        <v>2491</v>
      </c>
      <c r="C323" s="96" t="s">
        <v>1963</v>
      </c>
      <c r="F323" s="97" t="s">
        <v>1963</v>
      </c>
      <c r="G323" s="98">
        <v>50</v>
      </c>
      <c r="H323" s="98">
        <v>2.5</v>
      </c>
      <c r="I323" s="98">
        <v>2.5</v>
      </c>
      <c r="J323" s="99">
        <v>0.31</v>
      </c>
      <c r="K323" s="99">
        <v>1.04</v>
      </c>
      <c r="L323" s="100">
        <v>-2.4700000000000002</v>
      </c>
      <c r="M323" s="101">
        <v>43282</v>
      </c>
      <c r="N323" s="100">
        <v>-2.4700000000000002</v>
      </c>
      <c r="O323" s="97" t="s">
        <v>2492</v>
      </c>
      <c r="P323" s="97" t="s">
        <v>3136</v>
      </c>
      <c r="Q323" s="102"/>
      <c r="R323" s="100">
        <v>-3.02</v>
      </c>
      <c r="S323" s="102"/>
      <c r="T323" s="103">
        <v>2</v>
      </c>
      <c r="U323" s="103">
        <v>2</v>
      </c>
      <c r="V323" s="104">
        <v>1.2</v>
      </c>
      <c r="W323" s="105">
        <v>0.51</v>
      </c>
      <c r="X323" s="106">
        <v>60</v>
      </c>
      <c r="Y323" s="104">
        <v>0.2</v>
      </c>
      <c r="Z323" s="105">
        <v>0.09</v>
      </c>
      <c r="AA323" s="106">
        <v>10</v>
      </c>
    </row>
    <row r="324" spans="1:27" ht="15.75" customHeight="1" x14ac:dyDescent="0.25">
      <c r="A324" s="96" t="s">
        <v>2490</v>
      </c>
      <c r="B324" s="96" t="s">
        <v>2491</v>
      </c>
      <c r="C324" s="96" t="s">
        <v>1964</v>
      </c>
      <c r="F324" s="97" t="s">
        <v>1964</v>
      </c>
      <c r="G324" s="98">
        <v>54.5</v>
      </c>
      <c r="H324" s="98">
        <v>2.2000000000000002</v>
      </c>
      <c r="I324" s="98">
        <v>2.2000000000000002</v>
      </c>
      <c r="J324" s="99">
        <v>0.22</v>
      </c>
      <c r="K324" s="99">
        <v>1.08</v>
      </c>
      <c r="L324" s="100">
        <v>-2.4700000000000002</v>
      </c>
      <c r="M324" s="101">
        <v>43282</v>
      </c>
      <c r="N324" s="100">
        <v>-2.4700000000000002</v>
      </c>
      <c r="O324" s="97" t="s">
        <v>2492</v>
      </c>
      <c r="P324" s="97" t="s">
        <v>3137</v>
      </c>
      <c r="Q324" s="102"/>
      <c r="R324" s="100">
        <v>-3.02</v>
      </c>
      <c r="S324" s="102"/>
      <c r="T324" s="103">
        <v>1.71</v>
      </c>
      <c r="U324" s="103">
        <v>1.71</v>
      </c>
      <c r="V324" s="104">
        <v>1.2</v>
      </c>
      <c r="W324" s="105">
        <v>0.56000000000000005</v>
      </c>
      <c r="X324" s="106">
        <v>65</v>
      </c>
      <c r="Y324" s="104">
        <v>0.3</v>
      </c>
      <c r="Z324" s="105">
        <v>0.15</v>
      </c>
      <c r="AA324" s="106">
        <v>16</v>
      </c>
    </row>
    <row r="325" spans="1:27" ht="15.75" customHeight="1" x14ac:dyDescent="0.25">
      <c r="A325" s="96" t="s">
        <v>2490</v>
      </c>
      <c r="B325" s="96" t="s">
        <v>2491</v>
      </c>
      <c r="C325" s="96" t="s">
        <v>1965</v>
      </c>
      <c r="F325" s="97" t="s">
        <v>1965</v>
      </c>
      <c r="G325" s="98">
        <v>36.5</v>
      </c>
      <c r="H325" s="98">
        <v>2.7</v>
      </c>
      <c r="I325" s="98">
        <v>2.7</v>
      </c>
      <c r="J325" s="99">
        <v>0.36</v>
      </c>
      <c r="K325" s="99">
        <v>0.9</v>
      </c>
      <c r="L325" s="100">
        <v>-2.2799999999999998</v>
      </c>
      <c r="M325" s="101">
        <v>43282</v>
      </c>
      <c r="N325" s="100">
        <v>-2.2799999999999998</v>
      </c>
      <c r="O325" s="97" t="s">
        <v>2492</v>
      </c>
      <c r="P325" s="97" t="s">
        <v>3138</v>
      </c>
      <c r="Q325" s="102"/>
      <c r="R325" s="100">
        <v>-2.77</v>
      </c>
      <c r="S325" s="102"/>
      <c r="T325" s="103">
        <v>2</v>
      </c>
      <c r="U325" s="103">
        <v>2</v>
      </c>
      <c r="V325" s="104">
        <v>0.9</v>
      </c>
      <c r="W325" s="105">
        <v>0.33</v>
      </c>
      <c r="X325" s="106">
        <v>33</v>
      </c>
      <c r="Y325" s="104">
        <v>0.3</v>
      </c>
      <c r="Z325" s="105">
        <v>0.1</v>
      </c>
      <c r="AA325" s="106">
        <v>11</v>
      </c>
    </row>
    <row r="326" spans="1:27" ht="15.75" customHeight="1" x14ac:dyDescent="0.25">
      <c r="A326" s="96" t="s">
        <v>2490</v>
      </c>
      <c r="B326" s="96" t="s">
        <v>2491</v>
      </c>
      <c r="C326" s="96" t="s">
        <v>1966</v>
      </c>
      <c r="F326" s="97" t="s">
        <v>1966</v>
      </c>
      <c r="G326" s="98">
        <v>41.5</v>
      </c>
      <c r="H326" s="98">
        <v>5.4</v>
      </c>
      <c r="I326" s="98">
        <v>5.4</v>
      </c>
      <c r="J326" s="99">
        <v>0.28999999999999998</v>
      </c>
      <c r="K326" s="99">
        <v>0.97</v>
      </c>
      <c r="L326" s="100">
        <v>-2.2200000000000002</v>
      </c>
      <c r="M326" s="101">
        <v>43282</v>
      </c>
      <c r="N326" s="100">
        <v>-2.2200000000000002</v>
      </c>
      <c r="O326" s="97" t="s">
        <v>2492</v>
      </c>
      <c r="P326" s="97" t="s">
        <v>3139</v>
      </c>
      <c r="Q326" s="102"/>
      <c r="R326" s="100">
        <v>-3.1700000000000004</v>
      </c>
      <c r="S326" s="102"/>
      <c r="T326" s="103">
        <v>2.4</v>
      </c>
      <c r="U326" s="103">
        <v>2.4</v>
      </c>
      <c r="V326" s="104">
        <v>2.5</v>
      </c>
      <c r="W326" s="105">
        <v>0.54</v>
      </c>
      <c r="X326" s="106">
        <v>104</v>
      </c>
      <c r="Y326" s="104">
        <v>2.2000000000000002</v>
      </c>
      <c r="Z326" s="105">
        <v>0.48</v>
      </c>
      <c r="AA326" s="106">
        <v>91</v>
      </c>
    </row>
    <row r="327" spans="1:27" ht="15.75" customHeight="1" x14ac:dyDescent="0.25">
      <c r="A327" s="96" t="s">
        <v>2490</v>
      </c>
      <c r="B327" s="96" t="s">
        <v>2491</v>
      </c>
      <c r="C327" s="96" t="s">
        <v>1967</v>
      </c>
      <c r="F327" s="97" t="s">
        <v>1967</v>
      </c>
      <c r="G327" s="98">
        <v>37</v>
      </c>
      <c r="H327" s="98">
        <v>4.0999999999999996</v>
      </c>
      <c r="I327" s="98">
        <v>4.0999999999999996</v>
      </c>
      <c r="J327" s="99">
        <v>0.56999999999999995</v>
      </c>
      <c r="K327" s="99">
        <v>0.85</v>
      </c>
      <c r="L327" s="100">
        <v>-2.23</v>
      </c>
      <c r="M327" s="101">
        <v>43282</v>
      </c>
      <c r="N327" s="100">
        <v>-2.23</v>
      </c>
      <c r="O327" s="97" t="s">
        <v>2492</v>
      </c>
      <c r="P327" s="97" t="s">
        <v>3140</v>
      </c>
      <c r="Q327" s="102"/>
      <c r="R327" s="100">
        <v>-2.9200000000000004</v>
      </c>
      <c r="S327" s="102"/>
      <c r="T327" s="103">
        <v>2.73</v>
      </c>
      <c r="U327" s="103">
        <v>2.73</v>
      </c>
      <c r="V327" s="104">
        <v>0.6</v>
      </c>
      <c r="W327" s="105">
        <v>0.15</v>
      </c>
      <c r="X327" s="106">
        <v>22</v>
      </c>
      <c r="Y327" s="104">
        <v>0.1</v>
      </c>
      <c r="Z327" s="105">
        <v>0.02</v>
      </c>
      <c r="AA327" s="106">
        <v>4</v>
      </c>
    </row>
    <row r="328" spans="1:27" ht="15.75" customHeight="1" x14ac:dyDescent="0.25">
      <c r="A328" s="96" t="s">
        <v>2490</v>
      </c>
      <c r="B328" s="96" t="s">
        <v>2491</v>
      </c>
      <c r="C328" s="96" t="s">
        <v>1968</v>
      </c>
      <c r="F328" s="97" t="s">
        <v>1968</v>
      </c>
      <c r="G328" s="98">
        <v>50</v>
      </c>
      <c r="H328" s="98">
        <v>4</v>
      </c>
      <c r="I328" s="98">
        <v>4</v>
      </c>
      <c r="J328" s="99">
        <v>0.66</v>
      </c>
      <c r="K328" s="99">
        <v>0.87</v>
      </c>
      <c r="L328" s="100">
        <v>-2.23</v>
      </c>
      <c r="M328" s="101">
        <v>43282</v>
      </c>
      <c r="N328" s="100">
        <v>-2.23</v>
      </c>
      <c r="O328" s="97" t="s">
        <v>2492</v>
      </c>
      <c r="P328" s="97" t="s">
        <v>3141</v>
      </c>
      <c r="Q328" s="102"/>
      <c r="R328" s="100">
        <v>-2.92</v>
      </c>
      <c r="S328" s="102"/>
      <c r="T328" s="103">
        <v>2.8</v>
      </c>
      <c r="U328" s="103">
        <v>2.8</v>
      </c>
      <c r="V328" s="104">
        <v>0.6</v>
      </c>
      <c r="W328" s="105">
        <v>0.15</v>
      </c>
      <c r="X328" s="106">
        <v>30</v>
      </c>
      <c r="Y328" s="104">
        <v>0</v>
      </c>
      <c r="Z328" s="105">
        <v>0</v>
      </c>
      <c r="AA328" s="106">
        <v>0</v>
      </c>
    </row>
    <row r="329" spans="1:27" ht="15.75" customHeight="1" x14ac:dyDescent="0.25">
      <c r="A329" s="96" t="s">
        <v>2490</v>
      </c>
      <c r="B329" s="96" t="s">
        <v>2491</v>
      </c>
      <c r="C329" s="96" t="s">
        <v>1969</v>
      </c>
      <c r="F329" s="97" t="s">
        <v>1969</v>
      </c>
      <c r="G329" s="98">
        <v>39</v>
      </c>
      <c r="H329" s="98">
        <v>4</v>
      </c>
      <c r="I329" s="98">
        <v>4</v>
      </c>
      <c r="J329" s="99">
        <v>0.43</v>
      </c>
      <c r="K329" s="99">
        <v>0.77</v>
      </c>
      <c r="L329" s="100">
        <v>-2.23</v>
      </c>
      <c r="M329" s="101">
        <v>43282</v>
      </c>
      <c r="N329" s="100">
        <v>-2.23</v>
      </c>
      <c r="O329" s="97" t="s">
        <v>2492</v>
      </c>
      <c r="P329" s="97" t="s">
        <v>3142</v>
      </c>
      <c r="Q329" s="102"/>
      <c r="R329" s="100">
        <v>-2.9200000000000004</v>
      </c>
      <c r="S329" s="102"/>
      <c r="T329" s="103">
        <v>2.67</v>
      </c>
      <c r="U329" s="103">
        <v>2.67</v>
      </c>
      <c r="V329" s="104">
        <v>0.8</v>
      </c>
      <c r="W329" s="105">
        <v>0.19</v>
      </c>
      <c r="X329" s="106">
        <v>31</v>
      </c>
      <c r="Y329" s="104">
        <v>0.3</v>
      </c>
      <c r="Z329" s="105">
        <v>0.08</v>
      </c>
      <c r="AA329" s="106">
        <v>12</v>
      </c>
    </row>
    <row r="330" spans="1:27" ht="15.75" customHeight="1" x14ac:dyDescent="0.25">
      <c r="A330" s="96" t="s">
        <v>2490</v>
      </c>
      <c r="B330" s="96" t="s">
        <v>2491</v>
      </c>
      <c r="C330" s="96" t="s">
        <v>1970</v>
      </c>
      <c r="F330" s="97" t="s">
        <v>1970</v>
      </c>
      <c r="G330" s="98">
        <v>15</v>
      </c>
      <c r="H330" s="98">
        <v>4.0999999999999996</v>
      </c>
      <c r="I330" s="98">
        <v>4.0999999999999996</v>
      </c>
      <c r="J330" s="99">
        <v>0.39</v>
      </c>
      <c r="K330" s="99">
        <v>0.85</v>
      </c>
      <c r="L330" s="100">
        <v>-2.23</v>
      </c>
      <c r="M330" s="101">
        <v>43282</v>
      </c>
      <c r="N330" s="100">
        <v>-2.23</v>
      </c>
      <c r="O330" s="97" t="s">
        <v>2492</v>
      </c>
      <c r="P330" s="97" t="s">
        <v>3143</v>
      </c>
      <c r="Q330" s="102"/>
      <c r="R330" s="100">
        <v>-2.9200000000000004</v>
      </c>
      <c r="S330" s="102"/>
      <c r="T330" s="103">
        <v>2.73</v>
      </c>
      <c r="U330" s="103">
        <v>2.73</v>
      </c>
      <c r="V330" s="104">
        <v>1.1000000000000001</v>
      </c>
      <c r="W330" s="105">
        <v>0.27</v>
      </c>
      <c r="X330" s="106">
        <v>17</v>
      </c>
      <c r="Y330" s="104">
        <v>0.5</v>
      </c>
      <c r="Z330" s="105">
        <v>0.14000000000000001</v>
      </c>
      <c r="AA330" s="106">
        <v>8</v>
      </c>
    </row>
    <row r="331" spans="1:27" ht="15.75" customHeight="1" x14ac:dyDescent="0.25">
      <c r="A331" s="96" t="s">
        <v>2490</v>
      </c>
      <c r="B331" s="96" t="s">
        <v>2491</v>
      </c>
      <c r="C331" s="96" t="s">
        <v>1971</v>
      </c>
      <c r="F331" s="97" t="s">
        <v>1971</v>
      </c>
      <c r="G331" s="98">
        <v>15</v>
      </c>
      <c r="H331" s="98">
        <v>4</v>
      </c>
      <c r="I331" s="98">
        <v>4</v>
      </c>
      <c r="J331" s="99">
        <v>0.48</v>
      </c>
      <c r="K331" s="99">
        <v>0.75</v>
      </c>
      <c r="L331" s="100">
        <v>-2.23</v>
      </c>
      <c r="M331" s="101">
        <v>43282</v>
      </c>
      <c r="N331" s="100">
        <v>-2.23</v>
      </c>
      <c r="O331" s="97" t="s">
        <v>2492</v>
      </c>
      <c r="P331" s="97" t="s">
        <v>3144</v>
      </c>
      <c r="Q331" s="102"/>
      <c r="R331" s="100">
        <v>-2.9200000000000004</v>
      </c>
      <c r="S331" s="102"/>
      <c r="T331" s="103">
        <v>2.8</v>
      </c>
      <c r="U331" s="103">
        <v>2.8</v>
      </c>
      <c r="V331" s="104">
        <v>0.7</v>
      </c>
      <c r="W331" s="105">
        <v>0.17</v>
      </c>
      <c r="X331" s="106">
        <v>11</v>
      </c>
      <c r="Y331" s="104">
        <v>0.2</v>
      </c>
      <c r="Z331" s="105">
        <v>0.05</v>
      </c>
      <c r="AA331" s="106">
        <v>3</v>
      </c>
    </row>
    <row r="332" spans="1:27" ht="15.75" customHeight="1" x14ac:dyDescent="0.25">
      <c r="A332" s="96" t="s">
        <v>2490</v>
      </c>
      <c r="B332" s="96" t="s">
        <v>2491</v>
      </c>
      <c r="C332" s="96" t="s">
        <v>1972</v>
      </c>
      <c r="F332" s="97" t="s">
        <v>1972</v>
      </c>
      <c r="G332" s="98">
        <v>43.5</v>
      </c>
      <c r="H332" s="98">
        <v>4</v>
      </c>
      <c r="I332" s="98">
        <v>4</v>
      </c>
      <c r="J332" s="99">
        <v>0.66</v>
      </c>
      <c r="K332" s="99">
        <v>0.93</v>
      </c>
      <c r="L332" s="100">
        <v>-2.23</v>
      </c>
      <c r="M332" s="101">
        <v>43282</v>
      </c>
      <c r="N332" s="100">
        <v>-2.23</v>
      </c>
      <c r="O332" s="97" t="s">
        <v>2492</v>
      </c>
      <c r="P332" s="97" t="s">
        <v>3145</v>
      </c>
      <c r="Q332" s="102"/>
      <c r="R332" s="100">
        <v>-2.9200000000000004</v>
      </c>
      <c r="S332" s="102"/>
      <c r="T332" s="103">
        <v>2.8</v>
      </c>
      <c r="U332" s="103">
        <v>2.8</v>
      </c>
      <c r="V332" s="104">
        <v>0.6</v>
      </c>
      <c r="W332" s="105">
        <v>0.14000000000000001</v>
      </c>
      <c r="X332" s="106">
        <v>26</v>
      </c>
      <c r="Y332" s="104">
        <v>0</v>
      </c>
      <c r="Z332" s="105">
        <v>0</v>
      </c>
      <c r="AA332" s="106">
        <v>0</v>
      </c>
    </row>
    <row r="333" spans="1:27" ht="15.75" customHeight="1" x14ac:dyDescent="0.25">
      <c r="A333" s="96" t="s">
        <v>2490</v>
      </c>
      <c r="B333" s="96" t="s">
        <v>2491</v>
      </c>
      <c r="C333" s="96" t="s">
        <v>1973</v>
      </c>
      <c r="F333" s="97" t="s">
        <v>1973</v>
      </c>
      <c r="G333" s="98">
        <v>43</v>
      </c>
      <c r="H333" s="98">
        <v>4</v>
      </c>
      <c r="I333" s="98">
        <v>4</v>
      </c>
      <c r="J333" s="99">
        <v>0.42</v>
      </c>
      <c r="K333" s="99">
        <v>0.77</v>
      </c>
      <c r="L333" s="100">
        <v>-2.23</v>
      </c>
      <c r="M333" s="101">
        <v>43282</v>
      </c>
      <c r="N333" s="100">
        <v>-2.23</v>
      </c>
      <c r="O333" s="97" t="s">
        <v>2492</v>
      </c>
      <c r="P333" s="97" t="s">
        <v>3146</v>
      </c>
      <c r="Q333" s="102"/>
      <c r="R333" s="100">
        <v>-2.9200000000000004</v>
      </c>
      <c r="S333" s="102"/>
      <c r="T333" s="103">
        <v>2.67</v>
      </c>
      <c r="U333" s="103">
        <v>2.67</v>
      </c>
      <c r="V333" s="104">
        <v>0.8</v>
      </c>
      <c r="W333" s="105">
        <v>0.19</v>
      </c>
      <c r="X333" s="106">
        <v>34</v>
      </c>
      <c r="Y333" s="104">
        <v>0.4</v>
      </c>
      <c r="Z333" s="105">
        <v>0.09</v>
      </c>
      <c r="AA333" s="106">
        <v>17</v>
      </c>
    </row>
    <row r="334" spans="1:27" ht="15.75" customHeight="1" x14ac:dyDescent="0.25">
      <c r="A334" s="96" t="s">
        <v>2490</v>
      </c>
      <c r="B334" s="96" t="s">
        <v>2491</v>
      </c>
      <c r="C334" s="96" t="s">
        <v>1974</v>
      </c>
      <c r="F334" s="97" t="s">
        <v>1974</v>
      </c>
      <c r="G334" s="98">
        <v>13.5</v>
      </c>
      <c r="H334" s="98">
        <v>4.0999999999999996</v>
      </c>
      <c r="I334" s="98">
        <v>4.0999999999999996</v>
      </c>
      <c r="J334" s="99">
        <v>0.53</v>
      </c>
      <c r="K334" s="99">
        <v>0.93</v>
      </c>
      <c r="L334" s="100">
        <v>-2.23</v>
      </c>
      <c r="M334" s="101">
        <v>43282</v>
      </c>
      <c r="N334" s="100">
        <v>-2.23</v>
      </c>
      <c r="O334" s="97" t="s">
        <v>2492</v>
      </c>
      <c r="P334" s="97" t="s">
        <v>3147</v>
      </c>
      <c r="Q334" s="102"/>
      <c r="R334" s="100">
        <v>-2.9200000000000004</v>
      </c>
      <c r="S334" s="102"/>
      <c r="T334" s="103">
        <v>2.73</v>
      </c>
      <c r="U334" s="103">
        <v>2.73</v>
      </c>
      <c r="V334" s="104">
        <v>0.9</v>
      </c>
      <c r="W334" s="105">
        <v>0.23</v>
      </c>
      <c r="X334" s="106">
        <v>12</v>
      </c>
      <c r="Y334" s="104">
        <v>0.2</v>
      </c>
      <c r="Z334" s="105">
        <v>0.04</v>
      </c>
      <c r="AA334" s="106">
        <v>3</v>
      </c>
    </row>
    <row r="335" spans="1:27" ht="15.75" customHeight="1" x14ac:dyDescent="0.25">
      <c r="A335" s="96" t="s">
        <v>2490</v>
      </c>
      <c r="B335" s="96" t="s">
        <v>2491</v>
      </c>
      <c r="C335" s="96" t="s">
        <v>1975</v>
      </c>
      <c r="F335" s="97" t="s">
        <v>1975</v>
      </c>
      <c r="G335" s="98">
        <v>31</v>
      </c>
      <c r="H335" s="98">
        <v>4</v>
      </c>
      <c r="I335" s="98">
        <v>4</v>
      </c>
      <c r="J335" s="99">
        <v>0.45</v>
      </c>
      <c r="K335" s="99">
        <v>0.79</v>
      </c>
      <c r="L335" s="100">
        <v>-2.23</v>
      </c>
      <c r="M335" s="101">
        <v>43282</v>
      </c>
      <c r="N335" s="100">
        <v>-2.23</v>
      </c>
      <c r="O335" s="97" t="s">
        <v>2492</v>
      </c>
      <c r="P335" s="97" t="s">
        <v>3148</v>
      </c>
      <c r="Q335" s="102"/>
      <c r="R335" s="100">
        <v>-2.9200000000000004</v>
      </c>
      <c r="S335" s="102"/>
      <c r="T335" s="103">
        <v>2.67</v>
      </c>
      <c r="U335" s="103">
        <v>2.67</v>
      </c>
      <c r="V335" s="104">
        <v>0.6</v>
      </c>
      <c r="W335" s="105">
        <v>0.16</v>
      </c>
      <c r="X335" s="106">
        <v>19</v>
      </c>
      <c r="Y335" s="104">
        <v>0.3</v>
      </c>
      <c r="Z335" s="105">
        <v>0.08</v>
      </c>
      <c r="AA335" s="106">
        <v>9</v>
      </c>
    </row>
    <row r="336" spans="1:27" ht="15.75" customHeight="1" x14ac:dyDescent="0.25">
      <c r="A336" s="96" t="s">
        <v>2490</v>
      </c>
      <c r="B336" s="96" t="s">
        <v>2491</v>
      </c>
      <c r="C336" s="96" t="s">
        <v>1976</v>
      </c>
      <c r="F336" s="97" t="s">
        <v>1976</v>
      </c>
      <c r="G336" s="98">
        <v>31</v>
      </c>
      <c r="H336" s="98">
        <v>4.0999999999999996</v>
      </c>
      <c r="I336" s="98">
        <v>4.0999999999999996</v>
      </c>
      <c r="J336" s="99">
        <v>0.43</v>
      </c>
      <c r="K336" s="99">
        <v>0.68</v>
      </c>
      <c r="L336" s="100">
        <v>-2.23</v>
      </c>
      <c r="M336" s="101">
        <v>43282</v>
      </c>
      <c r="N336" s="100">
        <v>-2.23</v>
      </c>
      <c r="O336" s="97" t="s">
        <v>2492</v>
      </c>
      <c r="P336" s="97" t="s">
        <v>3149</v>
      </c>
      <c r="Q336" s="102"/>
      <c r="R336" s="100">
        <v>-2.9200000000000004</v>
      </c>
      <c r="S336" s="102"/>
      <c r="T336" s="103">
        <v>2.73</v>
      </c>
      <c r="U336" s="103">
        <v>2.73</v>
      </c>
      <c r="V336" s="104">
        <v>0.7</v>
      </c>
      <c r="W336" s="105">
        <v>0.16</v>
      </c>
      <c r="X336" s="106">
        <v>22</v>
      </c>
      <c r="Y336" s="104">
        <v>0.4</v>
      </c>
      <c r="Z336" s="105">
        <v>0.09</v>
      </c>
      <c r="AA336" s="106">
        <v>12</v>
      </c>
    </row>
    <row r="337" spans="1:27" ht="15.75" customHeight="1" x14ac:dyDescent="0.25">
      <c r="A337" s="96" t="s">
        <v>2490</v>
      </c>
      <c r="B337" s="96" t="s">
        <v>2491</v>
      </c>
      <c r="C337" s="96" t="s">
        <v>1977</v>
      </c>
      <c r="F337" s="97" t="s">
        <v>1977</v>
      </c>
      <c r="G337" s="98">
        <v>52.5</v>
      </c>
      <c r="H337" s="98">
        <v>5.7</v>
      </c>
      <c r="I337" s="98">
        <v>5.7</v>
      </c>
      <c r="J337" s="99">
        <v>0.91</v>
      </c>
      <c r="K337" s="99">
        <v>1.45</v>
      </c>
      <c r="L337" s="100">
        <v>-2.2400000000000002</v>
      </c>
      <c r="M337" s="101">
        <v>43282</v>
      </c>
      <c r="N337" s="100">
        <v>-2.2400000000000002</v>
      </c>
      <c r="O337" s="97" t="s">
        <v>2492</v>
      </c>
      <c r="P337" s="97" t="s">
        <v>3150</v>
      </c>
      <c r="Q337" s="102"/>
      <c r="R337" s="100">
        <v>-3.1700000000000004</v>
      </c>
      <c r="S337" s="102"/>
      <c r="T337" s="103">
        <v>2.5099999999999998</v>
      </c>
      <c r="U337" s="103">
        <v>2.5099999999999998</v>
      </c>
      <c r="V337" s="104">
        <v>1.2</v>
      </c>
      <c r="W337" s="105">
        <v>0.22</v>
      </c>
      <c r="X337" s="106">
        <v>63</v>
      </c>
      <c r="Y337" s="104">
        <v>0.1</v>
      </c>
      <c r="Z337" s="105">
        <v>0.01</v>
      </c>
      <c r="AA337" s="106">
        <v>5</v>
      </c>
    </row>
    <row r="338" spans="1:27" ht="15.75" customHeight="1" x14ac:dyDescent="0.25">
      <c r="A338" s="96" t="s">
        <v>2490</v>
      </c>
      <c r="B338" s="96" t="s">
        <v>2491</v>
      </c>
      <c r="C338" s="96" t="s">
        <v>1978</v>
      </c>
      <c r="F338" s="97" t="s">
        <v>1978</v>
      </c>
      <c r="G338" s="98">
        <v>52.5</v>
      </c>
      <c r="H338" s="98">
        <v>5.5</v>
      </c>
      <c r="I338" s="98">
        <v>5.5</v>
      </c>
      <c r="J338" s="99">
        <v>0.83</v>
      </c>
      <c r="K338" s="99">
        <v>1.47</v>
      </c>
      <c r="L338" s="100">
        <v>-2.2400000000000002</v>
      </c>
      <c r="M338" s="101">
        <v>43282</v>
      </c>
      <c r="N338" s="100">
        <v>-2.2400000000000002</v>
      </c>
      <c r="O338" s="97" t="s">
        <v>2492</v>
      </c>
      <c r="P338" s="97" t="s">
        <v>3151</v>
      </c>
      <c r="Q338" s="102"/>
      <c r="R338" s="100">
        <v>-3.1700000000000004</v>
      </c>
      <c r="S338" s="102"/>
      <c r="T338" s="103">
        <v>2.44</v>
      </c>
      <c r="U338" s="103">
        <v>2.44</v>
      </c>
      <c r="V338" s="104">
        <v>1.2</v>
      </c>
      <c r="W338" s="105">
        <v>0.22</v>
      </c>
      <c r="X338" s="106">
        <v>63</v>
      </c>
      <c r="Y338" s="104">
        <v>0.2</v>
      </c>
      <c r="Z338" s="105">
        <v>0.03</v>
      </c>
      <c r="AA338" s="106">
        <v>11</v>
      </c>
    </row>
    <row r="339" spans="1:27" ht="15.75" customHeight="1" x14ac:dyDescent="0.25">
      <c r="A339" s="96" t="s">
        <v>2490</v>
      </c>
      <c r="B339" s="96" t="s">
        <v>2491</v>
      </c>
      <c r="C339" s="96" t="s">
        <v>1979</v>
      </c>
      <c r="F339" s="97" t="s">
        <v>1979</v>
      </c>
      <c r="G339" s="98">
        <v>34</v>
      </c>
      <c r="H339" s="98">
        <v>8.8000000000000007</v>
      </c>
      <c r="I339" s="98">
        <v>8.8000000000000007</v>
      </c>
      <c r="J339" s="99">
        <v>0.84</v>
      </c>
      <c r="K339" s="99">
        <v>1.9</v>
      </c>
      <c r="L339" s="100">
        <v>-2.2400000000000002</v>
      </c>
      <c r="M339" s="101">
        <v>43282</v>
      </c>
      <c r="N339" s="100">
        <v>-2.2400000000000002</v>
      </c>
      <c r="O339" s="97" t="s">
        <v>2492</v>
      </c>
      <c r="P339" s="97" t="s">
        <v>3152</v>
      </c>
      <c r="Q339" s="102"/>
      <c r="R339" s="100">
        <v>-2.9200000000000004</v>
      </c>
      <c r="S339" s="102"/>
      <c r="T339" s="103">
        <v>3</v>
      </c>
      <c r="U339" s="103">
        <v>3</v>
      </c>
      <c r="V339" s="104">
        <v>5.2</v>
      </c>
      <c r="W339" s="105">
        <v>0.59</v>
      </c>
      <c r="X339" s="106">
        <v>177</v>
      </c>
      <c r="Y339" s="104">
        <v>0.2</v>
      </c>
      <c r="Z339" s="105">
        <v>0.02</v>
      </c>
      <c r="AA339" s="106">
        <v>7</v>
      </c>
    </row>
    <row r="340" spans="1:27" ht="15.75" customHeight="1" x14ac:dyDescent="0.25">
      <c r="A340" s="96" t="s">
        <v>2490</v>
      </c>
      <c r="B340" s="96" t="s">
        <v>2491</v>
      </c>
      <c r="C340" s="96" t="s">
        <v>1980</v>
      </c>
      <c r="F340" s="97" t="s">
        <v>1980</v>
      </c>
      <c r="G340" s="98">
        <v>29</v>
      </c>
      <c r="H340" s="98">
        <v>12.7</v>
      </c>
      <c r="I340" s="98">
        <v>12.7</v>
      </c>
      <c r="J340" s="99">
        <v>0.87</v>
      </c>
      <c r="K340" s="99">
        <v>1.73</v>
      </c>
      <c r="L340" s="100">
        <v>-2.2400000000000002</v>
      </c>
      <c r="M340" s="101">
        <v>43282</v>
      </c>
      <c r="N340" s="100">
        <v>-2.2400000000000002</v>
      </c>
      <c r="O340" s="97" t="s">
        <v>2492</v>
      </c>
      <c r="P340" s="97" t="s">
        <v>3153</v>
      </c>
      <c r="Q340" s="102"/>
      <c r="R340" s="100">
        <v>-3.1700000000000004</v>
      </c>
      <c r="S340" s="102"/>
      <c r="T340" s="103">
        <v>3</v>
      </c>
      <c r="U340" s="103">
        <v>3</v>
      </c>
      <c r="V340" s="104">
        <v>6.9</v>
      </c>
      <c r="W340" s="105">
        <v>0.54</v>
      </c>
      <c r="X340" s="106">
        <v>200</v>
      </c>
      <c r="Y340" s="104">
        <v>1.1000000000000001</v>
      </c>
      <c r="Z340" s="105">
        <v>0.09</v>
      </c>
      <c r="AA340" s="106">
        <v>32</v>
      </c>
    </row>
    <row r="341" spans="1:27" ht="15.75" customHeight="1" x14ac:dyDescent="0.25">
      <c r="A341" s="96" t="s">
        <v>2490</v>
      </c>
      <c r="B341" s="96" t="s">
        <v>2491</v>
      </c>
      <c r="C341" s="96" t="s">
        <v>1981</v>
      </c>
      <c r="F341" s="97" t="s">
        <v>1981</v>
      </c>
      <c r="G341" s="98">
        <v>12.5</v>
      </c>
      <c r="H341" s="98">
        <v>12.3</v>
      </c>
      <c r="I341" s="98">
        <v>12.3</v>
      </c>
      <c r="J341" s="99">
        <v>1.05</v>
      </c>
      <c r="K341" s="99">
        <v>2.17</v>
      </c>
      <c r="L341" s="100">
        <v>-2.2400000000000002</v>
      </c>
      <c r="M341" s="101">
        <v>43282</v>
      </c>
      <c r="N341" s="100">
        <v>-2.2400000000000002</v>
      </c>
      <c r="O341" s="97" t="s">
        <v>2492</v>
      </c>
      <c r="P341" s="97" t="s">
        <v>3154</v>
      </c>
      <c r="Q341" s="102"/>
      <c r="R341" s="100">
        <v>-3.1700000000000004</v>
      </c>
      <c r="S341" s="102"/>
      <c r="T341" s="103">
        <v>3</v>
      </c>
      <c r="U341" s="103">
        <v>3</v>
      </c>
      <c r="V341" s="104">
        <v>7.6</v>
      </c>
      <c r="W341" s="105">
        <v>0.62</v>
      </c>
      <c r="X341" s="106">
        <v>95</v>
      </c>
      <c r="Y341" s="104">
        <v>0.2</v>
      </c>
      <c r="Z341" s="105">
        <v>0.02</v>
      </c>
      <c r="AA341" s="106">
        <v>3</v>
      </c>
    </row>
    <row r="342" spans="1:27" ht="15.75" customHeight="1" x14ac:dyDescent="0.25">
      <c r="A342" s="96" t="s">
        <v>2490</v>
      </c>
      <c r="B342" s="96" t="s">
        <v>2491</v>
      </c>
      <c r="C342" s="96" t="s">
        <v>1982</v>
      </c>
      <c r="F342" s="97" t="s">
        <v>1982</v>
      </c>
      <c r="G342" s="98">
        <v>9</v>
      </c>
      <c r="H342" s="98">
        <v>7.5</v>
      </c>
      <c r="I342" s="98">
        <v>7.5</v>
      </c>
      <c r="J342" s="99">
        <v>0.68</v>
      </c>
      <c r="K342" s="99">
        <v>1.08</v>
      </c>
      <c r="L342" s="100">
        <v>-2.2400000000000002</v>
      </c>
      <c r="M342" s="101">
        <v>43282</v>
      </c>
      <c r="N342" s="100">
        <v>-2.2400000000000002</v>
      </c>
      <c r="O342" s="97" t="s">
        <v>2492</v>
      </c>
      <c r="P342" s="97" t="s">
        <v>3155</v>
      </c>
      <c r="Q342" s="102"/>
      <c r="R342" s="100">
        <v>-3.1700000000000004</v>
      </c>
      <c r="S342" s="102"/>
      <c r="T342" s="103">
        <v>3</v>
      </c>
      <c r="U342" s="103">
        <v>3</v>
      </c>
      <c r="V342" s="104">
        <v>1.7</v>
      </c>
      <c r="W342" s="105">
        <v>0.23</v>
      </c>
      <c r="X342" s="106">
        <v>15</v>
      </c>
      <c r="Y342" s="104">
        <v>1</v>
      </c>
      <c r="Z342" s="105">
        <v>0.14000000000000001</v>
      </c>
      <c r="AA342" s="106">
        <v>9</v>
      </c>
    </row>
    <row r="343" spans="1:27" ht="15.75" customHeight="1" x14ac:dyDescent="0.25">
      <c r="A343" s="96" t="s">
        <v>2490</v>
      </c>
      <c r="B343" s="96" t="s">
        <v>2491</v>
      </c>
      <c r="C343" s="96" t="s">
        <v>1983</v>
      </c>
      <c r="F343" s="97" t="s">
        <v>1983</v>
      </c>
      <c r="G343" s="98">
        <v>32.5</v>
      </c>
      <c r="H343" s="98">
        <v>7.3</v>
      </c>
      <c r="I343" s="98">
        <v>7.3</v>
      </c>
      <c r="J343" s="99">
        <v>0.68</v>
      </c>
      <c r="K343" s="99">
        <v>0.98</v>
      </c>
      <c r="L343" s="100">
        <v>-2.2400000000000002</v>
      </c>
      <c r="M343" s="101">
        <v>43282</v>
      </c>
      <c r="N343" s="100">
        <v>-2.2400000000000002</v>
      </c>
      <c r="O343" s="97" t="s">
        <v>2492</v>
      </c>
      <c r="P343" s="97" t="s">
        <v>3156</v>
      </c>
      <c r="Q343" s="102"/>
      <c r="R343" s="100">
        <v>-3.1700000000000004</v>
      </c>
      <c r="S343" s="102"/>
      <c r="T343" s="103">
        <v>3</v>
      </c>
      <c r="U343" s="103">
        <v>3</v>
      </c>
      <c r="V343" s="104">
        <v>1.3</v>
      </c>
      <c r="W343" s="105">
        <v>0.17</v>
      </c>
      <c r="X343" s="106">
        <v>42</v>
      </c>
      <c r="Y343" s="104">
        <v>0.8</v>
      </c>
      <c r="Z343" s="105">
        <v>0.11</v>
      </c>
      <c r="AA343" s="106">
        <v>26</v>
      </c>
    </row>
    <row r="344" spans="1:27" ht="15.75" customHeight="1" x14ac:dyDescent="0.25">
      <c r="A344" s="96" t="s">
        <v>2490</v>
      </c>
      <c r="B344" s="96" t="s">
        <v>2491</v>
      </c>
      <c r="C344" s="96" t="s">
        <v>1984</v>
      </c>
      <c r="F344" s="97" t="s">
        <v>1984</v>
      </c>
      <c r="G344" s="98">
        <v>30.5</v>
      </c>
      <c r="H344" s="98">
        <v>5.7</v>
      </c>
      <c r="I344" s="98">
        <v>5.7</v>
      </c>
      <c r="J344" s="99">
        <v>0.62</v>
      </c>
      <c r="K344" s="99">
        <v>0.85</v>
      </c>
      <c r="L344" s="100">
        <v>-2.2400000000000002</v>
      </c>
      <c r="M344" s="101">
        <v>43282</v>
      </c>
      <c r="N344" s="100">
        <v>-2.2400000000000002</v>
      </c>
      <c r="O344" s="97" t="s">
        <v>2492</v>
      </c>
      <c r="P344" s="97" t="s">
        <v>3157</v>
      </c>
      <c r="Q344" s="102"/>
      <c r="R344" s="100">
        <v>-3.1700000000000004</v>
      </c>
      <c r="S344" s="102"/>
      <c r="T344" s="103">
        <v>2.5099999999999998</v>
      </c>
      <c r="U344" s="103">
        <v>2.5099999999999998</v>
      </c>
      <c r="V344" s="104">
        <v>1</v>
      </c>
      <c r="W344" s="105">
        <v>0.17</v>
      </c>
      <c r="X344" s="106">
        <v>31</v>
      </c>
      <c r="Y344" s="104">
        <v>0.6</v>
      </c>
      <c r="Z344" s="105">
        <v>0.11</v>
      </c>
      <c r="AA344" s="106">
        <v>18</v>
      </c>
    </row>
    <row r="345" spans="1:27" ht="15.75" customHeight="1" x14ac:dyDescent="0.25">
      <c r="A345" s="96" t="s">
        <v>2490</v>
      </c>
      <c r="B345" s="96" t="s">
        <v>2491</v>
      </c>
      <c r="C345" s="96" t="s">
        <v>1985</v>
      </c>
      <c r="F345" s="97" t="s">
        <v>1985</v>
      </c>
      <c r="G345" s="98">
        <v>12.5</v>
      </c>
      <c r="H345" s="98">
        <v>9.4</v>
      </c>
      <c r="I345" s="98">
        <v>9.4</v>
      </c>
      <c r="J345" s="99">
        <v>0.86</v>
      </c>
      <c r="K345" s="99">
        <v>1.43</v>
      </c>
      <c r="L345" s="100">
        <v>-2.23</v>
      </c>
      <c r="M345" s="101">
        <v>43282</v>
      </c>
      <c r="N345" s="100">
        <v>-2.23</v>
      </c>
      <c r="O345" s="97" t="s">
        <v>2492</v>
      </c>
      <c r="P345" s="97" t="s">
        <v>3158</v>
      </c>
      <c r="Q345" s="102"/>
      <c r="R345" s="100">
        <v>-3.4200000000000004</v>
      </c>
      <c r="S345" s="102"/>
      <c r="T345" s="103">
        <v>3</v>
      </c>
      <c r="U345" s="103">
        <v>3</v>
      </c>
      <c r="V345" s="104">
        <v>2.9</v>
      </c>
      <c r="W345" s="105">
        <v>0.3</v>
      </c>
      <c r="X345" s="106">
        <v>36</v>
      </c>
      <c r="Y345" s="104">
        <v>1.4</v>
      </c>
      <c r="Z345" s="105">
        <v>0.15</v>
      </c>
      <c r="AA345" s="106">
        <v>18</v>
      </c>
    </row>
    <row r="346" spans="1:27" ht="15.75" customHeight="1" x14ac:dyDescent="0.25">
      <c r="A346" s="96" t="s">
        <v>2490</v>
      </c>
      <c r="B346" s="96" t="s">
        <v>2491</v>
      </c>
      <c r="C346" s="96" t="s">
        <v>1986</v>
      </c>
      <c r="F346" s="97" t="s">
        <v>1986</v>
      </c>
      <c r="G346" s="98">
        <v>29.5</v>
      </c>
      <c r="H346" s="98">
        <v>5.5</v>
      </c>
      <c r="I346" s="98">
        <v>5.5</v>
      </c>
      <c r="J346" s="99">
        <v>0.86</v>
      </c>
      <c r="K346" s="99">
        <v>1.4</v>
      </c>
      <c r="L346" s="100">
        <v>-2.2000000000000002</v>
      </c>
      <c r="M346" s="101">
        <v>43282</v>
      </c>
      <c r="N346" s="100">
        <v>-2.2000000000000002</v>
      </c>
      <c r="O346" s="97" t="s">
        <v>2492</v>
      </c>
      <c r="P346" s="97" t="s">
        <v>3159</v>
      </c>
      <c r="Q346" s="102"/>
      <c r="R346" s="100">
        <v>-3.1700000000000004</v>
      </c>
      <c r="S346" s="102"/>
      <c r="T346" s="103">
        <v>2.44</v>
      </c>
      <c r="U346" s="103">
        <v>2.44</v>
      </c>
      <c r="V346" s="104">
        <v>1.8</v>
      </c>
      <c r="W346" s="105">
        <v>0.32</v>
      </c>
      <c r="X346" s="106">
        <v>53</v>
      </c>
      <c r="Y346" s="104">
        <v>0.2</v>
      </c>
      <c r="Z346" s="105">
        <v>0.03</v>
      </c>
      <c r="AA346" s="106">
        <v>6</v>
      </c>
    </row>
    <row r="347" spans="1:27" ht="15.75" customHeight="1" x14ac:dyDescent="0.25">
      <c r="A347" s="96" t="s">
        <v>2490</v>
      </c>
      <c r="B347" s="96" t="s">
        <v>2491</v>
      </c>
      <c r="C347" s="96" t="s">
        <v>1987</v>
      </c>
      <c r="F347" s="97" t="s">
        <v>1987</v>
      </c>
      <c r="G347" s="98">
        <v>13</v>
      </c>
      <c r="H347" s="98">
        <v>12.7</v>
      </c>
      <c r="I347" s="98">
        <v>12.7</v>
      </c>
      <c r="J347" s="99">
        <v>0.84</v>
      </c>
      <c r="K347" s="99">
        <v>1.47</v>
      </c>
      <c r="L347" s="100">
        <v>-2.2000000000000002</v>
      </c>
      <c r="M347" s="101">
        <v>43282</v>
      </c>
      <c r="N347" s="100">
        <v>-2.2000000000000002</v>
      </c>
      <c r="O347" s="97" t="s">
        <v>2492</v>
      </c>
      <c r="P347" s="97" t="s">
        <v>3160</v>
      </c>
      <c r="Q347" s="102"/>
      <c r="R347" s="100">
        <v>-3.1700000000000004</v>
      </c>
      <c r="S347" s="102"/>
      <c r="T347" s="103">
        <v>3</v>
      </c>
      <c r="U347" s="103">
        <v>3</v>
      </c>
      <c r="V347" s="104">
        <v>4.0999999999999996</v>
      </c>
      <c r="W347" s="105">
        <v>0.32</v>
      </c>
      <c r="X347" s="106">
        <v>53</v>
      </c>
      <c r="Y347" s="104">
        <v>1.4</v>
      </c>
      <c r="Z347" s="105">
        <v>0.11</v>
      </c>
      <c r="AA347" s="106">
        <v>18</v>
      </c>
    </row>
    <row r="348" spans="1:27" ht="15.75" customHeight="1" x14ac:dyDescent="0.25">
      <c r="A348" s="96" t="s">
        <v>2490</v>
      </c>
      <c r="B348" s="96" t="s">
        <v>2491</v>
      </c>
      <c r="C348" s="96" t="s">
        <v>1988</v>
      </c>
      <c r="F348" s="97" t="s">
        <v>1988</v>
      </c>
      <c r="G348" s="98">
        <v>22</v>
      </c>
      <c r="H348" s="98">
        <v>3.5</v>
      </c>
      <c r="I348" s="98">
        <v>3.5</v>
      </c>
      <c r="J348" s="99">
        <v>0.62</v>
      </c>
      <c r="K348" s="99">
        <v>1.37</v>
      </c>
      <c r="L348" s="100">
        <v>-2.2000000000000002</v>
      </c>
      <c r="M348" s="101">
        <v>43282</v>
      </c>
      <c r="N348" s="100">
        <v>-2.2000000000000002</v>
      </c>
      <c r="O348" s="97" t="s">
        <v>2492</v>
      </c>
      <c r="P348" s="97" t="s">
        <v>3161</v>
      </c>
      <c r="Q348" s="102"/>
      <c r="R348" s="100">
        <v>-3.1700000000000004</v>
      </c>
      <c r="S348" s="102"/>
      <c r="T348" s="103">
        <v>1.67</v>
      </c>
      <c r="U348" s="103">
        <v>1.67</v>
      </c>
      <c r="V348" s="104">
        <v>1.5</v>
      </c>
      <c r="W348" s="105">
        <v>0.44</v>
      </c>
      <c r="X348" s="106">
        <v>33</v>
      </c>
      <c r="Y348" s="104">
        <v>0.5</v>
      </c>
      <c r="Z348" s="105">
        <v>0.15</v>
      </c>
      <c r="AA348" s="106">
        <v>11</v>
      </c>
    </row>
    <row r="349" spans="1:27" ht="15.75" customHeight="1" x14ac:dyDescent="0.25">
      <c r="A349" s="96" t="s">
        <v>2490</v>
      </c>
      <c r="B349" s="96" t="s">
        <v>2491</v>
      </c>
      <c r="C349" s="96" t="s">
        <v>1989</v>
      </c>
      <c r="F349" s="97" t="s">
        <v>1989</v>
      </c>
      <c r="G349" s="98">
        <v>8</v>
      </c>
      <c r="H349" s="98">
        <v>19.5</v>
      </c>
      <c r="I349" s="98">
        <v>19.5</v>
      </c>
      <c r="J349" s="99">
        <v>0.62</v>
      </c>
      <c r="K349" s="99">
        <v>1.08</v>
      </c>
      <c r="L349" s="100">
        <v>-2.2000000000000002</v>
      </c>
      <c r="M349" s="101">
        <v>43282</v>
      </c>
      <c r="N349" s="100">
        <v>-2.2000000000000002</v>
      </c>
      <c r="O349" s="97" t="s">
        <v>2492</v>
      </c>
      <c r="P349" s="97" t="s">
        <v>3162</v>
      </c>
      <c r="Q349" s="102"/>
      <c r="R349" s="100">
        <v>-3.1700000000000004</v>
      </c>
      <c r="S349" s="102"/>
      <c r="T349" s="103">
        <v>3</v>
      </c>
      <c r="U349" s="103">
        <v>3</v>
      </c>
      <c r="V349" s="104">
        <v>5.5</v>
      </c>
      <c r="W349" s="105">
        <v>0.28000000000000003</v>
      </c>
      <c r="X349" s="106">
        <v>44</v>
      </c>
      <c r="Y349" s="104">
        <v>4.3</v>
      </c>
      <c r="Z349" s="105">
        <v>0.22</v>
      </c>
      <c r="AA349" s="106">
        <v>34</v>
      </c>
    </row>
    <row r="350" spans="1:27" ht="15.75" customHeight="1" x14ac:dyDescent="0.25">
      <c r="A350" s="96" t="s">
        <v>2490</v>
      </c>
      <c r="B350" s="96" t="s">
        <v>2491</v>
      </c>
      <c r="C350" s="96" t="s">
        <v>1990</v>
      </c>
      <c r="F350" s="97" t="s">
        <v>1990</v>
      </c>
      <c r="G350" s="98">
        <v>20</v>
      </c>
      <c r="H350" s="98">
        <v>6</v>
      </c>
      <c r="I350" s="98">
        <v>6</v>
      </c>
      <c r="J350" s="99">
        <v>0.71</v>
      </c>
      <c r="K350" s="99">
        <v>1.71</v>
      </c>
      <c r="L350" s="100">
        <v>-2.2000000000000002</v>
      </c>
      <c r="M350" s="101">
        <v>43282</v>
      </c>
      <c r="N350" s="100">
        <v>-2.2000000000000002</v>
      </c>
      <c r="O350" s="97" t="s">
        <v>2492</v>
      </c>
      <c r="P350" s="97" t="s">
        <v>3163</v>
      </c>
      <c r="Q350" s="102"/>
      <c r="R350" s="100">
        <v>-3.1700000000000004</v>
      </c>
      <c r="S350" s="102"/>
      <c r="T350" s="103">
        <v>2.67</v>
      </c>
      <c r="U350" s="103">
        <v>2.67</v>
      </c>
      <c r="V350" s="104">
        <v>3.2</v>
      </c>
      <c r="W350" s="105">
        <v>0.54</v>
      </c>
      <c r="X350" s="106">
        <v>64</v>
      </c>
      <c r="Y350" s="104">
        <v>0.5</v>
      </c>
      <c r="Z350" s="105">
        <v>0.08</v>
      </c>
      <c r="AA350" s="106">
        <v>10</v>
      </c>
    </row>
    <row r="351" spans="1:27" ht="15.75" customHeight="1" x14ac:dyDescent="0.25">
      <c r="A351" s="96" t="s">
        <v>2490</v>
      </c>
      <c r="B351" s="96" t="s">
        <v>2491</v>
      </c>
      <c r="C351" s="96" t="s">
        <v>1991</v>
      </c>
      <c r="F351" s="97" t="s">
        <v>1991</v>
      </c>
      <c r="G351" s="98">
        <v>16</v>
      </c>
      <c r="H351" s="98">
        <v>7</v>
      </c>
      <c r="I351" s="98">
        <v>7</v>
      </c>
      <c r="J351" s="99">
        <v>0.46</v>
      </c>
      <c r="K351" s="99">
        <v>0.83</v>
      </c>
      <c r="L351" s="100">
        <v>-2.2000000000000002</v>
      </c>
      <c r="M351" s="101">
        <v>43282</v>
      </c>
      <c r="N351" s="100">
        <v>-2.2000000000000002</v>
      </c>
      <c r="O351" s="97" t="s">
        <v>2492</v>
      </c>
      <c r="P351" s="97" t="s">
        <v>3164</v>
      </c>
      <c r="Q351" s="102"/>
      <c r="R351" s="100">
        <v>-3.1700000000000004</v>
      </c>
      <c r="S351" s="102"/>
      <c r="T351" s="103">
        <v>3</v>
      </c>
      <c r="U351" s="103">
        <v>3</v>
      </c>
      <c r="V351" s="104">
        <v>1.8</v>
      </c>
      <c r="W351" s="105">
        <v>0.26</v>
      </c>
      <c r="X351" s="106">
        <v>29</v>
      </c>
      <c r="Y351" s="104">
        <v>1</v>
      </c>
      <c r="Z351" s="105">
        <v>0.14000000000000001</v>
      </c>
      <c r="AA351" s="106">
        <v>16</v>
      </c>
    </row>
    <row r="352" spans="1:27" ht="15.75" customHeight="1" x14ac:dyDescent="0.25">
      <c r="A352" s="96" t="s">
        <v>2490</v>
      </c>
      <c r="B352" s="96" t="s">
        <v>2491</v>
      </c>
      <c r="C352" s="96" t="s">
        <v>1992</v>
      </c>
      <c r="F352" s="97" t="s">
        <v>1992</v>
      </c>
      <c r="G352" s="98">
        <v>11</v>
      </c>
      <c r="H352" s="98">
        <v>3.8</v>
      </c>
      <c r="I352" s="98">
        <v>3.8</v>
      </c>
      <c r="J352" s="99">
        <v>0.86</v>
      </c>
      <c r="K352" s="99">
        <v>1.24</v>
      </c>
      <c r="L352" s="100">
        <v>-2.2000000000000002</v>
      </c>
      <c r="M352" s="101">
        <v>43282</v>
      </c>
      <c r="N352" s="100">
        <v>-2.2000000000000002</v>
      </c>
      <c r="O352" s="97" t="s">
        <v>2492</v>
      </c>
      <c r="P352" s="97" t="s">
        <v>3165</v>
      </c>
      <c r="Q352" s="102"/>
      <c r="R352" s="100">
        <v>-3.1700000000000004</v>
      </c>
      <c r="S352" s="102"/>
      <c r="T352" s="103">
        <v>1.83</v>
      </c>
      <c r="U352" s="103">
        <v>1.83</v>
      </c>
      <c r="V352" s="104">
        <v>1.2</v>
      </c>
      <c r="W352" s="105">
        <v>0.33</v>
      </c>
      <c r="X352" s="106">
        <v>13</v>
      </c>
      <c r="Y352" s="104">
        <v>0.1</v>
      </c>
      <c r="Z352" s="105">
        <v>0.03</v>
      </c>
      <c r="AA352" s="106">
        <v>1</v>
      </c>
    </row>
    <row r="353" spans="1:27" ht="15.75" customHeight="1" x14ac:dyDescent="0.25">
      <c r="A353" s="96" t="s">
        <v>2490</v>
      </c>
      <c r="B353" s="96" t="s">
        <v>2491</v>
      </c>
      <c r="C353" s="96" t="s">
        <v>1993</v>
      </c>
      <c r="F353" s="97" t="s">
        <v>1993</v>
      </c>
      <c r="G353" s="98">
        <v>22</v>
      </c>
      <c r="H353" s="98">
        <v>3</v>
      </c>
      <c r="I353" s="98">
        <v>3</v>
      </c>
      <c r="J353" s="99">
        <v>0.25</v>
      </c>
      <c r="K353" s="99">
        <v>0.97</v>
      </c>
      <c r="L353" s="100">
        <v>-2.2000000000000002</v>
      </c>
      <c r="M353" s="101">
        <v>43282</v>
      </c>
      <c r="N353" s="100">
        <v>-2.2000000000000002</v>
      </c>
      <c r="O353" s="97" t="s">
        <v>2492</v>
      </c>
      <c r="P353" s="97" t="s">
        <v>3166</v>
      </c>
      <c r="Q353" s="102"/>
      <c r="R353" s="100">
        <v>-3.1700000000000004</v>
      </c>
      <c r="S353" s="102"/>
      <c r="T353" s="103">
        <v>1.33</v>
      </c>
      <c r="U353" s="103">
        <v>1.33</v>
      </c>
      <c r="V353" s="104">
        <v>1.2</v>
      </c>
      <c r="W353" s="105">
        <v>0.4</v>
      </c>
      <c r="X353" s="106">
        <v>26</v>
      </c>
      <c r="Y353" s="104">
        <v>1</v>
      </c>
      <c r="Z353" s="105">
        <v>0.32</v>
      </c>
      <c r="AA353" s="106">
        <v>22</v>
      </c>
    </row>
    <row r="354" spans="1:27" ht="15.75" customHeight="1" x14ac:dyDescent="0.25">
      <c r="A354" s="96" t="s">
        <v>2490</v>
      </c>
      <c r="B354" s="96" t="s">
        <v>2491</v>
      </c>
      <c r="C354" s="96" t="s">
        <v>1994</v>
      </c>
      <c r="F354" s="97" t="s">
        <v>1994</v>
      </c>
      <c r="G354" s="98">
        <v>25</v>
      </c>
      <c r="H354" s="98">
        <v>11</v>
      </c>
      <c r="I354" s="98">
        <v>11</v>
      </c>
      <c r="J354" s="99">
        <v>0.96</v>
      </c>
      <c r="K354" s="99">
        <v>1.1399999999999999</v>
      </c>
      <c r="L354" s="100">
        <v>-2.2400000000000002</v>
      </c>
      <c r="M354" s="101">
        <v>43282</v>
      </c>
      <c r="N354" s="100">
        <v>-2.2400000000000002</v>
      </c>
      <c r="O354" s="97" t="s">
        <v>2492</v>
      </c>
      <c r="P354" s="97" t="s">
        <v>3167</v>
      </c>
      <c r="Q354" s="102"/>
      <c r="R354" s="100">
        <v>-3.1700000000000004</v>
      </c>
      <c r="S354" s="102"/>
      <c r="T354" s="103">
        <v>3</v>
      </c>
      <c r="U354" s="103">
        <v>3</v>
      </c>
      <c r="V354" s="104">
        <v>1.2</v>
      </c>
      <c r="W354" s="105">
        <v>0.11</v>
      </c>
      <c r="X354" s="106">
        <v>30</v>
      </c>
      <c r="Y354" s="104">
        <v>0</v>
      </c>
      <c r="Z354" s="105">
        <v>0</v>
      </c>
      <c r="AA354" s="106">
        <v>0</v>
      </c>
    </row>
    <row r="355" spans="1:27" ht="15.75" customHeight="1" x14ac:dyDescent="0.25">
      <c r="A355" s="96" t="s">
        <v>2490</v>
      </c>
      <c r="B355" s="96" t="s">
        <v>2491</v>
      </c>
      <c r="C355" s="96" t="s">
        <v>1995</v>
      </c>
      <c r="F355" s="97" t="s">
        <v>1995</v>
      </c>
      <c r="G355" s="98">
        <v>26.5</v>
      </c>
      <c r="H355" s="98">
        <v>5.5</v>
      </c>
      <c r="I355" s="98">
        <v>5.5</v>
      </c>
      <c r="J355" s="99">
        <v>0.79</v>
      </c>
      <c r="K355" s="99">
        <v>1.0900000000000001</v>
      </c>
      <c r="L355" s="100">
        <v>-2.2400000000000002</v>
      </c>
      <c r="M355" s="101">
        <v>43282</v>
      </c>
      <c r="N355" s="100">
        <v>-2.2400000000000002</v>
      </c>
      <c r="O355" s="97" t="s">
        <v>2492</v>
      </c>
      <c r="P355" s="97" t="s">
        <v>3168</v>
      </c>
      <c r="Q355" s="102"/>
      <c r="R355" s="100">
        <v>-3.1700000000000004</v>
      </c>
      <c r="S355" s="102"/>
      <c r="T355" s="103">
        <v>2.44</v>
      </c>
      <c r="U355" s="103">
        <v>2.44</v>
      </c>
      <c r="V355" s="104">
        <v>0.9</v>
      </c>
      <c r="W355" s="105">
        <v>0.16</v>
      </c>
      <c r="X355" s="106">
        <v>24</v>
      </c>
      <c r="Y355" s="104">
        <v>0.2</v>
      </c>
      <c r="Z355" s="105">
        <v>0.04</v>
      </c>
      <c r="AA355" s="106">
        <v>5</v>
      </c>
    </row>
    <row r="356" spans="1:27" ht="15.75" customHeight="1" x14ac:dyDescent="0.25">
      <c r="A356" s="96" t="s">
        <v>2490</v>
      </c>
      <c r="B356" s="96" t="s">
        <v>2491</v>
      </c>
      <c r="C356" s="96" t="s">
        <v>1996</v>
      </c>
      <c r="F356" s="97" t="s">
        <v>1996</v>
      </c>
      <c r="G356" s="98">
        <v>23</v>
      </c>
      <c r="H356" s="98">
        <v>7.2</v>
      </c>
      <c r="I356" s="98">
        <v>7.2</v>
      </c>
      <c r="J356" s="99">
        <v>0.73</v>
      </c>
      <c r="K356" s="99">
        <v>1</v>
      </c>
      <c r="L356" s="100">
        <v>-2.2400000000000002</v>
      </c>
      <c r="M356" s="101">
        <v>43282</v>
      </c>
      <c r="N356" s="100">
        <v>-2.2400000000000002</v>
      </c>
      <c r="O356" s="97" t="s">
        <v>2492</v>
      </c>
      <c r="P356" s="97" t="s">
        <v>3169</v>
      </c>
      <c r="Q356" s="102"/>
      <c r="R356" s="100">
        <v>-3.1700000000000004</v>
      </c>
      <c r="S356" s="102"/>
      <c r="T356" s="103">
        <v>3</v>
      </c>
      <c r="U356" s="103">
        <v>3</v>
      </c>
      <c r="V356" s="104">
        <v>1.2</v>
      </c>
      <c r="W356" s="105">
        <v>0.17</v>
      </c>
      <c r="X356" s="106">
        <v>28</v>
      </c>
      <c r="Y356" s="104">
        <v>0.5</v>
      </c>
      <c r="Z356" s="105">
        <v>7.0000000000000007E-2</v>
      </c>
      <c r="AA356" s="106">
        <v>12</v>
      </c>
    </row>
    <row r="357" spans="1:27" ht="15.75" customHeight="1" x14ac:dyDescent="0.25">
      <c r="A357" s="96" t="s">
        <v>2490</v>
      </c>
      <c r="B357" s="96" t="s">
        <v>2491</v>
      </c>
      <c r="C357" s="96" t="s">
        <v>1997</v>
      </c>
      <c r="F357" s="97" t="s">
        <v>1997</v>
      </c>
      <c r="G357" s="98">
        <v>21</v>
      </c>
      <c r="H357" s="98">
        <v>9.5</v>
      </c>
      <c r="I357" s="98">
        <v>9.5</v>
      </c>
      <c r="J357" s="99">
        <v>0.74</v>
      </c>
      <c r="K357" s="99">
        <v>0.96</v>
      </c>
      <c r="L357" s="100">
        <v>-2.2400000000000002</v>
      </c>
      <c r="M357" s="101">
        <v>43282</v>
      </c>
      <c r="N357" s="100">
        <v>-2.2400000000000002</v>
      </c>
      <c r="O357" s="97" t="s">
        <v>2492</v>
      </c>
      <c r="P357" s="97" t="s">
        <v>3170</v>
      </c>
      <c r="Q357" s="102"/>
      <c r="R357" s="100">
        <v>-3.1700000000000004</v>
      </c>
      <c r="S357" s="102"/>
      <c r="T357" s="103">
        <v>3</v>
      </c>
      <c r="U357" s="103">
        <v>3</v>
      </c>
      <c r="V357" s="104">
        <v>1.6</v>
      </c>
      <c r="W357" s="105">
        <v>0.16</v>
      </c>
      <c r="X357" s="106">
        <v>34</v>
      </c>
      <c r="Y357" s="104">
        <v>1.1000000000000001</v>
      </c>
      <c r="Z357" s="105">
        <v>0.11</v>
      </c>
      <c r="AA357" s="106">
        <v>23</v>
      </c>
    </row>
    <row r="358" spans="1:27" ht="15.75" customHeight="1" x14ac:dyDescent="0.25">
      <c r="A358" s="96" t="s">
        <v>2490</v>
      </c>
      <c r="B358" s="96" t="s">
        <v>2491</v>
      </c>
      <c r="C358" s="96" t="s">
        <v>1998</v>
      </c>
      <c r="F358" s="97" t="s">
        <v>1998</v>
      </c>
      <c r="G358" s="98">
        <v>34</v>
      </c>
      <c r="H358" s="98">
        <v>3.5</v>
      </c>
      <c r="I358" s="98">
        <v>3.5</v>
      </c>
      <c r="J358" s="99">
        <v>0.36</v>
      </c>
      <c r="K358" s="99">
        <v>1</v>
      </c>
      <c r="L358" s="100">
        <v>-2.2400000000000002</v>
      </c>
      <c r="M358" s="101">
        <v>43282</v>
      </c>
      <c r="N358" s="100">
        <v>-2.2400000000000002</v>
      </c>
      <c r="O358" s="97" t="s">
        <v>2492</v>
      </c>
      <c r="P358" s="97" t="s">
        <v>3171</v>
      </c>
      <c r="Q358" s="102"/>
      <c r="R358" s="100">
        <v>-3.1700000000000004</v>
      </c>
      <c r="S358" s="102"/>
      <c r="T358" s="103">
        <v>1.67</v>
      </c>
      <c r="U358" s="103">
        <v>1.67</v>
      </c>
      <c r="V358" s="104">
        <v>1.3</v>
      </c>
      <c r="W358" s="105">
        <v>0.37</v>
      </c>
      <c r="X358" s="106">
        <v>44</v>
      </c>
      <c r="Y358" s="104">
        <v>0.6</v>
      </c>
      <c r="Z358" s="105">
        <v>0.17</v>
      </c>
      <c r="AA358" s="106">
        <v>20</v>
      </c>
    </row>
    <row r="359" spans="1:27" ht="15.75" customHeight="1" x14ac:dyDescent="0.25">
      <c r="A359" s="96" t="s">
        <v>2490</v>
      </c>
      <c r="B359" s="96" t="s">
        <v>2491</v>
      </c>
      <c r="C359" s="96" t="s">
        <v>1999</v>
      </c>
      <c r="F359" s="97" t="s">
        <v>1999</v>
      </c>
      <c r="G359" s="98">
        <v>66</v>
      </c>
      <c r="H359" s="98">
        <v>8</v>
      </c>
      <c r="I359" s="98">
        <v>8</v>
      </c>
      <c r="J359" s="99">
        <v>0.98</v>
      </c>
      <c r="K359" s="99">
        <v>1.3</v>
      </c>
      <c r="L359" s="100">
        <v>-2.2400000000000002</v>
      </c>
      <c r="M359" s="101">
        <v>43282</v>
      </c>
      <c r="N359" s="100">
        <v>-2.2400000000000002</v>
      </c>
      <c r="O359" s="97" t="s">
        <v>2492</v>
      </c>
      <c r="P359" s="97" t="s">
        <v>3172</v>
      </c>
      <c r="Q359" s="102"/>
      <c r="R359" s="100">
        <v>-3.1700000000000004</v>
      </c>
      <c r="S359" s="102"/>
      <c r="T359" s="103">
        <v>3</v>
      </c>
      <c r="U359" s="103">
        <v>3</v>
      </c>
      <c r="V359" s="104">
        <v>1.7</v>
      </c>
      <c r="W359" s="105">
        <v>0.21</v>
      </c>
      <c r="X359" s="106">
        <v>112</v>
      </c>
      <c r="Y359" s="104">
        <v>0.1</v>
      </c>
      <c r="Z359" s="105">
        <v>0.02</v>
      </c>
      <c r="AA359" s="106">
        <v>7</v>
      </c>
    </row>
    <row r="360" spans="1:27" ht="15.75" customHeight="1" x14ac:dyDescent="0.25">
      <c r="A360" s="96" t="s">
        <v>2490</v>
      </c>
      <c r="B360" s="96" t="s">
        <v>2491</v>
      </c>
      <c r="C360" s="96" t="s">
        <v>2000</v>
      </c>
      <c r="F360" s="97" t="s">
        <v>2000</v>
      </c>
      <c r="G360" s="98">
        <v>41</v>
      </c>
      <c r="H360" s="98">
        <v>7</v>
      </c>
      <c r="I360" s="98">
        <v>7</v>
      </c>
      <c r="J360" s="99">
        <v>0.96</v>
      </c>
      <c r="K360" s="99">
        <v>1.3</v>
      </c>
      <c r="L360" s="100">
        <v>-2.2400000000000002</v>
      </c>
      <c r="M360" s="101">
        <v>43282</v>
      </c>
      <c r="N360" s="100">
        <v>-2.2400000000000002</v>
      </c>
      <c r="O360" s="97" t="s">
        <v>2492</v>
      </c>
      <c r="P360" s="97" t="s">
        <v>3173</v>
      </c>
      <c r="Q360" s="102"/>
      <c r="R360" s="100">
        <v>-3.1700000000000004</v>
      </c>
      <c r="S360" s="102"/>
      <c r="T360" s="103">
        <v>3</v>
      </c>
      <c r="U360" s="103">
        <v>3</v>
      </c>
      <c r="V360" s="104">
        <v>1.9</v>
      </c>
      <c r="W360" s="105">
        <v>0.28000000000000003</v>
      </c>
      <c r="X360" s="106">
        <v>78</v>
      </c>
      <c r="Y360" s="104">
        <v>0.4</v>
      </c>
      <c r="Z360" s="105">
        <v>0.05</v>
      </c>
      <c r="AA360" s="106">
        <v>16</v>
      </c>
    </row>
    <row r="361" spans="1:27" ht="15.75" customHeight="1" x14ac:dyDescent="0.25">
      <c r="A361" s="96" t="s">
        <v>2490</v>
      </c>
      <c r="B361" s="96" t="s">
        <v>2491</v>
      </c>
      <c r="C361" s="96" t="s">
        <v>2001</v>
      </c>
      <c r="F361" s="97" t="s">
        <v>2001</v>
      </c>
      <c r="G361" s="98">
        <v>50</v>
      </c>
      <c r="H361" s="98">
        <v>6.3</v>
      </c>
      <c r="I361" s="98">
        <v>6.3</v>
      </c>
      <c r="J361" s="99">
        <v>0.86</v>
      </c>
      <c r="K361" s="99">
        <v>1.6</v>
      </c>
      <c r="L361" s="100">
        <v>-2.2400000000000002</v>
      </c>
      <c r="M361" s="101">
        <v>43282</v>
      </c>
      <c r="N361" s="100">
        <v>-2.2400000000000002</v>
      </c>
      <c r="O361" s="97" t="s">
        <v>2492</v>
      </c>
      <c r="P361" s="97" t="s">
        <v>3174</v>
      </c>
      <c r="Q361" s="102"/>
      <c r="R361" s="100">
        <v>-3.1700000000000004</v>
      </c>
      <c r="S361" s="102"/>
      <c r="T361" s="103">
        <v>3</v>
      </c>
      <c r="U361" s="103">
        <v>3</v>
      </c>
      <c r="V361" s="104">
        <v>2.2999999999999998</v>
      </c>
      <c r="W361" s="105">
        <v>0.36</v>
      </c>
      <c r="X361" s="106">
        <v>115</v>
      </c>
      <c r="Y361" s="104">
        <v>0.1</v>
      </c>
      <c r="Z361" s="105">
        <v>0.02</v>
      </c>
      <c r="AA361" s="106">
        <v>5</v>
      </c>
    </row>
    <row r="362" spans="1:27" ht="15.75" customHeight="1" x14ac:dyDescent="0.25">
      <c r="A362" s="96" t="s">
        <v>2490</v>
      </c>
      <c r="B362" s="96" t="s">
        <v>2491</v>
      </c>
      <c r="C362" s="96" t="s">
        <v>2002</v>
      </c>
      <c r="F362" s="97" t="s">
        <v>2002</v>
      </c>
      <c r="G362" s="98">
        <v>51</v>
      </c>
      <c r="H362" s="98">
        <v>6.1</v>
      </c>
      <c r="I362" s="98">
        <v>6.1</v>
      </c>
      <c r="J362" s="99">
        <v>0.78</v>
      </c>
      <c r="K362" s="99">
        <v>1.54</v>
      </c>
      <c r="L362" s="100">
        <v>-2.2400000000000002</v>
      </c>
      <c r="M362" s="101">
        <v>43282</v>
      </c>
      <c r="N362" s="100">
        <v>-2.2400000000000002</v>
      </c>
      <c r="O362" s="97" t="s">
        <v>2492</v>
      </c>
      <c r="P362" s="97" t="s">
        <v>3175</v>
      </c>
      <c r="Q362" s="102"/>
      <c r="R362" s="100">
        <v>-3.1700000000000004</v>
      </c>
      <c r="S362" s="102"/>
      <c r="T362" s="103">
        <v>3</v>
      </c>
      <c r="U362" s="103">
        <v>3</v>
      </c>
      <c r="V362" s="104">
        <v>2.1</v>
      </c>
      <c r="W362" s="105">
        <v>0.35</v>
      </c>
      <c r="X362" s="106">
        <v>107</v>
      </c>
      <c r="Y362" s="104">
        <v>0.2</v>
      </c>
      <c r="Z362" s="105">
        <v>0.03</v>
      </c>
      <c r="AA362" s="106">
        <v>10</v>
      </c>
    </row>
    <row r="363" spans="1:27" ht="15.75" customHeight="1" x14ac:dyDescent="0.25">
      <c r="A363" s="96" t="s">
        <v>2490</v>
      </c>
      <c r="B363" s="96" t="s">
        <v>2491</v>
      </c>
      <c r="C363" s="96" t="s">
        <v>2003</v>
      </c>
      <c r="F363" s="97" t="s">
        <v>2003</v>
      </c>
      <c r="G363" s="98">
        <v>62.5</v>
      </c>
      <c r="H363" s="98">
        <v>3.7</v>
      </c>
      <c r="I363" s="98">
        <v>3.7</v>
      </c>
      <c r="J363" s="99">
        <v>0.56000000000000005</v>
      </c>
      <c r="K363" s="99">
        <v>0.7</v>
      </c>
      <c r="L363" s="100">
        <v>-2.2400000000000002</v>
      </c>
      <c r="M363" s="101">
        <v>43282</v>
      </c>
      <c r="N363" s="100">
        <v>-2.2400000000000002</v>
      </c>
      <c r="O363" s="97" t="s">
        <v>2492</v>
      </c>
      <c r="P363" s="97" t="s">
        <v>3176</v>
      </c>
      <c r="Q363" s="102"/>
      <c r="R363" s="100">
        <v>-3.1700000000000004</v>
      </c>
      <c r="S363" s="102"/>
      <c r="T363" s="103">
        <v>1.8</v>
      </c>
      <c r="U363" s="103">
        <v>1.8</v>
      </c>
      <c r="V363" s="104">
        <v>0.4</v>
      </c>
      <c r="W363" s="105">
        <v>0.11</v>
      </c>
      <c r="X363" s="106">
        <v>25</v>
      </c>
      <c r="Y363" s="104">
        <v>0.2</v>
      </c>
      <c r="Z363" s="105">
        <v>7.0000000000000007E-2</v>
      </c>
      <c r="AA363" s="106">
        <v>13</v>
      </c>
    </row>
    <row r="364" spans="1:27" ht="15.75" customHeight="1" x14ac:dyDescent="0.25">
      <c r="A364" s="96" t="s">
        <v>2490</v>
      </c>
      <c r="B364" s="96" t="s">
        <v>2491</v>
      </c>
      <c r="C364" s="96" t="s">
        <v>2004</v>
      </c>
      <c r="F364" s="97" t="s">
        <v>2004</v>
      </c>
      <c r="G364" s="98">
        <v>41</v>
      </c>
      <c r="H364" s="98">
        <v>5.3</v>
      </c>
      <c r="I364" s="98">
        <v>5.3</v>
      </c>
      <c r="J364" s="99">
        <v>0.68</v>
      </c>
      <c r="K364" s="99">
        <v>1.35</v>
      </c>
      <c r="L364" s="100">
        <v>-2.2400000000000002</v>
      </c>
      <c r="M364" s="101">
        <v>43282</v>
      </c>
      <c r="N364" s="100">
        <v>-2.2400000000000002</v>
      </c>
      <c r="O364" s="97" t="s">
        <v>2492</v>
      </c>
      <c r="P364" s="97" t="s">
        <v>3177</v>
      </c>
      <c r="Q364" s="102"/>
      <c r="R364" s="100">
        <v>-3.1700000000000004</v>
      </c>
      <c r="S364" s="102"/>
      <c r="T364" s="103">
        <v>2.36</v>
      </c>
      <c r="U364" s="103">
        <v>2.36</v>
      </c>
      <c r="V364" s="104">
        <v>2</v>
      </c>
      <c r="W364" s="105">
        <v>0.38</v>
      </c>
      <c r="X364" s="106">
        <v>82</v>
      </c>
      <c r="Y364" s="104">
        <v>0.6</v>
      </c>
      <c r="Z364" s="105">
        <v>0.1</v>
      </c>
      <c r="AA364" s="106">
        <v>25</v>
      </c>
    </row>
    <row r="365" spans="1:27" ht="15.75" customHeight="1" x14ac:dyDescent="0.25">
      <c r="A365" s="96" t="s">
        <v>2490</v>
      </c>
      <c r="B365" s="96" t="s">
        <v>2491</v>
      </c>
      <c r="C365" s="96" t="s">
        <v>2005</v>
      </c>
      <c r="F365" s="97" t="s">
        <v>2005</v>
      </c>
      <c r="G365" s="98">
        <v>50</v>
      </c>
      <c r="H365" s="98">
        <v>4.8</v>
      </c>
      <c r="I365" s="98">
        <v>4.8</v>
      </c>
      <c r="J365" s="99">
        <v>0.66</v>
      </c>
      <c r="K365" s="99">
        <v>1.18</v>
      </c>
      <c r="L365" s="100">
        <v>-2.2400000000000002</v>
      </c>
      <c r="M365" s="101">
        <v>43282</v>
      </c>
      <c r="N365" s="100">
        <v>-2.2400000000000002</v>
      </c>
      <c r="O365" s="97" t="s">
        <v>2492</v>
      </c>
      <c r="P365" s="97" t="s">
        <v>3178</v>
      </c>
      <c r="Q365" s="102"/>
      <c r="R365" s="100">
        <v>-3.1700000000000004</v>
      </c>
      <c r="S365" s="102"/>
      <c r="T365" s="103">
        <v>2.11</v>
      </c>
      <c r="U365" s="103">
        <v>2.11</v>
      </c>
      <c r="V365" s="104">
        <v>1.1000000000000001</v>
      </c>
      <c r="W365" s="105">
        <v>0.23</v>
      </c>
      <c r="X365" s="106">
        <v>55</v>
      </c>
      <c r="Y365" s="104">
        <v>0.5</v>
      </c>
      <c r="Z365" s="105">
        <v>0.11</v>
      </c>
      <c r="AA365" s="106">
        <v>25</v>
      </c>
    </row>
    <row r="366" spans="1:27" ht="15.75" customHeight="1" x14ac:dyDescent="0.25">
      <c r="A366" s="96" t="s">
        <v>2490</v>
      </c>
      <c r="B366" s="96" t="s">
        <v>2491</v>
      </c>
      <c r="C366" s="96" t="s">
        <v>2006</v>
      </c>
      <c r="F366" s="97" t="s">
        <v>2006</v>
      </c>
      <c r="G366" s="98">
        <v>40</v>
      </c>
      <c r="H366" s="98">
        <v>4.5999999999999996</v>
      </c>
      <c r="I366" s="98">
        <v>4.5999999999999996</v>
      </c>
      <c r="J366" s="99">
        <v>0.76</v>
      </c>
      <c r="K366" s="99">
        <v>1.21</v>
      </c>
      <c r="L366" s="100">
        <v>-2.2400000000000002</v>
      </c>
      <c r="M366" s="101">
        <v>43282</v>
      </c>
      <c r="N366" s="100">
        <v>-2.2400000000000002</v>
      </c>
      <c r="O366" s="97" t="s">
        <v>2492</v>
      </c>
      <c r="P366" s="97" t="s">
        <v>3179</v>
      </c>
      <c r="Q366" s="102"/>
      <c r="R366" s="100">
        <v>-3.1700000000000004</v>
      </c>
      <c r="S366" s="102"/>
      <c r="T366" s="103">
        <v>2.04</v>
      </c>
      <c r="U366" s="103">
        <v>2.04</v>
      </c>
      <c r="V366" s="104">
        <v>1.2</v>
      </c>
      <c r="W366" s="105">
        <v>0.26</v>
      </c>
      <c r="X366" s="106">
        <v>48</v>
      </c>
      <c r="Y366" s="104">
        <v>0.3</v>
      </c>
      <c r="Z366" s="105">
        <v>7.0000000000000007E-2</v>
      </c>
      <c r="AA366" s="106">
        <v>12</v>
      </c>
    </row>
    <row r="367" spans="1:27" ht="15.75" customHeight="1" x14ac:dyDescent="0.25">
      <c r="A367" s="96" t="s">
        <v>2490</v>
      </c>
      <c r="B367" s="96" t="s">
        <v>2491</v>
      </c>
      <c r="C367" s="96" t="s">
        <v>2007</v>
      </c>
      <c r="F367" s="97" t="s">
        <v>2007</v>
      </c>
      <c r="G367" s="98">
        <v>37</v>
      </c>
      <c r="H367" s="98">
        <v>6.2</v>
      </c>
      <c r="I367" s="98">
        <v>6.2</v>
      </c>
      <c r="J367" s="99">
        <v>0.93</v>
      </c>
      <c r="K367" s="99">
        <v>1.3</v>
      </c>
      <c r="L367" s="100">
        <v>-2.2400000000000002</v>
      </c>
      <c r="M367" s="101">
        <v>43282</v>
      </c>
      <c r="N367" s="100">
        <v>-2.2400000000000002</v>
      </c>
      <c r="O367" s="97" t="s">
        <v>2492</v>
      </c>
      <c r="P367" s="97" t="s">
        <v>3180</v>
      </c>
      <c r="Q367" s="102"/>
      <c r="R367" s="100">
        <v>-3.1700000000000004</v>
      </c>
      <c r="S367" s="102"/>
      <c r="T367" s="103">
        <v>3</v>
      </c>
      <c r="U367" s="103">
        <v>3</v>
      </c>
      <c r="V367" s="104">
        <v>1.2</v>
      </c>
      <c r="W367" s="105">
        <v>0.19</v>
      </c>
      <c r="X367" s="106">
        <v>44</v>
      </c>
      <c r="Y367" s="104">
        <v>0</v>
      </c>
      <c r="Z367" s="105">
        <v>0</v>
      </c>
      <c r="AA367" s="106">
        <v>0</v>
      </c>
    </row>
    <row r="368" spans="1:27" ht="15.75" customHeight="1" x14ac:dyDescent="0.25">
      <c r="A368" s="96" t="s">
        <v>2490</v>
      </c>
      <c r="B368" s="96" t="s">
        <v>2491</v>
      </c>
      <c r="C368" s="96" t="s">
        <v>2008</v>
      </c>
      <c r="F368" s="97" t="s">
        <v>2008</v>
      </c>
      <c r="G368" s="98">
        <v>40.5</v>
      </c>
      <c r="H368" s="98">
        <v>7</v>
      </c>
      <c r="I368" s="98">
        <v>7</v>
      </c>
      <c r="J368" s="99">
        <v>1.08</v>
      </c>
      <c r="K368" s="99">
        <v>1.95</v>
      </c>
      <c r="L368" s="100">
        <v>-2.2400000000000002</v>
      </c>
      <c r="M368" s="101">
        <v>43282</v>
      </c>
      <c r="N368" s="100">
        <v>-2.2400000000000002</v>
      </c>
      <c r="O368" s="97" t="s">
        <v>2492</v>
      </c>
      <c r="P368" s="97" t="s">
        <v>3181</v>
      </c>
      <c r="Q368" s="102"/>
      <c r="R368" s="100">
        <v>-3.1700000000000004</v>
      </c>
      <c r="S368" s="102"/>
      <c r="T368" s="103">
        <v>3</v>
      </c>
      <c r="U368" s="103">
        <v>3</v>
      </c>
      <c r="V368" s="104">
        <v>3.6</v>
      </c>
      <c r="W368" s="105">
        <v>0.52</v>
      </c>
      <c r="X368" s="106">
        <v>146</v>
      </c>
      <c r="Y368" s="104">
        <v>0</v>
      </c>
      <c r="Z368" s="105">
        <v>0</v>
      </c>
      <c r="AA368" s="106">
        <v>0</v>
      </c>
    </row>
    <row r="369" spans="1:27" ht="15.75" customHeight="1" x14ac:dyDescent="0.25">
      <c r="A369" s="96" t="s">
        <v>2490</v>
      </c>
      <c r="B369" s="96" t="s">
        <v>2491</v>
      </c>
      <c r="C369" s="96" t="s">
        <v>2009</v>
      </c>
      <c r="F369" s="97" t="s">
        <v>2009</v>
      </c>
      <c r="G369" s="98">
        <v>48</v>
      </c>
      <c r="H369" s="98">
        <v>7.7</v>
      </c>
      <c r="I369" s="98">
        <v>7.7</v>
      </c>
      <c r="J369" s="99">
        <v>0.98</v>
      </c>
      <c r="K369" s="99">
        <v>1.65</v>
      </c>
      <c r="L369" s="100">
        <v>-2.2400000000000002</v>
      </c>
      <c r="M369" s="101">
        <v>43282</v>
      </c>
      <c r="N369" s="100">
        <v>-2.2400000000000002</v>
      </c>
      <c r="O369" s="97" t="s">
        <v>2492</v>
      </c>
      <c r="P369" s="97" t="s">
        <v>3182</v>
      </c>
      <c r="Q369" s="102"/>
      <c r="R369" s="100">
        <v>-3.1700000000000004</v>
      </c>
      <c r="S369" s="102"/>
      <c r="T369" s="103">
        <v>3</v>
      </c>
      <c r="U369" s="103">
        <v>3</v>
      </c>
      <c r="V369" s="104">
        <v>2.2000000000000002</v>
      </c>
      <c r="W369" s="105">
        <v>0.28999999999999998</v>
      </c>
      <c r="X369" s="106">
        <v>106</v>
      </c>
      <c r="Y369" s="104">
        <v>0</v>
      </c>
      <c r="Z369" s="105">
        <v>0.01</v>
      </c>
      <c r="AA369" s="106">
        <v>0</v>
      </c>
    </row>
    <row r="370" spans="1:27" ht="15.75" customHeight="1" x14ac:dyDescent="0.25">
      <c r="A370" s="96" t="s">
        <v>2490</v>
      </c>
      <c r="B370" s="96" t="s">
        <v>2491</v>
      </c>
      <c r="C370" s="96" t="s">
        <v>2010</v>
      </c>
      <c r="F370" s="97" t="s">
        <v>2010</v>
      </c>
      <c r="G370" s="98">
        <v>30</v>
      </c>
      <c r="H370" s="98">
        <v>7</v>
      </c>
      <c r="I370" s="98">
        <v>7</v>
      </c>
      <c r="J370" s="99">
        <v>0.84</v>
      </c>
      <c r="K370" s="99">
        <v>1.41</v>
      </c>
      <c r="L370" s="100">
        <v>-2.2400000000000002</v>
      </c>
      <c r="M370" s="101">
        <v>43282</v>
      </c>
      <c r="N370" s="100">
        <v>-2.2400000000000002</v>
      </c>
      <c r="O370" s="97" t="s">
        <v>2492</v>
      </c>
      <c r="P370" s="97" t="s">
        <v>3183</v>
      </c>
      <c r="Q370" s="102"/>
      <c r="R370" s="100">
        <v>-3.1700000000000004</v>
      </c>
      <c r="S370" s="102"/>
      <c r="T370" s="103">
        <v>3</v>
      </c>
      <c r="U370" s="103">
        <v>3</v>
      </c>
      <c r="V370" s="104">
        <v>2.5</v>
      </c>
      <c r="W370" s="105">
        <v>0.36</v>
      </c>
      <c r="X370" s="106">
        <v>75</v>
      </c>
      <c r="Y370" s="104">
        <v>0.4</v>
      </c>
      <c r="Z370" s="105">
        <v>0.06</v>
      </c>
      <c r="AA370" s="106">
        <v>12</v>
      </c>
    </row>
    <row r="371" spans="1:27" ht="15.75" customHeight="1" x14ac:dyDescent="0.25">
      <c r="A371" s="96" t="s">
        <v>2490</v>
      </c>
      <c r="B371" s="96" t="s">
        <v>2491</v>
      </c>
      <c r="C371" s="96" t="s">
        <v>2011</v>
      </c>
      <c r="F371" s="97" t="s">
        <v>2011</v>
      </c>
      <c r="G371" s="98">
        <v>37.5</v>
      </c>
      <c r="H371" s="98">
        <v>19.600000000000001</v>
      </c>
      <c r="I371" s="98">
        <v>19.600000000000001</v>
      </c>
      <c r="J371" s="99">
        <v>0.87</v>
      </c>
      <c r="K371" s="99">
        <v>1.08</v>
      </c>
      <c r="L371" s="100">
        <v>-2.2200000000000002</v>
      </c>
      <c r="M371" s="101">
        <v>43282</v>
      </c>
      <c r="N371" s="100">
        <v>-2.2200000000000002</v>
      </c>
      <c r="O371" s="97" t="s">
        <v>2492</v>
      </c>
      <c r="P371" s="97" t="s">
        <v>3184</v>
      </c>
      <c r="Q371" s="102"/>
      <c r="R371" s="100">
        <v>-3.1700000000000004</v>
      </c>
      <c r="S371" s="102"/>
      <c r="T371" s="103">
        <v>3</v>
      </c>
      <c r="U371" s="103">
        <v>3</v>
      </c>
      <c r="V371" s="104">
        <v>4.2</v>
      </c>
      <c r="W371" s="105">
        <v>0.21</v>
      </c>
      <c r="X371" s="106">
        <v>158</v>
      </c>
      <c r="Y371" s="104">
        <v>2.7</v>
      </c>
      <c r="Z371" s="105">
        <v>0.14000000000000001</v>
      </c>
      <c r="AA371" s="106">
        <v>101</v>
      </c>
    </row>
    <row r="372" spans="1:27" ht="15.75" customHeight="1" x14ac:dyDescent="0.25">
      <c r="A372" s="96" t="s">
        <v>2490</v>
      </c>
      <c r="B372" s="96" t="s">
        <v>2491</v>
      </c>
      <c r="C372" s="96" t="s">
        <v>2012</v>
      </c>
      <c r="F372" s="97" t="s">
        <v>2012</v>
      </c>
      <c r="G372" s="98">
        <v>32.5</v>
      </c>
      <c r="H372" s="98">
        <v>14.6</v>
      </c>
      <c r="I372" s="98">
        <v>14.6</v>
      </c>
      <c r="J372" s="99">
        <v>0.88</v>
      </c>
      <c r="K372" s="99">
        <v>1.45</v>
      </c>
      <c r="L372" s="100">
        <v>-2.2200000000000002</v>
      </c>
      <c r="M372" s="101">
        <v>43282</v>
      </c>
      <c r="N372" s="100">
        <v>-2.2200000000000002</v>
      </c>
      <c r="O372" s="97" t="s">
        <v>2492</v>
      </c>
      <c r="P372" s="97" t="s">
        <v>3185</v>
      </c>
      <c r="Q372" s="102"/>
      <c r="R372" s="100">
        <v>-3.1700000000000004</v>
      </c>
      <c r="S372" s="102"/>
      <c r="T372" s="103">
        <v>3</v>
      </c>
      <c r="U372" s="103">
        <v>3</v>
      </c>
      <c r="V372" s="104">
        <v>4.5</v>
      </c>
      <c r="W372" s="105">
        <v>0.31</v>
      </c>
      <c r="X372" s="106">
        <v>146</v>
      </c>
      <c r="Y372" s="104">
        <v>1.8</v>
      </c>
      <c r="Z372" s="105">
        <v>0.12</v>
      </c>
      <c r="AA372" s="106">
        <v>59</v>
      </c>
    </row>
    <row r="373" spans="1:27" ht="15.75" customHeight="1" x14ac:dyDescent="0.25">
      <c r="A373" s="96" t="s">
        <v>2490</v>
      </c>
      <c r="B373" s="96" t="s">
        <v>2491</v>
      </c>
      <c r="C373" s="96" t="s">
        <v>2013</v>
      </c>
      <c r="F373" s="97" t="s">
        <v>2013</v>
      </c>
      <c r="G373" s="98">
        <v>27</v>
      </c>
      <c r="H373" s="98">
        <v>17</v>
      </c>
      <c r="I373" s="98">
        <v>17</v>
      </c>
      <c r="J373" s="99">
        <v>0.78</v>
      </c>
      <c r="K373" s="99">
        <v>1.59</v>
      </c>
      <c r="L373" s="100">
        <v>-2.2200000000000002</v>
      </c>
      <c r="M373" s="101">
        <v>43282</v>
      </c>
      <c r="N373" s="100">
        <v>-2.2200000000000002</v>
      </c>
      <c r="O373" s="97" t="s">
        <v>2492</v>
      </c>
      <c r="P373" s="97" t="s">
        <v>3186</v>
      </c>
      <c r="Q373" s="102"/>
      <c r="R373" s="100">
        <v>-3.1700000000000004</v>
      </c>
      <c r="S373" s="102"/>
      <c r="T373" s="103">
        <v>3</v>
      </c>
      <c r="U373" s="103">
        <v>3</v>
      </c>
      <c r="V373" s="104">
        <v>9.1999999999999993</v>
      </c>
      <c r="W373" s="105">
        <v>0.54</v>
      </c>
      <c r="X373" s="106">
        <v>248</v>
      </c>
      <c r="Y373" s="104">
        <v>2.7</v>
      </c>
      <c r="Z373" s="105">
        <v>0.16</v>
      </c>
      <c r="AA373" s="106">
        <v>73</v>
      </c>
    </row>
    <row r="374" spans="1:27" ht="15.75" customHeight="1" x14ac:dyDescent="0.25">
      <c r="A374" s="96" t="s">
        <v>2490</v>
      </c>
      <c r="B374" s="96" t="s">
        <v>2491</v>
      </c>
      <c r="C374" s="96" t="s">
        <v>2014</v>
      </c>
      <c r="F374" s="97" t="s">
        <v>2014</v>
      </c>
      <c r="G374" s="98">
        <v>36</v>
      </c>
      <c r="H374" s="98">
        <v>5</v>
      </c>
      <c r="I374" s="98">
        <v>5</v>
      </c>
      <c r="J374" s="99">
        <v>0.62</v>
      </c>
      <c r="K374" s="99">
        <v>0.97</v>
      </c>
      <c r="L374" s="100">
        <v>-2.21</v>
      </c>
      <c r="M374" s="101">
        <v>43282</v>
      </c>
      <c r="N374" s="100">
        <v>-2.21</v>
      </c>
      <c r="O374" s="97" t="s">
        <v>2492</v>
      </c>
      <c r="P374" s="97" t="s">
        <v>3187</v>
      </c>
      <c r="Q374" s="102"/>
      <c r="R374" s="100">
        <v>-3.1700000000000004</v>
      </c>
      <c r="S374" s="102"/>
      <c r="T374" s="103">
        <v>2.2200000000000002</v>
      </c>
      <c r="U374" s="103">
        <v>2.2200000000000002</v>
      </c>
      <c r="V374" s="104">
        <v>0.8</v>
      </c>
      <c r="W374" s="105">
        <v>0.17</v>
      </c>
      <c r="X374" s="106">
        <v>29</v>
      </c>
      <c r="Y374" s="104">
        <v>0.7</v>
      </c>
      <c r="Z374" s="105">
        <v>0.14000000000000001</v>
      </c>
      <c r="AA374" s="106">
        <v>25</v>
      </c>
    </row>
    <row r="375" spans="1:27" ht="15.75" customHeight="1" x14ac:dyDescent="0.25">
      <c r="A375" s="96" t="s">
        <v>2490</v>
      </c>
      <c r="B375" s="96" t="s">
        <v>2491</v>
      </c>
      <c r="C375" s="96" t="s">
        <v>2015</v>
      </c>
      <c r="F375" s="97" t="s">
        <v>2015</v>
      </c>
      <c r="G375" s="98">
        <v>19</v>
      </c>
      <c r="H375" s="98">
        <v>9.1</v>
      </c>
      <c r="I375" s="98">
        <v>9.1</v>
      </c>
      <c r="J375" s="99">
        <v>0.96</v>
      </c>
      <c r="K375" s="99">
        <v>1.27</v>
      </c>
      <c r="L375" s="100">
        <v>-2.21</v>
      </c>
      <c r="M375" s="101">
        <v>43282</v>
      </c>
      <c r="N375" s="100">
        <v>-2.21</v>
      </c>
      <c r="O375" s="97" t="s">
        <v>2492</v>
      </c>
      <c r="P375" s="97" t="s">
        <v>3188</v>
      </c>
      <c r="Q375" s="102"/>
      <c r="R375" s="100">
        <v>-3.1700000000000004</v>
      </c>
      <c r="S375" s="102"/>
      <c r="T375" s="103">
        <v>3</v>
      </c>
      <c r="U375" s="103">
        <v>3</v>
      </c>
      <c r="V375" s="104">
        <v>1.7</v>
      </c>
      <c r="W375" s="105">
        <v>0.19</v>
      </c>
      <c r="X375" s="106">
        <v>32</v>
      </c>
      <c r="Y375" s="104">
        <v>0.3</v>
      </c>
      <c r="Z375" s="105">
        <v>0.03</v>
      </c>
      <c r="AA375" s="106">
        <v>6</v>
      </c>
    </row>
    <row r="376" spans="1:27" ht="15.75" customHeight="1" x14ac:dyDescent="0.25">
      <c r="A376" s="96" t="s">
        <v>2490</v>
      </c>
      <c r="B376" s="96" t="s">
        <v>2491</v>
      </c>
      <c r="C376" s="96" t="s">
        <v>2016</v>
      </c>
      <c r="F376" s="97" t="s">
        <v>2016</v>
      </c>
      <c r="G376" s="98">
        <v>23</v>
      </c>
      <c r="H376" s="98">
        <v>15</v>
      </c>
      <c r="I376" s="98">
        <v>15</v>
      </c>
      <c r="J376" s="99">
        <v>0.92</v>
      </c>
      <c r="K376" s="99">
        <v>1.44</v>
      </c>
      <c r="L376" s="100">
        <v>-2.21</v>
      </c>
      <c r="M376" s="101">
        <v>43282</v>
      </c>
      <c r="N376" s="100">
        <v>-2.21</v>
      </c>
      <c r="O376" s="97" t="s">
        <v>2492</v>
      </c>
      <c r="P376" s="97" t="s">
        <v>3189</v>
      </c>
      <c r="Q376" s="102"/>
      <c r="R376" s="100">
        <v>-3.1700000000000004</v>
      </c>
      <c r="S376" s="102"/>
      <c r="T376" s="103">
        <v>3</v>
      </c>
      <c r="U376" s="103">
        <v>3</v>
      </c>
      <c r="V376" s="104">
        <v>4.5999999999999996</v>
      </c>
      <c r="W376" s="105">
        <v>0.31</v>
      </c>
      <c r="X376" s="106">
        <v>106</v>
      </c>
      <c r="Y376" s="104">
        <v>2.1</v>
      </c>
      <c r="Z376" s="105">
        <v>0.14000000000000001</v>
      </c>
      <c r="AA376" s="106">
        <v>48</v>
      </c>
    </row>
    <row r="377" spans="1:27" ht="15.75" customHeight="1" x14ac:dyDescent="0.25">
      <c r="A377" s="96" t="s">
        <v>2490</v>
      </c>
      <c r="B377" s="96" t="s">
        <v>2491</v>
      </c>
      <c r="C377" s="96" t="s">
        <v>2017</v>
      </c>
      <c r="F377" s="97" t="s">
        <v>2017</v>
      </c>
      <c r="G377" s="98">
        <v>23</v>
      </c>
      <c r="H377" s="98">
        <v>4.8</v>
      </c>
      <c r="I377" s="98">
        <v>4.8</v>
      </c>
      <c r="J377" s="99">
        <v>0.7</v>
      </c>
      <c r="K377" s="99">
        <v>1.19</v>
      </c>
      <c r="L377" s="100">
        <v>-2.21</v>
      </c>
      <c r="M377" s="101">
        <v>43282</v>
      </c>
      <c r="N377" s="100">
        <v>-2.21</v>
      </c>
      <c r="O377" s="97" t="s">
        <v>2492</v>
      </c>
      <c r="P377" s="97" t="s">
        <v>3190</v>
      </c>
      <c r="Q377" s="102"/>
      <c r="R377" s="100">
        <v>-2.9200000000000004</v>
      </c>
      <c r="S377" s="102"/>
      <c r="T377" s="103">
        <v>3</v>
      </c>
      <c r="U377" s="103">
        <v>3</v>
      </c>
      <c r="V377" s="104">
        <v>1.3</v>
      </c>
      <c r="W377" s="105">
        <v>0.27</v>
      </c>
      <c r="X377" s="106">
        <v>30</v>
      </c>
      <c r="Y377" s="104">
        <v>0</v>
      </c>
      <c r="Z377" s="105">
        <v>0</v>
      </c>
      <c r="AA377" s="106">
        <v>0</v>
      </c>
    </row>
    <row r="378" spans="1:27" ht="15.75" customHeight="1" x14ac:dyDescent="0.25">
      <c r="A378" s="96" t="s">
        <v>2490</v>
      </c>
      <c r="B378" s="96" t="s">
        <v>2491</v>
      </c>
      <c r="C378" s="96" t="s">
        <v>2018</v>
      </c>
      <c r="F378" s="97" t="s">
        <v>2018</v>
      </c>
      <c r="G378" s="98">
        <v>30.5</v>
      </c>
      <c r="H378" s="98">
        <v>4.3</v>
      </c>
      <c r="I378" s="98">
        <v>4.3</v>
      </c>
      <c r="J378" s="99">
        <v>0.81</v>
      </c>
      <c r="K378" s="99">
        <v>1.38</v>
      </c>
      <c r="L378" s="100">
        <v>-2.2200000000000002</v>
      </c>
      <c r="M378" s="101">
        <v>43282</v>
      </c>
      <c r="N378" s="100">
        <v>-2.2200000000000002</v>
      </c>
      <c r="O378" s="97" t="s">
        <v>2492</v>
      </c>
      <c r="P378" s="97" t="s">
        <v>3191</v>
      </c>
      <c r="Q378" s="102"/>
      <c r="R378" s="100">
        <v>-3.1700000000000004</v>
      </c>
      <c r="S378" s="102"/>
      <c r="T378" s="103">
        <v>1.89</v>
      </c>
      <c r="U378" s="103">
        <v>1.89</v>
      </c>
      <c r="V378" s="104">
        <v>1.3</v>
      </c>
      <c r="W378" s="105">
        <v>0.31</v>
      </c>
      <c r="X378" s="106">
        <v>40</v>
      </c>
      <c r="Y378" s="104">
        <v>0.2</v>
      </c>
      <c r="Z378" s="105">
        <v>0.03</v>
      </c>
      <c r="AA378" s="106">
        <v>6</v>
      </c>
    </row>
    <row r="379" spans="1:27" ht="15.75" customHeight="1" x14ac:dyDescent="0.25">
      <c r="A379" s="96" t="s">
        <v>2490</v>
      </c>
      <c r="B379" s="96" t="s">
        <v>2491</v>
      </c>
      <c r="C379" s="96" t="s">
        <v>2019</v>
      </c>
      <c r="F379" s="97" t="s">
        <v>2019</v>
      </c>
      <c r="G379" s="98">
        <v>29</v>
      </c>
      <c r="H379" s="98">
        <v>4.3</v>
      </c>
      <c r="I379" s="98">
        <v>4.3</v>
      </c>
      <c r="J379" s="99">
        <v>0.68</v>
      </c>
      <c r="K379" s="99">
        <v>1.24</v>
      </c>
      <c r="L379" s="100">
        <v>-2.2200000000000002</v>
      </c>
      <c r="M379" s="101">
        <v>43282</v>
      </c>
      <c r="N379" s="100">
        <v>-2.2200000000000002</v>
      </c>
      <c r="O379" s="97" t="s">
        <v>2492</v>
      </c>
      <c r="P379" s="97" t="s">
        <v>3192</v>
      </c>
      <c r="Q379" s="102"/>
      <c r="R379" s="100">
        <v>-3.1700000000000004</v>
      </c>
      <c r="S379" s="102"/>
      <c r="T379" s="103">
        <v>1.91</v>
      </c>
      <c r="U379" s="103">
        <v>1.91</v>
      </c>
      <c r="V379" s="104">
        <v>1.6</v>
      </c>
      <c r="W379" s="105">
        <v>0.38</v>
      </c>
      <c r="X379" s="106">
        <v>46</v>
      </c>
      <c r="Y379" s="104">
        <v>0.4</v>
      </c>
      <c r="Z379" s="105">
        <v>0.09</v>
      </c>
      <c r="AA379" s="106">
        <v>12</v>
      </c>
    </row>
    <row r="380" spans="1:27" ht="15.75" customHeight="1" x14ac:dyDescent="0.25">
      <c r="A380" s="96" t="s">
        <v>2490</v>
      </c>
      <c r="B380" s="96" t="s">
        <v>2491</v>
      </c>
      <c r="C380" s="96" t="s">
        <v>2020</v>
      </c>
      <c r="F380" s="97" t="s">
        <v>2020</v>
      </c>
      <c r="G380" s="98">
        <v>29</v>
      </c>
      <c r="H380" s="98">
        <v>21.5</v>
      </c>
      <c r="I380" s="98">
        <v>21.5</v>
      </c>
      <c r="J380" s="99">
        <v>0.49</v>
      </c>
      <c r="K380" s="99">
        <v>0.71</v>
      </c>
      <c r="L380" s="100">
        <v>-2.21</v>
      </c>
      <c r="M380" s="101">
        <v>43282</v>
      </c>
      <c r="N380" s="100">
        <v>-2.21</v>
      </c>
      <c r="O380" s="97" t="s">
        <v>2492</v>
      </c>
      <c r="P380" s="97" t="s">
        <v>3193</v>
      </c>
      <c r="Q380" s="102"/>
      <c r="R380" s="100">
        <v>-3.1700000000000004</v>
      </c>
      <c r="S380" s="102"/>
      <c r="T380" s="103">
        <v>3</v>
      </c>
      <c r="U380" s="103">
        <v>3</v>
      </c>
      <c r="V380" s="104">
        <v>4.3</v>
      </c>
      <c r="W380" s="105">
        <v>0.2</v>
      </c>
      <c r="X380" s="106">
        <v>125</v>
      </c>
      <c r="Y380" s="104">
        <v>4</v>
      </c>
      <c r="Z380" s="105">
        <v>0.18</v>
      </c>
      <c r="AA380" s="106">
        <v>116</v>
      </c>
    </row>
    <row r="381" spans="1:27" ht="15.75" customHeight="1" x14ac:dyDescent="0.25">
      <c r="A381" s="96" t="s">
        <v>2490</v>
      </c>
      <c r="B381" s="96" t="s">
        <v>2491</v>
      </c>
      <c r="C381" s="96" t="s">
        <v>2021</v>
      </c>
      <c r="F381" s="97" t="s">
        <v>2021</v>
      </c>
      <c r="G381" s="98">
        <v>25</v>
      </c>
      <c r="H381" s="98">
        <v>5.5</v>
      </c>
      <c r="I381" s="98">
        <v>5.5</v>
      </c>
      <c r="J381" s="99">
        <v>0.73</v>
      </c>
      <c r="K381" s="99">
        <v>0.98</v>
      </c>
      <c r="L381" s="100">
        <v>-2.21</v>
      </c>
      <c r="M381" s="101">
        <v>43282</v>
      </c>
      <c r="N381" s="100">
        <v>-2.21</v>
      </c>
      <c r="O381" s="97" t="s">
        <v>2492</v>
      </c>
      <c r="P381" s="97" t="s">
        <v>3194</v>
      </c>
      <c r="Q381" s="102"/>
      <c r="R381" s="100">
        <v>-3.1700000000000004</v>
      </c>
      <c r="S381" s="102"/>
      <c r="T381" s="103">
        <v>2.44</v>
      </c>
      <c r="U381" s="103">
        <v>2.44</v>
      </c>
      <c r="V381" s="104">
        <v>1.1000000000000001</v>
      </c>
      <c r="W381" s="105">
        <v>0.19</v>
      </c>
      <c r="X381" s="106">
        <v>28</v>
      </c>
      <c r="Y381" s="104">
        <v>0.4</v>
      </c>
      <c r="Z381" s="105">
        <v>0.08</v>
      </c>
      <c r="AA381" s="106">
        <v>10</v>
      </c>
    </row>
    <row r="382" spans="1:27" ht="15.75" customHeight="1" x14ac:dyDescent="0.25">
      <c r="A382" s="96" t="s">
        <v>2490</v>
      </c>
      <c r="B382" s="96" t="s">
        <v>2491</v>
      </c>
      <c r="C382" s="96" t="s">
        <v>2022</v>
      </c>
      <c r="F382" s="97" t="s">
        <v>2022</v>
      </c>
      <c r="G382" s="98">
        <v>52</v>
      </c>
      <c r="H382" s="98">
        <v>17</v>
      </c>
      <c r="I382" s="98">
        <v>17</v>
      </c>
      <c r="J382" s="99">
        <v>0.95</v>
      </c>
      <c r="K382" s="99">
        <v>1.33</v>
      </c>
      <c r="L382" s="100">
        <v>-2.21</v>
      </c>
      <c r="M382" s="101">
        <v>43282</v>
      </c>
      <c r="N382" s="100">
        <v>-2.21</v>
      </c>
      <c r="O382" s="97" t="s">
        <v>2492</v>
      </c>
      <c r="P382" s="97" t="s">
        <v>3195</v>
      </c>
      <c r="Q382" s="102"/>
      <c r="R382" s="100">
        <v>-3.1700000000000004</v>
      </c>
      <c r="S382" s="102"/>
      <c r="T382" s="103">
        <v>3</v>
      </c>
      <c r="U382" s="103">
        <v>3</v>
      </c>
      <c r="V382" s="104">
        <v>3.9</v>
      </c>
      <c r="W382" s="105">
        <v>0.23</v>
      </c>
      <c r="X382" s="106">
        <v>203</v>
      </c>
      <c r="Y382" s="104">
        <v>1</v>
      </c>
      <c r="Z382" s="105">
        <v>0.06</v>
      </c>
      <c r="AA382" s="106">
        <v>52</v>
      </c>
    </row>
    <row r="383" spans="1:27" ht="15.75" customHeight="1" x14ac:dyDescent="0.25">
      <c r="A383" s="96" t="s">
        <v>2490</v>
      </c>
      <c r="B383" s="96" t="s">
        <v>2491</v>
      </c>
      <c r="C383" s="96" t="s">
        <v>2023</v>
      </c>
      <c r="F383" s="97" t="s">
        <v>2023</v>
      </c>
      <c r="G383" s="98">
        <v>43</v>
      </c>
      <c r="H383" s="98">
        <v>9.6999999999999993</v>
      </c>
      <c r="I383" s="98">
        <v>9.6999999999999993</v>
      </c>
      <c r="J383" s="99">
        <v>0.69</v>
      </c>
      <c r="K383" s="99">
        <v>1.1499999999999999</v>
      </c>
      <c r="L383" s="100">
        <v>-2.21</v>
      </c>
      <c r="M383" s="101">
        <v>43282</v>
      </c>
      <c r="N383" s="100">
        <v>-2.21</v>
      </c>
      <c r="O383" s="97" t="s">
        <v>2492</v>
      </c>
      <c r="P383" s="97" t="s">
        <v>3196</v>
      </c>
      <c r="Q383" s="102"/>
      <c r="R383" s="100">
        <v>-3.1700000000000004</v>
      </c>
      <c r="S383" s="102"/>
      <c r="T383" s="103">
        <v>3</v>
      </c>
      <c r="U383" s="103">
        <v>3</v>
      </c>
      <c r="V383" s="104">
        <v>3.3</v>
      </c>
      <c r="W383" s="105">
        <v>0.34</v>
      </c>
      <c r="X383" s="106">
        <v>142</v>
      </c>
      <c r="Y383" s="104">
        <v>1.4</v>
      </c>
      <c r="Z383" s="105">
        <v>0.15</v>
      </c>
      <c r="AA383" s="106">
        <v>60</v>
      </c>
    </row>
    <row r="384" spans="1:27" ht="15.75" customHeight="1" x14ac:dyDescent="0.25">
      <c r="A384" s="96" t="s">
        <v>2490</v>
      </c>
      <c r="B384" s="96" t="s">
        <v>2491</v>
      </c>
      <c r="C384" s="96" t="s">
        <v>2024</v>
      </c>
      <c r="F384" s="97" t="s">
        <v>2024</v>
      </c>
      <c r="G384" s="98">
        <v>44</v>
      </c>
      <c r="H384" s="98">
        <v>8.8000000000000007</v>
      </c>
      <c r="I384" s="98">
        <v>8.8000000000000007</v>
      </c>
      <c r="J384" s="99">
        <v>0.73</v>
      </c>
      <c r="K384" s="99">
        <v>1.24</v>
      </c>
      <c r="L384" s="100">
        <v>-2.21</v>
      </c>
      <c r="M384" s="101">
        <v>43282</v>
      </c>
      <c r="N384" s="100">
        <v>-2.21</v>
      </c>
      <c r="O384" s="97" t="s">
        <v>2492</v>
      </c>
      <c r="P384" s="97" t="s">
        <v>3197</v>
      </c>
      <c r="Q384" s="102"/>
      <c r="R384" s="100">
        <v>-3.1700000000000004</v>
      </c>
      <c r="S384" s="102"/>
      <c r="T384" s="103">
        <v>3</v>
      </c>
      <c r="U384" s="103">
        <v>3</v>
      </c>
      <c r="V384" s="104">
        <v>3.7</v>
      </c>
      <c r="W384" s="105">
        <v>0.42</v>
      </c>
      <c r="X384" s="106">
        <v>163</v>
      </c>
      <c r="Y384" s="104">
        <v>1.3</v>
      </c>
      <c r="Z384" s="105">
        <v>0.15</v>
      </c>
      <c r="AA384" s="106">
        <v>57</v>
      </c>
    </row>
    <row r="385" spans="1:27" ht="15.75" customHeight="1" x14ac:dyDescent="0.25">
      <c r="A385" s="96" t="s">
        <v>2490</v>
      </c>
      <c r="B385" s="96" t="s">
        <v>2491</v>
      </c>
      <c r="C385" s="96" t="s">
        <v>2025</v>
      </c>
      <c r="F385" s="97" t="s">
        <v>2025</v>
      </c>
      <c r="G385" s="98">
        <v>50.5</v>
      </c>
      <c r="H385" s="98">
        <v>9.6999999999999993</v>
      </c>
      <c r="I385" s="98">
        <v>9.6999999999999993</v>
      </c>
      <c r="J385" s="99">
        <v>0.82</v>
      </c>
      <c r="K385" s="99">
        <v>1.29</v>
      </c>
      <c r="L385" s="100">
        <v>-2.21</v>
      </c>
      <c r="M385" s="101">
        <v>43282</v>
      </c>
      <c r="N385" s="100">
        <v>-2.21</v>
      </c>
      <c r="O385" s="97" t="s">
        <v>2492</v>
      </c>
      <c r="P385" s="97" t="s">
        <v>3198</v>
      </c>
      <c r="Q385" s="102"/>
      <c r="R385" s="100">
        <v>-3.1700000000000004</v>
      </c>
      <c r="S385" s="102"/>
      <c r="T385" s="103">
        <v>3</v>
      </c>
      <c r="U385" s="103">
        <v>3</v>
      </c>
      <c r="V385" s="104">
        <v>3.7</v>
      </c>
      <c r="W385" s="105">
        <v>0.38</v>
      </c>
      <c r="X385" s="106">
        <v>187</v>
      </c>
      <c r="Y385" s="104">
        <v>1</v>
      </c>
      <c r="Z385" s="105">
        <v>0.1</v>
      </c>
      <c r="AA385" s="106">
        <v>51</v>
      </c>
    </row>
    <row r="386" spans="1:27" ht="15.75" customHeight="1" x14ac:dyDescent="0.25">
      <c r="A386" s="96" t="s">
        <v>2490</v>
      </c>
      <c r="B386" s="96" t="s">
        <v>2491</v>
      </c>
      <c r="C386" s="96" t="s">
        <v>2026</v>
      </c>
      <c r="F386" s="97" t="s">
        <v>2026</v>
      </c>
      <c r="G386" s="98">
        <v>57</v>
      </c>
      <c r="H386" s="98">
        <v>7.5</v>
      </c>
      <c r="I386" s="98">
        <v>7.5</v>
      </c>
      <c r="J386" s="99">
        <v>0.83</v>
      </c>
      <c r="K386" s="99">
        <v>1.1000000000000001</v>
      </c>
      <c r="L386" s="100">
        <v>-2.21</v>
      </c>
      <c r="M386" s="101">
        <v>43282</v>
      </c>
      <c r="N386" s="100">
        <v>-2.21</v>
      </c>
      <c r="O386" s="97" t="s">
        <v>2492</v>
      </c>
      <c r="P386" s="97" t="s">
        <v>3199</v>
      </c>
      <c r="Q386" s="102"/>
      <c r="R386" s="100">
        <v>-3.1700000000000004</v>
      </c>
      <c r="S386" s="102"/>
      <c r="T386" s="103">
        <v>3</v>
      </c>
      <c r="U386" s="103">
        <v>3</v>
      </c>
      <c r="V386" s="104">
        <v>1.1000000000000001</v>
      </c>
      <c r="W386" s="105">
        <v>0.15</v>
      </c>
      <c r="X386" s="106">
        <v>63</v>
      </c>
      <c r="Y386" s="104">
        <v>0.3</v>
      </c>
      <c r="Z386" s="105">
        <v>0.04</v>
      </c>
      <c r="AA386" s="106">
        <v>17</v>
      </c>
    </row>
    <row r="387" spans="1:27" ht="15.75" customHeight="1" x14ac:dyDescent="0.25">
      <c r="A387" s="96" t="s">
        <v>2490</v>
      </c>
      <c r="B387" s="96" t="s">
        <v>2491</v>
      </c>
      <c r="C387" s="96" t="s">
        <v>2027</v>
      </c>
      <c r="F387" s="97" t="s">
        <v>2027</v>
      </c>
      <c r="G387" s="98">
        <v>44</v>
      </c>
      <c r="H387" s="98">
        <v>5.9</v>
      </c>
      <c r="I387" s="98">
        <v>5.9</v>
      </c>
      <c r="J387" s="99">
        <v>0.88</v>
      </c>
      <c r="K387" s="99">
        <v>1.3</v>
      </c>
      <c r="L387" s="100">
        <v>-2.21</v>
      </c>
      <c r="M387" s="101">
        <v>43282</v>
      </c>
      <c r="N387" s="100">
        <v>-2.21</v>
      </c>
      <c r="O387" s="97" t="s">
        <v>2492</v>
      </c>
      <c r="P387" s="97" t="s">
        <v>3200</v>
      </c>
      <c r="Q387" s="102"/>
      <c r="R387" s="100">
        <v>-3.1700000000000004</v>
      </c>
      <c r="S387" s="102"/>
      <c r="T387" s="103">
        <v>2.6</v>
      </c>
      <c r="U387" s="103">
        <v>2.6</v>
      </c>
      <c r="V387" s="104">
        <v>1.4</v>
      </c>
      <c r="W387" s="105">
        <v>0.24</v>
      </c>
      <c r="X387" s="106">
        <v>62</v>
      </c>
      <c r="Y387" s="104">
        <v>0.1</v>
      </c>
      <c r="Z387" s="105">
        <v>0.02</v>
      </c>
      <c r="AA387" s="106">
        <v>4</v>
      </c>
    </row>
    <row r="388" spans="1:27" ht="15.75" customHeight="1" x14ac:dyDescent="0.25">
      <c r="A388" s="96" t="s">
        <v>2490</v>
      </c>
      <c r="B388" s="96" t="s">
        <v>2491</v>
      </c>
      <c r="C388" s="96" t="s">
        <v>2028</v>
      </c>
      <c r="F388" s="97" t="s">
        <v>2028</v>
      </c>
      <c r="G388" s="98">
        <v>29</v>
      </c>
      <c r="H388" s="98">
        <v>17</v>
      </c>
      <c r="I388" s="98">
        <v>17</v>
      </c>
      <c r="J388" s="99">
        <v>0.83</v>
      </c>
      <c r="K388" s="99">
        <v>1.0900000000000001</v>
      </c>
      <c r="L388" s="100">
        <v>-2.2400000000000002</v>
      </c>
      <c r="M388" s="101">
        <v>43282</v>
      </c>
      <c r="N388" s="100">
        <v>-2.2400000000000002</v>
      </c>
      <c r="O388" s="97" t="s">
        <v>2492</v>
      </c>
      <c r="P388" s="97" t="s">
        <v>3201</v>
      </c>
      <c r="Q388" s="102"/>
      <c r="R388" s="100">
        <v>-3.1700000000000004</v>
      </c>
      <c r="S388" s="102"/>
      <c r="T388" s="103">
        <v>3</v>
      </c>
      <c r="U388" s="103">
        <v>3</v>
      </c>
      <c r="V388" s="104">
        <v>2.2000000000000002</v>
      </c>
      <c r="W388" s="105">
        <v>0.13</v>
      </c>
      <c r="X388" s="106">
        <v>64</v>
      </c>
      <c r="Y388" s="104">
        <v>1.4</v>
      </c>
      <c r="Z388" s="105">
        <v>0.08</v>
      </c>
      <c r="AA388" s="106">
        <v>41</v>
      </c>
    </row>
    <row r="389" spans="1:27" ht="15.75" customHeight="1" x14ac:dyDescent="0.25">
      <c r="A389" s="96" t="s">
        <v>2490</v>
      </c>
      <c r="B389" s="96" t="s">
        <v>2491</v>
      </c>
      <c r="C389" s="96" t="s">
        <v>2029</v>
      </c>
      <c r="F389" s="97" t="s">
        <v>2029</v>
      </c>
      <c r="G389" s="98">
        <v>39</v>
      </c>
      <c r="H389" s="98">
        <v>7.2</v>
      </c>
      <c r="I389" s="98">
        <v>7.2</v>
      </c>
      <c r="J389" s="99">
        <v>0.83</v>
      </c>
      <c r="K389" s="99">
        <v>1.36</v>
      </c>
      <c r="L389" s="100">
        <v>-2.2400000000000002</v>
      </c>
      <c r="M389" s="101">
        <v>43282</v>
      </c>
      <c r="N389" s="100">
        <v>-2.2400000000000002</v>
      </c>
      <c r="O389" s="97" t="s">
        <v>2492</v>
      </c>
      <c r="P389" s="97" t="s">
        <v>3202</v>
      </c>
      <c r="Q389" s="102"/>
      <c r="R389" s="100">
        <v>-3.1700000000000004</v>
      </c>
      <c r="S389" s="102"/>
      <c r="T389" s="103">
        <v>3</v>
      </c>
      <c r="U389" s="103">
        <v>3</v>
      </c>
      <c r="V389" s="104">
        <v>2</v>
      </c>
      <c r="W389" s="105">
        <v>0.28999999999999998</v>
      </c>
      <c r="X389" s="106">
        <v>78</v>
      </c>
      <c r="Y389" s="104">
        <v>0.3</v>
      </c>
      <c r="Z389" s="105">
        <v>0.04</v>
      </c>
      <c r="AA389" s="106">
        <v>12</v>
      </c>
    </row>
    <row r="390" spans="1:27" ht="15.75" customHeight="1" x14ac:dyDescent="0.25">
      <c r="A390" s="96" t="s">
        <v>2490</v>
      </c>
      <c r="B390" s="96" t="s">
        <v>2491</v>
      </c>
      <c r="C390" s="96" t="s">
        <v>2030</v>
      </c>
      <c r="F390" s="97" t="s">
        <v>2030</v>
      </c>
      <c r="G390" s="98">
        <v>58</v>
      </c>
      <c r="H390" s="98">
        <v>7.2</v>
      </c>
      <c r="I390" s="98">
        <v>7.2</v>
      </c>
      <c r="J390" s="99">
        <v>0.85</v>
      </c>
      <c r="K390" s="99">
        <v>1.29</v>
      </c>
      <c r="L390" s="100">
        <v>-2.2400000000000002</v>
      </c>
      <c r="M390" s="101">
        <v>43282</v>
      </c>
      <c r="N390" s="100">
        <v>-2.2400000000000002</v>
      </c>
      <c r="O390" s="97" t="s">
        <v>2492</v>
      </c>
      <c r="P390" s="97" t="s">
        <v>3203</v>
      </c>
      <c r="Q390" s="102"/>
      <c r="R390" s="100">
        <v>-3.1700000000000004</v>
      </c>
      <c r="S390" s="102"/>
      <c r="T390" s="103">
        <v>3</v>
      </c>
      <c r="U390" s="103">
        <v>3</v>
      </c>
      <c r="V390" s="104">
        <v>1.9</v>
      </c>
      <c r="W390" s="105">
        <v>0.27</v>
      </c>
      <c r="X390" s="106">
        <v>110</v>
      </c>
      <c r="Y390" s="104">
        <v>0.2</v>
      </c>
      <c r="Z390" s="105">
        <v>0.03</v>
      </c>
      <c r="AA390" s="106">
        <v>12</v>
      </c>
    </row>
    <row r="391" spans="1:27" ht="15.75" customHeight="1" x14ac:dyDescent="0.25">
      <c r="A391" s="96" t="s">
        <v>2490</v>
      </c>
      <c r="B391" s="96" t="s">
        <v>2491</v>
      </c>
      <c r="C391" s="96" t="s">
        <v>2031</v>
      </c>
      <c r="F391" s="97" t="s">
        <v>2031</v>
      </c>
      <c r="G391" s="98">
        <v>37</v>
      </c>
      <c r="H391" s="98">
        <v>15.9</v>
      </c>
      <c r="I391" s="98">
        <v>15.8</v>
      </c>
      <c r="J391" s="99">
        <v>0.73</v>
      </c>
      <c r="K391" s="99">
        <v>1.6</v>
      </c>
      <c r="L391" s="100">
        <v>-2.2400000000000002</v>
      </c>
      <c r="M391" s="101">
        <v>43282</v>
      </c>
      <c r="N391" s="100">
        <v>-2.2400000000000002</v>
      </c>
      <c r="O391" s="97" t="s">
        <v>2492</v>
      </c>
      <c r="P391" s="97" t="s">
        <v>3204</v>
      </c>
      <c r="Q391" s="102"/>
      <c r="R391" s="100">
        <v>-3.1700000000000004</v>
      </c>
      <c r="S391" s="102"/>
      <c r="T391" s="103">
        <v>3</v>
      </c>
      <c r="U391" s="103">
        <v>3</v>
      </c>
      <c r="V391" s="104">
        <v>5</v>
      </c>
      <c r="W391" s="105">
        <v>0.32</v>
      </c>
      <c r="X391" s="106">
        <v>185</v>
      </c>
      <c r="Y391" s="104">
        <v>2.2000000000000002</v>
      </c>
      <c r="Z391" s="105">
        <v>0.14000000000000001</v>
      </c>
      <c r="AA391" s="106">
        <v>81</v>
      </c>
    </row>
    <row r="392" spans="1:27" ht="15.75" customHeight="1" x14ac:dyDescent="0.25">
      <c r="A392" s="96" t="s">
        <v>2490</v>
      </c>
      <c r="B392" s="96" t="s">
        <v>2491</v>
      </c>
      <c r="C392" s="96" t="s">
        <v>2032</v>
      </c>
      <c r="F392" s="97" t="s">
        <v>2032</v>
      </c>
      <c r="G392" s="98">
        <v>14</v>
      </c>
      <c r="H392" s="98">
        <v>17</v>
      </c>
      <c r="I392" s="98">
        <v>17</v>
      </c>
      <c r="J392" s="99">
        <v>0.78</v>
      </c>
      <c r="K392" s="99">
        <v>1.95</v>
      </c>
      <c r="L392" s="100">
        <v>-2.2400000000000002</v>
      </c>
      <c r="M392" s="101">
        <v>43282</v>
      </c>
      <c r="N392" s="100">
        <v>-2.2400000000000002</v>
      </c>
      <c r="O392" s="97" t="s">
        <v>2492</v>
      </c>
      <c r="P392" s="97" t="s">
        <v>3205</v>
      </c>
      <c r="Q392" s="102"/>
      <c r="R392" s="100">
        <v>-3.1700000000000004</v>
      </c>
      <c r="S392" s="102"/>
      <c r="T392" s="103">
        <v>3</v>
      </c>
      <c r="U392" s="103">
        <v>3</v>
      </c>
      <c r="V392" s="104">
        <v>10.1</v>
      </c>
      <c r="W392" s="105">
        <v>0.6</v>
      </c>
      <c r="X392" s="106">
        <v>141</v>
      </c>
      <c r="Y392" s="104">
        <v>3.6</v>
      </c>
      <c r="Z392" s="105">
        <v>0.21</v>
      </c>
      <c r="AA392" s="106">
        <v>50</v>
      </c>
    </row>
    <row r="393" spans="1:27" ht="15.75" customHeight="1" x14ac:dyDescent="0.25">
      <c r="A393" s="96" t="s">
        <v>2490</v>
      </c>
      <c r="B393" s="96" t="s">
        <v>2491</v>
      </c>
      <c r="C393" s="96" t="s">
        <v>2033</v>
      </c>
      <c r="F393" s="97" t="s">
        <v>2033</v>
      </c>
      <c r="G393" s="98">
        <v>28</v>
      </c>
      <c r="H393" s="98">
        <v>24</v>
      </c>
      <c r="I393" s="98">
        <v>24</v>
      </c>
      <c r="J393" s="99">
        <v>0.36</v>
      </c>
      <c r="K393" s="99">
        <v>0.95</v>
      </c>
      <c r="L393" s="100">
        <v>-2.2400000000000002</v>
      </c>
      <c r="M393" s="101">
        <v>43282</v>
      </c>
      <c r="N393" s="100">
        <v>-2.2400000000000002</v>
      </c>
      <c r="O393" s="97" t="s">
        <v>2492</v>
      </c>
      <c r="P393" s="97" t="s">
        <v>3206</v>
      </c>
      <c r="Q393" s="102"/>
      <c r="R393" s="100">
        <v>-3.1700000000000004</v>
      </c>
      <c r="S393" s="102"/>
      <c r="T393" s="103">
        <v>3</v>
      </c>
      <c r="U393" s="103">
        <v>3</v>
      </c>
      <c r="V393" s="104">
        <v>7.9</v>
      </c>
      <c r="W393" s="105">
        <v>0.34</v>
      </c>
      <c r="X393" s="106">
        <v>221</v>
      </c>
      <c r="Y393" s="104">
        <v>6.7</v>
      </c>
      <c r="Z393" s="105">
        <v>0.28999999999999998</v>
      </c>
      <c r="AA393" s="106">
        <v>188</v>
      </c>
    </row>
    <row r="394" spans="1:27" ht="15.75" customHeight="1" x14ac:dyDescent="0.25">
      <c r="A394" s="96" t="s">
        <v>2490</v>
      </c>
      <c r="B394" s="96" t="s">
        <v>2491</v>
      </c>
      <c r="C394" s="96" t="s">
        <v>2034</v>
      </c>
      <c r="F394" s="97" t="s">
        <v>2034</v>
      </c>
      <c r="G394" s="98">
        <v>39</v>
      </c>
      <c r="H394" s="98">
        <v>26</v>
      </c>
      <c r="I394" s="98">
        <v>26</v>
      </c>
      <c r="J394" s="99">
        <v>0.56999999999999995</v>
      </c>
      <c r="K394" s="99">
        <v>1.05</v>
      </c>
      <c r="L394" s="100">
        <v>-2.2400000000000002</v>
      </c>
      <c r="M394" s="101">
        <v>43282</v>
      </c>
      <c r="N394" s="100">
        <v>-2.2400000000000002</v>
      </c>
      <c r="O394" s="97" t="s">
        <v>2492</v>
      </c>
      <c r="P394" s="97" t="s">
        <v>3207</v>
      </c>
      <c r="Q394" s="102"/>
      <c r="R394" s="100">
        <v>-3.1700000000000004</v>
      </c>
      <c r="S394" s="102"/>
      <c r="T394" s="103">
        <v>3</v>
      </c>
      <c r="U394" s="103">
        <v>3</v>
      </c>
      <c r="V394" s="104">
        <v>7.7</v>
      </c>
      <c r="W394" s="105">
        <v>0.3</v>
      </c>
      <c r="X394" s="106">
        <v>300</v>
      </c>
      <c r="Y394" s="104">
        <v>7.1</v>
      </c>
      <c r="Z394" s="105">
        <v>0.27</v>
      </c>
      <c r="AA394" s="106">
        <v>277</v>
      </c>
    </row>
    <row r="395" spans="1:27" ht="15.75" customHeight="1" x14ac:dyDescent="0.25">
      <c r="A395" s="96" t="s">
        <v>2490</v>
      </c>
      <c r="B395" s="96" t="s">
        <v>2491</v>
      </c>
      <c r="C395" s="96" t="s">
        <v>2035</v>
      </c>
      <c r="F395" s="97" t="s">
        <v>2035</v>
      </c>
      <c r="G395" s="98">
        <v>49</v>
      </c>
      <c r="H395" s="98">
        <v>16</v>
      </c>
      <c r="I395" s="98">
        <v>16</v>
      </c>
      <c r="J395" s="99">
        <v>0.88</v>
      </c>
      <c r="K395" s="99">
        <v>1.5</v>
      </c>
      <c r="L395" s="100">
        <v>-2.2400000000000002</v>
      </c>
      <c r="M395" s="101">
        <v>43282</v>
      </c>
      <c r="N395" s="100">
        <v>-2.2400000000000002</v>
      </c>
      <c r="O395" s="97" t="s">
        <v>2492</v>
      </c>
      <c r="P395" s="97" t="s">
        <v>3208</v>
      </c>
      <c r="Q395" s="102"/>
      <c r="R395" s="100">
        <v>-3.1700000000000004</v>
      </c>
      <c r="S395" s="102"/>
      <c r="T395" s="103">
        <v>3</v>
      </c>
      <c r="U395" s="103">
        <v>3</v>
      </c>
      <c r="V395" s="104">
        <v>4.3</v>
      </c>
      <c r="W395" s="105">
        <v>0.27</v>
      </c>
      <c r="X395" s="106">
        <v>211</v>
      </c>
      <c r="Y395" s="104">
        <v>1.3</v>
      </c>
      <c r="Z395" s="105">
        <v>0.08</v>
      </c>
      <c r="AA395" s="106">
        <v>64</v>
      </c>
    </row>
    <row r="396" spans="1:27" ht="15.75" customHeight="1" x14ac:dyDescent="0.25">
      <c r="A396" s="96" t="s">
        <v>2490</v>
      </c>
      <c r="B396" s="96" t="s">
        <v>2491</v>
      </c>
      <c r="C396" s="96" t="s">
        <v>2036</v>
      </c>
      <c r="F396" s="97" t="s">
        <v>2036</v>
      </c>
      <c r="G396" s="98">
        <v>44.5</v>
      </c>
      <c r="H396" s="98">
        <v>6.7</v>
      </c>
      <c r="I396" s="98">
        <v>6.7</v>
      </c>
      <c r="J396" s="99">
        <v>0.78</v>
      </c>
      <c r="K396" s="99">
        <v>1.1100000000000001</v>
      </c>
      <c r="L396" s="100">
        <v>-2.2400000000000002</v>
      </c>
      <c r="M396" s="101">
        <v>43282</v>
      </c>
      <c r="N396" s="100">
        <v>-2.2400000000000002</v>
      </c>
      <c r="O396" s="97" t="s">
        <v>2492</v>
      </c>
      <c r="P396" s="97" t="s">
        <v>3209</v>
      </c>
      <c r="Q396" s="102"/>
      <c r="R396" s="100">
        <v>-3.1700000000000004</v>
      </c>
      <c r="S396" s="102"/>
      <c r="T396" s="103">
        <v>3</v>
      </c>
      <c r="U396" s="103">
        <v>3</v>
      </c>
      <c r="V396" s="104">
        <v>1.2</v>
      </c>
      <c r="W396" s="105">
        <v>0.19</v>
      </c>
      <c r="X396" s="106">
        <v>53</v>
      </c>
      <c r="Y396" s="104">
        <v>0.3</v>
      </c>
      <c r="Z396" s="105">
        <v>0.05</v>
      </c>
      <c r="AA396" s="106">
        <v>13</v>
      </c>
    </row>
    <row r="397" spans="1:27" ht="15.75" customHeight="1" x14ac:dyDescent="0.25">
      <c r="A397" s="96" t="s">
        <v>2490</v>
      </c>
      <c r="B397" s="96" t="s">
        <v>2491</v>
      </c>
      <c r="C397" s="96" t="s">
        <v>2037</v>
      </c>
      <c r="F397" s="97" t="s">
        <v>2037</v>
      </c>
      <c r="G397" s="98">
        <v>36</v>
      </c>
      <c r="H397" s="98">
        <v>6.5</v>
      </c>
      <c r="I397" s="98">
        <v>6.4</v>
      </c>
      <c r="J397" s="99">
        <v>0.69</v>
      </c>
      <c r="K397" s="99">
        <v>0.8</v>
      </c>
      <c r="L397" s="100">
        <v>-2.2400000000000002</v>
      </c>
      <c r="M397" s="101">
        <v>43282</v>
      </c>
      <c r="N397" s="100">
        <v>-2.2400000000000002</v>
      </c>
      <c r="O397" s="97" t="s">
        <v>2492</v>
      </c>
      <c r="P397" s="97" t="s">
        <v>3210</v>
      </c>
      <c r="Q397" s="102"/>
      <c r="R397" s="100">
        <v>-3.1700000000000004</v>
      </c>
      <c r="S397" s="102"/>
      <c r="T397" s="103">
        <v>3</v>
      </c>
      <c r="U397" s="103">
        <v>3</v>
      </c>
      <c r="V397" s="104">
        <v>0.6</v>
      </c>
      <c r="W397" s="105">
        <v>0.1</v>
      </c>
      <c r="X397" s="106">
        <v>22</v>
      </c>
      <c r="Y397" s="104">
        <v>0.4</v>
      </c>
      <c r="Z397" s="105">
        <v>7.0000000000000007E-2</v>
      </c>
      <c r="AA397" s="106">
        <v>14</v>
      </c>
    </row>
    <row r="398" spans="1:27" ht="15.75" customHeight="1" x14ac:dyDescent="0.25">
      <c r="A398" s="96" t="s">
        <v>2490</v>
      </c>
      <c r="B398" s="96" t="s">
        <v>2491</v>
      </c>
      <c r="C398" s="96" t="s">
        <v>2038</v>
      </c>
      <c r="F398" s="97" t="s">
        <v>2038</v>
      </c>
      <c r="G398" s="98">
        <v>31</v>
      </c>
      <c r="H398" s="98">
        <v>5.9</v>
      </c>
      <c r="I398" s="98">
        <v>5.9</v>
      </c>
      <c r="J398" s="99">
        <v>0.76</v>
      </c>
      <c r="K398" s="99">
        <v>1.1499999999999999</v>
      </c>
      <c r="L398" s="100">
        <v>-2.21</v>
      </c>
      <c r="M398" s="101">
        <v>43282</v>
      </c>
      <c r="N398" s="100">
        <v>-2.21</v>
      </c>
      <c r="O398" s="97" t="s">
        <v>2492</v>
      </c>
      <c r="P398" s="97" t="s">
        <v>3211</v>
      </c>
      <c r="Q398" s="102"/>
      <c r="R398" s="100">
        <v>-3.1700000000000004</v>
      </c>
      <c r="S398" s="102"/>
      <c r="T398" s="103">
        <v>2.62</v>
      </c>
      <c r="U398" s="103">
        <v>2.62</v>
      </c>
      <c r="V398" s="104">
        <v>1.2</v>
      </c>
      <c r="W398" s="105">
        <v>0.21</v>
      </c>
      <c r="X398" s="106">
        <v>37</v>
      </c>
      <c r="Y398" s="104">
        <v>0.4</v>
      </c>
      <c r="Z398" s="105">
        <v>7.0000000000000007E-2</v>
      </c>
      <c r="AA398" s="106">
        <v>12</v>
      </c>
    </row>
    <row r="399" spans="1:27" ht="15.75" customHeight="1" x14ac:dyDescent="0.25">
      <c r="A399" s="96" t="s">
        <v>2490</v>
      </c>
      <c r="B399" s="96" t="s">
        <v>2491</v>
      </c>
      <c r="C399" s="96" t="s">
        <v>2039</v>
      </c>
      <c r="F399" s="97" t="s">
        <v>2039</v>
      </c>
      <c r="G399" s="98">
        <v>18</v>
      </c>
      <c r="H399" s="98">
        <v>7.3</v>
      </c>
      <c r="I399" s="98">
        <v>7.3</v>
      </c>
      <c r="J399" s="99">
        <v>0.77</v>
      </c>
      <c r="K399" s="99">
        <v>1.0900000000000001</v>
      </c>
      <c r="L399" s="100">
        <v>-2.21</v>
      </c>
      <c r="M399" s="101">
        <v>43282</v>
      </c>
      <c r="N399" s="100">
        <v>-2.21</v>
      </c>
      <c r="O399" s="97" t="s">
        <v>2492</v>
      </c>
      <c r="P399" s="97" t="s">
        <v>3212</v>
      </c>
      <c r="Q399" s="102"/>
      <c r="R399" s="100">
        <v>-3.1700000000000004</v>
      </c>
      <c r="S399" s="102"/>
      <c r="T399" s="103">
        <v>3</v>
      </c>
      <c r="U399" s="103">
        <v>3</v>
      </c>
      <c r="V399" s="104">
        <v>1.5</v>
      </c>
      <c r="W399" s="105">
        <v>0.2</v>
      </c>
      <c r="X399" s="106">
        <v>27</v>
      </c>
      <c r="Y399" s="104">
        <v>0.5</v>
      </c>
      <c r="Z399" s="105">
        <v>7.0000000000000007E-2</v>
      </c>
      <c r="AA399" s="106">
        <v>9</v>
      </c>
    </row>
    <row r="400" spans="1:27" ht="15.75" customHeight="1" x14ac:dyDescent="0.25">
      <c r="A400" s="96" t="s">
        <v>2490</v>
      </c>
      <c r="B400" s="96" t="s">
        <v>2491</v>
      </c>
      <c r="C400" s="96" t="s">
        <v>2040</v>
      </c>
      <c r="F400" s="97" t="s">
        <v>2040</v>
      </c>
      <c r="G400" s="98">
        <v>45</v>
      </c>
      <c r="H400" s="98">
        <v>7.2</v>
      </c>
      <c r="I400" s="98">
        <v>7.2</v>
      </c>
      <c r="J400" s="99">
        <v>0.89</v>
      </c>
      <c r="K400" s="99">
        <v>1.57</v>
      </c>
      <c r="L400" s="100">
        <v>-2.21</v>
      </c>
      <c r="M400" s="101">
        <v>43282</v>
      </c>
      <c r="N400" s="100">
        <v>-2.21</v>
      </c>
      <c r="O400" s="97" t="s">
        <v>2492</v>
      </c>
      <c r="P400" s="97" t="s">
        <v>3213</v>
      </c>
      <c r="Q400" s="102"/>
      <c r="R400" s="100">
        <v>-3.1700000000000004</v>
      </c>
      <c r="S400" s="102"/>
      <c r="T400" s="103">
        <v>3</v>
      </c>
      <c r="U400" s="103">
        <v>3</v>
      </c>
      <c r="V400" s="104">
        <v>2.4</v>
      </c>
      <c r="W400" s="105">
        <v>0.34</v>
      </c>
      <c r="X400" s="106">
        <v>108</v>
      </c>
      <c r="Y400" s="104">
        <v>0.3</v>
      </c>
      <c r="Z400" s="105">
        <v>0.04</v>
      </c>
      <c r="AA400" s="106">
        <v>14</v>
      </c>
    </row>
    <row r="401" spans="1:27" ht="15.75" customHeight="1" x14ac:dyDescent="0.25">
      <c r="A401" s="96" t="s">
        <v>2490</v>
      </c>
      <c r="B401" s="96" t="s">
        <v>2491</v>
      </c>
      <c r="C401" s="96" t="s">
        <v>2041</v>
      </c>
      <c r="F401" s="97" t="s">
        <v>2041</v>
      </c>
      <c r="G401" s="98">
        <v>46.5</v>
      </c>
      <c r="H401" s="98">
        <v>7</v>
      </c>
      <c r="I401" s="98">
        <v>7</v>
      </c>
      <c r="J401" s="99">
        <v>0.68</v>
      </c>
      <c r="K401" s="99">
        <v>1.04</v>
      </c>
      <c r="L401" s="100">
        <v>-2.21</v>
      </c>
      <c r="M401" s="101">
        <v>43282</v>
      </c>
      <c r="N401" s="100">
        <v>-2.21</v>
      </c>
      <c r="O401" s="97" t="s">
        <v>2492</v>
      </c>
      <c r="P401" s="97" t="s">
        <v>3214</v>
      </c>
      <c r="Q401" s="102"/>
      <c r="R401" s="100">
        <v>-3.1700000000000004</v>
      </c>
      <c r="S401" s="102"/>
      <c r="T401" s="103">
        <v>3</v>
      </c>
      <c r="U401" s="103">
        <v>3</v>
      </c>
      <c r="V401" s="104">
        <v>1.8</v>
      </c>
      <c r="W401" s="105">
        <v>0.25</v>
      </c>
      <c r="X401" s="106">
        <v>84</v>
      </c>
      <c r="Y401" s="104">
        <v>0.6</v>
      </c>
      <c r="Z401" s="105">
        <v>0.09</v>
      </c>
      <c r="AA401" s="106">
        <v>28</v>
      </c>
    </row>
    <row r="402" spans="1:27" ht="15.75" customHeight="1" x14ac:dyDescent="0.25">
      <c r="A402" s="96" t="s">
        <v>2490</v>
      </c>
      <c r="B402" s="96" t="s">
        <v>2491</v>
      </c>
      <c r="C402" s="96" t="s">
        <v>2042</v>
      </c>
      <c r="F402" s="97" t="s">
        <v>2042</v>
      </c>
      <c r="G402" s="98">
        <v>9</v>
      </c>
      <c r="H402" s="98">
        <v>6.1</v>
      </c>
      <c r="I402" s="98">
        <v>6.1</v>
      </c>
      <c r="J402" s="99">
        <v>0.46</v>
      </c>
      <c r="K402" s="99">
        <v>1.08</v>
      </c>
      <c r="L402" s="100">
        <v>-2.21</v>
      </c>
      <c r="M402" s="101">
        <v>43282</v>
      </c>
      <c r="N402" s="100">
        <v>-2.21</v>
      </c>
      <c r="O402" s="97" t="s">
        <v>2492</v>
      </c>
      <c r="P402" s="97" t="s">
        <v>3215</v>
      </c>
      <c r="Q402" s="102"/>
      <c r="R402" s="100">
        <v>-3.12</v>
      </c>
      <c r="S402" s="102"/>
      <c r="T402" s="103">
        <v>3</v>
      </c>
      <c r="U402" s="103">
        <v>3</v>
      </c>
      <c r="V402" s="104">
        <v>2.1</v>
      </c>
      <c r="W402" s="105">
        <v>0.34</v>
      </c>
      <c r="X402" s="106">
        <v>19</v>
      </c>
      <c r="Y402" s="104">
        <v>1</v>
      </c>
      <c r="Z402" s="105">
        <v>0.18</v>
      </c>
      <c r="AA402" s="106">
        <v>9</v>
      </c>
    </row>
    <row r="403" spans="1:27" ht="15.75" customHeight="1" x14ac:dyDescent="0.25">
      <c r="A403" s="96" t="s">
        <v>2490</v>
      </c>
      <c r="B403" s="96" t="s">
        <v>2491</v>
      </c>
      <c r="C403" s="96" t="s">
        <v>2043</v>
      </c>
      <c r="F403" s="97" t="s">
        <v>2043</v>
      </c>
      <c r="G403" s="98">
        <v>55</v>
      </c>
      <c r="H403" s="98">
        <v>8.6</v>
      </c>
      <c r="I403" s="98">
        <v>8.6</v>
      </c>
      <c r="J403" s="99">
        <v>0.46</v>
      </c>
      <c r="K403" s="99">
        <v>1.38</v>
      </c>
      <c r="L403" s="100">
        <v>-2.2400000000000002</v>
      </c>
      <c r="M403" s="101">
        <v>43282</v>
      </c>
      <c r="N403" s="100">
        <v>-2.2400000000000002</v>
      </c>
      <c r="O403" s="97" t="s">
        <v>2492</v>
      </c>
      <c r="P403" s="97" t="s">
        <v>3216</v>
      </c>
      <c r="Q403" s="102"/>
      <c r="R403" s="100">
        <v>-3.12</v>
      </c>
      <c r="S403" s="102"/>
      <c r="T403" s="103">
        <v>3</v>
      </c>
      <c r="U403" s="103">
        <v>3</v>
      </c>
      <c r="V403" s="104">
        <v>3.1</v>
      </c>
      <c r="W403" s="105">
        <v>0.37</v>
      </c>
      <c r="X403" s="106">
        <v>171</v>
      </c>
      <c r="Y403" s="104">
        <v>1.9</v>
      </c>
      <c r="Z403" s="105">
        <v>0.22</v>
      </c>
      <c r="AA403" s="106">
        <v>105</v>
      </c>
    </row>
    <row r="404" spans="1:27" ht="15.75" customHeight="1" x14ac:dyDescent="0.25">
      <c r="A404" s="96" t="s">
        <v>2490</v>
      </c>
      <c r="B404" s="96" t="s">
        <v>2491</v>
      </c>
      <c r="C404" s="96" t="s">
        <v>2044</v>
      </c>
      <c r="F404" s="97" t="s">
        <v>2044</v>
      </c>
      <c r="G404" s="98">
        <v>45</v>
      </c>
      <c r="H404" s="98">
        <v>6.6</v>
      </c>
      <c r="I404" s="98">
        <v>6.6</v>
      </c>
      <c r="J404" s="99">
        <v>0.49</v>
      </c>
      <c r="K404" s="99">
        <v>1.78</v>
      </c>
      <c r="L404" s="100">
        <v>-2.2400000000000002</v>
      </c>
      <c r="M404" s="101">
        <v>43282</v>
      </c>
      <c r="N404" s="100">
        <v>-2.2400000000000002</v>
      </c>
      <c r="O404" s="97" t="s">
        <v>2492</v>
      </c>
      <c r="P404" s="97" t="s">
        <v>3217</v>
      </c>
      <c r="Q404" s="102"/>
      <c r="R404" s="100">
        <v>-3.12</v>
      </c>
      <c r="S404" s="102"/>
      <c r="T404" s="103">
        <v>3</v>
      </c>
      <c r="U404" s="103">
        <v>3</v>
      </c>
      <c r="V404" s="104">
        <v>3.7</v>
      </c>
      <c r="W404" s="105">
        <v>0.56000000000000005</v>
      </c>
      <c r="X404" s="106">
        <v>167</v>
      </c>
      <c r="Y404" s="104">
        <v>1.4</v>
      </c>
      <c r="Z404" s="105">
        <v>0.21</v>
      </c>
      <c r="AA404" s="106">
        <v>63</v>
      </c>
    </row>
    <row r="405" spans="1:27" ht="15.75" customHeight="1" x14ac:dyDescent="0.25">
      <c r="A405" s="96" t="s">
        <v>2490</v>
      </c>
      <c r="B405" s="96" t="s">
        <v>2491</v>
      </c>
      <c r="C405" s="96" t="s">
        <v>2045</v>
      </c>
      <c r="F405" s="97" t="s">
        <v>2045</v>
      </c>
      <c r="G405" s="98">
        <v>50</v>
      </c>
      <c r="H405" s="98">
        <v>6</v>
      </c>
      <c r="I405" s="98">
        <v>6</v>
      </c>
      <c r="J405" s="99">
        <v>0.44</v>
      </c>
      <c r="K405" s="99">
        <v>1.84</v>
      </c>
      <c r="L405" s="100">
        <v>-2.2400000000000002</v>
      </c>
      <c r="M405" s="101">
        <v>43282</v>
      </c>
      <c r="N405" s="100">
        <v>-2.2400000000000002</v>
      </c>
      <c r="O405" s="97" t="s">
        <v>2492</v>
      </c>
      <c r="P405" s="97" t="s">
        <v>3218</v>
      </c>
      <c r="Q405" s="102"/>
      <c r="R405" s="100">
        <v>-3.12</v>
      </c>
      <c r="S405" s="102"/>
      <c r="T405" s="103">
        <v>2.86</v>
      </c>
      <c r="U405" s="103">
        <v>2.86</v>
      </c>
      <c r="V405" s="104">
        <v>3.9</v>
      </c>
      <c r="W405" s="105">
        <v>0.65</v>
      </c>
      <c r="X405" s="106">
        <v>195</v>
      </c>
      <c r="Y405" s="104">
        <v>1.4</v>
      </c>
      <c r="Z405" s="105">
        <v>0.23</v>
      </c>
      <c r="AA405" s="106">
        <v>70</v>
      </c>
    </row>
    <row r="406" spans="1:27" ht="15.75" customHeight="1" x14ac:dyDescent="0.25">
      <c r="A406" s="96" t="s">
        <v>2490</v>
      </c>
      <c r="B406" s="96" t="s">
        <v>2491</v>
      </c>
      <c r="C406" s="96" t="s">
        <v>2046</v>
      </c>
      <c r="F406" s="97" t="s">
        <v>2046</v>
      </c>
      <c r="G406" s="98">
        <v>50</v>
      </c>
      <c r="H406" s="98">
        <v>5.4</v>
      </c>
      <c r="I406" s="98">
        <v>5.4</v>
      </c>
      <c r="J406" s="99">
        <v>0.45</v>
      </c>
      <c r="K406" s="99">
        <v>1.86</v>
      </c>
      <c r="L406" s="100">
        <v>-2.2400000000000002</v>
      </c>
      <c r="M406" s="101">
        <v>43282</v>
      </c>
      <c r="N406" s="100">
        <v>-2.2400000000000002</v>
      </c>
      <c r="O406" s="97" t="s">
        <v>2492</v>
      </c>
      <c r="P406" s="97" t="s">
        <v>3219</v>
      </c>
      <c r="Q406" s="102"/>
      <c r="R406" s="100">
        <v>-3.12</v>
      </c>
      <c r="S406" s="102"/>
      <c r="T406" s="103">
        <v>2.57</v>
      </c>
      <c r="U406" s="103">
        <v>2.57</v>
      </c>
      <c r="V406" s="104">
        <v>3.3</v>
      </c>
      <c r="W406" s="105">
        <v>0.61</v>
      </c>
      <c r="X406" s="106">
        <v>165</v>
      </c>
      <c r="Y406" s="104">
        <v>1.1000000000000001</v>
      </c>
      <c r="Z406" s="105">
        <v>0.2</v>
      </c>
      <c r="AA406" s="106">
        <v>55</v>
      </c>
    </row>
    <row r="407" spans="1:27" ht="15.75" customHeight="1" x14ac:dyDescent="0.25">
      <c r="A407" s="96" t="s">
        <v>2490</v>
      </c>
      <c r="B407" s="96" t="s">
        <v>2491</v>
      </c>
      <c r="C407" s="96" t="s">
        <v>2047</v>
      </c>
      <c r="F407" s="97" t="s">
        <v>2047</v>
      </c>
      <c r="G407" s="98">
        <v>50</v>
      </c>
      <c r="H407" s="98">
        <v>4.9000000000000004</v>
      </c>
      <c r="I407" s="98">
        <v>4.9000000000000004</v>
      </c>
      <c r="J407" s="99">
        <v>0.48</v>
      </c>
      <c r="K407" s="99">
        <v>1.55</v>
      </c>
      <c r="L407" s="100">
        <v>-2.2400000000000002</v>
      </c>
      <c r="M407" s="101">
        <v>43282</v>
      </c>
      <c r="N407" s="100">
        <v>-2.2400000000000002</v>
      </c>
      <c r="O407" s="97" t="s">
        <v>2492</v>
      </c>
      <c r="P407" s="97" t="s">
        <v>3220</v>
      </c>
      <c r="Q407" s="102"/>
      <c r="R407" s="100">
        <v>-3.12</v>
      </c>
      <c r="S407" s="102"/>
      <c r="T407" s="103">
        <v>2.33</v>
      </c>
      <c r="U407" s="103">
        <v>2.33</v>
      </c>
      <c r="V407" s="104">
        <v>2.6</v>
      </c>
      <c r="W407" s="105">
        <v>0.54</v>
      </c>
      <c r="X407" s="106">
        <v>130</v>
      </c>
      <c r="Y407" s="104">
        <v>1</v>
      </c>
      <c r="Z407" s="105">
        <v>0.2</v>
      </c>
      <c r="AA407" s="106">
        <v>50</v>
      </c>
    </row>
    <row r="408" spans="1:27" ht="15.75" customHeight="1" x14ac:dyDescent="0.25">
      <c r="A408" s="96" t="s">
        <v>2490</v>
      </c>
      <c r="B408" s="96" t="s">
        <v>2491</v>
      </c>
      <c r="C408" s="96" t="s">
        <v>2048</v>
      </c>
      <c r="F408" s="97" t="s">
        <v>2048</v>
      </c>
      <c r="G408" s="98">
        <v>40.5</v>
      </c>
      <c r="H408" s="98">
        <v>5.2</v>
      </c>
      <c r="I408" s="98">
        <v>5.2</v>
      </c>
      <c r="J408" s="99">
        <v>0.37</v>
      </c>
      <c r="K408" s="99">
        <v>0.99</v>
      </c>
      <c r="L408" s="100">
        <v>-2.2400000000000002</v>
      </c>
      <c r="M408" s="101">
        <v>43282</v>
      </c>
      <c r="N408" s="100">
        <v>-2.2400000000000002</v>
      </c>
      <c r="O408" s="97" t="s">
        <v>2492</v>
      </c>
      <c r="P408" s="97" t="s">
        <v>3221</v>
      </c>
      <c r="Q408" s="102"/>
      <c r="R408" s="100">
        <v>-3.12</v>
      </c>
      <c r="S408" s="102"/>
      <c r="T408" s="103">
        <v>2.48</v>
      </c>
      <c r="U408" s="103">
        <v>2.48</v>
      </c>
      <c r="V408" s="104">
        <v>2.1</v>
      </c>
      <c r="W408" s="105">
        <v>0.41</v>
      </c>
      <c r="X408" s="106">
        <v>85</v>
      </c>
      <c r="Y408" s="104">
        <v>1.5</v>
      </c>
      <c r="Z408" s="105">
        <v>0.28999999999999998</v>
      </c>
      <c r="AA408" s="106">
        <v>61</v>
      </c>
    </row>
    <row r="409" spans="1:27" ht="15.75" customHeight="1" x14ac:dyDescent="0.25">
      <c r="A409" s="96" t="s">
        <v>2490</v>
      </c>
      <c r="B409" s="96" t="s">
        <v>2491</v>
      </c>
      <c r="C409" s="96" t="s">
        <v>2049</v>
      </c>
      <c r="F409" s="97" t="s">
        <v>2049</v>
      </c>
      <c r="G409" s="98">
        <v>48</v>
      </c>
      <c r="H409" s="98">
        <v>5.4</v>
      </c>
      <c r="I409" s="98">
        <v>5.4</v>
      </c>
      <c r="J409" s="99">
        <v>0.43</v>
      </c>
      <c r="K409" s="99">
        <v>1.81</v>
      </c>
      <c r="L409" s="100">
        <v>-2.2400000000000002</v>
      </c>
      <c r="M409" s="101">
        <v>43282</v>
      </c>
      <c r="N409" s="100">
        <v>-2.2400000000000002</v>
      </c>
      <c r="O409" s="97" t="s">
        <v>2492</v>
      </c>
      <c r="P409" s="97" t="s">
        <v>3222</v>
      </c>
      <c r="Q409" s="102"/>
      <c r="R409" s="100">
        <v>-3.12</v>
      </c>
      <c r="S409" s="102"/>
      <c r="T409" s="103">
        <v>2.5499999999999998</v>
      </c>
      <c r="U409" s="103">
        <v>2.5499999999999998</v>
      </c>
      <c r="V409" s="104">
        <v>3.2</v>
      </c>
      <c r="W409" s="105">
        <v>0.61</v>
      </c>
      <c r="X409" s="106">
        <v>154</v>
      </c>
      <c r="Y409" s="104">
        <v>1.1000000000000001</v>
      </c>
      <c r="Z409" s="105">
        <v>0.2</v>
      </c>
      <c r="AA409" s="106">
        <v>53</v>
      </c>
    </row>
    <row r="410" spans="1:27" ht="15.75" customHeight="1" x14ac:dyDescent="0.25">
      <c r="A410" s="96" t="s">
        <v>2490</v>
      </c>
      <c r="B410" s="96" t="s">
        <v>2491</v>
      </c>
      <c r="C410" s="96" t="s">
        <v>2050</v>
      </c>
      <c r="F410" s="97" t="s">
        <v>2050</v>
      </c>
      <c r="G410" s="98">
        <v>54.5</v>
      </c>
      <c r="H410" s="98">
        <v>4.4000000000000004</v>
      </c>
      <c r="I410" s="98">
        <v>4.4000000000000004</v>
      </c>
      <c r="J410" s="99">
        <v>0.78</v>
      </c>
      <c r="K410" s="99">
        <v>0.91</v>
      </c>
      <c r="L410" s="100">
        <v>-2.2400000000000002</v>
      </c>
      <c r="M410" s="101">
        <v>43282</v>
      </c>
      <c r="N410" s="100">
        <v>-2.2400000000000002</v>
      </c>
      <c r="O410" s="97" t="s">
        <v>2492</v>
      </c>
      <c r="P410" s="97" t="s">
        <v>3223</v>
      </c>
      <c r="Q410" s="102"/>
      <c r="R410" s="100">
        <v>-3.12</v>
      </c>
      <c r="S410" s="102"/>
      <c r="T410" s="103">
        <v>2.1</v>
      </c>
      <c r="U410" s="103">
        <v>2.1</v>
      </c>
      <c r="V410" s="104">
        <v>0.8</v>
      </c>
      <c r="W410" s="105">
        <v>0.19</v>
      </c>
      <c r="X410" s="106">
        <v>44</v>
      </c>
      <c r="Y410" s="104">
        <v>0.4</v>
      </c>
      <c r="Z410" s="105">
        <v>0.1</v>
      </c>
      <c r="AA410" s="106">
        <v>22</v>
      </c>
    </row>
    <row r="411" spans="1:27" ht="15.75" customHeight="1" x14ac:dyDescent="0.25">
      <c r="A411" s="96" t="s">
        <v>2490</v>
      </c>
      <c r="B411" s="96" t="s">
        <v>2491</v>
      </c>
      <c r="C411" s="96" t="s">
        <v>2051</v>
      </c>
      <c r="F411" s="97" t="s">
        <v>2051</v>
      </c>
      <c r="G411" s="98">
        <v>20.5</v>
      </c>
      <c r="H411" s="98">
        <v>14.2</v>
      </c>
      <c r="I411" s="98">
        <v>14.2</v>
      </c>
      <c r="J411" s="99">
        <v>0.99</v>
      </c>
      <c r="K411" s="99">
        <v>1.77</v>
      </c>
      <c r="L411" s="100">
        <v>-2.2400000000000002</v>
      </c>
      <c r="M411" s="101">
        <v>43282</v>
      </c>
      <c r="N411" s="100">
        <v>-2.2400000000000002</v>
      </c>
      <c r="O411" s="97" t="s">
        <v>2492</v>
      </c>
      <c r="P411" s="97" t="s">
        <v>3224</v>
      </c>
      <c r="Q411" s="102"/>
      <c r="R411" s="100">
        <v>-3.1700000000000004</v>
      </c>
      <c r="S411" s="102"/>
      <c r="T411" s="103">
        <v>3</v>
      </c>
      <c r="U411" s="103">
        <v>3</v>
      </c>
      <c r="V411" s="104">
        <v>4.5</v>
      </c>
      <c r="W411" s="105">
        <v>0.32</v>
      </c>
      <c r="X411" s="106">
        <v>92</v>
      </c>
      <c r="Y411" s="104">
        <v>0.5</v>
      </c>
      <c r="Z411" s="105">
        <v>0.03</v>
      </c>
      <c r="AA411" s="106">
        <v>10</v>
      </c>
    </row>
    <row r="412" spans="1:27" ht="14.25" customHeight="1" x14ac:dyDescent="0.25">
      <c r="A412" s="96" t="s">
        <v>2490</v>
      </c>
      <c r="B412" s="96" t="s">
        <v>2491</v>
      </c>
      <c r="C412" s="96" t="s">
        <v>2512</v>
      </c>
      <c r="F412" s="159">
        <v>403</v>
      </c>
      <c r="G412" s="108">
        <v>12691</v>
      </c>
      <c r="H412" s="293"/>
      <c r="I412" s="293"/>
      <c r="J412" s="293"/>
      <c r="K412" s="293"/>
      <c r="L412" s="293"/>
      <c r="M412" s="293"/>
      <c r="N412" s="293"/>
      <c r="O412" s="293"/>
      <c r="P412" s="293"/>
      <c r="Q412" s="293"/>
      <c r="R412" s="293"/>
      <c r="S412" s="293"/>
      <c r="T412" s="293"/>
      <c r="U412" s="293"/>
      <c r="V412" s="293"/>
      <c r="W412" s="293"/>
      <c r="X412" s="109">
        <v>32451</v>
      </c>
      <c r="Y412" s="293"/>
      <c r="Z412" s="293"/>
      <c r="AA412" s="109">
        <v>11881</v>
      </c>
    </row>
    <row r="413" spans="1:27" ht="13.8" customHeight="1" x14ac:dyDescent="0.25">
      <c r="A413" s="96" t="s">
        <v>2490</v>
      </c>
      <c r="B413" s="96" t="s">
        <v>2493</v>
      </c>
      <c r="C413" t="s">
        <v>1624</v>
      </c>
      <c r="E413" s="294" t="s">
        <v>2493</v>
      </c>
      <c r="F413" s="294"/>
      <c r="G413" s="294"/>
      <c r="H413" s="294"/>
      <c r="I413" s="294"/>
      <c r="J413" s="294"/>
      <c r="K413" s="294"/>
      <c r="L413" s="294"/>
      <c r="M413" s="294"/>
      <c r="N413" s="294"/>
      <c r="O413" s="294"/>
      <c r="P413" s="294"/>
      <c r="Q413" s="294"/>
      <c r="R413" s="294"/>
      <c r="S413" s="294"/>
      <c r="T413" s="294"/>
      <c r="U413" s="294"/>
      <c r="V413" s="294"/>
      <c r="W413" s="294"/>
      <c r="X413" s="294"/>
      <c r="Y413" s="294"/>
      <c r="Z413" s="294"/>
      <c r="AA413" s="294"/>
    </row>
    <row r="414" spans="1:27" ht="15.75" customHeight="1" x14ac:dyDescent="0.25">
      <c r="A414" s="96" t="s">
        <v>2490</v>
      </c>
      <c r="B414" s="96" t="s">
        <v>2493</v>
      </c>
      <c r="C414" s="96" t="s">
        <v>2132</v>
      </c>
      <c r="F414" s="97" t="s">
        <v>2132</v>
      </c>
      <c r="G414" s="98">
        <v>48</v>
      </c>
      <c r="H414" s="98">
        <v>6.5</v>
      </c>
      <c r="I414" s="98">
        <v>6.5</v>
      </c>
      <c r="J414" s="99">
        <v>0.78</v>
      </c>
      <c r="K414" s="99">
        <v>1.37</v>
      </c>
      <c r="L414" s="100">
        <v>-1.97</v>
      </c>
      <c r="M414" s="101">
        <v>43282</v>
      </c>
      <c r="N414" s="100">
        <v>-1.97</v>
      </c>
      <c r="O414" s="97" t="s">
        <v>2492</v>
      </c>
      <c r="P414" s="97" t="s">
        <v>3225</v>
      </c>
      <c r="Q414" s="102"/>
      <c r="R414" s="100">
        <v>-2.9200000000000004</v>
      </c>
      <c r="S414" s="102"/>
      <c r="T414" s="103">
        <v>3</v>
      </c>
      <c r="U414" s="103">
        <v>3</v>
      </c>
      <c r="V414" s="104">
        <v>2.2999999999999998</v>
      </c>
      <c r="W414" s="105">
        <v>0.35</v>
      </c>
      <c r="X414" s="106">
        <v>110</v>
      </c>
      <c r="Y414" s="104">
        <v>0.3</v>
      </c>
      <c r="Z414" s="105">
        <v>0.05</v>
      </c>
      <c r="AA414" s="106">
        <v>14</v>
      </c>
    </row>
    <row r="415" spans="1:27" ht="15.75" customHeight="1" x14ac:dyDescent="0.25">
      <c r="A415" s="96" t="s">
        <v>2490</v>
      </c>
      <c r="B415" s="96" t="s">
        <v>2493</v>
      </c>
      <c r="C415" s="96" t="s">
        <v>2117</v>
      </c>
      <c r="F415" s="97" t="s">
        <v>2117</v>
      </c>
      <c r="G415" s="98">
        <v>13</v>
      </c>
      <c r="H415" s="98">
        <v>8.6</v>
      </c>
      <c r="I415" s="98">
        <v>8.6</v>
      </c>
      <c r="J415" s="99">
        <v>0.69</v>
      </c>
      <c r="K415" s="99">
        <v>1.18</v>
      </c>
      <c r="L415" s="100">
        <v>-1.97</v>
      </c>
      <c r="M415" s="101">
        <v>43282</v>
      </c>
      <c r="N415" s="100">
        <v>-1.97</v>
      </c>
      <c r="O415" s="97" t="s">
        <v>2492</v>
      </c>
      <c r="P415" s="97" t="s">
        <v>3226</v>
      </c>
      <c r="Q415" s="102"/>
      <c r="R415" s="100">
        <v>-2.9200000000000004</v>
      </c>
      <c r="S415" s="102"/>
      <c r="T415" s="103">
        <v>3</v>
      </c>
      <c r="U415" s="103">
        <v>3</v>
      </c>
      <c r="V415" s="104">
        <v>1.9</v>
      </c>
      <c r="W415" s="105">
        <v>0.22</v>
      </c>
      <c r="X415" s="106">
        <v>25</v>
      </c>
      <c r="Y415" s="104">
        <v>1.3</v>
      </c>
      <c r="Z415" s="105">
        <v>0.15</v>
      </c>
      <c r="AA415" s="106">
        <v>17</v>
      </c>
    </row>
    <row r="416" spans="1:27" ht="15.75" customHeight="1" x14ac:dyDescent="0.25">
      <c r="A416" s="96" t="s">
        <v>2490</v>
      </c>
      <c r="B416" s="96" t="s">
        <v>2493</v>
      </c>
      <c r="C416" s="96" t="s">
        <v>2140</v>
      </c>
      <c r="F416" s="97" t="s">
        <v>2140</v>
      </c>
      <c r="G416" s="98">
        <v>40</v>
      </c>
      <c r="H416" s="98">
        <v>5.9</v>
      </c>
      <c r="I416" s="98">
        <v>5.9</v>
      </c>
      <c r="J416" s="99">
        <v>0.77</v>
      </c>
      <c r="K416" s="99">
        <v>1.47</v>
      </c>
      <c r="L416" s="100">
        <v>-1.97</v>
      </c>
      <c r="M416" s="101">
        <v>43282</v>
      </c>
      <c r="N416" s="100">
        <v>-1.97</v>
      </c>
      <c r="O416" s="97" t="s">
        <v>2492</v>
      </c>
      <c r="P416" s="97" t="s">
        <v>3227</v>
      </c>
      <c r="Q416" s="102"/>
      <c r="R416" s="100">
        <v>-2.9200000000000004</v>
      </c>
      <c r="S416" s="102"/>
      <c r="T416" s="103">
        <v>2.6</v>
      </c>
      <c r="U416" s="103">
        <v>2.6</v>
      </c>
      <c r="V416" s="104">
        <v>2.2000000000000002</v>
      </c>
      <c r="W416" s="105">
        <v>0.38</v>
      </c>
      <c r="X416" s="106">
        <v>88</v>
      </c>
      <c r="Y416" s="104">
        <v>0.4</v>
      </c>
      <c r="Z416" s="105">
        <v>0.06</v>
      </c>
      <c r="AA416" s="106">
        <v>16</v>
      </c>
    </row>
    <row r="417" spans="1:27" ht="15.75" customHeight="1" x14ac:dyDescent="0.25">
      <c r="A417" s="96" t="s">
        <v>2490</v>
      </c>
      <c r="B417" s="96" t="s">
        <v>2493</v>
      </c>
      <c r="C417" s="96" t="s">
        <v>2141</v>
      </c>
      <c r="F417" s="97" t="s">
        <v>2141</v>
      </c>
      <c r="G417" s="98">
        <v>50</v>
      </c>
      <c r="H417" s="98">
        <v>4.3</v>
      </c>
      <c r="I417" s="98">
        <v>4.3</v>
      </c>
      <c r="J417" s="99">
        <v>0.72</v>
      </c>
      <c r="K417" s="99">
        <v>1.35</v>
      </c>
      <c r="L417" s="100">
        <v>-1.97</v>
      </c>
      <c r="M417" s="101">
        <v>43282</v>
      </c>
      <c r="N417" s="100">
        <v>-1.97</v>
      </c>
      <c r="O417" s="97" t="s">
        <v>2492</v>
      </c>
      <c r="P417" s="97" t="s">
        <v>3228</v>
      </c>
      <c r="Q417" s="102"/>
      <c r="R417" s="100">
        <v>-2.9200000000000004</v>
      </c>
      <c r="S417" s="102"/>
      <c r="T417" s="103">
        <v>1.91</v>
      </c>
      <c r="U417" s="103">
        <v>1.91</v>
      </c>
      <c r="V417" s="104">
        <v>1.7</v>
      </c>
      <c r="W417" s="105">
        <v>0.41</v>
      </c>
      <c r="X417" s="106">
        <v>85</v>
      </c>
      <c r="Y417" s="104">
        <v>0.3</v>
      </c>
      <c r="Z417" s="105">
        <v>7.0000000000000007E-2</v>
      </c>
      <c r="AA417" s="106">
        <v>15</v>
      </c>
    </row>
    <row r="418" spans="1:27" ht="15.75" customHeight="1" x14ac:dyDescent="0.25">
      <c r="A418" s="96" t="s">
        <v>2490</v>
      </c>
      <c r="B418" s="96" t="s">
        <v>2493</v>
      </c>
      <c r="C418" s="96" t="s">
        <v>2142</v>
      </c>
      <c r="F418" s="97" t="s">
        <v>2142</v>
      </c>
      <c r="G418" s="98">
        <v>50</v>
      </c>
      <c r="H418" s="98">
        <v>5.7</v>
      </c>
      <c r="I418" s="98">
        <v>5.7</v>
      </c>
      <c r="J418" s="99">
        <v>0.68</v>
      </c>
      <c r="K418" s="99">
        <v>1.2</v>
      </c>
      <c r="L418" s="100">
        <v>-1.97</v>
      </c>
      <c r="M418" s="101">
        <v>43282</v>
      </c>
      <c r="N418" s="100">
        <v>-1.97</v>
      </c>
      <c r="O418" s="97" t="s">
        <v>2492</v>
      </c>
      <c r="P418" s="97" t="s">
        <v>3229</v>
      </c>
      <c r="Q418" s="102"/>
      <c r="R418" s="100">
        <v>-2.9200000000000004</v>
      </c>
      <c r="S418" s="102"/>
      <c r="T418" s="103">
        <v>2.5299999999999998</v>
      </c>
      <c r="U418" s="103">
        <v>2.5299999999999998</v>
      </c>
      <c r="V418" s="104">
        <v>1.6</v>
      </c>
      <c r="W418" s="105">
        <v>0.27</v>
      </c>
      <c r="X418" s="106">
        <v>80</v>
      </c>
      <c r="Y418" s="104">
        <v>0.6</v>
      </c>
      <c r="Z418" s="105">
        <v>0.1</v>
      </c>
      <c r="AA418" s="106">
        <v>30</v>
      </c>
    </row>
    <row r="419" spans="1:27" ht="15.75" customHeight="1" x14ac:dyDescent="0.25">
      <c r="A419" s="96" t="s">
        <v>2490</v>
      </c>
      <c r="B419" s="96" t="s">
        <v>2493</v>
      </c>
      <c r="C419" s="96" t="s">
        <v>2143</v>
      </c>
      <c r="F419" s="97" t="s">
        <v>2143</v>
      </c>
      <c r="G419" s="98">
        <v>46.5</v>
      </c>
      <c r="H419" s="98">
        <v>5.6</v>
      </c>
      <c r="I419" s="98">
        <v>5.6</v>
      </c>
      <c r="J419" s="99">
        <v>0.72</v>
      </c>
      <c r="K419" s="99">
        <v>1.3</v>
      </c>
      <c r="L419" s="100">
        <v>-1.97</v>
      </c>
      <c r="M419" s="101">
        <v>43282</v>
      </c>
      <c r="N419" s="100">
        <v>-1.97</v>
      </c>
      <c r="O419" s="97" t="s">
        <v>2492</v>
      </c>
      <c r="P419" s="97" t="s">
        <v>3230</v>
      </c>
      <c r="Q419" s="102"/>
      <c r="R419" s="100">
        <v>-2.9200000000000004</v>
      </c>
      <c r="S419" s="102"/>
      <c r="T419" s="103">
        <v>2.4900000000000002</v>
      </c>
      <c r="U419" s="103">
        <v>2.4900000000000002</v>
      </c>
      <c r="V419" s="104">
        <v>2</v>
      </c>
      <c r="W419" s="105">
        <v>0.35</v>
      </c>
      <c r="X419" s="106">
        <v>93</v>
      </c>
      <c r="Y419" s="104">
        <v>0.5</v>
      </c>
      <c r="Z419" s="105">
        <v>0.08</v>
      </c>
      <c r="AA419" s="106">
        <v>23</v>
      </c>
    </row>
    <row r="420" spans="1:27" ht="15.75" customHeight="1" x14ac:dyDescent="0.25">
      <c r="A420" s="96" t="s">
        <v>2490</v>
      </c>
      <c r="B420" s="96" t="s">
        <v>2493</v>
      </c>
      <c r="C420" s="96" t="s">
        <v>2144</v>
      </c>
      <c r="F420" s="97" t="s">
        <v>2144</v>
      </c>
      <c r="G420" s="98">
        <v>50</v>
      </c>
      <c r="H420" s="98">
        <v>5.4</v>
      </c>
      <c r="I420" s="98">
        <v>5.4</v>
      </c>
      <c r="J420" s="99">
        <v>0.7</v>
      </c>
      <c r="K420" s="99">
        <v>1.25</v>
      </c>
      <c r="L420" s="100">
        <v>-1.97</v>
      </c>
      <c r="M420" s="101">
        <v>43282</v>
      </c>
      <c r="N420" s="100">
        <v>-1.97</v>
      </c>
      <c r="O420" s="97" t="s">
        <v>2492</v>
      </c>
      <c r="P420" s="97" t="s">
        <v>3231</v>
      </c>
      <c r="Q420" s="102"/>
      <c r="R420" s="100">
        <v>-2.9200000000000004</v>
      </c>
      <c r="S420" s="102"/>
      <c r="T420" s="103">
        <v>2.38</v>
      </c>
      <c r="U420" s="103">
        <v>2.38</v>
      </c>
      <c r="V420" s="104">
        <v>1.5</v>
      </c>
      <c r="W420" s="105">
        <v>0.27</v>
      </c>
      <c r="X420" s="106">
        <v>75</v>
      </c>
      <c r="Y420" s="104">
        <v>0.5</v>
      </c>
      <c r="Z420" s="105">
        <v>0.09</v>
      </c>
      <c r="AA420" s="106">
        <v>25</v>
      </c>
    </row>
    <row r="421" spans="1:27" ht="15.75" customHeight="1" x14ac:dyDescent="0.25">
      <c r="A421" s="96" t="s">
        <v>2490</v>
      </c>
      <c r="B421" s="96" t="s">
        <v>2493</v>
      </c>
      <c r="C421" s="96" t="s">
        <v>2145</v>
      </c>
      <c r="F421" s="97" t="s">
        <v>2145</v>
      </c>
      <c r="G421" s="98">
        <v>52</v>
      </c>
      <c r="H421" s="98">
        <v>7.2</v>
      </c>
      <c r="I421" s="98">
        <v>7.2</v>
      </c>
      <c r="J421" s="99">
        <v>0.83</v>
      </c>
      <c r="K421" s="99">
        <v>1.47</v>
      </c>
      <c r="L421" s="100">
        <v>-1.97</v>
      </c>
      <c r="M421" s="101">
        <v>43282</v>
      </c>
      <c r="N421" s="100">
        <v>-1.97</v>
      </c>
      <c r="O421" s="97" t="s">
        <v>2492</v>
      </c>
      <c r="P421" s="97" t="s">
        <v>3232</v>
      </c>
      <c r="Q421" s="102"/>
      <c r="R421" s="100">
        <v>-2.9200000000000004</v>
      </c>
      <c r="S421" s="102"/>
      <c r="T421" s="103">
        <v>3</v>
      </c>
      <c r="U421" s="103">
        <v>3</v>
      </c>
      <c r="V421" s="104">
        <v>2.1</v>
      </c>
      <c r="W421" s="105">
        <v>0.28999999999999998</v>
      </c>
      <c r="X421" s="106">
        <v>109</v>
      </c>
      <c r="Y421" s="104">
        <v>0.5</v>
      </c>
      <c r="Z421" s="105">
        <v>0.08</v>
      </c>
      <c r="AA421" s="106">
        <v>26</v>
      </c>
    </row>
    <row r="422" spans="1:27" ht="15.75" customHeight="1" x14ac:dyDescent="0.25">
      <c r="A422" s="96" t="s">
        <v>2490</v>
      </c>
      <c r="B422" s="96" t="s">
        <v>2493</v>
      </c>
      <c r="C422" s="96" t="s">
        <v>2146</v>
      </c>
      <c r="F422" s="97" t="s">
        <v>2146</v>
      </c>
      <c r="G422" s="98">
        <v>50</v>
      </c>
      <c r="H422" s="98">
        <v>5.4</v>
      </c>
      <c r="I422" s="98">
        <v>5.4</v>
      </c>
      <c r="J422" s="99">
        <v>0.72</v>
      </c>
      <c r="K422" s="99">
        <v>1.24</v>
      </c>
      <c r="L422" s="100">
        <v>-1.97</v>
      </c>
      <c r="M422" s="101">
        <v>43282</v>
      </c>
      <c r="N422" s="100">
        <v>-1.97</v>
      </c>
      <c r="O422" s="97" t="s">
        <v>2492</v>
      </c>
      <c r="P422" s="97" t="s">
        <v>3233</v>
      </c>
      <c r="Q422" s="102"/>
      <c r="R422" s="100">
        <v>-2.9200000000000004</v>
      </c>
      <c r="S422" s="102"/>
      <c r="T422" s="103">
        <v>2.38</v>
      </c>
      <c r="U422" s="103">
        <v>2.38</v>
      </c>
      <c r="V422" s="104">
        <v>1.8</v>
      </c>
      <c r="W422" s="105">
        <v>0.33</v>
      </c>
      <c r="X422" s="106">
        <v>90</v>
      </c>
      <c r="Y422" s="104">
        <v>0.4</v>
      </c>
      <c r="Z422" s="105">
        <v>7.0000000000000007E-2</v>
      </c>
      <c r="AA422" s="106">
        <v>20</v>
      </c>
    </row>
    <row r="423" spans="1:27" ht="15.75" customHeight="1" x14ac:dyDescent="0.25">
      <c r="A423" s="96" t="s">
        <v>2490</v>
      </c>
      <c r="B423" s="96" t="s">
        <v>2493</v>
      </c>
      <c r="C423" s="96" t="s">
        <v>2147</v>
      </c>
      <c r="F423" s="97" t="s">
        <v>2147</v>
      </c>
      <c r="G423" s="98">
        <v>51.5</v>
      </c>
      <c r="H423" s="98">
        <v>5.9</v>
      </c>
      <c r="I423" s="98">
        <v>5.9</v>
      </c>
      <c r="J423" s="99">
        <v>0.92</v>
      </c>
      <c r="K423" s="99">
        <v>1.5</v>
      </c>
      <c r="L423" s="100">
        <v>-1.97</v>
      </c>
      <c r="M423" s="101">
        <v>43282</v>
      </c>
      <c r="N423" s="100">
        <v>-1.97</v>
      </c>
      <c r="O423" s="97" t="s">
        <v>2492</v>
      </c>
      <c r="P423" s="97" t="s">
        <v>3234</v>
      </c>
      <c r="Q423" s="102"/>
      <c r="R423" s="100">
        <v>-2.9200000000000004</v>
      </c>
      <c r="S423" s="102"/>
      <c r="T423" s="103">
        <v>2.62</v>
      </c>
      <c r="U423" s="103">
        <v>2.62</v>
      </c>
      <c r="V423" s="104">
        <v>2.2000000000000002</v>
      </c>
      <c r="W423" s="105">
        <v>0.37</v>
      </c>
      <c r="X423" s="106">
        <v>113</v>
      </c>
      <c r="Y423" s="104">
        <v>0.1</v>
      </c>
      <c r="Z423" s="105">
        <v>0.02</v>
      </c>
      <c r="AA423" s="106">
        <v>5</v>
      </c>
    </row>
    <row r="424" spans="1:27" ht="15.75" customHeight="1" x14ac:dyDescent="0.25">
      <c r="A424" s="96" t="s">
        <v>2490</v>
      </c>
      <c r="B424" s="96" t="s">
        <v>2493</v>
      </c>
      <c r="C424" s="96" t="s">
        <v>2148</v>
      </c>
      <c r="F424" s="97" t="s">
        <v>2148</v>
      </c>
      <c r="G424" s="98">
        <v>50</v>
      </c>
      <c r="H424" s="98">
        <v>6.4</v>
      </c>
      <c r="I424" s="98">
        <v>6.4</v>
      </c>
      <c r="J424" s="99">
        <v>0.64</v>
      </c>
      <c r="K424" s="99">
        <v>1.43</v>
      </c>
      <c r="L424" s="100">
        <v>-1.97</v>
      </c>
      <c r="M424" s="101">
        <v>43282</v>
      </c>
      <c r="N424" s="100">
        <v>-1.97</v>
      </c>
      <c r="O424" s="97" t="s">
        <v>2492</v>
      </c>
      <c r="P424" s="97" t="s">
        <v>3235</v>
      </c>
      <c r="Q424" s="102"/>
      <c r="R424" s="100">
        <v>-2.9200000000000004</v>
      </c>
      <c r="S424" s="102"/>
      <c r="T424" s="103">
        <v>3</v>
      </c>
      <c r="U424" s="103">
        <v>3</v>
      </c>
      <c r="V424" s="104">
        <v>2.7</v>
      </c>
      <c r="W424" s="105">
        <v>0.43</v>
      </c>
      <c r="X424" s="106">
        <v>135</v>
      </c>
      <c r="Y424" s="104">
        <v>0.6</v>
      </c>
      <c r="Z424" s="105">
        <v>0.1</v>
      </c>
      <c r="AA424" s="106">
        <v>30</v>
      </c>
    </row>
    <row r="425" spans="1:27" ht="15.75" customHeight="1" x14ac:dyDescent="0.25">
      <c r="A425" s="96" t="s">
        <v>2490</v>
      </c>
      <c r="B425" s="96" t="s">
        <v>2493</v>
      </c>
      <c r="C425" s="96" t="s">
        <v>2149</v>
      </c>
      <c r="F425" s="97" t="s">
        <v>2149</v>
      </c>
      <c r="G425" s="98">
        <v>47</v>
      </c>
      <c r="H425" s="98">
        <v>6.1</v>
      </c>
      <c r="I425" s="98">
        <v>6.1</v>
      </c>
      <c r="J425" s="99">
        <v>0.69</v>
      </c>
      <c r="K425" s="99">
        <v>1.38</v>
      </c>
      <c r="L425" s="100">
        <v>-1.97</v>
      </c>
      <c r="M425" s="101">
        <v>43282</v>
      </c>
      <c r="N425" s="100">
        <v>-1.97</v>
      </c>
      <c r="O425" s="97" t="s">
        <v>2492</v>
      </c>
      <c r="P425" s="97" t="s">
        <v>3236</v>
      </c>
      <c r="Q425" s="102"/>
      <c r="R425" s="100">
        <v>-2.9200000000000004</v>
      </c>
      <c r="S425" s="102"/>
      <c r="T425" s="103">
        <v>3</v>
      </c>
      <c r="U425" s="103">
        <v>3</v>
      </c>
      <c r="V425" s="104">
        <v>2.2999999999999998</v>
      </c>
      <c r="W425" s="105">
        <v>0.38</v>
      </c>
      <c r="X425" s="106">
        <v>108</v>
      </c>
      <c r="Y425" s="104">
        <v>0.3</v>
      </c>
      <c r="Z425" s="105">
        <v>0.05</v>
      </c>
      <c r="AA425" s="106">
        <v>14</v>
      </c>
    </row>
    <row r="426" spans="1:27" ht="15.75" customHeight="1" x14ac:dyDescent="0.25">
      <c r="A426" s="96" t="s">
        <v>2490</v>
      </c>
      <c r="B426" s="96" t="s">
        <v>2493</v>
      </c>
      <c r="C426" s="96" t="s">
        <v>2150</v>
      </c>
      <c r="F426" s="97" t="s">
        <v>2150</v>
      </c>
      <c r="G426" s="98">
        <v>50</v>
      </c>
      <c r="H426" s="98">
        <v>5.3</v>
      </c>
      <c r="I426" s="98">
        <v>5.3</v>
      </c>
      <c r="J426" s="99">
        <v>0.67</v>
      </c>
      <c r="K426" s="99">
        <v>1.19</v>
      </c>
      <c r="L426" s="100">
        <v>-1.97</v>
      </c>
      <c r="M426" s="101">
        <v>43282</v>
      </c>
      <c r="N426" s="100">
        <v>-1.97</v>
      </c>
      <c r="O426" s="97" t="s">
        <v>2492</v>
      </c>
      <c r="P426" s="97" t="s">
        <v>3237</v>
      </c>
      <c r="Q426" s="102"/>
      <c r="R426" s="100">
        <v>-2.9200000000000004</v>
      </c>
      <c r="S426" s="102"/>
      <c r="T426" s="103">
        <v>2.36</v>
      </c>
      <c r="U426" s="103">
        <v>2.36</v>
      </c>
      <c r="V426" s="104">
        <v>1.9</v>
      </c>
      <c r="W426" s="105">
        <v>0.36</v>
      </c>
      <c r="X426" s="106">
        <v>95</v>
      </c>
      <c r="Y426" s="104">
        <v>0.6</v>
      </c>
      <c r="Z426" s="105">
        <v>0.11</v>
      </c>
      <c r="AA426" s="106">
        <v>30</v>
      </c>
    </row>
    <row r="427" spans="1:27" ht="15.75" customHeight="1" x14ac:dyDescent="0.25">
      <c r="A427" s="96" t="s">
        <v>2490</v>
      </c>
      <c r="B427" s="96" t="s">
        <v>2493</v>
      </c>
      <c r="C427" s="96" t="s">
        <v>2151</v>
      </c>
      <c r="F427" s="97" t="s">
        <v>2151</v>
      </c>
      <c r="G427" s="98">
        <v>53</v>
      </c>
      <c r="H427" s="98">
        <v>5.8</v>
      </c>
      <c r="I427" s="98">
        <v>5.8</v>
      </c>
      <c r="J427" s="99">
        <v>0.61</v>
      </c>
      <c r="K427" s="99">
        <v>1.33</v>
      </c>
      <c r="L427" s="100">
        <v>-1.97</v>
      </c>
      <c r="M427" s="101">
        <v>43282</v>
      </c>
      <c r="N427" s="100">
        <v>-1.97</v>
      </c>
      <c r="O427" s="97" t="s">
        <v>2492</v>
      </c>
      <c r="P427" s="97" t="s">
        <v>3238</v>
      </c>
      <c r="Q427" s="102"/>
      <c r="R427" s="100">
        <v>-2.9200000000000004</v>
      </c>
      <c r="S427" s="102"/>
      <c r="T427" s="103">
        <v>2.56</v>
      </c>
      <c r="U427" s="103">
        <v>2.56</v>
      </c>
      <c r="V427" s="104">
        <v>2.6</v>
      </c>
      <c r="W427" s="105">
        <v>0.45</v>
      </c>
      <c r="X427" s="106">
        <v>138</v>
      </c>
      <c r="Y427" s="104">
        <v>0.7</v>
      </c>
      <c r="Z427" s="105">
        <v>0.13</v>
      </c>
      <c r="AA427" s="106">
        <v>37</v>
      </c>
    </row>
    <row r="428" spans="1:27" ht="15.75" customHeight="1" x14ac:dyDescent="0.25">
      <c r="A428" s="96" t="s">
        <v>2490</v>
      </c>
      <c r="B428" s="96" t="s">
        <v>2493</v>
      </c>
      <c r="C428" s="96" t="s">
        <v>2152</v>
      </c>
      <c r="F428" s="97" t="s">
        <v>2152</v>
      </c>
      <c r="G428" s="98">
        <v>50</v>
      </c>
      <c r="H428" s="98">
        <v>5.4</v>
      </c>
      <c r="I428" s="98">
        <v>5.4</v>
      </c>
      <c r="J428" s="99">
        <v>0.6</v>
      </c>
      <c r="K428" s="99">
        <v>1.42</v>
      </c>
      <c r="L428" s="100">
        <v>-1.97</v>
      </c>
      <c r="M428" s="101">
        <v>43282</v>
      </c>
      <c r="N428" s="100">
        <v>-1.97</v>
      </c>
      <c r="O428" s="97" t="s">
        <v>2492</v>
      </c>
      <c r="P428" s="97" t="s">
        <v>3239</v>
      </c>
      <c r="Q428" s="102"/>
      <c r="R428" s="100">
        <v>-2.9200000000000004</v>
      </c>
      <c r="S428" s="102"/>
      <c r="T428" s="103">
        <v>2.38</v>
      </c>
      <c r="U428" s="103">
        <v>2.38</v>
      </c>
      <c r="V428" s="104">
        <v>3</v>
      </c>
      <c r="W428" s="105">
        <v>0.56000000000000005</v>
      </c>
      <c r="X428" s="106">
        <v>150</v>
      </c>
      <c r="Y428" s="104">
        <v>0.6</v>
      </c>
      <c r="Z428" s="105">
        <v>0.12</v>
      </c>
      <c r="AA428" s="106">
        <v>30</v>
      </c>
    </row>
    <row r="429" spans="1:27" ht="15.75" customHeight="1" x14ac:dyDescent="0.25">
      <c r="A429" s="96" t="s">
        <v>2490</v>
      </c>
      <c r="B429" s="96" t="s">
        <v>2493</v>
      </c>
      <c r="C429" s="96" t="s">
        <v>2153</v>
      </c>
      <c r="F429" s="97" t="s">
        <v>2153</v>
      </c>
      <c r="G429" s="98">
        <v>45</v>
      </c>
      <c r="H429" s="98">
        <v>5.3</v>
      </c>
      <c r="I429" s="98">
        <v>5.3</v>
      </c>
      <c r="J429" s="99">
        <v>0.67</v>
      </c>
      <c r="K429" s="99">
        <v>1.27</v>
      </c>
      <c r="L429" s="100">
        <v>-1.97</v>
      </c>
      <c r="M429" s="101">
        <v>43282</v>
      </c>
      <c r="N429" s="100">
        <v>-1.97</v>
      </c>
      <c r="O429" s="97" t="s">
        <v>2492</v>
      </c>
      <c r="P429" s="97" t="s">
        <v>3240</v>
      </c>
      <c r="Q429" s="102"/>
      <c r="R429" s="100">
        <v>-2.9200000000000004</v>
      </c>
      <c r="S429" s="102"/>
      <c r="T429" s="103">
        <v>2.33</v>
      </c>
      <c r="U429" s="103">
        <v>2.33</v>
      </c>
      <c r="V429" s="104">
        <v>1.8</v>
      </c>
      <c r="W429" s="105">
        <v>0.33</v>
      </c>
      <c r="X429" s="106">
        <v>81</v>
      </c>
      <c r="Y429" s="104">
        <v>0.4</v>
      </c>
      <c r="Z429" s="105">
        <v>0.09</v>
      </c>
      <c r="AA429" s="106">
        <v>18</v>
      </c>
    </row>
    <row r="430" spans="1:27" ht="15.75" customHeight="1" x14ac:dyDescent="0.25">
      <c r="A430" s="96" t="s">
        <v>2490</v>
      </c>
      <c r="B430" s="96" t="s">
        <v>2493</v>
      </c>
      <c r="C430" s="96" t="s">
        <v>2106</v>
      </c>
      <c r="F430" s="97" t="s">
        <v>2106</v>
      </c>
      <c r="G430" s="98">
        <v>25.5</v>
      </c>
      <c r="H430" s="98">
        <v>5.6</v>
      </c>
      <c r="I430" s="98">
        <v>5.6</v>
      </c>
      <c r="J430" s="99">
        <v>1.08</v>
      </c>
      <c r="K430" s="99">
        <v>1.64</v>
      </c>
      <c r="L430" s="100">
        <v>-1.96</v>
      </c>
      <c r="M430" s="101">
        <v>43282</v>
      </c>
      <c r="N430" s="100">
        <v>-1.96</v>
      </c>
      <c r="O430" s="97" t="s">
        <v>2492</v>
      </c>
      <c r="P430" s="97" t="s">
        <v>3241</v>
      </c>
      <c r="Q430" s="102"/>
      <c r="R430" s="100">
        <v>-2.9200000000000004</v>
      </c>
      <c r="S430" s="102"/>
      <c r="T430" s="103">
        <v>2.4700000000000002</v>
      </c>
      <c r="U430" s="103">
        <v>2.4700000000000002</v>
      </c>
      <c r="V430" s="104">
        <v>1.9</v>
      </c>
      <c r="W430" s="105">
        <v>0.35</v>
      </c>
      <c r="X430" s="106">
        <v>48</v>
      </c>
      <c r="Y430" s="104">
        <v>0</v>
      </c>
      <c r="Z430" s="105">
        <v>0</v>
      </c>
      <c r="AA430" s="106">
        <v>0</v>
      </c>
    </row>
    <row r="431" spans="1:27" ht="15.75" customHeight="1" x14ac:dyDescent="0.25">
      <c r="A431" s="96" t="s">
        <v>2490</v>
      </c>
      <c r="B431" s="96" t="s">
        <v>2493</v>
      </c>
      <c r="C431" s="96" t="s">
        <v>2107</v>
      </c>
      <c r="F431" s="97" t="s">
        <v>2107</v>
      </c>
      <c r="G431" s="98">
        <v>27</v>
      </c>
      <c r="H431" s="98">
        <v>5.5</v>
      </c>
      <c r="I431" s="98">
        <v>5.5</v>
      </c>
      <c r="J431" s="99">
        <v>0.93</v>
      </c>
      <c r="K431" s="99">
        <v>1.43</v>
      </c>
      <c r="L431" s="100">
        <v>-1.96</v>
      </c>
      <c r="M431" s="101">
        <v>43282</v>
      </c>
      <c r="N431" s="100">
        <v>-1.96</v>
      </c>
      <c r="O431" s="97" t="s">
        <v>2492</v>
      </c>
      <c r="P431" s="97" t="s">
        <v>3242</v>
      </c>
      <c r="Q431" s="102"/>
      <c r="R431" s="100">
        <v>-2.9200000000000004</v>
      </c>
      <c r="S431" s="102"/>
      <c r="T431" s="103">
        <v>2.44</v>
      </c>
      <c r="U431" s="103">
        <v>2.44</v>
      </c>
      <c r="V431" s="104">
        <v>2.2999999999999998</v>
      </c>
      <c r="W431" s="105">
        <v>0.42</v>
      </c>
      <c r="X431" s="106">
        <v>62</v>
      </c>
      <c r="Y431" s="104">
        <v>0.2</v>
      </c>
      <c r="Z431" s="105">
        <v>0.03</v>
      </c>
      <c r="AA431" s="106">
        <v>5</v>
      </c>
    </row>
    <row r="432" spans="1:27" ht="15.75" customHeight="1" x14ac:dyDescent="0.25">
      <c r="A432" s="96" t="s">
        <v>2490</v>
      </c>
      <c r="B432" s="96" t="s">
        <v>2493</v>
      </c>
      <c r="C432" s="96" t="s">
        <v>2108</v>
      </c>
      <c r="F432" s="97" t="s">
        <v>2108</v>
      </c>
      <c r="G432" s="98">
        <v>24.5</v>
      </c>
      <c r="H432" s="98">
        <v>5.6</v>
      </c>
      <c r="I432" s="98">
        <v>5.6</v>
      </c>
      <c r="J432" s="99">
        <v>0.93</v>
      </c>
      <c r="K432" s="99">
        <v>1.75</v>
      </c>
      <c r="L432" s="100">
        <v>-1.96</v>
      </c>
      <c r="M432" s="101">
        <v>43282</v>
      </c>
      <c r="N432" s="100">
        <v>-1.96</v>
      </c>
      <c r="O432" s="97" t="s">
        <v>2492</v>
      </c>
      <c r="P432" s="97" t="s">
        <v>3243</v>
      </c>
      <c r="Q432" s="102"/>
      <c r="R432" s="100">
        <v>-2.9200000000000004</v>
      </c>
      <c r="S432" s="102"/>
      <c r="T432" s="103">
        <v>2.4900000000000002</v>
      </c>
      <c r="U432" s="103">
        <v>2.4900000000000002</v>
      </c>
      <c r="V432" s="104">
        <v>2.5</v>
      </c>
      <c r="W432" s="105">
        <v>0.45</v>
      </c>
      <c r="X432" s="106">
        <v>61</v>
      </c>
      <c r="Y432" s="104">
        <v>0.2</v>
      </c>
      <c r="Z432" s="105">
        <v>0.03</v>
      </c>
      <c r="AA432" s="106">
        <v>5</v>
      </c>
    </row>
    <row r="433" spans="1:27" ht="15.75" customHeight="1" x14ac:dyDescent="0.25">
      <c r="A433" s="96" t="s">
        <v>2490</v>
      </c>
      <c r="B433" s="96" t="s">
        <v>2493</v>
      </c>
      <c r="C433" s="96" t="s">
        <v>2109</v>
      </c>
      <c r="F433" s="97" t="s">
        <v>2109</v>
      </c>
      <c r="G433" s="98">
        <v>22</v>
      </c>
      <c r="H433" s="98">
        <v>4.8</v>
      </c>
      <c r="I433" s="98">
        <v>4.8</v>
      </c>
      <c r="J433" s="99">
        <v>0.87</v>
      </c>
      <c r="K433" s="99">
        <v>1.43</v>
      </c>
      <c r="L433" s="100">
        <v>-1.96</v>
      </c>
      <c r="M433" s="101">
        <v>43282</v>
      </c>
      <c r="N433" s="100">
        <v>-1.96</v>
      </c>
      <c r="O433" s="97" t="s">
        <v>2492</v>
      </c>
      <c r="P433" s="97" t="s">
        <v>3244</v>
      </c>
      <c r="Q433" s="102"/>
      <c r="R433" s="100">
        <v>-2.9200000000000004</v>
      </c>
      <c r="S433" s="102"/>
      <c r="T433" s="103">
        <v>2.11</v>
      </c>
      <c r="U433" s="103">
        <v>2.11</v>
      </c>
      <c r="V433" s="104">
        <v>1.8</v>
      </c>
      <c r="W433" s="105">
        <v>0.39</v>
      </c>
      <c r="X433" s="106">
        <v>40</v>
      </c>
      <c r="Y433" s="104">
        <v>0.2</v>
      </c>
      <c r="Z433" s="105">
        <v>0.04</v>
      </c>
      <c r="AA433" s="106">
        <v>4</v>
      </c>
    </row>
    <row r="434" spans="1:27" ht="15.75" customHeight="1" x14ac:dyDescent="0.25">
      <c r="A434" s="96" t="s">
        <v>2490</v>
      </c>
      <c r="B434" s="96" t="s">
        <v>2493</v>
      </c>
      <c r="C434" s="96" t="s">
        <v>2110</v>
      </c>
      <c r="F434" s="97" t="s">
        <v>2110</v>
      </c>
      <c r="G434" s="98">
        <v>26.5</v>
      </c>
      <c r="H434" s="98">
        <v>4.7</v>
      </c>
      <c r="I434" s="98">
        <v>4.7</v>
      </c>
      <c r="J434" s="99">
        <v>0.84</v>
      </c>
      <c r="K434" s="99">
        <v>1.47</v>
      </c>
      <c r="L434" s="100">
        <v>-1.96</v>
      </c>
      <c r="M434" s="101">
        <v>43282</v>
      </c>
      <c r="N434" s="100">
        <v>-1.96</v>
      </c>
      <c r="O434" s="97" t="s">
        <v>2492</v>
      </c>
      <c r="P434" s="97" t="s">
        <v>3245</v>
      </c>
      <c r="Q434" s="102"/>
      <c r="R434" s="100">
        <v>-2.9200000000000004</v>
      </c>
      <c r="S434" s="102"/>
      <c r="T434" s="103">
        <v>2.09</v>
      </c>
      <c r="U434" s="103">
        <v>2.09</v>
      </c>
      <c r="V434" s="104">
        <v>2.2000000000000002</v>
      </c>
      <c r="W434" s="105">
        <v>0.46</v>
      </c>
      <c r="X434" s="106">
        <v>58</v>
      </c>
      <c r="Y434" s="104">
        <v>0.1</v>
      </c>
      <c r="Z434" s="105">
        <v>0.03</v>
      </c>
      <c r="AA434" s="106">
        <v>3</v>
      </c>
    </row>
    <row r="435" spans="1:27" ht="15.75" customHeight="1" x14ac:dyDescent="0.25">
      <c r="A435" s="96" t="s">
        <v>2490</v>
      </c>
      <c r="B435" s="96" t="s">
        <v>2493</v>
      </c>
      <c r="C435" s="96" t="s">
        <v>2111</v>
      </c>
      <c r="F435" s="97" t="s">
        <v>2111</v>
      </c>
      <c r="G435" s="98">
        <v>25</v>
      </c>
      <c r="H435" s="98">
        <v>4.0999999999999996</v>
      </c>
      <c r="I435" s="98">
        <v>4.0999999999999996</v>
      </c>
      <c r="J435" s="99">
        <v>0.98</v>
      </c>
      <c r="K435" s="99">
        <v>1.56</v>
      </c>
      <c r="L435" s="100">
        <v>-1.96</v>
      </c>
      <c r="M435" s="101">
        <v>43282</v>
      </c>
      <c r="N435" s="100">
        <v>-1.96</v>
      </c>
      <c r="O435" s="97" t="s">
        <v>2492</v>
      </c>
      <c r="P435" s="97" t="s">
        <v>3246</v>
      </c>
      <c r="Q435" s="102"/>
      <c r="R435" s="100">
        <v>-2.9200000000000004</v>
      </c>
      <c r="S435" s="102"/>
      <c r="T435" s="103">
        <v>1.8</v>
      </c>
      <c r="U435" s="103">
        <v>1.8</v>
      </c>
      <c r="V435" s="104">
        <v>1.4</v>
      </c>
      <c r="W435" s="105">
        <v>0.34</v>
      </c>
      <c r="X435" s="106">
        <v>35</v>
      </c>
      <c r="Y435" s="104">
        <v>0</v>
      </c>
      <c r="Z435" s="105">
        <v>0</v>
      </c>
      <c r="AA435" s="106">
        <v>0</v>
      </c>
    </row>
    <row r="436" spans="1:27" ht="15.75" customHeight="1" x14ac:dyDescent="0.25">
      <c r="A436" s="96" t="s">
        <v>2490</v>
      </c>
      <c r="B436" s="96" t="s">
        <v>2493</v>
      </c>
      <c r="C436" s="96" t="s">
        <v>2112</v>
      </c>
      <c r="F436" s="97" t="s">
        <v>2112</v>
      </c>
      <c r="G436" s="98">
        <v>25</v>
      </c>
      <c r="H436" s="98">
        <v>4.3</v>
      </c>
      <c r="I436" s="98">
        <v>4.3</v>
      </c>
      <c r="J436" s="99">
        <v>0.95</v>
      </c>
      <c r="K436" s="99">
        <v>1.48</v>
      </c>
      <c r="L436" s="100">
        <v>-1.96</v>
      </c>
      <c r="M436" s="101">
        <v>43282</v>
      </c>
      <c r="N436" s="100">
        <v>-1.96</v>
      </c>
      <c r="O436" s="97" t="s">
        <v>2492</v>
      </c>
      <c r="P436" s="97" t="s">
        <v>3247</v>
      </c>
      <c r="Q436" s="102"/>
      <c r="R436" s="100">
        <v>-2.9200000000000004</v>
      </c>
      <c r="S436" s="102"/>
      <c r="T436" s="103">
        <v>1.91</v>
      </c>
      <c r="U436" s="103">
        <v>1.91</v>
      </c>
      <c r="V436" s="104">
        <v>1.5</v>
      </c>
      <c r="W436" s="105">
        <v>0.36</v>
      </c>
      <c r="X436" s="106">
        <v>38</v>
      </c>
      <c r="Y436" s="104">
        <v>0</v>
      </c>
      <c r="Z436" s="105">
        <v>0.01</v>
      </c>
      <c r="AA436" s="106">
        <v>0</v>
      </c>
    </row>
    <row r="437" spans="1:27" ht="15.75" customHeight="1" x14ac:dyDescent="0.25">
      <c r="A437" s="96" t="s">
        <v>2490</v>
      </c>
      <c r="B437" s="96" t="s">
        <v>2493</v>
      </c>
      <c r="C437" s="96" t="s">
        <v>2113</v>
      </c>
      <c r="F437" s="97" t="s">
        <v>2113</v>
      </c>
      <c r="G437" s="98">
        <v>25</v>
      </c>
      <c r="H437" s="98">
        <v>3.3</v>
      </c>
      <c r="I437" s="98">
        <v>3.3</v>
      </c>
      <c r="J437" s="99">
        <v>0.75</v>
      </c>
      <c r="K437" s="99">
        <v>1.46</v>
      </c>
      <c r="L437" s="100">
        <v>-1.96</v>
      </c>
      <c r="M437" s="101">
        <v>43282</v>
      </c>
      <c r="N437" s="100">
        <v>-1.96</v>
      </c>
      <c r="O437" s="97" t="s">
        <v>2492</v>
      </c>
      <c r="P437" s="97" t="s">
        <v>3248</v>
      </c>
      <c r="Q437" s="102"/>
      <c r="R437" s="100">
        <v>-2.9200000000000004</v>
      </c>
      <c r="S437" s="102"/>
      <c r="T437" s="103">
        <v>1.53</v>
      </c>
      <c r="U437" s="103">
        <v>1.53</v>
      </c>
      <c r="V437" s="104">
        <v>1.7</v>
      </c>
      <c r="W437" s="105">
        <v>0.51</v>
      </c>
      <c r="X437" s="106">
        <v>43</v>
      </c>
      <c r="Y437" s="104">
        <v>0.2</v>
      </c>
      <c r="Z437" s="105">
        <v>0.06</v>
      </c>
      <c r="AA437" s="106">
        <v>5</v>
      </c>
    </row>
    <row r="438" spans="1:27" ht="15.75" customHeight="1" x14ac:dyDescent="0.25">
      <c r="A438" s="96" t="s">
        <v>2490</v>
      </c>
      <c r="B438" s="96" t="s">
        <v>2493</v>
      </c>
      <c r="C438" s="96" t="s">
        <v>2114</v>
      </c>
      <c r="F438" s="97" t="s">
        <v>2114</v>
      </c>
      <c r="G438" s="98">
        <v>25</v>
      </c>
      <c r="H438" s="98">
        <v>4.7</v>
      </c>
      <c r="I438" s="98">
        <v>4.7</v>
      </c>
      <c r="J438" s="99">
        <v>0.94</v>
      </c>
      <c r="K438" s="99">
        <v>1.47</v>
      </c>
      <c r="L438" s="100">
        <v>-1.96</v>
      </c>
      <c r="M438" s="101">
        <v>43282</v>
      </c>
      <c r="N438" s="100">
        <v>-1.96</v>
      </c>
      <c r="O438" s="97" t="s">
        <v>2492</v>
      </c>
      <c r="P438" s="97" t="s">
        <v>3249</v>
      </c>
      <c r="Q438" s="102"/>
      <c r="R438" s="100">
        <v>-2.9200000000000004</v>
      </c>
      <c r="S438" s="102"/>
      <c r="T438" s="103">
        <v>2.09</v>
      </c>
      <c r="U438" s="103">
        <v>2.09</v>
      </c>
      <c r="V438" s="104">
        <v>2.2000000000000002</v>
      </c>
      <c r="W438" s="105">
        <v>0.46</v>
      </c>
      <c r="X438" s="106">
        <v>55</v>
      </c>
      <c r="Y438" s="104">
        <v>0.1</v>
      </c>
      <c r="Z438" s="105">
        <v>0.02</v>
      </c>
      <c r="AA438" s="106">
        <v>3</v>
      </c>
    </row>
    <row r="439" spans="1:27" ht="15.75" customHeight="1" x14ac:dyDescent="0.25">
      <c r="A439" s="96" t="s">
        <v>2490</v>
      </c>
      <c r="B439" s="96" t="s">
        <v>2493</v>
      </c>
      <c r="C439" s="96" t="s">
        <v>2115</v>
      </c>
      <c r="F439" s="97" t="s">
        <v>2115</v>
      </c>
      <c r="G439" s="98">
        <v>25</v>
      </c>
      <c r="H439" s="98">
        <v>4.5999999999999996</v>
      </c>
      <c r="I439" s="98">
        <v>4.5999999999999996</v>
      </c>
      <c r="J439" s="99">
        <v>0.92</v>
      </c>
      <c r="K439" s="99">
        <v>1.46</v>
      </c>
      <c r="L439" s="100">
        <v>-1.96</v>
      </c>
      <c r="M439" s="101">
        <v>43282</v>
      </c>
      <c r="N439" s="100">
        <v>-1.96</v>
      </c>
      <c r="O439" s="97" t="s">
        <v>2492</v>
      </c>
      <c r="P439" s="97" t="s">
        <v>3250</v>
      </c>
      <c r="Q439" s="102"/>
      <c r="R439" s="100">
        <v>-2.9200000000000004</v>
      </c>
      <c r="S439" s="102"/>
      <c r="T439" s="103">
        <v>2.04</v>
      </c>
      <c r="U439" s="103">
        <v>2.04</v>
      </c>
      <c r="V439" s="104">
        <v>1.8</v>
      </c>
      <c r="W439" s="105">
        <v>0.39</v>
      </c>
      <c r="X439" s="106">
        <v>45</v>
      </c>
      <c r="Y439" s="104">
        <v>0.1</v>
      </c>
      <c r="Z439" s="105">
        <v>0.01</v>
      </c>
      <c r="AA439" s="106">
        <v>3</v>
      </c>
    </row>
    <row r="440" spans="1:27" ht="15.75" customHeight="1" x14ac:dyDescent="0.25">
      <c r="A440" s="96" t="s">
        <v>2490</v>
      </c>
      <c r="B440" s="96" t="s">
        <v>2493</v>
      </c>
      <c r="C440" s="96" t="s">
        <v>2116</v>
      </c>
      <c r="F440" s="97" t="s">
        <v>2116</v>
      </c>
      <c r="G440" s="98">
        <v>25.5</v>
      </c>
      <c r="H440" s="98">
        <v>3.8</v>
      </c>
      <c r="I440" s="98">
        <v>3.8</v>
      </c>
      <c r="J440" s="99">
        <v>0.74</v>
      </c>
      <c r="K440" s="99">
        <v>1.1499999999999999</v>
      </c>
      <c r="L440" s="100">
        <v>-1.96</v>
      </c>
      <c r="M440" s="101">
        <v>43282</v>
      </c>
      <c r="N440" s="100">
        <v>-1.96</v>
      </c>
      <c r="O440" s="97" t="s">
        <v>2492</v>
      </c>
      <c r="P440" s="97" t="s">
        <v>3251</v>
      </c>
      <c r="Q440" s="102"/>
      <c r="R440" s="100">
        <v>-2.9200000000000004</v>
      </c>
      <c r="S440" s="102"/>
      <c r="T440" s="103">
        <v>1.87</v>
      </c>
      <c r="U440" s="103">
        <v>1.87</v>
      </c>
      <c r="V440" s="104">
        <v>1.3</v>
      </c>
      <c r="W440" s="105">
        <v>0.34</v>
      </c>
      <c r="X440" s="106">
        <v>33</v>
      </c>
      <c r="Y440" s="104">
        <v>0.3</v>
      </c>
      <c r="Z440" s="105">
        <v>7.0000000000000007E-2</v>
      </c>
      <c r="AA440" s="106">
        <v>8</v>
      </c>
    </row>
    <row r="441" spans="1:27" ht="15.75" customHeight="1" x14ac:dyDescent="0.25">
      <c r="A441" s="96" t="s">
        <v>2490</v>
      </c>
      <c r="B441" s="96" t="s">
        <v>2493</v>
      </c>
      <c r="C441" s="96" t="s">
        <v>2061</v>
      </c>
      <c r="F441" s="97" t="s">
        <v>2061</v>
      </c>
      <c r="G441" s="98">
        <v>24</v>
      </c>
      <c r="H441" s="98">
        <v>3.1</v>
      </c>
      <c r="I441" s="98">
        <v>3.1</v>
      </c>
      <c r="J441" s="99">
        <v>0.68</v>
      </c>
      <c r="K441" s="99">
        <v>1.1100000000000001</v>
      </c>
      <c r="L441" s="100">
        <v>-1.96</v>
      </c>
      <c r="M441" s="101">
        <v>43282</v>
      </c>
      <c r="N441" s="100">
        <v>-1.96</v>
      </c>
      <c r="O441" s="97" t="s">
        <v>2492</v>
      </c>
      <c r="P441" s="97" t="s">
        <v>3252</v>
      </c>
      <c r="Q441" s="102"/>
      <c r="R441" s="100">
        <v>-2.6700000000000004</v>
      </c>
      <c r="S441" s="102"/>
      <c r="T441" s="103">
        <v>2.0499999999999998</v>
      </c>
      <c r="U441" s="103">
        <v>2.0499999999999998</v>
      </c>
      <c r="V441" s="104">
        <v>0.9</v>
      </c>
      <c r="W441" s="105">
        <v>0.28999999999999998</v>
      </c>
      <c r="X441" s="106">
        <v>22</v>
      </c>
      <c r="Y441" s="104">
        <v>0</v>
      </c>
      <c r="Z441" s="105">
        <v>0</v>
      </c>
      <c r="AA441" s="106">
        <v>0</v>
      </c>
    </row>
    <row r="442" spans="1:27" ht="15.75" customHeight="1" x14ac:dyDescent="0.25">
      <c r="A442" s="96" t="s">
        <v>2490</v>
      </c>
      <c r="B442" s="96" t="s">
        <v>2493</v>
      </c>
      <c r="C442" s="96" t="s">
        <v>2089</v>
      </c>
      <c r="F442" s="97" t="s">
        <v>2089</v>
      </c>
      <c r="G442" s="98">
        <v>46.5</v>
      </c>
      <c r="H442" s="98">
        <v>1.5</v>
      </c>
      <c r="I442" s="98">
        <v>1.5</v>
      </c>
      <c r="J442" s="99">
        <v>0.19</v>
      </c>
      <c r="K442" s="99">
        <v>0.56000000000000005</v>
      </c>
      <c r="L442" s="100">
        <v>-1.96</v>
      </c>
      <c r="M442" s="101">
        <v>43282</v>
      </c>
      <c r="N442" s="100">
        <v>-1.96</v>
      </c>
      <c r="O442" s="97" t="s">
        <v>3253</v>
      </c>
      <c r="P442" s="97" t="s">
        <v>3254</v>
      </c>
      <c r="Q442" s="102"/>
      <c r="R442" s="100">
        <v>-2.4200000000000004</v>
      </c>
      <c r="S442" s="102"/>
      <c r="T442" s="103"/>
      <c r="U442" s="103"/>
      <c r="V442" s="104">
        <v>0.4</v>
      </c>
      <c r="W442" s="105">
        <v>0.26</v>
      </c>
      <c r="X442" s="106">
        <v>19</v>
      </c>
      <c r="Y442" s="104">
        <v>0.3</v>
      </c>
      <c r="Z442" s="105">
        <v>0.24</v>
      </c>
      <c r="AA442" s="106">
        <v>14</v>
      </c>
    </row>
    <row r="443" spans="1:27" ht="15.75" customHeight="1" x14ac:dyDescent="0.25">
      <c r="A443" s="96" t="s">
        <v>2490</v>
      </c>
      <c r="B443" s="96" t="s">
        <v>2493</v>
      </c>
      <c r="C443" s="96" t="s">
        <v>2090</v>
      </c>
      <c r="F443" s="97" t="s">
        <v>2090</v>
      </c>
      <c r="G443" s="98">
        <v>53.5</v>
      </c>
      <c r="H443" s="98">
        <v>1.6</v>
      </c>
      <c r="I443" s="98">
        <v>1.6</v>
      </c>
      <c r="J443" s="99">
        <v>0.36</v>
      </c>
      <c r="K443" s="99">
        <v>0.76</v>
      </c>
      <c r="L443" s="100">
        <v>-1.96</v>
      </c>
      <c r="M443" s="101">
        <v>43282</v>
      </c>
      <c r="N443" s="100">
        <v>-1.96</v>
      </c>
      <c r="O443" s="97" t="s">
        <v>3253</v>
      </c>
      <c r="P443" s="97" t="s">
        <v>3255</v>
      </c>
      <c r="Q443" s="102"/>
      <c r="R443" s="100">
        <v>-2.4200000000000004</v>
      </c>
      <c r="S443" s="102"/>
      <c r="T443" s="103"/>
      <c r="U443" s="103"/>
      <c r="V443" s="104">
        <v>0.5</v>
      </c>
      <c r="W443" s="105">
        <v>0.28999999999999998</v>
      </c>
      <c r="X443" s="106">
        <v>27</v>
      </c>
      <c r="Y443" s="104">
        <v>0.2</v>
      </c>
      <c r="Z443" s="105">
        <v>0.14000000000000001</v>
      </c>
      <c r="AA443" s="106">
        <v>11</v>
      </c>
    </row>
    <row r="444" spans="1:27" ht="15.75" customHeight="1" x14ac:dyDescent="0.25">
      <c r="A444" s="96" t="s">
        <v>2490</v>
      </c>
      <c r="B444" s="96" t="s">
        <v>2493</v>
      </c>
      <c r="C444" s="96" t="s">
        <v>2091</v>
      </c>
      <c r="F444" s="97" t="s">
        <v>2091</v>
      </c>
      <c r="G444" s="98">
        <v>50</v>
      </c>
      <c r="H444" s="98">
        <v>1.8</v>
      </c>
      <c r="I444" s="98">
        <v>1.8</v>
      </c>
      <c r="J444" s="99">
        <v>0.23</v>
      </c>
      <c r="K444" s="99">
        <v>0.77</v>
      </c>
      <c r="L444" s="100">
        <v>-1.96</v>
      </c>
      <c r="M444" s="101">
        <v>43282</v>
      </c>
      <c r="N444" s="100">
        <v>-1.96</v>
      </c>
      <c r="O444" s="97" t="s">
        <v>3253</v>
      </c>
      <c r="P444" s="97" t="s">
        <v>3256</v>
      </c>
      <c r="Q444" s="102"/>
      <c r="R444" s="100">
        <v>-2.4200000000000004</v>
      </c>
      <c r="S444" s="102"/>
      <c r="T444" s="103"/>
      <c r="U444" s="103"/>
      <c r="V444" s="104">
        <v>0.7</v>
      </c>
      <c r="W444" s="105">
        <v>0.39</v>
      </c>
      <c r="X444" s="106">
        <v>35</v>
      </c>
      <c r="Y444" s="104">
        <v>0.4</v>
      </c>
      <c r="Z444" s="105">
        <v>0.25</v>
      </c>
      <c r="AA444" s="106">
        <v>20</v>
      </c>
    </row>
    <row r="445" spans="1:27" ht="15.75" customHeight="1" x14ac:dyDescent="0.25">
      <c r="A445" s="96" t="s">
        <v>2490</v>
      </c>
      <c r="B445" s="96" t="s">
        <v>2493</v>
      </c>
      <c r="C445" s="96" t="s">
        <v>2092</v>
      </c>
      <c r="F445" s="97" t="s">
        <v>2092</v>
      </c>
      <c r="G445" s="98">
        <v>46.5</v>
      </c>
      <c r="H445" s="98">
        <v>1</v>
      </c>
      <c r="I445" s="98">
        <v>1</v>
      </c>
      <c r="J445" s="99">
        <v>0.16</v>
      </c>
      <c r="K445" s="99">
        <v>0.59</v>
      </c>
      <c r="L445" s="100">
        <v>-1.96</v>
      </c>
      <c r="M445" s="101">
        <v>43282</v>
      </c>
      <c r="N445" s="100">
        <v>-1.96</v>
      </c>
      <c r="O445" s="97" t="s">
        <v>3253</v>
      </c>
      <c r="P445" s="97" t="s">
        <v>3257</v>
      </c>
      <c r="Q445" s="102"/>
      <c r="R445" s="100">
        <v>-2.4200000000000004</v>
      </c>
      <c r="S445" s="102"/>
      <c r="T445" s="103"/>
      <c r="U445" s="103"/>
      <c r="V445" s="104">
        <v>0.3</v>
      </c>
      <c r="W445" s="105">
        <v>0.32</v>
      </c>
      <c r="X445" s="106">
        <v>14</v>
      </c>
      <c r="Y445" s="104">
        <v>0.3</v>
      </c>
      <c r="Z445" s="105">
        <v>0.28999999999999998</v>
      </c>
      <c r="AA445" s="106">
        <v>14</v>
      </c>
    </row>
    <row r="446" spans="1:27" ht="15.75" customHeight="1" x14ac:dyDescent="0.25">
      <c r="A446" s="96" t="s">
        <v>2490</v>
      </c>
      <c r="B446" s="96" t="s">
        <v>2493</v>
      </c>
      <c r="C446" s="96" t="s">
        <v>2093</v>
      </c>
      <c r="F446" s="97" t="s">
        <v>2093</v>
      </c>
      <c r="G446" s="98">
        <v>50</v>
      </c>
      <c r="H446" s="98">
        <v>1.6</v>
      </c>
      <c r="I446" s="98">
        <v>1.6</v>
      </c>
      <c r="J446" s="99">
        <v>0.26</v>
      </c>
      <c r="K446" s="99">
        <v>0.74</v>
      </c>
      <c r="L446" s="100">
        <v>-1.96</v>
      </c>
      <c r="M446" s="101">
        <v>43282</v>
      </c>
      <c r="N446" s="100">
        <v>-1.96</v>
      </c>
      <c r="O446" s="97" t="s">
        <v>3253</v>
      </c>
      <c r="P446" s="97" t="s">
        <v>3258</v>
      </c>
      <c r="Q446" s="102"/>
      <c r="R446" s="100">
        <v>-2.4200000000000004</v>
      </c>
      <c r="S446" s="102"/>
      <c r="T446" s="103"/>
      <c r="U446" s="103"/>
      <c r="V446" s="104">
        <v>0.5</v>
      </c>
      <c r="W446" s="105">
        <v>0.31</v>
      </c>
      <c r="X446" s="106">
        <v>25</v>
      </c>
      <c r="Y446" s="104">
        <v>0.3</v>
      </c>
      <c r="Z446" s="105">
        <v>0.2</v>
      </c>
      <c r="AA446" s="106">
        <v>15</v>
      </c>
    </row>
    <row r="447" spans="1:27" ht="15.75" customHeight="1" x14ac:dyDescent="0.25">
      <c r="A447" s="96" t="s">
        <v>2490</v>
      </c>
      <c r="B447" s="96" t="s">
        <v>2493</v>
      </c>
      <c r="C447" s="96" t="s">
        <v>2094</v>
      </c>
      <c r="F447" s="97" t="s">
        <v>2094</v>
      </c>
      <c r="G447" s="98">
        <v>46.5</v>
      </c>
      <c r="H447" s="98">
        <v>1.1000000000000001</v>
      </c>
      <c r="I447" s="98">
        <v>1.1000000000000001</v>
      </c>
      <c r="J447" s="99">
        <v>0.19</v>
      </c>
      <c r="K447" s="99">
        <v>0.67</v>
      </c>
      <c r="L447" s="100">
        <v>-1.96</v>
      </c>
      <c r="M447" s="101">
        <v>43282</v>
      </c>
      <c r="N447" s="100">
        <v>-1.96</v>
      </c>
      <c r="O447" s="97" t="s">
        <v>3253</v>
      </c>
      <c r="P447" s="97" t="s">
        <v>3259</v>
      </c>
      <c r="Q447" s="102"/>
      <c r="R447" s="100">
        <v>-2.4200000000000004</v>
      </c>
      <c r="S447" s="102"/>
      <c r="T447" s="103"/>
      <c r="U447" s="103"/>
      <c r="V447" s="104">
        <v>0.4</v>
      </c>
      <c r="W447" s="105">
        <v>0.37</v>
      </c>
      <c r="X447" s="106">
        <v>19</v>
      </c>
      <c r="Y447" s="104">
        <v>0.3</v>
      </c>
      <c r="Z447" s="105">
        <v>0.3</v>
      </c>
      <c r="AA447" s="106">
        <v>14</v>
      </c>
    </row>
    <row r="448" spans="1:27" ht="15.75" customHeight="1" x14ac:dyDescent="0.25">
      <c r="A448" s="96" t="s">
        <v>2490</v>
      </c>
      <c r="B448" s="96" t="s">
        <v>2493</v>
      </c>
      <c r="C448" s="96" t="s">
        <v>2155</v>
      </c>
      <c r="F448" s="97" t="s">
        <v>2155</v>
      </c>
      <c r="G448" s="98">
        <v>26.5</v>
      </c>
      <c r="H448" s="98">
        <v>6.6</v>
      </c>
      <c r="I448" s="98">
        <v>6.6</v>
      </c>
      <c r="J448" s="99">
        <v>0.55000000000000004</v>
      </c>
      <c r="K448" s="99">
        <v>1.1000000000000001</v>
      </c>
      <c r="L448" s="100">
        <v>-1.97</v>
      </c>
      <c r="M448" s="101">
        <v>43282</v>
      </c>
      <c r="N448" s="100">
        <v>-1.97</v>
      </c>
      <c r="O448" s="97" t="s">
        <v>2492</v>
      </c>
      <c r="P448" s="97" t="s">
        <v>3260</v>
      </c>
      <c r="Q448" s="102"/>
      <c r="R448" s="100">
        <v>-2.9200000000000004</v>
      </c>
      <c r="S448" s="102"/>
      <c r="T448" s="103">
        <v>3</v>
      </c>
      <c r="U448" s="103">
        <v>3</v>
      </c>
      <c r="V448" s="104">
        <v>1.5</v>
      </c>
      <c r="W448" s="105">
        <v>0.23</v>
      </c>
      <c r="X448" s="106">
        <v>40</v>
      </c>
      <c r="Y448" s="104">
        <v>1</v>
      </c>
      <c r="Z448" s="105">
        <v>0.16</v>
      </c>
      <c r="AA448" s="106">
        <v>27</v>
      </c>
    </row>
    <row r="449" spans="1:27" ht="15.75" customHeight="1" x14ac:dyDescent="0.25">
      <c r="A449" s="96" t="s">
        <v>2490</v>
      </c>
      <c r="B449" s="96" t="s">
        <v>2493</v>
      </c>
      <c r="C449" s="96" t="s">
        <v>2156</v>
      </c>
      <c r="F449" s="97" t="s">
        <v>2156</v>
      </c>
      <c r="G449" s="98">
        <v>44</v>
      </c>
      <c r="H449" s="98">
        <v>5.7</v>
      </c>
      <c r="I449" s="98">
        <v>5.7</v>
      </c>
      <c r="J449" s="99">
        <v>0.78</v>
      </c>
      <c r="K449" s="99">
        <v>1.01</v>
      </c>
      <c r="L449" s="100">
        <v>-1.97</v>
      </c>
      <c r="M449" s="101">
        <v>43282</v>
      </c>
      <c r="N449" s="100">
        <v>-1.97</v>
      </c>
      <c r="O449" s="97" t="s">
        <v>2492</v>
      </c>
      <c r="P449" s="97" t="s">
        <v>3261</v>
      </c>
      <c r="Q449" s="102"/>
      <c r="R449" s="100">
        <v>-2.9200000000000004</v>
      </c>
      <c r="S449" s="102"/>
      <c r="T449" s="103">
        <v>2.5299999999999998</v>
      </c>
      <c r="U449" s="103">
        <v>2.5299999999999998</v>
      </c>
      <c r="V449" s="104">
        <v>1.2</v>
      </c>
      <c r="W449" s="105">
        <v>0.21</v>
      </c>
      <c r="X449" s="106">
        <v>53</v>
      </c>
      <c r="Y449" s="104">
        <v>0.5</v>
      </c>
      <c r="Z449" s="105">
        <v>0.09</v>
      </c>
      <c r="AA449" s="106">
        <v>22</v>
      </c>
    </row>
    <row r="450" spans="1:27" ht="15.75" customHeight="1" x14ac:dyDescent="0.25">
      <c r="A450" s="96" t="s">
        <v>2490</v>
      </c>
      <c r="B450" s="96" t="s">
        <v>2493</v>
      </c>
      <c r="C450" s="96" t="s">
        <v>2157</v>
      </c>
      <c r="F450" s="97" t="s">
        <v>2157</v>
      </c>
      <c r="G450" s="98">
        <v>55.5</v>
      </c>
      <c r="H450" s="98">
        <v>7.7</v>
      </c>
      <c r="I450" s="98">
        <v>7.7</v>
      </c>
      <c r="J450" s="99">
        <v>0.73</v>
      </c>
      <c r="K450" s="99">
        <v>0.97</v>
      </c>
      <c r="L450" s="100">
        <v>-1.97</v>
      </c>
      <c r="M450" s="101">
        <v>43282</v>
      </c>
      <c r="N450" s="100">
        <v>-1.97</v>
      </c>
      <c r="O450" s="97" t="s">
        <v>2492</v>
      </c>
      <c r="P450" s="97" t="s">
        <v>3262</v>
      </c>
      <c r="Q450" s="102"/>
      <c r="R450" s="100">
        <v>-2.9200000000000004</v>
      </c>
      <c r="S450" s="102"/>
      <c r="T450" s="103">
        <v>3</v>
      </c>
      <c r="U450" s="103">
        <v>3</v>
      </c>
      <c r="V450" s="104">
        <v>2</v>
      </c>
      <c r="W450" s="105">
        <v>0.27</v>
      </c>
      <c r="X450" s="106">
        <v>111</v>
      </c>
      <c r="Y450" s="104">
        <v>1.5</v>
      </c>
      <c r="Z450" s="105">
        <v>0.2</v>
      </c>
      <c r="AA450" s="106">
        <v>83</v>
      </c>
    </row>
    <row r="451" spans="1:27" ht="15.75" customHeight="1" x14ac:dyDescent="0.25">
      <c r="A451" s="96" t="s">
        <v>2490</v>
      </c>
      <c r="B451" s="96" t="s">
        <v>2493</v>
      </c>
      <c r="C451" s="96" t="s">
        <v>2158</v>
      </c>
      <c r="F451" s="97" t="s">
        <v>2158</v>
      </c>
      <c r="G451" s="98">
        <v>36.5</v>
      </c>
      <c r="H451" s="98">
        <v>25</v>
      </c>
      <c r="I451" s="98">
        <v>25</v>
      </c>
      <c r="J451" s="99">
        <v>0.66</v>
      </c>
      <c r="K451" s="99">
        <v>0.94</v>
      </c>
      <c r="L451" s="100">
        <v>-1.97</v>
      </c>
      <c r="M451" s="101">
        <v>43282</v>
      </c>
      <c r="N451" s="100">
        <v>-1.97</v>
      </c>
      <c r="O451" s="97" t="s">
        <v>2492</v>
      </c>
      <c r="P451" s="97" t="s">
        <v>3263</v>
      </c>
      <c r="Q451" s="102"/>
      <c r="R451" s="100">
        <v>-2.9200000000000004</v>
      </c>
      <c r="S451" s="102"/>
      <c r="T451" s="103">
        <v>3</v>
      </c>
      <c r="U451" s="103">
        <v>3</v>
      </c>
      <c r="V451" s="104">
        <v>8.6</v>
      </c>
      <c r="W451" s="105">
        <v>0.35</v>
      </c>
      <c r="X451" s="106">
        <v>314</v>
      </c>
      <c r="Y451" s="104">
        <v>7.9</v>
      </c>
      <c r="Z451" s="105">
        <v>0.32</v>
      </c>
      <c r="AA451" s="106">
        <v>288</v>
      </c>
    </row>
    <row r="452" spans="1:27" ht="15.75" customHeight="1" x14ac:dyDescent="0.25">
      <c r="A452" s="96" t="s">
        <v>2490</v>
      </c>
      <c r="B452" s="96" t="s">
        <v>2493</v>
      </c>
      <c r="C452" s="96" t="s">
        <v>2063</v>
      </c>
      <c r="F452" s="97" t="s">
        <v>2063</v>
      </c>
      <c r="G452" s="98">
        <v>53</v>
      </c>
      <c r="H452" s="98">
        <v>8.9</v>
      </c>
      <c r="I452" s="98">
        <v>8.9</v>
      </c>
      <c r="J452" s="99">
        <v>0.83</v>
      </c>
      <c r="K452" s="99">
        <v>1.34</v>
      </c>
      <c r="L452" s="100">
        <v>-1.97</v>
      </c>
      <c r="M452" s="101">
        <v>43282</v>
      </c>
      <c r="N452" s="100">
        <v>-1.97</v>
      </c>
      <c r="O452" s="97" t="s">
        <v>2492</v>
      </c>
      <c r="P452" s="97" t="s">
        <v>3264</v>
      </c>
      <c r="Q452" s="102"/>
      <c r="R452" s="100">
        <v>-2.9200000000000004</v>
      </c>
      <c r="S452" s="102"/>
      <c r="T452" s="103">
        <v>3</v>
      </c>
      <c r="U452" s="103">
        <v>3</v>
      </c>
      <c r="V452" s="104">
        <v>2.4</v>
      </c>
      <c r="W452" s="105">
        <v>0.27</v>
      </c>
      <c r="X452" s="106">
        <v>127</v>
      </c>
      <c r="Y452" s="104">
        <v>1.1000000000000001</v>
      </c>
      <c r="Z452" s="105">
        <v>0.12</v>
      </c>
      <c r="AA452" s="106">
        <v>58</v>
      </c>
    </row>
    <row r="453" spans="1:27" ht="15.75" customHeight="1" x14ac:dyDescent="0.25">
      <c r="A453" s="96" t="s">
        <v>2490</v>
      </c>
      <c r="B453" s="96" t="s">
        <v>2493</v>
      </c>
      <c r="C453" s="96" t="s">
        <v>2064</v>
      </c>
      <c r="F453" s="97" t="s">
        <v>2064</v>
      </c>
      <c r="G453" s="98">
        <v>50</v>
      </c>
      <c r="H453" s="98">
        <v>9.1</v>
      </c>
      <c r="I453" s="98">
        <v>9.1</v>
      </c>
      <c r="J453" s="99">
        <v>0.89</v>
      </c>
      <c r="K453" s="99">
        <v>1.45</v>
      </c>
      <c r="L453" s="100">
        <v>-1.97</v>
      </c>
      <c r="M453" s="101">
        <v>43282</v>
      </c>
      <c r="N453" s="100">
        <v>-1.97</v>
      </c>
      <c r="O453" s="97" t="s">
        <v>2492</v>
      </c>
      <c r="P453" s="97" t="s">
        <v>3265</v>
      </c>
      <c r="Q453" s="102"/>
      <c r="R453" s="100">
        <v>-2.9200000000000004</v>
      </c>
      <c r="S453" s="102"/>
      <c r="T453" s="103">
        <v>3</v>
      </c>
      <c r="U453" s="103">
        <v>3</v>
      </c>
      <c r="V453" s="104">
        <v>2.9</v>
      </c>
      <c r="W453" s="105">
        <v>0.32</v>
      </c>
      <c r="X453" s="106">
        <v>145</v>
      </c>
      <c r="Y453" s="104">
        <v>1.5</v>
      </c>
      <c r="Z453" s="105">
        <v>0.17</v>
      </c>
      <c r="AA453" s="106">
        <v>75</v>
      </c>
    </row>
    <row r="454" spans="1:27" ht="15.75" customHeight="1" x14ac:dyDescent="0.25">
      <c r="A454" s="96" t="s">
        <v>2490</v>
      </c>
      <c r="B454" s="96" t="s">
        <v>2493</v>
      </c>
      <c r="C454" s="96" t="s">
        <v>2065</v>
      </c>
      <c r="F454" s="97" t="s">
        <v>2065</v>
      </c>
      <c r="G454" s="98">
        <v>50</v>
      </c>
      <c r="H454" s="98">
        <v>8.9</v>
      </c>
      <c r="I454" s="98">
        <v>8.9</v>
      </c>
      <c r="J454" s="99">
        <v>0.74</v>
      </c>
      <c r="K454" s="99">
        <v>1.72</v>
      </c>
      <c r="L454" s="100">
        <v>-1.97</v>
      </c>
      <c r="M454" s="101">
        <v>43282</v>
      </c>
      <c r="N454" s="100">
        <v>-1.97</v>
      </c>
      <c r="O454" s="97" t="s">
        <v>2492</v>
      </c>
      <c r="P454" s="97" t="s">
        <v>3266</v>
      </c>
      <c r="Q454" s="102"/>
      <c r="R454" s="100">
        <v>-2.9200000000000004</v>
      </c>
      <c r="S454" s="102"/>
      <c r="T454" s="103">
        <v>3</v>
      </c>
      <c r="U454" s="103">
        <v>3</v>
      </c>
      <c r="V454" s="104">
        <v>4.3</v>
      </c>
      <c r="W454" s="105">
        <v>0.49</v>
      </c>
      <c r="X454" s="106">
        <v>215</v>
      </c>
      <c r="Y454" s="104">
        <v>1.2</v>
      </c>
      <c r="Z454" s="105">
        <v>0.14000000000000001</v>
      </c>
      <c r="AA454" s="106">
        <v>60</v>
      </c>
    </row>
    <row r="455" spans="1:27" ht="15.75" customHeight="1" x14ac:dyDescent="0.25">
      <c r="A455" s="96" t="s">
        <v>2490</v>
      </c>
      <c r="B455" s="96" t="s">
        <v>2493</v>
      </c>
      <c r="C455" s="96" t="s">
        <v>2134</v>
      </c>
      <c r="F455" s="97" t="s">
        <v>2134</v>
      </c>
      <c r="G455" s="98">
        <v>19.5</v>
      </c>
      <c r="H455" s="98">
        <v>15.8</v>
      </c>
      <c r="I455" s="98">
        <v>15.8</v>
      </c>
      <c r="J455" s="99">
        <v>0.66</v>
      </c>
      <c r="K455" s="99">
        <v>1.1200000000000001</v>
      </c>
      <c r="L455" s="100">
        <v>-1.96</v>
      </c>
      <c r="M455" s="101">
        <v>43282</v>
      </c>
      <c r="N455" s="100">
        <v>-1.96</v>
      </c>
      <c r="O455" s="97" t="s">
        <v>2492</v>
      </c>
      <c r="P455" s="97" t="s">
        <v>3267</v>
      </c>
      <c r="Q455" s="102"/>
      <c r="R455" s="100">
        <v>-2.9200000000000004</v>
      </c>
      <c r="S455" s="102"/>
      <c r="T455" s="103">
        <v>3</v>
      </c>
      <c r="U455" s="103">
        <v>3</v>
      </c>
      <c r="V455" s="104">
        <v>6</v>
      </c>
      <c r="W455" s="105">
        <v>0.38</v>
      </c>
      <c r="X455" s="106">
        <v>117</v>
      </c>
      <c r="Y455" s="104">
        <v>4.2</v>
      </c>
      <c r="Z455" s="105">
        <v>0.27</v>
      </c>
      <c r="AA455" s="106">
        <v>82</v>
      </c>
    </row>
    <row r="456" spans="1:27" ht="15.75" customHeight="1" x14ac:dyDescent="0.25">
      <c r="A456" s="96" t="s">
        <v>2490</v>
      </c>
      <c r="B456" s="96" t="s">
        <v>2493</v>
      </c>
      <c r="C456" s="96" t="s">
        <v>2154</v>
      </c>
      <c r="F456" s="97" t="s">
        <v>2154</v>
      </c>
      <c r="G456" s="98">
        <v>33.5</v>
      </c>
      <c r="H456" s="98">
        <v>6.9</v>
      </c>
      <c r="I456" s="98">
        <v>6.9</v>
      </c>
      <c r="J456" s="99">
        <v>0.86</v>
      </c>
      <c r="K456" s="99">
        <v>1.57</v>
      </c>
      <c r="L456" s="100">
        <v>-1.96</v>
      </c>
      <c r="M456" s="101">
        <v>43282</v>
      </c>
      <c r="N456" s="100">
        <v>-1.96</v>
      </c>
      <c r="O456" s="97" t="s">
        <v>2492</v>
      </c>
      <c r="P456" s="97" t="s">
        <v>3268</v>
      </c>
      <c r="Q456" s="102"/>
      <c r="R456" s="100">
        <v>-2.9200000000000004</v>
      </c>
      <c r="S456" s="102"/>
      <c r="T456" s="103">
        <v>3</v>
      </c>
      <c r="U456" s="103">
        <v>3</v>
      </c>
      <c r="V456" s="104">
        <v>3</v>
      </c>
      <c r="W456" s="105">
        <v>0.43</v>
      </c>
      <c r="X456" s="106">
        <v>101</v>
      </c>
      <c r="Y456" s="104">
        <v>0.3</v>
      </c>
      <c r="Z456" s="105">
        <v>0.04</v>
      </c>
      <c r="AA456" s="106">
        <v>10</v>
      </c>
    </row>
    <row r="457" spans="1:27" ht="15.75" customHeight="1" x14ac:dyDescent="0.25">
      <c r="A457" s="96" t="s">
        <v>2490</v>
      </c>
      <c r="B457" s="96" t="s">
        <v>2493</v>
      </c>
      <c r="C457" s="96" t="s">
        <v>2137</v>
      </c>
      <c r="F457" s="97" t="s">
        <v>2137</v>
      </c>
      <c r="G457" s="98">
        <v>56</v>
      </c>
      <c r="H457" s="98">
        <v>6.8</v>
      </c>
      <c r="I457" s="98">
        <v>6.8</v>
      </c>
      <c r="J457" s="99">
        <v>0.75</v>
      </c>
      <c r="K457" s="99">
        <v>1.27</v>
      </c>
      <c r="L457" s="100">
        <v>-1.96</v>
      </c>
      <c r="M457" s="101">
        <v>43282</v>
      </c>
      <c r="N457" s="100">
        <v>-1.96</v>
      </c>
      <c r="O457" s="97" t="s">
        <v>2492</v>
      </c>
      <c r="P457" s="97" t="s">
        <v>3269</v>
      </c>
      <c r="Q457" s="102"/>
      <c r="R457" s="100">
        <v>-2.9200000000000004</v>
      </c>
      <c r="S457" s="102"/>
      <c r="T457" s="103">
        <v>3</v>
      </c>
      <c r="U457" s="103">
        <v>3</v>
      </c>
      <c r="V457" s="104">
        <v>2.2999999999999998</v>
      </c>
      <c r="W457" s="105">
        <v>0.34</v>
      </c>
      <c r="X457" s="106">
        <v>129</v>
      </c>
      <c r="Y457" s="104">
        <v>0.7</v>
      </c>
      <c r="Z457" s="105">
        <v>0.1</v>
      </c>
      <c r="AA457" s="106">
        <v>39</v>
      </c>
    </row>
    <row r="458" spans="1:27" ht="15.75" customHeight="1" x14ac:dyDescent="0.25">
      <c r="A458" s="96" t="s">
        <v>2490</v>
      </c>
      <c r="B458" s="96" t="s">
        <v>2493</v>
      </c>
      <c r="C458" s="96" t="s">
        <v>2138</v>
      </c>
      <c r="F458" s="97" t="s">
        <v>2138</v>
      </c>
      <c r="G458" s="98">
        <v>47</v>
      </c>
      <c r="H458" s="98">
        <v>6.6</v>
      </c>
      <c r="I458" s="98">
        <v>6.6</v>
      </c>
      <c r="J458" s="99">
        <v>0.75</v>
      </c>
      <c r="K458" s="99">
        <v>1.22</v>
      </c>
      <c r="L458" s="100">
        <v>-1.96</v>
      </c>
      <c r="M458" s="101">
        <v>43282</v>
      </c>
      <c r="N458" s="100">
        <v>-1.96</v>
      </c>
      <c r="O458" s="97" t="s">
        <v>2492</v>
      </c>
      <c r="P458" s="97" t="s">
        <v>3270</v>
      </c>
      <c r="Q458" s="102"/>
      <c r="R458" s="100">
        <v>-2.9200000000000004</v>
      </c>
      <c r="S458" s="102"/>
      <c r="T458" s="103">
        <v>3</v>
      </c>
      <c r="U458" s="103">
        <v>3</v>
      </c>
      <c r="V458" s="104">
        <v>1.9</v>
      </c>
      <c r="W458" s="105">
        <v>0.28999999999999998</v>
      </c>
      <c r="X458" s="106">
        <v>89</v>
      </c>
      <c r="Y458" s="104">
        <v>0.4</v>
      </c>
      <c r="Z458" s="105">
        <v>0.06</v>
      </c>
      <c r="AA458" s="106">
        <v>19</v>
      </c>
    </row>
    <row r="459" spans="1:27" ht="15.75" customHeight="1" x14ac:dyDescent="0.25">
      <c r="A459" s="96" t="s">
        <v>2490</v>
      </c>
      <c r="B459" s="96" t="s">
        <v>2493</v>
      </c>
      <c r="C459" s="96" t="s">
        <v>2139</v>
      </c>
      <c r="F459" s="97" t="s">
        <v>2139</v>
      </c>
      <c r="G459" s="98">
        <v>51</v>
      </c>
      <c r="H459" s="98">
        <v>6.4</v>
      </c>
      <c r="I459" s="98">
        <v>6.4</v>
      </c>
      <c r="J459" s="99">
        <v>0.79</v>
      </c>
      <c r="K459" s="99">
        <v>1.3</v>
      </c>
      <c r="L459" s="100">
        <v>-1.96</v>
      </c>
      <c r="M459" s="101">
        <v>43282</v>
      </c>
      <c r="N459" s="100">
        <v>-1.96</v>
      </c>
      <c r="O459" s="97" t="s">
        <v>2492</v>
      </c>
      <c r="P459" s="97" t="s">
        <v>3271</v>
      </c>
      <c r="Q459" s="102"/>
      <c r="R459" s="100">
        <v>-2.9200000000000004</v>
      </c>
      <c r="S459" s="102"/>
      <c r="T459" s="103">
        <v>3</v>
      </c>
      <c r="U459" s="103">
        <v>3</v>
      </c>
      <c r="V459" s="104">
        <v>2</v>
      </c>
      <c r="W459" s="105">
        <v>0.32</v>
      </c>
      <c r="X459" s="106">
        <v>102</v>
      </c>
      <c r="Y459" s="104">
        <v>0.2</v>
      </c>
      <c r="Z459" s="105">
        <v>0.03</v>
      </c>
      <c r="AA459" s="106">
        <v>10</v>
      </c>
    </row>
    <row r="460" spans="1:27" ht="15.75" customHeight="1" x14ac:dyDescent="0.25">
      <c r="A460" s="96" t="s">
        <v>2490</v>
      </c>
      <c r="B460" s="96" t="s">
        <v>2493</v>
      </c>
      <c r="C460" s="96" t="s">
        <v>2054</v>
      </c>
      <c r="F460" s="97" t="s">
        <v>2054</v>
      </c>
      <c r="G460" s="98">
        <v>55.5</v>
      </c>
      <c r="H460" s="98">
        <v>6.8</v>
      </c>
      <c r="I460" s="98">
        <v>6.8</v>
      </c>
      <c r="J460" s="99">
        <v>0.83</v>
      </c>
      <c r="K460" s="99">
        <v>1.1000000000000001</v>
      </c>
      <c r="L460" s="100">
        <v>-1.96</v>
      </c>
      <c r="M460" s="101">
        <v>43282</v>
      </c>
      <c r="N460" s="100">
        <v>-1.96</v>
      </c>
      <c r="O460" s="97" t="s">
        <v>2492</v>
      </c>
      <c r="P460" s="97" t="s">
        <v>3272</v>
      </c>
      <c r="Q460" s="102"/>
      <c r="R460" s="100">
        <v>-2.9200000000000004</v>
      </c>
      <c r="S460" s="102"/>
      <c r="T460" s="103">
        <v>3</v>
      </c>
      <c r="U460" s="103">
        <v>3</v>
      </c>
      <c r="V460" s="104">
        <v>1.5</v>
      </c>
      <c r="W460" s="105">
        <v>0.23</v>
      </c>
      <c r="X460" s="106">
        <v>83</v>
      </c>
      <c r="Y460" s="104">
        <v>0.3</v>
      </c>
      <c r="Z460" s="105">
        <v>0.04</v>
      </c>
      <c r="AA460" s="106">
        <v>17</v>
      </c>
    </row>
    <row r="461" spans="1:27" ht="15.75" customHeight="1" x14ac:dyDescent="0.25">
      <c r="A461" s="96" t="s">
        <v>2490</v>
      </c>
      <c r="B461" s="96" t="s">
        <v>2493</v>
      </c>
      <c r="C461" s="96" t="s">
        <v>2078</v>
      </c>
      <c r="F461" s="97" t="s">
        <v>2078</v>
      </c>
      <c r="G461" s="98">
        <v>11.5</v>
      </c>
      <c r="H461" s="98">
        <v>8.6999999999999993</v>
      </c>
      <c r="I461" s="98">
        <v>8.6999999999999993</v>
      </c>
      <c r="J461" s="99">
        <v>0.79</v>
      </c>
      <c r="K461" s="99">
        <v>1.3</v>
      </c>
      <c r="L461" s="100">
        <v>-1.96</v>
      </c>
      <c r="M461" s="101">
        <v>43282</v>
      </c>
      <c r="N461" s="100">
        <v>-1.96</v>
      </c>
      <c r="O461" s="97" t="s">
        <v>2492</v>
      </c>
      <c r="P461" s="97" t="s">
        <v>3273</v>
      </c>
      <c r="Q461" s="102"/>
      <c r="R461" s="100">
        <v>-2.9200000000000004</v>
      </c>
      <c r="S461" s="102"/>
      <c r="T461" s="103">
        <v>3</v>
      </c>
      <c r="U461" s="103">
        <v>3</v>
      </c>
      <c r="V461" s="104">
        <v>3.4</v>
      </c>
      <c r="W461" s="105">
        <v>0.39</v>
      </c>
      <c r="X461" s="106">
        <v>39</v>
      </c>
      <c r="Y461" s="104">
        <v>0.9</v>
      </c>
      <c r="Z461" s="105">
        <v>0.1</v>
      </c>
      <c r="AA461" s="106">
        <v>10</v>
      </c>
    </row>
    <row r="462" spans="1:27" ht="15.75" customHeight="1" x14ac:dyDescent="0.25">
      <c r="A462" s="96" t="s">
        <v>2490</v>
      </c>
      <c r="B462" s="96" t="s">
        <v>2493</v>
      </c>
      <c r="C462" s="96" t="s">
        <v>2079</v>
      </c>
      <c r="F462" s="97" t="s">
        <v>2079</v>
      </c>
      <c r="G462" s="98">
        <v>30</v>
      </c>
      <c r="H462" s="98">
        <v>5.3</v>
      </c>
      <c r="I462" s="98">
        <v>5.3</v>
      </c>
      <c r="J462" s="99">
        <v>0.64</v>
      </c>
      <c r="K462" s="99">
        <v>1.32</v>
      </c>
      <c r="L462" s="100">
        <v>-1.96</v>
      </c>
      <c r="M462" s="101">
        <v>43282</v>
      </c>
      <c r="N462" s="100">
        <v>-1.96</v>
      </c>
      <c r="O462" s="97" t="s">
        <v>2492</v>
      </c>
      <c r="P462" s="97" t="s">
        <v>3274</v>
      </c>
      <c r="Q462" s="102"/>
      <c r="R462" s="100">
        <v>-2.9200000000000004</v>
      </c>
      <c r="S462" s="102"/>
      <c r="T462" s="103">
        <v>2.33</v>
      </c>
      <c r="U462" s="103">
        <v>2.33</v>
      </c>
      <c r="V462" s="104">
        <v>2.1</v>
      </c>
      <c r="W462" s="105">
        <v>0.39</v>
      </c>
      <c r="X462" s="106">
        <v>63</v>
      </c>
      <c r="Y462" s="104">
        <v>0.5</v>
      </c>
      <c r="Z462" s="105">
        <v>0.1</v>
      </c>
      <c r="AA462" s="106">
        <v>15</v>
      </c>
    </row>
    <row r="463" spans="1:27" ht="15.75" customHeight="1" x14ac:dyDescent="0.25">
      <c r="A463" s="96" t="s">
        <v>2490</v>
      </c>
      <c r="B463" s="96" t="s">
        <v>2493</v>
      </c>
      <c r="C463" s="96" t="s">
        <v>2080</v>
      </c>
      <c r="F463" s="97" t="s">
        <v>2080</v>
      </c>
      <c r="G463" s="98">
        <v>30</v>
      </c>
      <c r="H463" s="98">
        <v>8.8000000000000007</v>
      </c>
      <c r="I463" s="98">
        <v>8.8000000000000007</v>
      </c>
      <c r="J463" s="99">
        <v>0.78</v>
      </c>
      <c r="K463" s="99">
        <v>1.8</v>
      </c>
      <c r="L463" s="100">
        <v>-1.96</v>
      </c>
      <c r="M463" s="101">
        <v>43282</v>
      </c>
      <c r="N463" s="100">
        <v>-1.96</v>
      </c>
      <c r="O463" s="97" t="s">
        <v>2492</v>
      </c>
      <c r="P463" s="97" t="s">
        <v>3275</v>
      </c>
      <c r="Q463" s="102"/>
      <c r="R463" s="100">
        <v>-2.9200000000000004</v>
      </c>
      <c r="S463" s="102"/>
      <c r="T463" s="103">
        <v>3</v>
      </c>
      <c r="U463" s="103">
        <v>3</v>
      </c>
      <c r="V463" s="104">
        <v>4.5999999999999996</v>
      </c>
      <c r="W463" s="105">
        <v>0.53</v>
      </c>
      <c r="X463" s="106">
        <v>138</v>
      </c>
      <c r="Y463" s="104">
        <v>1</v>
      </c>
      <c r="Z463" s="105">
        <v>0.11</v>
      </c>
      <c r="AA463" s="106">
        <v>30</v>
      </c>
    </row>
    <row r="464" spans="1:27" ht="15.75" customHeight="1" x14ac:dyDescent="0.25">
      <c r="A464" s="96" t="s">
        <v>2490</v>
      </c>
      <c r="B464" s="96" t="s">
        <v>2493</v>
      </c>
      <c r="C464" s="96" t="s">
        <v>2160</v>
      </c>
      <c r="F464" s="97" t="s">
        <v>2160</v>
      </c>
      <c r="G464" s="98">
        <v>34</v>
      </c>
      <c r="H464" s="98">
        <v>6.5</v>
      </c>
      <c r="I464" s="98">
        <v>6.5</v>
      </c>
      <c r="J464" s="99">
        <v>0.83</v>
      </c>
      <c r="K464" s="99">
        <v>1.35</v>
      </c>
      <c r="L464" s="100">
        <v>-1.96</v>
      </c>
      <c r="M464" s="101">
        <v>43282</v>
      </c>
      <c r="N464" s="100">
        <v>-1.96</v>
      </c>
      <c r="O464" s="97" t="s">
        <v>2492</v>
      </c>
      <c r="P464" s="97" t="s">
        <v>3276</v>
      </c>
      <c r="Q464" s="102"/>
      <c r="R464" s="100">
        <v>-2.9200000000000004</v>
      </c>
      <c r="S464" s="102"/>
      <c r="T464" s="103">
        <v>3</v>
      </c>
      <c r="U464" s="103">
        <v>3</v>
      </c>
      <c r="V464" s="104">
        <v>2.6</v>
      </c>
      <c r="W464" s="105">
        <v>0.4</v>
      </c>
      <c r="X464" s="106">
        <v>88</v>
      </c>
      <c r="Y464" s="104">
        <v>0.2</v>
      </c>
      <c r="Z464" s="105">
        <v>0.04</v>
      </c>
      <c r="AA464" s="106">
        <v>7</v>
      </c>
    </row>
    <row r="465" spans="1:27" ht="15.75" customHeight="1" x14ac:dyDescent="0.25">
      <c r="A465" s="96" t="s">
        <v>2490</v>
      </c>
      <c r="B465" s="96" t="s">
        <v>2493</v>
      </c>
      <c r="C465" s="96" t="s">
        <v>2135</v>
      </c>
      <c r="F465" s="97" t="s">
        <v>2135</v>
      </c>
      <c r="G465" s="98">
        <v>9</v>
      </c>
      <c r="H465" s="98">
        <v>14.8</v>
      </c>
      <c r="I465" s="98">
        <v>14.8</v>
      </c>
      <c r="J465" s="99">
        <v>0.94</v>
      </c>
      <c r="K465" s="99">
        <v>1.93</v>
      </c>
      <c r="L465" s="100">
        <v>-0.72</v>
      </c>
      <c r="M465" s="101">
        <v>43282</v>
      </c>
      <c r="N465" s="100">
        <v>-0.72</v>
      </c>
      <c r="O465" s="97" t="s">
        <v>2492</v>
      </c>
      <c r="P465" s="97" t="s">
        <v>3277</v>
      </c>
      <c r="Q465" s="102"/>
      <c r="R465" s="100">
        <v>-1.67</v>
      </c>
      <c r="S465" s="102"/>
      <c r="T465" s="103">
        <v>3</v>
      </c>
      <c r="U465" s="103">
        <v>3</v>
      </c>
      <c r="V465" s="104">
        <v>11.7</v>
      </c>
      <c r="W465" s="105">
        <v>0.79</v>
      </c>
      <c r="X465" s="106">
        <v>105</v>
      </c>
      <c r="Y465" s="104">
        <v>1.7</v>
      </c>
      <c r="Z465" s="105">
        <v>0.12</v>
      </c>
      <c r="AA465" s="106">
        <v>15</v>
      </c>
    </row>
    <row r="466" spans="1:27" ht="15.75" customHeight="1" x14ac:dyDescent="0.25">
      <c r="A466" s="96" t="s">
        <v>2490</v>
      </c>
      <c r="B466" s="96" t="s">
        <v>2493</v>
      </c>
      <c r="C466" s="96" t="s">
        <v>2161</v>
      </c>
      <c r="F466" s="97" t="s">
        <v>2161</v>
      </c>
      <c r="G466" s="98">
        <v>38.5</v>
      </c>
      <c r="H466" s="98">
        <v>6</v>
      </c>
      <c r="I466" s="98">
        <v>6</v>
      </c>
      <c r="J466" s="99">
        <v>0.63</v>
      </c>
      <c r="K466" s="99">
        <v>1.7</v>
      </c>
      <c r="L466" s="100">
        <v>-1.96</v>
      </c>
      <c r="M466" s="101">
        <v>43282</v>
      </c>
      <c r="N466" s="100">
        <v>-1.96</v>
      </c>
      <c r="O466" s="97" t="s">
        <v>2492</v>
      </c>
      <c r="P466" s="97" t="s">
        <v>3278</v>
      </c>
      <c r="Q466" s="102"/>
      <c r="R466" s="100">
        <v>-2.9200000000000004</v>
      </c>
      <c r="S466" s="102"/>
      <c r="T466" s="103">
        <v>3</v>
      </c>
      <c r="U466" s="103">
        <v>3</v>
      </c>
      <c r="V466" s="104">
        <v>4.3</v>
      </c>
      <c r="W466" s="105">
        <v>0.73</v>
      </c>
      <c r="X466" s="106">
        <v>166</v>
      </c>
      <c r="Y466" s="104">
        <v>0.9</v>
      </c>
      <c r="Z466" s="105">
        <v>0.15</v>
      </c>
      <c r="AA466" s="106">
        <v>35</v>
      </c>
    </row>
    <row r="467" spans="1:27" ht="15.75" customHeight="1" x14ac:dyDescent="0.25">
      <c r="A467" s="96" t="s">
        <v>2490</v>
      </c>
      <c r="B467" s="96" t="s">
        <v>2493</v>
      </c>
      <c r="C467" s="96" t="s">
        <v>2162</v>
      </c>
      <c r="F467" s="97" t="s">
        <v>2162</v>
      </c>
      <c r="G467" s="98">
        <v>50</v>
      </c>
      <c r="H467" s="98">
        <v>5.9</v>
      </c>
      <c r="I467" s="98">
        <v>5.9</v>
      </c>
      <c r="J467" s="99">
        <v>0.78</v>
      </c>
      <c r="K467" s="99">
        <v>1.57</v>
      </c>
      <c r="L467" s="100">
        <v>-1.96</v>
      </c>
      <c r="M467" s="101">
        <v>43282</v>
      </c>
      <c r="N467" s="100">
        <v>-1.96</v>
      </c>
      <c r="O467" s="97" t="s">
        <v>2492</v>
      </c>
      <c r="P467" s="97" t="s">
        <v>3279</v>
      </c>
      <c r="Q467" s="102"/>
      <c r="R467" s="100">
        <v>-2.9200000000000004</v>
      </c>
      <c r="S467" s="102"/>
      <c r="T467" s="103">
        <v>2.62</v>
      </c>
      <c r="U467" s="103">
        <v>2.62</v>
      </c>
      <c r="V467" s="104">
        <v>2.9</v>
      </c>
      <c r="W467" s="105">
        <v>0.5</v>
      </c>
      <c r="X467" s="106">
        <v>145</v>
      </c>
      <c r="Y467" s="104">
        <v>0.7</v>
      </c>
      <c r="Z467" s="105">
        <v>0.12</v>
      </c>
      <c r="AA467" s="106">
        <v>35</v>
      </c>
    </row>
    <row r="468" spans="1:27" ht="15.75" customHeight="1" x14ac:dyDescent="0.25">
      <c r="A468" s="96" t="s">
        <v>2490</v>
      </c>
      <c r="B468" s="96" t="s">
        <v>2493</v>
      </c>
      <c r="C468" s="96" t="s">
        <v>2163</v>
      </c>
      <c r="F468" s="97" t="s">
        <v>2163</v>
      </c>
      <c r="G468" s="98">
        <v>46.5</v>
      </c>
      <c r="H468" s="98">
        <v>5.6</v>
      </c>
      <c r="I468" s="98">
        <v>5.6</v>
      </c>
      <c r="J468" s="99">
        <v>0.38</v>
      </c>
      <c r="K468" s="99">
        <v>1.38</v>
      </c>
      <c r="L468" s="100">
        <v>-1.96</v>
      </c>
      <c r="M468" s="101">
        <v>43282</v>
      </c>
      <c r="N468" s="100">
        <v>-1.96</v>
      </c>
      <c r="O468" s="97" t="s">
        <v>2492</v>
      </c>
      <c r="P468" s="97" t="s">
        <v>3280</v>
      </c>
      <c r="Q468" s="102"/>
      <c r="R468" s="100">
        <v>-2.9200000000000004</v>
      </c>
      <c r="S468" s="102"/>
      <c r="T468" s="103">
        <v>2.4900000000000002</v>
      </c>
      <c r="U468" s="103">
        <v>2.4900000000000002</v>
      </c>
      <c r="V468" s="104">
        <v>4.4000000000000004</v>
      </c>
      <c r="W468" s="105">
        <v>0.8</v>
      </c>
      <c r="X468" s="106">
        <v>205</v>
      </c>
      <c r="Y468" s="104">
        <v>1.9</v>
      </c>
      <c r="Z468" s="105">
        <v>0.35</v>
      </c>
      <c r="AA468" s="106">
        <v>88</v>
      </c>
    </row>
    <row r="469" spans="1:27" ht="15.75" customHeight="1" x14ac:dyDescent="0.25">
      <c r="A469" s="96" t="s">
        <v>2490</v>
      </c>
      <c r="B469" s="96" t="s">
        <v>2493</v>
      </c>
      <c r="C469" s="96" t="s">
        <v>2164</v>
      </c>
      <c r="F469" s="97" t="s">
        <v>2164</v>
      </c>
      <c r="G469" s="98">
        <v>41</v>
      </c>
      <c r="H469" s="98">
        <v>6.6</v>
      </c>
      <c r="I469" s="98">
        <v>6.6</v>
      </c>
      <c r="J469" s="99">
        <v>0.78</v>
      </c>
      <c r="K469" s="99">
        <v>1.58</v>
      </c>
      <c r="L469" s="100">
        <v>-1.96</v>
      </c>
      <c r="M469" s="101">
        <v>43282</v>
      </c>
      <c r="N469" s="100">
        <v>-1.96</v>
      </c>
      <c r="O469" s="97" t="s">
        <v>2492</v>
      </c>
      <c r="P469" s="97" t="s">
        <v>3281</v>
      </c>
      <c r="Q469" s="102"/>
      <c r="R469" s="100">
        <v>-2.9200000000000004</v>
      </c>
      <c r="S469" s="102"/>
      <c r="T469" s="103">
        <v>3</v>
      </c>
      <c r="U469" s="103">
        <v>3</v>
      </c>
      <c r="V469" s="104">
        <v>3.4</v>
      </c>
      <c r="W469" s="105">
        <v>0.52</v>
      </c>
      <c r="X469" s="106">
        <v>139</v>
      </c>
      <c r="Y469" s="104">
        <v>0.4</v>
      </c>
      <c r="Z469" s="105">
        <v>0.06</v>
      </c>
      <c r="AA469" s="106">
        <v>16</v>
      </c>
    </row>
    <row r="470" spans="1:27" ht="15.75" customHeight="1" x14ac:dyDescent="0.25">
      <c r="A470" s="96" t="s">
        <v>2490</v>
      </c>
      <c r="B470" s="96" t="s">
        <v>2493</v>
      </c>
      <c r="C470" s="96" t="s">
        <v>2102</v>
      </c>
      <c r="F470" s="97" t="s">
        <v>2102</v>
      </c>
      <c r="G470" s="98">
        <v>19</v>
      </c>
      <c r="H470" s="98">
        <v>2.2000000000000002</v>
      </c>
      <c r="I470" s="98">
        <v>2.2000000000000002</v>
      </c>
      <c r="J470" s="99">
        <v>0.26</v>
      </c>
      <c r="K470" s="99">
        <v>1.08</v>
      </c>
      <c r="L470" s="100">
        <v>-1.93</v>
      </c>
      <c r="M470" s="101">
        <v>43282</v>
      </c>
      <c r="N470" s="100">
        <v>-1.93</v>
      </c>
      <c r="O470" s="97" t="s">
        <v>2492</v>
      </c>
      <c r="P470" s="97" t="s">
        <v>3282</v>
      </c>
      <c r="Q470" s="102"/>
      <c r="R470" s="100">
        <v>-2.52</v>
      </c>
      <c r="S470" s="102"/>
      <c r="T470" s="103">
        <v>1.71</v>
      </c>
      <c r="U470" s="103">
        <v>1.71</v>
      </c>
      <c r="V470" s="104">
        <v>1.4</v>
      </c>
      <c r="W470" s="105">
        <v>0.63</v>
      </c>
      <c r="X470" s="106">
        <v>27</v>
      </c>
      <c r="Y470" s="104">
        <v>0.3</v>
      </c>
      <c r="Z470" s="105">
        <v>0.12</v>
      </c>
      <c r="AA470" s="106">
        <v>6</v>
      </c>
    </row>
    <row r="471" spans="1:27" ht="15.75" customHeight="1" x14ac:dyDescent="0.25">
      <c r="A471" s="96" t="s">
        <v>2490</v>
      </c>
      <c r="B471" s="96" t="s">
        <v>2493</v>
      </c>
      <c r="C471" s="96" t="s">
        <v>2095</v>
      </c>
      <c r="F471" s="97" t="s">
        <v>2095</v>
      </c>
      <c r="G471" s="98">
        <v>37</v>
      </c>
      <c r="H471" s="98">
        <v>8</v>
      </c>
      <c r="I471" s="98">
        <v>8</v>
      </c>
      <c r="J471" s="99">
        <v>0.86</v>
      </c>
      <c r="K471" s="99">
        <v>1.56</v>
      </c>
      <c r="L471" s="100">
        <v>-1.93</v>
      </c>
      <c r="M471" s="101">
        <v>43282</v>
      </c>
      <c r="N471" s="100">
        <v>-1.93</v>
      </c>
      <c r="O471" s="97" t="s">
        <v>2492</v>
      </c>
      <c r="P471" s="97" t="s">
        <v>3283</v>
      </c>
      <c r="Q471" s="102"/>
      <c r="R471" s="100">
        <v>-2.9200000000000004</v>
      </c>
      <c r="S471" s="102"/>
      <c r="T471" s="103">
        <v>3</v>
      </c>
      <c r="U471" s="103">
        <v>3</v>
      </c>
      <c r="V471" s="104">
        <v>3.8</v>
      </c>
      <c r="W471" s="105">
        <v>0.48</v>
      </c>
      <c r="X471" s="106">
        <v>141</v>
      </c>
      <c r="Y471" s="104">
        <v>0.8</v>
      </c>
      <c r="Z471" s="105">
        <v>0.11</v>
      </c>
      <c r="AA471" s="106">
        <v>30</v>
      </c>
    </row>
    <row r="472" spans="1:27" ht="15.75" customHeight="1" x14ac:dyDescent="0.25">
      <c r="A472" s="96" t="s">
        <v>2490</v>
      </c>
      <c r="B472" s="96" t="s">
        <v>2493</v>
      </c>
      <c r="C472" s="96" t="s">
        <v>2096</v>
      </c>
      <c r="F472" s="97" t="s">
        <v>2096</v>
      </c>
      <c r="G472" s="98">
        <v>47</v>
      </c>
      <c r="H472" s="98">
        <v>8.5</v>
      </c>
      <c r="I472" s="98">
        <v>8.5</v>
      </c>
      <c r="J472" s="99">
        <v>0.91</v>
      </c>
      <c r="K472" s="99">
        <v>1.84</v>
      </c>
      <c r="L472" s="100">
        <v>-1.93</v>
      </c>
      <c r="M472" s="101">
        <v>43282</v>
      </c>
      <c r="N472" s="100">
        <v>-1.93</v>
      </c>
      <c r="O472" s="97" t="s">
        <v>2492</v>
      </c>
      <c r="P472" s="97" t="s">
        <v>3284</v>
      </c>
      <c r="Q472" s="102"/>
      <c r="R472" s="100">
        <v>-2.9200000000000004</v>
      </c>
      <c r="S472" s="102"/>
      <c r="T472" s="103">
        <v>3</v>
      </c>
      <c r="U472" s="103">
        <v>3</v>
      </c>
      <c r="V472" s="104">
        <v>3.7</v>
      </c>
      <c r="W472" s="105">
        <v>0.44</v>
      </c>
      <c r="X472" s="106">
        <v>174</v>
      </c>
      <c r="Y472" s="104">
        <v>0.4</v>
      </c>
      <c r="Z472" s="105">
        <v>0.05</v>
      </c>
      <c r="AA472" s="106">
        <v>19</v>
      </c>
    </row>
    <row r="473" spans="1:27" ht="15.75" customHeight="1" x14ac:dyDescent="0.25">
      <c r="A473" s="96" t="s">
        <v>2490</v>
      </c>
      <c r="B473" s="96" t="s">
        <v>2493</v>
      </c>
      <c r="C473" s="96" t="s">
        <v>2129</v>
      </c>
      <c r="F473" s="97" t="s">
        <v>2129</v>
      </c>
      <c r="G473" s="98">
        <v>38</v>
      </c>
      <c r="H473" s="98">
        <v>6.8</v>
      </c>
      <c r="I473" s="98">
        <v>6.8</v>
      </c>
      <c r="J473" s="99">
        <v>1.07</v>
      </c>
      <c r="K473" s="99">
        <v>1.68</v>
      </c>
      <c r="L473" s="100">
        <v>-1.94</v>
      </c>
      <c r="M473" s="101">
        <v>43282</v>
      </c>
      <c r="N473" s="100">
        <v>-1.94</v>
      </c>
      <c r="O473" s="97" t="s">
        <v>2492</v>
      </c>
      <c r="P473" s="97" t="s">
        <v>3285</v>
      </c>
      <c r="Q473" s="102"/>
      <c r="R473" s="100">
        <v>-2.9200000000000004</v>
      </c>
      <c r="S473" s="102"/>
      <c r="T473" s="103">
        <v>3</v>
      </c>
      <c r="U473" s="103">
        <v>3</v>
      </c>
      <c r="V473" s="104">
        <v>2.5</v>
      </c>
      <c r="W473" s="105">
        <v>0.36</v>
      </c>
      <c r="X473" s="106">
        <v>95</v>
      </c>
      <c r="Y473" s="104">
        <v>0.1</v>
      </c>
      <c r="Z473" s="105">
        <v>0.01</v>
      </c>
      <c r="AA473" s="106">
        <v>4</v>
      </c>
    </row>
    <row r="474" spans="1:27" ht="15.75" customHeight="1" x14ac:dyDescent="0.25">
      <c r="A474" s="96" t="s">
        <v>2490</v>
      </c>
      <c r="B474" s="96" t="s">
        <v>2493</v>
      </c>
      <c r="C474" s="96" t="s">
        <v>2055</v>
      </c>
      <c r="F474" s="97" t="s">
        <v>2055</v>
      </c>
      <c r="G474" s="98">
        <v>9</v>
      </c>
      <c r="H474" s="98">
        <v>4</v>
      </c>
      <c r="I474" s="98">
        <v>4</v>
      </c>
      <c r="J474" s="99">
        <v>0.56000000000000005</v>
      </c>
      <c r="K474" s="99">
        <v>1.1100000000000001</v>
      </c>
      <c r="L474" s="100">
        <v>-1.94</v>
      </c>
      <c r="M474" s="101">
        <v>43282</v>
      </c>
      <c r="N474" s="100">
        <v>-1.94</v>
      </c>
      <c r="O474" s="97" t="s">
        <v>2492</v>
      </c>
      <c r="P474" s="97" t="s">
        <v>3286</v>
      </c>
      <c r="Q474" s="102"/>
      <c r="R474" s="100">
        <v>-2.6700000000000004</v>
      </c>
      <c r="S474" s="102"/>
      <c r="T474" s="103">
        <v>2.67</v>
      </c>
      <c r="U474" s="103">
        <v>2.67</v>
      </c>
      <c r="V474" s="104">
        <v>1.5</v>
      </c>
      <c r="W474" s="105">
        <v>0.37</v>
      </c>
      <c r="X474" s="106">
        <v>14</v>
      </c>
      <c r="Y474" s="104">
        <v>0.1</v>
      </c>
      <c r="Z474" s="105">
        <v>0.03</v>
      </c>
      <c r="AA474" s="106">
        <v>1</v>
      </c>
    </row>
    <row r="475" spans="1:27" ht="15.75" customHeight="1" x14ac:dyDescent="0.25">
      <c r="A475" s="96" t="s">
        <v>2490</v>
      </c>
      <c r="B475" s="96" t="s">
        <v>2493</v>
      </c>
      <c r="C475" s="96" t="s">
        <v>2062</v>
      </c>
      <c r="F475" s="97" t="s">
        <v>2062</v>
      </c>
      <c r="G475" s="98">
        <v>18</v>
      </c>
      <c r="H475" s="98">
        <v>8</v>
      </c>
      <c r="I475" s="98">
        <v>8</v>
      </c>
      <c r="J475" s="99">
        <v>0.87</v>
      </c>
      <c r="K475" s="99">
        <v>1.38</v>
      </c>
      <c r="L475" s="100">
        <v>-1.94</v>
      </c>
      <c r="M475" s="101">
        <v>43282</v>
      </c>
      <c r="N475" s="100">
        <v>-1.94</v>
      </c>
      <c r="O475" s="97" t="s">
        <v>2492</v>
      </c>
      <c r="P475" s="97" t="s">
        <v>3287</v>
      </c>
      <c r="Q475" s="102"/>
      <c r="R475" s="100">
        <v>-2.9200000000000004</v>
      </c>
      <c r="S475" s="102"/>
      <c r="T475" s="103">
        <v>3</v>
      </c>
      <c r="U475" s="103">
        <v>3</v>
      </c>
      <c r="V475" s="104">
        <v>3.2</v>
      </c>
      <c r="W475" s="105">
        <v>0.41</v>
      </c>
      <c r="X475" s="106">
        <v>58</v>
      </c>
      <c r="Y475" s="104">
        <v>0.5</v>
      </c>
      <c r="Z475" s="105">
        <v>0.06</v>
      </c>
      <c r="AA475" s="106">
        <v>9</v>
      </c>
    </row>
    <row r="476" spans="1:27" ht="15.75" customHeight="1" x14ac:dyDescent="0.25">
      <c r="A476" s="96" t="s">
        <v>2490</v>
      </c>
      <c r="B476" s="96" t="s">
        <v>2493</v>
      </c>
      <c r="C476" s="96" t="s">
        <v>2136</v>
      </c>
      <c r="F476" s="97" t="s">
        <v>2136</v>
      </c>
      <c r="G476" s="98">
        <v>41.5</v>
      </c>
      <c r="H476" s="98">
        <v>5.6</v>
      </c>
      <c r="I476" s="98">
        <v>5.6</v>
      </c>
      <c r="J476" s="99">
        <v>0.88</v>
      </c>
      <c r="K476" s="99">
        <v>1.1499999999999999</v>
      </c>
      <c r="L476" s="100">
        <v>-1.94</v>
      </c>
      <c r="M476" s="101">
        <v>43282</v>
      </c>
      <c r="N476" s="100">
        <v>-1.94</v>
      </c>
      <c r="O476" s="97" t="s">
        <v>2492</v>
      </c>
      <c r="P476" s="97" t="s">
        <v>3288</v>
      </c>
      <c r="Q476" s="102"/>
      <c r="R476" s="100">
        <v>-2.9200000000000004</v>
      </c>
      <c r="S476" s="102"/>
      <c r="T476" s="103">
        <v>2.4700000000000002</v>
      </c>
      <c r="U476" s="103">
        <v>2.4700000000000002</v>
      </c>
      <c r="V476" s="104">
        <v>1.3</v>
      </c>
      <c r="W476" s="105">
        <v>0.24</v>
      </c>
      <c r="X476" s="106">
        <v>54</v>
      </c>
      <c r="Y476" s="104">
        <v>0.1</v>
      </c>
      <c r="Z476" s="105">
        <v>0.02</v>
      </c>
      <c r="AA476" s="106">
        <v>4</v>
      </c>
    </row>
    <row r="477" spans="1:27" ht="15.75" customHeight="1" x14ac:dyDescent="0.25">
      <c r="A477" s="96" t="s">
        <v>2490</v>
      </c>
      <c r="B477" s="96" t="s">
        <v>2493</v>
      </c>
      <c r="C477" s="96" t="s">
        <v>2069</v>
      </c>
      <c r="F477" s="97" t="s">
        <v>2069</v>
      </c>
      <c r="G477" s="98">
        <v>32</v>
      </c>
      <c r="H477" s="98">
        <v>5.8</v>
      </c>
      <c r="I477" s="98">
        <v>5.8</v>
      </c>
      <c r="J477" s="99">
        <v>0.9</v>
      </c>
      <c r="K477" s="99">
        <v>1.35</v>
      </c>
      <c r="L477" s="100">
        <v>-1.94</v>
      </c>
      <c r="M477" s="101">
        <v>43282</v>
      </c>
      <c r="N477" s="100">
        <v>-1.94</v>
      </c>
      <c r="O477" s="97" t="s">
        <v>2492</v>
      </c>
      <c r="P477" s="97" t="s">
        <v>3289</v>
      </c>
      <c r="Q477" s="102"/>
      <c r="R477" s="100">
        <v>-2.9200000000000004</v>
      </c>
      <c r="S477" s="102"/>
      <c r="T477" s="103">
        <v>2.56</v>
      </c>
      <c r="U477" s="103">
        <v>2.56</v>
      </c>
      <c r="V477" s="104">
        <v>1.6</v>
      </c>
      <c r="W477" s="105">
        <v>0.27</v>
      </c>
      <c r="X477" s="106">
        <v>51</v>
      </c>
      <c r="Y477" s="104">
        <v>0.1</v>
      </c>
      <c r="Z477" s="105">
        <v>0.02</v>
      </c>
      <c r="AA477" s="106">
        <v>3</v>
      </c>
    </row>
    <row r="478" spans="1:27" ht="15.75" customHeight="1" x14ac:dyDescent="0.25">
      <c r="A478" s="96" t="s">
        <v>2490</v>
      </c>
      <c r="B478" s="96" t="s">
        <v>2493</v>
      </c>
      <c r="C478" s="96" t="s">
        <v>2070</v>
      </c>
      <c r="F478" s="97" t="s">
        <v>2070</v>
      </c>
      <c r="G478" s="98">
        <v>23.5</v>
      </c>
      <c r="H478" s="98">
        <v>5.7</v>
      </c>
      <c r="I478" s="98">
        <v>5.7</v>
      </c>
      <c r="J478" s="99">
        <v>0.81</v>
      </c>
      <c r="K478" s="99">
        <v>1.26</v>
      </c>
      <c r="L478" s="100">
        <v>-1.94</v>
      </c>
      <c r="M478" s="101">
        <v>43282</v>
      </c>
      <c r="N478" s="100">
        <v>-1.94</v>
      </c>
      <c r="O478" s="97" t="s">
        <v>2492</v>
      </c>
      <c r="P478" s="97" t="s">
        <v>3290</v>
      </c>
      <c r="Q478" s="102"/>
      <c r="R478" s="100">
        <v>-2.9200000000000004</v>
      </c>
      <c r="S478" s="102"/>
      <c r="T478" s="103">
        <v>2.5299999999999998</v>
      </c>
      <c r="U478" s="103">
        <v>2.5299999999999998</v>
      </c>
      <c r="V478" s="104">
        <v>1.8</v>
      </c>
      <c r="W478" s="105">
        <v>0.32</v>
      </c>
      <c r="X478" s="106">
        <v>42</v>
      </c>
      <c r="Y478" s="104">
        <v>0.3</v>
      </c>
      <c r="Z478" s="105">
        <v>0.05</v>
      </c>
      <c r="AA478" s="106">
        <v>7</v>
      </c>
    </row>
    <row r="479" spans="1:27" ht="15.75" customHeight="1" x14ac:dyDescent="0.25">
      <c r="A479" s="96" t="s">
        <v>2490</v>
      </c>
      <c r="B479" s="96" t="s">
        <v>2493</v>
      </c>
      <c r="C479" s="96" t="s">
        <v>2130</v>
      </c>
      <c r="F479" s="97" t="s">
        <v>2130</v>
      </c>
      <c r="G479" s="98">
        <v>16.5</v>
      </c>
      <c r="H479" s="98">
        <v>15</v>
      </c>
      <c r="I479" s="98">
        <v>15</v>
      </c>
      <c r="J479" s="99">
        <v>0.66</v>
      </c>
      <c r="K479" s="99">
        <v>1.1000000000000001</v>
      </c>
      <c r="L479" s="100">
        <v>-1.94</v>
      </c>
      <c r="M479" s="101">
        <v>43282</v>
      </c>
      <c r="N479" s="100">
        <v>-1.94</v>
      </c>
      <c r="O479" s="97" t="s">
        <v>2492</v>
      </c>
      <c r="P479" s="97" t="s">
        <v>3291</v>
      </c>
      <c r="Q479" s="102"/>
      <c r="R479" s="100">
        <v>-2.9200000000000004</v>
      </c>
      <c r="S479" s="102"/>
      <c r="T479" s="103">
        <v>3</v>
      </c>
      <c r="U479" s="103">
        <v>3</v>
      </c>
      <c r="V479" s="104">
        <v>5.2</v>
      </c>
      <c r="W479" s="105">
        <v>0.35</v>
      </c>
      <c r="X479" s="106">
        <v>86</v>
      </c>
      <c r="Y479" s="104">
        <v>4.2</v>
      </c>
      <c r="Z479" s="105">
        <v>0.28000000000000003</v>
      </c>
      <c r="AA479" s="106">
        <v>69</v>
      </c>
    </row>
    <row r="480" spans="1:27" ht="15.75" customHeight="1" x14ac:dyDescent="0.25">
      <c r="A480" s="96" t="s">
        <v>2490</v>
      </c>
      <c r="B480" s="96" t="s">
        <v>2493</v>
      </c>
      <c r="C480" s="96" t="s">
        <v>2131</v>
      </c>
      <c r="F480" s="97" t="s">
        <v>2131</v>
      </c>
      <c r="G480" s="98">
        <v>19</v>
      </c>
      <c r="H480" s="98">
        <v>7.1</v>
      </c>
      <c r="I480" s="98">
        <v>7.1</v>
      </c>
      <c r="J480" s="99">
        <v>0.72</v>
      </c>
      <c r="K480" s="99">
        <v>1.33</v>
      </c>
      <c r="L480" s="100">
        <v>-1.94</v>
      </c>
      <c r="M480" s="101">
        <v>43282</v>
      </c>
      <c r="N480" s="100">
        <v>-1.94</v>
      </c>
      <c r="O480" s="97" t="s">
        <v>2492</v>
      </c>
      <c r="P480" s="97" t="s">
        <v>3292</v>
      </c>
      <c r="Q480" s="102"/>
      <c r="R480" s="100">
        <v>-2.9200000000000004</v>
      </c>
      <c r="S480" s="102"/>
      <c r="T480" s="103">
        <v>3</v>
      </c>
      <c r="U480" s="103">
        <v>3</v>
      </c>
      <c r="V480" s="104">
        <v>2.7</v>
      </c>
      <c r="W480" s="105">
        <v>0.38</v>
      </c>
      <c r="X480" s="106">
        <v>51</v>
      </c>
      <c r="Y480" s="104">
        <v>0.7</v>
      </c>
      <c r="Z480" s="105">
        <v>0.1</v>
      </c>
      <c r="AA480" s="106">
        <v>13</v>
      </c>
    </row>
    <row r="481" spans="1:27" ht="15.75" customHeight="1" x14ac:dyDescent="0.25">
      <c r="A481" s="96" t="s">
        <v>2490</v>
      </c>
      <c r="B481" s="96" t="s">
        <v>2493</v>
      </c>
      <c r="C481" s="96" t="s">
        <v>2128</v>
      </c>
      <c r="F481" s="97" t="s">
        <v>2128</v>
      </c>
      <c r="G481" s="98">
        <v>5</v>
      </c>
      <c r="H481" s="98">
        <v>13</v>
      </c>
      <c r="I481" s="98">
        <v>13</v>
      </c>
      <c r="J481" s="99">
        <v>1.03</v>
      </c>
      <c r="K481" s="99">
        <v>1.3</v>
      </c>
      <c r="L481" s="100">
        <v>-1.94</v>
      </c>
      <c r="M481" s="101">
        <v>43282</v>
      </c>
      <c r="N481" s="100">
        <v>-1.94</v>
      </c>
      <c r="O481" s="97" t="s">
        <v>2492</v>
      </c>
      <c r="P481" s="97" t="s">
        <v>3293</v>
      </c>
      <c r="Q481" s="102"/>
      <c r="R481" s="100">
        <v>-2.9200000000000004</v>
      </c>
      <c r="S481" s="102"/>
      <c r="T481" s="103">
        <v>3</v>
      </c>
      <c r="U481" s="103">
        <v>3</v>
      </c>
      <c r="V481" s="104">
        <v>2.6</v>
      </c>
      <c r="W481" s="105">
        <v>0.2</v>
      </c>
      <c r="X481" s="106">
        <v>13</v>
      </c>
      <c r="Y481" s="104">
        <v>1.7</v>
      </c>
      <c r="Z481" s="105">
        <v>0.13</v>
      </c>
      <c r="AA481" s="106">
        <v>9</v>
      </c>
    </row>
    <row r="482" spans="1:27" ht="15.75" customHeight="1" x14ac:dyDescent="0.25">
      <c r="A482" s="96" t="s">
        <v>2490</v>
      </c>
      <c r="B482" s="96" t="s">
        <v>2493</v>
      </c>
      <c r="C482" s="96" t="s">
        <v>2133</v>
      </c>
      <c r="F482" s="97" t="s">
        <v>2133</v>
      </c>
      <c r="G482" s="98">
        <v>52</v>
      </c>
      <c r="H482" s="98">
        <v>6.1</v>
      </c>
      <c r="I482" s="98">
        <v>6.1</v>
      </c>
      <c r="J482" s="99">
        <v>0.88</v>
      </c>
      <c r="K482" s="99">
        <v>1.45</v>
      </c>
      <c r="L482" s="100">
        <v>-1.94</v>
      </c>
      <c r="M482" s="101">
        <v>43282</v>
      </c>
      <c r="N482" s="100">
        <v>-1.94</v>
      </c>
      <c r="O482" s="97" t="s">
        <v>2492</v>
      </c>
      <c r="P482" s="97" t="s">
        <v>3294</v>
      </c>
      <c r="Q482" s="102"/>
      <c r="R482" s="100">
        <v>-2.9200000000000004</v>
      </c>
      <c r="S482" s="102"/>
      <c r="T482" s="103">
        <v>3</v>
      </c>
      <c r="U482" s="103">
        <v>3</v>
      </c>
      <c r="V482" s="104">
        <v>2.5</v>
      </c>
      <c r="W482" s="105">
        <v>0.42</v>
      </c>
      <c r="X482" s="106">
        <v>130</v>
      </c>
      <c r="Y482" s="104">
        <v>0.3</v>
      </c>
      <c r="Z482" s="105">
        <v>0.06</v>
      </c>
      <c r="AA482" s="106">
        <v>16</v>
      </c>
    </row>
    <row r="483" spans="1:27" ht="15.75" customHeight="1" x14ac:dyDescent="0.25">
      <c r="A483" s="96" t="s">
        <v>2490</v>
      </c>
      <c r="B483" s="96" t="s">
        <v>2493</v>
      </c>
      <c r="C483" s="96" t="s">
        <v>2066</v>
      </c>
      <c r="F483" s="97" t="s">
        <v>2066</v>
      </c>
      <c r="G483" s="98">
        <v>50</v>
      </c>
      <c r="H483" s="98">
        <v>5.7</v>
      </c>
      <c r="I483" s="98">
        <v>5.7</v>
      </c>
      <c r="J483" s="99">
        <v>0.88</v>
      </c>
      <c r="K483" s="99">
        <v>1.5</v>
      </c>
      <c r="L483" s="100">
        <v>-1.94</v>
      </c>
      <c r="M483" s="101">
        <v>43282</v>
      </c>
      <c r="N483" s="100">
        <v>-1.94</v>
      </c>
      <c r="O483" s="97" t="s">
        <v>2492</v>
      </c>
      <c r="P483" s="97" t="s">
        <v>3295</v>
      </c>
      <c r="Q483" s="102"/>
      <c r="R483" s="100">
        <v>-2.9200000000000004</v>
      </c>
      <c r="S483" s="102"/>
      <c r="T483" s="103">
        <v>2.5299999999999998</v>
      </c>
      <c r="U483" s="103">
        <v>2.5299999999999998</v>
      </c>
      <c r="V483" s="104">
        <v>2.7</v>
      </c>
      <c r="W483" s="105">
        <v>0.48</v>
      </c>
      <c r="X483" s="106">
        <v>135</v>
      </c>
      <c r="Y483" s="104">
        <v>0.2</v>
      </c>
      <c r="Z483" s="105">
        <v>0.03</v>
      </c>
      <c r="AA483" s="106">
        <v>10</v>
      </c>
    </row>
    <row r="484" spans="1:27" ht="15.75" customHeight="1" x14ac:dyDescent="0.25">
      <c r="A484" s="96" t="s">
        <v>2490</v>
      </c>
      <c r="B484" s="96" t="s">
        <v>2493</v>
      </c>
      <c r="C484" s="96" t="s">
        <v>2067</v>
      </c>
      <c r="F484" s="97" t="s">
        <v>2067</v>
      </c>
      <c r="G484" s="98">
        <v>17</v>
      </c>
      <c r="H484" s="98">
        <v>7.4</v>
      </c>
      <c r="I484" s="98">
        <v>7.4</v>
      </c>
      <c r="J484" s="99">
        <v>0.86</v>
      </c>
      <c r="K484" s="99">
        <v>1.44</v>
      </c>
      <c r="L484" s="100">
        <v>-1.94</v>
      </c>
      <c r="M484" s="101">
        <v>43282</v>
      </c>
      <c r="N484" s="100">
        <v>-1.94</v>
      </c>
      <c r="O484" s="97" t="s">
        <v>2492</v>
      </c>
      <c r="P484" s="97" t="s">
        <v>3296</v>
      </c>
      <c r="Q484" s="102"/>
      <c r="R484" s="100">
        <v>-2.9200000000000004</v>
      </c>
      <c r="S484" s="102"/>
      <c r="T484" s="103">
        <v>3</v>
      </c>
      <c r="U484" s="103">
        <v>3</v>
      </c>
      <c r="V484" s="104">
        <v>2.7</v>
      </c>
      <c r="W484" s="105">
        <v>0.36</v>
      </c>
      <c r="X484" s="106">
        <v>46</v>
      </c>
      <c r="Y484" s="104">
        <v>0.2</v>
      </c>
      <c r="Z484" s="105">
        <v>0.03</v>
      </c>
      <c r="AA484" s="106">
        <v>3</v>
      </c>
    </row>
    <row r="485" spans="1:27" ht="15.75" customHeight="1" x14ac:dyDescent="0.25">
      <c r="A485" s="96" t="s">
        <v>2490</v>
      </c>
      <c r="B485" s="96" t="s">
        <v>2493</v>
      </c>
      <c r="C485" s="96" t="s">
        <v>2068</v>
      </c>
      <c r="F485" s="97" t="s">
        <v>2068</v>
      </c>
      <c r="G485" s="98">
        <v>45.5</v>
      </c>
      <c r="H485" s="98">
        <v>5.6</v>
      </c>
      <c r="I485" s="98">
        <v>5.6</v>
      </c>
      <c r="J485" s="99">
        <v>0.78</v>
      </c>
      <c r="K485" s="99">
        <v>1.43</v>
      </c>
      <c r="L485" s="100">
        <v>-1.94</v>
      </c>
      <c r="M485" s="101">
        <v>43282</v>
      </c>
      <c r="N485" s="100">
        <v>-1.94</v>
      </c>
      <c r="O485" s="97" t="s">
        <v>2492</v>
      </c>
      <c r="P485" s="97" t="s">
        <v>3297</v>
      </c>
      <c r="Q485" s="102"/>
      <c r="R485" s="100">
        <v>-2.9200000000000004</v>
      </c>
      <c r="S485" s="102"/>
      <c r="T485" s="103">
        <v>2.4900000000000002</v>
      </c>
      <c r="U485" s="103">
        <v>2.4900000000000002</v>
      </c>
      <c r="V485" s="104">
        <v>2.1</v>
      </c>
      <c r="W485" s="105">
        <v>0.37</v>
      </c>
      <c r="X485" s="106">
        <v>96</v>
      </c>
      <c r="Y485" s="104">
        <v>0.3</v>
      </c>
      <c r="Z485" s="105">
        <v>0.05</v>
      </c>
      <c r="AA485" s="106">
        <v>14</v>
      </c>
    </row>
    <row r="486" spans="1:27" ht="15.75" customHeight="1" x14ac:dyDescent="0.25">
      <c r="A486" s="96" t="s">
        <v>2490</v>
      </c>
      <c r="B486" s="96" t="s">
        <v>2493</v>
      </c>
      <c r="C486" s="96" t="s">
        <v>2081</v>
      </c>
      <c r="F486" s="97" t="s">
        <v>2081</v>
      </c>
      <c r="G486" s="98">
        <v>31.5</v>
      </c>
      <c r="H486" s="98">
        <v>5.4</v>
      </c>
      <c r="I486" s="98">
        <v>5.4</v>
      </c>
      <c r="J486" s="99">
        <v>0.86</v>
      </c>
      <c r="K486" s="99">
        <v>1.58</v>
      </c>
      <c r="L486" s="100">
        <v>-1.94</v>
      </c>
      <c r="M486" s="101">
        <v>43282</v>
      </c>
      <c r="N486" s="100">
        <v>-1.94</v>
      </c>
      <c r="O486" s="97" t="s">
        <v>2492</v>
      </c>
      <c r="P486" s="97" t="s">
        <v>3298</v>
      </c>
      <c r="Q486" s="102"/>
      <c r="R486" s="100">
        <v>-2.9200000000000004</v>
      </c>
      <c r="S486" s="102"/>
      <c r="T486" s="103">
        <v>2.38</v>
      </c>
      <c r="U486" s="103">
        <v>2.38</v>
      </c>
      <c r="V486" s="104">
        <v>2.2000000000000002</v>
      </c>
      <c r="W486" s="105">
        <v>0.4</v>
      </c>
      <c r="X486" s="106">
        <v>69</v>
      </c>
      <c r="Y486" s="104">
        <v>0.2</v>
      </c>
      <c r="Z486" s="105">
        <v>0.03</v>
      </c>
      <c r="AA486" s="106">
        <v>6</v>
      </c>
    </row>
    <row r="487" spans="1:27" ht="15.75" customHeight="1" x14ac:dyDescent="0.25">
      <c r="A487" s="96" t="s">
        <v>2490</v>
      </c>
      <c r="B487" s="96" t="s">
        <v>2493</v>
      </c>
      <c r="C487" s="96" t="s">
        <v>2082</v>
      </c>
      <c r="F487" s="97" t="s">
        <v>2082</v>
      </c>
      <c r="G487" s="98">
        <v>22</v>
      </c>
      <c r="H487" s="98">
        <v>7.5</v>
      </c>
      <c r="I487" s="98">
        <v>7.5</v>
      </c>
      <c r="J487" s="99">
        <v>0.88</v>
      </c>
      <c r="K487" s="99">
        <v>1.1299999999999999</v>
      </c>
      <c r="L487" s="100">
        <v>-1.94</v>
      </c>
      <c r="M487" s="101">
        <v>43282</v>
      </c>
      <c r="N487" s="100">
        <v>-1.94</v>
      </c>
      <c r="O487" s="97" t="s">
        <v>2492</v>
      </c>
      <c r="P487" s="97" t="s">
        <v>3299</v>
      </c>
      <c r="Q487" s="102"/>
      <c r="R487" s="100">
        <v>-2.9200000000000004</v>
      </c>
      <c r="S487" s="102"/>
      <c r="T487" s="103">
        <v>3</v>
      </c>
      <c r="U487" s="103">
        <v>3</v>
      </c>
      <c r="V487" s="104">
        <v>1.5</v>
      </c>
      <c r="W487" s="105">
        <v>0.2</v>
      </c>
      <c r="X487" s="106">
        <v>33</v>
      </c>
      <c r="Y487" s="104">
        <v>0.5</v>
      </c>
      <c r="Z487" s="105">
        <v>7.0000000000000007E-2</v>
      </c>
      <c r="AA487" s="106">
        <v>11</v>
      </c>
    </row>
    <row r="488" spans="1:27" ht="15.75" customHeight="1" x14ac:dyDescent="0.25">
      <c r="A488" s="96" t="s">
        <v>2490</v>
      </c>
      <c r="B488" s="96" t="s">
        <v>2493</v>
      </c>
      <c r="C488" s="96" t="s">
        <v>2072</v>
      </c>
      <c r="F488" s="97" t="s">
        <v>2072</v>
      </c>
      <c r="G488" s="98">
        <v>60.5</v>
      </c>
      <c r="H488" s="98">
        <v>12.3</v>
      </c>
      <c r="I488" s="98">
        <v>12.3</v>
      </c>
      <c r="J488" s="99">
        <v>1.08</v>
      </c>
      <c r="K488" s="99">
        <v>2.08</v>
      </c>
      <c r="L488" s="100">
        <v>-1.94</v>
      </c>
      <c r="M488" s="101">
        <v>43282</v>
      </c>
      <c r="N488" s="100">
        <v>-1.94</v>
      </c>
      <c r="O488" s="97" t="s">
        <v>2492</v>
      </c>
      <c r="P488" s="97" t="s">
        <v>3300</v>
      </c>
      <c r="Q488" s="102"/>
      <c r="R488" s="100">
        <v>-2.9200000000000004</v>
      </c>
      <c r="S488" s="102"/>
      <c r="T488" s="103">
        <v>3</v>
      </c>
      <c r="U488" s="103">
        <v>3</v>
      </c>
      <c r="V488" s="104">
        <v>8.6999999999999993</v>
      </c>
      <c r="W488" s="105">
        <v>0.71</v>
      </c>
      <c r="X488" s="106">
        <v>526</v>
      </c>
      <c r="Y488" s="104">
        <v>0</v>
      </c>
      <c r="Z488" s="105">
        <v>0</v>
      </c>
      <c r="AA488" s="106">
        <v>0</v>
      </c>
    </row>
    <row r="489" spans="1:27" ht="15.75" customHeight="1" x14ac:dyDescent="0.25">
      <c r="A489" s="96" t="s">
        <v>2490</v>
      </c>
      <c r="B489" s="96" t="s">
        <v>2493</v>
      </c>
      <c r="C489" s="96" t="s">
        <v>2073</v>
      </c>
      <c r="F489" s="97" t="s">
        <v>2073</v>
      </c>
      <c r="G489" s="98">
        <v>57.5</v>
      </c>
      <c r="H489" s="98">
        <v>15.2</v>
      </c>
      <c r="I489" s="98">
        <v>15.2</v>
      </c>
      <c r="J489" s="99">
        <v>1.03</v>
      </c>
      <c r="K489" s="99">
        <v>2.2000000000000002</v>
      </c>
      <c r="L489" s="100">
        <v>-1.94</v>
      </c>
      <c r="M489" s="101">
        <v>43282</v>
      </c>
      <c r="N489" s="100">
        <v>-1.94</v>
      </c>
      <c r="O489" s="97" t="s">
        <v>2492</v>
      </c>
      <c r="P489" s="97" t="s">
        <v>3301</v>
      </c>
      <c r="Q489" s="102"/>
      <c r="R489" s="100">
        <v>-2.9200000000000004</v>
      </c>
      <c r="S489" s="102"/>
      <c r="T489" s="103">
        <v>3</v>
      </c>
      <c r="U489" s="103">
        <v>3</v>
      </c>
      <c r="V489" s="104">
        <v>9.1</v>
      </c>
      <c r="W489" s="105">
        <v>0.6</v>
      </c>
      <c r="X489" s="106">
        <v>523</v>
      </c>
      <c r="Y489" s="104">
        <v>0.3</v>
      </c>
      <c r="Z489" s="105">
        <v>0.02</v>
      </c>
      <c r="AA489" s="106">
        <v>17</v>
      </c>
    </row>
    <row r="490" spans="1:27" ht="15.75" customHeight="1" x14ac:dyDescent="0.25">
      <c r="A490" s="96" t="s">
        <v>2490</v>
      </c>
      <c r="B490" s="96" t="s">
        <v>2493</v>
      </c>
      <c r="C490" s="96" t="s">
        <v>2074</v>
      </c>
      <c r="F490" s="97" t="s">
        <v>2074</v>
      </c>
      <c r="G490" s="98">
        <v>50</v>
      </c>
      <c r="H490" s="98">
        <v>11.8</v>
      </c>
      <c r="I490" s="98">
        <v>11.8</v>
      </c>
      <c r="J490" s="99">
        <v>0.92</v>
      </c>
      <c r="K490" s="99">
        <v>1.38</v>
      </c>
      <c r="L490" s="100">
        <v>-1.94</v>
      </c>
      <c r="M490" s="101">
        <v>43282</v>
      </c>
      <c r="N490" s="100">
        <v>-1.94</v>
      </c>
      <c r="O490" s="97" t="s">
        <v>2492</v>
      </c>
      <c r="P490" s="97" t="s">
        <v>3302</v>
      </c>
      <c r="Q490" s="102"/>
      <c r="R490" s="100">
        <v>-2.9200000000000004</v>
      </c>
      <c r="S490" s="102"/>
      <c r="T490" s="103">
        <v>3</v>
      </c>
      <c r="U490" s="103">
        <v>3</v>
      </c>
      <c r="V490" s="104">
        <v>3.2</v>
      </c>
      <c r="W490" s="105">
        <v>0.27</v>
      </c>
      <c r="X490" s="106">
        <v>160</v>
      </c>
      <c r="Y490" s="104">
        <v>0.5</v>
      </c>
      <c r="Z490" s="105">
        <v>0.04</v>
      </c>
      <c r="AA490" s="106">
        <v>25</v>
      </c>
    </row>
    <row r="491" spans="1:27" ht="15.75" customHeight="1" x14ac:dyDescent="0.25">
      <c r="A491" s="96" t="s">
        <v>2490</v>
      </c>
      <c r="B491" s="96" t="s">
        <v>2493</v>
      </c>
      <c r="C491" s="96" t="s">
        <v>2075</v>
      </c>
      <c r="F491" s="97" t="s">
        <v>2075</v>
      </c>
      <c r="G491" s="98">
        <v>47</v>
      </c>
      <c r="H491" s="98">
        <v>8.3000000000000007</v>
      </c>
      <c r="I491" s="98">
        <v>8.3000000000000007</v>
      </c>
      <c r="J491" s="99">
        <v>0.91</v>
      </c>
      <c r="K491" s="99">
        <v>1.73</v>
      </c>
      <c r="L491" s="100">
        <v>-1.94</v>
      </c>
      <c r="M491" s="101">
        <v>43282</v>
      </c>
      <c r="N491" s="100">
        <v>-1.94</v>
      </c>
      <c r="O491" s="97" t="s">
        <v>2492</v>
      </c>
      <c r="P491" s="97" t="s">
        <v>3303</v>
      </c>
      <c r="Q491" s="102"/>
      <c r="R491" s="100">
        <v>-2.9200000000000004</v>
      </c>
      <c r="S491" s="102"/>
      <c r="T491" s="103">
        <v>3</v>
      </c>
      <c r="U491" s="103">
        <v>3</v>
      </c>
      <c r="V491" s="104">
        <v>3.6</v>
      </c>
      <c r="W491" s="105">
        <v>0.44</v>
      </c>
      <c r="X491" s="106">
        <v>169</v>
      </c>
      <c r="Y491" s="104">
        <v>0.2</v>
      </c>
      <c r="Z491" s="105">
        <v>0.03</v>
      </c>
      <c r="AA491" s="106">
        <v>9</v>
      </c>
    </row>
    <row r="492" spans="1:27" ht="15.75" customHeight="1" x14ac:dyDescent="0.25">
      <c r="A492" s="96" t="s">
        <v>2490</v>
      </c>
      <c r="B492" s="96" t="s">
        <v>2493</v>
      </c>
      <c r="C492" s="96" t="s">
        <v>2076</v>
      </c>
      <c r="F492" s="97" t="s">
        <v>2076</v>
      </c>
      <c r="G492" s="98">
        <v>28</v>
      </c>
      <c r="H492" s="98">
        <v>6.9</v>
      </c>
      <c r="I492" s="98">
        <v>6.9</v>
      </c>
      <c r="J492" s="99">
        <v>0.83</v>
      </c>
      <c r="K492" s="99">
        <v>1.7</v>
      </c>
      <c r="L492" s="100">
        <v>-1.94</v>
      </c>
      <c r="M492" s="101">
        <v>43282</v>
      </c>
      <c r="N492" s="100">
        <v>-1.94</v>
      </c>
      <c r="O492" s="97" t="s">
        <v>2492</v>
      </c>
      <c r="P492" s="97" t="s">
        <v>3304</v>
      </c>
      <c r="Q492" s="102"/>
      <c r="R492" s="100">
        <v>-2.9200000000000004</v>
      </c>
      <c r="S492" s="102"/>
      <c r="T492" s="103">
        <v>3</v>
      </c>
      <c r="U492" s="103">
        <v>3</v>
      </c>
      <c r="V492" s="104">
        <v>2.5</v>
      </c>
      <c r="W492" s="105">
        <v>0.37</v>
      </c>
      <c r="X492" s="106">
        <v>70</v>
      </c>
      <c r="Y492" s="104">
        <v>0.2</v>
      </c>
      <c r="Z492" s="105">
        <v>0.04</v>
      </c>
      <c r="AA492" s="106">
        <v>6</v>
      </c>
    </row>
    <row r="493" spans="1:27" ht="15.75" customHeight="1" x14ac:dyDescent="0.25">
      <c r="A493" s="96" t="s">
        <v>2490</v>
      </c>
      <c r="B493" s="96" t="s">
        <v>2493</v>
      </c>
      <c r="C493" s="96" t="s">
        <v>2077</v>
      </c>
      <c r="F493" s="97" t="s">
        <v>2077</v>
      </c>
      <c r="G493" s="98">
        <v>36</v>
      </c>
      <c r="H493" s="98">
        <v>10</v>
      </c>
      <c r="I493" s="98">
        <v>10</v>
      </c>
      <c r="J493" s="99">
        <v>0.98</v>
      </c>
      <c r="K493" s="99">
        <v>1.83</v>
      </c>
      <c r="L493" s="100">
        <v>-1.94</v>
      </c>
      <c r="M493" s="101">
        <v>43282</v>
      </c>
      <c r="N493" s="100">
        <v>-1.94</v>
      </c>
      <c r="O493" s="97" t="s">
        <v>2492</v>
      </c>
      <c r="P493" s="97" t="s">
        <v>3305</v>
      </c>
      <c r="Q493" s="102"/>
      <c r="R493" s="100">
        <v>-2.9200000000000004</v>
      </c>
      <c r="S493" s="102"/>
      <c r="T493" s="103">
        <v>3</v>
      </c>
      <c r="U493" s="103">
        <v>3</v>
      </c>
      <c r="V493" s="104">
        <v>4.9000000000000004</v>
      </c>
      <c r="W493" s="105">
        <v>0.49</v>
      </c>
      <c r="X493" s="106">
        <v>176</v>
      </c>
      <c r="Y493" s="104">
        <v>0.9</v>
      </c>
      <c r="Z493" s="105">
        <v>0.09</v>
      </c>
      <c r="AA493" s="106">
        <v>32</v>
      </c>
    </row>
    <row r="494" spans="1:27" ht="15.75" customHeight="1" x14ac:dyDescent="0.25">
      <c r="A494" s="96" t="s">
        <v>2490</v>
      </c>
      <c r="B494" s="96" t="s">
        <v>2493</v>
      </c>
      <c r="C494" s="96" t="s">
        <v>2056</v>
      </c>
      <c r="F494" s="97" t="s">
        <v>2056</v>
      </c>
      <c r="G494" s="98">
        <v>47.5</v>
      </c>
      <c r="H494" s="98">
        <v>9</v>
      </c>
      <c r="I494" s="98">
        <v>9</v>
      </c>
      <c r="J494" s="99">
        <v>0.88</v>
      </c>
      <c r="K494" s="99">
        <v>1.3</v>
      </c>
      <c r="L494" s="100">
        <v>-1.94</v>
      </c>
      <c r="M494" s="101">
        <v>43282</v>
      </c>
      <c r="N494" s="100">
        <v>-1.94</v>
      </c>
      <c r="O494" s="97" t="s">
        <v>2492</v>
      </c>
      <c r="P494" s="97" t="s">
        <v>3306</v>
      </c>
      <c r="Q494" s="102"/>
      <c r="R494" s="100">
        <v>-2.9200000000000004</v>
      </c>
      <c r="S494" s="102"/>
      <c r="T494" s="103">
        <v>3</v>
      </c>
      <c r="U494" s="103">
        <v>3</v>
      </c>
      <c r="V494" s="104">
        <v>2.8</v>
      </c>
      <c r="W494" s="105">
        <v>0.31</v>
      </c>
      <c r="X494" s="106">
        <v>133</v>
      </c>
      <c r="Y494" s="104">
        <v>0.8</v>
      </c>
      <c r="Z494" s="105">
        <v>0.09</v>
      </c>
      <c r="AA494" s="106">
        <v>38</v>
      </c>
    </row>
    <row r="495" spans="1:27" ht="15.75" customHeight="1" x14ac:dyDescent="0.25">
      <c r="A495" s="96" t="s">
        <v>2490</v>
      </c>
      <c r="B495" s="96" t="s">
        <v>2493</v>
      </c>
      <c r="C495" s="96" t="s">
        <v>2057</v>
      </c>
      <c r="F495" s="97" t="s">
        <v>2057</v>
      </c>
      <c r="G495" s="98">
        <v>50</v>
      </c>
      <c r="H495" s="98">
        <v>9.6999999999999993</v>
      </c>
      <c r="I495" s="98">
        <v>9.6999999999999993</v>
      </c>
      <c r="J495" s="99">
        <v>0.89</v>
      </c>
      <c r="K495" s="99">
        <v>1.32</v>
      </c>
      <c r="L495" s="100">
        <v>-1.94</v>
      </c>
      <c r="M495" s="101">
        <v>43282</v>
      </c>
      <c r="N495" s="100">
        <v>-1.94</v>
      </c>
      <c r="O495" s="97" t="s">
        <v>2492</v>
      </c>
      <c r="P495" s="97" t="s">
        <v>3307</v>
      </c>
      <c r="Q495" s="102"/>
      <c r="R495" s="100">
        <v>-2.9200000000000004</v>
      </c>
      <c r="S495" s="102"/>
      <c r="T495" s="103">
        <v>3</v>
      </c>
      <c r="U495" s="103">
        <v>3</v>
      </c>
      <c r="V495" s="104">
        <v>2.5</v>
      </c>
      <c r="W495" s="105">
        <v>0.26</v>
      </c>
      <c r="X495" s="106">
        <v>125</v>
      </c>
      <c r="Y495" s="104">
        <v>0.9</v>
      </c>
      <c r="Z495" s="105">
        <v>0.09</v>
      </c>
      <c r="AA495" s="106">
        <v>45</v>
      </c>
    </row>
    <row r="496" spans="1:27" ht="15.75" customHeight="1" x14ac:dyDescent="0.25">
      <c r="A496" s="96" t="s">
        <v>2490</v>
      </c>
      <c r="B496" s="96" t="s">
        <v>2493</v>
      </c>
      <c r="C496" s="96" t="s">
        <v>2058</v>
      </c>
      <c r="F496" s="97" t="s">
        <v>2058</v>
      </c>
      <c r="G496" s="98">
        <v>47</v>
      </c>
      <c r="H496" s="98">
        <v>9.5</v>
      </c>
      <c r="I496" s="98">
        <v>9.5</v>
      </c>
      <c r="J496" s="99">
        <v>0.78</v>
      </c>
      <c r="K496" s="99">
        <v>1.31</v>
      </c>
      <c r="L496" s="100">
        <v>-1.94</v>
      </c>
      <c r="M496" s="101">
        <v>43282</v>
      </c>
      <c r="N496" s="100">
        <v>-1.94</v>
      </c>
      <c r="O496" s="97" t="s">
        <v>2492</v>
      </c>
      <c r="P496" s="97" t="s">
        <v>3308</v>
      </c>
      <c r="Q496" s="102"/>
      <c r="R496" s="100">
        <v>-2.9200000000000004</v>
      </c>
      <c r="S496" s="102"/>
      <c r="T496" s="103">
        <v>3</v>
      </c>
      <c r="U496" s="103">
        <v>3</v>
      </c>
      <c r="V496" s="104">
        <v>2.8</v>
      </c>
      <c r="W496" s="105">
        <v>0.31</v>
      </c>
      <c r="X496" s="106">
        <v>132</v>
      </c>
      <c r="Y496" s="104">
        <v>1.3</v>
      </c>
      <c r="Z496" s="105">
        <v>0.14000000000000001</v>
      </c>
      <c r="AA496" s="106">
        <v>61</v>
      </c>
    </row>
    <row r="497" spans="1:27" ht="15.75" customHeight="1" x14ac:dyDescent="0.25">
      <c r="A497" s="96" t="s">
        <v>2490</v>
      </c>
      <c r="B497" s="96" t="s">
        <v>2493</v>
      </c>
      <c r="C497" s="96" t="s">
        <v>2059</v>
      </c>
      <c r="F497" s="97" t="s">
        <v>2059</v>
      </c>
      <c r="G497" s="98">
        <v>32</v>
      </c>
      <c r="H497" s="98">
        <v>8.9</v>
      </c>
      <c r="I497" s="98">
        <v>8.9</v>
      </c>
      <c r="J497" s="99">
        <v>0.86</v>
      </c>
      <c r="K497" s="99">
        <v>1.38</v>
      </c>
      <c r="L497" s="100">
        <v>-1.94</v>
      </c>
      <c r="M497" s="101">
        <v>43282</v>
      </c>
      <c r="N497" s="100">
        <v>-1.94</v>
      </c>
      <c r="O497" s="97" t="s">
        <v>2492</v>
      </c>
      <c r="P497" s="97" t="s">
        <v>3309</v>
      </c>
      <c r="Q497" s="102"/>
      <c r="R497" s="100">
        <v>-2.9200000000000004</v>
      </c>
      <c r="S497" s="102"/>
      <c r="T497" s="103">
        <v>3</v>
      </c>
      <c r="U497" s="103">
        <v>3</v>
      </c>
      <c r="V497" s="104">
        <v>2.9</v>
      </c>
      <c r="W497" s="105">
        <v>0.33</v>
      </c>
      <c r="X497" s="106">
        <v>93</v>
      </c>
      <c r="Y497" s="104">
        <v>0.6</v>
      </c>
      <c r="Z497" s="105">
        <v>7.0000000000000007E-2</v>
      </c>
      <c r="AA497" s="106">
        <v>19</v>
      </c>
    </row>
    <row r="498" spans="1:27" ht="15.75" customHeight="1" x14ac:dyDescent="0.25">
      <c r="A498" s="96" t="s">
        <v>2490</v>
      </c>
      <c r="B498" s="96" t="s">
        <v>2493</v>
      </c>
      <c r="C498" s="96" t="s">
        <v>2060</v>
      </c>
      <c r="F498" s="97" t="s">
        <v>2060</v>
      </c>
      <c r="G498" s="98">
        <v>31</v>
      </c>
      <c r="H498" s="98">
        <v>11.2</v>
      </c>
      <c r="I498" s="98">
        <v>11.2</v>
      </c>
      <c r="J498" s="99">
        <v>0.88</v>
      </c>
      <c r="K498" s="99">
        <v>1.37</v>
      </c>
      <c r="L498" s="100">
        <v>-1.94</v>
      </c>
      <c r="M498" s="101">
        <v>43282</v>
      </c>
      <c r="N498" s="100">
        <v>-1.94</v>
      </c>
      <c r="O498" s="97" t="s">
        <v>2492</v>
      </c>
      <c r="P498" s="97" t="s">
        <v>3310</v>
      </c>
      <c r="Q498" s="102"/>
      <c r="R498" s="100">
        <v>-2.9200000000000004</v>
      </c>
      <c r="S498" s="102"/>
      <c r="T498" s="103">
        <v>3</v>
      </c>
      <c r="U498" s="103">
        <v>3</v>
      </c>
      <c r="V498" s="104">
        <v>3.3</v>
      </c>
      <c r="W498" s="105">
        <v>0.3</v>
      </c>
      <c r="X498" s="106">
        <v>102</v>
      </c>
      <c r="Y498" s="104">
        <v>0.9</v>
      </c>
      <c r="Z498" s="105">
        <v>0.08</v>
      </c>
      <c r="AA498" s="106">
        <v>28</v>
      </c>
    </row>
    <row r="499" spans="1:27" ht="15.75" customHeight="1" x14ac:dyDescent="0.25">
      <c r="A499" s="96" t="s">
        <v>2490</v>
      </c>
      <c r="B499" s="96" t="s">
        <v>2493</v>
      </c>
      <c r="C499" s="96" t="s">
        <v>2052</v>
      </c>
      <c r="F499" s="97" t="s">
        <v>2052</v>
      </c>
      <c r="G499" s="98">
        <v>51</v>
      </c>
      <c r="H499" s="98">
        <v>3.9</v>
      </c>
      <c r="I499" s="98">
        <v>3.9</v>
      </c>
      <c r="J499" s="99">
        <v>0.13</v>
      </c>
      <c r="K499" s="99">
        <v>0.8</v>
      </c>
      <c r="L499" s="100">
        <v>-2.65</v>
      </c>
      <c r="M499" s="101">
        <v>43282</v>
      </c>
      <c r="N499" s="100">
        <v>-2.65</v>
      </c>
      <c r="O499" s="97" t="s">
        <v>2492</v>
      </c>
      <c r="P499" s="97" t="s">
        <v>3311</v>
      </c>
      <c r="Q499" s="102"/>
      <c r="R499" s="100">
        <v>-3.35</v>
      </c>
      <c r="S499" s="102"/>
      <c r="T499" s="103">
        <v>2.7</v>
      </c>
      <c r="U499" s="103">
        <v>2.7</v>
      </c>
      <c r="V499" s="104">
        <v>1.5</v>
      </c>
      <c r="W499" s="105">
        <v>0.62</v>
      </c>
      <c r="X499" s="106">
        <v>77</v>
      </c>
      <c r="Y499" s="104">
        <v>1.2</v>
      </c>
      <c r="Z499" s="105">
        <v>0.5</v>
      </c>
      <c r="AA499" s="106">
        <v>61</v>
      </c>
    </row>
    <row r="500" spans="1:27" ht="15.75" customHeight="1" x14ac:dyDescent="0.25">
      <c r="A500" s="96" t="s">
        <v>2490</v>
      </c>
      <c r="B500" s="96" t="s">
        <v>2493</v>
      </c>
      <c r="C500" s="96" t="s">
        <v>2053</v>
      </c>
      <c r="F500" s="97" t="s">
        <v>2053</v>
      </c>
      <c r="G500" s="98">
        <v>51.5</v>
      </c>
      <c r="H500" s="98">
        <v>3.9</v>
      </c>
      <c r="I500" s="98">
        <v>3.9</v>
      </c>
      <c r="J500" s="99">
        <v>0.1</v>
      </c>
      <c r="K500" s="99">
        <v>0.84</v>
      </c>
      <c r="L500" s="100">
        <v>-2.65</v>
      </c>
      <c r="M500" s="101">
        <v>43282</v>
      </c>
      <c r="N500" s="100">
        <v>-2.65</v>
      </c>
      <c r="O500" s="97" t="s">
        <v>2492</v>
      </c>
      <c r="P500" s="97" t="s">
        <v>3312</v>
      </c>
      <c r="Q500" s="102"/>
      <c r="R500" s="100">
        <v>-3.35</v>
      </c>
      <c r="S500" s="102"/>
      <c r="T500" s="103">
        <v>2.7</v>
      </c>
      <c r="U500" s="103">
        <v>2.7</v>
      </c>
      <c r="V500" s="104">
        <v>1.5</v>
      </c>
      <c r="W500" s="105">
        <v>0.61</v>
      </c>
      <c r="X500" s="106">
        <v>77</v>
      </c>
      <c r="Y500" s="104">
        <v>1.2</v>
      </c>
      <c r="Z500" s="105">
        <v>0.5</v>
      </c>
      <c r="AA500" s="106">
        <v>62</v>
      </c>
    </row>
    <row r="501" spans="1:27" ht="15.75" customHeight="1" x14ac:dyDescent="0.25">
      <c r="A501" s="96" t="s">
        <v>2490</v>
      </c>
      <c r="B501" s="96" t="s">
        <v>2493</v>
      </c>
      <c r="C501" s="96" t="s">
        <v>2097</v>
      </c>
      <c r="F501" s="97" t="s">
        <v>2097</v>
      </c>
      <c r="G501" s="98">
        <v>41.5</v>
      </c>
      <c r="H501" s="98">
        <v>8.1999999999999993</v>
      </c>
      <c r="I501" s="98">
        <v>8.1999999999999993</v>
      </c>
      <c r="J501" s="99">
        <v>0.81</v>
      </c>
      <c r="K501" s="99">
        <v>1.46</v>
      </c>
      <c r="L501" s="100">
        <v>-1.97</v>
      </c>
      <c r="M501" s="101">
        <v>43282</v>
      </c>
      <c r="N501" s="100">
        <v>-1.97</v>
      </c>
      <c r="O501" s="97" t="s">
        <v>2492</v>
      </c>
      <c r="P501" s="97" t="s">
        <v>3313</v>
      </c>
      <c r="Q501" s="102"/>
      <c r="R501" s="100">
        <v>-2.9200000000000004</v>
      </c>
      <c r="S501" s="102"/>
      <c r="T501" s="103">
        <v>3</v>
      </c>
      <c r="U501" s="103">
        <v>3</v>
      </c>
      <c r="V501" s="104">
        <v>2.7</v>
      </c>
      <c r="W501" s="105">
        <v>0.34</v>
      </c>
      <c r="X501" s="106">
        <v>112</v>
      </c>
      <c r="Y501" s="104">
        <v>0.8</v>
      </c>
      <c r="Z501" s="105">
        <v>0.09</v>
      </c>
      <c r="AA501" s="106">
        <v>33</v>
      </c>
    </row>
    <row r="502" spans="1:27" ht="15.75" customHeight="1" x14ac:dyDescent="0.25">
      <c r="A502" s="96" t="s">
        <v>2490</v>
      </c>
      <c r="B502" s="96" t="s">
        <v>2493</v>
      </c>
      <c r="C502" s="96" t="s">
        <v>2098</v>
      </c>
      <c r="F502" s="97" t="s">
        <v>2098</v>
      </c>
      <c r="G502" s="98">
        <v>54</v>
      </c>
      <c r="H502" s="98">
        <v>8.1999999999999993</v>
      </c>
      <c r="I502" s="98">
        <v>8.1999999999999993</v>
      </c>
      <c r="J502" s="99">
        <v>0.79</v>
      </c>
      <c r="K502" s="99">
        <v>1.62</v>
      </c>
      <c r="L502" s="100">
        <v>-1.97</v>
      </c>
      <c r="M502" s="101">
        <v>43282</v>
      </c>
      <c r="N502" s="100">
        <v>-1.97</v>
      </c>
      <c r="O502" s="97" t="s">
        <v>2492</v>
      </c>
      <c r="P502" s="97" t="s">
        <v>3314</v>
      </c>
      <c r="Q502" s="102"/>
      <c r="R502" s="100">
        <v>-2.9200000000000004</v>
      </c>
      <c r="S502" s="102"/>
      <c r="T502" s="103">
        <v>3</v>
      </c>
      <c r="U502" s="103">
        <v>3</v>
      </c>
      <c r="V502" s="104">
        <v>3.3</v>
      </c>
      <c r="W502" s="105">
        <v>0.41</v>
      </c>
      <c r="X502" s="106">
        <v>178</v>
      </c>
      <c r="Y502" s="104">
        <v>0.8</v>
      </c>
      <c r="Z502" s="105">
        <v>0.09</v>
      </c>
      <c r="AA502" s="106">
        <v>43</v>
      </c>
    </row>
    <row r="503" spans="1:27" ht="15.75" customHeight="1" x14ac:dyDescent="0.25">
      <c r="A503" s="96" t="s">
        <v>2490</v>
      </c>
      <c r="B503" s="96" t="s">
        <v>2493</v>
      </c>
      <c r="C503" s="96" t="s">
        <v>2099</v>
      </c>
      <c r="F503" s="97" t="s">
        <v>2099</v>
      </c>
      <c r="G503" s="98">
        <v>55</v>
      </c>
      <c r="H503" s="98">
        <v>8.4</v>
      </c>
      <c r="I503" s="98">
        <v>8.4</v>
      </c>
      <c r="J503" s="99">
        <v>0.77</v>
      </c>
      <c r="K503" s="99">
        <v>1.48</v>
      </c>
      <c r="L503" s="100">
        <v>-1.97</v>
      </c>
      <c r="M503" s="101">
        <v>43282</v>
      </c>
      <c r="N503" s="100">
        <v>-1.97</v>
      </c>
      <c r="O503" s="97" t="s">
        <v>2492</v>
      </c>
      <c r="P503" s="97" t="s">
        <v>3315</v>
      </c>
      <c r="Q503" s="102"/>
      <c r="R503" s="100">
        <v>-2.9200000000000004</v>
      </c>
      <c r="S503" s="102"/>
      <c r="T503" s="103">
        <v>3</v>
      </c>
      <c r="U503" s="103">
        <v>3</v>
      </c>
      <c r="V503" s="104">
        <v>2.9</v>
      </c>
      <c r="W503" s="105">
        <v>0.35</v>
      </c>
      <c r="X503" s="106">
        <v>160</v>
      </c>
      <c r="Y503" s="104">
        <v>1.1000000000000001</v>
      </c>
      <c r="Z503" s="105">
        <v>0.13</v>
      </c>
      <c r="AA503" s="106">
        <v>61</v>
      </c>
    </row>
    <row r="504" spans="1:27" ht="15.75" customHeight="1" x14ac:dyDescent="0.25">
      <c r="A504" s="96" t="s">
        <v>2490</v>
      </c>
      <c r="B504" s="96" t="s">
        <v>2493</v>
      </c>
      <c r="C504" s="96" t="s">
        <v>2100</v>
      </c>
      <c r="F504" s="97" t="s">
        <v>2100</v>
      </c>
      <c r="G504" s="98">
        <v>50</v>
      </c>
      <c r="H504" s="98">
        <v>8.5</v>
      </c>
      <c r="I504" s="98">
        <v>8.5</v>
      </c>
      <c r="J504" s="99">
        <v>0.84</v>
      </c>
      <c r="K504" s="99">
        <v>1.43</v>
      </c>
      <c r="L504" s="100">
        <v>-1.97</v>
      </c>
      <c r="M504" s="101">
        <v>43282</v>
      </c>
      <c r="N504" s="100">
        <v>-1.97</v>
      </c>
      <c r="O504" s="97" t="s">
        <v>2492</v>
      </c>
      <c r="P504" s="97" t="s">
        <v>3316</v>
      </c>
      <c r="Q504" s="102"/>
      <c r="R504" s="100">
        <v>-2.9200000000000004</v>
      </c>
      <c r="S504" s="102"/>
      <c r="T504" s="103">
        <v>3</v>
      </c>
      <c r="U504" s="103">
        <v>3</v>
      </c>
      <c r="V504" s="104">
        <v>2.7</v>
      </c>
      <c r="W504" s="105">
        <v>0.32</v>
      </c>
      <c r="X504" s="106">
        <v>135</v>
      </c>
      <c r="Y504" s="104">
        <v>0.7</v>
      </c>
      <c r="Z504" s="105">
        <v>0.08</v>
      </c>
      <c r="AA504" s="106">
        <v>35</v>
      </c>
    </row>
    <row r="505" spans="1:27" ht="15.75" customHeight="1" x14ac:dyDescent="0.25">
      <c r="A505" s="96" t="s">
        <v>2490</v>
      </c>
      <c r="B505" s="96" t="s">
        <v>2493</v>
      </c>
      <c r="C505" s="96" t="s">
        <v>2101</v>
      </c>
      <c r="F505" s="97" t="s">
        <v>2101</v>
      </c>
      <c r="G505" s="98">
        <v>63</v>
      </c>
      <c r="H505" s="98">
        <v>9.6</v>
      </c>
      <c r="I505" s="98">
        <v>9.6</v>
      </c>
      <c r="J505" s="99">
        <v>0.84</v>
      </c>
      <c r="K505" s="99">
        <v>1.66</v>
      </c>
      <c r="L505" s="100">
        <v>-1.97</v>
      </c>
      <c r="M505" s="101">
        <v>43282</v>
      </c>
      <c r="N505" s="100">
        <v>-1.97</v>
      </c>
      <c r="O505" s="97" t="s">
        <v>2492</v>
      </c>
      <c r="P505" s="97" t="s">
        <v>3317</v>
      </c>
      <c r="Q505" s="102"/>
      <c r="R505" s="100">
        <v>-2.9200000000000004</v>
      </c>
      <c r="S505" s="102"/>
      <c r="T505" s="103">
        <v>3</v>
      </c>
      <c r="U505" s="103">
        <v>3</v>
      </c>
      <c r="V505" s="104">
        <v>3.5</v>
      </c>
      <c r="W505" s="105">
        <v>0.37</v>
      </c>
      <c r="X505" s="106">
        <v>221</v>
      </c>
      <c r="Y505" s="104">
        <v>1.1000000000000001</v>
      </c>
      <c r="Z505" s="105">
        <v>0.12</v>
      </c>
      <c r="AA505" s="106">
        <v>69</v>
      </c>
    </row>
    <row r="506" spans="1:27" ht="15.75" customHeight="1" x14ac:dyDescent="0.25">
      <c r="A506" s="96" t="s">
        <v>2490</v>
      </c>
      <c r="B506" s="96" t="s">
        <v>2493</v>
      </c>
      <c r="C506" s="96" t="s">
        <v>2120</v>
      </c>
      <c r="F506" s="97" t="s">
        <v>2120</v>
      </c>
      <c r="G506" s="98">
        <v>52</v>
      </c>
      <c r="H506" s="98">
        <v>6</v>
      </c>
      <c r="I506" s="98">
        <v>6</v>
      </c>
      <c r="J506" s="99">
        <v>0.75</v>
      </c>
      <c r="K506" s="99">
        <v>1.0900000000000001</v>
      </c>
      <c r="L506" s="100">
        <v>-1.94</v>
      </c>
      <c r="M506" s="101">
        <v>43282</v>
      </c>
      <c r="N506" s="100">
        <v>-1.94</v>
      </c>
      <c r="O506" s="97" t="s">
        <v>2492</v>
      </c>
      <c r="P506" s="97" t="s">
        <v>3318</v>
      </c>
      <c r="Q506" s="102"/>
      <c r="R506" s="100">
        <v>-2.9200000000000004</v>
      </c>
      <c r="S506" s="102"/>
      <c r="T506" s="103">
        <v>3</v>
      </c>
      <c r="U506" s="103">
        <v>3</v>
      </c>
      <c r="V506" s="104">
        <v>1.3</v>
      </c>
      <c r="W506" s="105">
        <v>0.21</v>
      </c>
      <c r="X506" s="106">
        <v>68</v>
      </c>
      <c r="Y506" s="104">
        <v>0.3</v>
      </c>
      <c r="Z506" s="105">
        <v>0.05</v>
      </c>
      <c r="AA506" s="106">
        <v>16</v>
      </c>
    </row>
    <row r="507" spans="1:27" ht="15.75" customHeight="1" x14ac:dyDescent="0.25">
      <c r="A507" s="96" t="s">
        <v>2490</v>
      </c>
      <c r="B507" s="96" t="s">
        <v>2493</v>
      </c>
      <c r="C507" s="96" t="s">
        <v>2121</v>
      </c>
      <c r="F507" s="97" t="s">
        <v>2121</v>
      </c>
      <c r="G507" s="98">
        <v>53</v>
      </c>
      <c r="H507" s="98">
        <v>5.0999999999999996</v>
      </c>
      <c r="I507" s="98">
        <v>5.0999999999999996</v>
      </c>
      <c r="J507" s="99">
        <v>0.76</v>
      </c>
      <c r="K507" s="99">
        <v>1.2</v>
      </c>
      <c r="L507" s="100">
        <v>-1.94</v>
      </c>
      <c r="M507" s="101">
        <v>43282</v>
      </c>
      <c r="N507" s="100">
        <v>-1.94</v>
      </c>
      <c r="O507" s="97" t="s">
        <v>2492</v>
      </c>
      <c r="P507" s="97" t="s">
        <v>3319</v>
      </c>
      <c r="Q507" s="102"/>
      <c r="R507" s="100">
        <v>-2.9200000000000004</v>
      </c>
      <c r="S507" s="102"/>
      <c r="T507" s="103">
        <v>2.2400000000000002</v>
      </c>
      <c r="U507" s="103">
        <v>2.2400000000000002</v>
      </c>
      <c r="V507" s="104">
        <v>1.3</v>
      </c>
      <c r="W507" s="105">
        <v>0.25</v>
      </c>
      <c r="X507" s="106">
        <v>69</v>
      </c>
      <c r="Y507" s="104">
        <v>0.4</v>
      </c>
      <c r="Z507" s="105">
        <v>7.0000000000000007E-2</v>
      </c>
      <c r="AA507" s="106">
        <v>21</v>
      </c>
    </row>
    <row r="508" spans="1:27" ht="15.75" customHeight="1" x14ac:dyDescent="0.25">
      <c r="A508" s="96" t="s">
        <v>2490</v>
      </c>
      <c r="B508" s="96" t="s">
        <v>2493</v>
      </c>
      <c r="C508" s="96" t="s">
        <v>2122</v>
      </c>
      <c r="F508" s="97" t="s">
        <v>2122</v>
      </c>
      <c r="G508" s="98">
        <v>45</v>
      </c>
      <c r="H508" s="98">
        <v>5.7</v>
      </c>
      <c r="I508" s="98">
        <v>5.7</v>
      </c>
      <c r="J508" s="99">
        <v>0.76</v>
      </c>
      <c r="K508" s="99">
        <v>1.18</v>
      </c>
      <c r="L508" s="100">
        <v>-1.94</v>
      </c>
      <c r="M508" s="101">
        <v>43282</v>
      </c>
      <c r="N508" s="100">
        <v>-1.94</v>
      </c>
      <c r="O508" s="97" t="s">
        <v>2492</v>
      </c>
      <c r="P508" s="97" t="s">
        <v>3320</v>
      </c>
      <c r="Q508" s="102"/>
      <c r="R508" s="100">
        <v>-2.9200000000000004</v>
      </c>
      <c r="S508" s="102"/>
      <c r="T508" s="103">
        <v>2.5099999999999998</v>
      </c>
      <c r="U508" s="103">
        <v>2.5099999999999998</v>
      </c>
      <c r="V508" s="104">
        <v>1.3</v>
      </c>
      <c r="W508" s="105">
        <v>0.23</v>
      </c>
      <c r="X508" s="106">
        <v>59</v>
      </c>
      <c r="Y508" s="104">
        <v>0.4</v>
      </c>
      <c r="Z508" s="105">
        <v>7.0000000000000007E-2</v>
      </c>
      <c r="AA508" s="106">
        <v>18</v>
      </c>
    </row>
    <row r="509" spans="1:27" ht="15.75" customHeight="1" x14ac:dyDescent="0.25">
      <c r="A509" s="96" t="s">
        <v>2490</v>
      </c>
      <c r="B509" s="96" t="s">
        <v>2493</v>
      </c>
      <c r="C509" s="96" t="s">
        <v>2103</v>
      </c>
      <c r="F509" s="97" t="s">
        <v>2103</v>
      </c>
      <c r="G509" s="98">
        <v>38.5</v>
      </c>
      <c r="H509" s="98">
        <v>5.4</v>
      </c>
      <c r="I509" s="98">
        <v>5.4</v>
      </c>
      <c r="J509" s="99">
        <v>0.73</v>
      </c>
      <c r="K509" s="99">
        <v>1.2</v>
      </c>
      <c r="L509" s="100">
        <v>-1.94</v>
      </c>
      <c r="M509" s="101">
        <v>43282</v>
      </c>
      <c r="N509" s="100">
        <v>-1.94</v>
      </c>
      <c r="O509" s="97" t="s">
        <v>2492</v>
      </c>
      <c r="P509" s="97" t="s">
        <v>3321</v>
      </c>
      <c r="Q509" s="102"/>
      <c r="R509" s="100">
        <v>-2.9200000000000004</v>
      </c>
      <c r="S509" s="102"/>
      <c r="T509" s="103">
        <v>2.38</v>
      </c>
      <c r="U509" s="103">
        <v>2.38</v>
      </c>
      <c r="V509" s="104">
        <v>1.6</v>
      </c>
      <c r="W509" s="105">
        <v>0.28999999999999998</v>
      </c>
      <c r="X509" s="106">
        <v>62</v>
      </c>
      <c r="Y509" s="104">
        <v>0.4</v>
      </c>
      <c r="Z509" s="105">
        <v>0.08</v>
      </c>
      <c r="AA509" s="106">
        <v>15</v>
      </c>
    </row>
    <row r="510" spans="1:27" ht="15.75" customHeight="1" x14ac:dyDescent="0.25">
      <c r="A510" s="96" t="s">
        <v>2490</v>
      </c>
      <c r="B510" s="96" t="s">
        <v>2493</v>
      </c>
      <c r="C510" s="96" t="s">
        <v>2104</v>
      </c>
      <c r="F510" s="97" t="s">
        <v>2104</v>
      </c>
      <c r="G510" s="98">
        <v>50</v>
      </c>
      <c r="H510" s="98">
        <v>5.9</v>
      </c>
      <c r="I510" s="98">
        <v>5.9</v>
      </c>
      <c r="J510" s="99">
        <v>0.61</v>
      </c>
      <c r="K510" s="99">
        <v>1.3</v>
      </c>
      <c r="L510" s="100">
        <v>-1.94</v>
      </c>
      <c r="M510" s="101">
        <v>43282</v>
      </c>
      <c r="N510" s="100">
        <v>-1.94</v>
      </c>
      <c r="O510" s="97" t="s">
        <v>2492</v>
      </c>
      <c r="P510" s="97" t="s">
        <v>3322</v>
      </c>
      <c r="Q510" s="102"/>
      <c r="R510" s="100">
        <v>-2.9200000000000004</v>
      </c>
      <c r="S510" s="102"/>
      <c r="T510" s="103">
        <v>2.62</v>
      </c>
      <c r="U510" s="103">
        <v>2.62</v>
      </c>
      <c r="V510" s="104">
        <v>2</v>
      </c>
      <c r="W510" s="105">
        <v>0.34</v>
      </c>
      <c r="X510" s="106">
        <v>100</v>
      </c>
      <c r="Y510" s="104">
        <v>0.7</v>
      </c>
      <c r="Z510" s="105">
        <v>0.12</v>
      </c>
      <c r="AA510" s="106">
        <v>35</v>
      </c>
    </row>
    <row r="511" spans="1:27" ht="15.75" customHeight="1" x14ac:dyDescent="0.25">
      <c r="A511" s="96" t="s">
        <v>2490</v>
      </c>
      <c r="B511" s="96" t="s">
        <v>2493</v>
      </c>
      <c r="C511" s="96" t="s">
        <v>2105</v>
      </c>
      <c r="F511" s="97" t="s">
        <v>2105</v>
      </c>
      <c r="G511" s="98">
        <v>43.5</v>
      </c>
      <c r="H511" s="98">
        <v>5.3</v>
      </c>
      <c r="I511" s="98">
        <v>5.3</v>
      </c>
      <c r="J511" s="99">
        <v>0.71</v>
      </c>
      <c r="K511" s="99">
        <v>1.22</v>
      </c>
      <c r="L511" s="100">
        <v>-1.94</v>
      </c>
      <c r="M511" s="101">
        <v>43282</v>
      </c>
      <c r="N511" s="100">
        <v>-1.94</v>
      </c>
      <c r="O511" s="97" t="s">
        <v>2492</v>
      </c>
      <c r="P511" s="97" t="s">
        <v>3323</v>
      </c>
      <c r="Q511" s="102"/>
      <c r="R511" s="100">
        <v>-2.9200000000000004</v>
      </c>
      <c r="S511" s="102"/>
      <c r="T511" s="103">
        <v>2.33</v>
      </c>
      <c r="U511" s="103">
        <v>2.33</v>
      </c>
      <c r="V511" s="104">
        <v>1.5</v>
      </c>
      <c r="W511" s="105">
        <v>0.28000000000000003</v>
      </c>
      <c r="X511" s="106">
        <v>65</v>
      </c>
      <c r="Y511" s="104">
        <v>0.5</v>
      </c>
      <c r="Z511" s="105">
        <v>0.09</v>
      </c>
      <c r="AA511" s="106">
        <v>22</v>
      </c>
    </row>
    <row r="512" spans="1:27" ht="15.75" customHeight="1" x14ac:dyDescent="0.25">
      <c r="A512" s="96" t="s">
        <v>2490</v>
      </c>
      <c r="B512" s="96" t="s">
        <v>2493</v>
      </c>
      <c r="C512" s="96" t="s">
        <v>2118</v>
      </c>
      <c r="F512" s="97" t="s">
        <v>2118</v>
      </c>
      <c r="G512" s="98">
        <v>27</v>
      </c>
      <c r="H512" s="98">
        <v>22.4</v>
      </c>
      <c r="I512" s="98">
        <v>22.4</v>
      </c>
      <c r="J512" s="99">
        <v>0.99</v>
      </c>
      <c r="K512" s="99">
        <v>2</v>
      </c>
      <c r="L512" s="100">
        <v>-1.98</v>
      </c>
      <c r="M512" s="101">
        <v>43282</v>
      </c>
      <c r="N512" s="100">
        <v>-1.98</v>
      </c>
      <c r="O512" s="97" t="s">
        <v>2492</v>
      </c>
      <c r="P512" s="97" t="s">
        <v>3324</v>
      </c>
      <c r="Q512" s="102"/>
      <c r="R512" s="100">
        <v>-2.9200000000000004</v>
      </c>
      <c r="S512" s="102"/>
      <c r="T512" s="103">
        <v>3</v>
      </c>
      <c r="U512" s="103">
        <v>3</v>
      </c>
      <c r="V512" s="104">
        <v>16.2</v>
      </c>
      <c r="W512" s="105">
        <v>0.73</v>
      </c>
      <c r="X512" s="106">
        <v>437</v>
      </c>
      <c r="Y512" s="104">
        <v>0.6</v>
      </c>
      <c r="Z512" s="105">
        <v>0.03</v>
      </c>
      <c r="AA512" s="106">
        <v>16</v>
      </c>
    </row>
    <row r="513" spans="1:27" ht="15.75" customHeight="1" x14ac:dyDescent="0.25">
      <c r="A513" s="96" t="s">
        <v>2490</v>
      </c>
      <c r="B513" s="96" t="s">
        <v>2493</v>
      </c>
      <c r="C513" s="96" t="s">
        <v>2119</v>
      </c>
      <c r="F513" s="97" t="s">
        <v>2119</v>
      </c>
      <c r="G513" s="98">
        <v>34.5</v>
      </c>
      <c r="H513" s="98">
        <v>7</v>
      </c>
      <c r="I513" s="98">
        <v>7</v>
      </c>
      <c r="J513" s="99">
        <v>0.71</v>
      </c>
      <c r="K513" s="99">
        <v>1.05</v>
      </c>
      <c r="L513" s="100">
        <v>-1.98</v>
      </c>
      <c r="M513" s="101">
        <v>43282</v>
      </c>
      <c r="N513" s="100">
        <v>-1.98</v>
      </c>
      <c r="O513" s="97" t="s">
        <v>2492</v>
      </c>
      <c r="P513" s="97" t="s">
        <v>3325</v>
      </c>
      <c r="Q513" s="102"/>
      <c r="R513" s="100">
        <v>-2.9200000000000004</v>
      </c>
      <c r="S513" s="102"/>
      <c r="T513" s="103">
        <v>3</v>
      </c>
      <c r="U513" s="103">
        <v>3</v>
      </c>
      <c r="V513" s="104">
        <v>1.3</v>
      </c>
      <c r="W513" s="105">
        <v>0.19</v>
      </c>
      <c r="X513" s="106">
        <v>45</v>
      </c>
      <c r="Y513" s="104">
        <v>0.8</v>
      </c>
      <c r="Z513" s="105">
        <v>0.12</v>
      </c>
      <c r="AA513" s="106">
        <v>28</v>
      </c>
    </row>
    <row r="514" spans="1:27" ht="15.75" customHeight="1" x14ac:dyDescent="0.25">
      <c r="A514" s="96" t="s">
        <v>2490</v>
      </c>
      <c r="B514" s="96" t="s">
        <v>2493</v>
      </c>
      <c r="C514" s="96" t="s">
        <v>2071</v>
      </c>
      <c r="F514" s="97" t="s">
        <v>2071</v>
      </c>
      <c r="G514" s="98">
        <v>18</v>
      </c>
      <c r="H514" s="98">
        <v>5.6</v>
      </c>
      <c r="I514" s="98">
        <v>5.6</v>
      </c>
      <c r="J514" s="99">
        <v>0.71</v>
      </c>
      <c r="K514" s="99">
        <v>1.01</v>
      </c>
      <c r="L514" s="100">
        <v>-1.95</v>
      </c>
      <c r="M514" s="101">
        <v>43282</v>
      </c>
      <c r="N514" s="100">
        <v>-1.95</v>
      </c>
      <c r="O514" s="97" t="s">
        <v>2492</v>
      </c>
      <c r="P514" s="97" t="s">
        <v>3326</v>
      </c>
      <c r="Q514" s="102"/>
      <c r="R514" s="100">
        <v>-2.9200000000000004</v>
      </c>
      <c r="S514" s="102"/>
      <c r="T514" s="103">
        <v>2.4900000000000002</v>
      </c>
      <c r="U514" s="103">
        <v>2.4900000000000002</v>
      </c>
      <c r="V514" s="104">
        <v>1.1000000000000001</v>
      </c>
      <c r="W514" s="105">
        <v>0.19</v>
      </c>
      <c r="X514" s="106">
        <v>20</v>
      </c>
      <c r="Y514" s="104">
        <v>0.6</v>
      </c>
      <c r="Z514" s="105">
        <v>0.11</v>
      </c>
      <c r="AA514" s="106">
        <v>11</v>
      </c>
    </row>
    <row r="515" spans="1:27" ht="15.75" customHeight="1" x14ac:dyDescent="0.25">
      <c r="A515" s="96" t="s">
        <v>2490</v>
      </c>
      <c r="B515" s="96" t="s">
        <v>2493</v>
      </c>
      <c r="C515" s="96" t="s">
        <v>2123</v>
      </c>
      <c r="F515" s="97" t="s">
        <v>2123</v>
      </c>
      <c r="G515" s="98">
        <v>40</v>
      </c>
      <c r="H515" s="98">
        <v>5.7</v>
      </c>
      <c r="I515" s="98">
        <v>5.7</v>
      </c>
      <c r="J515" s="99">
        <v>0.77</v>
      </c>
      <c r="K515" s="99">
        <v>1.1599999999999999</v>
      </c>
      <c r="L515" s="100">
        <v>-1.95</v>
      </c>
      <c r="M515" s="101">
        <v>43282</v>
      </c>
      <c r="N515" s="100">
        <v>-1.95</v>
      </c>
      <c r="O515" s="97" t="s">
        <v>2492</v>
      </c>
      <c r="P515" s="97" t="s">
        <v>3327</v>
      </c>
      <c r="Q515" s="102"/>
      <c r="R515" s="100">
        <v>-2.9200000000000004</v>
      </c>
      <c r="S515" s="102"/>
      <c r="T515" s="103">
        <v>2.5099999999999998</v>
      </c>
      <c r="U515" s="103">
        <v>2.5099999999999998</v>
      </c>
      <c r="V515" s="104">
        <v>1.2</v>
      </c>
      <c r="W515" s="105">
        <v>0.21</v>
      </c>
      <c r="X515" s="106">
        <v>48</v>
      </c>
      <c r="Y515" s="104">
        <v>0.3</v>
      </c>
      <c r="Z515" s="105">
        <v>0.05</v>
      </c>
      <c r="AA515" s="106">
        <v>12</v>
      </c>
    </row>
    <row r="516" spans="1:27" ht="15.75" customHeight="1" x14ac:dyDescent="0.25">
      <c r="A516" s="96" t="s">
        <v>2490</v>
      </c>
      <c r="B516" s="96" t="s">
        <v>2493</v>
      </c>
      <c r="C516" s="96" t="s">
        <v>2124</v>
      </c>
      <c r="F516" s="97" t="s">
        <v>2124</v>
      </c>
      <c r="G516" s="98">
        <v>50</v>
      </c>
      <c r="H516" s="98">
        <v>5.7</v>
      </c>
      <c r="I516" s="98">
        <v>5.7</v>
      </c>
      <c r="J516" s="99">
        <v>0.81</v>
      </c>
      <c r="K516" s="99">
        <v>1.24</v>
      </c>
      <c r="L516" s="100">
        <v>-1.95</v>
      </c>
      <c r="M516" s="101">
        <v>43282</v>
      </c>
      <c r="N516" s="100">
        <v>-1.95</v>
      </c>
      <c r="O516" s="97" t="s">
        <v>2492</v>
      </c>
      <c r="P516" s="97" t="s">
        <v>3328</v>
      </c>
      <c r="Q516" s="102"/>
      <c r="R516" s="100">
        <v>-2.9200000000000004</v>
      </c>
      <c r="S516" s="102"/>
      <c r="T516" s="103">
        <v>2.5299999999999998</v>
      </c>
      <c r="U516" s="103">
        <v>2.5299999999999998</v>
      </c>
      <c r="V516" s="104">
        <v>1.5</v>
      </c>
      <c r="W516" s="105">
        <v>0.27</v>
      </c>
      <c r="X516" s="106">
        <v>75</v>
      </c>
      <c r="Y516" s="104">
        <v>0.3</v>
      </c>
      <c r="Z516" s="105">
        <v>0.05</v>
      </c>
      <c r="AA516" s="106">
        <v>15</v>
      </c>
    </row>
    <row r="517" spans="1:27" ht="15.75" customHeight="1" x14ac:dyDescent="0.25">
      <c r="A517" s="96" t="s">
        <v>2490</v>
      </c>
      <c r="B517" s="96" t="s">
        <v>2493</v>
      </c>
      <c r="C517" s="96" t="s">
        <v>2125</v>
      </c>
      <c r="F517" s="97" t="s">
        <v>2125</v>
      </c>
      <c r="G517" s="98">
        <v>50</v>
      </c>
      <c r="H517" s="98">
        <v>6</v>
      </c>
      <c r="I517" s="98">
        <v>6</v>
      </c>
      <c r="J517" s="99">
        <v>0.85</v>
      </c>
      <c r="K517" s="99">
        <v>1.38</v>
      </c>
      <c r="L517" s="100">
        <v>-1.95</v>
      </c>
      <c r="M517" s="101">
        <v>43282</v>
      </c>
      <c r="N517" s="100">
        <v>-1.95</v>
      </c>
      <c r="O517" s="97" t="s">
        <v>2492</v>
      </c>
      <c r="P517" s="97" t="s">
        <v>3329</v>
      </c>
      <c r="Q517" s="102"/>
      <c r="R517" s="100">
        <v>-2.9200000000000004</v>
      </c>
      <c r="S517" s="102"/>
      <c r="T517" s="103">
        <v>3</v>
      </c>
      <c r="U517" s="103">
        <v>3</v>
      </c>
      <c r="V517" s="104">
        <v>1.6</v>
      </c>
      <c r="W517" s="105">
        <v>0.27</v>
      </c>
      <c r="X517" s="106">
        <v>80</v>
      </c>
      <c r="Y517" s="104">
        <v>0.1</v>
      </c>
      <c r="Z517" s="105">
        <v>0.02</v>
      </c>
      <c r="AA517" s="106">
        <v>5</v>
      </c>
    </row>
    <row r="518" spans="1:27" ht="15.75" customHeight="1" x14ac:dyDescent="0.25">
      <c r="A518" s="96" t="s">
        <v>2490</v>
      </c>
      <c r="B518" s="96" t="s">
        <v>2493</v>
      </c>
      <c r="C518" s="96" t="s">
        <v>2126</v>
      </c>
      <c r="F518" s="97" t="s">
        <v>2126</v>
      </c>
      <c r="G518" s="98">
        <v>50</v>
      </c>
      <c r="H518" s="98">
        <v>6</v>
      </c>
      <c r="I518" s="98">
        <v>6</v>
      </c>
      <c r="J518" s="99">
        <v>0.79</v>
      </c>
      <c r="K518" s="99">
        <v>1.22</v>
      </c>
      <c r="L518" s="100">
        <v>-1.95</v>
      </c>
      <c r="M518" s="101">
        <v>43282</v>
      </c>
      <c r="N518" s="100">
        <v>-1.95</v>
      </c>
      <c r="O518" s="97" t="s">
        <v>2492</v>
      </c>
      <c r="P518" s="97" t="s">
        <v>3330</v>
      </c>
      <c r="Q518" s="102"/>
      <c r="R518" s="100">
        <v>-2.9200000000000004</v>
      </c>
      <c r="S518" s="102"/>
      <c r="T518" s="103">
        <v>3</v>
      </c>
      <c r="U518" s="103">
        <v>3</v>
      </c>
      <c r="V518" s="104">
        <v>1.5</v>
      </c>
      <c r="W518" s="105">
        <v>0.26</v>
      </c>
      <c r="X518" s="106">
        <v>75</v>
      </c>
      <c r="Y518" s="104">
        <v>0.2</v>
      </c>
      <c r="Z518" s="105">
        <v>0.03</v>
      </c>
      <c r="AA518" s="106">
        <v>10</v>
      </c>
    </row>
    <row r="519" spans="1:27" ht="15.75" customHeight="1" x14ac:dyDescent="0.25">
      <c r="A519" s="96" t="s">
        <v>2490</v>
      </c>
      <c r="B519" s="96" t="s">
        <v>2493</v>
      </c>
      <c r="C519" s="96" t="s">
        <v>2127</v>
      </c>
      <c r="F519" s="97" t="s">
        <v>2127</v>
      </c>
      <c r="G519" s="98">
        <v>47</v>
      </c>
      <c r="H519" s="98">
        <v>6.3</v>
      </c>
      <c r="I519" s="98">
        <v>6.3</v>
      </c>
      <c r="J519" s="99">
        <v>0.85</v>
      </c>
      <c r="K519" s="99">
        <v>1.24</v>
      </c>
      <c r="L519" s="100">
        <v>-1.95</v>
      </c>
      <c r="M519" s="101">
        <v>43282</v>
      </c>
      <c r="N519" s="100">
        <v>-1.95</v>
      </c>
      <c r="O519" s="97" t="s">
        <v>2492</v>
      </c>
      <c r="P519" s="97" t="s">
        <v>3331</v>
      </c>
      <c r="Q519" s="102"/>
      <c r="R519" s="100">
        <v>-2.9200000000000004</v>
      </c>
      <c r="S519" s="102"/>
      <c r="T519" s="103">
        <v>3</v>
      </c>
      <c r="U519" s="103">
        <v>3</v>
      </c>
      <c r="V519" s="104">
        <v>1.4</v>
      </c>
      <c r="W519" s="105">
        <v>0.21</v>
      </c>
      <c r="X519" s="106">
        <v>66</v>
      </c>
      <c r="Y519" s="104">
        <v>0.1</v>
      </c>
      <c r="Z519" s="105">
        <v>0.02</v>
      </c>
      <c r="AA519" s="106">
        <v>5</v>
      </c>
    </row>
    <row r="520" spans="1:27" ht="15.75" customHeight="1" x14ac:dyDescent="0.25">
      <c r="A520" s="96" t="s">
        <v>2490</v>
      </c>
      <c r="B520" s="96" t="s">
        <v>2493</v>
      </c>
      <c r="C520" s="96" t="s">
        <v>2159</v>
      </c>
      <c r="F520" s="97" t="s">
        <v>2159</v>
      </c>
      <c r="G520" s="98">
        <v>49.5</v>
      </c>
      <c r="H520" s="98">
        <v>6.6</v>
      </c>
      <c r="I520" s="98">
        <v>6.6</v>
      </c>
      <c r="J520" s="99">
        <v>0.81</v>
      </c>
      <c r="K520" s="99">
        <v>1.25</v>
      </c>
      <c r="L520" s="100">
        <v>-1.97</v>
      </c>
      <c r="M520" s="101">
        <v>43282</v>
      </c>
      <c r="N520" s="100">
        <v>-1.97</v>
      </c>
      <c r="O520" s="97" t="s">
        <v>2492</v>
      </c>
      <c r="P520" s="97" t="s">
        <v>3332</v>
      </c>
      <c r="Q520" s="102"/>
      <c r="R520" s="100">
        <v>-2.9200000000000004</v>
      </c>
      <c r="S520" s="102"/>
      <c r="T520" s="103">
        <v>3</v>
      </c>
      <c r="U520" s="103">
        <v>3</v>
      </c>
      <c r="V520" s="104">
        <v>1.8</v>
      </c>
      <c r="W520" s="105">
        <v>0.27</v>
      </c>
      <c r="X520" s="106">
        <v>89</v>
      </c>
      <c r="Y520" s="104">
        <v>0.2</v>
      </c>
      <c r="Z520" s="105">
        <v>0.03</v>
      </c>
      <c r="AA520" s="106">
        <v>10</v>
      </c>
    </row>
    <row r="521" spans="1:27" ht="15.75" customHeight="1" x14ac:dyDescent="0.25">
      <c r="A521" s="96" t="s">
        <v>2490</v>
      </c>
      <c r="B521" s="96" t="s">
        <v>2493</v>
      </c>
      <c r="C521" s="96" t="s">
        <v>2083</v>
      </c>
      <c r="F521" s="97" t="s">
        <v>2083</v>
      </c>
      <c r="G521" s="98">
        <v>22</v>
      </c>
      <c r="H521" s="98">
        <v>32</v>
      </c>
      <c r="I521" s="98">
        <v>32</v>
      </c>
      <c r="J521" s="99">
        <v>0.78</v>
      </c>
      <c r="K521" s="99">
        <v>1.25</v>
      </c>
      <c r="L521" s="100">
        <v>-1.94</v>
      </c>
      <c r="M521" s="101">
        <v>43282</v>
      </c>
      <c r="N521" s="100">
        <v>-1.94</v>
      </c>
      <c r="O521" s="97" t="s">
        <v>2492</v>
      </c>
      <c r="P521" s="97" t="s">
        <v>3333</v>
      </c>
      <c r="Q521" s="102"/>
      <c r="R521" s="100">
        <v>-2.9200000000000004</v>
      </c>
      <c r="S521" s="102"/>
      <c r="T521" s="103">
        <v>3</v>
      </c>
      <c r="U521" s="103">
        <v>3</v>
      </c>
      <c r="V521" s="104">
        <v>8.8000000000000007</v>
      </c>
      <c r="W521" s="105">
        <v>0.28000000000000003</v>
      </c>
      <c r="X521" s="106">
        <v>194</v>
      </c>
      <c r="Y521" s="104">
        <v>6</v>
      </c>
      <c r="Z521" s="105">
        <v>0.19</v>
      </c>
      <c r="AA521" s="106">
        <v>132</v>
      </c>
    </row>
    <row r="522" spans="1:27" ht="15.75" customHeight="1" x14ac:dyDescent="0.25">
      <c r="A522" s="96" t="s">
        <v>2490</v>
      </c>
      <c r="B522" s="96" t="s">
        <v>2493</v>
      </c>
      <c r="C522" s="96" t="s">
        <v>2084</v>
      </c>
      <c r="F522" s="97" t="s">
        <v>2084</v>
      </c>
      <c r="G522" s="98">
        <v>18</v>
      </c>
      <c r="H522" s="98">
        <v>17</v>
      </c>
      <c r="I522" s="98">
        <v>17</v>
      </c>
      <c r="J522" s="99">
        <v>0.92</v>
      </c>
      <c r="K522" s="99">
        <v>1.17</v>
      </c>
      <c r="L522" s="100">
        <v>-1.94</v>
      </c>
      <c r="M522" s="101">
        <v>43282</v>
      </c>
      <c r="N522" s="100">
        <v>-1.94</v>
      </c>
      <c r="O522" s="97" t="s">
        <v>2492</v>
      </c>
      <c r="P522" s="97" t="s">
        <v>3334</v>
      </c>
      <c r="Q522" s="102"/>
      <c r="R522" s="100">
        <v>-2.9200000000000004</v>
      </c>
      <c r="S522" s="102"/>
      <c r="T522" s="103">
        <v>3</v>
      </c>
      <c r="U522" s="103">
        <v>3</v>
      </c>
      <c r="V522" s="104">
        <v>2.7</v>
      </c>
      <c r="W522" s="105">
        <v>0.16</v>
      </c>
      <c r="X522" s="106">
        <v>49</v>
      </c>
      <c r="Y522" s="104">
        <v>1.6</v>
      </c>
      <c r="Z522" s="105">
        <v>0.1</v>
      </c>
      <c r="AA522" s="106">
        <v>29</v>
      </c>
    </row>
    <row r="523" spans="1:27" ht="15.75" customHeight="1" x14ac:dyDescent="0.25">
      <c r="A523" s="96" t="s">
        <v>2490</v>
      </c>
      <c r="B523" s="96" t="s">
        <v>2493</v>
      </c>
      <c r="C523" s="96" t="s">
        <v>2085</v>
      </c>
      <c r="F523" s="97" t="s">
        <v>2085</v>
      </c>
      <c r="G523" s="98">
        <v>16.5</v>
      </c>
      <c r="H523" s="98">
        <v>12</v>
      </c>
      <c r="I523" s="98">
        <v>12</v>
      </c>
      <c r="J523" s="99">
        <v>0.68</v>
      </c>
      <c r="K523" s="99">
        <v>0.81</v>
      </c>
      <c r="L523" s="100">
        <v>-1.94</v>
      </c>
      <c r="M523" s="101">
        <v>43282</v>
      </c>
      <c r="N523" s="100">
        <v>-1.94</v>
      </c>
      <c r="O523" s="97" t="s">
        <v>2492</v>
      </c>
      <c r="P523" s="97" t="s">
        <v>3335</v>
      </c>
      <c r="Q523" s="102"/>
      <c r="R523" s="100">
        <v>-2.9200000000000004</v>
      </c>
      <c r="S523" s="102"/>
      <c r="T523" s="103">
        <v>3</v>
      </c>
      <c r="U523" s="103">
        <v>3</v>
      </c>
      <c r="V523" s="104">
        <v>1.3</v>
      </c>
      <c r="W523" s="105">
        <v>0.11</v>
      </c>
      <c r="X523" s="106">
        <v>21</v>
      </c>
      <c r="Y523" s="104">
        <v>1</v>
      </c>
      <c r="Z523" s="105">
        <v>0.08</v>
      </c>
      <c r="AA523" s="106">
        <v>17</v>
      </c>
    </row>
    <row r="524" spans="1:27" ht="15.75" customHeight="1" x14ac:dyDescent="0.25">
      <c r="A524" s="96" t="s">
        <v>2490</v>
      </c>
      <c r="B524" s="96" t="s">
        <v>2493</v>
      </c>
      <c r="C524" s="96" t="s">
        <v>2086</v>
      </c>
      <c r="F524" s="97" t="s">
        <v>2086</v>
      </c>
      <c r="G524" s="98">
        <v>32.5</v>
      </c>
      <c r="H524" s="98">
        <v>5.7</v>
      </c>
      <c r="I524" s="98">
        <v>5.7</v>
      </c>
      <c r="J524" s="99">
        <v>0.64</v>
      </c>
      <c r="K524" s="99">
        <v>1.04</v>
      </c>
      <c r="L524" s="100">
        <v>-1.94</v>
      </c>
      <c r="M524" s="101">
        <v>43282</v>
      </c>
      <c r="N524" s="100">
        <v>-1.94</v>
      </c>
      <c r="O524" s="97" t="s">
        <v>2492</v>
      </c>
      <c r="P524" s="97" t="s">
        <v>3336</v>
      </c>
      <c r="Q524" s="102"/>
      <c r="R524" s="100">
        <v>-2.9200000000000004</v>
      </c>
      <c r="S524" s="102"/>
      <c r="T524" s="103">
        <v>2.5099999999999998</v>
      </c>
      <c r="U524" s="103">
        <v>2.5099999999999998</v>
      </c>
      <c r="V524" s="104">
        <v>1.5</v>
      </c>
      <c r="W524" s="105">
        <v>0.26</v>
      </c>
      <c r="X524" s="106">
        <v>49</v>
      </c>
      <c r="Y524" s="104">
        <v>0.8</v>
      </c>
      <c r="Z524" s="105">
        <v>0.14000000000000001</v>
      </c>
      <c r="AA524" s="106">
        <v>26</v>
      </c>
    </row>
    <row r="525" spans="1:27" ht="15.75" customHeight="1" x14ac:dyDescent="0.25">
      <c r="A525" s="96" t="s">
        <v>2490</v>
      </c>
      <c r="B525" s="96" t="s">
        <v>2493</v>
      </c>
      <c r="C525" s="96" t="s">
        <v>2087</v>
      </c>
      <c r="F525" s="97" t="s">
        <v>2087</v>
      </c>
      <c r="G525" s="98">
        <v>32.5</v>
      </c>
      <c r="H525" s="98">
        <v>5.8</v>
      </c>
      <c r="I525" s="98">
        <v>5.8</v>
      </c>
      <c r="J525" s="99">
        <v>0.83</v>
      </c>
      <c r="K525" s="99">
        <v>1</v>
      </c>
      <c r="L525" s="100">
        <v>-1.94</v>
      </c>
      <c r="M525" s="101">
        <v>43282</v>
      </c>
      <c r="N525" s="100">
        <v>-1.94</v>
      </c>
      <c r="O525" s="97" t="s">
        <v>2492</v>
      </c>
      <c r="P525" s="97" t="s">
        <v>3337</v>
      </c>
      <c r="Q525" s="102"/>
      <c r="R525" s="100">
        <v>-2.9200000000000004</v>
      </c>
      <c r="S525" s="102"/>
      <c r="T525" s="103">
        <v>2.58</v>
      </c>
      <c r="U525" s="103">
        <v>2.58</v>
      </c>
      <c r="V525" s="104">
        <v>1</v>
      </c>
      <c r="W525" s="105">
        <v>0.17</v>
      </c>
      <c r="X525" s="106">
        <v>33</v>
      </c>
      <c r="Y525" s="104">
        <v>0.2</v>
      </c>
      <c r="Z525" s="105">
        <v>0.04</v>
      </c>
      <c r="AA525" s="106">
        <v>7</v>
      </c>
    </row>
    <row r="526" spans="1:27" ht="15.75" customHeight="1" x14ac:dyDescent="0.25">
      <c r="A526" s="96" t="s">
        <v>2490</v>
      </c>
      <c r="B526" s="96" t="s">
        <v>2493</v>
      </c>
      <c r="C526" s="96" t="s">
        <v>2088</v>
      </c>
      <c r="F526" s="97" t="s">
        <v>2088</v>
      </c>
      <c r="G526" s="98">
        <v>32.5</v>
      </c>
      <c r="H526" s="98">
        <v>5.8</v>
      </c>
      <c r="I526" s="98">
        <v>5.8</v>
      </c>
      <c r="J526" s="99">
        <v>0.73</v>
      </c>
      <c r="K526" s="99">
        <v>1.05</v>
      </c>
      <c r="L526" s="100">
        <v>-1.94</v>
      </c>
      <c r="M526" s="101">
        <v>43282</v>
      </c>
      <c r="N526" s="100">
        <v>-1.94</v>
      </c>
      <c r="O526" s="97" t="s">
        <v>2492</v>
      </c>
      <c r="P526" s="97" t="s">
        <v>3338</v>
      </c>
      <c r="Q526" s="102"/>
      <c r="R526" s="100">
        <v>-2.9200000000000004</v>
      </c>
      <c r="S526" s="102"/>
      <c r="T526" s="103">
        <v>2.56</v>
      </c>
      <c r="U526" s="103">
        <v>2.56</v>
      </c>
      <c r="V526" s="104">
        <v>1.1000000000000001</v>
      </c>
      <c r="W526" s="105">
        <v>0.19</v>
      </c>
      <c r="X526" s="106">
        <v>36</v>
      </c>
      <c r="Y526" s="104">
        <v>0.4</v>
      </c>
      <c r="Z526" s="105">
        <v>0.08</v>
      </c>
      <c r="AA526" s="106">
        <v>13</v>
      </c>
    </row>
    <row r="527" spans="1:27" ht="14.25" customHeight="1" x14ac:dyDescent="0.25">
      <c r="A527" s="96" t="s">
        <v>2490</v>
      </c>
      <c r="B527" s="96" t="s">
        <v>2493</v>
      </c>
      <c r="C527" s="96" t="s">
        <v>2494</v>
      </c>
      <c r="F527" s="159">
        <v>113</v>
      </c>
      <c r="G527" s="108">
        <v>4385.5</v>
      </c>
      <c r="H527" s="293"/>
      <c r="I527" s="293"/>
      <c r="J527" s="293"/>
      <c r="K527" s="293"/>
      <c r="L527" s="293"/>
      <c r="M527" s="293"/>
      <c r="N527" s="293"/>
      <c r="O527" s="293"/>
      <c r="P527" s="293"/>
      <c r="Q527" s="293"/>
      <c r="R527" s="293"/>
      <c r="S527" s="293"/>
      <c r="T527" s="293"/>
      <c r="U527" s="293"/>
      <c r="V527" s="293"/>
      <c r="W527" s="293"/>
      <c r="X527" s="109">
        <v>11192</v>
      </c>
      <c r="Y527" s="293"/>
      <c r="Z527" s="293"/>
      <c r="AA527" s="109">
        <v>2856</v>
      </c>
    </row>
    <row r="528" spans="1:27" ht="13.8" customHeight="1" x14ac:dyDescent="0.25">
      <c r="A528" s="96" t="s">
        <v>2490</v>
      </c>
      <c r="B528" s="96" t="s">
        <v>2495</v>
      </c>
      <c r="C528" t="s">
        <v>1624</v>
      </c>
      <c r="E528" s="294" t="s">
        <v>2495</v>
      </c>
      <c r="F528" s="294"/>
      <c r="G528" s="294"/>
      <c r="H528" s="294"/>
      <c r="I528" s="294"/>
      <c r="J528" s="294"/>
      <c r="K528" s="294"/>
      <c r="L528" s="294"/>
      <c r="M528" s="294"/>
      <c r="N528" s="294"/>
      <c r="O528" s="294"/>
      <c r="P528" s="294"/>
      <c r="Q528" s="294"/>
      <c r="R528" s="294"/>
      <c r="S528" s="294"/>
      <c r="T528" s="294"/>
      <c r="U528" s="294"/>
      <c r="V528" s="294"/>
      <c r="W528" s="294"/>
      <c r="X528" s="294"/>
      <c r="Y528" s="294"/>
      <c r="Z528" s="294"/>
      <c r="AA528" s="294"/>
    </row>
    <row r="529" spans="1:27" ht="15.75" customHeight="1" x14ac:dyDescent="0.25">
      <c r="A529" s="96" t="s">
        <v>2490</v>
      </c>
      <c r="B529" s="96" t="s">
        <v>2495</v>
      </c>
      <c r="C529" s="96" t="s">
        <v>2165</v>
      </c>
      <c r="F529" s="97" t="s">
        <v>2165</v>
      </c>
      <c r="G529" s="98">
        <v>21</v>
      </c>
      <c r="H529" s="98">
        <v>5.0999999999999996</v>
      </c>
      <c r="I529" s="98">
        <v>5.0999999999999996</v>
      </c>
      <c r="J529" s="99">
        <v>0.56000000000000005</v>
      </c>
      <c r="K529" s="99">
        <v>1</v>
      </c>
      <c r="L529" s="100">
        <v>-1.91</v>
      </c>
      <c r="M529" s="101">
        <v>43282</v>
      </c>
      <c r="N529" s="100">
        <v>-1.91</v>
      </c>
      <c r="O529" s="97" t="s">
        <v>2492</v>
      </c>
      <c r="P529" s="97" t="s">
        <v>3339</v>
      </c>
      <c r="Q529" s="102"/>
      <c r="R529" s="100">
        <v>-2.87</v>
      </c>
      <c r="S529" s="102"/>
      <c r="T529" s="103">
        <v>2.2400000000000002</v>
      </c>
      <c r="U529" s="103">
        <v>2.2400000000000002</v>
      </c>
      <c r="V529" s="104">
        <v>1.1000000000000001</v>
      </c>
      <c r="W529" s="105">
        <v>0.22</v>
      </c>
      <c r="X529" s="106">
        <v>23</v>
      </c>
      <c r="Y529" s="104">
        <v>0.9</v>
      </c>
      <c r="Z529" s="105">
        <v>0.18</v>
      </c>
      <c r="AA529" s="106">
        <v>19</v>
      </c>
    </row>
    <row r="530" spans="1:27" ht="15.75" customHeight="1" x14ac:dyDescent="0.25">
      <c r="A530" s="96" t="s">
        <v>2490</v>
      </c>
      <c r="B530" s="96" t="s">
        <v>2495</v>
      </c>
      <c r="C530" s="96" t="s">
        <v>2166</v>
      </c>
      <c r="F530" s="97" t="s">
        <v>2166</v>
      </c>
      <c r="G530" s="98">
        <v>51.5</v>
      </c>
      <c r="H530" s="98">
        <v>5.0999999999999996</v>
      </c>
      <c r="I530" s="98">
        <v>5.0999999999999996</v>
      </c>
      <c r="J530" s="99">
        <v>0.47</v>
      </c>
      <c r="K530" s="99">
        <v>0.85</v>
      </c>
      <c r="L530" s="100">
        <v>-1.91</v>
      </c>
      <c r="M530" s="101">
        <v>43282</v>
      </c>
      <c r="N530" s="100">
        <v>-1.91</v>
      </c>
      <c r="O530" s="97" t="s">
        <v>2492</v>
      </c>
      <c r="P530" s="97" t="s">
        <v>3340</v>
      </c>
      <c r="Q530" s="102"/>
      <c r="R530" s="100">
        <v>-2.87</v>
      </c>
      <c r="S530" s="102"/>
      <c r="T530" s="103">
        <v>2.2400000000000002</v>
      </c>
      <c r="U530" s="103">
        <v>2.2400000000000002</v>
      </c>
      <c r="V530" s="104">
        <v>1.2</v>
      </c>
      <c r="W530" s="105">
        <v>0.24</v>
      </c>
      <c r="X530" s="106">
        <v>62</v>
      </c>
      <c r="Y530" s="104">
        <v>1</v>
      </c>
      <c r="Z530" s="105">
        <v>0.19</v>
      </c>
      <c r="AA530" s="106">
        <v>52</v>
      </c>
    </row>
    <row r="531" spans="1:27" ht="15.75" customHeight="1" x14ac:dyDescent="0.25">
      <c r="A531" s="96" t="s">
        <v>2490</v>
      </c>
      <c r="B531" s="96" t="s">
        <v>2495</v>
      </c>
      <c r="C531" s="96" t="s">
        <v>2167</v>
      </c>
      <c r="F531" s="97" t="s">
        <v>2167</v>
      </c>
      <c r="G531" s="98">
        <v>25</v>
      </c>
      <c r="H531" s="98">
        <v>18.100000000000001</v>
      </c>
      <c r="I531" s="98">
        <v>18.100000000000001</v>
      </c>
      <c r="J531" s="99">
        <v>0.68</v>
      </c>
      <c r="K531" s="99">
        <v>0.98</v>
      </c>
      <c r="L531" s="100">
        <v>-1.91</v>
      </c>
      <c r="M531" s="101">
        <v>43282</v>
      </c>
      <c r="N531" s="100">
        <v>-1.91</v>
      </c>
      <c r="O531" s="97" t="s">
        <v>2492</v>
      </c>
      <c r="P531" s="97" t="s">
        <v>3341</v>
      </c>
      <c r="Q531" s="102"/>
      <c r="R531" s="100">
        <v>-2.87</v>
      </c>
      <c r="S531" s="102"/>
      <c r="T531" s="103">
        <v>3</v>
      </c>
      <c r="U531" s="103">
        <v>3</v>
      </c>
      <c r="V531" s="104">
        <v>4.5</v>
      </c>
      <c r="W531" s="105">
        <v>0.25</v>
      </c>
      <c r="X531" s="106">
        <v>113</v>
      </c>
      <c r="Y531" s="104">
        <v>4.4000000000000004</v>
      </c>
      <c r="Z531" s="105">
        <v>0.25</v>
      </c>
      <c r="AA531" s="106">
        <v>110</v>
      </c>
    </row>
    <row r="532" spans="1:27" ht="15.75" customHeight="1" x14ac:dyDescent="0.25">
      <c r="A532" s="96" t="s">
        <v>2490</v>
      </c>
      <c r="B532" s="96" t="s">
        <v>2495</v>
      </c>
      <c r="C532" s="96" t="s">
        <v>2168</v>
      </c>
      <c r="F532" s="97" t="s">
        <v>2168</v>
      </c>
      <c r="G532" s="98">
        <v>25</v>
      </c>
      <c r="H532" s="98">
        <v>10</v>
      </c>
      <c r="I532" s="98">
        <v>10</v>
      </c>
      <c r="J532" s="99">
        <v>0.55000000000000004</v>
      </c>
      <c r="K532" s="99">
        <v>0.95</v>
      </c>
      <c r="L532" s="100">
        <v>-1.91</v>
      </c>
      <c r="M532" s="101">
        <v>43282</v>
      </c>
      <c r="N532" s="100">
        <v>-1.91</v>
      </c>
      <c r="O532" s="97" t="s">
        <v>2492</v>
      </c>
      <c r="P532" s="97" t="s">
        <v>3342</v>
      </c>
      <c r="Q532" s="102"/>
      <c r="R532" s="100">
        <v>-2.87</v>
      </c>
      <c r="S532" s="102"/>
      <c r="T532" s="103">
        <v>3</v>
      </c>
      <c r="U532" s="103">
        <v>3</v>
      </c>
      <c r="V532" s="104">
        <v>2.2999999999999998</v>
      </c>
      <c r="W532" s="105">
        <v>0.23</v>
      </c>
      <c r="X532" s="106">
        <v>58</v>
      </c>
      <c r="Y532" s="104">
        <v>2.2000000000000002</v>
      </c>
      <c r="Z532" s="105">
        <v>0.22</v>
      </c>
      <c r="AA532" s="106">
        <v>55</v>
      </c>
    </row>
    <row r="533" spans="1:27" ht="15.75" customHeight="1" x14ac:dyDescent="0.25">
      <c r="A533" s="96" t="s">
        <v>2490</v>
      </c>
      <c r="B533" s="96" t="s">
        <v>2495</v>
      </c>
      <c r="C533" s="96" t="s">
        <v>2169</v>
      </c>
      <c r="F533" s="97" t="s">
        <v>2169</v>
      </c>
      <c r="G533" s="98">
        <v>36.5</v>
      </c>
      <c r="H533" s="98">
        <v>6</v>
      </c>
      <c r="I533" s="98">
        <v>6</v>
      </c>
      <c r="J533" s="99">
        <v>0.53</v>
      </c>
      <c r="K533" s="99">
        <v>1.01</v>
      </c>
      <c r="L533" s="100">
        <v>-1.91</v>
      </c>
      <c r="M533" s="101">
        <v>43282</v>
      </c>
      <c r="N533" s="100">
        <v>-1.91</v>
      </c>
      <c r="O533" s="97" t="s">
        <v>2492</v>
      </c>
      <c r="P533" s="97" t="s">
        <v>3343</v>
      </c>
      <c r="Q533" s="102"/>
      <c r="R533" s="100">
        <v>-2.87</v>
      </c>
      <c r="S533" s="102"/>
      <c r="T533" s="103">
        <v>2.64</v>
      </c>
      <c r="U533" s="103">
        <v>2.64</v>
      </c>
      <c r="V533" s="104">
        <v>1.1000000000000001</v>
      </c>
      <c r="W533" s="105">
        <v>0.18</v>
      </c>
      <c r="X533" s="106">
        <v>40</v>
      </c>
      <c r="Y533" s="104">
        <v>0.7</v>
      </c>
      <c r="Z533" s="105">
        <v>0.12</v>
      </c>
      <c r="AA533" s="106">
        <v>26</v>
      </c>
    </row>
    <row r="534" spans="1:27" ht="14.25" customHeight="1" x14ac:dyDescent="0.25">
      <c r="A534" s="96" t="s">
        <v>2490</v>
      </c>
      <c r="B534" s="96" t="s">
        <v>2495</v>
      </c>
      <c r="C534" s="96" t="s">
        <v>2496</v>
      </c>
      <c r="F534" s="159">
        <v>5</v>
      </c>
      <c r="G534" s="108">
        <v>159</v>
      </c>
      <c r="H534" s="293"/>
      <c r="I534" s="293"/>
      <c r="J534" s="293"/>
      <c r="K534" s="293"/>
      <c r="L534" s="293"/>
      <c r="M534" s="293"/>
      <c r="N534" s="293"/>
      <c r="O534" s="293"/>
      <c r="P534" s="293"/>
      <c r="Q534" s="293"/>
      <c r="R534" s="293"/>
      <c r="S534" s="293"/>
      <c r="T534" s="293"/>
      <c r="U534" s="293"/>
      <c r="V534" s="293"/>
      <c r="W534" s="293"/>
      <c r="X534" s="109">
        <v>296</v>
      </c>
      <c r="Y534" s="293"/>
      <c r="Z534" s="293"/>
      <c r="AA534" s="109">
        <v>262</v>
      </c>
    </row>
    <row r="535" spans="1:27" ht="13.8" customHeight="1" x14ac:dyDescent="0.25">
      <c r="A535" s="96" t="s">
        <v>2490</v>
      </c>
      <c r="B535" s="96" t="s">
        <v>2497</v>
      </c>
      <c r="C535" t="s">
        <v>1624</v>
      </c>
      <c r="E535" s="294" t="s">
        <v>2497</v>
      </c>
      <c r="F535" s="294"/>
      <c r="G535" s="294"/>
      <c r="H535" s="294"/>
      <c r="I535" s="294"/>
      <c r="J535" s="294"/>
      <c r="K535" s="294"/>
      <c r="L535" s="294"/>
      <c r="M535" s="294"/>
      <c r="N535" s="294"/>
      <c r="O535" s="294"/>
      <c r="P535" s="294"/>
      <c r="Q535" s="294"/>
      <c r="R535" s="294"/>
      <c r="S535" s="294"/>
      <c r="T535" s="294"/>
      <c r="U535" s="294"/>
      <c r="V535" s="294"/>
      <c r="W535" s="294"/>
      <c r="X535" s="294"/>
      <c r="Y535" s="294"/>
      <c r="Z535" s="294"/>
      <c r="AA535" s="294"/>
    </row>
    <row r="536" spans="1:27" ht="15.75" customHeight="1" x14ac:dyDescent="0.25">
      <c r="A536" s="96" t="s">
        <v>2490</v>
      </c>
      <c r="B536" s="96" t="s">
        <v>2497</v>
      </c>
      <c r="C536" s="96" t="s">
        <v>2170</v>
      </c>
      <c r="F536" s="97" t="s">
        <v>2170</v>
      </c>
      <c r="G536" s="98">
        <v>14.5</v>
      </c>
      <c r="H536" s="98">
        <v>11</v>
      </c>
      <c r="I536" s="98">
        <v>11</v>
      </c>
      <c r="J536" s="99">
        <v>0.35</v>
      </c>
      <c r="K536" s="99">
        <v>0.96</v>
      </c>
      <c r="L536" s="100">
        <v>-2.4</v>
      </c>
      <c r="M536" s="101">
        <v>43282</v>
      </c>
      <c r="N536" s="100">
        <v>-2.4</v>
      </c>
      <c r="O536" s="97" t="s">
        <v>2492</v>
      </c>
      <c r="P536" s="97" t="s">
        <v>3344</v>
      </c>
      <c r="Q536" s="102"/>
      <c r="R536" s="100">
        <v>-3.3400000000000003</v>
      </c>
      <c r="S536" s="102"/>
      <c r="T536" s="103">
        <v>3</v>
      </c>
      <c r="U536" s="103">
        <v>3</v>
      </c>
      <c r="V536" s="104">
        <v>2</v>
      </c>
      <c r="W536" s="105">
        <v>0.18</v>
      </c>
      <c r="X536" s="106">
        <v>29</v>
      </c>
      <c r="Y536" s="104">
        <v>1.1000000000000001</v>
      </c>
      <c r="Z536" s="105">
        <v>0.1</v>
      </c>
      <c r="AA536" s="106">
        <v>16</v>
      </c>
    </row>
    <row r="537" spans="1:27" ht="15.75" customHeight="1" x14ac:dyDescent="0.25">
      <c r="A537" s="96" t="s">
        <v>2490</v>
      </c>
      <c r="B537" s="96" t="s">
        <v>2497</v>
      </c>
      <c r="C537" s="96" t="s">
        <v>2171</v>
      </c>
      <c r="F537" s="97" t="s">
        <v>2171</v>
      </c>
      <c r="G537" s="98">
        <v>13</v>
      </c>
      <c r="H537" s="98">
        <v>9</v>
      </c>
      <c r="I537" s="98">
        <v>9</v>
      </c>
      <c r="J537" s="99">
        <v>0.33</v>
      </c>
      <c r="K537" s="99">
        <v>1.18</v>
      </c>
      <c r="L537" s="100">
        <v>-2.4</v>
      </c>
      <c r="M537" s="101">
        <v>43282</v>
      </c>
      <c r="N537" s="100">
        <v>-2.4</v>
      </c>
      <c r="O537" s="97" t="s">
        <v>2492</v>
      </c>
      <c r="P537" s="97" t="s">
        <v>3345</v>
      </c>
      <c r="Q537" s="102"/>
      <c r="R537" s="100">
        <v>-3.3400000000000003</v>
      </c>
      <c r="S537" s="102"/>
      <c r="T537" s="103">
        <v>3</v>
      </c>
      <c r="U537" s="103">
        <v>3</v>
      </c>
      <c r="V537" s="104">
        <v>4.9000000000000004</v>
      </c>
      <c r="W537" s="105">
        <v>0.55000000000000004</v>
      </c>
      <c r="X537" s="106">
        <v>64</v>
      </c>
      <c r="Y537" s="104">
        <v>3.6</v>
      </c>
      <c r="Z537" s="105">
        <v>0.41</v>
      </c>
      <c r="AA537" s="106">
        <v>47</v>
      </c>
    </row>
    <row r="538" spans="1:27" ht="14.25" customHeight="1" x14ac:dyDescent="0.25">
      <c r="A538" s="96" t="s">
        <v>2490</v>
      </c>
      <c r="B538" s="96" t="s">
        <v>2497</v>
      </c>
      <c r="C538" s="96" t="s">
        <v>2498</v>
      </c>
      <c r="F538" s="159">
        <v>2</v>
      </c>
      <c r="G538" s="108">
        <v>27.5</v>
      </c>
      <c r="H538" s="293"/>
      <c r="I538" s="293"/>
      <c r="J538" s="293"/>
      <c r="K538" s="293"/>
      <c r="L538" s="293"/>
      <c r="M538" s="293"/>
      <c r="N538" s="293"/>
      <c r="O538" s="293"/>
      <c r="P538" s="293"/>
      <c r="Q538" s="293"/>
      <c r="R538" s="293"/>
      <c r="S538" s="293"/>
      <c r="T538" s="293"/>
      <c r="U538" s="293"/>
      <c r="V538" s="293"/>
      <c r="W538" s="293"/>
      <c r="X538" s="109">
        <v>93</v>
      </c>
      <c r="Y538" s="293"/>
      <c r="Z538" s="293"/>
      <c r="AA538" s="109">
        <v>63</v>
      </c>
    </row>
    <row r="539" spans="1:27" ht="13.8" customHeight="1" x14ac:dyDescent="0.25">
      <c r="A539" s="96" t="s">
        <v>2490</v>
      </c>
      <c r="B539" s="96" t="s">
        <v>2499</v>
      </c>
      <c r="C539" t="s">
        <v>1624</v>
      </c>
      <c r="E539" s="294" t="s">
        <v>2499</v>
      </c>
      <c r="F539" s="294"/>
      <c r="G539" s="294"/>
      <c r="H539" s="294"/>
      <c r="I539" s="294"/>
      <c r="J539" s="294"/>
      <c r="K539" s="294"/>
      <c r="L539" s="294"/>
      <c r="M539" s="294"/>
      <c r="N539" s="294"/>
      <c r="O539" s="294"/>
      <c r="P539" s="294"/>
      <c r="Q539" s="294"/>
      <c r="R539" s="294"/>
      <c r="S539" s="294"/>
      <c r="T539" s="294"/>
      <c r="U539" s="294"/>
      <c r="V539" s="294"/>
      <c r="W539" s="294"/>
      <c r="X539" s="294"/>
      <c r="Y539" s="294"/>
      <c r="Z539" s="294"/>
      <c r="AA539" s="294"/>
    </row>
    <row r="540" spans="1:27" ht="15.75" customHeight="1" x14ac:dyDescent="0.25">
      <c r="A540" s="96" t="s">
        <v>2490</v>
      </c>
      <c r="B540" s="96" t="s">
        <v>2499</v>
      </c>
      <c r="C540" s="96" t="s">
        <v>2229</v>
      </c>
      <c r="F540" s="97" t="s">
        <v>2229</v>
      </c>
      <c r="G540" s="98">
        <v>50</v>
      </c>
      <c r="H540" s="98">
        <v>4.5999999999999996</v>
      </c>
      <c r="I540" s="98">
        <v>4.5999999999999996</v>
      </c>
      <c r="J540" s="99">
        <v>0.25</v>
      </c>
      <c r="K540" s="99">
        <v>1.19</v>
      </c>
      <c r="L540" s="100">
        <v>-2.2000000000000002</v>
      </c>
      <c r="M540" s="101">
        <v>43282</v>
      </c>
      <c r="N540" s="100">
        <v>-2.2000000000000002</v>
      </c>
      <c r="O540" s="97" t="s">
        <v>2492</v>
      </c>
      <c r="P540" s="97" t="s">
        <v>3346</v>
      </c>
      <c r="Q540" s="102"/>
      <c r="R540" s="100">
        <v>-2.9400000000000004</v>
      </c>
      <c r="S540" s="102"/>
      <c r="T540" s="103">
        <v>3</v>
      </c>
      <c r="U540" s="103">
        <v>3</v>
      </c>
      <c r="V540" s="104">
        <v>2.2999999999999998</v>
      </c>
      <c r="W540" s="105">
        <v>0.52</v>
      </c>
      <c r="X540" s="106">
        <v>115</v>
      </c>
      <c r="Y540" s="104">
        <v>1.1000000000000001</v>
      </c>
      <c r="Z540" s="105">
        <v>0.25</v>
      </c>
      <c r="AA540" s="106">
        <v>55</v>
      </c>
    </row>
    <row r="541" spans="1:27" ht="15.75" customHeight="1" x14ac:dyDescent="0.25">
      <c r="A541" s="96" t="s">
        <v>2490</v>
      </c>
      <c r="B541" s="96" t="s">
        <v>2499</v>
      </c>
      <c r="C541" s="96" t="s">
        <v>2230</v>
      </c>
      <c r="F541" s="97" t="s">
        <v>2230</v>
      </c>
      <c r="G541" s="98">
        <v>50</v>
      </c>
      <c r="H541" s="98">
        <v>4.8</v>
      </c>
      <c r="I541" s="98">
        <v>4.8</v>
      </c>
      <c r="J541" s="99">
        <v>0.28999999999999998</v>
      </c>
      <c r="K541" s="99">
        <v>1.35</v>
      </c>
      <c r="L541" s="100">
        <v>-2.2000000000000002</v>
      </c>
      <c r="M541" s="101">
        <v>43282</v>
      </c>
      <c r="N541" s="100">
        <v>-2.2000000000000002</v>
      </c>
      <c r="O541" s="97" t="s">
        <v>2492</v>
      </c>
      <c r="P541" s="97" t="s">
        <v>3347</v>
      </c>
      <c r="Q541" s="102"/>
      <c r="R541" s="100">
        <v>-2.9400000000000004</v>
      </c>
      <c r="S541" s="102"/>
      <c r="T541" s="103">
        <v>3</v>
      </c>
      <c r="U541" s="103">
        <v>3</v>
      </c>
      <c r="V541" s="104">
        <v>2.6</v>
      </c>
      <c r="W541" s="105">
        <v>0.56999999999999995</v>
      </c>
      <c r="X541" s="106">
        <v>130</v>
      </c>
      <c r="Y541" s="104">
        <v>1.1000000000000001</v>
      </c>
      <c r="Z541" s="105">
        <v>0.23</v>
      </c>
      <c r="AA541" s="106">
        <v>55</v>
      </c>
    </row>
    <row r="542" spans="1:27" ht="15.75" customHeight="1" x14ac:dyDescent="0.25">
      <c r="A542" s="96" t="s">
        <v>2490</v>
      </c>
      <c r="B542" s="96" t="s">
        <v>2499</v>
      </c>
      <c r="C542" s="96" t="s">
        <v>2231</v>
      </c>
      <c r="F542" s="97" t="s">
        <v>2231</v>
      </c>
      <c r="G542" s="98">
        <v>50</v>
      </c>
      <c r="H542" s="98">
        <v>5.4</v>
      </c>
      <c r="I542" s="98">
        <v>5.4</v>
      </c>
      <c r="J542" s="99">
        <v>0.38</v>
      </c>
      <c r="K542" s="99">
        <v>1.3</v>
      </c>
      <c r="L542" s="100">
        <v>-2.2000000000000002</v>
      </c>
      <c r="M542" s="101">
        <v>43282</v>
      </c>
      <c r="N542" s="100">
        <v>-2.2000000000000002</v>
      </c>
      <c r="O542" s="97" t="s">
        <v>2492</v>
      </c>
      <c r="P542" s="97" t="s">
        <v>3348</v>
      </c>
      <c r="Q542" s="102"/>
      <c r="R542" s="100">
        <v>-2.9400000000000004</v>
      </c>
      <c r="S542" s="102"/>
      <c r="T542" s="103">
        <v>3</v>
      </c>
      <c r="U542" s="103">
        <v>3</v>
      </c>
      <c r="V542" s="104">
        <v>2.9</v>
      </c>
      <c r="W542" s="105">
        <v>0.56000000000000005</v>
      </c>
      <c r="X542" s="106">
        <v>145</v>
      </c>
      <c r="Y542" s="104">
        <v>1.4</v>
      </c>
      <c r="Z542" s="105">
        <v>0.27</v>
      </c>
      <c r="AA542" s="106">
        <v>70</v>
      </c>
    </row>
    <row r="543" spans="1:27" ht="15.75" customHeight="1" x14ac:dyDescent="0.25">
      <c r="A543" s="96" t="s">
        <v>2490</v>
      </c>
      <c r="B543" s="96" t="s">
        <v>2499</v>
      </c>
      <c r="C543" s="96" t="s">
        <v>2232</v>
      </c>
      <c r="F543" s="97" t="s">
        <v>2232</v>
      </c>
      <c r="G543" s="98">
        <v>50</v>
      </c>
      <c r="H543" s="98">
        <v>5.3</v>
      </c>
      <c r="I543" s="98">
        <v>5.3</v>
      </c>
      <c r="J543" s="99">
        <v>0.41</v>
      </c>
      <c r="K543" s="99">
        <v>1.35</v>
      </c>
      <c r="L543" s="100">
        <v>-2.2000000000000002</v>
      </c>
      <c r="M543" s="101">
        <v>43282</v>
      </c>
      <c r="N543" s="100">
        <v>-2.2000000000000002</v>
      </c>
      <c r="O543" s="97" t="s">
        <v>2492</v>
      </c>
      <c r="P543" s="97" t="s">
        <v>3349</v>
      </c>
      <c r="Q543" s="102"/>
      <c r="R543" s="100">
        <v>-2.9400000000000004</v>
      </c>
      <c r="S543" s="102"/>
      <c r="T543" s="103">
        <v>3</v>
      </c>
      <c r="U543" s="103">
        <v>3</v>
      </c>
      <c r="V543" s="104">
        <v>2.8</v>
      </c>
      <c r="W543" s="105">
        <v>0.55000000000000004</v>
      </c>
      <c r="X543" s="106">
        <v>140</v>
      </c>
      <c r="Y543" s="104">
        <v>1.1000000000000001</v>
      </c>
      <c r="Z543" s="105">
        <v>0.22</v>
      </c>
      <c r="AA543" s="106">
        <v>55</v>
      </c>
    </row>
    <row r="544" spans="1:27" ht="15.75" customHeight="1" x14ac:dyDescent="0.25">
      <c r="A544" s="96" t="s">
        <v>2490</v>
      </c>
      <c r="B544" s="96" t="s">
        <v>2499</v>
      </c>
      <c r="C544" s="96" t="s">
        <v>2233</v>
      </c>
      <c r="F544" s="97" t="s">
        <v>2233</v>
      </c>
      <c r="G544" s="98">
        <v>50</v>
      </c>
      <c r="H544" s="98">
        <v>6</v>
      </c>
      <c r="I544" s="98">
        <v>6</v>
      </c>
      <c r="J544" s="99">
        <v>0.46</v>
      </c>
      <c r="K544" s="99">
        <v>1.8</v>
      </c>
      <c r="L544" s="100">
        <v>-2.2000000000000002</v>
      </c>
      <c r="M544" s="101">
        <v>43282</v>
      </c>
      <c r="N544" s="100">
        <v>-2.2000000000000002</v>
      </c>
      <c r="O544" s="97" t="s">
        <v>2492</v>
      </c>
      <c r="P544" s="97" t="s">
        <v>3350</v>
      </c>
      <c r="Q544" s="102"/>
      <c r="R544" s="100">
        <v>-2.9400000000000004</v>
      </c>
      <c r="S544" s="102"/>
      <c r="T544" s="103">
        <v>3</v>
      </c>
      <c r="U544" s="103">
        <v>3</v>
      </c>
      <c r="V544" s="104">
        <v>3.7</v>
      </c>
      <c r="W544" s="105">
        <v>0.63</v>
      </c>
      <c r="X544" s="106">
        <v>185</v>
      </c>
      <c r="Y544" s="104">
        <v>1.5</v>
      </c>
      <c r="Z544" s="105">
        <v>0.26</v>
      </c>
      <c r="AA544" s="106">
        <v>75</v>
      </c>
    </row>
    <row r="545" spans="1:27" ht="15.75" customHeight="1" x14ac:dyDescent="0.25">
      <c r="A545" s="96" t="s">
        <v>2490</v>
      </c>
      <c r="B545" s="96" t="s">
        <v>2499</v>
      </c>
      <c r="C545" s="96" t="s">
        <v>2234</v>
      </c>
      <c r="F545" s="97" t="s">
        <v>2234</v>
      </c>
      <c r="G545" s="98">
        <v>50</v>
      </c>
      <c r="H545" s="98">
        <v>5.7</v>
      </c>
      <c r="I545" s="98">
        <v>5.7</v>
      </c>
      <c r="J545" s="99">
        <v>0.44</v>
      </c>
      <c r="K545" s="99">
        <v>1.85</v>
      </c>
      <c r="L545" s="100">
        <v>-2.2000000000000002</v>
      </c>
      <c r="M545" s="101">
        <v>43282</v>
      </c>
      <c r="N545" s="100">
        <v>-2.2000000000000002</v>
      </c>
      <c r="O545" s="97" t="s">
        <v>2492</v>
      </c>
      <c r="P545" s="97" t="s">
        <v>3351</v>
      </c>
      <c r="Q545" s="102"/>
      <c r="R545" s="100">
        <v>-2.9400000000000004</v>
      </c>
      <c r="S545" s="102"/>
      <c r="T545" s="103">
        <v>3</v>
      </c>
      <c r="U545" s="103">
        <v>3</v>
      </c>
      <c r="V545" s="104">
        <v>3.2</v>
      </c>
      <c r="W545" s="105">
        <v>0.57999999999999996</v>
      </c>
      <c r="X545" s="106">
        <v>160</v>
      </c>
      <c r="Y545" s="104">
        <v>1.3</v>
      </c>
      <c r="Z545" s="105">
        <v>0.23</v>
      </c>
      <c r="AA545" s="106">
        <v>65</v>
      </c>
    </row>
    <row r="546" spans="1:27" ht="15.75" customHeight="1" x14ac:dyDescent="0.25">
      <c r="A546" s="96" t="s">
        <v>2490</v>
      </c>
      <c r="B546" s="96" t="s">
        <v>2499</v>
      </c>
      <c r="C546" s="96" t="s">
        <v>2235</v>
      </c>
      <c r="F546" s="97" t="s">
        <v>2235</v>
      </c>
      <c r="G546" s="98">
        <v>50</v>
      </c>
      <c r="H546" s="98">
        <v>5.2</v>
      </c>
      <c r="I546" s="98">
        <v>5.2</v>
      </c>
      <c r="J546" s="99">
        <v>0.36</v>
      </c>
      <c r="K546" s="99">
        <v>1.1299999999999999</v>
      </c>
      <c r="L546" s="100">
        <v>-2.2000000000000002</v>
      </c>
      <c r="M546" s="101">
        <v>43282</v>
      </c>
      <c r="N546" s="100">
        <v>-2.2000000000000002</v>
      </c>
      <c r="O546" s="97" t="s">
        <v>2492</v>
      </c>
      <c r="P546" s="97" t="s">
        <v>3352</v>
      </c>
      <c r="Q546" s="102"/>
      <c r="R546" s="100">
        <v>-2.9400000000000004</v>
      </c>
      <c r="S546" s="102"/>
      <c r="T546" s="103">
        <v>3</v>
      </c>
      <c r="U546" s="103">
        <v>3</v>
      </c>
      <c r="V546" s="104">
        <v>2.2000000000000002</v>
      </c>
      <c r="W546" s="105">
        <v>0.44</v>
      </c>
      <c r="X546" s="106">
        <v>110</v>
      </c>
      <c r="Y546" s="104">
        <v>1.1000000000000001</v>
      </c>
      <c r="Z546" s="105">
        <v>0.22</v>
      </c>
      <c r="AA546" s="106">
        <v>55</v>
      </c>
    </row>
    <row r="547" spans="1:27" ht="15.75" customHeight="1" x14ac:dyDescent="0.25">
      <c r="A547" s="96" t="s">
        <v>2490</v>
      </c>
      <c r="B547" s="96" t="s">
        <v>2499</v>
      </c>
      <c r="C547" s="96" t="s">
        <v>2236</v>
      </c>
      <c r="F547" s="97" t="s">
        <v>2236</v>
      </c>
      <c r="G547" s="98">
        <v>50</v>
      </c>
      <c r="H547" s="98">
        <v>5.4</v>
      </c>
      <c r="I547" s="98">
        <v>5.4</v>
      </c>
      <c r="J547" s="99">
        <v>0.36</v>
      </c>
      <c r="K547" s="99">
        <v>1.91</v>
      </c>
      <c r="L547" s="100">
        <v>-2.2000000000000002</v>
      </c>
      <c r="M547" s="101">
        <v>43282</v>
      </c>
      <c r="N547" s="100">
        <v>-2.2000000000000002</v>
      </c>
      <c r="O547" s="97" t="s">
        <v>2492</v>
      </c>
      <c r="P547" s="97" t="s">
        <v>3353</v>
      </c>
      <c r="Q547" s="102"/>
      <c r="R547" s="100">
        <v>-2.9400000000000004</v>
      </c>
      <c r="S547" s="102"/>
      <c r="T547" s="103">
        <v>3</v>
      </c>
      <c r="U547" s="103">
        <v>3</v>
      </c>
      <c r="V547" s="104">
        <v>3.5</v>
      </c>
      <c r="W547" s="105">
        <v>0.66</v>
      </c>
      <c r="X547" s="106">
        <v>175</v>
      </c>
      <c r="Y547" s="104">
        <v>1.2</v>
      </c>
      <c r="Z547" s="105">
        <v>0.23</v>
      </c>
      <c r="AA547" s="106">
        <v>60</v>
      </c>
    </row>
    <row r="548" spans="1:27" ht="15.75" customHeight="1" x14ac:dyDescent="0.25">
      <c r="A548" s="96" t="s">
        <v>2490</v>
      </c>
      <c r="B548" s="96" t="s">
        <v>2499</v>
      </c>
      <c r="C548" s="96" t="s">
        <v>2237</v>
      </c>
      <c r="F548" s="97" t="s">
        <v>2237</v>
      </c>
      <c r="G548" s="98">
        <v>50</v>
      </c>
      <c r="H548" s="98">
        <v>5.5</v>
      </c>
      <c r="I548" s="98">
        <v>5.5</v>
      </c>
      <c r="J548" s="99">
        <v>0.37</v>
      </c>
      <c r="K548" s="99">
        <v>1.82</v>
      </c>
      <c r="L548" s="100">
        <v>-2.2000000000000002</v>
      </c>
      <c r="M548" s="101">
        <v>43282</v>
      </c>
      <c r="N548" s="100">
        <v>-2.2000000000000002</v>
      </c>
      <c r="O548" s="97" t="s">
        <v>2492</v>
      </c>
      <c r="P548" s="97" t="s">
        <v>3354</v>
      </c>
      <c r="Q548" s="102"/>
      <c r="R548" s="100">
        <v>-2.9400000000000004</v>
      </c>
      <c r="S548" s="102"/>
      <c r="T548" s="103">
        <v>3</v>
      </c>
      <c r="U548" s="103">
        <v>3</v>
      </c>
      <c r="V548" s="104">
        <v>3.4</v>
      </c>
      <c r="W548" s="105">
        <v>0.63</v>
      </c>
      <c r="X548" s="106">
        <v>170</v>
      </c>
      <c r="Y548" s="104">
        <v>1.2</v>
      </c>
      <c r="Z548" s="105">
        <v>0.21</v>
      </c>
      <c r="AA548" s="106">
        <v>60</v>
      </c>
    </row>
    <row r="549" spans="1:27" ht="15.75" customHeight="1" x14ac:dyDescent="0.25">
      <c r="A549" s="96" t="s">
        <v>2490</v>
      </c>
      <c r="B549" s="96" t="s">
        <v>2499</v>
      </c>
      <c r="C549" s="96" t="s">
        <v>2238</v>
      </c>
      <c r="F549" s="97" t="s">
        <v>2238</v>
      </c>
      <c r="G549" s="98">
        <v>50</v>
      </c>
      <c r="H549" s="98">
        <v>5.6</v>
      </c>
      <c r="I549" s="98">
        <v>5.6</v>
      </c>
      <c r="J549" s="99">
        <v>0.41</v>
      </c>
      <c r="K549" s="99">
        <v>1.5</v>
      </c>
      <c r="L549" s="100">
        <v>-2.2000000000000002</v>
      </c>
      <c r="M549" s="101">
        <v>43282</v>
      </c>
      <c r="N549" s="100">
        <v>-2.2000000000000002</v>
      </c>
      <c r="O549" s="97" t="s">
        <v>2492</v>
      </c>
      <c r="P549" s="97" t="s">
        <v>3355</v>
      </c>
      <c r="Q549" s="102"/>
      <c r="R549" s="100">
        <v>-2.9400000000000004</v>
      </c>
      <c r="S549" s="102"/>
      <c r="T549" s="103">
        <v>3</v>
      </c>
      <c r="U549" s="103">
        <v>3</v>
      </c>
      <c r="V549" s="104">
        <v>3.2</v>
      </c>
      <c r="W549" s="105">
        <v>0.59</v>
      </c>
      <c r="X549" s="106">
        <v>160</v>
      </c>
      <c r="Y549" s="104">
        <v>1.1000000000000001</v>
      </c>
      <c r="Z549" s="105">
        <v>0.21</v>
      </c>
      <c r="AA549" s="106">
        <v>55</v>
      </c>
    </row>
    <row r="550" spans="1:27" ht="15.75" customHeight="1" x14ac:dyDescent="0.25">
      <c r="A550" s="96" t="s">
        <v>2490</v>
      </c>
      <c r="B550" s="96" t="s">
        <v>2499</v>
      </c>
      <c r="C550" s="96" t="s">
        <v>2239</v>
      </c>
      <c r="F550" s="97" t="s">
        <v>2239</v>
      </c>
      <c r="G550" s="98">
        <v>50</v>
      </c>
      <c r="H550" s="98">
        <v>5.8</v>
      </c>
      <c r="I550" s="98">
        <v>5.8</v>
      </c>
      <c r="J550" s="99">
        <v>0.37</v>
      </c>
      <c r="K550" s="99">
        <v>1.46</v>
      </c>
      <c r="L550" s="100">
        <v>-2.2000000000000002</v>
      </c>
      <c r="M550" s="101">
        <v>43282</v>
      </c>
      <c r="N550" s="100">
        <v>-2.2000000000000002</v>
      </c>
      <c r="O550" s="97" t="s">
        <v>2492</v>
      </c>
      <c r="P550" s="97" t="s">
        <v>3356</v>
      </c>
      <c r="Q550" s="102"/>
      <c r="R550" s="100">
        <v>-2.9400000000000004</v>
      </c>
      <c r="S550" s="102"/>
      <c r="T550" s="103">
        <v>3</v>
      </c>
      <c r="U550" s="103">
        <v>3</v>
      </c>
      <c r="V550" s="104">
        <v>2.8</v>
      </c>
      <c r="W550" s="105">
        <v>0.49</v>
      </c>
      <c r="X550" s="106">
        <v>140</v>
      </c>
      <c r="Y550" s="104">
        <v>1.4</v>
      </c>
      <c r="Z550" s="105">
        <v>0.24</v>
      </c>
      <c r="AA550" s="106">
        <v>70</v>
      </c>
    </row>
    <row r="551" spans="1:27" ht="15.75" customHeight="1" x14ac:dyDescent="0.25">
      <c r="A551" s="96" t="s">
        <v>2490</v>
      </c>
      <c r="B551" s="96" t="s">
        <v>2499</v>
      </c>
      <c r="C551" s="96" t="s">
        <v>2240</v>
      </c>
      <c r="F551" s="97" t="s">
        <v>2240</v>
      </c>
      <c r="G551" s="98">
        <v>50</v>
      </c>
      <c r="H551" s="98">
        <v>6.8</v>
      </c>
      <c r="I551" s="98">
        <v>6.8</v>
      </c>
      <c r="J551" s="99">
        <v>0.23</v>
      </c>
      <c r="K551" s="99">
        <v>1.57</v>
      </c>
      <c r="L551" s="100">
        <v>-2.2000000000000002</v>
      </c>
      <c r="M551" s="101">
        <v>43282</v>
      </c>
      <c r="N551" s="100">
        <v>-2.2000000000000002</v>
      </c>
      <c r="O551" s="97" t="s">
        <v>2492</v>
      </c>
      <c r="P551" s="97" t="s">
        <v>3357</v>
      </c>
      <c r="Q551" s="102"/>
      <c r="R551" s="100">
        <v>-2.9400000000000004</v>
      </c>
      <c r="S551" s="102"/>
      <c r="T551" s="103">
        <v>3</v>
      </c>
      <c r="U551" s="103">
        <v>3</v>
      </c>
      <c r="V551" s="104">
        <v>4.0999999999999996</v>
      </c>
      <c r="W551" s="105">
        <v>0.61</v>
      </c>
      <c r="X551" s="106">
        <v>205</v>
      </c>
      <c r="Y551" s="104">
        <v>2.5</v>
      </c>
      <c r="Z551" s="105">
        <v>0.37</v>
      </c>
      <c r="AA551" s="106">
        <v>125</v>
      </c>
    </row>
    <row r="552" spans="1:27" ht="15.75" customHeight="1" x14ac:dyDescent="0.25">
      <c r="A552" s="96" t="s">
        <v>2490</v>
      </c>
      <c r="B552" s="96" t="s">
        <v>2499</v>
      </c>
      <c r="C552" s="96" t="s">
        <v>2241</v>
      </c>
      <c r="F552" s="97" t="s">
        <v>2241</v>
      </c>
      <c r="G552" s="98">
        <v>53</v>
      </c>
      <c r="H552" s="98">
        <v>7.8</v>
      </c>
      <c r="I552" s="98">
        <v>7.8</v>
      </c>
      <c r="J552" s="99">
        <v>0.32</v>
      </c>
      <c r="K552" s="99">
        <v>1.88</v>
      </c>
      <c r="L552" s="100">
        <v>-2.2000000000000002</v>
      </c>
      <c r="M552" s="101">
        <v>43282</v>
      </c>
      <c r="N552" s="100">
        <v>-2.2000000000000002</v>
      </c>
      <c r="O552" s="97" t="s">
        <v>2492</v>
      </c>
      <c r="P552" s="97" t="s">
        <v>3358</v>
      </c>
      <c r="Q552" s="102"/>
      <c r="R552" s="100">
        <v>-2.9400000000000004</v>
      </c>
      <c r="S552" s="102"/>
      <c r="T552" s="103">
        <v>3</v>
      </c>
      <c r="U552" s="103">
        <v>3</v>
      </c>
      <c r="V552" s="104">
        <v>4.3</v>
      </c>
      <c r="W552" s="105">
        <v>0.56000000000000005</v>
      </c>
      <c r="X552" s="106">
        <v>228</v>
      </c>
      <c r="Y552" s="104">
        <v>2.2999999999999998</v>
      </c>
      <c r="Z552" s="105">
        <v>0.3</v>
      </c>
      <c r="AA552" s="106">
        <v>122</v>
      </c>
    </row>
    <row r="553" spans="1:27" ht="15.75" customHeight="1" x14ac:dyDescent="0.25">
      <c r="A553" s="96" t="s">
        <v>2490</v>
      </c>
      <c r="B553" s="96" t="s">
        <v>2499</v>
      </c>
      <c r="C553" s="96" t="s">
        <v>2212</v>
      </c>
      <c r="F553" s="97" t="s">
        <v>2212</v>
      </c>
      <c r="G553" s="98">
        <v>48.5</v>
      </c>
      <c r="H553" s="98">
        <v>6.2</v>
      </c>
      <c r="I553" s="98">
        <v>6.2</v>
      </c>
      <c r="J553" s="99">
        <v>0.67</v>
      </c>
      <c r="K553" s="99">
        <v>1.85</v>
      </c>
      <c r="L553" s="100">
        <v>-2.2000000000000002</v>
      </c>
      <c r="M553" s="101">
        <v>43282</v>
      </c>
      <c r="N553" s="100">
        <v>-2.2000000000000002</v>
      </c>
      <c r="O553" s="97" t="s">
        <v>2492</v>
      </c>
      <c r="P553" s="97" t="s">
        <v>3359</v>
      </c>
      <c r="Q553" s="102"/>
      <c r="R553" s="100">
        <v>-2.9400000000000004</v>
      </c>
      <c r="S553" s="102"/>
      <c r="T553" s="103">
        <v>3</v>
      </c>
      <c r="U553" s="103">
        <v>3</v>
      </c>
      <c r="V553" s="104">
        <v>3.7</v>
      </c>
      <c r="W553" s="105">
        <v>0.61</v>
      </c>
      <c r="X553" s="106">
        <v>179</v>
      </c>
      <c r="Y553" s="104">
        <v>0.2</v>
      </c>
      <c r="Z553" s="105">
        <v>0.04</v>
      </c>
      <c r="AA553" s="106">
        <v>10</v>
      </c>
    </row>
    <row r="554" spans="1:27" ht="15.75" customHeight="1" x14ac:dyDescent="0.25">
      <c r="A554" s="96" t="s">
        <v>2490</v>
      </c>
      <c r="B554" s="96" t="s">
        <v>2499</v>
      </c>
      <c r="C554" s="96" t="s">
        <v>2213</v>
      </c>
      <c r="F554" s="97" t="s">
        <v>2213</v>
      </c>
      <c r="G554" s="98">
        <v>49.5</v>
      </c>
      <c r="H554" s="98">
        <v>5.5</v>
      </c>
      <c r="I554" s="98">
        <v>5.5</v>
      </c>
      <c r="J554" s="99">
        <v>0.79</v>
      </c>
      <c r="K554" s="99">
        <v>1.41</v>
      </c>
      <c r="L554" s="100">
        <v>-2.2000000000000002</v>
      </c>
      <c r="M554" s="101">
        <v>43282</v>
      </c>
      <c r="N554" s="100">
        <v>-2.2000000000000002</v>
      </c>
      <c r="O554" s="97" t="s">
        <v>2492</v>
      </c>
      <c r="P554" s="97" t="s">
        <v>3360</v>
      </c>
      <c r="Q554" s="102"/>
      <c r="R554" s="100">
        <v>-2.9400000000000004</v>
      </c>
      <c r="S554" s="102"/>
      <c r="T554" s="103">
        <v>3</v>
      </c>
      <c r="U554" s="103">
        <v>3</v>
      </c>
      <c r="V554" s="104">
        <v>2.1</v>
      </c>
      <c r="W554" s="105">
        <v>0.39</v>
      </c>
      <c r="X554" s="106">
        <v>104</v>
      </c>
      <c r="Y554" s="104">
        <v>0</v>
      </c>
      <c r="Z554" s="105">
        <v>0.01</v>
      </c>
      <c r="AA554" s="106">
        <v>0</v>
      </c>
    </row>
    <row r="555" spans="1:27" ht="15.75" customHeight="1" x14ac:dyDescent="0.25">
      <c r="A555" s="96" t="s">
        <v>2490</v>
      </c>
      <c r="B555" s="96" t="s">
        <v>2499</v>
      </c>
      <c r="C555" s="96" t="s">
        <v>2214</v>
      </c>
      <c r="F555" s="97" t="s">
        <v>2214</v>
      </c>
      <c r="G555" s="98">
        <v>50</v>
      </c>
      <c r="H555" s="98">
        <v>5.5</v>
      </c>
      <c r="I555" s="98">
        <v>5.5</v>
      </c>
      <c r="J555" s="99">
        <v>0.81</v>
      </c>
      <c r="K555" s="99">
        <v>1.58</v>
      </c>
      <c r="L555" s="100">
        <v>-2.2000000000000002</v>
      </c>
      <c r="M555" s="101">
        <v>43282</v>
      </c>
      <c r="N555" s="100">
        <v>-2.2000000000000002</v>
      </c>
      <c r="O555" s="97" t="s">
        <v>2492</v>
      </c>
      <c r="P555" s="97" t="s">
        <v>3361</v>
      </c>
      <c r="Q555" s="102"/>
      <c r="R555" s="100">
        <v>-2.9400000000000004</v>
      </c>
      <c r="S555" s="102"/>
      <c r="T555" s="103">
        <v>3</v>
      </c>
      <c r="U555" s="103">
        <v>3</v>
      </c>
      <c r="V555" s="104">
        <v>2.5</v>
      </c>
      <c r="W555" s="105">
        <v>0.46</v>
      </c>
      <c r="X555" s="106">
        <v>125</v>
      </c>
      <c r="Y555" s="104">
        <v>0</v>
      </c>
      <c r="Z555" s="105">
        <v>0</v>
      </c>
      <c r="AA555" s="106">
        <v>0</v>
      </c>
    </row>
    <row r="556" spans="1:27" ht="15.75" customHeight="1" x14ac:dyDescent="0.25">
      <c r="A556" s="96" t="s">
        <v>2490</v>
      </c>
      <c r="B556" s="96" t="s">
        <v>2499</v>
      </c>
      <c r="C556" s="96" t="s">
        <v>2215</v>
      </c>
      <c r="F556" s="97" t="s">
        <v>2215</v>
      </c>
      <c r="G556" s="98">
        <v>50</v>
      </c>
      <c r="H556" s="98">
        <v>6.5</v>
      </c>
      <c r="I556" s="98">
        <v>6.5</v>
      </c>
      <c r="J556" s="99">
        <v>0.83</v>
      </c>
      <c r="K556" s="99">
        <v>1.72</v>
      </c>
      <c r="L556" s="100">
        <v>-2.2000000000000002</v>
      </c>
      <c r="M556" s="101">
        <v>43282</v>
      </c>
      <c r="N556" s="100">
        <v>-2.2000000000000002</v>
      </c>
      <c r="O556" s="97" t="s">
        <v>2492</v>
      </c>
      <c r="P556" s="97" t="s">
        <v>3362</v>
      </c>
      <c r="Q556" s="102"/>
      <c r="R556" s="100">
        <v>-2.9400000000000004</v>
      </c>
      <c r="S556" s="102"/>
      <c r="T556" s="103">
        <v>3</v>
      </c>
      <c r="U556" s="103">
        <v>3</v>
      </c>
      <c r="V556" s="104">
        <v>2.6</v>
      </c>
      <c r="W556" s="105">
        <v>0.41</v>
      </c>
      <c r="X556" s="106">
        <v>130</v>
      </c>
      <c r="Y556" s="104">
        <v>0</v>
      </c>
      <c r="Z556" s="105">
        <v>0</v>
      </c>
      <c r="AA556" s="106">
        <v>0</v>
      </c>
    </row>
    <row r="557" spans="1:27" ht="15.75" customHeight="1" x14ac:dyDescent="0.25">
      <c r="A557" s="96" t="s">
        <v>2490</v>
      </c>
      <c r="B557" s="96" t="s">
        <v>2499</v>
      </c>
      <c r="C557" s="96" t="s">
        <v>2216</v>
      </c>
      <c r="F557" s="97" t="s">
        <v>2216</v>
      </c>
      <c r="G557" s="98">
        <v>50</v>
      </c>
      <c r="H557" s="98">
        <v>7.3</v>
      </c>
      <c r="I557" s="98">
        <v>7.3</v>
      </c>
      <c r="J557" s="99">
        <v>0.7</v>
      </c>
      <c r="K557" s="99">
        <v>1.83</v>
      </c>
      <c r="L557" s="100">
        <v>-2.2000000000000002</v>
      </c>
      <c r="M557" s="101">
        <v>43282</v>
      </c>
      <c r="N557" s="100">
        <v>-2.2000000000000002</v>
      </c>
      <c r="O557" s="97" t="s">
        <v>2492</v>
      </c>
      <c r="P557" s="97" t="s">
        <v>3363</v>
      </c>
      <c r="Q557" s="102"/>
      <c r="R557" s="100">
        <v>-2.9400000000000004</v>
      </c>
      <c r="S557" s="102"/>
      <c r="T557" s="103">
        <v>3</v>
      </c>
      <c r="U557" s="103">
        <v>3</v>
      </c>
      <c r="V557" s="104">
        <v>3.3</v>
      </c>
      <c r="W557" s="105">
        <v>0.46</v>
      </c>
      <c r="X557" s="106">
        <v>165</v>
      </c>
      <c r="Y557" s="104">
        <v>0.5</v>
      </c>
      <c r="Z557" s="105">
        <v>7.0000000000000007E-2</v>
      </c>
      <c r="AA557" s="106">
        <v>25</v>
      </c>
    </row>
    <row r="558" spans="1:27" ht="15.75" customHeight="1" x14ac:dyDescent="0.25">
      <c r="A558" s="96" t="s">
        <v>2490</v>
      </c>
      <c r="B558" s="96" t="s">
        <v>2499</v>
      </c>
      <c r="C558" s="96" t="s">
        <v>2217</v>
      </c>
      <c r="F558" s="97" t="s">
        <v>2217</v>
      </c>
      <c r="G558" s="98">
        <v>50</v>
      </c>
      <c r="H558" s="98">
        <v>7.2</v>
      </c>
      <c r="I558" s="98">
        <v>7.2</v>
      </c>
      <c r="J558" s="99">
        <v>0.76</v>
      </c>
      <c r="K558" s="99">
        <v>1.75</v>
      </c>
      <c r="L558" s="100">
        <v>-2.2000000000000002</v>
      </c>
      <c r="M558" s="101">
        <v>43282</v>
      </c>
      <c r="N558" s="100">
        <v>-2.2000000000000002</v>
      </c>
      <c r="O558" s="97" t="s">
        <v>2492</v>
      </c>
      <c r="P558" s="97" t="s">
        <v>3364</v>
      </c>
      <c r="Q558" s="102"/>
      <c r="R558" s="100">
        <v>-2.9400000000000004</v>
      </c>
      <c r="S558" s="102"/>
      <c r="T558" s="103">
        <v>3</v>
      </c>
      <c r="U558" s="103">
        <v>3</v>
      </c>
      <c r="V558" s="104">
        <v>3</v>
      </c>
      <c r="W558" s="105">
        <v>0.43</v>
      </c>
      <c r="X558" s="106">
        <v>150</v>
      </c>
      <c r="Y558" s="104">
        <v>0.4</v>
      </c>
      <c r="Z558" s="105">
        <v>0.05</v>
      </c>
      <c r="AA558" s="106">
        <v>20</v>
      </c>
    </row>
    <row r="559" spans="1:27" ht="15.75" customHeight="1" x14ac:dyDescent="0.25">
      <c r="A559" s="96" t="s">
        <v>2490</v>
      </c>
      <c r="B559" s="96" t="s">
        <v>2499</v>
      </c>
      <c r="C559" s="96" t="s">
        <v>2218</v>
      </c>
      <c r="F559" s="97" t="s">
        <v>2218</v>
      </c>
      <c r="G559" s="98">
        <v>53.5</v>
      </c>
      <c r="H559" s="98">
        <v>6.9</v>
      </c>
      <c r="I559" s="98">
        <v>6.9</v>
      </c>
      <c r="J559" s="99">
        <v>0.79</v>
      </c>
      <c r="K559" s="99">
        <v>1.47</v>
      </c>
      <c r="L559" s="100">
        <v>-2.2000000000000002</v>
      </c>
      <c r="M559" s="101">
        <v>43282</v>
      </c>
      <c r="N559" s="100">
        <v>-2.2000000000000002</v>
      </c>
      <c r="O559" s="97" t="s">
        <v>2492</v>
      </c>
      <c r="P559" s="97" t="s">
        <v>3365</v>
      </c>
      <c r="Q559" s="102"/>
      <c r="R559" s="100">
        <v>-2.9400000000000004</v>
      </c>
      <c r="S559" s="102"/>
      <c r="T559" s="103">
        <v>3</v>
      </c>
      <c r="U559" s="103">
        <v>3</v>
      </c>
      <c r="V559" s="104">
        <v>1.9</v>
      </c>
      <c r="W559" s="105">
        <v>0.28000000000000003</v>
      </c>
      <c r="X559" s="106">
        <v>102</v>
      </c>
      <c r="Y559" s="104">
        <v>0.3</v>
      </c>
      <c r="Z559" s="105">
        <v>0.04</v>
      </c>
      <c r="AA559" s="106">
        <v>16</v>
      </c>
    </row>
    <row r="560" spans="1:27" ht="15.75" customHeight="1" x14ac:dyDescent="0.25">
      <c r="A560" s="96" t="s">
        <v>2490</v>
      </c>
      <c r="B560" s="96" t="s">
        <v>2499</v>
      </c>
      <c r="C560" s="96" t="s">
        <v>2219</v>
      </c>
      <c r="F560" s="97" t="s">
        <v>2219</v>
      </c>
      <c r="G560" s="98">
        <v>39.5</v>
      </c>
      <c r="H560" s="98">
        <v>6.1</v>
      </c>
      <c r="I560" s="98">
        <v>6.1</v>
      </c>
      <c r="J560" s="99">
        <v>0.85</v>
      </c>
      <c r="K560" s="99">
        <v>1.5</v>
      </c>
      <c r="L560" s="100">
        <v>-2.2000000000000002</v>
      </c>
      <c r="M560" s="101">
        <v>43282</v>
      </c>
      <c r="N560" s="100">
        <v>-2.2000000000000002</v>
      </c>
      <c r="O560" s="97" t="s">
        <v>2492</v>
      </c>
      <c r="P560" s="97" t="s">
        <v>3366</v>
      </c>
      <c r="Q560" s="102"/>
      <c r="R560" s="100">
        <v>-2.9400000000000004</v>
      </c>
      <c r="S560" s="102"/>
      <c r="T560" s="103">
        <v>3</v>
      </c>
      <c r="U560" s="103">
        <v>3</v>
      </c>
      <c r="V560" s="104">
        <v>2</v>
      </c>
      <c r="W560" s="105">
        <v>0.33</v>
      </c>
      <c r="X560" s="106">
        <v>79</v>
      </c>
      <c r="Y560" s="104">
        <v>0.1</v>
      </c>
      <c r="Z560" s="105">
        <v>0.02</v>
      </c>
      <c r="AA560" s="106">
        <v>4</v>
      </c>
    </row>
    <row r="561" spans="1:27" ht="15.75" customHeight="1" x14ac:dyDescent="0.25">
      <c r="A561" s="96" t="s">
        <v>2490</v>
      </c>
      <c r="B561" s="96" t="s">
        <v>2499</v>
      </c>
      <c r="C561" s="96" t="s">
        <v>2220</v>
      </c>
      <c r="F561" s="97" t="s">
        <v>2220</v>
      </c>
      <c r="G561" s="98">
        <v>36</v>
      </c>
      <c r="H561" s="98">
        <v>5.9</v>
      </c>
      <c r="I561" s="98">
        <v>5.9</v>
      </c>
      <c r="J561" s="99">
        <v>0.82</v>
      </c>
      <c r="K561" s="99">
        <v>1.39</v>
      </c>
      <c r="L561" s="100">
        <v>-2.2000000000000002</v>
      </c>
      <c r="M561" s="101">
        <v>43282</v>
      </c>
      <c r="N561" s="100">
        <v>-2.2000000000000002</v>
      </c>
      <c r="O561" s="97" t="s">
        <v>2492</v>
      </c>
      <c r="P561" s="97" t="s">
        <v>3367</v>
      </c>
      <c r="Q561" s="102"/>
      <c r="R561" s="100">
        <v>-2.9400000000000004</v>
      </c>
      <c r="S561" s="102"/>
      <c r="T561" s="103">
        <v>3</v>
      </c>
      <c r="U561" s="103">
        <v>3</v>
      </c>
      <c r="V561" s="104">
        <v>1.8</v>
      </c>
      <c r="W561" s="105">
        <v>0.32</v>
      </c>
      <c r="X561" s="106">
        <v>65</v>
      </c>
      <c r="Y561" s="104">
        <v>0</v>
      </c>
      <c r="Z561" s="105">
        <v>0.01</v>
      </c>
      <c r="AA561" s="106">
        <v>0</v>
      </c>
    </row>
    <row r="562" spans="1:27" ht="15.75" customHeight="1" x14ac:dyDescent="0.25">
      <c r="A562" s="96" t="s">
        <v>2490</v>
      </c>
      <c r="B562" s="96" t="s">
        <v>2499</v>
      </c>
      <c r="C562" s="96" t="s">
        <v>2252</v>
      </c>
      <c r="F562" s="97" t="s">
        <v>2252</v>
      </c>
      <c r="G562" s="98">
        <v>52.5</v>
      </c>
      <c r="H562" s="98">
        <v>5.4</v>
      </c>
      <c r="I562" s="98">
        <v>5.4</v>
      </c>
      <c r="J562" s="99">
        <v>0.85</v>
      </c>
      <c r="K562" s="99">
        <v>1.57</v>
      </c>
      <c r="L562" s="100">
        <v>-2.2000000000000002</v>
      </c>
      <c r="M562" s="101">
        <v>43282</v>
      </c>
      <c r="N562" s="100">
        <v>-2.2000000000000002</v>
      </c>
      <c r="O562" s="97" t="s">
        <v>2492</v>
      </c>
      <c r="P562" s="97" t="s">
        <v>3368</v>
      </c>
      <c r="Q562" s="102"/>
      <c r="R562" s="100">
        <v>-2.9400000000000004</v>
      </c>
      <c r="S562" s="102"/>
      <c r="T562" s="103">
        <v>2</v>
      </c>
      <c r="U562" s="103">
        <v>2</v>
      </c>
      <c r="V562" s="104">
        <v>1.5</v>
      </c>
      <c r="W562" s="105">
        <v>0.28999999999999998</v>
      </c>
      <c r="X562" s="106">
        <v>79</v>
      </c>
      <c r="Y562" s="104">
        <v>0.2</v>
      </c>
      <c r="Z562" s="105">
        <v>0.03</v>
      </c>
      <c r="AA562" s="106">
        <v>11</v>
      </c>
    </row>
    <row r="563" spans="1:27" ht="15.75" customHeight="1" x14ac:dyDescent="0.25">
      <c r="A563" s="96" t="s">
        <v>2490</v>
      </c>
      <c r="B563" s="96" t="s">
        <v>2499</v>
      </c>
      <c r="C563" s="96" t="s">
        <v>2253</v>
      </c>
      <c r="F563" s="97" t="s">
        <v>2253</v>
      </c>
      <c r="G563" s="98">
        <v>29</v>
      </c>
      <c r="H563" s="98">
        <v>6.7</v>
      </c>
      <c r="I563" s="98">
        <v>6.7</v>
      </c>
      <c r="J563" s="99">
        <v>0.85</v>
      </c>
      <c r="K563" s="99">
        <v>1.24</v>
      </c>
      <c r="L563" s="100">
        <v>-2.2000000000000002</v>
      </c>
      <c r="M563" s="101">
        <v>43282</v>
      </c>
      <c r="N563" s="100">
        <v>-2.2000000000000002</v>
      </c>
      <c r="O563" s="97" t="s">
        <v>2492</v>
      </c>
      <c r="P563" s="97" t="s">
        <v>3369</v>
      </c>
      <c r="Q563" s="102"/>
      <c r="R563" s="100">
        <v>-2.9400000000000004</v>
      </c>
      <c r="S563" s="102"/>
      <c r="T563" s="103">
        <v>2</v>
      </c>
      <c r="U563" s="103">
        <v>2</v>
      </c>
      <c r="V563" s="104">
        <v>1.3</v>
      </c>
      <c r="W563" s="105">
        <v>0.2</v>
      </c>
      <c r="X563" s="106">
        <v>38</v>
      </c>
      <c r="Y563" s="104">
        <v>0.4</v>
      </c>
      <c r="Z563" s="105">
        <v>0.06</v>
      </c>
      <c r="AA563" s="106">
        <v>12</v>
      </c>
    </row>
    <row r="564" spans="1:27" ht="15.75" customHeight="1" x14ac:dyDescent="0.25">
      <c r="A564" s="96" t="s">
        <v>2490</v>
      </c>
      <c r="B564" s="96" t="s">
        <v>2499</v>
      </c>
      <c r="C564" s="96" t="s">
        <v>2246</v>
      </c>
      <c r="F564" s="97" t="s">
        <v>2246</v>
      </c>
      <c r="G564" s="98">
        <v>35.5</v>
      </c>
      <c r="H564" s="98">
        <v>3.6</v>
      </c>
      <c r="I564" s="98">
        <v>3.6</v>
      </c>
      <c r="J564" s="99">
        <v>0.31</v>
      </c>
      <c r="K564" s="99">
        <v>0.95</v>
      </c>
      <c r="L564" s="100">
        <v>-1.97</v>
      </c>
      <c r="M564" s="101">
        <v>43282</v>
      </c>
      <c r="N564" s="100">
        <v>-1.97</v>
      </c>
      <c r="O564" s="97" t="s">
        <v>2492</v>
      </c>
      <c r="P564" s="97" t="s">
        <v>3370</v>
      </c>
      <c r="Q564" s="102"/>
      <c r="R564" s="100">
        <v>-2.6700000000000004</v>
      </c>
      <c r="S564" s="102"/>
      <c r="T564" s="103">
        <v>2.4</v>
      </c>
      <c r="U564" s="103">
        <v>2.4</v>
      </c>
      <c r="V564" s="104">
        <v>1.2</v>
      </c>
      <c r="W564" s="105">
        <v>0.35</v>
      </c>
      <c r="X564" s="106">
        <v>43</v>
      </c>
      <c r="Y564" s="104">
        <v>0.6</v>
      </c>
      <c r="Z564" s="105">
        <v>0.17</v>
      </c>
      <c r="AA564" s="106">
        <v>21</v>
      </c>
    </row>
    <row r="565" spans="1:27" ht="15.75" customHeight="1" x14ac:dyDescent="0.25">
      <c r="A565" s="96" t="s">
        <v>2490</v>
      </c>
      <c r="B565" s="96" t="s">
        <v>2499</v>
      </c>
      <c r="C565" s="96" t="s">
        <v>2247</v>
      </c>
      <c r="F565" s="97" t="s">
        <v>2247</v>
      </c>
      <c r="G565" s="98">
        <v>41</v>
      </c>
      <c r="H565" s="98">
        <v>5.0999999999999996</v>
      </c>
      <c r="I565" s="98">
        <v>5.0999999999999996</v>
      </c>
      <c r="J565" s="99">
        <v>0.57999999999999996</v>
      </c>
      <c r="K565" s="99">
        <v>1.08</v>
      </c>
      <c r="L565" s="100">
        <v>-1.97</v>
      </c>
      <c r="M565" s="101">
        <v>43282</v>
      </c>
      <c r="N565" s="100">
        <v>-1.97</v>
      </c>
      <c r="O565" s="97" t="s">
        <v>2492</v>
      </c>
      <c r="P565" s="97" t="s">
        <v>3371</v>
      </c>
      <c r="Q565" s="102"/>
      <c r="R565" s="100">
        <v>-2.6700000000000004</v>
      </c>
      <c r="S565" s="102"/>
      <c r="T565" s="103">
        <v>3</v>
      </c>
      <c r="U565" s="103">
        <v>3</v>
      </c>
      <c r="V565" s="104">
        <v>1.3</v>
      </c>
      <c r="W565" s="105">
        <v>0.25</v>
      </c>
      <c r="X565" s="106">
        <v>53</v>
      </c>
      <c r="Y565" s="104">
        <v>0.3</v>
      </c>
      <c r="Z565" s="105">
        <v>0.06</v>
      </c>
      <c r="AA565" s="106">
        <v>12</v>
      </c>
    </row>
    <row r="566" spans="1:27" ht="15.75" customHeight="1" x14ac:dyDescent="0.25">
      <c r="A566" s="96" t="s">
        <v>2490</v>
      </c>
      <c r="B566" s="96" t="s">
        <v>2499</v>
      </c>
      <c r="C566" s="96" t="s">
        <v>2248</v>
      </c>
      <c r="F566" s="97" t="s">
        <v>2248</v>
      </c>
      <c r="G566" s="98">
        <v>31</v>
      </c>
      <c r="H566" s="98">
        <v>4.4000000000000004</v>
      </c>
      <c r="I566" s="98">
        <v>4.4000000000000004</v>
      </c>
      <c r="J566" s="99">
        <v>0.48</v>
      </c>
      <c r="K566" s="99">
        <v>1.25</v>
      </c>
      <c r="L566" s="100">
        <v>-1.97</v>
      </c>
      <c r="M566" s="101">
        <v>43282</v>
      </c>
      <c r="N566" s="100">
        <v>-1.97</v>
      </c>
      <c r="O566" s="97" t="s">
        <v>2492</v>
      </c>
      <c r="P566" s="97" t="s">
        <v>3372</v>
      </c>
      <c r="Q566" s="102"/>
      <c r="R566" s="100">
        <v>-2.6700000000000004</v>
      </c>
      <c r="S566" s="102"/>
      <c r="T566" s="103">
        <v>2.93</v>
      </c>
      <c r="U566" s="103">
        <v>2.93</v>
      </c>
      <c r="V566" s="104">
        <v>1.6</v>
      </c>
      <c r="W566" s="105">
        <v>0.36</v>
      </c>
      <c r="X566" s="106">
        <v>50</v>
      </c>
      <c r="Y566" s="104">
        <v>0.3</v>
      </c>
      <c r="Z566" s="105">
        <v>0.06</v>
      </c>
      <c r="AA566" s="106">
        <v>9</v>
      </c>
    </row>
    <row r="567" spans="1:27" ht="15.75" customHeight="1" x14ac:dyDescent="0.25">
      <c r="A567" s="96" t="s">
        <v>2490</v>
      </c>
      <c r="B567" s="96" t="s">
        <v>2499</v>
      </c>
      <c r="C567" s="96" t="s">
        <v>2273</v>
      </c>
      <c r="F567" s="97" t="s">
        <v>2273</v>
      </c>
      <c r="G567" s="98">
        <v>15</v>
      </c>
      <c r="H567" s="98">
        <v>5.2</v>
      </c>
      <c r="I567" s="98">
        <v>5.2</v>
      </c>
      <c r="J567" s="99">
        <v>0.42</v>
      </c>
      <c r="K567" s="99">
        <v>1.3</v>
      </c>
      <c r="L567" s="100">
        <v>-1.97</v>
      </c>
      <c r="M567" s="101">
        <v>43282</v>
      </c>
      <c r="N567" s="100">
        <v>-1.97</v>
      </c>
      <c r="O567" s="97" t="s">
        <v>2492</v>
      </c>
      <c r="P567" s="97" t="s">
        <v>3373</v>
      </c>
      <c r="Q567" s="102"/>
      <c r="R567" s="100">
        <v>-2.6700000000000004</v>
      </c>
      <c r="S567" s="102"/>
      <c r="T567" s="103">
        <v>3</v>
      </c>
      <c r="U567" s="103">
        <v>3</v>
      </c>
      <c r="V567" s="104">
        <v>2.4</v>
      </c>
      <c r="W567" s="105">
        <v>0.47</v>
      </c>
      <c r="X567" s="106">
        <v>36</v>
      </c>
      <c r="Y567" s="104">
        <v>0.6</v>
      </c>
      <c r="Z567" s="105">
        <v>0.12</v>
      </c>
      <c r="AA567" s="106">
        <v>9</v>
      </c>
    </row>
    <row r="568" spans="1:27" ht="15.75" customHeight="1" x14ac:dyDescent="0.25">
      <c r="A568" s="96" t="s">
        <v>2490</v>
      </c>
      <c r="B568" s="96" t="s">
        <v>2499</v>
      </c>
      <c r="C568" s="96" t="s">
        <v>2199</v>
      </c>
      <c r="F568" s="97" t="s">
        <v>2199</v>
      </c>
      <c r="G568" s="98">
        <v>32.5</v>
      </c>
      <c r="H568" s="98">
        <v>3.9</v>
      </c>
      <c r="I568" s="98">
        <v>3.9</v>
      </c>
      <c r="J568" s="99">
        <v>0.56000000000000005</v>
      </c>
      <c r="K568" s="99">
        <v>1.25</v>
      </c>
      <c r="L568" s="100">
        <v>-1.97</v>
      </c>
      <c r="M568" s="101">
        <v>43282</v>
      </c>
      <c r="N568" s="100">
        <v>-1.97</v>
      </c>
      <c r="O568" s="97" t="s">
        <v>2492</v>
      </c>
      <c r="P568" s="97" t="s">
        <v>3374</v>
      </c>
      <c r="Q568" s="102"/>
      <c r="R568" s="100">
        <v>-2.6700000000000004</v>
      </c>
      <c r="S568" s="102"/>
      <c r="T568" s="103">
        <v>2.7</v>
      </c>
      <c r="U568" s="103">
        <v>2.7</v>
      </c>
      <c r="V568" s="104">
        <v>1.4</v>
      </c>
      <c r="W568" s="105">
        <v>0.37</v>
      </c>
      <c r="X568" s="106">
        <v>46</v>
      </c>
      <c r="Y568" s="104">
        <v>0.1</v>
      </c>
      <c r="Z568" s="105">
        <v>0.03</v>
      </c>
      <c r="AA568" s="106">
        <v>3</v>
      </c>
    </row>
    <row r="569" spans="1:27" ht="15.75" customHeight="1" x14ac:dyDescent="0.25">
      <c r="A569" s="96" t="s">
        <v>2490</v>
      </c>
      <c r="B569" s="96" t="s">
        <v>2499</v>
      </c>
      <c r="C569" s="96" t="s">
        <v>2200</v>
      </c>
      <c r="F569" s="97" t="s">
        <v>2200</v>
      </c>
      <c r="G569" s="98">
        <v>43</v>
      </c>
      <c r="H569" s="98">
        <v>5.2</v>
      </c>
      <c r="I569" s="98">
        <v>5.2</v>
      </c>
      <c r="J569" s="99">
        <v>0.55000000000000004</v>
      </c>
      <c r="K569" s="99">
        <v>1.1000000000000001</v>
      </c>
      <c r="L569" s="100">
        <v>-1.97</v>
      </c>
      <c r="M569" s="101">
        <v>43282</v>
      </c>
      <c r="N569" s="100">
        <v>-1.97</v>
      </c>
      <c r="O569" s="97" t="s">
        <v>2492</v>
      </c>
      <c r="P569" s="97" t="s">
        <v>3375</v>
      </c>
      <c r="Q569" s="102"/>
      <c r="R569" s="100">
        <v>-2.6700000000000004</v>
      </c>
      <c r="S569" s="102"/>
      <c r="T569" s="103">
        <v>2.9</v>
      </c>
      <c r="U569" s="103">
        <v>2.9</v>
      </c>
      <c r="V569" s="104">
        <v>2</v>
      </c>
      <c r="W569" s="105">
        <v>0.38</v>
      </c>
      <c r="X569" s="106">
        <v>86</v>
      </c>
      <c r="Y569" s="104">
        <v>0.5</v>
      </c>
      <c r="Z569" s="105">
        <v>0.1</v>
      </c>
      <c r="AA569" s="106">
        <v>22</v>
      </c>
    </row>
    <row r="570" spans="1:27" ht="15.75" customHeight="1" x14ac:dyDescent="0.25">
      <c r="A570" s="96" t="s">
        <v>2490</v>
      </c>
      <c r="B570" s="96" t="s">
        <v>2499</v>
      </c>
      <c r="C570" s="96" t="s">
        <v>2187</v>
      </c>
      <c r="F570" s="97" t="s">
        <v>2187</v>
      </c>
      <c r="G570" s="98">
        <v>22.5</v>
      </c>
      <c r="H570" s="98">
        <v>3.8</v>
      </c>
      <c r="I570" s="98">
        <v>3.8</v>
      </c>
      <c r="J570" s="99">
        <v>0.66</v>
      </c>
      <c r="K570" s="99">
        <v>1.08</v>
      </c>
      <c r="L570" s="100">
        <v>-1.97</v>
      </c>
      <c r="M570" s="101">
        <v>43282</v>
      </c>
      <c r="N570" s="100">
        <v>-1.97</v>
      </c>
      <c r="O570" s="97" t="s">
        <v>2492</v>
      </c>
      <c r="P570" s="97" t="s">
        <v>3376</v>
      </c>
      <c r="Q570" s="102"/>
      <c r="R570" s="100">
        <v>-2.6700000000000004</v>
      </c>
      <c r="S570" s="102"/>
      <c r="T570" s="103">
        <v>2.7</v>
      </c>
      <c r="U570" s="103">
        <v>2.7</v>
      </c>
      <c r="V570" s="104">
        <v>1</v>
      </c>
      <c r="W570" s="105">
        <v>0.27</v>
      </c>
      <c r="X570" s="106">
        <v>23</v>
      </c>
      <c r="Y570" s="104">
        <v>0</v>
      </c>
      <c r="Z570" s="105">
        <v>0</v>
      </c>
      <c r="AA570" s="106">
        <v>0</v>
      </c>
    </row>
    <row r="571" spans="1:27" ht="15.75" customHeight="1" x14ac:dyDescent="0.25">
      <c r="A571" s="96" t="s">
        <v>2490</v>
      </c>
      <c r="B571" s="96" t="s">
        <v>2499</v>
      </c>
      <c r="C571" s="96" t="s">
        <v>2201</v>
      </c>
      <c r="F571" s="97" t="s">
        <v>2201</v>
      </c>
      <c r="G571" s="98">
        <v>47</v>
      </c>
      <c r="H571" s="98">
        <v>4.2</v>
      </c>
      <c r="I571" s="98">
        <v>4.2</v>
      </c>
      <c r="J571" s="99">
        <v>0.56000000000000005</v>
      </c>
      <c r="K571" s="99">
        <v>1.03</v>
      </c>
      <c r="L571" s="100">
        <v>-1.97</v>
      </c>
      <c r="M571" s="101">
        <v>43282</v>
      </c>
      <c r="N571" s="100">
        <v>-1.97</v>
      </c>
      <c r="O571" s="97" t="s">
        <v>2492</v>
      </c>
      <c r="P571" s="97" t="s">
        <v>3377</v>
      </c>
      <c r="Q571" s="102"/>
      <c r="R571" s="100">
        <v>-2.6700000000000004</v>
      </c>
      <c r="S571" s="102"/>
      <c r="T571" s="103">
        <v>2.8</v>
      </c>
      <c r="U571" s="103">
        <v>2.8</v>
      </c>
      <c r="V571" s="104">
        <v>1.2</v>
      </c>
      <c r="W571" s="105">
        <v>0.3</v>
      </c>
      <c r="X571" s="106">
        <v>56</v>
      </c>
      <c r="Y571" s="104">
        <v>0.1</v>
      </c>
      <c r="Z571" s="105">
        <v>0.03</v>
      </c>
      <c r="AA571" s="106">
        <v>5</v>
      </c>
    </row>
    <row r="572" spans="1:27" ht="15.75" customHeight="1" x14ac:dyDescent="0.25">
      <c r="A572" s="96" t="s">
        <v>2490</v>
      </c>
      <c r="B572" s="96" t="s">
        <v>2499</v>
      </c>
      <c r="C572" s="96" t="s">
        <v>2202</v>
      </c>
      <c r="F572" s="97" t="s">
        <v>2202</v>
      </c>
      <c r="G572" s="98">
        <v>33.5</v>
      </c>
      <c r="H572" s="98">
        <v>2.2999999999999998</v>
      </c>
      <c r="I572" s="98">
        <v>2.2999999999999998</v>
      </c>
      <c r="J572" s="99">
        <v>0.52</v>
      </c>
      <c r="K572" s="99">
        <v>0.85</v>
      </c>
      <c r="L572" s="100">
        <v>-1.97</v>
      </c>
      <c r="M572" s="101">
        <v>43282</v>
      </c>
      <c r="N572" s="100">
        <v>-1.97</v>
      </c>
      <c r="O572" s="97" t="s">
        <v>2492</v>
      </c>
      <c r="P572" s="97" t="s">
        <v>3378</v>
      </c>
      <c r="Q572" s="102"/>
      <c r="R572" s="100">
        <v>-2.6700000000000004</v>
      </c>
      <c r="S572" s="102"/>
      <c r="T572" s="103">
        <v>1.25</v>
      </c>
      <c r="U572" s="103">
        <v>1.25</v>
      </c>
      <c r="V572" s="104">
        <v>0.6</v>
      </c>
      <c r="W572" s="105">
        <v>0.28000000000000003</v>
      </c>
      <c r="X572" s="106">
        <v>20</v>
      </c>
      <c r="Y572" s="104">
        <v>0.2</v>
      </c>
      <c r="Z572" s="105">
        <v>0.1</v>
      </c>
      <c r="AA572" s="106">
        <v>7</v>
      </c>
    </row>
    <row r="573" spans="1:27" ht="15.75" customHeight="1" x14ac:dyDescent="0.25">
      <c r="A573" s="96" t="s">
        <v>2490</v>
      </c>
      <c r="B573" s="96" t="s">
        <v>2499</v>
      </c>
      <c r="C573" s="96" t="s">
        <v>2267</v>
      </c>
      <c r="F573" s="97" t="s">
        <v>2267</v>
      </c>
      <c r="G573" s="98">
        <v>36</v>
      </c>
      <c r="H573" s="98">
        <v>9</v>
      </c>
      <c r="I573" s="98">
        <v>9</v>
      </c>
      <c r="J573" s="99">
        <v>0.66</v>
      </c>
      <c r="K573" s="99">
        <v>1.35</v>
      </c>
      <c r="L573" s="100">
        <v>-2.21</v>
      </c>
      <c r="M573" s="101">
        <v>43282</v>
      </c>
      <c r="N573" s="100">
        <v>-2.21</v>
      </c>
      <c r="O573" s="97" t="s">
        <v>2492</v>
      </c>
      <c r="P573" s="97" t="s">
        <v>3379</v>
      </c>
      <c r="Q573" s="102"/>
      <c r="R573" s="100">
        <v>-3.1900000000000004</v>
      </c>
      <c r="S573" s="102"/>
      <c r="T573" s="103">
        <v>3</v>
      </c>
      <c r="U573" s="103">
        <v>3</v>
      </c>
      <c r="V573" s="104">
        <v>3.3</v>
      </c>
      <c r="W573" s="105">
        <v>0.37</v>
      </c>
      <c r="X573" s="106">
        <v>119</v>
      </c>
      <c r="Y573" s="104">
        <v>1.9</v>
      </c>
      <c r="Z573" s="105">
        <v>0.21</v>
      </c>
      <c r="AA573" s="106">
        <v>68</v>
      </c>
    </row>
    <row r="574" spans="1:27" ht="15.75" customHeight="1" x14ac:dyDescent="0.25">
      <c r="A574" s="96" t="s">
        <v>2490</v>
      </c>
      <c r="B574" s="96" t="s">
        <v>2499</v>
      </c>
      <c r="C574" s="96" t="s">
        <v>2268</v>
      </c>
      <c r="F574" s="97" t="s">
        <v>2268</v>
      </c>
      <c r="G574" s="98">
        <v>30</v>
      </c>
      <c r="H574" s="98">
        <v>9.9</v>
      </c>
      <c r="I574" s="98">
        <v>9.9</v>
      </c>
      <c r="J574" s="99">
        <v>0.73</v>
      </c>
      <c r="K574" s="99">
        <v>1.22</v>
      </c>
      <c r="L574" s="100">
        <v>-2.21</v>
      </c>
      <c r="M574" s="101">
        <v>43282</v>
      </c>
      <c r="N574" s="100">
        <v>-2.21</v>
      </c>
      <c r="O574" s="97" t="s">
        <v>2492</v>
      </c>
      <c r="P574" s="97" t="s">
        <v>3380</v>
      </c>
      <c r="Q574" s="102"/>
      <c r="R574" s="100">
        <v>-3.1900000000000004</v>
      </c>
      <c r="S574" s="102"/>
      <c r="T574" s="103">
        <v>3</v>
      </c>
      <c r="U574" s="103">
        <v>3</v>
      </c>
      <c r="V574" s="104">
        <v>3.9</v>
      </c>
      <c r="W574" s="105">
        <v>0.4</v>
      </c>
      <c r="X574" s="106">
        <v>117</v>
      </c>
      <c r="Y574" s="104">
        <v>2.4</v>
      </c>
      <c r="Z574" s="105">
        <v>0.24</v>
      </c>
      <c r="AA574" s="106">
        <v>72</v>
      </c>
    </row>
    <row r="575" spans="1:27" ht="15.75" customHeight="1" x14ac:dyDescent="0.25">
      <c r="A575" s="96" t="s">
        <v>2490</v>
      </c>
      <c r="B575" s="96" t="s">
        <v>2499</v>
      </c>
      <c r="C575" s="96" t="s">
        <v>2192</v>
      </c>
      <c r="F575" s="97" t="s">
        <v>2192</v>
      </c>
      <c r="G575" s="98">
        <v>37.5</v>
      </c>
      <c r="H575" s="98">
        <v>3.3</v>
      </c>
      <c r="I575" s="98">
        <v>3.3</v>
      </c>
      <c r="J575" s="99">
        <v>0.34</v>
      </c>
      <c r="K575" s="99">
        <v>1.1100000000000001</v>
      </c>
      <c r="L575" s="100">
        <v>-2.54</v>
      </c>
      <c r="M575" s="101">
        <v>43282</v>
      </c>
      <c r="N575" s="100">
        <v>-2.54</v>
      </c>
      <c r="O575" s="97" t="s">
        <v>2492</v>
      </c>
      <c r="P575" s="97" t="s">
        <v>3381</v>
      </c>
      <c r="Q575" s="102"/>
      <c r="R575" s="100">
        <v>-3.24</v>
      </c>
      <c r="S575" s="102"/>
      <c r="T575" s="103">
        <v>2</v>
      </c>
      <c r="U575" s="103">
        <v>2</v>
      </c>
      <c r="V575" s="104">
        <v>1.6</v>
      </c>
      <c r="W575" s="105">
        <v>0.49</v>
      </c>
      <c r="X575" s="106">
        <v>60</v>
      </c>
      <c r="Y575" s="104">
        <v>0.5</v>
      </c>
      <c r="Z575" s="105">
        <v>0.17</v>
      </c>
      <c r="AA575" s="106">
        <v>19</v>
      </c>
    </row>
    <row r="576" spans="1:27" ht="15.75" customHeight="1" x14ac:dyDescent="0.25">
      <c r="A576" s="96" t="s">
        <v>2490</v>
      </c>
      <c r="B576" s="96" t="s">
        <v>2499</v>
      </c>
      <c r="C576" s="96" t="s">
        <v>2193</v>
      </c>
      <c r="F576" s="97" t="s">
        <v>2193</v>
      </c>
      <c r="G576" s="98">
        <v>42.5</v>
      </c>
      <c r="H576" s="98">
        <v>3</v>
      </c>
      <c r="I576" s="98">
        <v>3</v>
      </c>
      <c r="J576" s="99">
        <v>0.56000000000000005</v>
      </c>
      <c r="K576" s="99">
        <v>1.18</v>
      </c>
      <c r="L576" s="100">
        <v>-2.54</v>
      </c>
      <c r="M576" s="101">
        <v>43282</v>
      </c>
      <c r="N576" s="100">
        <v>-2.54</v>
      </c>
      <c r="O576" s="97" t="s">
        <v>2492</v>
      </c>
      <c r="P576" s="97" t="s">
        <v>3382</v>
      </c>
      <c r="Q576" s="102"/>
      <c r="R576" s="100">
        <v>-3.24</v>
      </c>
      <c r="S576" s="102"/>
      <c r="T576" s="103">
        <v>2</v>
      </c>
      <c r="U576" s="103">
        <v>2</v>
      </c>
      <c r="V576" s="104">
        <v>1.1000000000000001</v>
      </c>
      <c r="W576" s="105">
        <v>0.36</v>
      </c>
      <c r="X576" s="106">
        <v>47</v>
      </c>
      <c r="Y576" s="104">
        <v>0.1</v>
      </c>
      <c r="Z576" s="105">
        <v>0.04</v>
      </c>
      <c r="AA576" s="106">
        <v>4</v>
      </c>
    </row>
    <row r="577" spans="1:27" ht="15.75" customHeight="1" x14ac:dyDescent="0.25">
      <c r="A577" s="96" t="s">
        <v>2490</v>
      </c>
      <c r="B577" s="96" t="s">
        <v>2499</v>
      </c>
      <c r="C577" s="96" t="s">
        <v>2194</v>
      </c>
      <c r="F577" s="97" t="s">
        <v>2194</v>
      </c>
      <c r="G577" s="98">
        <v>32.5</v>
      </c>
      <c r="H577" s="98">
        <v>3.6</v>
      </c>
      <c r="I577" s="98">
        <v>3.6</v>
      </c>
      <c r="J577" s="99">
        <v>0.48</v>
      </c>
      <c r="K577" s="99">
        <v>1.35</v>
      </c>
      <c r="L577" s="100">
        <v>-2.54</v>
      </c>
      <c r="M577" s="101">
        <v>43282</v>
      </c>
      <c r="N577" s="100">
        <v>-2.54</v>
      </c>
      <c r="O577" s="97" t="s">
        <v>2492</v>
      </c>
      <c r="P577" s="97" t="s">
        <v>3383</v>
      </c>
      <c r="Q577" s="102"/>
      <c r="R577" s="100">
        <v>-3.24</v>
      </c>
      <c r="S577" s="102"/>
      <c r="T577" s="103">
        <v>2</v>
      </c>
      <c r="U577" s="103">
        <v>2</v>
      </c>
      <c r="V577" s="104">
        <v>1.7</v>
      </c>
      <c r="W577" s="105">
        <v>0.49</v>
      </c>
      <c r="X577" s="106">
        <v>55</v>
      </c>
      <c r="Y577" s="104">
        <v>0.3</v>
      </c>
      <c r="Z577" s="105">
        <v>0.09</v>
      </c>
      <c r="AA577" s="106">
        <v>10</v>
      </c>
    </row>
    <row r="578" spans="1:27" ht="15.75" customHeight="1" x14ac:dyDescent="0.25">
      <c r="A578" s="96" t="s">
        <v>2490</v>
      </c>
      <c r="B578" s="96" t="s">
        <v>2499</v>
      </c>
      <c r="C578" s="96" t="s">
        <v>2195</v>
      </c>
      <c r="F578" s="97" t="s">
        <v>2195</v>
      </c>
      <c r="G578" s="98">
        <v>37.5</v>
      </c>
      <c r="H578" s="98">
        <v>2.6</v>
      </c>
      <c r="I578" s="98">
        <v>2.6</v>
      </c>
      <c r="J578" s="99">
        <v>0.33</v>
      </c>
      <c r="K578" s="99">
        <v>0.93</v>
      </c>
      <c r="L578" s="100">
        <v>-2.54</v>
      </c>
      <c r="M578" s="101">
        <v>43282</v>
      </c>
      <c r="N578" s="100">
        <v>-2.54</v>
      </c>
      <c r="O578" s="97" t="s">
        <v>2492</v>
      </c>
      <c r="P578" s="97" t="s">
        <v>3384</v>
      </c>
      <c r="Q578" s="102"/>
      <c r="R578" s="100">
        <v>-3.24</v>
      </c>
      <c r="S578" s="102"/>
      <c r="T578" s="103">
        <v>1.55</v>
      </c>
      <c r="U578" s="103">
        <v>1.55</v>
      </c>
      <c r="V578" s="104">
        <v>1.2</v>
      </c>
      <c r="W578" s="105">
        <v>0.46</v>
      </c>
      <c r="X578" s="106">
        <v>45</v>
      </c>
      <c r="Y578" s="104">
        <v>0.4</v>
      </c>
      <c r="Z578" s="105">
        <v>0.17</v>
      </c>
      <c r="AA578" s="106">
        <v>15</v>
      </c>
    </row>
    <row r="579" spans="1:27" ht="15.75" customHeight="1" x14ac:dyDescent="0.25">
      <c r="A579" s="96" t="s">
        <v>2490</v>
      </c>
      <c r="B579" s="96" t="s">
        <v>2499</v>
      </c>
      <c r="C579" s="96" t="s">
        <v>2196</v>
      </c>
      <c r="F579" s="97" t="s">
        <v>2196</v>
      </c>
      <c r="G579" s="98">
        <v>47.5</v>
      </c>
      <c r="H579" s="98">
        <v>3.4</v>
      </c>
      <c r="I579" s="98">
        <v>3.4</v>
      </c>
      <c r="J579" s="99">
        <v>0.56000000000000005</v>
      </c>
      <c r="K579" s="99">
        <v>1.18</v>
      </c>
      <c r="L579" s="100">
        <v>-2.54</v>
      </c>
      <c r="M579" s="101">
        <v>43282</v>
      </c>
      <c r="N579" s="100">
        <v>-2.54</v>
      </c>
      <c r="O579" s="97" t="s">
        <v>2492</v>
      </c>
      <c r="P579" s="97" t="s">
        <v>3385</v>
      </c>
      <c r="Q579" s="102"/>
      <c r="R579" s="100">
        <v>-3.24</v>
      </c>
      <c r="S579" s="102"/>
      <c r="T579" s="103">
        <v>2</v>
      </c>
      <c r="U579" s="103">
        <v>2</v>
      </c>
      <c r="V579" s="104">
        <v>1.3</v>
      </c>
      <c r="W579" s="105">
        <v>0.38</v>
      </c>
      <c r="X579" s="106">
        <v>62</v>
      </c>
      <c r="Y579" s="104">
        <v>0.2</v>
      </c>
      <c r="Z579" s="105">
        <v>0.06</v>
      </c>
      <c r="AA579" s="106">
        <v>10</v>
      </c>
    </row>
    <row r="580" spans="1:27" ht="15.75" customHeight="1" x14ac:dyDescent="0.25">
      <c r="A580" s="96" t="s">
        <v>2490</v>
      </c>
      <c r="B580" s="96" t="s">
        <v>2499</v>
      </c>
      <c r="C580" s="96" t="s">
        <v>2197</v>
      </c>
      <c r="F580" s="97" t="s">
        <v>2197</v>
      </c>
      <c r="G580" s="98">
        <v>47.5</v>
      </c>
      <c r="H580" s="98">
        <v>3.1</v>
      </c>
      <c r="I580" s="98">
        <v>3.1</v>
      </c>
      <c r="J580" s="99">
        <v>0.55000000000000004</v>
      </c>
      <c r="K580" s="99">
        <v>1.08</v>
      </c>
      <c r="L580" s="100">
        <v>-2.54</v>
      </c>
      <c r="M580" s="101">
        <v>43282</v>
      </c>
      <c r="N580" s="100">
        <v>-2.54</v>
      </c>
      <c r="O580" s="97" t="s">
        <v>2492</v>
      </c>
      <c r="P580" s="97" t="s">
        <v>3386</v>
      </c>
      <c r="Q580" s="102"/>
      <c r="R580" s="100">
        <v>-3.24</v>
      </c>
      <c r="S580" s="102"/>
      <c r="T580" s="103">
        <v>2</v>
      </c>
      <c r="U580" s="103">
        <v>2</v>
      </c>
      <c r="V580" s="104">
        <v>1.1000000000000001</v>
      </c>
      <c r="W580" s="105">
        <v>0.35</v>
      </c>
      <c r="X580" s="106">
        <v>52</v>
      </c>
      <c r="Y580" s="104">
        <v>0.2</v>
      </c>
      <c r="Z580" s="105">
        <v>7.0000000000000007E-2</v>
      </c>
      <c r="AA580" s="106">
        <v>10</v>
      </c>
    </row>
    <row r="581" spans="1:27" ht="15.75" customHeight="1" x14ac:dyDescent="0.25">
      <c r="A581" s="96" t="s">
        <v>2490</v>
      </c>
      <c r="B581" s="96" t="s">
        <v>2499</v>
      </c>
      <c r="C581" s="96" t="s">
        <v>2198</v>
      </c>
      <c r="F581" s="97" t="s">
        <v>2198</v>
      </c>
      <c r="G581" s="98">
        <v>37.5</v>
      </c>
      <c r="H581" s="98">
        <v>2.4</v>
      </c>
      <c r="I581" s="98">
        <v>2.4</v>
      </c>
      <c r="J581" s="99">
        <v>0.34</v>
      </c>
      <c r="K581" s="99">
        <v>0.94</v>
      </c>
      <c r="L581" s="100">
        <v>-2.54</v>
      </c>
      <c r="M581" s="101">
        <v>43282</v>
      </c>
      <c r="N581" s="100">
        <v>-2.54</v>
      </c>
      <c r="O581" s="97" t="s">
        <v>2492</v>
      </c>
      <c r="P581" s="97" t="s">
        <v>3387</v>
      </c>
      <c r="Q581" s="102"/>
      <c r="R581" s="100">
        <v>-3.24</v>
      </c>
      <c r="S581" s="102"/>
      <c r="T581" s="103">
        <v>1.4</v>
      </c>
      <c r="U581" s="103">
        <v>1.4</v>
      </c>
      <c r="V581" s="104">
        <v>1.1000000000000001</v>
      </c>
      <c r="W581" s="105">
        <v>0.46</v>
      </c>
      <c r="X581" s="106">
        <v>41</v>
      </c>
      <c r="Y581" s="104">
        <v>0.4</v>
      </c>
      <c r="Z581" s="105">
        <v>0.17</v>
      </c>
      <c r="AA581" s="106">
        <v>15</v>
      </c>
    </row>
    <row r="582" spans="1:27" ht="15.75" customHeight="1" x14ac:dyDescent="0.25">
      <c r="A582" s="96" t="s">
        <v>2490</v>
      </c>
      <c r="B582" s="96" t="s">
        <v>2499</v>
      </c>
      <c r="C582" s="96" t="s">
        <v>2224</v>
      </c>
      <c r="F582" s="97" t="s">
        <v>2224</v>
      </c>
      <c r="G582" s="98">
        <v>47</v>
      </c>
      <c r="H582" s="98">
        <v>2.6</v>
      </c>
      <c r="I582" s="98">
        <v>2.6</v>
      </c>
      <c r="J582" s="99">
        <v>0.31</v>
      </c>
      <c r="K582" s="99">
        <v>0.86</v>
      </c>
      <c r="L582" s="100">
        <v>-2.63</v>
      </c>
      <c r="M582" s="101">
        <v>43282</v>
      </c>
      <c r="N582" s="100">
        <v>-2.63</v>
      </c>
      <c r="O582" s="97" t="s">
        <v>2492</v>
      </c>
      <c r="P582" s="97" t="s">
        <v>3388</v>
      </c>
      <c r="Q582" s="102"/>
      <c r="R582" s="100">
        <v>-3.33</v>
      </c>
      <c r="S582" s="102"/>
      <c r="T582" s="103">
        <v>1.55</v>
      </c>
      <c r="U582" s="103">
        <v>1.55</v>
      </c>
      <c r="V582" s="104">
        <v>1</v>
      </c>
      <c r="W582" s="105">
        <v>0.4</v>
      </c>
      <c r="X582" s="106">
        <v>47</v>
      </c>
      <c r="Y582" s="104">
        <v>0.4</v>
      </c>
      <c r="Z582" s="105">
        <v>0.18</v>
      </c>
      <c r="AA582" s="106">
        <v>19</v>
      </c>
    </row>
    <row r="583" spans="1:27" ht="15.75" customHeight="1" x14ac:dyDescent="0.25">
      <c r="A583" s="96" t="s">
        <v>2490</v>
      </c>
      <c r="B583" s="96" t="s">
        <v>2499</v>
      </c>
      <c r="C583" s="96" t="s">
        <v>2225</v>
      </c>
      <c r="F583" s="97" t="s">
        <v>2225</v>
      </c>
      <c r="G583" s="98">
        <v>46.5</v>
      </c>
      <c r="H583" s="98">
        <v>2.6</v>
      </c>
      <c r="I583" s="98">
        <v>2.6</v>
      </c>
      <c r="J583" s="99">
        <v>0.45</v>
      </c>
      <c r="K583" s="99">
        <v>0.9</v>
      </c>
      <c r="L583" s="100">
        <v>-2.63</v>
      </c>
      <c r="M583" s="101">
        <v>43282</v>
      </c>
      <c r="N583" s="100">
        <v>-2.63</v>
      </c>
      <c r="O583" s="97" t="s">
        <v>2492</v>
      </c>
      <c r="P583" s="97" t="s">
        <v>3389</v>
      </c>
      <c r="Q583" s="102"/>
      <c r="R583" s="100">
        <v>-3.33</v>
      </c>
      <c r="S583" s="102"/>
      <c r="T583" s="103">
        <v>1.55</v>
      </c>
      <c r="U583" s="103">
        <v>1.55</v>
      </c>
      <c r="V583" s="104">
        <v>0.9</v>
      </c>
      <c r="W583" s="105">
        <v>0.34</v>
      </c>
      <c r="X583" s="106">
        <v>42</v>
      </c>
      <c r="Y583" s="104">
        <v>0.3</v>
      </c>
      <c r="Z583" s="105">
        <v>0.12</v>
      </c>
      <c r="AA583" s="106">
        <v>14</v>
      </c>
    </row>
    <row r="584" spans="1:27" ht="15.75" customHeight="1" x14ac:dyDescent="0.25">
      <c r="A584" s="96" t="s">
        <v>2490</v>
      </c>
      <c r="B584" s="96" t="s">
        <v>2499</v>
      </c>
      <c r="C584" s="96" t="s">
        <v>2257</v>
      </c>
      <c r="F584" s="97" t="s">
        <v>2257</v>
      </c>
      <c r="G584" s="98">
        <v>24</v>
      </c>
      <c r="H584" s="98">
        <v>8</v>
      </c>
      <c r="I584" s="98">
        <v>7.4</v>
      </c>
      <c r="J584" s="99">
        <v>1.41</v>
      </c>
      <c r="K584" s="99">
        <v>1.43</v>
      </c>
      <c r="L584" s="100">
        <v>-2.23</v>
      </c>
      <c r="M584" s="101">
        <v>43282</v>
      </c>
      <c r="N584" s="100">
        <v>-2.23</v>
      </c>
      <c r="O584" s="97" t="s">
        <v>2492</v>
      </c>
      <c r="P584" s="97" t="s">
        <v>3390</v>
      </c>
      <c r="Q584" s="102"/>
      <c r="R584" s="100">
        <v>-3.1900000000000004</v>
      </c>
      <c r="S584" s="102"/>
      <c r="T584" s="103">
        <v>3</v>
      </c>
      <c r="U584" s="103">
        <v>3</v>
      </c>
      <c r="V584" s="104">
        <v>1.5</v>
      </c>
      <c r="W584" s="105">
        <v>0.2</v>
      </c>
      <c r="X584" s="106">
        <v>36</v>
      </c>
      <c r="Y584" s="104">
        <v>0</v>
      </c>
      <c r="Z584" s="105">
        <v>0</v>
      </c>
      <c r="AA584" s="106">
        <v>0</v>
      </c>
    </row>
    <row r="585" spans="1:27" ht="15.75" customHeight="1" x14ac:dyDescent="0.25">
      <c r="A585" s="96" t="s">
        <v>2490</v>
      </c>
      <c r="B585" s="96" t="s">
        <v>2499</v>
      </c>
      <c r="C585" s="96" t="s">
        <v>2210</v>
      </c>
      <c r="F585" s="97" t="s">
        <v>2210</v>
      </c>
      <c r="G585" s="98">
        <v>19</v>
      </c>
      <c r="H585" s="98">
        <v>6.3</v>
      </c>
      <c r="I585" s="98">
        <v>6.3</v>
      </c>
      <c r="J585" s="99">
        <v>0.53</v>
      </c>
      <c r="K585" s="99">
        <v>0.88</v>
      </c>
      <c r="L585" s="100">
        <v>-2.09</v>
      </c>
      <c r="M585" s="101">
        <v>43282</v>
      </c>
      <c r="N585" s="100">
        <v>-2.09</v>
      </c>
      <c r="O585" s="97" t="s">
        <v>2492</v>
      </c>
      <c r="P585" s="97" t="s">
        <v>3391</v>
      </c>
      <c r="Q585" s="102"/>
      <c r="R585" s="100">
        <v>-3.0700000000000003</v>
      </c>
      <c r="S585" s="102"/>
      <c r="T585" s="103">
        <v>3</v>
      </c>
      <c r="U585" s="103">
        <v>3</v>
      </c>
      <c r="V585" s="104">
        <v>1.4</v>
      </c>
      <c r="W585" s="105">
        <v>0.22</v>
      </c>
      <c r="X585" s="106">
        <v>27</v>
      </c>
      <c r="Y585" s="104">
        <v>0.9</v>
      </c>
      <c r="Z585" s="105">
        <v>0.15</v>
      </c>
      <c r="AA585" s="106">
        <v>17</v>
      </c>
    </row>
    <row r="586" spans="1:27" ht="15.75" customHeight="1" x14ac:dyDescent="0.25">
      <c r="A586" s="96" t="s">
        <v>2490</v>
      </c>
      <c r="B586" s="96" t="s">
        <v>2499</v>
      </c>
      <c r="C586" s="96" t="s">
        <v>2188</v>
      </c>
      <c r="F586" s="97" t="s">
        <v>2188</v>
      </c>
      <c r="G586" s="98">
        <v>30</v>
      </c>
      <c r="H586" s="98">
        <v>2.4</v>
      </c>
      <c r="I586" s="98">
        <v>2.4</v>
      </c>
      <c r="J586" s="99">
        <v>0.21</v>
      </c>
      <c r="K586" s="99">
        <v>0.8</v>
      </c>
      <c r="L586" s="100">
        <v>-2.0699999999999998</v>
      </c>
      <c r="M586" s="101">
        <v>43282</v>
      </c>
      <c r="N586" s="100">
        <v>-2.0699999999999998</v>
      </c>
      <c r="O586" s="97" t="s">
        <v>2492</v>
      </c>
      <c r="P586" s="97" t="s">
        <v>3392</v>
      </c>
      <c r="Q586" s="102"/>
      <c r="R586" s="100">
        <v>-2.6700000000000004</v>
      </c>
      <c r="S586" s="102"/>
      <c r="T586" s="103">
        <v>1.9</v>
      </c>
      <c r="U586" s="103">
        <v>1.9</v>
      </c>
      <c r="V586" s="104">
        <v>0.9</v>
      </c>
      <c r="W586" s="105">
        <v>0.41</v>
      </c>
      <c r="X586" s="106">
        <v>27</v>
      </c>
      <c r="Y586" s="104">
        <v>0.4</v>
      </c>
      <c r="Z586" s="105">
        <v>0.2</v>
      </c>
      <c r="AA586" s="106">
        <v>12</v>
      </c>
    </row>
    <row r="587" spans="1:27" ht="15.75" customHeight="1" x14ac:dyDescent="0.25">
      <c r="A587" s="96" t="s">
        <v>2490</v>
      </c>
      <c r="B587" s="96" t="s">
        <v>2499</v>
      </c>
      <c r="C587" s="96" t="s">
        <v>2245</v>
      </c>
      <c r="F587" s="97" t="s">
        <v>2245</v>
      </c>
      <c r="G587" s="98">
        <v>6</v>
      </c>
      <c r="H587" s="98">
        <v>5</v>
      </c>
      <c r="I587" s="98">
        <v>5</v>
      </c>
      <c r="J587" s="99">
        <v>0.41</v>
      </c>
      <c r="K587" s="99">
        <v>1.1499999999999999</v>
      </c>
      <c r="L587" s="100">
        <v>-2.0699999999999998</v>
      </c>
      <c r="M587" s="101">
        <v>43282</v>
      </c>
      <c r="N587" s="100">
        <v>-2.0699999999999998</v>
      </c>
      <c r="O587" s="97" t="s">
        <v>2492</v>
      </c>
      <c r="P587" s="97" t="s">
        <v>3393</v>
      </c>
      <c r="Q587" s="102"/>
      <c r="R587" s="100">
        <v>-2.8200000000000003</v>
      </c>
      <c r="S587" s="102"/>
      <c r="T587" s="103">
        <v>3</v>
      </c>
      <c r="U587" s="103">
        <v>3</v>
      </c>
      <c r="V587" s="104">
        <v>2.4</v>
      </c>
      <c r="W587" s="105">
        <v>0.48</v>
      </c>
      <c r="X587" s="106">
        <v>14</v>
      </c>
      <c r="Y587" s="104">
        <v>0.7</v>
      </c>
      <c r="Z587" s="105">
        <v>0.14000000000000001</v>
      </c>
      <c r="AA587" s="106">
        <v>4</v>
      </c>
    </row>
    <row r="588" spans="1:27" ht="15.75" customHeight="1" x14ac:dyDescent="0.25">
      <c r="A588" s="96" t="s">
        <v>2490</v>
      </c>
      <c r="B588" s="96" t="s">
        <v>2499</v>
      </c>
      <c r="C588" s="96" t="s">
        <v>2203</v>
      </c>
      <c r="F588" s="97" t="s">
        <v>2203</v>
      </c>
      <c r="G588" s="98">
        <v>18.5</v>
      </c>
      <c r="H588" s="98">
        <v>3.9</v>
      </c>
      <c r="I588" s="98">
        <v>3.9</v>
      </c>
      <c r="J588" s="99">
        <v>1.26</v>
      </c>
      <c r="K588" s="99">
        <v>1.43</v>
      </c>
      <c r="L588" s="100">
        <v>-2.09</v>
      </c>
      <c r="M588" s="101">
        <v>43282</v>
      </c>
      <c r="N588" s="100">
        <v>-2.09</v>
      </c>
      <c r="O588" s="97" t="s">
        <v>2492</v>
      </c>
      <c r="P588" s="97" t="s">
        <v>3394</v>
      </c>
      <c r="Q588" s="102"/>
      <c r="R588" s="100">
        <v>-3.0700000000000003</v>
      </c>
      <c r="S588" s="102"/>
      <c r="T588" s="103">
        <v>1.9</v>
      </c>
      <c r="U588" s="103">
        <v>1.9</v>
      </c>
      <c r="V588" s="104">
        <v>0.5</v>
      </c>
      <c r="W588" s="105">
        <v>0.12</v>
      </c>
      <c r="X588" s="106">
        <v>9</v>
      </c>
      <c r="Y588" s="104">
        <v>0</v>
      </c>
      <c r="Z588" s="105">
        <v>0</v>
      </c>
      <c r="AA588" s="106">
        <v>0</v>
      </c>
    </row>
    <row r="589" spans="1:27" ht="15.75" customHeight="1" x14ac:dyDescent="0.25">
      <c r="A589" s="96" t="s">
        <v>2490</v>
      </c>
      <c r="B589" s="96" t="s">
        <v>2499</v>
      </c>
      <c r="C589" s="96" t="s">
        <v>2204</v>
      </c>
      <c r="F589" s="97" t="s">
        <v>2204</v>
      </c>
      <c r="G589" s="98">
        <v>28</v>
      </c>
      <c r="H589" s="98">
        <v>5.2</v>
      </c>
      <c r="I589" s="98">
        <v>5.2</v>
      </c>
      <c r="J589" s="99">
        <v>0.9</v>
      </c>
      <c r="K589" s="99">
        <v>1.3</v>
      </c>
      <c r="L589" s="100">
        <v>-2.09</v>
      </c>
      <c r="M589" s="101">
        <v>43282</v>
      </c>
      <c r="N589" s="100">
        <v>-2.09</v>
      </c>
      <c r="O589" s="97" t="s">
        <v>2492</v>
      </c>
      <c r="P589" s="97" t="s">
        <v>3395</v>
      </c>
      <c r="Q589" s="102"/>
      <c r="R589" s="100">
        <v>-3.0700000000000003</v>
      </c>
      <c r="S589" s="102"/>
      <c r="T589" s="103">
        <v>2.29</v>
      </c>
      <c r="U589" s="103">
        <v>2.29</v>
      </c>
      <c r="V589" s="104">
        <v>1.1000000000000001</v>
      </c>
      <c r="W589" s="105">
        <v>0.22</v>
      </c>
      <c r="X589" s="106">
        <v>31</v>
      </c>
      <c r="Y589" s="104">
        <v>0.2</v>
      </c>
      <c r="Z589" s="105">
        <v>0.03</v>
      </c>
      <c r="AA589" s="106">
        <v>6</v>
      </c>
    </row>
    <row r="590" spans="1:27" ht="15.75" customHeight="1" x14ac:dyDescent="0.25">
      <c r="A590" s="96" t="s">
        <v>2490</v>
      </c>
      <c r="B590" s="96" t="s">
        <v>2499</v>
      </c>
      <c r="C590" s="96" t="s">
        <v>2205</v>
      </c>
      <c r="F590" s="97" t="s">
        <v>2205</v>
      </c>
      <c r="G590" s="98">
        <v>23.5</v>
      </c>
      <c r="H590" s="98">
        <v>5.0999999999999996</v>
      </c>
      <c r="I590" s="98">
        <v>5.0999999999999996</v>
      </c>
      <c r="J590" s="99">
        <v>0.86</v>
      </c>
      <c r="K590" s="99">
        <v>1.29</v>
      </c>
      <c r="L590" s="100">
        <v>-2.09</v>
      </c>
      <c r="M590" s="101">
        <v>43282</v>
      </c>
      <c r="N590" s="100">
        <v>-2.09</v>
      </c>
      <c r="O590" s="97" t="s">
        <v>2492</v>
      </c>
      <c r="P590" s="97" t="s">
        <v>3396</v>
      </c>
      <c r="Q590" s="102"/>
      <c r="R590" s="100">
        <v>-3.0700000000000003</v>
      </c>
      <c r="S590" s="102"/>
      <c r="T590" s="103">
        <v>2.2400000000000002</v>
      </c>
      <c r="U590" s="103">
        <v>2.2400000000000002</v>
      </c>
      <c r="V590" s="104">
        <v>1.4</v>
      </c>
      <c r="W590" s="105">
        <v>0.27</v>
      </c>
      <c r="X590" s="106">
        <v>33</v>
      </c>
      <c r="Y590" s="104">
        <v>0.4</v>
      </c>
      <c r="Z590" s="105">
        <v>0.08</v>
      </c>
      <c r="AA590" s="106">
        <v>9</v>
      </c>
    </row>
    <row r="591" spans="1:27" ht="15.75" customHeight="1" x14ac:dyDescent="0.25">
      <c r="A591" s="96" t="s">
        <v>2490</v>
      </c>
      <c r="B591" s="96" t="s">
        <v>2499</v>
      </c>
      <c r="C591" s="96" t="s">
        <v>2206</v>
      </c>
      <c r="F591" s="97" t="s">
        <v>2206</v>
      </c>
      <c r="G591" s="98">
        <v>63</v>
      </c>
      <c r="H591" s="98">
        <v>6</v>
      </c>
      <c r="I591" s="98">
        <v>6</v>
      </c>
      <c r="J591" s="99">
        <v>0.85</v>
      </c>
      <c r="K591" s="99">
        <v>1.17</v>
      </c>
      <c r="L591" s="100">
        <v>-2.09</v>
      </c>
      <c r="M591" s="101">
        <v>43282</v>
      </c>
      <c r="N591" s="100">
        <v>-2.09</v>
      </c>
      <c r="O591" s="97" t="s">
        <v>2492</v>
      </c>
      <c r="P591" s="97" t="s">
        <v>3397</v>
      </c>
      <c r="Q591" s="102"/>
      <c r="R591" s="100">
        <v>-3.0700000000000003</v>
      </c>
      <c r="S591" s="102"/>
      <c r="T591" s="103">
        <v>2.64</v>
      </c>
      <c r="U591" s="103">
        <v>2.64</v>
      </c>
      <c r="V591" s="104">
        <v>1.2</v>
      </c>
      <c r="W591" s="105">
        <v>0.2</v>
      </c>
      <c r="X591" s="106">
        <v>76</v>
      </c>
      <c r="Y591" s="104">
        <v>0.4</v>
      </c>
      <c r="Z591" s="105">
        <v>0.06</v>
      </c>
      <c r="AA591" s="106">
        <v>25</v>
      </c>
    </row>
    <row r="592" spans="1:27" ht="15.75" customHeight="1" x14ac:dyDescent="0.25">
      <c r="A592" s="96" t="s">
        <v>2490</v>
      </c>
      <c r="B592" s="96" t="s">
        <v>2499</v>
      </c>
      <c r="C592" s="96" t="s">
        <v>2207</v>
      </c>
      <c r="F592" s="97" t="s">
        <v>2207</v>
      </c>
      <c r="G592" s="98">
        <v>46.5</v>
      </c>
      <c r="H592" s="98">
        <v>6.1</v>
      </c>
      <c r="I592" s="98">
        <v>6.1</v>
      </c>
      <c r="J592" s="99">
        <v>0.86</v>
      </c>
      <c r="K592" s="99">
        <v>1.28</v>
      </c>
      <c r="L592" s="100">
        <v>-2.09</v>
      </c>
      <c r="M592" s="101">
        <v>43282</v>
      </c>
      <c r="N592" s="100">
        <v>-2.09</v>
      </c>
      <c r="O592" s="97" t="s">
        <v>2492</v>
      </c>
      <c r="P592" s="97" t="s">
        <v>3398</v>
      </c>
      <c r="Q592" s="102"/>
      <c r="R592" s="100">
        <v>-3.0700000000000003</v>
      </c>
      <c r="S592" s="102"/>
      <c r="T592" s="103">
        <v>3</v>
      </c>
      <c r="U592" s="103">
        <v>3</v>
      </c>
      <c r="V592" s="104">
        <v>1.5</v>
      </c>
      <c r="W592" s="105">
        <v>0.24</v>
      </c>
      <c r="X592" s="106">
        <v>70</v>
      </c>
      <c r="Y592" s="104">
        <v>0.2</v>
      </c>
      <c r="Z592" s="105">
        <v>0.04</v>
      </c>
      <c r="AA592" s="106">
        <v>9</v>
      </c>
    </row>
    <row r="593" spans="1:27" ht="15.75" customHeight="1" x14ac:dyDescent="0.25">
      <c r="A593" s="96" t="s">
        <v>2490</v>
      </c>
      <c r="B593" s="96" t="s">
        <v>2499</v>
      </c>
      <c r="C593" s="96" t="s">
        <v>2208</v>
      </c>
      <c r="F593" s="97" t="s">
        <v>2208</v>
      </c>
      <c r="G593" s="98">
        <v>60</v>
      </c>
      <c r="H593" s="98">
        <v>6.2</v>
      </c>
      <c r="I593" s="98">
        <v>6.2</v>
      </c>
      <c r="J593" s="99">
        <v>0.84</v>
      </c>
      <c r="K593" s="99">
        <v>1.1000000000000001</v>
      </c>
      <c r="L593" s="100">
        <v>-2.09</v>
      </c>
      <c r="M593" s="101">
        <v>43282</v>
      </c>
      <c r="N593" s="100">
        <v>-2.09</v>
      </c>
      <c r="O593" s="97" t="s">
        <v>2492</v>
      </c>
      <c r="P593" s="97" t="s">
        <v>3399</v>
      </c>
      <c r="Q593" s="102"/>
      <c r="R593" s="100">
        <v>-3.0700000000000003</v>
      </c>
      <c r="S593" s="102"/>
      <c r="T593" s="103">
        <v>3</v>
      </c>
      <c r="U593" s="103">
        <v>3</v>
      </c>
      <c r="V593" s="104">
        <v>1.4</v>
      </c>
      <c r="W593" s="105">
        <v>0.23</v>
      </c>
      <c r="X593" s="106">
        <v>84</v>
      </c>
      <c r="Y593" s="104">
        <v>0.3</v>
      </c>
      <c r="Z593" s="105">
        <v>0.05</v>
      </c>
      <c r="AA593" s="106">
        <v>18</v>
      </c>
    </row>
    <row r="594" spans="1:27" ht="15.75" customHeight="1" x14ac:dyDescent="0.25">
      <c r="A594" s="96" t="s">
        <v>2490</v>
      </c>
      <c r="B594" s="96" t="s">
        <v>2499</v>
      </c>
      <c r="C594" s="96" t="s">
        <v>2209</v>
      </c>
      <c r="F594" s="97" t="s">
        <v>2209</v>
      </c>
      <c r="G594" s="98">
        <v>26</v>
      </c>
      <c r="H594" s="98">
        <v>18</v>
      </c>
      <c r="I594" s="98">
        <v>18</v>
      </c>
      <c r="J594" s="99">
        <v>1.1599999999999999</v>
      </c>
      <c r="K594" s="99">
        <v>1.28</v>
      </c>
      <c r="L594" s="100">
        <v>-2.09</v>
      </c>
      <c r="M594" s="101">
        <v>43282</v>
      </c>
      <c r="N594" s="100">
        <v>-2.09</v>
      </c>
      <c r="O594" s="97" t="s">
        <v>2492</v>
      </c>
      <c r="P594" s="97" t="s">
        <v>3400</v>
      </c>
      <c r="Q594" s="102"/>
      <c r="R594" s="100">
        <v>-3.0700000000000003</v>
      </c>
      <c r="S594" s="102"/>
      <c r="T594" s="103">
        <v>3</v>
      </c>
      <c r="U594" s="103">
        <v>3</v>
      </c>
      <c r="V594" s="104">
        <v>3.5</v>
      </c>
      <c r="W594" s="105">
        <v>0.19</v>
      </c>
      <c r="X594" s="106">
        <v>91</v>
      </c>
      <c r="Y594" s="104">
        <v>1.4</v>
      </c>
      <c r="Z594" s="105">
        <v>0.08</v>
      </c>
      <c r="AA594" s="106">
        <v>36</v>
      </c>
    </row>
    <row r="595" spans="1:27" ht="15.75" customHeight="1" x14ac:dyDescent="0.25">
      <c r="A595" s="96" t="s">
        <v>2490</v>
      </c>
      <c r="B595" s="96" t="s">
        <v>2499</v>
      </c>
      <c r="C595" s="96" t="s">
        <v>2274</v>
      </c>
      <c r="F595" s="97" t="s">
        <v>2274</v>
      </c>
      <c r="G595" s="98">
        <v>7.5</v>
      </c>
      <c r="H595" s="98">
        <v>5.9</v>
      </c>
      <c r="I595" s="98">
        <v>5.9</v>
      </c>
      <c r="J595" s="99">
        <v>0.43</v>
      </c>
      <c r="K595" s="99">
        <v>0.8</v>
      </c>
      <c r="L595" s="100">
        <v>-2.1</v>
      </c>
      <c r="M595" s="101">
        <v>43282</v>
      </c>
      <c r="N595" s="100">
        <v>-2.1</v>
      </c>
      <c r="O595" s="97" t="s">
        <v>2492</v>
      </c>
      <c r="P595" s="97" t="s">
        <v>3401</v>
      </c>
      <c r="Q595" s="102"/>
      <c r="R595" s="100">
        <v>-2.8200000000000003</v>
      </c>
      <c r="S595" s="102"/>
      <c r="T595" s="103">
        <v>3</v>
      </c>
      <c r="U595" s="103">
        <v>3</v>
      </c>
      <c r="V595" s="104">
        <v>1.5</v>
      </c>
      <c r="W595" s="105">
        <v>0.25</v>
      </c>
      <c r="X595" s="106">
        <v>11</v>
      </c>
      <c r="Y595" s="104">
        <v>1.1000000000000001</v>
      </c>
      <c r="Z595" s="105">
        <v>0.19</v>
      </c>
      <c r="AA595" s="106">
        <v>8</v>
      </c>
    </row>
    <row r="596" spans="1:27" ht="15.75" customHeight="1" x14ac:dyDescent="0.25">
      <c r="A596" s="96" t="s">
        <v>2490</v>
      </c>
      <c r="B596" s="96" t="s">
        <v>2499</v>
      </c>
      <c r="C596" s="96" t="s">
        <v>2275</v>
      </c>
      <c r="F596" s="97" t="s">
        <v>2275</v>
      </c>
      <c r="G596" s="98">
        <v>18.5</v>
      </c>
      <c r="H596" s="98">
        <v>6</v>
      </c>
      <c r="I596" s="98">
        <v>6</v>
      </c>
      <c r="J596" s="99">
        <v>0.33</v>
      </c>
      <c r="K596" s="99">
        <v>0.87</v>
      </c>
      <c r="L596" s="100">
        <v>-2.1</v>
      </c>
      <c r="M596" s="101">
        <v>43282</v>
      </c>
      <c r="N596" s="100">
        <v>-2.1</v>
      </c>
      <c r="O596" s="97" t="s">
        <v>2492</v>
      </c>
      <c r="P596" s="97" t="s">
        <v>3402</v>
      </c>
      <c r="Q596" s="102"/>
      <c r="R596" s="100">
        <v>-2.8200000000000003</v>
      </c>
      <c r="S596" s="102"/>
      <c r="T596" s="103">
        <v>3</v>
      </c>
      <c r="U596" s="103">
        <v>3</v>
      </c>
      <c r="V596" s="104">
        <v>2.2999999999999998</v>
      </c>
      <c r="W596" s="105">
        <v>0.39</v>
      </c>
      <c r="X596" s="106">
        <v>43</v>
      </c>
      <c r="Y596" s="104">
        <v>1.9</v>
      </c>
      <c r="Z596" s="105">
        <v>0.33</v>
      </c>
      <c r="AA596" s="106">
        <v>35</v>
      </c>
    </row>
    <row r="597" spans="1:27" ht="15.75" customHeight="1" x14ac:dyDescent="0.25">
      <c r="A597" s="96" t="s">
        <v>2490</v>
      </c>
      <c r="B597" s="96" t="s">
        <v>2499</v>
      </c>
      <c r="C597" s="96" t="s">
        <v>2183</v>
      </c>
      <c r="F597" s="97" t="s">
        <v>2183</v>
      </c>
      <c r="G597" s="98">
        <v>45.5</v>
      </c>
      <c r="H597" s="98">
        <v>5.6</v>
      </c>
      <c r="I597" s="98">
        <v>5.6</v>
      </c>
      <c r="J597" s="99">
        <v>0.78</v>
      </c>
      <c r="K597" s="99">
        <v>1.34</v>
      </c>
      <c r="L597" s="100">
        <v>-2.1</v>
      </c>
      <c r="M597" s="101">
        <v>43282</v>
      </c>
      <c r="N597" s="100">
        <v>-2.1</v>
      </c>
      <c r="O597" s="97" t="s">
        <v>2492</v>
      </c>
      <c r="P597" s="97" t="s">
        <v>3403</v>
      </c>
      <c r="Q597" s="102"/>
      <c r="R597" s="100">
        <v>-3.0700000000000003</v>
      </c>
      <c r="S597" s="102"/>
      <c r="T597" s="103">
        <v>2.4900000000000002</v>
      </c>
      <c r="U597" s="103">
        <v>2.4900000000000002</v>
      </c>
      <c r="V597" s="104">
        <v>2</v>
      </c>
      <c r="W597" s="105">
        <v>0.35</v>
      </c>
      <c r="X597" s="106">
        <v>91</v>
      </c>
      <c r="Y597" s="104">
        <v>0.4</v>
      </c>
      <c r="Z597" s="105">
        <v>7.0000000000000007E-2</v>
      </c>
      <c r="AA597" s="106">
        <v>18</v>
      </c>
    </row>
    <row r="598" spans="1:27" ht="15.75" customHeight="1" x14ac:dyDescent="0.25">
      <c r="A598" s="96" t="s">
        <v>2490</v>
      </c>
      <c r="B598" s="96" t="s">
        <v>2499</v>
      </c>
      <c r="C598" s="96" t="s">
        <v>2184</v>
      </c>
      <c r="F598" s="97" t="s">
        <v>2184</v>
      </c>
      <c r="G598" s="98">
        <v>39</v>
      </c>
      <c r="H598" s="98">
        <v>5.8</v>
      </c>
      <c r="I598" s="98">
        <v>5.8</v>
      </c>
      <c r="J598" s="99">
        <v>0.75</v>
      </c>
      <c r="K598" s="99">
        <v>1.25</v>
      </c>
      <c r="L598" s="100">
        <v>-2.1</v>
      </c>
      <c r="M598" s="101">
        <v>43282</v>
      </c>
      <c r="N598" s="100">
        <v>-2.1</v>
      </c>
      <c r="O598" s="97" t="s">
        <v>2492</v>
      </c>
      <c r="P598" s="97" t="s">
        <v>3404</v>
      </c>
      <c r="Q598" s="102"/>
      <c r="R598" s="100">
        <v>-3.0700000000000003</v>
      </c>
      <c r="S598" s="102"/>
      <c r="T598" s="103">
        <v>2.58</v>
      </c>
      <c r="U598" s="103">
        <v>2.58</v>
      </c>
      <c r="V598" s="104">
        <v>1.7</v>
      </c>
      <c r="W598" s="105">
        <v>0.28999999999999998</v>
      </c>
      <c r="X598" s="106">
        <v>66</v>
      </c>
      <c r="Y598" s="104">
        <v>0.5</v>
      </c>
      <c r="Z598" s="105">
        <v>0.09</v>
      </c>
      <c r="AA598" s="106">
        <v>20</v>
      </c>
    </row>
    <row r="599" spans="1:27" ht="15.75" customHeight="1" x14ac:dyDescent="0.25">
      <c r="A599" s="96" t="s">
        <v>2490</v>
      </c>
      <c r="B599" s="96" t="s">
        <v>2499</v>
      </c>
      <c r="C599" s="96" t="s">
        <v>2185</v>
      </c>
      <c r="F599" s="97" t="s">
        <v>2185</v>
      </c>
      <c r="G599" s="98">
        <v>32</v>
      </c>
      <c r="H599" s="98">
        <v>6</v>
      </c>
      <c r="I599" s="98">
        <v>6</v>
      </c>
      <c r="J599" s="99">
        <v>0.73</v>
      </c>
      <c r="K599" s="99">
        <v>1.4</v>
      </c>
      <c r="L599" s="100">
        <v>-2.1</v>
      </c>
      <c r="M599" s="101">
        <v>43282</v>
      </c>
      <c r="N599" s="100">
        <v>-2.1</v>
      </c>
      <c r="O599" s="97" t="s">
        <v>2492</v>
      </c>
      <c r="P599" s="97" t="s">
        <v>3405</v>
      </c>
      <c r="Q599" s="102"/>
      <c r="R599" s="100">
        <v>-3.0700000000000003</v>
      </c>
      <c r="S599" s="102"/>
      <c r="T599" s="103">
        <v>2.64</v>
      </c>
      <c r="U599" s="103">
        <v>2.64</v>
      </c>
      <c r="V599" s="104">
        <v>2</v>
      </c>
      <c r="W599" s="105">
        <v>0.33</v>
      </c>
      <c r="X599" s="106">
        <v>64</v>
      </c>
      <c r="Y599" s="104">
        <v>0.6</v>
      </c>
      <c r="Z599" s="105">
        <v>0.1</v>
      </c>
      <c r="AA599" s="106">
        <v>19</v>
      </c>
    </row>
    <row r="600" spans="1:27" ht="15.75" customHeight="1" x14ac:dyDescent="0.25">
      <c r="A600" s="96" t="s">
        <v>2490</v>
      </c>
      <c r="B600" s="96" t="s">
        <v>2499</v>
      </c>
      <c r="C600" s="96" t="s">
        <v>2276</v>
      </c>
      <c r="F600" s="97" t="s">
        <v>2276</v>
      </c>
      <c r="G600" s="98">
        <v>2</v>
      </c>
      <c r="H600" s="98">
        <v>6.1</v>
      </c>
      <c r="I600" s="98">
        <v>6.1</v>
      </c>
      <c r="J600" s="99">
        <v>0.44</v>
      </c>
      <c r="K600" s="99">
        <v>0.61</v>
      </c>
      <c r="L600" s="100">
        <v>-2.1</v>
      </c>
      <c r="M600" s="101">
        <v>43282</v>
      </c>
      <c r="N600" s="100">
        <v>-2.1</v>
      </c>
      <c r="O600" s="97" t="s">
        <v>2492</v>
      </c>
      <c r="P600" s="97" t="s">
        <v>3406</v>
      </c>
      <c r="Q600" s="102"/>
      <c r="R600" s="100">
        <v>-3.0700000000000003</v>
      </c>
      <c r="S600" s="102"/>
      <c r="T600" s="103">
        <v>3</v>
      </c>
      <c r="U600" s="103">
        <v>3</v>
      </c>
      <c r="V600" s="104">
        <v>1.1000000000000001</v>
      </c>
      <c r="W600" s="105">
        <v>0.18</v>
      </c>
      <c r="X600" s="106">
        <v>2</v>
      </c>
      <c r="Y600" s="104">
        <v>0.7</v>
      </c>
      <c r="Z600" s="105">
        <v>0.11</v>
      </c>
      <c r="AA600" s="106">
        <v>1</v>
      </c>
    </row>
    <row r="601" spans="1:27" ht="15.75" customHeight="1" x14ac:dyDescent="0.25">
      <c r="A601" s="96" t="s">
        <v>2490</v>
      </c>
      <c r="B601" s="96" t="s">
        <v>2499</v>
      </c>
      <c r="C601" s="96" t="s">
        <v>2221</v>
      </c>
      <c r="F601" s="97" t="s">
        <v>2221</v>
      </c>
      <c r="G601" s="98">
        <v>40</v>
      </c>
      <c r="H601" s="98">
        <v>18.7</v>
      </c>
      <c r="I601" s="98">
        <v>18.7</v>
      </c>
      <c r="J601" s="99">
        <v>0.88</v>
      </c>
      <c r="K601" s="99">
        <v>1.17</v>
      </c>
      <c r="L601" s="100">
        <v>-2.1</v>
      </c>
      <c r="M601" s="101">
        <v>43282</v>
      </c>
      <c r="N601" s="100">
        <v>-2.1</v>
      </c>
      <c r="O601" s="97" t="s">
        <v>2492</v>
      </c>
      <c r="P601" s="97" t="s">
        <v>3407</v>
      </c>
      <c r="Q601" s="102"/>
      <c r="R601" s="100">
        <v>-3.0700000000000003</v>
      </c>
      <c r="S601" s="102"/>
      <c r="T601" s="103">
        <v>3</v>
      </c>
      <c r="U601" s="103">
        <v>3</v>
      </c>
      <c r="V601" s="104">
        <v>3.9</v>
      </c>
      <c r="W601" s="105">
        <v>0.21</v>
      </c>
      <c r="X601" s="106">
        <v>156</v>
      </c>
      <c r="Y601" s="104">
        <v>3.1</v>
      </c>
      <c r="Z601" s="105">
        <v>0.17</v>
      </c>
      <c r="AA601" s="106">
        <v>124</v>
      </c>
    </row>
    <row r="602" spans="1:27" ht="15.75" customHeight="1" x14ac:dyDescent="0.25">
      <c r="A602" s="96" t="s">
        <v>2490</v>
      </c>
      <c r="B602" s="96" t="s">
        <v>2499</v>
      </c>
      <c r="C602" s="96" t="s">
        <v>2222</v>
      </c>
      <c r="F602" s="97" t="s">
        <v>2222</v>
      </c>
      <c r="G602" s="98">
        <v>45</v>
      </c>
      <c r="H602" s="98">
        <v>8.3000000000000007</v>
      </c>
      <c r="I602" s="98">
        <v>8.3000000000000007</v>
      </c>
      <c r="J602" s="99">
        <v>0.82</v>
      </c>
      <c r="K602" s="99">
        <v>1.05</v>
      </c>
      <c r="L602" s="100">
        <v>-2.1</v>
      </c>
      <c r="M602" s="101">
        <v>43282</v>
      </c>
      <c r="N602" s="100">
        <v>-2.1</v>
      </c>
      <c r="O602" s="97" t="s">
        <v>2492</v>
      </c>
      <c r="P602" s="97" t="s">
        <v>3408</v>
      </c>
      <c r="Q602" s="102"/>
      <c r="R602" s="100">
        <v>-3.0700000000000003</v>
      </c>
      <c r="S602" s="102"/>
      <c r="T602" s="103">
        <v>3</v>
      </c>
      <c r="U602" s="103">
        <v>3</v>
      </c>
      <c r="V602" s="104">
        <v>1.4</v>
      </c>
      <c r="W602" s="105">
        <v>0.17</v>
      </c>
      <c r="X602" s="106">
        <v>63</v>
      </c>
      <c r="Y602" s="104">
        <v>1</v>
      </c>
      <c r="Z602" s="105">
        <v>0.13</v>
      </c>
      <c r="AA602" s="106">
        <v>45</v>
      </c>
    </row>
    <row r="603" spans="1:27" ht="15.75" customHeight="1" x14ac:dyDescent="0.25">
      <c r="A603" s="96" t="s">
        <v>2490</v>
      </c>
      <c r="B603" s="96" t="s">
        <v>2499</v>
      </c>
      <c r="C603" s="96" t="s">
        <v>2223</v>
      </c>
      <c r="F603" s="97" t="s">
        <v>2223</v>
      </c>
      <c r="G603" s="98">
        <v>36</v>
      </c>
      <c r="H603" s="98">
        <v>5.7</v>
      </c>
      <c r="I603" s="98">
        <v>5.7</v>
      </c>
      <c r="J603" s="99">
        <v>0.86</v>
      </c>
      <c r="K603" s="99">
        <v>1.32</v>
      </c>
      <c r="L603" s="100">
        <v>-2.1</v>
      </c>
      <c r="M603" s="101">
        <v>43282</v>
      </c>
      <c r="N603" s="100">
        <v>-2.1</v>
      </c>
      <c r="O603" s="97" t="s">
        <v>2492</v>
      </c>
      <c r="P603" s="97" t="s">
        <v>3409</v>
      </c>
      <c r="Q603" s="102"/>
      <c r="R603" s="100">
        <v>-3.0700000000000003</v>
      </c>
      <c r="S603" s="102"/>
      <c r="T603" s="103">
        <v>2.5299999999999998</v>
      </c>
      <c r="U603" s="103">
        <v>2.5299999999999998</v>
      </c>
      <c r="V603" s="104">
        <v>1.8</v>
      </c>
      <c r="W603" s="105">
        <v>0.32</v>
      </c>
      <c r="X603" s="106">
        <v>65</v>
      </c>
      <c r="Y603" s="104">
        <v>0.2</v>
      </c>
      <c r="Z603" s="105">
        <v>0.03</v>
      </c>
      <c r="AA603" s="106">
        <v>7</v>
      </c>
    </row>
    <row r="604" spans="1:27" ht="15.75" customHeight="1" x14ac:dyDescent="0.25">
      <c r="A604" s="96" t="s">
        <v>2490</v>
      </c>
      <c r="B604" s="96" t="s">
        <v>2499</v>
      </c>
      <c r="C604" s="96" t="s">
        <v>2283</v>
      </c>
      <c r="F604" s="97" t="s">
        <v>2283</v>
      </c>
      <c r="G604" s="98">
        <v>31.5</v>
      </c>
      <c r="H604" s="98">
        <v>5.9</v>
      </c>
      <c r="I604" s="98">
        <v>5.9</v>
      </c>
      <c r="J604" s="99">
        <v>0.82</v>
      </c>
      <c r="K604" s="99">
        <v>1.1299999999999999</v>
      </c>
      <c r="L604" s="100">
        <v>-2.1</v>
      </c>
      <c r="M604" s="101">
        <v>43282</v>
      </c>
      <c r="N604" s="100">
        <v>-2.1</v>
      </c>
      <c r="O604" s="97" t="s">
        <v>2492</v>
      </c>
      <c r="P604" s="97" t="s">
        <v>3410</v>
      </c>
      <c r="Q604" s="102"/>
      <c r="R604" s="100">
        <v>-2.8200000000000003</v>
      </c>
      <c r="S604" s="102"/>
      <c r="T604" s="103">
        <v>3</v>
      </c>
      <c r="U604" s="103">
        <v>3</v>
      </c>
      <c r="V604" s="104">
        <v>1.3</v>
      </c>
      <c r="W604" s="105">
        <v>0.23</v>
      </c>
      <c r="X604" s="106">
        <v>41</v>
      </c>
      <c r="Y604" s="104">
        <v>0.3</v>
      </c>
      <c r="Z604" s="105">
        <v>0.05</v>
      </c>
      <c r="AA604" s="106">
        <v>9</v>
      </c>
    </row>
    <row r="605" spans="1:27" ht="15.75" customHeight="1" x14ac:dyDescent="0.25">
      <c r="A605" s="96" t="s">
        <v>2490</v>
      </c>
      <c r="B605" s="96" t="s">
        <v>2499</v>
      </c>
      <c r="C605" s="96" t="s">
        <v>2284</v>
      </c>
      <c r="F605" s="97" t="s">
        <v>2284</v>
      </c>
      <c r="G605" s="98">
        <v>27.5</v>
      </c>
      <c r="H605" s="98">
        <v>6.4</v>
      </c>
      <c r="I605" s="98">
        <v>6.4</v>
      </c>
      <c r="J605" s="99">
        <v>0.93</v>
      </c>
      <c r="K605" s="99">
        <v>1.07</v>
      </c>
      <c r="L605" s="100">
        <v>-2.1</v>
      </c>
      <c r="M605" s="101">
        <v>43282</v>
      </c>
      <c r="N605" s="100">
        <v>-2.1</v>
      </c>
      <c r="O605" s="97" t="s">
        <v>2492</v>
      </c>
      <c r="P605" s="97" t="s">
        <v>3411</v>
      </c>
      <c r="Q605" s="102"/>
      <c r="R605" s="100">
        <v>-2.8200000000000003</v>
      </c>
      <c r="S605" s="102"/>
      <c r="T605" s="103">
        <v>3</v>
      </c>
      <c r="U605" s="103">
        <v>3</v>
      </c>
      <c r="V605" s="104">
        <v>0.6</v>
      </c>
      <c r="W605" s="105">
        <v>0.09</v>
      </c>
      <c r="X605" s="106">
        <v>17</v>
      </c>
      <c r="Y605" s="104">
        <v>0.1</v>
      </c>
      <c r="Z605" s="105">
        <v>0.02</v>
      </c>
      <c r="AA605" s="106">
        <v>3</v>
      </c>
    </row>
    <row r="606" spans="1:27" ht="15.75" customHeight="1" x14ac:dyDescent="0.25">
      <c r="A606" s="96" t="s">
        <v>2490</v>
      </c>
      <c r="B606" s="96" t="s">
        <v>2499</v>
      </c>
      <c r="C606" s="96" t="s">
        <v>2278</v>
      </c>
      <c r="F606" s="97" t="s">
        <v>2278</v>
      </c>
      <c r="G606" s="98">
        <v>51</v>
      </c>
      <c r="H606" s="98">
        <v>6.9</v>
      </c>
      <c r="I606" s="98">
        <v>6.9</v>
      </c>
      <c r="J606" s="99">
        <v>0.82</v>
      </c>
      <c r="K606" s="99">
        <v>1.1000000000000001</v>
      </c>
      <c r="L606" s="100">
        <v>-2.1</v>
      </c>
      <c r="M606" s="101">
        <v>43282</v>
      </c>
      <c r="N606" s="100">
        <v>-2.1</v>
      </c>
      <c r="O606" s="97" t="s">
        <v>2492</v>
      </c>
      <c r="P606" s="97" t="s">
        <v>3412</v>
      </c>
      <c r="Q606" s="102"/>
      <c r="R606" s="100">
        <v>-2.8200000000000003</v>
      </c>
      <c r="S606" s="102"/>
      <c r="T606" s="103">
        <v>3</v>
      </c>
      <c r="U606" s="103">
        <v>3</v>
      </c>
      <c r="V606" s="104">
        <v>0.9</v>
      </c>
      <c r="W606" s="105">
        <v>0.13</v>
      </c>
      <c r="X606" s="106">
        <v>46</v>
      </c>
      <c r="Y606" s="104">
        <v>0.1</v>
      </c>
      <c r="Z606" s="105">
        <v>0.01</v>
      </c>
      <c r="AA606" s="106">
        <v>5</v>
      </c>
    </row>
    <row r="607" spans="1:27" ht="15.75" customHeight="1" x14ac:dyDescent="0.25">
      <c r="A607" s="96" t="s">
        <v>2490</v>
      </c>
      <c r="B607" s="96" t="s">
        <v>2499</v>
      </c>
      <c r="C607" s="96" t="s">
        <v>2279</v>
      </c>
      <c r="F607" s="97" t="s">
        <v>2279</v>
      </c>
      <c r="G607" s="98">
        <v>50</v>
      </c>
      <c r="H607" s="98">
        <v>7.3</v>
      </c>
      <c r="I607" s="98">
        <v>7.3</v>
      </c>
      <c r="J607" s="99">
        <v>0.9</v>
      </c>
      <c r="K607" s="99">
        <v>1.18</v>
      </c>
      <c r="L607" s="100">
        <v>-2.1</v>
      </c>
      <c r="M607" s="101">
        <v>43282</v>
      </c>
      <c r="N607" s="100">
        <v>-2.1</v>
      </c>
      <c r="O607" s="97" t="s">
        <v>2492</v>
      </c>
      <c r="P607" s="97" t="s">
        <v>3413</v>
      </c>
      <c r="Q607" s="102"/>
      <c r="R607" s="100">
        <v>-2.8200000000000003</v>
      </c>
      <c r="S607" s="102"/>
      <c r="T607" s="103">
        <v>3</v>
      </c>
      <c r="U607" s="103">
        <v>3</v>
      </c>
      <c r="V607" s="104">
        <v>1</v>
      </c>
      <c r="W607" s="105">
        <v>0.14000000000000001</v>
      </c>
      <c r="X607" s="106">
        <v>50</v>
      </c>
      <c r="Y607" s="104">
        <v>0.2</v>
      </c>
      <c r="Z607" s="105">
        <v>0.02</v>
      </c>
      <c r="AA607" s="106">
        <v>10</v>
      </c>
    </row>
    <row r="608" spans="1:27" ht="15.75" customHeight="1" x14ac:dyDescent="0.25">
      <c r="A608" s="96" t="s">
        <v>2490</v>
      </c>
      <c r="B608" s="96" t="s">
        <v>2499</v>
      </c>
      <c r="C608" s="96" t="s">
        <v>2189</v>
      </c>
      <c r="F608" s="97" t="s">
        <v>2189</v>
      </c>
      <c r="G608" s="98">
        <v>6</v>
      </c>
      <c r="H608" s="98">
        <v>9.1</v>
      </c>
      <c r="I608" s="98">
        <v>9.1</v>
      </c>
      <c r="J608" s="99">
        <v>0.78</v>
      </c>
      <c r="K608" s="99">
        <v>1.5</v>
      </c>
      <c r="L608" s="100">
        <v>-2.1</v>
      </c>
      <c r="M608" s="101">
        <v>43282</v>
      </c>
      <c r="N608" s="100">
        <v>-2.1</v>
      </c>
      <c r="O608" s="97" t="s">
        <v>2492</v>
      </c>
      <c r="P608" s="97" t="s">
        <v>3414</v>
      </c>
      <c r="Q608" s="102"/>
      <c r="R608" s="100">
        <v>-3.0700000000000003</v>
      </c>
      <c r="S608" s="102"/>
      <c r="T608" s="103">
        <v>3</v>
      </c>
      <c r="U608" s="103">
        <v>3</v>
      </c>
      <c r="V608" s="104">
        <v>3.1</v>
      </c>
      <c r="W608" s="105">
        <v>0.35</v>
      </c>
      <c r="X608" s="106">
        <v>19</v>
      </c>
      <c r="Y608" s="104">
        <v>1</v>
      </c>
      <c r="Z608" s="105">
        <v>0.11</v>
      </c>
      <c r="AA608" s="106">
        <v>6</v>
      </c>
    </row>
    <row r="609" spans="1:27" ht="15.75" customHeight="1" x14ac:dyDescent="0.25">
      <c r="A609" s="96" t="s">
        <v>2490</v>
      </c>
      <c r="B609" s="96" t="s">
        <v>2499</v>
      </c>
      <c r="C609" s="96" t="s">
        <v>2175</v>
      </c>
      <c r="F609" s="97" t="s">
        <v>2175</v>
      </c>
      <c r="G609" s="98">
        <v>22</v>
      </c>
      <c r="H609" s="98">
        <v>10</v>
      </c>
      <c r="I609" s="98">
        <v>10</v>
      </c>
      <c r="J609" s="99">
        <v>0.94</v>
      </c>
      <c r="K609" s="99">
        <v>1.77</v>
      </c>
      <c r="L609" s="100">
        <v>-2.1</v>
      </c>
      <c r="M609" s="101">
        <v>43282</v>
      </c>
      <c r="N609" s="100">
        <v>-2.1</v>
      </c>
      <c r="O609" s="97" t="s">
        <v>2492</v>
      </c>
      <c r="P609" s="97" t="s">
        <v>3415</v>
      </c>
      <c r="Q609" s="102"/>
      <c r="R609" s="100">
        <v>-3.0700000000000003</v>
      </c>
      <c r="S609" s="102"/>
      <c r="T609" s="103">
        <v>3</v>
      </c>
      <c r="U609" s="103">
        <v>3</v>
      </c>
      <c r="V609" s="104">
        <v>3.4</v>
      </c>
      <c r="W609" s="105">
        <v>0.35</v>
      </c>
      <c r="X609" s="106">
        <v>75</v>
      </c>
      <c r="Y609" s="104">
        <v>0.8</v>
      </c>
      <c r="Z609" s="105">
        <v>0.09</v>
      </c>
      <c r="AA609" s="106">
        <v>18</v>
      </c>
    </row>
    <row r="610" spans="1:27" ht="15.75" customHeight="1" x14ac:dyDescent="0.25">
      <c r="A610" s="96" t="s">
        <v>2490</v>
      </c>
      <c r="B610" s="96" t="s">
        <v>2499</v>
      </c>
      <c r="C610" s="96" t="s">
        <v>2176</v>
      </c>
      <c r="F610" s="97" t="s">
        <v>2176</v>
      </c>
      <c r="G610" s="98">
        <v>24</v>
      </c>
      <c r="H610" s="98">
        <v>7.5</v>
      </c>
      <c r="I610" s="98">
        <v>7.5</v>
      </c>
      <c r="J610" s="99">
        <v>1.1599999999999999</v>
      </c>
      <c r="K610" s="99">
        <v>1.54</v>
      </c>
      <c r="L610" s="100">
        <v>-2.1</v>
      </c>
      <c r="M610" s="101">
        <v>43282</v>
      </c>
      <c r="N610" s="100">
        <v>-2.1</v>
      </c>
      <c r="O610" s="97" t="s">
        <v>2492</v>
      </c>
      <c r="P610" s="97" t="s">
        <v>3416</v>
      </c>
      <c r="Q610" s="102"/>
      <c r="R610" s="100">
        <v>-3.0700000000000003</v>
      </c>
      <c r="S610" s="102"/>
      <c r="T610" s="103">
        <v>3</v>
      </c>
      <c r="U610" s="103">
        <v>3</v>
      </c>
      <c r="V610" s="104">
        <v>1.8</v>
      </c>
      <c r="W610" s="105">
        <v>0.24</v>
      </c>
      <c r="X610" s="106">
        <v>43</v>
      </c>
      <c r="Y610" s="104">
        <v>0.3</v>
      </c>
      <c r="Z610" s="105">
        <v>0.04</v>
      </c>
      <c r="AA610" s="106">
        <v>7</v>
      </c>
    </row>
    <row r="611" spans="1:27" ht="15.75" customHeight="1" x14ac:dyDescent="0.25">
      <c r="A611" s="96" t="s">
        <v>2490</v>
      </c>
      <c r="B611" s="96" t="s">
        <v>2499</v>
      </c>
      <c r="C611" s="96" t="s">
        <v>2177</v>
      </c>
      <c r="F611" s="97" t="s">
        <v>2177</v>
      </c>
      <c r="G611" s="98">
        <v>24</v>
      </c>
      <c r="H611" s="98">
        <v>7.5</v>
      </c>
      <c r="I611" s="98">
        <v>7.5</v>
      </c>
      <c r="J611" s="99">
        <v>1.18</v>
      </c>
      <c r="K611" s="99">
        <v>1.54</v>
      </c>
      <c r="L611" s="100">
        <v>-2.1</v>
      </c>
      <c r="M611" s="101">
        <v>43282</v>
      </c>
      <c r="N611" s="100">
        <v>-2.1</v>
      </c>
      <c r="O611" s="97" t="s">
        <v>2492</v>
      </c>
      <c r="P611" s="97" t="s">
        <v>3417</v>
      </c>
      <c r="Q611" s="102"/>
      <c r="R611" s="100">
        <v>-3.0700000000000003</v>
      </c>
      <c r="S611" s="102"/>
      <c r="T611" s="103">
        <v>3</v>
      </c>
      <c r="U611" s="103">
        <v>3</v>
      </c>
      <c r="V611" s="104">
        <v>1.8</v>
      </c>
      <c r="W611" s="105">
        <v>0.24</v>
      </c>
      <c r="X611" s="106">
        <v>43</v>
      </c>
      <c r="Y611" s="104">
        <v>0.4</v>
      </c>
      <c r="Z611" s="105">
        <v>0.05</v>
      </c>
      <c r="AA611" s="106">
        <v>10</v>
      </c>
    </row>
    <row r="612" spans="1:27" ht="15.75" customHeight="1" x14ac:dyDescent="0.25">
      <c r="A612" s="96" t="s">
        <v>2490</v>
      </c>
      <c r="B612" s="96" t="s">
        <v>2499</v>
      </c>
      <c r="C612" s="96" t="s">
        <v>2178</v>
      </c>
      <c r="F612" s="97" t="s">
        <v>2178</v>
      </c>
      <c r="G612" s="98">
        <v>24</v>
      </c>
      <c r="H612" s="98">
        <v>5.3</v>
      </c>
      <c r="I612" s="98">
        <v>5.3</v>
      </c>
      <c r="J612" s="99">
        <v>1</v>
      </c>
      <c r="K612" s="99">
        <v>1.25</v>
      </c>
      <c r="L612" s="100">
        <v>-2.1</v>
      </c>
      <c r="M612" s="101">
        <v>43282</v>
      </c>
      <c r="N612" s="100">
        <v>-2.1</v>
      </c>
      <c r="O612" s="97" t="s">
        <v>2492</v>
      </c>
      <c r="P612" s="97" t="s">
        <v>3418</v>
      </c>
      <c r="Q612" s="102"/>
      <c r="R612" s="100">
        <v>-3.0700000000000003</v>
      </c>
      <c r="S612" s="102"/>
      <c r="T612" s="103">
        <v>2.36</v>
      </c>
      <c r="U612" s="103">
        <v>2.36</v>
      </c>
      <c r="V612" s="104">
        <v>0.9</v>
      </c>
      <c r="W612" s="105">
        <v>0.18</v>
      </c>
      <c r="X612" s="106">
        <v>22</v>
      </c>
      <c r="Y612" s="104">
        <v>0.2</v>
      </c>
      <c r="Z612" s="105">
        <v>0.04</v>
      </c>
      <c r="AA612" s="106">
        <v>5</v>
      </c>
    </row>
    <row r="613" spans="1:27" ht="15.75" customHeight="1" x14ac:dyDescent="0.25">
      <c r="A613" s="96" t="s">
        <v>2490</v>
      </c>
      <c r="B613" s="96" t="s">
        <v>2499</v>
      </c>
      <c r="C613" s="96" t="s">
        <v>2179</v>
      </c>
      <c r="F613" s="97" t="s">
        <v>2179</v>
      </c>
      <c r="G613" s="98">
        <v>22.5</v>
      </c>
      <c r="H613" s="98">
        <v>8.6</v>
      </c>
      <c r="I613" s="98">
        <v>8.6</v>
      </c>
      <c r="J613" s="99">
        <v>0.99</v>
      </c>
      <c r="K613" s="99">
        <v>1.7</v>
      </c>
      <c r="L613" s="100">
        <v>-2.1</v>
      </c>
      <c r="M613" s="101">
        <v>43282</v>
      </c>
      <c r="N613" s="100">
        <v>-2.1</v>
      </c>
      <c r="O613" s="97" t="s">
        <v>2492</v>
      </c>
      <c r="P613" s="97" t="s">
        <v>3419</v>
      </c>
      <c r="Q613" s="102"/>
      <c r="R613" s="100">
        <v>-3.0700000000000003</v>
      </c>
      <c r="S613" s="102"/>
      <c r="T613" s="103">
        <v>3</v>
      </c>
      <c r="U613" s="103">
        <v>3</v>
      </c>
      <c r="V613" s="104">
        <v>3.2</v>
      </c>
      <c r="W613" s="105">
        <v>0.38</v>
      </c>
      <c r="X613" s="106">
        <v>72</v>
      </c>
      <c r="Y613" s="104">
        <v>0.4</v>
      </c>
      <c r="Z613" s="105">
        <v>0.05</v>
      </c>
      <c r="AA613" s="106">
        <v>9</v>
      </c>
    </row>
    <row r="614" spans="1:27" ht="15.75" customHeight="1" x14ac:dyDescent="0.25">
      <c r="A614" s="96" t="s">
        <v>2490</v>
      </c>
      <c r="B614" s="96" t="s">
        <v>2499</v>
      </c>
      <c r="C614" s="96" t="s">
        <v>2261</v>
      </c>
      <c r="F614" s="97" t="s">
        <v>2261</v>
      </c>
      <c r="G614" s="98">
        <v>25</v>
      </c>
      <c r="H614" s="98">
        <v>4.8</v>
      </c>
      <c r="I614" s="98">
        <v>4.8</v>
      </c>
      <c r="J614" s="99">
        <v>0.78</v>
      </c>
      <c r="K614" s="99">
        <v>1.62</v>
      </c>
      <c r="L614" s="100">
        <v>-2.09</v>
      </c>
      <c r="M614" s="101">
        <v>43282</v>
      </c>
      <c r="N614" s="100">
        <v>-2.09</v>
      </c>
      <c r="O614" s="97" t="s">
        <v>2492</v>
      </c>
      <c r="P614" s="97" t="s">
        <v>3420</v>
      </c>
      <c r="Q614" s="102"/>
      <c r="R614" s="100">
        <v>-2.8200000000000003</v>
      </c>
      <c r="S614" s="102"/>
      <c r="T614" s="103">
        <v>3</v>
      </c>
      <c r="U614" s="103">
        <v>3</v>
      </c>
      <c r="V614" s="104">
        <v>2.6</v>
      </c>
      <c r="W614" s="105">
        <v>0.55000000000000004</v>
      </c>
      <c r="X614" s="106">
        <v>65</v>
      </c>
      <c r="Y614" s="104">
        <v>0</v>
      </c>
      <c r="Z614" s="105">
        <v>0.01</v>
      </c>
      <c r="AA614" s="106">
        <v>0</v>
      </c>
    </row>
    <row r="615" spans="1:27" ht="15.75" customHeight="1" x14ac:dyDescent="0.25">
      <c r="A615" s="96" t="s">
        <v>2490</v>
      </c>
      <c r="B615" s="96" t="s">
        <v>2499</v>
      </c>
      <c r="C615" s="96" t="s">
        <v>2191</v>
      </c>
      <c r="F615" s="97" t="s">
        <v>2191</v>
      </c>
      <c r="G615" s="98">
        <v>21</v>
      </c>
      <c r="H615" s="98">
        <v>4.2</v>
      </c>
      <c r="I615" s="98">
        <v>4.2</v>
      </c>
      <c r="J615" s="99">
        <v>0.53</v>
      </c>
      <c r="K615" s="99">
        <v>0.94</v>
      </c>
      <c r="L615" s="100">
        <v>-2.09</v>
      </c>
      <c r="M615" s="101">
        <v>43282</v>
      </c>
      <c r="N615" s="100">
        <v>-2.09</v>
      </c>
      <c r="O615" s="97" t="s">
        <v>2492</v>
      </c>
      <c r="P615" s="97" t="s">
        <v>3421</v>
      </c>
      <c r="Q615" s="102"/>
      <c r="R615" s="100">
        <v>-2.8200000000000003</v>
      </c>
      <c r="S615" s="102"/>
      <c r="T615" s="103">
        <v>2.77</v>
      </c>
      <c r="U615" s="103">
        <v>2.77</v>
      </c>
      <c r="V615" s="104">
        <v>1</v>
      </c>
      <c r="W615" s="105">
        <v>0.24</v>
      </c>
      <c r="X615" s="106">
        <v>21</v>
      </c>
      <c r="Y615" s="104">
        <v>0.2</v>
      </c>
      <c r="Z615" s="105">
        <v>0.06</v>
      </c>
      <c r="AA615" s="106">
        <v>4</v>
      </c>
    </row>
    <row r="616" spans="1:27" ht="15.75" customHeight="1" x14ac:dyDescent="0.25">
      <c r="A616" s="96" t="s">
        <v>2490</v>
      </c>
      <c r="B616" s="96" t="s">
        <v>2499</v>
      </c>
      <c r="C616" s="96" t="s">
        <v>2258</v>
      </c>
      <c r="F616" s="97" t="s">
        <v>2258</v>
      </c>
      <c r="G616" s="98">
        <v>52</v>
      </c>
      <c r="H616" s="98">
        <v>7</v>
      </c>
      <c r="I616" s="98">
        <v>7</v>
      </c>
      <c r="J616" s="99">
        <v>1.05</v>
      </c>
      <c r="K616" s="99">
        <v>1.34</v>
      </c>
      <c r="L616" s="100">
        <v>-2.09</v>
      </c>
      <c r="M616" s="101">
        <v>43282</v>
      </c>
      <c r="N616" s="100">
        <v>-2.09</v>
      </c>
      <c r="O616" s="97" t="s">
        <v>2492</v>
      </c>
      <c r="P616" s="97" t="s">
        <v>3422</v>
      </c>
      <c r="Q616" s="102"/>
      <c r="R616" s="100">
        <v>-3.22</v>
      </c>
      <c r="S616" s="102"/>
      <c r="T616" s="103">
        <v>3</v>
      </c>
      <c r="U616" s="103">
        <v>3</v>
      </c>
      <c r="V616" s="104">
        <v>1.1000000000000001</v>
      </c>
      <c r="W616" s="105">
        <v>0.15</v>
      </c>
      <c r="X616" s="106">
        <v>57</v>
      </c>
      <c r="Y616" s="104">
        <v>0.4</v>
      </c>
      <c r="Z616" s="105">
        <v>0.05</v>
      </c>
      <c r="AA616" s="106">
        <v>21</v>
      </c>
    </row>
    <row r="617" spans="1:27" ht="15.75" customHeight="1" x14ac:dyDescent="0.25">
      <c r="A617" s="96" t="s">
        <v>2490</v>
      </c>
      <c r="B617" s="96" t="s">
        <v>2499</v>
      </c>
      <c r="C617" s="96" t="s">
        <v>2227</v>
      </c>
      <c r="F617" s="97" t="s">
        <v>2227</v>
      </c>
      <c r="G617" s="98">
        <v>17.5</v>
      </c>
      <c r="H617" s="98">
        <v>5.8</v>
      </c>
      <c r="I617" s="98">
        <v>5.8</v>
      </c>
      <c r="J617" s="99">
        <v>0.93</v>
      </c>
      <c r="K617" s="99">
        <v>1.28</v>
      </c>
      <c r="L617" s="100">
        <v>-2.09</v>
      </c>
      <c r="M617" s="101">
        <v>43282</v>
      </c>
      <c r="N617" s="100">
        <v>-2.09</v>
      </c>
      <c r="O617" s="97" t="s">
        <v>2492</v>
      </c>
      <c r="P617" s="97" t="s">
        <v>3423</v>
      </c>
      <c r="Q617" s="102"/>
      <c r="R617" s="100">
        <v>-2.8200000000000003</v>
      </c>
      <c r="S617" s="102"/>
      <c r="T617" s="103">
        <v>3</v>
      </c>
      <c r="U617" s="103">
        <v>3</v>
      </c>
      <c r="V617" s="104">
        <v>1</v>
      </c>
      <c r="W617" s="105">
        <v>0.17</v>
      </c>
      <c r="X617" s="106">
        <v>18</v>
      </c>
      <c r="Y617" s="104">
        <v>0</v>
      </c>
      <c r="Z617" s="105">
        <v>0</v>
      </c>
      <c r="AA617" s="106">
        <v>0</v>
      </c>
    </row>
    <row r="618" spans="1:27" ht="15.75" customHeight="1" x14ac:dyDescent="0.25">
      <c r="A618" s="96" t="s">
        <v>2490</v>
      </c>
      <c r="B618" s="96" t="s">
        <v>2499</v>
      </c>
      <c r="C618" s="96" t="s">
        <v>2277</v>
      </c>
      <c r="F618" s="97" t="s">
        <v>2277</v>
      </c>
      <c r="G618" s="98">
        <v>28</v>
      </c>
      <c r="H618" s="98">
        <v>27.2</v>
      </c>
      <c r="I618" s="98">
        <v>27.2</v>
      </c>
      <c r="J618" s="99">
        <v>1.08</v>
      </c>
      <c r="K618" s="99">
        <v>1.37</v>
      </c>
      <c r="L618" s="100">
        <v>-2.09</v>
      </c>
      <c r="M618" s="101">
        <v>43282</v>
      </c>
      <c r="N618" s="100">
        <v>-2.09</v>
      </c>
      <c r="O618" s="97" t="s">
        <v>2492</v>
      </c>
      <c r="P618" s="97" t="s">
        <v>3424</v>
      </c>
      <c r="Q618" s="102"/>
      <c r="R618" s="100">
        <v>-3.0700000000000003</v>
      </c>
      <c r="S618" s="102"/>
      <c r="T618" s="103">
        <v>3</v>
      </c>
      <c r="U618" s="103">
        <v>3</v>
      </c>
      <c r="V618" s="104">
        <v>6.7</v>
      </c>
      <c r="W618" s="105">
        <v>0.25</v>
      </c>
      <c r="X618" s="106">
        <v>188</v>
      </c>
      <c r="Y618" s="104">
        <v>1.3</v>
      </c>
      <c r="Z618" s="105">
        <v>0.05</v>
      </c>
      <c r="AA618" s="106">
        <v>36</v>
      </c>
    </row>
    <row r="619" spans="1:27" ht="15.75" customHeight="1" x14ac:dyDescent="0.25">
      <c r="A619" s="96" t="s">
        <v>2490</v>
      </c>
      <c r="B619" s="96" t="s">
        <v>2499</v>
      </c>
      <c r="C619" s="96" t="s">
        <v>2256</v>
      </c>
      <c r="F619" s="97" t="s">
        <v>2256</v>
      </c>
      <c r="G619" s="98">
        <v>24</v>
      </c>
      <c r="H619" s="98">
        <v>33.299999999999997</v>
      </c>
      <c r="I619" s="98">
        <v>33.299999999999997</v>
      </c>
      <c r="J619" s="99">
        <v>1.0900000000000001</v>
      </c>
      <c r="K619" s="99">
        <v>1.47</v>
      </c>
      <c r="L619" s="100">
        <v>-2.09</v>
      </c>
      <c r="M619" s="101">
        <v>43282</v>
      </c>
      <c r="N619" s="100">
        <v>-2.09</v>
      </c>
      <c r="O619" s="97" t="s">
        <v>2492</v>
      </c>
      <c r="P619" s="97" t="s">
        <v>3425</v>
      </c>
      <c r="Q619" s="102"/>
      <c r="R619" s="100">
        <v>-3.0700000000000003</v>
      </c>
      <c r="S619" s="102"/>
      <c r="T619" s="103">
        <v>3</v>
      </c>
      <c r="U619" s="103">
        <v>3</v>
      </c>
      <c r="V619" s="104">
        <v>10.199999999999999</v>
      </c>
      <c r="W619" s="105">
        <v>0.31</v>
      </c>
      <c r="X619" s="106">
        <v>245</v>
      </c>
      <c r="Y619" s="104">
        <v>0.6</v>
      </c>
      <c r="Z619" s="105">
        <v>0.02</v>
      </c>
      <c r="AA619" s="106">
        <v>14</v>
      </c>
    </row>
    <row r="620" spans="1:27" ht="15.75" customHeight="1" x14ac:dyDescent="0.25">
      <c r="A620" s="96" t="s">
        <v>2490</v>
      </c>
      <c r="B620" s="96" t="s">
        <v>2499</v>
      </c>
      <c r="C620" s="96" t="s">
        <v>2285</v>
      </c>
      <c r="F620" s="97" t="s">
        <v>2285</v>
      </c>
      <c r="G620" s="98">
        <v>32.5</v>
      </c>
      <c r="H620" s="98">
        <v>6.8</v>
      </c>
      <c r="I620" s="98">
        <v>6.8</v>
      </c>
      <c r="J620" s="99">
        <v>0.81</v>
      </c>
      <c r="K620" s="99">
        <v>1.03</v>
      </c>
      <c r="L620" s="100">
        <v>-2.09</v>
      </c>
      <c r="M620" s="101">
        <v>43282</v>
      </c>
      <c r="N620" s="100">
        <v>-2.09</v>
      </c>
      <c r="O620" s="97" t="s">
        <v>2492</v>
      </c>
      <c r="P620" s="97" t="s">
        <v>3426</v>
      </c>
      <c r="Q620" s="102"/>
      <c r="R620" s="100">
        <v>-3.0700000000000003</v>
      </c>
      <c r="S620" s="102"/>
      <c r="T620" s="103">
        <v>3</v>
      </c>
      <c r="U620" s="103">
        <v>3</v>
      </c>
      <c r="V620" s="104">
        <v>0.7</v>
      </c>
      <c r="W620" s="105">
        <v>0.1</v>
      </c>
      <c r="X620" s="106">
        <v>23</v>
      </c>
      <c r="Y620" s="104">
        <v>0.4</v>
      </c>
      <c r="Z620" s="105">
        <v>0.06</v>
      </c>
      <c r="AA620" s="106">
        <v>13</v>
      </c>
    </row>
    <row r="621" spans="1:27" ht="15.75" customHeight="1" x14ac:dyDescent="0.25">
      <c r="A621" s="96" t="s">
        <v>2490</v>
      </c>
      <c r="B621" s="96" t="s">
        <v>2499</v>
      </c>
      <c r="C621" s="96" t="s">
        <v>2286</v>
      </c>
      <c r="F621" s="97" t="s">
        <v>2286</v>
      </c>
      <c r="G621" s="98">
        <v>45</v>
      </c>
      <c r="H621" s="98">
        <v>6.7</v>
      </c>
      <c r="I621" s="98">
        <v>6.7</v>
      </c>
      <c r="J621" s="99">
        <v>0.83</v>
      </c>
      <c r="K621" s="99">
        <v>0.89</v>
      </c>
      <c r="L621" s="100">
        <v>-2.09</v>
      </c>
      <c r="M621" s="101">
        <v>43282</v>
      </c>
      <c r="N621" s="100">
        <v>-2.09</v>
      </c>
      <c r="O621" s="97" t="s">
        <v>2492</v>
      </c>
      <c r="P621" s="97" t="s">
        <v>3427</v>
      </c>
      <c r="Q621" s="102"/>
      <c r="R621" s="100">
        <v>-3.0700000000000003</v>
      </c>
      <c r="S621" s="102"/>
      <c r="T621" s="103">
        <v>3</v>
      </c>
      <c r="U621" s="103">
        <v>3</v>
      </c>
      <c r="V621" s="104">
        <v>0.3</v>
      </c>
      <c r="W621" s="105">
        <v>0.05</v>
      </c>
      <c r="X621" s="106">
        <v>14</v>
      </c>
      <c r="Y621" s="104">
        <v>0.2</v>
      </c>
      <c r="Z621" s="105">
        <v>0.03</v>
      </c>
      <c r="AA621" s="106">
        <v>9</v>
      </c>
    </row>
    <row r="622" spans="1:27" ht="15.75" customHeight="1" x14ac:dyDescent="0.25">
      <c r="A622" s="96" t="s">
        <v>2490</v>
      </c>
      <c r="B622" s="96" t="s">
        <v>2499</v>
      </c>
      <c r="C622" s="96" t="s">
        <v>2287</v>
      </c>
      <c r="F622" s="97" t="s">
        <v>2287</v>
      </c>
      <c r="G622" s="98">
        <v>44.5</v>
      </c>
      <c r="H622" s="98">
        <v>7.4</v>
      </c>
      <c r="I622" s="98">
        <v>7.4</v>
      </c>
      <c r="J622" s="99">
        <v>0.73</v>
      </c>
      <c r="K622" s="99">
        <v>0.95</v>
      </c>
      <c r="L622" s="100">
        <v>-2.09</v>
      </c>
      <c r="M622" s="101">
        <v>43282</v>
      </c>
      <c r="N622" s="100">
        <v>-2.09</v>
      </c>
      <c r="O622" s="97" t="s">
        <v>2492</v>
      </c>
      <c r="P622" s="97" t="s">
        <v>3428</v>
      </c>
      <c r="Q622" s="102"/>
      <c r="R622" s="100">
        <v>-3.0700000000000003</v>
      </c>
      <c r="S622" s="102"/>
      <c r="T622" s="103">
        <v>3</v>
      </c>
      <c r="U622" s="103">
        <v>3</v>
      </c>
      <c r="V622" s="104">
        <v>0.8</v>
      </c>
      <c r="W622" s="105">
        <v>0.1</v>
      </c>
      <c r="X622" s="106">
        <v>36</v>
      </c>
      <c r="Y622" s="104">
        <v>0.5</v>
      </c>
      <c r="Z622" s="105">
        <v>7.0000000000000007E-2</v>
      </c>
      <c r="AA622" s="106">
        <v>22</v>
      </c>
    </row>
    <row r="623" spans="1:27" ht="15.75" customHeight="1" x14ac:dyDescent="0.25">
      <c r="A623" s="96" t="s">
        <v>2490</v>
      </c>
      <c r="B623" s="96" t="s">
        <v>2499</v>
      </c>
      <c r="C623" s="96" t="s">
        <v>2288</v>
      </c>
      <c r="F623" s="97" t="s">
        <v>2288</v>
      </c>
      <c r="G623" s="98">
        <v>45</v>
      </c>
      <c r="H623" s="98">
        <v>7.3</v>
      </c>
      <c r="I623" s="98">
        <v>7.3</v>
      </c>
      <c r="J623" s="99">
        <v>0.89</v>
      </c>
      <c r="K623" s="99">
        <v>1.18</v>
      </c>
      <c r="L623" s="100">
        <v>-2.09</v>
      </c>
      <c r="M623" s="101">
        <v>43282</v>
      </c>
      <c r="N623" s="100">
        <v>-2.09</v>
      </c>
      <c r="O623" s="97" t="s">
        <v>2492</v>
      </c>
      <c r="P623" s="97" t="s">
        <v>3429</v>
      </c>
      <c r="Q623" s="102"/>
      <c r="R623" s="100">
        <v>-3.0700000000000003</v>
      </c>
      <c r="S623" s="102"/>
      <c r="T623" s="103">
        <v>3</v>
      </c>
      <c r="U623" s="103">
        <v>3</v>
      </c>
      <c r="V623" s="104">
        <v>0.9</v>
      </c>
      <c r="W623" s="105">
        <v>0.12</v>
      </c>
      <c r="X623" s="106">
        <v>41</v>
      </c>
      <c r="Y623" s="104">
        <v>0.3</v>
      </c>
      <c r="Z623" s="105">
        <v>0.04</v>
      </c>
      <c r="AA623" s="106">
        <v>14</v>
      </c>
    </row>
    <row r="624" spans="1:27" ht="15.75" customHeight="1" x14ac:dyDescent="0.25">
      <c r="A624" s="96" t="s">
        <v>2490</v>
      </c>
      <c r="B624" s="96" t="s">
        <v>2499</v>
      </c>
      <c r="C624" s="96" t="s">
        <v>2289</v>
      </c>
      <c r="F624" s="97" t="s">
        <v>2289</v>
      </c>
      <c r="G624" s="98">
        <v>37.5</v>
      </c>
      <c r="H624" s="98">
        <v>5.8</v>
      </c>
      <c r="I624" s="98">
        <v>5.8</v>
      </c>
      <c r="J624" s="99">
        <v>0.71</v>
      </c>
      <c r="K624" s="99">
        <v>0.81</v>
      </c>
      <c r="L624" s="100">
        <v>-2.09</v>
      </c>
      <c r="M624" s="101">
        <v>43282</v>
      </c>
      <c r="N624" s="100">
        <v>-2.09</v>
      </c>
      <c r="O624" s="97" t="s">
        <v>2492</v>
      </c>
      <c r="P624" s="97" t="s">
        <v>3430</v>
      </c>
      <c r="Q624" s="102"/>
      <c r="R624" s="100">
        <v>-3.0700000000000003</v>
      </c>
      <c r="S624" s="102"/>
      <c r="T624" s="103">
        <v>2.56</v>
      </c>
      <c r="U624" s="103">
        <v>2.56</v>
      </c>
      <c r="V624" s="104">
        <v>0.8</v>
      </c>
      <c r="W624" s="105">
        <v>0.14000000000000001</v>
      </c>
      <c r="X624" s="106">
        <v>30</v>
      </c>
      <c r="Y624" s="104">
        <v>0.4</v>
      </c>
      <c r="Z624" s="105">
        <v>0.08</v>
      </c>
      <c r="AA624" s="106">
        <v>15</v>
      </c>
    </row>
    <row r="625" spans="1:27" ht="15.75" customHeight="1" x14ac:dyDescent="0.25">
      <c r="A625" s="96" t="s">
        <v>2490</v>
      </c>
      <c r="B625" s="96" t="s">
        <v>2499</v>
      </c>
      <c r="C625" s="96" t="s">
        <v>2290</v>
      </c>
      <c r="F625" s="97" t="s">
        <v>2290</v>
      </c>
      <c r="G625" s="98">
        <v>42.5</v>
      </c>
      <c r="H625" s="98">
        <v>5.8</v>
      </c>
      <c r="I625" s="98">
        <v>5.8</v>
      </c>
      <c r="J625" s="99">
        <v>0.68</v>
      </c>
      <c r="K625" s="99">
        <v>0.84</v>
      </c>
      <c r="L625" s="100">
        <v>-2.09</v>
      </c>
      <c r="M625" s="101">
        <v>43282</v>
      </c>
      <c r="N625" s="100">
        <v>-2.09</v>
      </c>
      <c r="O625" s="97" t="s">
        <v>2492</v>
      </c>
      <c r="P625" s="97" t="s">
        <v>3431</v>
      </c>
      <c r="Q625" s="102"/>
      <c r="R625" s="100">
        <v>-3.0700000000000003</v>
      </c>
      <c r="S625" s="102"/>
      <c r="T625" s="103">
        <v>2.58</v>
      </c>
      <c r="U625" s="103">
        <v>2.58</v>
      </c>
      <c r="V625" s="104">
        <v>0.6</v>
      </c>
      <c r="W625" s="105">
        <v>0.1</v>
      </c>
      <c r="X625" s="106">
        <v>26</v>
      </c>
      <c r="Y625" s="104">
        <v>0.5</v>
      </c>
      <c r="Z625" s="105">
        <v>0.08</v>
      </c>
      <c r="AA625" s="106">
        <v>21</v>
      </c>
    </row>
    <row r="626" spans="1:27" ht="15.75" customHeight="1" x14ac:dyDescent="0.25">
      <c r="A626" s="96" t="s">
        <v>2490</v>
      </c>
      <c r="B626" s="96" t="s">
        <v>2499</v>
      </c>
      <c r="C626" s="96" t="s">
        <v>2291</v>
      </c>
      <c r="F626" s="97" t="s">
        <v>2291</v>
      </c>
      <c r="G626" s="98">
        <v>31.5</v>
      </c>
      <c r="H626" s="98">
        <v>6.4</v>
      </c>
      <c r="I626" s="98">
        <v>6.4</v>
      </c>
      <c r="J626" s="99">
        <v>0.61</v>
      </c>
      <c r="K626" s="99">
        <v>0.69</v>
      </c>
      <c r="L626" s="100">
        <v>-2.09</v>
      </c>
      <c r="M626" s="101">
        <v>43282</v>
      </c>
      <c r="N626" s="100">
        <v>-2.09</v>
      </c>
      <c r="O626" s="97" t="s">
        <v>2492</v>
      </c>
      <c r="P626" s="97" t="s">
        <v>3432</v>
      </c>
      <c r="Q626" s="102"/>
      <c r="R626" s="100">
        <v>-3.0700000000000003</v>
      </c>
      <c r="S626" s="102"/>
      <c r="T626" s="103">
        <v>3</v>
      </c>
      <c r="U626" s="103">
        <v>3</v>
      </c>
      <c r="V626" s="104">
        <v>0.5</v>
      </c>
      <c r="W626" s="105">
        <v>0.09</v>
      </c>
      <c r="X626" s="106">
        <v>16</v>
      </c>
      <c r="Y626" s="104">
        <v>0.5</v>
      </c>
      <c r="Z626" s="105">
        <v>0.08</v>
      </c>
      <c r="AA626" s="106">
        <v>16</v>
      </c>
    </row>
    <row r="627" spans="1:27" ht="15.75" customHeight="1" x14ac:dyDescent="0.25">
      <c r="A627" s="96" t="s">
        <v>2490</v>
      </c>
      <c r="B627" s="96" t="s">
        <v>2499</v>
      </c>
      <c r="C627" s="96" t="s">
        <v>2254</v>
      </c>
      <c r="F627" s="97" t="s">
        <v>2254</v>
      </c>
      <c r="G627" s="98">
        <v>65.5</v>
      </c>
      <c r="H627" s="98">
        <v>6.2</v>
      </c>
      <c r="I627" s="98">
        <v>6.2</v>
      </c>
      <c r="J627" s="99">
        <v>0.92</v>
      </c>
      <c r="K627" s="99">
        <v>1.35</v>
      </c>
      <c r="L627" s="100">
        <v>-2.09</v>
      </c>
      <c r="M627" s="101">
        <v>43282</v>
      </c>
      <c r="N627" s="100">
        <v>-2.09</v>
      </c>
      <c r="O627" s="97" t="s">
        <v>2492</v>
      </c>
      <c r="P627" s="97" t="s">
        <v>3433</v>
      </c>
      <c r="Q627" s="102"/>
      <c r="R627" s="100">
        <v>-3.0700000000000003</v>
      </c>
      <c r="S627" s="102"/>
      <c r="T627" s="103">
        <v>3</v>
      </c>
      <c r="U627" s="103">
        <v>3</v>
      </c>
      <c r="V627" s="104">
        <v>1.8</v>
      </c>
      <c r="W627" s="105">
        <v>0.28999999999999998</v>
      </c>
      <c r="X627" s="106">
        <v>118</v>
      </c>
      <c r="Y627" s="104">
        <v>0</v>
      </c>
      <c r="Z627" s="105">
        <v>0.01</v>
      </c>
      <c r="AA627" s="106">
        <v>0</v>
      </c>
    </row>
    <row r="628" spans="1:27" ht="15.75" customHeight="1" x14ac:dyDescent="0.25">
      <c r="A628" s="96" t="s">
        <v>2490</v>
      </c>
      <c r="B628" s="96" t="s">
        <v>2499</v>
      </c>
      <c r="C628" s="96" t="s">
        <v>2255</v>
      </c>
      <c r="F628" s="97" t="s">
        <v>2255</v>
      </c>
      <c r="G628" s="98">
        <v>42</v>
      </c>
      <c r="H628" s="98">
        <v>6.6</v>
      </c>
      <c r="I628" s="98">
        <v>6.6</v>
      </c>
      <c r="J628" s="99">
        <v>0.81</v>
      </c>
      <c r="K628" s="99">
        <v>1.3</v>
      </c>
      <c r="L628" s="100">
        <v>-2.09</v>
      </c>
      <c r="M628" s="101">
        <v>43282</v>
      </c>
      <c r="N628" s="100">
        <v>-2.09</v>
      </c>
      <c r="O628" s="97" t="s">
        <v>2492</v>
      </c>
      <c r="P628" s="97" t="s">
        <v>3434</v>
      </c>
      <c r="Q628" s="102"/>
      <c r="R628" s="100">
        <v>-3.0700000000000003</v>
      </c>
      <c r="S628" s="102"/>
      <c r="T628" s="103">
        <v>3</v>
      </c>
      <c r="U628" s="103">
        <v>3</v>
      </c>
      <c r="V628" s="104">
        <v>1.6</v>
      </c>
      <c r="W628" s="105">
        <v>0.25</v>
      </c>
      <c r="X628" s="106">
        <v>67</v>
      </c>
      <c r="Y628" s="104">
        <v>0.4</v>
      </c>
      <c r="Z628" s="105">
        <v>0.05</v>
      </c>
      <c r="AA628" s="106">
        <v>17</v>
      </c>
    </row>
    <row r="629" spans="1:27" ht="15.75" customHeight="1" x14ac:dyDescent="0.25">
      <c r="A629" s="96" t="s">
        <v>2490</v>
      </c>
      <c r="B629" s="96" t="s">
        <v>2499</v>
      </c>
      <c r="C629" s="96" t="s">
        <v>2226</v>
      </c>
      <c r="F629" s="97" t="s">
        <v>2226</v>
      </c>
      <c r="G629" s="98">
        <v>55</v>
      </c>
      <c r="H629" s="98">
        <v>5.9</v>
      </c>
      <c r="I629" s="98">
        <v>5.9</v>
      </c>
      <c r="J629" s="99">
        <v>0.72</v>
      </c>
      <c r="K629" s="99">
        <v>1.1499999999999999</v>
      </c>
      <c r="L629" s="100">
        <v>-2.09</v>
      </c>
      <c r="M629" s="101">
        <v>43282</v>
      </c>
      <c r="N629" s="100">
        <v>-2.09</v>
      </c>
      <c r="O629" s="97" t="s">
        <v>2492</v>
      </c>
      <c r="P629" s="97" t="s">
        <v>3435</v>
      </c>
      <c r="Q629" s="102"/>
      <c r="R629" s="100">
        <v>-3.0700000000000003</v>
      </c>
      <c r="S629" s="102"/>
      <c r="T629" s="103">
        <v>2.62</v>
      </c>
      <c r="U629" s="103">
        <v>2.62</v>
      </c>
      <c r="V629" s="104">
        <v>1.4</v>
      </c>
      <c r="W629" s="105">
        <v>0.24</v>
      </c>
      <c r="X629" s="106">
        <v>77</v>
      </c>
      <c r="Y629" s="104">
        <v>0.5</v>
      </c>
      <c r="Z629" s="105">
        <v>0.09</v>
      </c>
      <c r="AA629" s="106">
        <v>28</v>
      </c>
    </row>
    <row r="630" spans="1:27" ht="15.75" customHeight="1" x14ac:dyDescent="0.25">
      <c r="A630" s="96" t="s">
        <v>2490</v>
      </c>
      <c r="B630" s="96" t="s">
        <v>2499</v>
      </c>
      <c r="C630" s="96" t="s">
        <v>2269</v>
      </c>
      <c r="F630" s="97" t="s">
        <v>2269</v>
      </c>
      <c r="G630" s="98">
        <v>38</v>
      </c>
      <c r="H630" s="98">
        <v>5.5</v>
      </c>
      <c r="I630" s="98">
        <v>5.5</v>
      </c>
      <c r="J630" s="99">
        <v>0.77</v>
      </c>
      <c r="K630" s="99">
        <v>1.24</v>
      </c>
      <c r="L630" s="100">
        <v>-2.09</v>
      </c>
      <c r="M630" s="101">
        <v>43282</v>
      </c>
      <c r="N630" s="100">
        <v>-2.09</v>
      </c>
      <c r="O630" s="97" t="s">
        <v>2492</v>
      </c>
      <c r="P630" s="97" t="s">
        <v>3436</v>
      </c>
      <c r="Q630" s="102"/>
      <c r="R630" s="100">
        <v>-3.0700000000000003</v>
      </c>
      <c r="S630" s="102"/>
      <c r="T630" s="103">
        <v>2.42</v>
      </c>
      <c r="U630" s="103">
        <v>2.42</v>
      </c>
      <c r="V630" s="104">
        <v>1.6</v>
      </c>
      <c r="W630" s="105">
        <v>0.28999999999999998</v>
      </c>
      <c r="X630" s="106">
        <v>61</v>
      </c>
      <c r="Y630" s="104">
        <v>0.4</v>
      </c>
      <c r="Z630" s="105">
        <v>0.06</v>
      </c>
      <c r="AA630" s="106">
        <v>15</v>
      </c>
    </row>
    <row r="631" spans="1:27" ht="15.75" customHeight="1" x14ac:dyDescent="0.25">
      <c r="A631" s="96" t="s">
        <v>2490</v>
      </c>
      <c r="B631" s="96" t="s">
        <v>2499</v>
      </c>
      <c r="C631" s="96" t="s">
        <v>2282</v>
      </c>
      <c r="F631" s="97" t="s">
        <v>2282</v>
      </c>
      <c r="G631" s="98">
        <v>29</v>
      </c>
      <c r="H631" s="98">
        <v>5.8</v>
      </c>
      <c r="I631" s="98">
        <v>5.8</v>
      </c>
      <c r="J631" s="99">
        <v>0.76</v>
      </c>
      <c r="K631" s="99">
        <v>0.91</v>
      </c>
      <c r="L631" s="100">
        <v>-2.09</v>
      </c>
      <c r="M631" s="101">
        <v>43282</v>
      </c>
      <c r="N631" s="100">
        <v>-2.09</v>
      </c>
      <c r="O631" s="97" t="s">
        <v>2492</v>
      </c>
      <c r="P631" s="97" t="s">
        <v>3437</v>
      </c>
      <c r="Q631" s="102"/>
      <c r="R631" s="100">
        <v>-2.6700000000000004</v>
      </c>
      <c r="S631" s="102"/>
      <c r="T631" s="103">
        <v>3</v>
      </c>
      <c r="U631" s="103">
        <v>3</v>
      </c>
      <c r="V631" s="104">
        <v>0.8</v>
      </c>
      <c r="W631" s="105">
        <v>0.14000000000000001</v>
      </c>
      <c r="X631" s="106">
        <v>23</v>
      </c>
      <c r="Y631" s="104">
        <v>0.1</v>
      </c>
      <c r="Z631" s="105">
        <v>0.02</v>
      </c>
      <c r="AA631" s="106">
        <v>3</v>
      </c>
    </row>
    <row r="632" spans="1:27" ht="15.75" customHeight="1" x14ac:dyDescent="0.25">
      <c r="A632" s="96" t="s">
        <v>2490</v>
      </c>
      <c r="B632" s="96" t="s">
        <v>2499</v>
      </c>
      <c r="C632" s="96" t="s">
        <v>2172</v>
      </c>
      <c r="F632" s="97" t="s">
        <v>2172</v>
      </c>
      <c r="G632" s="98">
        <v>38.5</v>
      </c>
      <c r="H632" s="98">
        <v>7.8</v>
      </c>
      <c r="I632" s="98">
        <v>7.8</v>
      </c>
      <c r="J632" s="99">
        <v>0.71</v>
      </c>
      <c r="K632" s="99">
        <v>1.43</v>
      </c>
      <c r="L632" s="100">
        <v>-2.09</v>
      </c>
      <c r="M632" s="101">
        <v>43282</v>
      </c>
      <c r="N632" s="100">
        <v>-2.09</v>
      </c>
      <c r="O632" s="97" t="s">
        <v>2492</v>
      </c>
      <c r="P632" s="97" t="s">
        <v>3438</v>
      </c>
      <c r="Q632" s="102"/>
      <c r="R632" s="100">
        <v>-3.0700000000000003</v>
      </c>
      <c r="S632" s="102"/>
      <c r="T632" s="103">
        <v>3</v>
      </c>
      <c r="U632" s="103">
        <v>3</v>
      </c>
      <c r="V632" s="104">
        <v>2.7</v>
      </c>
      <c r="W632" s="105">
        <v>0.35</v>
      </c>
      <c r="X632" s="106">
        <v>104</v>
      </c>
      <c r="Y632" s="104">
        <v>1.3</v>
      </c>
      <c r="Z632" s="105">
        <v>0.17</v>
      </c>
      <c r="AA632" s="106">
        <v>50</v>
      </c>
    </row>
    <row r="633" spans="1:27" ht="15.75" customHeight="1" x14ac:dyDescent="0.25">
      <c r="A633" s="96" t="s">
        <v>2490</v>
      </c>
      <c r="B633" s="96" t="s">
        <v>2499</v>
      </c>
      <c r="C633" s="96" t="s">
        <v>2173</v>
      </c>
      <c r="F633" s="97" t="s">
        <v>2173</v>
      </c>
      <c r="G633" s="98">
        <v>46.5</v>
      </c>
      <c r="H633" s="98">
        <v>7.6</v>
      </c>
      <c r="I633" s="98">
        <v>7.6</v>
      </c>
      <c r="J633" s="99">
        <v>0.73</v>
      </c>
      <c r="K633" s="99">
        <v>1.42</v>
      </c>
      <c r="L633" s="100">
        <v>-2.09</v>
      </c>
      <c r="M633" s="101">
        <v>43282</v>
      </c>
      <c r="N633" s="100">
        <v>-2.09</v>
      </c>
      <c r="O633" s="97" t="s">
        <v>2492</v>
      </c>
      <c r="P633" s="97" t="s">
        <v>3439</v>
      </c>
      <c r="Q633" s="102"/>
      <c r="R633" s="100">
        <v>-3.0700000000000003</v>
      </c>
      <c r="S633" s="102"/>
      <c r="T633" s="103">
        <v>3</v>
      </c>
      <c r="U633" s="103">
        <v>3</v>
      </c>
      <c r="V633" s="104">
        <v>2.7</v>
      </c>
      <c r="W633" s="105">
        <v>0.37</v>
      </c>
      <c r="X633" s="106">
        <v>126</v>
      </c>
      <c r="Y633" s="104">
        <v>1.2</v>
      </c>
      <c r="Z633" s="105">
        <v>0.16</v>
      </c>
      <c r="AA633" s="106">
        <v>56</v>
      </c>
    </row>
    <row r="634" spans="1:27" ht="15.75" customHeight="1" x14ac:dyDescent="0.25">
      <c r="A634" s="96" t="s">
        <v>2490</v>
      </c>
      <c r="B634" s="96" t="s">
        <v>2499</v>
      </c>
      <c r="C634" s="96" t="s">
        <v>2174</v>
      </c>
      <c r="F634" s="97" t="s">
        <v>2174</v>
      </c>
      <c r="G634" s="98">
        <v>39</v>
      </c>
      <c r="H634" s="98">
        <v>5.5</v>
      </c>
      <c r="I634" s="98">
        <v>5.5</v>
      </c>
      <c r="J634" s="99">
        <v>0.86</v>
      </c>
      <c r="K634" s="99">
        <v>1.06</v>
      </c>
      <c r="L634" s="100">
        <v>-2.09</v>
      </c>
      <c r="M634" s="101">
        <v>43282</v>
      </c>
      <c r="N634" s="100">
        <v>-2.09</v>
      </c>
      <c r="O634" s="97" t="s">
        <v>2492</v>
      </c>
      <c r="P634" s="97" t="s">
        <v>3440</v>
      </c>
      <c r="Q634" s="102"/>
      <c r="R634" s="100">
        <v>-3.0700000000000003</v>
      </c>
      <c r="S634" s="102"/>
      <c r="T634" s="103">
        <v>2.42</v>
      </c>
      <c r="U634" s="103">
        <v>2.42</v>
      </c>
      <c r="V634" s="104">
        <v>1</v>
      </c>
      <c r="W634" s="105">
        <v>0.18</v>
      </c>
      <c r="X634" s="106">
        <v>39</v>
      </c>
      <c r="Y634" s="104">
        <v>0.2</v>
      </c>
      <c r="Z634" s="105">
        <v>0.04</v>
      </c>
      <c r="AA634" s="106">
        <v>8</v>
      </c>
    </row>
    <row r="635" spans="1:27" ht="15.75" customHeight="1" x14ac:dyDescent="0.25">
      <c r="A635" s="96" t="s">
        <v>2490</v>
      </c>
      <c r="B635" s="96" t="s">
        <v>2499</v>
      </c>
      <c r="C635" s="96" t="s">
        <v>2280</v>
      </c>
      <c r="F635" s="97" t="s">
        <v>2280</v>
      </c>
      <c r="G635" s="98">
        <v>31.5</v>
      </c>
      <c r="H635" s="98">
        <v>6.2</v>
      </c>
      <c r="I635" s="98">
        <v>6.2</v>
      </c>
      <c r="J635" s="99">
        <v>0.95</v>
      </c>
      <c r="K635" s="99">
        <v>1.22</v>
      </c>
      <c r="L635" s="100">
        <v>-2.09</v>
      </c>
      <c r="M635" s="101">
        <v>43282</v>
      </c>
      <c r="N635" s="100">
        <v>-2.09</v>
      </c>
      <c r="O635" s="97" t="s">
        <v>2492</v>
      </c>
      <c r="P635" s="97" t="s">
        <v>3441</v>
      </c>
      <c r="Q635" s="102"/>
      <c r="R635" s="100">
        <v>-2.8200000000000003</v>
      </c>
      <c r="S635" s="102"/>
      <c r="T635" s="103">
        <v>3</v>
      </c>
      <c r="U635" s="103">
        <v>3</v>
      </c>
      <c r="V635" s="104">
        <v>0.8</v>
      </c>
      <c r="W635" s="105">
        <v>0.14000000000000001</v>
      </c>
      <c r="X635" s="106">
        <v>25</v>
      </c>
      <c r="Y635" s="104">
        <v>0</v>
      </c>
      <c r="Z635" s="105">
        <v>0.01</v>
      </c>
      <c r="AA635" s="106">
        <v>0</v>
      </c>
    </row>
    <row r="636" spans="1:27" ht="15.75" customHeight="1" x14ac:dyDescent="0.25">
      <c r="A636" s="96" t="s">
        <v>2490</v>
      </c>
      <c r="B636" s="96" t="s">
        <v>2499</v>
      </c>
      <c r="C636" s="96" t="s">
        <v>2281</v>
      </c>
      <c r="F636" s="97" t="s">
        <v>2281</v>
      </c>
      <c r="G636" s="98">
        <v>29</v>
      </c>
      <c r="H636" s="98">
        <v>6.2</v>
      </c>
      <c r="I636" s="98">
        <v>6.2</v>
      </c>
      <c r="J636" s="99">
        <v>0.8</v>
      </c>
      <c r="K636" s="99">
        <v>0.93</v>
      </c>
      <c r="L636" s="100">
        <v>-2.09</v>
      </c>
      <c r="M636" s="101">
        <v>43282</v>
      </c>
      <c r="N636" s="100">
        <v>-2.09</v>
      </c>
      <c r="O636" s="97" t="s">
        <v>2492</v>
      </c>
      <c r="P636" s="97" t="s">
        <v>3442</v>
      </c>
      <c r="Q636" s="102"/>
      <c r="R636" s="100">
        <v>-2.8200000000000003</v>
      </c>
      <c r="S636" s="102"/>
      <c r="T636" s="103">
        <v>3</v>
      </c>
      <c r="U636" s="103">
        <v>3</v>
      </c>
      <c r="V636" s="104">
        <v>0.7</v>
      </c>
      <c r="W636" s="105">
        <v>0.11</v>
      </c>
      <c r="X636" s="106">
        <v>20</v>
      </c>
      <c r="Y636" s="104">
        <v>0.2</v>
      </c>
      <c r="Z636" s="105">
        <v>0.03</v>
      </c>
      <c r="AA636" s="106">
        <v>6</v>
      </c>
    </row>
    <row r="637" spans="1:27" ht="15.75" customHeight="1" x14ac:dyDescent="0.25">
      <c r="A637" s="96" t="s">
        <v>2490</v>
      </c>
      <c r="B637" s="96" t="s">
        <v>2499</v>
      </c>
      <c r="C637" s="96" t="s">
        <v>2211</v>
      </c>
      <c r="F637" s="97" t="s">
        <v>2211</v>
      </c>
      <c r="G637" s="98">
        <v>48.5</v>
      </c>
      <c r="H637" s="98">
        <v>7.3</v>
      </c>
      <c r="I637" s="98">
        <v>7.3</v>
      </c>
      <c r="J637" s="99">
        <v>0.72</v>
      </c>
      <c r="K637" s="99">
        <v>1.38</v>
      </c>
      <c r="L637" s="100">
        <v>-2.09</v>
      </c>
      <c r="M637" s="101">
        <v>43282</v>
      </c>
      <c r="N637" s="100">
        <v>-2.09</v>
      </c>
      <c r="O637" s="97" t="s">
        <v>2492</v>
      </c>
      <c r="P637" s="97" t="s">
        <v>3443</v>
      </c>
      <c r="Q637" s="102"/>
      <c r="R637" s="100">
        <v>-3.0700000000000003</v>
      </c>
      <c r="S637" s="102"/>
      <c r="T637" s="103">
        <v>3</v>
      </c>
      <c r="U637" s="103">
        <v>3</v>
      </c>
      <c r="V637" s="104">
        <v>2.7</v>
      </c>
      <c r="W637" s="105">
        <v>0.38</v>
      </c>
      <c r="X637" s="106">
        <v>131</v>
      </c>
      <c r="Y637" s="104">
        <v>0.9</v>
      </c>
      <c r="Z637" s="105">
        <v>0.13</v>
      </c>
      <c r="AA637" s="106">
        <v>44</v>
      </c>
    </row>
    <row r="638" spans="1:27" ht="15.75" customHeight="1" x14ac:dyDescent="0.25">
      <c r="A638" s="96" t="s">
        <v>2490</v>
      </c>
      <c r="B638" s="96" t="s">
        <v>2499</v>
      </c>
      <c r="C638" s="96" t="s">
        <v>2249</v>
      </c>
      <c r="F638" s="97" t="s">
        <v>2249</v>
      </c>
      <c r="G638" s="98">
        <v>45</v>
      </c>
      <c r="H638" s="98">
        <v>8.6999999999999993</v>
      </c>
      <c r="I638" s="98">
        <v>8.6999999999999993</v>
      </c>
      <c r="J638" s="99">
        <v>0.8</v>
      </c>
      <c r="K638" s="99">
        <v>1.23</v>
      </c>
      <c r="L638" s="100">
        <v>-2.09</v>
      </c>
      <c r="M638" s="101">
        <v>43282</v>
      </c>
      <c r="N638" s="100">
        <v>-2.09</v>
      </c>
      <c r="O638" s="97" t="s">
        <v>2492</v>
      </c>
      <c r="P638" s="97" t="s">
        <v>3444</v>
      </c>
      <c r="Q638" s="102"/>
      <c r="R638" s="100">
        <v>-3.0700000000000003</v>
      </c>
      <c r="S638" s="102"/>
      <c r="T638" s="103">
        <v>3</v>
      </c>
      <c r="U638" s="103">
        <v>3</v>
      </c>
      <c r="V638" s="104">
        <v>2.2999999999999998</v>
      </c>
      <c r="W638" s="105">
        <v>0.26</v>
      </c>
      <c r="X638" s="106">
        <v>104</v>
      </c>
      <c r="Y638" s="104">
        <v>0.9</v>
      </c>
      <c r="Z638" s="105">
        <v>0.1</v>
      </c>
      <c r="AA638" s="106">
        <v>41</v>
      </c>
    </row>
    <row r="639" spans="1:27" ht="15.75" customHeight="1" x14ac:dyDescent="0.25">
      <c r="A639" s="96" t="s">
        <v>2490</v>
      </c>
      <c r="B639" s="96" t="s">
        <v>2499</v>
      </c>
      <c r="C639" s="96" t="s">
        <v>2244</v>
      </c>
      <c r="F639" s="97" t="s">
        <v>2244</v>
      </c>
      <c r="G639" s="98">
        <v>22</v>
      </c>
      <c r="H639" s="98">
        <v>4.4000000000000004</v>
      </c>
      <c r="I639" s="98">
        <v>4.4000000000000004</v>
      </c>
      <c r="J639" s="99">
        <v>0.54</v>
      </c>
      <c r="K639" s="99">
        <v>1.17</v>
      </c>
      <c r="L639" s="100">
        <v>-2.09</v>
      </c>
      <c r="M639" s="101">
        <v>43282</v>
      </c>
      <c r="N639" s="100">
        <v>-2.09</v>
      </c>
      <c r="O639" s="97" t="s">
        <v>2492</v>
      </c>
      <c r="P639" s="97" t="s">
        <v>3445</v>
      </c>
      <c r="Q639" s="102"/>
      <c r="R639" s="100">
        <v>-3.0700000000000003</v>
      </c>
      <c r="S639" s="102"/>
      <c r="T639" s="103">
        <v>1.96</v>
      </c>
      <c r="U639" s="103">
        <v>1.96</v>
      </c>
      <c r="V639" s="104">
        <v>1.5</v>
      </c>
      <c r="W639" s="105">
        <v>0.35</v>
      </c>
      <c r="X639" s="106">
        <v>33</v>
      </c>
      <c r="Y639" s="104">
        <v>0.7</v>
      </c>
      <c r="Z639" s="105">
        <v>0.17</v>
      </c>
      <c r="AA639" s="106">
        <v>15</v>
      </c>
    </row>
    <row r="640" spans="1:27" ht="15.75" customHeight="1" x14ac:dyDescent="0.25">
      <c r="A640" s="96" t="s">
        <v>2490</v>
      </c>
      <c r="B640" s="96" t="s">
        <v>2499</v>
      </c>
      <c r="C640" s="96" t="s">
        <v>2260</v>
      </c>
      <c r="F640" s="97" t="s">
        <v>2260</v>
      </c>
      <c r="G640" s="98">
        <v>6.5</v>
      </c>
      <c r="H640" s="98">
        <v>6.5</v>
      </c>
      <c r="I640" s="98">
        <v>6.5</v>
      </c>
      <c r="J640" s="99">
        <v>0.57999999999999996</v>
      </c>
      <c r="K640" s="99">
        <v>1.27</v>
      </c>
      <c r="L640" s="100">
        <v>-2.09</v>
      </c>
      <c r="M640" s="101">
        <v>43282</v>
      </c>
      <c r="N640" s="100">
        <v>-2.09</v>
      </c>
      <c r="O640" s="97" t="s">
        <v>2492</v>
      </c>
      <c r="P640" s="97" t="s">
        <v>3446</v>
      </c>
      <c r="Q640" s="102"/>
      <c r="R640" s="100">
        <v>-3.0700000000000003</v>
      </c>
      <c r="S640" s="102"/>
      <c r="T640" s="103">
        <v>3</v>
      </c>
      <c r="U640" s="103">
        <v>3</v>
      </c>
      <c r="V640" s="104">
        <v>2.8</v>
      </c>
      <c r="W640" s="105">
        <v>0.44</v>
      </c>
      <c r="X640" s="106">
        <v>18</v>
      </c>
      <c r="Y640" s="104">
        <v>1.6</v>
      </c>
      <c r="Z640" s="105">
        <v>0.24</v>
      </c>
      <c r="AA640" s="106">
        <v>10</v>
      </c>
    </row>
    <row r="641" spans="1:27" ht="15.75" customHeight="1" x14ac:dyDescent="0.25">
      <c r="A641" s="96" t="s">
        <v>2490</v>
      </c>
      <c r="B641" s="96" t="s">
        <v>2499</v>
      </c>
      <c r="C641" s="96" t="s">
        <v>2242</v>
      </c>
      <c r="F641" s="97" t="s">
        <v>2242</v>
      </c>
      <c r="G641" s="98">
        <v>67</v>
      </c>
      <c r="H641" s="98">
        <v>6.2</v>
      </c>
      <c r="I641" s="98">
        <v>6.2</v>
      </c>
      <c r="J641" s="99">
        <v>0.77</v>
      </c>
      <c r="K641" s="99">
        <v>1.05</v>
      </c>
      <c r="L641" s="100">
        <v>-2.09</v>
      </c>
      <c r="M641" s="101">
        <v>43282</v>
      </c>
      <c r="N641" s="100">
        <v>-2.09</v>
      </c>
      <c r="O641" s="97" t="s">
        <v>2492</v>
      </c>
      <c r="P641" s="97" t="s">
        <v>3447</v>
      </c>
      <c r="Q641" s="102"/>
      <c r="R641" s="100">
        <v>-3.0700000000000003</v>
      </c>
      <c r="S641" s="102"/>
      <c r="T641" s="103">
        <v>3</v>
      </c>
      <c r="U641" s="103">
        <v>3</v>
      </c>
      <c r="V641" s="104">
        <v>1.9</v>
      </c>
      <c r="W641" s="105">
        <v>0.3</v>
      </c>
      <c r="X641" s="106">
        <v>127</v>
      </c>
      <c r="Y641" s="104">
        <v>0.5</v>
      </c>
      <c r="Z641" s="105">
        <v>0.08</v>
      </c>
      <c r="AA641" s="106">
        <v>34</v>
      </c>
    </row>
    <row r="642" spans="1:27" ht="15.75" customHeight="1" x14ac:dyDescent="0.25">
      <c r="A642" s="96" t="s">
        <v>2490</v>
      </c>
      <c r="B642" s="96" t="s">
        <v>2499</v>
      </c>
      <c r="C642" s="96" t="s">
        <v>2243</v>
      </c>
      <c r="F642" s="97" t="s">
        <v>2243</v>
      </c>
      <c r="G642" s="98">
        <v>27</v>
      </c>
      <c r="H642" s="98">
        <v>5.5</v>
      </c>
      <c r="I642" s="98">
        <v>5.5</v>
      </c>
      <c r="J642" s="99">
        <v>0.72</v>
      </c>
      <c r="K642" s="99">
        <v>1.25</v>
      </c>
      <c r="L642" s="100">
        <v>-2.09</v>
      </c>
      <c r="M642" s="101">
        <v>43282</v>
      </c>
      <c r="N642" s="100">
        <v>-2.09</v>
      </c>
      <c r="O642" s="97" t="s">
        <v>2492</v>
      </c>
      <c r="P642" s="97" t="s">
        <v>3448</v>
      </c>
      <c r="Q642" s="102"/>
      <c r="R642" s="100">
        <v>-3.0700000000000003</v>
      </c>
      <c r="S642" s="102"/>
      <c r="T642" s="103">
        <v>2.42</v>
      </c>
      <c r="U642" s="103">
        <v>2.42</v>
      </c>
      <c r="V642" s="104">
        <v>1.4</v>
      </c>
      <c r="W642" s="105">
        <v>0.26</v>
      </c>
      <c r="X642" s="106">
        <v>38</v>
      </c>
      <c r="Y642" s="104">
        <v>0.7</v>
      </c>
      <c r="Z642" s="105">
        <v>0.12</v>
      </c>
      <c r="AA642" s="106">
        <v>19</v>
      </c>
    </row>
    <row r="643" spans="1:27" ht="15.75" customHeight="1" x14ac:dyDescent="0.25">
      <c r="A643" s="96" t="s">
        <v>2490</v>
      </c>
      <c r="B643" s="96" t="s">
        <v>2499</v>
      </c>
      <c r="C643" s="96" t="s">
        <v>2180</v>
      </c>
      <c r="F643" s="97" t="s">
        <v>2180</v>
      </c>
      <c r="G643" s="98">
        <v>25</v>
      </c>
      <c r="H643" s="98">
        <v>5.5</v>
      </c>
      <c r="I643" s="98">
        <v>5.5</v>
      </c>
      <c r="J643" s="99">
        <v>0.63</v>
      </c>
      <c r="K643" s="99">
        <v>1.37</v>
      </c>
      <c r="L643" s="100">
        <v>-2.09</v>
      </c>
      <c r="M643" s="101">
        <v>43282</v>
      </c>
      <c r="N643" s="100">
        <v>-2.09</v>
      </c>
      <c r="O643" s="97" t="s">
        <v>2492</v>
      </c>
      <c r="P643" s="97" t="s">
        <v>3449</v>
      </c>
      <c r="Q643" s="102"/>
      <c r="R643" s="100">
        <v>-3.0700000000000003</v>
      </c>
      <c r="S643" s="102"/>
      <c r="T643" s="103">
        <v>2.42</v>
      </c>
      <c r="U643" s="103">
        <v>2.42</v>
      </c>
      <c r="V643" s="104">
        <v>2</v>
      </c>
      <c r="W643" s="105">
        <v>0.37</v>
      </c>
      <c r="X643" s="106">
        <v>50</v>
      </c>
      <c r="Y643" s="104">
        <v>0.7</v>
      </c>
      <c r="Z643" s="105">
        <v>0.13</v>
      </c>
      <c r="AA643" s="106">
        <v>18</v>
      </c>
    </row>
    <row r="644" spans="1:27" ht="15.75" customHeight="1" x14ac:dyDescent="0.25">
      <c r="A644" s="96" t="s">
        <v>2490</v>
      </c>
      <c r="B644" s="96" t="s">
        <v>2499</v>
      </c>
      <c r="C644" s="96" t="s">
        <v>2181</v>
      </c>
      <c r="F644" s="97" t="s">
        <v>2181</v>
      </c>
      <c r="G644" s="98">
        <v>27</v>
      </c>
      <c r="H644" s="98">
        <v>15</v>
      </c>
      <c r="I644" s="98">
        <v>15</v>
      </c>
      <c r="J644" s="99">
        <v>0.86</v>
      </c>
      <c r="K644" s="99">
        <v>1.4</v>
      </c>
      <c r="L644" s="100">
        <v>-2.09</v>
      </c>
      <c r="M644" s="101">
        <v>43282</v>
      </c>
      <c r="N644" s="100">
        <v>-2.09</v>
      </c>
      <c r="O644" s="97" t="s">
        <v>2492</v>
      </c>
      <c r="P644" s="97" t="s">
        <v>3450</v>
      </c>
      <c r="Q644" s="102"/>
      <c r="R644" s="100">
        <v>-3.0700000000000003</v>
      </c>
      <c r="S644" s="102"/>
      <c r="T644" s="103">
        <v>3</v>
      </c>
      <c r="U644" s="103">
        <v>3</v>
      </c>
      <c r="V644" s="104">
        <v>3.8</v>
      </c>
      <c r="W644" s="105">
        <v>0.26</v>
      </c>
      <c r="X644" s="106">
        <v>103</v>
      </c>
      <c r="Y644" s="104">
        <v>2</v>
      </c>
      <c r="Z644" s="105">
        <v>0.13</v>
      </c>
      <c r="AA644" s="106">
        <v>54</v>
      </c>
    </row>
    <row r="645" spans="1:27" ht="15.75" customHeight="1" x14ac:dyDescent="0.25">
      <c r="A645" s="96" t="s">
        <v>2490</v>
      </c>
      <c r="B645" s="96" t="s">
        <v>2499</v>
      </c>
      <c r="C645" s="96" t="s">
        <v>2182</v>
      </c>
      <c r="F645" s="97" t="s">
        <v>2182</v>
      </c>
      <c r="G645" s="98">
        <v>29</v>
      </c>
      <c r="H645" s="98">
        <v>6</v>
      </c>
      <c r="I645" s="98">
        <v>6</v>
      </c>
      <c r="J645" s="99">
        <v>0.39</v>
      </c>
      <c r="K645" s="99">
        <v>1.08</v>
      </c>
      <c r="L645" s="100">
        <v>-2.09</v>
      </c>
      <c r="M645" s="101">
        <v>43282</v>
      </c>
      <c r="N645" s="100">
        <v>-2.09</v>
      </c>
      <c r="O645" s="97" t="s">
        <v>2492</v>
      </c>
      <c r="P645" s="97" t="s">
        <v>3451</v>
      </c>
      <c r="Q645" s="102"/>
      <c r="R645" s="100">
        <v>-3.0700000000000003</v>
      </c>
      <c r="S645" s="102"/>
      <c r="T645" s="103">
        <v>3</v>
      </c>
      <c r="U645" s="103">
        <v>3</v>
      </c>
      <c r="V645" s="104">
        <v>1.8</v>
      </c>
      <c r="W645" s="105">
        <v>0.3</v>
      </c>
      <c r="X645" s="106">
        <v>52</v>
      </c>
      <c r="Y645" s="104">
        <v>1.1000000000000001</v>
      </c>
      <c r="Z645" s="105">
        <v>0.19</v>
      </c>
      <c r="AA645" s="106">
        <v>32</v>
      </c>
    </row>
    <row r="646" spans="1:27" ht="15.75" customHeight="1" x14ac:dyDescent="0.25">
      <c r="A646" s="96" t="s">
        <v>2490</v>
      </c>
      <c r="B646" s="96" t="s">
        <v>2499</v>
      </c>
      <c r="C646" s="96" t="s">
        <v>2262</v>
      </c>
      <c r="F646" s="97" t="s">
        <v>2262</v>
      </c>
      <c r="G646" s="98">
        <v>16</v>
      </c>
      <c r="H646" s="98">
        <v>7</v>
      </c>
      <c r="I646" s="98">
        <v>7</v>
      </c>
      <c r="J646" s="99">
        <v>0.56000000000000005</v>
      </c>
      <c r="K646" s="99">
        <v>0.95</v>
      </c>
      <c r="L646" s="100">
        <v>-2.09</v>
      </c>
      <c r="M646" s="101">
        <v>43282</v>
      </c>
      <c r="N646" s="100">
        <v>-2.09</v>
      </c>
      <c r="O646" s="97" t="s">
        <v>2492</v>
      </c>
      <c r="P646" s="97" t="s">
        <v>3452</v>
      </c>
      <c r="Q646" s="102"/>
      <c r="R646" s="100">
        <v>-3.0700000000000003</v>
      </c>
      <c r="S646" s="102"/>
      <c r="T646" s="103">
        <v>3</v>
      </c>
      <c r="U646" s="103">
        <v>3</v>
      </c>
      <c r="V646" s="104">
        <v>1.6</v>
      </c>
      <c r="W646" s="105">
        <v>0.23</v>
      </c>
      <c r="X646" s="106">
        <v>26</v>
      </c>
      <c r="Y646" s="104">
        <v>0.9</v>
      </c>
      <c r="Z646" s="105">
        <v>0.13</v>
      </c>
      <c r="AA646" s="106">
        <v>14</v>
      </c>
    </row>
    <row r="647" spans="1:27" ht="15.75" customHeight="1" x14ac:dyDescent="0.25">
      <c r="A647" s="96" t="s">
        <v>2490</v>
      </c>
      <c r="B647" s="96" t="s">
        <v>2499</v>
      </c>
      <c r="C647" s="96" t="s">
        <v>2263</v>
      </c>
      <c r="F647" s="97" t="s">
        <v>2263</v>
      </c>
      <c r="G647" s="98">
        <v>27</v>
      </c>
      <c r="H647" s="98">
        <v>5.8</v>
      </c>
      <c r="I647" s="98">
        <v>5.8</v>
      </c>
      <c r="J647" s="99">
        <v>0.36</v>
      </c>
      <c r="K647" s="99">
        <v>0.76</v>
      </c>
      <c r="L647" s="100">
        <v>-2.09</v>
      </c>
      <c r="M647" s="101">
        <v>43282</v>
      </c>
      <c r="N647" s="100">
        <v>-2.09</v>
      </c>
      <c r="O647" s="97" t="s">
        <v>2492</v>
      </c>
      <c r="P647" s="97" t="s">
        <v>3453</v>
      </c>
      <c r="Q647" s="102"/>
      <c r="R647" s="100">
        <v>-3.0700000000000003</v>
      </c>
      <c r="S647" s="102"/>
      <c r="T647" s="103">
        <v>2.56</v>
      </c>
      <c r="U647" s="103">
        <v>2.56</v>
      </c>
      <c r="V647" s="104">
        <v>0.9</v>
      </c>
      <c r="W647" s="105">
        <v>0.15</v>
      </c>
      <c r="X647" s="106">
        <v>24</v>
      </c>
      <c r="Y647" s="104">
        <v>0.6</v>
      </c>
      <c r="Z647" s="105">
        <v>0.11</v>
      </c>
      <c r="AA647" s="106">
        <v>16</v>
      </c>
    </row>
    <row r="648" spans="1:27" ht="15.75" customHeight="1" x14ac:dyDescent="0.25">
      <c r="A648" s="96" t="s">
        <v>2490</v>
      </c>
      <c r="B648" s="96" t="s">
        <v>2499</v>
      </c>
      <c r="C648" s="96" t="s">
        <v>2264</v>
      </c>
      <c r="F648" s="97" t="s">
        <v>2264</v>
      </c>
      <c r="G648" s="98">
        <v>27</v>
      </c>
      <c r="H648" s="98">
        <v>5.2</v>
      </c>
      <c r="I648" s="98">
        <v>5.2</v>
      </c>
      <c r="J648" s="99">
        <v>0.39</v>
      </c>
      <c r="K648" s="99">
        <v>0.95</v>
      </c>
      <c r="L648" s="100">
        <v>-2.09</v>
      </c>
      <c r="M648" s="101">
        <v>43282</v>
      </c>
      <c r="N648" s="100">
        <v>-2.09</v>
      </c>
      <c r="O648" s="97" t="s">
        <v>2492</v>
      </c>
      <c r="P648" s="97" t="s">
        <v>3454</v>
      </c>
      <c r="Q648" s="102"/>
      <c r="R648" s="100">
        <v>-3.0700000000000003</v>
      </c>
      <c r="S648" s="102"/>
      <c r="T648" s="103">
        <v>2.29</v>
      </c>
      <c r="U648" s="103">
        <v>2.29</v>
      </c>
      <c r="V648" s="104">
        <v>1.2</v>
      </c>
      <c r="W648" s="105">
        <v>0.25</v>
      </c>
      <c r="X648" s="106">
        <v>32</v>
      </c>
      <c r="Y648" s="104">
        <v>0.9</v>
      </c>
      <c r="Z648" s="105">
        <v>0.18</v>
      </c>
      <c r="AA648" s="106">
        <v>24</v>
      </c>
    </row>
    <row r="649" spans="1:27" ht="15.75" customHeight="1" x14ac:dyDescent="0.25">
      <c r="A649" s="96" t="s">
        <v>2490</v>
      </c>
      <c r="B649" s="96" t="s">
        <v>2499</v>
      </c>
      <c r="C649" s="96" t="s">
        <v>2265</v>
      </c>
      <c r="F649" s="97" t="s">
        <v>2265</v>
      </c>
      <c r="G649" s="98">
        <v>29</v>
      </c>
      <c r="H649" s="98">
        <v>6.8</v>
      </c>
      <c r="I649" s="98">
        <v>6.8</v>
      </c>
      <c r="J649" s="99">
        <v>0.37</v>
      </c>
      <c r="K649" s="99">
        <v>0.73</v>
      </c>
      <c r="L649" s="100">
        <v>-2.09</v>
      </c>
      <c r="M649" s="101">
        <v>43282</v>
      </c>
      <c r="N649" s="100">
        <v>-2.09</v>
      </c>
      <c r="O649" s="97" t="s">
        <v>2492</v>
      </c>
      <c r="P649" s="97" t="s">
        <v>3455</v>
      </c>
      <c r="Q649" s="102"/>
      <c r="R649" s="100">
        <v>-3.0700000000000003</v>
      </c>
      <c r="S649" s="102"/>
      <c r="T649" s="103">
        <v>3</v>
      </c>
      <c r="U649" s="103">
        <v>3</v>
      </c>
      <c r="V649" s="104">
        <v>1.1000000000000001</v>
      </c>
      <c r="W649" s="105">
        <v>0.16</v>
      </c>
      <c r="X649" s="106">
        <v>32</v>
      </c>
      <c r="Y649" s="104">
        <v>1</v>
      </c>
      <c r="Z649" s="105">
        <v>0.15</v>
      </c>
      <c r="AA649" s="106">
        <v>29</v>
      </c>
    </row>
    <row r="650" spans="1:27" ht="15.75" customHeight="1" x14ac:dyDescent="0.25">
      <c r="A650" s="96" t="s">
        <v>2490</v>
      </c>
      <c r="B650" s="96" t="s">
        <v>2499</v>
      </c>
      <c r="C650" s="96" t="s">
        <v>2266</v>
      </c>
      <c r="F650" s="97" t="s">
        <v>2266</v>
      </c>
      <c r="G650" s="98">
        <v>16</v>
      </c>
      <c r="H650" s="98">
        <v>10</v>
      </c>
      <c r="I650" s="98">
        <v>10</v>
      </c>
      <c r="J650" s="99">
        <v>0.59</v>
      </c>
      <c r="K650" s="99">
        <v>1.18</v>
      </c>
      <c r="L650" s="100">
        <v>-2.09</v>
      </c>
      <c r="M650" s="101">
        <v>43282</v>
      </c>
      <c r="N650" s="100">
        <v>-2.09</v>
      </c>
      <c r="O650" s="97" t="s">
        <v>2492</v>
      </c>
      <c r="P650" s="97" t="s">
        <v>3456</v>
      </c>
      <c r="Q650" s="102"/>
      <c r="R650" s="100">
        <v>-3.0700000000000003</v>
      </c>
      <c r="S650" s="102"/>
      <c r="T650" s="103">
        <v>3</v>
      </c>
      <c r="U650" s="103">
        <v>3</v>
      </c>
      <c r="V650" s="104">
        <v>2.9</v>
      </c>
      <c r="W650" s="105">
        <v>0.3</v>
      </c>
      <c r="X650" s="106">
        <v>46</v>
      </c>
      <c r="Y650" s="104">
        <v>2.2999999999999998</v>
      </c>
      <c r="Z650" s="105">
        <v>0.23</v>
      </c>
      <c r="AA650" s="106">
        <v>37</v>
      </c>
    </row>
    <row r="651" spans="1:27" ht="15.75" customHeight="1" x14ac:dyDescent="0.25">
      <c r="A651" s="96" t="s">
        <v>2490</v>
      </c>
      <c r="B651" s="96" t="s">
        <v>2499</v>
      </c>
      <c r="C651" s="96" t="s">
        <v>2190</v>
      </c>
      <c r="F651" s="97" t="s">
        <v>2190</v>
      </c>
      <c r="G651" s="98">
        <v>33</v>
      </c>
      <c r="H651" s="98">
        <v>2.1</v>
      </c>
      <c r="I651" s="98">
        <v>2.1</v>
      </c>
      <c r="J651" s="99">
        <v>0.36</v>
      </c>
      <c r="K651" s="99">
        <v>0.73</v>
      </c>
      <c r="L651" s="100">
        <v>-2.0699999999999998</v>
      </c>
      <c r="M651" s="101">
        <v>43282</v>
      </c>
      <c r="N651" s="100">
        <v>-2.0699999999999998</v>
      </c>
      <c r="O651" s="97" t="s">
        <v>2492</v>
      </c>
      <c r="P651" s="97" t="s">
        <v>3457</v>
      </c>
      <c r="Q651" s="102"/>
      <c r="R651" s="100">
        <v>-2.6700000000000004</v>
      </c>
      <c r="S651" s="102"/>
      <c r="T651" s="103">
        <v>1.57</v>
      </c>
      <c r="U651" s="103">
        <v>1.57</v>
      </c>
      <c r="V651" s="104">
        <v>0.5</v>
      </c>
      <c r="W651" s="105">
        <v>0.25</v>
      </c>
      <c r="X651" s="106">
        <v>17</v>
      </c>
      <c r="Y651" s="104">
        <v>0.2</v>
      </c>
      <c r="Z651" s="105">
        <v>0.11</v>
      </c>
      <c r="AA651" s="106">
        <v>7</v>
      </c>
    </row>
    <row r="652" spans="1:27" ht="15.75" customHeight="1" x14ac:dyDescent="0.25">
      <c r="A652" s="96" t="s">
        <v>2490</v>
      </c>
      <c r="B652" s="96" t="s">
        <v>2499</v>
      </c>
      <c r="C652" s="96" t="s">
        <v>2228</v>
      </c>
      <c r="F652" s="97" t="s">
        <v>2228</v>
      </c>
      <c r="G652" s="98">
        <v>14.5</v>
      </c>
      <c r="H652" s="98">
        <v>5.7</v>
      </c>
      <c r="I652" s="98">
        <v>5.7</v>
      </c>
      <c r="J652" s="99">
        <v>0.41</v>
      </c>
      <c r="K652" s="99">
        <v>1.25</v>
      </c>
      <c r="L652" s="100">
        <v>-2.0699999999999998</v>
      </c>
      <c r="M652" s="101">
        <v>43282</v>
      </c>
      <c r="N652" s="100">
        <v>-2.0699999999999998</v>
      </c>
      <c r="O652" s="97" t="s">
        <v>2492</v>
      </c>
      <c r="P652" s="97" t="s">
        <v>3458</v>
      </c>
      <c r="Q652" s="102"/>
      <c r="R652" s="100">
        <v>-2.8200000000000003</v>
      </c>
      <c r="S652" s="102"/>
      <c r="T652" s="103">
        <v>3</v>
      </c>
      <c r="U652" s="103">
        <v>3</v>
      </c>
      <c r="V652" s="104">
        <v>2.9</v>
      </c>
      <c r="W652" s="105">
        <v>0.52</v>
      </c>
      <c r="X652" s="106">
        <v>42</v>
      </c>
      <c r="Y652" s="104">
        <v>0.9</v>
      </c>
      <c r="Z652" s="105">
        <v>0.16</v>
      </c>
      <c r="AA652" s="106">
        <v>13</v>
      </c>
    </row>
    <row r="653" spans="1:27" ht="15.75" customHeight="1" x14ac:dyDescent="0.25">
      <c r="A653" s="96" t="s">
        <v>2490</v>
      </c>
      <c r="B653" s="96" t="s">
        <v>2499</v>
      </c>
      <c r="C653" s="96" t="s">
        <v>2186</v>
      </c>
      <c r="F653" s="97" t="s">
        <v>2186</v>
      </c>
      <c r="G653" s="98">
        <v>24.5</v>
      </c>
      <c r="H653" s="98">
        <v>2</v>
      </c>
      <c r="I653" s="98">
        <v>2</v>
      </c>
      <c r="J653" s="99">
        <v>0.16</v>
      </c>
      <c r="K653" s="99">
        <v>0.54</v>
      </c>
      <c r="L653" s="100">
        <v>-2.0699999999999998</v>
      </c>
      <c r="M653" s="101">
        <v>43282</v>
      </c>
      <c r="N653" s="100">
        <v>-2.0699999999999998</v>
      </c>
      <c r="O653" s="97" t="s">
        <v>2492</v>
      </c>
      <c r="P653" s="97" t="s">
        <v>3459</v>
      </c>
      <c r="Q653" s="102"/>
      <c r="R653" s="100">
        <v>-2.5700000000000003</v>
      </c>
      <c r="S653" s="102"/>
      <c r="T653" s="103">
        <v>1.9</v>
      </c>
      <c r="U653" s="103">
        <v>1.9</v>
      </c>
      <c r="V653" s="104">
        <v>0.5</v>
      </c>
      <c r="W653" s="105">
        <v>0.28999999999999998</v>
      </c>
      <c r="X653" s="106">
        <v>12</v>
      </c>
      <c r="Y653" s="104">
        <v>0.4</v>
      </c>
      <c r="Z653" s="105">
        <v>0.19</v>
      </c>
      <c r="AA653" s="106">
        <v>10</v>
      </c>
    </row>
    <row r="654" spans="1:27" ht="15.75" customHeight="1" x14ac:dyDescent="0.25">
      <c r="A654" s="96" t="s">
        <v>2490</v>
      </c>
      <c r="B654" s="96" t="s">
        <v>2499</v>
      </c>
      <c r="C654" s="96" t="s">
        <v>2259</v>
      </c>
      <c r="F654" s="97" t="s">
        <v>2259</v>
      </c>
      <c r="G654" s="98">
        <v>22.5</v>
      </c>
      <c r="H654" s="98">
        <v>6.2</v>
      </c>
      <c r="I654" s="98">
        <v>6.2</v>
      </c>
      <c r="J654" s="99">
        <v>0.55000000000000004</v>
      </c>
      <c r="K654" s="99">
        <v>1.35</v>
      </c>
      <c r="L654" s="100">
        <v>-2.0699999999999998</v>
      </c>
      <c r="M654" s="101">
        <v>43282</v>
      </c>
      <c r="N654" s="100">
        <v>-2.0699999999999998</v>
      </c>
      <c r="O654" s="97" t="s">
        <v>2492</v>
      </c>
      <c r="P654" s="97" t="s">
        <v>3460</v>
      </c>
      <c r="Q654" s="102"/>
      <c r="R654" s="100">
        <v>-2.8200000000000003</v>
      </c>
      <c r="S654" s="102"/>
      <c r="T654" s="103">
        <v>3</v>
      </c>
      <c r="U654" s="103">
        <v>3</v>
      </c>
      <c r="V654" s="104">
        <v>2.4</v>
      </c>
      <c r="W654" s="105">
        <v>0.38</v>
      </c>
      <c r="X654" s="106">
        <v>54</v>
      </c>
      <c r="Y654" s="104">
        <v>0.9</v>
      </c>
      <c r="Z654" s="105">
        <v>0.14000000000000001</v>
      </c>
      <c r="AA654" s="106">
        <v>20</v>
      </c>
    </row>
    <row r="655" spans="1:27" ht="15.75" customHeight="1" x14ac:dyDescent="0.25">
      <c r="A655" s="96" t="s">
        <v>2490</v>
      </c>
      <c r="B655" s="96" t="s">
        <v>2499</v>
      </c>
      <c r="C655" s="96" t="s">
        <v>2250</v>
      </c>
      <c r="F655" s="97" t="s">
        <v>2250</v>
      </c>
      <c r="G655" s="98">
        <v>34</v>
      </c>
      <c r="H655" s="98">
        <v>2.1</v>
      </c>
      <c r="I655" s="98">
        <v>2.1</v>
      </c>
      <c r="J655" s="99">
        <v>0.19</v>
      </c>
      <c r="K655" s="99">
        <v>0.68</v>
      </c>
      <c r="L655" s="100">
        <v>-2.0699999999999998</v>
      </c>
      <c r="M655" s="101">
        <v>43282</v>
      </c>
      <c r="N655" s="100">
        <v>-2.0699999999999998</v>
      </c>
      <c r="O655" s="97" t="s">
        <v>2492</v>
      </c>
      <c r="P655" s="97" t="s">
        <v>3461</v>
      </c>
      <c r="Q655" s="102"/>
      <c r="R655" s="100">
        <v>-2.8200000000000003</v>
      </c>
      <c r="S655" s="102"/>
      <c r="T655" s="103">
        <v>1.1000000000000001</v>
      </c>
      <c r="U655" s="103">
        <v>1.1000000000000001</v>
      </c>
      <c r="V655" s="104">
        <v>0.5</v>
      </c>
      <c r="W655" s="105">
        <v>0.26</v>
      </c>
      <c r="X655" s="106">
        <v>17</v>
      </c>
      <c r="Y655" s="104">
        <v>0.5</v>
      </c>
      <c r="Z655" s="105">
        <v>0.26</v>
      </c>
      <c r="AA655" s="106">
        <v>17</v>
      </c>
    </row>
    <row r="656" spans="1:27" ht="15.75" customHeight="1" x14ac:dyDescent="0.25">
      <c r="A656" s="96" t="s">
        <v>2490</v>
      </c>
      <c r="B656" s="96" t="s">
        <v>2499</v>
      </c>
      <c r="C656" s="96" t="s">
        <v>2251</v>
      </c>
      <c r="F656" s="97" t="s">
        <v>2251</v>
      </c>
      <c r="G656" s="98">
        <v>26</v>
      </c>
      <c r="H656" s="98">
        <v>8.5</v>
      </c>
      <c r="I656" s="98">
        <v>8.5</v>
      </c>
      <c r="J656" s="99">
        <v>0.62</v>
      </c>
      <c r="K656" s="99">
        <v>1.1399999999999999</v>
      </c>
      <c r="L656" s="100">
        <v>-2.0699999999999998</v>
      </c>
      <c r="M656" s="101">
        <v>43282</v>
      </c>
      <c r="N656" s="100">
        <v>-2.0699999999999998</v>
      </c>
      <c r="O656" s="97" t="s">
        <v>2492</v>
      </c>
      <c r="P656" s="97" t="s">
        <v>3462</v>
      </c>
      <c r="Q656" s="102"/>
      <c r="R656" s="100">
        <v>-2.8200000000000003</v>
      </c>
      <c r="S656" s="102"/>
      <c r="T656" s="103">
        <v>2</v>
      </c>
      <c r="U656" s="103">
        <v>2</v>
      </c>
      <c r="V656" s="104">
        <v>2.6</v>
      </c>
      <c r="W656" s="105">
        <v>0.31</v>
      </c>
      <c r="X656" s="106">
        <v>68</v>
      </c>
      <c r="Y656" s="104">
        <v>1.6</v>
      </c>
      <c r="Z656" s="105">
        <v>0.19</v>
      </c>
      <c r="AA656" s="106">
        <v>42</v>
      </c>
    </row>
    <row r="657" spans="1:27" ht="15.75" customHeight="1" x14ac:dyDescent="0.25">
      <c r="A657" s="96" t="s">
        <v>2490</v>
      </c>
      <c r="B657" s="96" t="s">
        <v>2499</v>
      </c>
      <c r="C657" s="96" t="s">
        <v>2270</v>
      </c>
      <c r="F657" s="97" t="s">
        <v>2270</v>
      </c>
      <c r="G657" s="98">
        <v>25.5</v>
      </c>
      <c r="H657" s="98">
        <v>6.5</v>
      </c>
      <c r="I657" s="98">
        <v>6.5</v>
      </c>
      <c r="J657" s="99">
        <v>0.98</v>
      </c>
      <c r="K657" s="99">
        <v>1.68</v>
      </c>
      <c r="L657" s="100">
        <v>-2.09</v>
      </c>
      <c r="M657" s="101">
        <v>43282</v>
      </c>
      <c r="N657" s="100">
        <v>-2.09</v>
      </c>
      <c r="O657" s="97" t="s">
        <v>2492</v>
      </c>
      <c r="P657" s="97" t="s">
        <v>3463</v>
      </c>
      <c r="Q657" s="102"/>
      <c r="R657" s="100">
        <v>-3.0700000000000003</v>
      </c>
      <c r="S657" s="102"/>
      <c r="T657" s="103">
        <v>3</v>
      </c>
      <c r="U657" s="103">
        <v>3</v>
      </c>
      <c r="V657" s="104">
        <v>2.2999999999999998</v>
      </c>
      <c r="W657" s="105">
        <v>0.35</v>
      </c>
      <c r="X657" s="106">
        <v>59</v>
      </c>
      <c r="Y657" s="104">
        <v>0</v>
      </c>
      <c r="Z657" s="105">
        <v>0.01</v>
      </c>
      <c r="AA657" s="106">
        <v>0</v>
      </c>
    </row>
    <row r="658" spans="1:27" ht="15.75" customHeight="1" x14ac:dyDescent="0.25">
      <c r="A658" s="96" t="s">
        <v>2490</v>
      </c>
      <c r="B658" s="96" t="s">
        <v>2499</v>
      </c>
      <c r="C658" s="96" t="s">
        <v>2271</v>
      </c>
      <c r="F658" s="97" t="s">
        <v>2271</v>
      </c>
      <c r="G658" s="98">
        <v>18.5</v>
      </c>
      <c r="H658" s="98">
        <v>5.6</v>
      </c>
      <c r="I658" s="98">
        <v>5.6</v>
      </c>
      <c r="J658" s="99">
        <v>0.95</v>
      </c>
      <c r="K658" s="99">
        <v>1.4</v>
      </c>
      <c r="L658" s="100">
        <v>-2.09</v>
      </c>
      <c r="M658" s="101">
        <v>43282</v>
      </c>
      <c r="N658" s="100">
        <v>-2.09</v>
      </c>
      <c r="O658" s="97" t="s">
        <v>2492</v>
      </c>
      <c r="P658" s="97" t="s">
        <v>3464</v>
      </c>
      <c r="Q658" s="102"/>
      <c r="R658" s="100">
        <v>-3.0700000000000003</v>
      </c>
      <c r="S658" s="102"/>
      <c r="T658" s="103">
        <v>2.4700000000000002</v>
      </c>
      <c r="U658" s="103">
        <v>2.4700000000000002</v>
      </c>
      <c r="V658" s="104">
        <v>1</v>
      </c>
      <c r="W658" s="105">
        <v>0.18</v>
      </c>
      <c r="X658" s="106">
        <v>19</v>
      </c>
      <c r="Y658" s="104">
        <v>0</v>
      </c>
      <c r="Z658" s="105">
        <v>0.01</v>
      </c>
      <c r="AA658" s="106">
        <v>0</v>
      </c>
    </row>
    <row r="659" spans="1:27" ht="15.75" customHeight="1" x14ac:dyDescent="0.25">
      <c r="A659" s="96" t="s">
        <v>2490</v>
      </c>
      <c r="B659" s="96" t="s">
        <v>2499</v>
      </c>
      <c r="C659" s="96" t="s">
        <v>2272</v>
      </c>
      <c r="F659" s="97" t="s">
        <v>2272</v>
      </c>
      <c r="G659" s="98">
        <v>27.5</v>
      </c>
      <c r="H659" s="98">
        <v>8.1999999999999993</v>
      </c>
      <c r="I659" s="98">
        <v>8.1999999999999993</v>
      </c>
      <c r="J659" s="99">
        <v>0.95</v>
      </c>
      <c r="K659" s="99">
        <v>1.93</v>
      </c>
      <c r="L659" s="100">
        <v>-2.09</v>
      </c>
      <c r="M659" s="101">
        <v>43282</v>
      </c>
      <c r="N659" s="100">
        <v>-2.09</v>
      </c>
      <c r="O659" s="97" t="s">
        <v>2492</v>
      </c>
      <c r="P659" s="97" t="s">
        <v>3465</v>
      </c>
      <c r="Q659" s="102"/>
      <c r="R659" s="100">
        <v>-3.0700000000000003</v>
      </c>
      <c r="S659" s="102"/>
      <c r="T659" s="103">
        <v>3</v>
      </c>
      <c r="U659" s="103">
        <v>3</v>
      </c>
      <c r="V659" s="104">
        <v>3.3</v>
      </c>
      <c r="W659" s="105">
        <v>0.41</v>
      </c>
      <c r="X659" s="106">
        <v>91</v>
      </c>
      <c r="Y659" s="104">
        <v>0.6</v>
      </c>
      <c r="Z659" s="105">
        <v>0.08</v>
      </c>
      <c r="AA659" s="106">
        <v>17</v>
      </c>
    </row>
    <row r="660" spans="1:27" ht="14.25" customHeight="1" x14ac:dyDescent="0.25">
      <c r="A660" s="96" t="s">
        <v>2490</v>
      </c>
      <c r="B660" s="96" t="s">
        <v>2499</v>
      </c>
      <c r="C660" s="96" t="s">
        <v>2500</v>
      </c>
      <c r="F660" s="159">
        <v>120</v>
      </c>
      <c r="G660" s="108">
        <v>4295</v>
      </c>
      <c r="H660" s="293"/>
      <c r="I660" s="293"/>
      <c r="J660" s="293"/>
      <c r="K660" s="293"/>
      <c r="L660" s="293"/>
      <c r="M660" s="293"/>
      <c r="N660" s="293"/>
      <c r="O660" s="293"/>
      <c r="P660" s="293"/>
      <c r="Q660" s="293"/>
      <c r="R660" s="293"/>
      <c r="S660" s="293"/>
      <c r="T660" s="293"/>
      <c r="U660" s="293"/>
      <c r="V660" s="293"/>
      <c r="W660" s="293"/>
      <c r="X660" s="109">
        <v>8501</v>
      </c>
      <c r="Y660" s="293"/>
      <c r="Z660" s="293"/>
      <c r="AA660" s="109">
        <v>2740</v>
      </c>
    </row>
    <row r="661" spans="1:27" ht="13.8" customHeight="1" x14ac:dyDescent="0.25">
      <c r="A661" s="96" t="s">
        <v>2490</v>
      </c>
      <c r="B661" s="96" t="s">
        <v>2501</v>
      </c>
      <c r="C661" t="s">
        <v>1624</v>
      </c>
      <c r="E661" s="294" t="s">
        <v>2501</v>
      </c>
      <c r="F661" s="294"/>
      <c r="G661" s="294"/>
      <c r="H661" s="294"/>
      <c r="I661" s="294"/>
      <c r="J661" s="294"/>
      <c r="K661" s="294"/>
      <c r="L661" s="294"/>
      <c r="M661" s="294"/>
      <c r="N661" s="294"/>
      <c r="O661" s="294"/>
      <c r="P661" s="294"/>
      <c r="Q661" s="294"/>
      <c r="R661" s="294"/>
      <c r="S661" s="294"/>
      <c r="T661" s="294"/>
      <c r="U661" s="294"/>
      <c r="V661" s="294"/>
      <c r="W661" s="294"/>
      <c r="X661" s="294"/>
      <c r="Y661" s="294"/>
      <c r="Z661" s="294"/>
      <c r="AA661" s="294"/>
    </row>
    <row r="662" spans="1:27" ht="15.75" customHeight="1" x14ac:dyDescent="0.25">
      <c r="A662" s="96" t="s">
        <v>2490</v>
      </c>
      <c r="B662" s="96" t="s">
        <v>2501</v>
      </c>
      <c r="C662" s="96" t="s">
        <v>2313</v>
      </c>
      <c r="F662" s="97" t="s">
        <v>2313</v>
      </c>
      <c r="G662" s="98">
        <v>7</v>
      </c>
      <c r="H662" s="98">
        <v>2</v>
      </c>
      <c r="I662" s="98">
        <v>2</v>
      </c>
      <c r="J662" s="99">
        <v>0.43</v>
      </c>
      <c r="K662" s="99">
        <v>0.72</v>
      </c>
      <c r="L662" s="100">
        <v>-1.87</v>
      </c>
      <c r="M662" s="101">
        <v>43282</v>
      </c>
      <c r="N662" s="100">
        <v>-1.87</v>
      </c>
      <c r="O662" s="97" t="s">
        <v>2492</v>
      </c>
      <c r="P662" s="97" t="s">
        <v>3466</v>
      </c>
      <c r="Q662" s="102"/>
      <c r="R662" s="100">
        <v>-2.4200000000000004</v>
      </c>
      <c r="S662" s="102"/>
      <c r="T662" s="103">
        <v>1.8</v>
      </c>
      <c r="U662" s="103">
        <v>1.8</v>
      </c>
      <c r="V662" s="104">
        <v>0.5</v>
      </c>
      <c r="W662" s="105">
        <v>0.24</v>
      </c>
      <c r="X662" s="106">
        <v>4</v>
      </c>
      <c r="Y662" s="104">
        <v>0.1</v>
      </c>
      <c r="Z662" s="105">
        <v>0.06</v>
      </c>
      <c r="AA662" s="106">
        <v>1</v>
      </c>
    </row>
    <row r="663" spans="1:27" ht="15.75" customHeight="1" x14ac:dyDescent="0.25">
      <c r="A663" s="96" t="s">
        <v>2490</v>
      </c>
      <c r="B663" s="96" t="s">
        <v>2501</v>
      </c>
      <c r="C663" s="96" t="s">
        <v>2314</v>
      </c>
      <c r="F663" s="97" t="s">
        <v>2314</v>
      </c>
      <c r="G663" s="98">
        <v>12</v>
      </c>
      <c r="H663" s="98">
        <v>2</v>
      </c>
      <c r="I663" s="98">
        <v>2</v>
      </c>
      <c r="J663" s="99">
        <v>0.44</v>
      </c>
      <c r="K663" s="99">
        <v>0.71</v>
      </c>
      <c r="L663" s="100">
        <v>-1.87</v>
      </c>
      <c r="M663" s="101">
        <v>43282</v>
      </c>
      <c r="N663" s="100">
        <v>-1.87</v>
      </c>
      <c r="O663" s="97" t="s">
        <v>2492</v>
      </c>
      <c r="P663" s="97" t="s">
        <v>3467</v>
      </c>
      <c r="Q663" s="102"/>
      <c r="R663" s="100">
        <v>-2.52</v>
      </c>
      <c r="S663" s="102"/>
      <c r="T663" s="103">
        <v>1.43</v>
      </c>
      <c r="U663" s="103">
        <v>1.43</v>
      </c>
      <c r="V663" s="104">
        <v>0.4</v>
      </c>
      <c r="W663" s="105">
        <v>0.2</v>
      </c>
      <c r="X663" s="106">
        <v>5</v>
      </c>
      <c r="Y663" s="104">
        <v>0.2</v>
      </c>
      <c r="Z663" s="105">
        <v>0.08</v>
      </c>
      <c r="AA663" s="106">
        <v>2</v>
      </c>
    </row>
    <row r="664" spans="1:27" ht="15.75" customHeight="1" x14ac:dyDescent="0.25">
      <c r="A664" s="96" t="s">
        <v>2490</v>
      </c>
      <c r="B664" s="96" t="s">
        <v>2501</v>
      </c>
      <c r="C664" s="96" t="s">
        <v>2305</v>
      </c>
      <c r="F664" s="97" t="s">
        <v>2305</v>
      </c>
      <c r="G664" s="98">
        <v>37.5</v>
      </c>
      <c r="H664" s="98">
        <v>2.2999999999999998</v>
      </c>
      <c r="I664" s="98">
        <v>2.2999999999999998</v>
      </c>
      <c r="J664" s="99">
        <v>0.52</v>
      </c>
      <c r="K664" s="99">
        <v>0.88</v>
      </c>
      <c r="L664" s="100">
        <v>-1.72</v>
      </c>
      <c r="M664" s="101">
        <v>43282</v>
      </c>
      <c r="N664" s="100">
        <v>-1.72</v>
      </c>
      <c r="O664" s="97" t="s">
        <v>2492</v>
      </c>
      <c r="P664" s="97" t="s">
        <v>3468</v>
      </c>
      <c r="Q664" s="102"/>
      <c r="R664" s="100">
        <v>-2.17</v>
      </c>
      <c r="S664" s="102"/>
      <c r="T664" s="103">
        <v>1</v>
      </c>
      <c r="U664" s="103">
        <v>1</v>
      </c>
      <c r="V664" s="104">
        <v>0.6</v>
      </c>
      <c r="W664" s="105">
        <v>0.27</v>
      </c>
      <c r="X664" s="106">
        <v>23</v>
      </c>
      <c r="Y664" s="104">
        <v>0.1</v>
      </c>
      <c r="Z664" s="105">
        <v>0.06</v>
      </c>
      <c r="AA664" s="106">
        <v>4</v>
      </c>
    </row>
    <row r="665" spans="1:27" ht="15.75" customHeight="1" x14ac:dyDescent="0.25">
      <c r="A665" s="96" t="s">
        <v>2490</v>
      </c>
      <c r="B665" s="96" t="s">
        <v>2501</v>
      </c>
      <c r="C665" s="96" t="s">
        <v>2306</v>
      </c>
      <c r="F665" s="97" t="s">
        <v>2306</v>
      </c>
      <c r="G665" s="98">
        <v>50</v>
      </c>
      <c r="H665" s="98">
        <v>2.1</v>
      </c>
      <c r="I665" s="98">
        <v>2.1</v>
      </c>
      <c r="J665" s="99">
        <v>0.47</v>
      </c>
      <c r="K665" s="99">
        <v>0.87</v>
      </c>
      <c r="L665" s="100">
        <v>-1.72</v>
      </c>
      <c r="M665" s="101">
        <v>43282</v>
      </c>
      <c r="N665" s="100">
        <v>-1.72</v>
      </c>
      <c r="O665" s="97" t="s">
        <v>2492</v>
      </c>
      <c r="P665" s="97" t="s">
        <v>3469</v>
      </c>
      <c r="Q665" s="102"/>
      <c r="R665" s="100">
        <v>-2.17</v>
      </c>
      <c r="S665" s="102"/>
      <c r="T665" s="103">
        <v>1</v>
      </c>
      <c r="U665" s="103">
        <v>1</v>
      </c>
      <c r="V665" s="104">
        <v>0.6</v>
      </c>
      <c r="W665" s="105">
        <v>0.3</v>
      </c>
      <c r="X665" s="106">
        <v>30</v>
      </c>
      <c r="Y665" s="104">
        <v>0.2</v>
      </c>
      <c r="Z665" s="105">
        <v>0.12</v>
      </c>
      <c r="AA665" s="106">
        <v>10</v>
      </c>
    </row>
    <row r="666" spans="1:27" ht="15.75" customHeight="1" x14ac:dyDescent="0.25">
      <c r="A666" s="96" t="s">
        <v>2490</v>
      </c>
      <c r="B666" s="96" t="s">
        <v>2501</v>
      </c>
      <c r="C666" s="96" t="s">
        <v>2307</v>
      </c>
      <c r="F666" s="97" t="s">
        <v>2307</v>
      </c>
      <c r="G666" s="98">
        <v>50</v>
      </c>
      <c r="H666" s="98">
        <v>1.2</v>
      </c>
      <c r="I666" s="98">
        <v>1.2</v>
      </c>
      <c r="J666" s="99">
        <v>0.25</v>
      </c>
      <c r="K666" s="99">
        <v>0.46</v>
      </c>
      <c r="L666" s="100">
        <v>-1.72</v>
      </c>
      <c r="M666" s="101">
        <v>43282</v>
      </c>
      <c r="N666" s="100">
        <v>-1.72</v>
      </c>
      <c r="O666" s="97" t="s">
        <v>3253</v>
      </c>
      <c r="P666" s="97" t="s">
        <v>3470</v>
      </c>
      <c r="Q666" s="102"/>
      <c r="R666" s="100">
        <v>-2.17</v>
      </c>
      <c r="S666" s="102"/>
      <c r="T666" s="103"/>
      <c r="U666" s="103"/>
      <c r="V666" s="104">
        <v>0.2</v>
      </c>
      <c r="W666" s="105">
        <v>0.19</v>
      </c>
      <c r="X666" s="106">
        <v>10</v>
      </c>
      <c r="Y666" s="104">
        <v>0.2</v>
      </c>
      <c r="Z666" s="105">
        <v>0.18</v>
      </c>
      <c r="AA666" s="106">
        <v>10</v>
      </c>
    </row>
    <row r="667" spans="1:27" ht="15.75" customHeight="1" x14ac:dyDescent="0.25">
      <c r="A667" s="96" t="s">
        <v>2490</v>
      </c>
      <c r="B667" s="96" t="s">
        <v>2501</v>
      </c>
      <c r="C667" s="96" t="s">
        <v>2308</v>
      </c>
      <c r="F667" s="97" t="s">
        <v>2308</v>
      </c>
      <c r="G667" s="98">
        <v>50</v>
      </c>
      <c r="H667" s="98">
        <v>1.5</v>
      </c>
      <c r="I667" s="98">
        <v>1.5</v>
      </c>
      <c r="J667" s="99">
        <v>0.19</v>
      </c>
      <c r="K667" s="99">
        <v>0.56999999999999995</v>
      </c>
      <c r="L667" s="100">
        <v>-1.72</v>
      </c>
      <c r="M667" s="101">
        <v>43282</v>
      </c>
      <c r="N667" s="100">
        <v>-1.72</v>
      </c>
      <c r="O667" s="97" t="s">
        <v>3253</v>
      </c>
      <c r="P667" s="97" t="s">
        <v>3471</v>
      </c>
      <c r="Q667" s="102"/>
      <c r="R667" s="100">
        <v>-2.17</v>
      </c>
      <c r="S667" s="102"/>
      <c r="T667" s="103"/>
      <c r="U667" s="103"/>
      <c r="V667" s="104">
        <v>0.4</v>
      </c>
      <c r="W667" s="105">
        <v>0.26</v>
      </c>
      <c r="X667" s="106">
        <v>20</v>
      </c>
      <c r="Y667" s="104">
        <v>0.3</v>
      </c>
      <c r="Z667" s="105">
        <v>0.22</v>
      </c>
      <c r="AA667" s="106">
        <v>15</v>
      </c>
    </row>
    <row r="668" spans="1:27" ht="15.75" customHeight="1" x14ac:dyDescent="0.25">
      <c r="A668" s="96" t="s">
        <v>2490</v>
      </c>
      <c r="B668" s="96" t="s">
        <v>2501</v>
      </c>
      <c r="C668" s="96" t="s">
        <v>2309</v>
      </c>
      <c r="F668" s="97" t="s">
        <v>2309</v>
      </c>
      <c r="G668" s="98">
        <v>38.5</v>
      </c>
      <c r="H668" s="98">
        <v>1.2</v>
      </c>
      <c r="I668" s="98">
        <v>1.2</v>
      </c>
      <c r="J668" s="99">
        <v>0.14000000000000001</v>
      </c>
      <c r="K668" s="99">
        <v>0.4</v>
      </c>
      <c r="L668" s="100">
        <v>-1.72</v>
      </c>
      <c r="M668" s="101">
        <v>43282</v>
      </c>
      <c r="N668" s="100">
        <v>-1.72</v>
      </c>
      <c r="O668" s="97" t="s">
        <v>3253</v>
      </c>
      <c r="P668" s="97" t="s">
        <v>3472</v>
      </c>
      <c r="Q668" s="102"/>
      <c r="R668" s="100">
        <v>-2.17</v>
      </c>
      <c r="S668" s="102"/>
      <c r="T668" s="103"/>
      <c r="U668" s="103"/>
      <c r="V668" s="104">
        <v>0.2</v>
      </c>
      <c r="W668" s="105">
        <v>0.19</v>
      </c>
      <c r="X668" s="106">
        <v>8</v>
      </c>
      <c r="Y668" s="104">
        <v>0.2</v>
      </c>
      <c r="Z668" s="105">
        <v>0.19</v>
      </c>
      <c r="AA668" s="106">
        <v>8</v>
      </c>
    </row>
    <row r="669" spans="1:27" ht="15.75" customHeight="1" x14ac:dyDescent="0.25">
      <c r="A669" s="96" t="s">
        <v>2490</v>
      </c>
      <c r="B669" s="96" t="s">
        <v>2501</v>
      </c>
      <c r="C669" s="96" t="s">
        <v>2310</v>
      </c>
      <c r="F669" s="97" t="s">
        <v>2310</v>
      </c>
      <c r="G669" s="98">
        <v>5</v>
      </c>
      <c r="H669" s="98">
        <v>1.4</v>
      </c>
      <c r="I669" s="98">
        <v>1.4</v>
      </c>
      <c r="J669" s="99">
        <v>0.1</v>
      </c>
      <c r="K669" s="99">
        <v>0.28999999999999998</v>
      </c>
      <c r="L669" s="100">
        <v>-1.72</v>
      </c>
      <c r="M669" s="101">
        <v>43282</v>
      </c>
      <c r="N669" s="100">
        <v>-1.72</v>
      </c>
      <c r="O669" s="97" t="s">
        <v>3253</v>
      </c>
      <c r="P669" s="97" t="s">
        <v>3473</v>
      </c>
      <c r="Q669" s="102"/>
      <c r="R669" s="100">
        <v>-2.17</v>
      </c>
      <c r="S669" s="102"/>
      <c r="T669" s="103"/>
      <c r="U669" s="103"/>
      <c r="V669" s="104">
        <v>0.2</v>
      </c>
      <c r="W669" s="105">
        <v>0.16</v>
      </c>
      <c r="X669" s="106">
        <v>1</v>
      </c>
      <c r="Y669" s="104">
        <v>0.2</v>
      </c>
      <c r="Z669" s="105">
        <v>0.16</v>
      </c>
      <c r="AA669" s="106">
        <v>1</v>
      </c>
    </row>
    <row r="670" spans="1:27" ht="15.75" customHeight="1" x14ac:dyDescent="0.25">
      <c r="A670" s="96" t="s">
        <v>2490</v>
      </c>
      <c r="B670" s="96" t="s">
        <v>2501</v>
      </c>
      <c r="C670" s="96" t="s">
        <v>2318</v>
      </c>
      <c r="F670" s="97" t="s">
        <v>2318</v>
      </c>
      <c r="G670" s="98">
        <v>17.5</v>
      </c>
      <c r="H670" s="98">
        <v>2.4</v>
      </c>
      <c r="I670" s="98">
        <v>2.4</v>
      </c>
      <c r="J670" s="99">
        <v>0.45</v>
      </c>
      <c r="K670" s="99">
        <v>0.88</v>
      </c>
      <c r="L670" s="100">
        <v>-0.56999999999999995</v>
      </c>
      <c r="M670" s="101">
        <v>43282</v>
      </c>
      <c r="N670" s="100">
        <v>-0.56999999999999995</v>
      </c>
      <c r="O670" s="97" t="s">
        <v>2492</v>
      </c>
      <c r="P670" s="97" t="s">
        <v>3474</v>
      </c>
      <c r="Q670" s="102"/>
      <c r="R670" s="100">
        <v>-1.22</v>
      </c>
      <c r="S670" s="102"/>
      <c r="T670" s="103">
        <v>1.4</v>
      </c>
      <c r="U670" s="103">
        <v>1.4</v>
      </c>
      <c r="V670" s="104">
        <v>0.8</v>
      </c>
      <c r="W670" s="105">
        <v>0.34</v>
      </c>
      <c r="X670" s="106">
        <v>14</v>
      </c>
      <c r="Y670" s="104">
        <v>0.3</v>
      </c>
      <c r="Z670" s="105">
        <v>0.12</v>
      </c>
      <c r="AA670" s="106">
        <v>5</v>
      </c>
    </row>
    <row r="671" spans="1:27" ht="15.75" customHeight="1" x14ac:dyDescent="0.25">
      <c r="A671" s="96" t="s">
        <v>2490</v>
      </c>
      <c r="B671" s="96" t="s">
        <v>2501</v>
      </c>
      <c r="C671" s="96" t="s">
        <v>2319</v>
      </c>
      <c r="F671" s="97" t="s">
        <v>2319</v>
      </c>
      <c r="G671" s="98">
        <v>22.5</v>
      </c>
      <c r="H671" s="98">
        <v>2.8</v>
      </c>
      <c r="I671" s="98">
        <v>2.8</v>
      </c>
      <c r="J671" s="99">
        <v>0.37</v>
      </c>
      <c r="K671" s="99">
        <v>0.87</v>
      </c>
      <c r="L671" s="100">
        <v>-0.61</v>
      </c>
      <c r="M671" s="101">
        <v>43282</v>
      </c>
      <c r="N671" s="100">
        <v>-0.61</v>
      </c>
      <c r="O671" s="97" t="s">
        <v>2492</v>
      </c>
      <c r="P671" s="97" t="s">
        <v>3475</v>
      </c>
      <c r="Q671" s="102"/>
      <c r="R671" s="100">
        <v>-1.22</v>
      </c>
      <c r="S671" s="102"/>
      <c r="T671" s="103">
        <v>1.75</v>
      </c>
      <c r="U671" s="103">
        <v>1.75</v>
      </c>
      <c r="V671" s="104">
        <v>0.8</v>
      </c>
      <c r="W671" s="105">
        <v>0.32</v>
      </c>
      <c r="X671" s="106">
        <v>18</v>
      </c>
      <c r="Y671" s="104">
        <v>0.3</v>
      </c>
      <c r="Z671" s="105">
        <v>0.11</v>
      </c>
      <c r="AA671" s="106">
        <v>7</v>
      </c>
    </row>
    <row r="672" spans="1:27" ht="15.75" customHeight="1" x14ac:dyDescent="0.25">
      <c r="A672" s="96" t="s">
        <v>2490</v>
      </c>
      <c r="B672" s="96" t="s">
        <v>2501</v>
      </c>
      <c r="C672" s="96" t="s">
        <v>2320</v>
      </c>
      <c r="F672" s="97" t="s">
        <v>2320</v>
      </c>
      <c r="G672" s="98">
        <v>25</v>
      </c>
      <c r="H672" s="98">
        <v>2.2999999999999998</v>
      </c>
      <c r="I672" s="98">
        <v>2.2999999999999998</v>
      </c>
      <c r="J672" s="99">
        <v>0.46</v>
      </c>
      <c r="K672" s="99">
        <v>0.78</v>
      </c>
      <c r="L672" s="100">
        <v>-0.56999999999999995</v>
      </c>
      <c r="M672" s="101">
        <v>43282</v>
      </c>
      <c r="N672" s="100">
        <v>-0.56999999999999995</v>
      </c>
      <c r="O672" s="97" t="s">
        <v>2492</v>
      </c>
      <c r="P672" s="97" t="s">
        <v>3476</v>
      </c>
      <c r="Q672" s="102"/>
      <c r="R672" s="100">
        <v>-1.22</v>
      </c>
      <c r="S672" s="102"/>
      <c r="T672" s="103">
        <v>1.3</v>
      </c>
      <c r="U672" s="103">
        <v>1.3</v>
      </c>
      <c r="V672" s="104">
        <v>0.4</v>
      </c>
      <c r="W672" s="105">
        <v>0.2</v>
      </c>
      <c r="X672" s="106">
        <v>10</v>
      </c>
      <c r="Y672" s="104">
        <v>0.2</v>
      </c>
      <c r="Z672" s="105">
        <v>0.1</v>
      </c>
      <c r="AA672" s="106">
        <v>5</v>
      </c>
    </row>
    <row r="673" spans="1:27" ht="15.75" customHeight="1" x14ac:dyDescent="0.25">
      <c r="A673" s="96" t="s">
        <v>2490</v>
      </c>
      <c r="B673" s="96" t="s">
        <v>2501</v>
      </c>
      <c r="C673" s="96" t="s">
        <v>2321</v>
      </c>
      <c r="F673" s="97" t="s">
        <v>2321</v>
      </c>
      <c r="G673" s="98">
        <v>23</v>
      </c>
      <c r="H673" s="98">
        <v>2.2999999999999998</v>
      </c>
      <c r="I673" s="98">
        <v>2.2999999999999998</v>
      </c>
      <c r="J673" s="99">
        <v>0.31</v>
      </c>
      <c r="K673" s="99">
        <v>0.73</v>
      </c>
      <c r="L673" s="100">
        <v>-0.61</v>
      </c>
      <c r="M673" s="101">
        <v>43282</v>
      </c>
      <c r="N673" s="100">
        <v>-0.61</v>
      </c>
      <c r="O673" s="97" t="s">
        <v>2492</v>
      </c>
      <c r="P673" s="97" t="s">
        <v>3477</v>
      </c>
      <c r="Q673" s="102"/>
      <c r="R673" s="100">
        <v>-1.22</v>
      </c>
      <c r="S673" s="102"/>
      <c r="T673" s="103">
        <v>1.3</v>
      </c>
      <c r="U673" s="103">
        <v>1.3</v>
      </c>
      <c r="V673" s="104">
        <v>0.6</v>
      </c>
      <c r="W673" s="105">
        <v>0.27</v>
      </c>
      <c r="X673" s="106">
        <v>14</v>
      </c>
      <c r="Y673" s="104">
        <v>0.5</v>
      </c>
      <c r="Z673" s="105">
        <v>0.22</v>
      </c>
      <c r="AA673" s="106">
        <v>12</v>
      </c>
    </row>
    <row r="674" spans="1:27" ht="15.75" customHeight="1" x14ac:dyDescent="0.25">
      <c r="A674" s="96" t="s">
        <v>2490</v>
      </c>
      <c r="B674" s="96" t="s">
        <v>2501</v>
      </c>
      <c r="C674" s="96" t="s">
        <v>2322</v>
      </c>
      <c r="F674" s="97" t="s">
        <v>2322</v>
      </c>
      <c r="G674" s="98">
        <v>17.5</v>
      </c>
      <c r="H674" s="98">
        <v>2.2000000000000002</v>
      </c>
      <c r="I674" s="98">
        <v>2.2000000000000002</v>
      </c>
      <c r="J674" s="99">
        <v>0.35</v>
      </c>
      <c r="K674" s="99">
        <v>0.69</v>
      </c>
      <c r="L674" s="100">
        <v>-0.56999999999999995</v>
      </c>
      <c r="M674" s="101">
        <v>43282</v>
      </c>
      <c r="N674" s="100">
        <v>-0.56999999999999995</v>
      </c>
      <c r="O674" s="97" t="s">
        <v>2492</v>
      </c>
      <c r="P674" s="97" t="s">
        <v>3478</v>
      </c>
      <c r="Q674" s="102"/>
      <c r="R674" s="100">
        <v>-1.22</v>
      </c>
      <c r="S674" s="102"/>
      <c r="T674" s="103">
        <v>1.2</v>
      </c>
      <c r="U674" s="103">
        <v>1.2</v>
      </c>
      <c r="V674" s="104">
        <v>0.4</v>
      </c>
      <c r="W674" s="105">
        <v>0.2</v>
      </c>
      <c r="X674" s="106">
        <v>7</v>
      </c>
      <c r="Y674" s="104">
        <v>0.4</v>
      </c>
      <c r="Z674" s="105">
        <v>0.18</v>
      </c>
      <c r="AA674" s="106">
        <v>7</v>
      </c>
    </row>
    <row r="675" spans="1:27" ht="15.75" customHeight="1" x14ac:dyDescent="0.25">
      <c r="A675" s="96" t="s">
        <v>2490</v>
      </c>
      <c r="B675" s="96" t="s">
        <v>2501</v>
      </c>
      <c r="C675" s="96" t="s">
        <v>2323</v>
      </c>
      <c r="F675" s="97" t="s">
        <v>2323</v>
      </c>
      <c r="G675" s="98">
        <v>23</v>
      </c>
      <c r="H675" s="98">
        <v>4.5</v>
      </c>
      <c r="I675" s="98">
        <v>4.5</v>
      </c>
      <c r="J675" s="99">
        <v>0.48</v>
      </c>
      <c r="K675" s="99">
        <v>1.1299999999999999</v>
      </c>
      <c r="L675" s="100">
        <v>-0.56999999999999995</v>
      </c>
      <c r="M675" s="101">
        <v>43282</v>
      </c>
      <c r="N675" s="100">
        <v>-0.56999999999999995</v>
      </c>
      <c r="O675" s="97" t="s">
        <v>2492</v>
      </c>
      <c r="P675" s="97" t="s">
        <v>3479</v>
      </c>
      <c r="Q675" s="102"/>
      <c r="R675" s="100">
        <v>-1.22</v>
      </c>
      <c r="S675" s="102"/>
      <c r="T675" s="103">
        <v>2</v>
      </c>
      <c r="U675" s="103">
        <v>2</v>
      </c>
      <c r="V675" s="104">
        <v>1.4</v>
      </c>
      <c r="W675" s="105">
        <v>0.33</v>
      </c>
      <c r="X675" s="106">
        <v>32</v>
      </c>
      <c r="Y675" s="104">
        <v>0.7</v>
      </c>
      <c r="Z675" s="105">
        <v>0.16</v>
      </c>
      <c r="AA675" s="106">
        <v>16</v>
      </c>
    </row>
    <row r="676" spans="1:27" ht="15.75" customHeight="1" x14ac:dyDescent="0.25">
      <c r="A676" s="96" t="s">
        <v>2490</v>
      </c>
      <c r="B676" s="96" t="s">
        <v>2501</v>
      </c>
      <c r="C676" s="96" t="s">
        <v>2324</v>
      </c>
      <c r="F676" s="97" t="s">
        <v>2324</v>
      </c>
      <c r="G676" s="98">
        <v>25</v>
      </c>
      <c r="H676" s="98">
        <v>4.0999999999999996</v>
      </c>
      <c r="I676" s="98">
        <v>4.0999999999999996</v>
      </c>
      <c r="J676" s="99">
        <v>0.43</v>
      </c>
      <c r="K676" s="99">
        <v>0.9</v>
      </c>
      <c r="L676" s="100">
        <v>-0.56999999999999995</v>
      </c>
      <c r="M676" s="101">
        <v>43282</v>
      </c>
      <c r="N676" s="100">
        <v>-0.56999999999999995</v>
      </c>
      <c r="O676" s="97" t="s">
        <v>2492</v>
      </c>
      <c r="P676" s="97" t="s">
        <v>3480</v>
      </c>
      <c r="Q676" s="102"/>
      <c r="R676" s="100">
        <v>-1.22</v>
      </c>
      <c r="S676" s="102"/>
      <c r="T676" s="103">
        <v>2</v>
      </c>
      <c r="U676" s="103">
        <v>2</v>
      </c>
      <c r="V676" s="104">
        <v>1</v>
      </c>
      <c r="W676" s="105">
        <v>0.25</v>
      </c>
      <c r="X676" s="106">
        <v>25</v>
      </c>
      <c r="Y676" s="104">
        <v>0.6</v>
      </c>
      <c r="Z676" s="105">
        <v>0.16</v>
      </c>
      <c r="AA676" s="106">
        <v>15</v>
      </c>
    </row>
    <row r="677" spans="1:27" ht="15.75" customHeight="1" x14ac:dyDescent="0.25">
      <c r="A677" s="96" t="s">
        <v>2490</v>
      </c>
      <c r="B677" s="96" t="s">
        <v>2501</v>
      </c>
      <c r="C677" s="96" t="s">
        <v>2325</v>
      </c>
      <c r="F677" s="97" t="s">
        <v>2325</v>
      </c>
      <c r="G677" s="98">
        <v>24</v>
      </c>
      <c r="H677" s="98">
        <v>3.1</v>
      </c>
      <c r="I677" s="98">
        <v>3.1</v>
      </c>
      <c r="J677" s="99">
        <v>0.37</v>
      </c>
      <c r="K677" s="99">
        <v>0.86</v>
      </c>
      <c r="L677" s="100">
        <v>-0.56999999999999995</v>
      </c>
      <c r="M677" s="101">
        <v>43282</v>
      </c>
      <c r="N677" s="100">
        <v>-0.56999999999999995</v>
      </c>
      <c r="O677" s="97" t="s">
        <v>2492</v>
      </c>
      <c r="P677" s="97" t="s">
        <v>3481</v>
      </c>
      <c r="Q677" s="102"/>
      <c r="R677" s="100">
        <v>-1.22</v>
      </c>
      <c r="S677" s="102"/>
      <c r="T677" s="103">
        <v>2</v>
      </c>
      <c r="U677" s="103">
        <v>2</v>
      </c>
      <c r="V677" s="104">
        <v>0.7</v>
      </c>
      <c r="W677" s="105">
        <v>0.23</v>
      </c>
      <c r="X677" s="106">
        <v>17</v>
      </c>
      <c r="Y677" s="104">
        <v>0.3</v>
      </c>
      <c r="Z677" s="105">
        <v>0.11</v>
      </c>
      <c r="AA677" s="106">
        <v>7</v>
      </c>
    </row>
    <row r="678" spans="1:27" ht="15.75" customHeight="1" x14ac:dyDescent="0.25">
      <c r="A678" s="96" t="s">
        <v>2490</v>
      </c>
      <c r="B678" s="96" t="s">
        <v>2501</v>
      </c>
      <c r="C678" s="96" t="s">
        <v>2302</v>
      </c>
      <c r="F678" s="97" t="s">
        <v>2302</v>
      </c>
      <c r="G678" s="98">
        <v>26</v>
      </c>
      <c r="H678" s="98">
        <v>4</v>
      </c>
      <c r="I678" s="98">
        <v>4</v>
      </c>
      <c r="J678" s="99">
        <v>0.43</v>
      </c>
      <c r="K678" s="99">
        <v>1.1499999999999999</v>
      </c>
      <c r="L678" s="100">
        <v>-0.56999999999999995</v>
      </c>
      <c r="M678" s="101">
        <v>43282</v>
      </c>
      <c r="N678" s="100">
        <v>-0.56999999999999995</v>
      </c>
      <c r="O678" s="97" t="s">
        <v>2492</v>
      </c>
      <c r="P678" s="97" t="s">
        <v>3482</v>
      </c>
      <c r="Q678" s="102"/>
      <c r="R678" s="100">
        <v>-1.22</v>
      </c>
      <c r="S678" s="102"/>
      <c r="T678" s="103">
        <v>2</v>
      </c>
      <c r="U678" s="103">
        <v>2</v>
      </c>
      <c r="V678" s="104">
        <v>1.3</v>
      </c>
      <c r="W678" s="105">
        <v>0.33</v>
      </c>
      <c r="X678" s="106">
        <v>34</v>
      </c>
      <c r="Y678" s="104">
        <v>0.5</v>
      </c>
      <c r="Z678" s="105">
        <v>0.13</v>
      </c>
      <c r="AA678" s="106">
        <v>13</v>
      </c>
    </row>
    <row r="679" spans="1:27" ht="15.75" customHeight="1" x14ac:dyDescent="0.25">
      <c r="A679" s="96" t="s">
        <v>2490</v>
      </c>
      <c r="B679" s="96" t="s">
        <v>2501</v>
      </c>
      <c r="C679" s="96" t="s">
        <v>2298</v>
      </c>
      <c r="F679" s="97" t="s">
        <v>2298</v>
      </c>
      <c r="G679" s="98">
        <v>15.5</v>
      </c>
      <c r="H679" s="98">
        <v>8.1999999999999993</v>
      </c>
      <c r="I679" s="98">
        <v>8.1999999999999993</v>
      </c>
      <c r="J679" s="99">
        <v>0.89</v>
      </c>
      <c r="K679" s="99">
        <v>0.98</v>
      </c>
      <c r="L679" s="100">
        <v>-1.87</v>
      </c>
      <c r="M679" s="101">
        <v>43282</v>
      </c>
      <c r="N679" s="100">
        <v>-1.87</v>
      </c>
      <c r="O679" s="97" t="s">
        <v>2492</v>
      </c>
      <c r="P679" s="97" t="s">
        <v>3483</v>
      </c>
      <c r="Q679" s="102"/>
      <c r="R679" s="100">
        <v>-2.6700000000000004</v>
      </c>
      <c r="S679" s="102"/>
      <c r="T679" s="103">
        <v>3</v>
      </c>
      <c r="U679" s="103">
        <v>3</v>
      </c>
      <c r="V679" s="104">
        <v>0.9</v>
      </c>
      <c r="W679" s="105">
        <v>0.11</v>
      </c>
      <c r="X679" s="106">
        <v>14</v>
      </c>
      <c r="Y679" s="104">
        <v>0.2</v>
      </c>
      <c r="Z679" s="105">
        <v>0.02</v>
      </c>
      <c r="AA679" s="106">
        <v>3</v>
      </c>
    </row>
    <row r="680" spans="1:27" ht="15.75" customHeight="1" x14ac:dyDescent="0.25">
      <c r="A680" s="96" t="s">
        <v>2490</v>
      </c>
      <c r="B680" s="96" t="s">
        <v>2501</v>
      </c>
      <c r="C680" s="96" t="s">
        <v>2299</v>
      </c>
      <c r="F680" s="97" t="s">
        <v>2299</v>
      </c>
      <c r="G680" s="98">
        <v>37.5</v>
      </c>
      <c r="H680" s="98">
        <v>3.3</v>
      </c>
      <c r="I680" s="98">
        <v>3.3</v>
      </c>
      <c r="J680" s="99">
        <v>0.56999999999999995</v>
      </c>
      <c r="K680" s="99">
        <v>0.97</v>
      </c>
      <c r="L680" s="100">
        <v>-1.87</v>
      </c>
      <c r="M680" s="101">
        <v>43282</v>
      </c>
      <c r="N680" s="100">
        <v>-1.87</v>
      </c>
      <c r="O680" s="97" t="s">
        <v>2492</v>
      </c>
      <c r="P680" s="97" t="s">
        <v>3484</v>
      </c>
      <c r="Q680" s="102"/>
      <c r="R680" s="100">
        <v>-2.67</v>
      </c>
      <c r="S680" s="102"/>
      <c r="T680" s="103">
        <v>2</v>
      </c>
      <c r="U680" s="103">
        <v>2</v>
      </c>
      <c r="V680" s="104">
        <v>0.8</v>
      </c>
      <c r="W680" s="105">
        <v>0.24</v>
      </c>
      <c r="X680" s="106">
        <v>30</v>
      </c>
      <c r="Y680" s="104">
        <v>0.3</v>
      </c>
      <c r="Z680" s="105">
        <v>0.11</v>
      </c>
      <c r="AA680" s="106">
        <v>11</v>
      </c>
    </row>
    <row r="681" spans="1:27" ht="15.75" customHeight="1" x14ac:dyDescent="0.25">
      <c r="A681" s="96" t="s">
        <v>2490</v>
      </c>
      <c r="B681" s="96" t="s">
        <v>2501</v>
      </c>
      <c r="C681" s="96" t="s">
        <v>2300</v>
      </c>
      <c r="F681" s="97" t="s">
        <v>2300</v>
      </c>
      <c r="G681" s="98">
        <v>40</v>
      </c>
      <c r="H681" s="98">
        <v>3.4</v>
      </c>
      <c r="I681" s="98">
        <v>3.4</v>
      </c>
      <c r="J681" s="99">
        <v>0.42</v>
      </c>
      <c r="K681" s="99">
        <v>0.79</v>
      </c>
      <c r="L681" s="100">
        <v>-1.87</v>
      </c>
      <c r="M681" s="101">
        <v>43282</v>
      </c>
      <c r="N681" s="100">
        <v>-1.87</v>
      </c>
      <c r="O681" s="97" t="s">
        <v>2492</v>
      </c>
      <c r="P681" s="97" t="s">
        <v>3485</v>
      </c>
      <c r="Q681" s="102"/>
      <c r="R681" s="100">
        <v>-2.67</v>
      </c>
      <c r="S681" s="102"/>
      <c r="T681" s="103">
        <v>2</v>
      </c>
      <c r="U681" s="103">
        <v>2</v>
      </c>
      <c r="V681" s="104">
        <v>0.8</v>
      </c>
      <c r="W681" s="105">
        <v>0.23</v>
      </c>
      <c r="X681" s="106">
        <v>32</v>
      </c>
      <c r="Y681" s="104">
        <v>0.5</v>
      </c>
      <c r="Z681" s="105">
        <v>0.15</v>
      </c>
      <c r="AA681" s="106">
        <v>20</v>
      </c>
    </row>
    <row r="682" spans="1:27" ht="15.75" customHeight="1" x14ac:dyDescent="0.25">
      <c r="A682" s="96" t="s">
        <v>2490</v>
      </c>
      <c r="B682" s="96" t="s">
        <v>2501</v>
      </c>
      <c r="C682" s="96" t="s">
        <v>2315</v>
      </c>
      <c r="F682" s="97" t="s">
        <v>2315</v>
      </c>
      <c r="G682" s="98">
        <v>12.5</v>
      </c>
      <c r="H682" s="98">
        <v>3.5</v>
      </c>
      <c r="I682" s="98">
        <v>3.5</v>
      </c>
      <c r="J682" s="99">
        <v>0.37</v>
      </c>
      <c r="K682" s="99">
        <v>0.8</v>
      </c>
      <c r="L682" s="100">
        <v>-1.87</v>
      </c>
      <c r="M682" s="101">
        <v>43282</v>
      </c>
      <c r="N682" s="100">
        <v>-1.87</v>
      </c>
      <c r="O682" s="97" t="s">
        <v>2492</v>
      </c>
      <c r="P682" s="97" t="s">
        <v>3486</v>
      </c>
      <c r="Q682" s="102"/>
      <c r="R682" s="100">
        <v>-2.6700000000000004</v>
      </c>
      <c r="S682" s="102"/>
      <c r="T682" s="103">
        <v>2.1</v>
      </c>
      <c r="U682" s="103">
        <v>2.1</v>
      </c>
      <c r="V682" s="104">
        <v>0.7</v>
      </c>
      <c r="W682" s="105">
        <v>0.2</v>
      </c>
      <c r="X682" s="106">
        <v>9</v>
      </c>
      <c r="Y682" s="104">
        <v>0.6</v>
      </c>
      <c r="Z682" s="105">
        <v>0.17</v>
      </c>
      <c r="AA682" s="106">
        <v>8</v>
      </c>
    </row>
    <row r="683" spans="1:27" ht="15.75" customHeight="1" x14ac:dyDescent="0.25">
      <c r="A683" s="96" t="s">
        <v>2490</v>
      </c>
      <c r="B683" s="96" t="s">
        <v>2501</v>
      </c>
      <c r="C683" s="96" t="s">
        <v>2301</v>
      </c>
      <c r="F683" s="97" t="s">
        <v>2301</v>
      </c>
      <c r="G683" s="98">
        <v>8</v>
      </c>
      <c r="H683" s="98">
        <v>2.2999999999999998</v>
      </c>
      <c r="I683" s="98">
        <v>2.2999999999999998</v>
      </c>
      <c r="J683" s="99">
        <v>0.38</v>
      </c>
      <c r="K683" s="99">
        <v>0.68</v>
      </c>
      <c r="L683" s="100">
        <v>-1.87</v>
      </c>
      <c r="M683" s="101">
        <v>43282</v>
      </c>
      <c r="N683" s="100">
        <v>-1.87</v>
      </c>
      <c r="O683" s="97" t="s">
        <v>2492</v>
      </c>
      <c r="P683" s="97" t="s">
        <v>3487</v>
      </c>
      <c r="Q683" s="102"/>
      <c r="R683" s="100">
        <v>-2.52</v>
      </c>
      <c r="S683" s="102"/>
      <c r="T683" s="103">
        <v>1.7</v>
      </c>
      <c r="U683" s="103">
        <v>1.7</v>
      </c>
      <c r="V683" s="104">
        <v>0.4</v>
      </c>
      <c r="W683" s="105">
        <v>0.19</v>
      </c>
      <c r="X683" s="106">
        <v>3</v>
      </c>
      <c r="Y683" s="104">
        <v>0.2</v>
      </c>
      <c r="Z683" s="105">
        <v>0.09</v>
      </c>
      <c r="AA683" s="106">
        <v>2</v>
      </c>
    </row>
    <row r="684" spans="1:27" ht="15.75" customHeight="1" x14ac:dyDescent="0.25">
      <c r="A684" s="96" t="s">
        <v>2490</v>
      </c>
      <c r="B684" s="96" t="s">
        <v>2501</v>
      </c>
      <c r="C684" s="96" t="s">
        <v>2331</v>
      </c>
      <c r="F684" s="97" t="s">
        <v>2331</v>
      </c>
      <c r="G684" s="98">
        <v>32</v>
      </c>
      <c r="H684" s="98">
        <v>3.7</v>
      </c>
      <c r="I684" s="98">
        <v>3.7</v>
      </c>
      <c r="J684" s="99">
        <v>0.41</v>
      </c>
      <c r="K684" s="99">
        <v>0.77</v>
      </c>
      <c r="L684" s="100">
        <v>-1.87</v>
      </c>
      <c r="M684" s="101">
        <v>43282</v>
      </c>
      <c r="N684" s="100">
        <v>-1.87</v>
      </c>
      <c r="O684" s="97" t="s">
        <v>2492</v>
      </c>
      <c r="P684" s="97" t="s">
        <v>3488</v>
      </c>
      <c r="Q684" s="102"/>
      <c r="R684" s="100">
        <v>-2.6700000000000004</v>
      </c>
      <c r="S684" s="102"/>
      <c r="T684" s="103">
        <v>2</v>
      </c>
      <c r="U684" s="103">
        <v>2</v>
      </c>
      <c r="V684" s="104">
        <v>0.6</v>
      </c>
      <c r="W684" s="105">
        <v>0.17</v>
      </c>
      <c r="X684" s="106">
        <v>19</v>
      </c>
      <c r="Y684" s="104">
        <v>0.6</v>
      </c>
      <c r="Z684" s="105">
        <v>0.16</v>
      </c>
      <c r="AA684" s="106">
        <v>19</v>
      </c>
    </row>
    <row r="685" spans="1:27" ht="15.75" customHeight="1" x14ac:dyDescent="0.25">
      <c r="A685" s="96" t="s">
        <v>2490</v>
      </c>
      <c r="B685" s="96" t="s">
        <v>2501</v>
      </c>
      <c r="C685" s="96" t="s">
        <v>2332</v>
      </c>
      <c r="F685" s="97" t="s">
        <v>2332</v>
      </c>
      <c r="G685" s="98">
        <v>32.5</v>
      </c>
      <c r="H685" s="98">
        <v>3.3</v>
      </c>
      <c r="I685" s="98">
        <v>3.3</v>
      </c>
      <c r="J685" s="99">
        <v>0.45</v>
      </c>
      <c r="K685" s="99">
        <v>0.8</v>
      </c>
      <c r="L685" s="100">
        <v>-1.87</v>
      </c>
      <c r="M685" s="101">
        <v>43282</v>
      </c>
      <c r="N685" s="100">
        <v>-1.87</v>
      </c>
      <c r="O685" s="97" t="s">
        <v>2492</v>
      </c>
      <c r="P685" s="97" t="s">
        <v>3489</v>
      </c>
      <c r="Q685" s="102"/>
      <c r="R685" s="100">
        <v>-2.6700000000000004</v>
      </c>
      <c r="S685" s="102"/>
      <c r="T685" s="103">
        <v>2</v>
      </c>
      <c r="U685" s="103">
        <v>2</v>
      </c>
      <c r="V685" s="104">
        <v>0.6</v>
      </c>
      <c r="W685" s="105">
        <v>0.18</v>
      </c>
      <c r="X685" s="106">
        <v>20</v>
      </c>
      <c r="Y685" s="104">
        <v>0.4</v>
      </c>
      <c r="Z685" s="105">
        <v>0.11</v>
      </c>
      <c r="AA685" s="106">
        <v>13</v>
      </c>
    </row>
    <row r="686" spans="1:27" ht="15.75" customHeight="1" x14ac:dyDescent="0.25">
      <c r="A686" s="96" t="s">
        <v>2490</v>
      </c>
      <c r="B686" s="96" t="s">
        <v>2501</v>
      </c>
      <c r="C686" s="96" t="s">
        <v>2335</v>
      </c>
      <c r="F686" s="97" t="s">
        <v>2335</v>
      </c>
      <c r="G686" s="98">
        <v>16</v>
      </c>
      <c r="H686" s="98">
        <v>15.5</v>
      </c>
      <c r="I686" s="98">
        <v>15.5</v>
      </c>
      <c r="J686" s="99">
        <v>0.56999999999999995</v>
      </c>
      <c r="K686" s="99">
        <v>0.96</v>
      </c>
      <c r="L686" s="100">
        <v>-1.3</v>
      </c>
      <c r="M686" s="101">
        <v>43282</v>
      </c>
      <c r="N686" s="100">
        <v>-1.3</v>
      </c>
      <c r="O686" s="97" t="s">
        <v>2492</v>
      </c>
      <c r="P686" s="97" t="s">
        <v>3490</v>
      </c>
      <c r="Q686" s="102"/>
      <c r="R686" s="100">
        <v>-1.92</v>
      </c>
      <c r="S686" s="102"/>
      <c r="T686" s="103">
        <v>3</v>
      </c>
      <c r="U686" s="103">
        <v>3</v>
      </c>
      <c r="V686" s="104">
        <v>4.9000000000000004</v>
      </c>
      <c r="W686" s="105">
        <v>0.32</v>
      </c>
      <c r="X686" s="106">
        <v>78</v>
      </c>
      <c r="Y686" s="104">
        <v>1.6</v>
      </c>
      <c r="Z686" s="105">
        <v>0.1</v>
      </c>
      <c r="AA686" s="106">
        <v>26</v>
      </c>
    </row>
    <row r="687" spans="1:27" ht="15.75" customHeight="1" x14ac:dyDescent="0.25">
      <c r="A687" s="96" t="s">
        <v>2490</v>
      </c>
      <c r="B687" s="96" t="s">
        <v>2501</v>
      </c>
      <c r="C687" s="96" t="s">
        <v>2336</v>
      </c>
      <c r="F687" s="97" t="s">
        <v>2336</v>
      </c>
      <c r="G687" s="98">
        <v>23</v>
      </c>
      <c r="H687" s="98">
        <v>3.8</v>
      </c>
      <c r="I687" s="98">
        <v>3.8</v>
      </c>
      <c r="J687" s="99">
        <v>0.48</v>
      </c>
      <c r="K687" s="99">
        <v>0.78</v>
      </c>
      <c r="L687" s="100">
        <v>-1.3</v>
      </c>
      <c r="M687" s="101">
        <v>43282</v>
      </c>
      <c r="N687" s="100">
        <v>-1.3</v>
      </c>
      <c r="O687" s="97" t="s">
        <v>2492</v>
      </c>
      <c r="P687" s="97" t="s">
        <v>3491</v>
      </c>
      <c r="Q687" s="102"/>
      <c r="R687" s="100">
        <v>-1.92</v>
      </c>
      <c r="S687" s="102"/>
      <c r="T687" s="103">
        <v>2.75</v>
      </c>
      <c r="U687" s="103">
        <v>2.75</v>
      </c>
      <c r="V687" s="104">
        <v>0.7</v>
      </c>
      <c r="W687" s="105">
        <v>0.18</v>
      </c>
      <c r="X687" s="106">
        <v>16</v>
      </c>
      <c r="Y687" s="104">
        <v>0.1</v>
      </c>
      <c r="Z687" s="105">
        <v>0.04</v>
      </c>
      <c r="AA687" s="106">
        <v>2</v>
      </c>
    </row>
    <row r="688" spans="1:27" ht="15.75" customHeight="1" x14ac:dyDescent="0.25">
      <c r="A688" s="96" t="s">
        <v>2490</v>
      </c>
      <c r="B688" s="96" t="s">
        <v>2501</v>
      </c>
      <c r="C688" s="96" t="s">
        <v>2337</v>
      </c>
      <c r="F688" s="97" t="s">
        <v>2337</v>
      </c>
      <c r="G688" s="98">
        <v>21</v>
      </c>
      <c r="H688" s="98">
        <v>4.3</v>
      </c>
      <c r="I688" s="98">
        <v>4.3</v>
      </c>
      <c r="J688" s="99">
        <v>0.56000000000000005</v>
      </c>
      <c r="K688" s="99">
        <v>0.76</v>
      </c>
      <c r="L688" s="100">
        <v>-1.3</v>
      </c>
      <c r="M688" s="101">
        <v>43282</v>
      </c>
      <c r="N688" s="100">
        <v>-1.3</v>
      </c>
      <c r="O688" s="97" t="s">
        <v>2492</v>
      </c>
      <c r="P688" s="97" t="s">
        <v>3492</v>
      </c>
      <c r="Q688" s="102"/>
      <c r="R688" s="100">
        <v>-1.92</v>
      </c>
      <c r="S688" s="102"/>
      <c r="T688" s="103">
        <v>2.87</v>
      </c>
      <c r="U688" s="103">
        <v>2.87</v>
      </c>
      <c r="V688" s="104">
        <v>0.8</v>
      </c>
      <c r="W688" s="105">
        <v>0.19</v>
      </c>
      <c r="X688" s="106">
        <v>17</v>
      </c>
      <c r="Y688" s="104">
        <v>0.1</v>
      </c>
      <c r="Z688" s="105">
        <v>0.02</v>
      </c>
      <c r="AA688" s="106">
        <v>2</v>
      </c>
    </row>
    <row r="689" spans="1:27" ht="15.75" customHeight="1" x14ac:dyDescent="0.25">
      <c r="A689" s="96" t="s">
        <v>2490</v>
      </c>
      <c r="B689" s="96" t="s">
        <v>2501</v>
      </c>
      <c r="C689" s="96" t="s">
        <v>2338</v>
      </c>
      <c r="F689" s="97" t="s">
        <v>2338</v>
      </c>
      <c r="G689" s="98">
        <v>33</v>
      </c>
      <c r="H689" s="98">
        <v>3.3</v>
      </c>
      <c r="I689" s="98">
        <v>3.3</v>
      </c>
      <c r="J689" s="99">
        <v>0.4</v>
      </c>
      <c r="K689" s="99">
        <v>0.71</v>
      </c>
      <c r="L689" s="100">
        <v>-1.3</v>
      </c>
      <c r="M689" s="101">
        <v>43282</v>
      </c>
      <c r="N689" s="100">
        <v>-1.3</v>
      </c>
      <c r="O689" s="97" t="s">
        <v>2492</v>
      </c>
      <c r="P689" s="97" t="s">
        <v>3493</v>
      </c>
      <c r="Q689" s="102"/>
      <c r="R689" s="100">
        <v>-1.92</v>
      </c>
      <c r="S689" s="102"/>
      <c r="T689" s="103">
        <v>2.2999999999999998</v>
      </c>
      <c r="U689" s="103">
        <v>2.2999999999999998</v>
      </c>
      <c r="V689" s="104">
        <v>0.7</v>
      </c>
      <c r="W689" s="105">
        <v>0.2</v>
      </c>
      <c r="X689" s="106">
        <v>23</v>
      </c>
      <c r="Y689" s="104">
        <v>0.3</v>
      </c>
      <c r="Z689" s="105">
        <v>0.08</v>
      </c>
      <c r="AA689" s="106">
        <v>10</v>
      </c>
    </row>
    <row r="690" spans="1:27" ht="15.75" customHeight="1" x14ac:dyDescent="0.25">
      <c r="A690" s="96" t="s">
        <v>2490</v>
      </c>
      <c r="B690" s="96" t="s">
        <v>2501</v>
      </c>
      <c r="C690" s="96" t="s">
        <v>2339</v>
      </c>
      <c r="F690" s="97" t="s">
        <v>2339</v>
      </c>
      <c r="G690" s="98">
        <v>19.5</v>
      </c>
      <c r="H690" s="98">
        <v>5.6</v>
      </c>
      <c r="I690" s="98">
        <v>5.6</v>
      </c>
      <c r="J690" s="99">
        <v>0.46</v>
      </c>
      <c r="K690" s="99">
        <v>0.79</v>
      </c>
      <c r="L690" s="100">
        <v>-1.23</v>
      </c>
      <c r="M690" s="101">
        <v>43282</v>
      </c>
      <c r="N690" s="100">
        <v>-1.23</v>
      </c>
      <c r="O690" s="97" t="s">
        <v>2492</v>
      </c>
      <c r="P690" s="97" t="s">
        <v>3494</v>
      </c>
      <c r="Q690" s="102"/>
      <c r="R690" s="100">
        <v>-1.92</v>
      </c>
      <c r="S690" s="102"/>
      <c r="T690" s="103">
        <v>3</v>
      </c>
      <c r="U690" s="103">
        <v>3</v>
      </c>
      <c r="V690" s="104">
        <v>1.2</v>
      </c>
      <c r="W690" s="105">
        <v>0.21</v>
      </c>
      <c r="X690" s="106">
        <v>23</v>
      </c>
      <c r="Y690" s="104">
        <v>0.7</v>
      </c>
      <c r="Z690" s="105">
        <v>0.12</v>
      </c>
      <c r="AA690" s="106">
        <v>14</v>
      </c>
    </row>
    <row r="691" spans="1:27" ht="15.75" customHeight="1" x14ac:dyDescent="0.25">
      <c r="A691" s="96" t="s">
        <v>2490</v>
      </c>
      <c r="B691" s="96" t="s">
        <v>2501</v>
      </c>
      <c r="C691" s="96" t="s">
        <v>2340</v>
      </c>
      <c r="F691" s="97" t="s">
        <v>2340</v>
      </c>
      <c r="G691" s="98">
        <v>20</v>
      </c>
      <c r="H691" s="98">
        <v>5.5</v>
      </c>
      <c r="I691" s="98">
        <v>5.5</v>
      </c>
      <c r="J691" s="99">
        <v>0.43</v>
      </c>
      <c r="K691" s="99">
        <v>0.76</v>
      </c>
      <c r="L691" s="100">
        <v>-1.23</v>
      </c>
      <c r="M691" s="101">
        <v>43282</v>
      </c>
      <c r="N691" s="100">
        <v>-1.23</v>
      </c>
      <c r="O691" s="97" t="s">
        <v>2492</v>
      </c>
      <c r="P691" s="97" t="s">
        <v>3495</v>
      </c>
      <c r="Q691" s="102"/>
      <c r="R691" s="100">
        <v>-1.92</v>
      </c>
      <c r="S691" s="102"/>
      <c r="T691" s="103">
        <v>3</v>
      </c>
      <c r="U691" s="103">
        <v>3</v>
      </c>
      <c r="V691" s="104">
        <v>1.5</v>
      </c>
      <c r="W691" s="105">
        <v>0.27</v>
      </c>
      <c r="X691" s="106">
        <v>30</v>
      </c>
      <c r="Y691" s="104">
        <v>0.7</v>
      </c>
      <c r="Z691" s="105">
        <v>0.13</v>
      </c>
      <c r="AA691" s="106">
        <v>14</v>
      </c>
    </row>
    <row r="692" spans="1:27" ht="15.75" customHeight="1" x14ac:dyDescent="0.25">
      <c r="A692" s="96" t="s">
        <v>2490</v>
      </c>
      <c r="B692" s="96" t="s">
        <v>2501</v>
      </c>
      <c r="C692" s="96" t="s">
        <v>2341</v>
      </c>
      <c r="F692" s="97" t="s">
        <v>2341</v>
      </c>
      <c r="G692" s="98">
        <v>20</v>
      </c>
      <c r="H692" s="98">
        <v>5.2</v>
      </c>
      <c r="I692" s="98">
        <v>5.2</v>
      </c>
      <c r="J692" s="99">
        <v>0.43</v>
      </c>
      <c r="K692" s="99">
        <v>0.68</v>
      </c>
      <c r="L692" s="100">
        <v>-1.23</v>
      </c>
      <c r="M692" s="101">
        <v>43282</v>
      </c>
      <c r="N692" s="100">
        <v>-1.23</v>
      </c>
      <c r="O692" s="97" t="s">
        <v>2492</v>
      </c>
      <c r="P692" s="97" t="s">
        <v>3496</v>
      </c>
      <c r="Q692" s="102"/>
      <c r="R692" s="100">
        <v>-1.92</v>
      </c>
      <c r="S692" s="102"/>
      <c r="T692" s="103">
        <v>3</v>
      </c>
      <c r="U692" s="103">
        <v>3</v>
      </c>
      <c r="V692" s="104">
        <v>0.9</v>
      </c>
      <c r="W692" s="105">
        <v>0.18</v>
      </c>
      <c r="X692" s="106">
        <v>18</v>
      </c>
      <c r="Y692" s="104">
        <v>0.7</v>
      </c>
      <c r="Z692" s="105">
        <v>0.13</v>
      </c>
      <c r="AA692" s="106">
        <v>14</v>
      </c>
    </row>
    <row r="693" spans="1:27" ht="15.75" customHeight="1" x14ac:dyDescent="0.25">
      <c r="A693" s="96" t="s">
        <v>2490</v>
      </c>
      <c r="B693" s="96" t="s">
        <v>2501</v>
      </c>
      <c r="C693" s="96" t="s">
        <v>2342</v>
      </c>
      <c r="F693" s="97" t="s">
        <v>2342</v>
      </c>
      <c r="G693" s="98">
        <v>22.5</v>
      </c>
      <c r="H693" s="98">
        <v>4.4000000000000004</v>
      </c>
      <c r="I693" s="98">
        <v>4.4000000000000004</v>
      </c>
      <c r="J693" s="99">
        <v>0.39</v>
      </c>
      <c r="K693" s="99">
        <v>0.7</v>
      </c>
      <c r="L693" s="100">
        <v>-1.23</v>
      </c>
      <c r="M693" s="101">
        <v>43282</v>
      </c>
      <c r="N693" s="100">
        <v>-1.23</v>
      </c>
      <c r="O693" s="97" t="s">
        <v>2492</v>
      </c>
      <c r="P693" s="97" t="s">
        <v>3497</v>
      </c>
      <c r="Q693" s="102"/>
      <c r="R693" s="100">
        <v>-1.92</v>
      </c>
      <c r="S693" s="102"/>
      <c r="T693" s="103">
        <v>2.9</v>
      </c>
      <c r="U693" s="103">
        <v>2.9</v>
      </c>
      <c r="V693" s="104">
        <v>0.7</v>
      </c>
      <c r="W693" s="105">
        <v>0.18</v>
      </c>
      <c r="X693" s="106">
        <v>16</v>
      </c>
      <c r="Y693" s="104">
        <v>0.4</v>
      </c>
      <c r="Z693" s="105">
        <v>0.11</v>
      </c>
      <c r="AA693" s="106">
        <v>9</v>
      </c>
    </row>
    <row r="694" spans="1:27" ht="15.75" customHeight="1" x14ac:dyDescent="0.25">
      <c r="A694" s="96" t="s">
        <v>2490</v>
      </c>
      <c r="B694" s="96" t="s">
        <v>2501</v>
      </c>
      <c r="C694" s="96" t="s">
        <v>2317</v>
      </c>
      <c r="F694" s="97" t="s">
        <v>2317</v>
      </c>
      <c r="G694" s="98">
        <v>36</v>
      </c>
      <c r="H694" s="98">
        <v>2.8</v>
      </c>
      <c r="I694" s="98">
        <v>2.8</v>
      </c>
      <c r="J694" s="99">
        <v>0.33</v>
      </c>
      <c r="K694" s="99">
        <v>0.73</v>
      </c>
      <c r="L694" s="100">
        <v>-1.23</v>
      </c>
      <c r="M694" s="101">
        <v>43282</v>
      </c>
      <c r="N694" s="100">
        <v>-1.23</v>
      </c>
      <c r="O694" s="97" t="s">
        <v>2492</v>
      </c>
      <c r="P694" s="97" t="s">
        <v>3498</v>
      </c>
      <c r="Q694" s="102"/>
      <c r="R694" s="100">
        <v>-1.77</v>
      </c>
      <c r="S694" s="102"/>
      <c r="T694" s="103">
        <v>2</v>
      </c>
      <c r="U694" s="103">
        <v>2</v>
      </c>
      <c r="V694" s="104">
        <v>0.6</v>
      </c>
      <c r="W694" s="105">
        <v>0.22</v>
      </c>
      <c r="X694" s="106">
        <v>22</v>
      </c>
      <c r="Y694" s="104">
        <v>0.4</v>
      </c>
      <c r="Z694" s="105">
        <v>0.14000000000000001</v>
      </c>
      <c r="AA694" s="106">
        <v>14</v>
      </c>
    </row>
    <row r="695" spans="1:27" ht="15.75" customHeight="1" x14ac:dyDescent="0.25">
      <c r="A695" s="96" t="s">
        <v>2490</v>
      </c>
      <c r="B695" s="96" t="s">
        <v>2501</v>
      </c>
      <c r="C695" s="96" t="s">
        <v>2303</v>
      </c>
      <c r="F695" s="97" t="s">
        <v>2303</v>
      </c>
      <c r="G695" s="98">
        <v>28.5</v>
      </c>
      <c r="H695" s="98">
        <v>9.3000000000000007</v>
      </c>
      <c r="I695" s="98">
        <v>9.3000000000000007</v>
      </c>
      <c r="J695" s="99">
        <v>0.48</v>
      </c>
      <c r="K695" s="99">
        <v>0.77</v>
      </c>
      <c r="L695" s="100">
        <v>-1.23</v>
      </c>
      <c r="M695" s="101">
        <v>43282</v>
      </c>
      <c r="N695" s="100">
        <v>-1.23</v>
      </c>
      <c r="O695" s="97" t="s">
        <v>2492</v>
      </c>
      <c r="P695" s="97" t="s">
        <v>3499</v>
      </c>
      <c r="Q695" s="102"/>
      <c r="R695" s="100">
        <v>-1.92</v>
      </c>
      <c r="S695" s="102"/>
      <c r="T695" s="103">
        <v>3</v>
      </c>
      <c r="U695" s="103">
        <v>3</v>
      </c>
      <c r="V695" s="104">
        <v>2.2999999999999998</v>
      </c>
      <c r="W695" s="105">
        <v>0.26</v>
      </c>
      <c r="X695" s="106">
        <v>66</v>
      </c>
      <c r="Y695" s="104">
        <v>2</v>
      </c>
      <c r="Z695" s="105">
        <v>0.23</v>
      </c>
      <c r="AA695" s="106">
        <v>57</v>
      </c>
    </row>
    <row r="696" spans="1:27" ht="15.75" customHeight="1" x14ac:dyDescent="0.25">
      <c r="A696" s="96" t="s">
        <v>2490</v>
      </c>
      <c r="B696" s="96" t="s">
        <v>2501</v>
      </c>
      <c r="C696" s="96" t="s">
        <v>2304</v>
      </c>
      <c r="F696" s="97" t="s">
        <v>2304</v>
      </c>
      <c r="G696" s="98">
        <v>45.5</v>
      </c>
      <c r="H696" s="98">
        <v>3.4</v>
      </c>
      <c r="I696" s="98">
        <v>3.4</v>
      </c>
      <c r="J696" s="99">
        <v>0.38</v>
      </c>
      <c r="K696" s="99">
        <v>0.7</v>
      </c>
      <c r="L696" s="100">
        <v>-1.23</v>
      </c>
      <c r="M696" s="101">
        <v>43282</v>
      </c>
      <c r="N696" s="100">
        <v>-1.23</v>
      </c>
      <c r="O696" s="97" t="s">
        <v>2492</v>
      </c>
      <c r="P696" s="97" t="s">
        <v>3500</v>
      </c>
      <c r="Q696" s="102"/>
      <c r="R696" s="100">
        <v>-1.92</v>
      </c>
      <c r="S696" s="102"/>
      <c r="T696" s="103">
        <v>2.4</v>
      </c>
      <c r="U696" s="103">
        <v>2.4</v>
      </c>
      <c r="V696" s="104">
        <v>0.6</v>
      </c>
      <c r="W696" s="105">
        <v>0.19</v>
      </c>
      <c r="X696" s="106">
        <v>27</v>
      </c>
      <c r="Y696" s="104">
        <v>0.3</v>
      </c>
      <c r="Z696" s="105">
        <v>0.1</v>
      </c>
      <c r="AA696" s="106">
        <v>14</v>
      </c>
    </row>
    <row r="697" spans="1:27" ht="15.75" customHeight="1" x14ac:dyDescent="0.25">
      <c r="A697" s="96" t="s">
        <v>2490</v>
      </c>
      <c r="B697" s="96" t="s">
        <v>2501</v>
      </c>
      <c r="C697" s="96" t="s">
        <v>2316</v>
      </c>
      <c r="F697" s="97" t="s">
        <v>2316</v>
      </c>
      <c r="G697" s="98">
        <v>14</v>
      </c>
      <c r="H697" s="98">
        <v>2.7</v>
      </c>
      <c r="I697" s="98">
        <v>2.7</v>
      </c>
      <c r="J697" s="99">
        <v>0.31</v>
      </c>
      <c r="K697" s="99">
        <v>0.62</v>
      </c>
      <c r="L697" s="100">
        <v>-1.23</v>
      </c>
      <c r="M697" s="101">
        <v>43282</v>
      </c>
      <c r="N697" s="100">
        <v>-1.23</v>
      </c>
      <c r="O697" s="97" t="s">
        <v>2492</v>
      </c>
      <c r="P697" s="97" t="s">
        <v>3501</v>
      </c>
      <c r="Q697" s="102"/>
      <c r="R697" s="100">
        <v>-1.77</v>
      </c>
      <c r="S697" s="102"/>
      <c r="T697" s="103">
        <v>2</v>
      </c>
      <c r="U697" s="103">
        <v>2</v>
      </c>
      <c r="V697" s="104">
        <v>0.6</v>
      </c>
      <c r="W697" s="105">
        <v>0.22</v>
      </c>
      <c r="X697" s="106">
        <v>8</v>
      </c>
      <c r="Y697" s="104">
        <v>0.3</v>
      </c>
      <c r="Z697" s="105">
        <v>0.11</v>
      </c>
      <c r="AA697" s="106">
        <v>4</v>
      </c>
    </row>
    <row r="698" spans="1:27" ht="15.75" customHeight="1" x14ac:dyDescent="0.25">
      <c r="A698" s="96" t="s">
        <v>2490</v>
      </c>
      <c r="B698" s="96" t="s">
        <v>2501</v>
      </c>
      <c r="C698" s="96" t="s">
        <v>2311</v>
      </c>
      <c r="F698" s="97" t="s">
        <v>2311</v>
      </c>
      <c r="G698" s="98">
        <v>43</v>
      </c>
      <c r="H698" s="98">
        <v>3.3</v>
      </c>
      <c r="I698" s="98">
        <v>3.3</v>
      </c>
      <c r="J698" s="99">
        <v>0.42</v>
      </c>
      <c r="K698" s="99">
        <v>0.88</v>
      </c>
      <c r="L698" s="100">
        <v>-1.23</v>
      </c>
      <c r="M698" s="101">
        <v>43282</v>
      </c>
      <c r="N698" s="100">
        <v>-1.23</v>
      </c>
      <c r="O698" s="97" t="s">
        <v>2492</v>
      </c>
      <c r="P698" s="97" t="s">
        <v>3502</v>
      </c>
      <c r="Q698" s="102"/>
      <c r="R698" s="100">
        <v>-1.92</v>
      </c>
      <c r="S698" s="102"/>
      <c r="T698" s="103">
        <v>2</v>
      </c>
      <c r="U698" s="103">
        <v>2</v>
      </c>
      <c r="V698" s="104">
        <v>0.9</v>
      </c>
      <c r="W698" s="105">
        <v>0.28000000000000003</v>
      </c>
      <c r="X698" s="106">
        <v>39</v>
      </c>
      <c r="Y698" s="104">
        <v>0.4</v>
      </c>
      <c r="Z698" s="105">
        <v>0.12</v>
      </c>
      <c r="AA698" s="106">
        <v>17</v>
      </c>
    </row>
    <row r="699" spans="1:27" ht="15.75" customHeight="1" x14ac:dyDescent="0.25">
      <c r="A699" s="96" t="s">
        <v>2490</v>
      </c>
      <c r="B699" s="96" t="s">
        <v>2501</v>
      </c>
      <c r="C699" s="96" t="s">
        <v>2312</v>
      </c>
      <c r="F699" s="97" t="s">
        <v>2312</v>
      </c>
      <c r="G699" s="98">
        <v>49.5</v>
      </c>
      <c r="H699" s="98">
        <v>3.4</v>
      </c>
      <c r="I699" s="98">
        <v>3.4</v>
      </c>
      <c r="J699" s="99">
        <v>0.43</v>
      </c>
      <c r="K699" s="99">
        <v>0.83</v>
      </c>
      <c r="L699" s="100">
        <v>-1.23</v>
      </c>
      <c r="M699" s="101">
        <v>43282</v>
      </c>
      <c r="N699" s="100">
        <v>-1.23</v>
      </c>
      <c r="O699" s="97" t="s">
        <v>2492</v>
      </c>
      <c r="P699" s="97" t="s">
        <v>3503</v>
      </c>
      <c r="Q699" s="102"/>
      <c r="R699" s="100">
        <v>-1.92</v>
      </c>
      <c r="S699" s="102"/>
      <c r="T699" s="103">
        <v>2</v>
      </c>
      <c r="U699" s="103">
        <v>2</v>
      </c>
      <c r="V699" s="104">
        <v>0.7</v>
      </c>
      <c r="W699" s="105">
        <v>0.23</v>
      </c>
      <c r="X699" s="106">
        <v>35</v>
      </c>
      <c r="Y699" s="104">
        <v>0.4</v>
      </c>
      <c r="Z699" s="105">
        <v>0.12</v>
      </c>
      <c r="AA699" s="106">
        <v>20</v>
      </c>
    </row>
    <row r="700" spans="1:27" ht="15.75" customHeight="1" x14ac:dyDescent="0.25">
      <c r="A700" s="96" t="s">
        <v>2490</v>
      </c>
      <c r="B700" s="96" t="s">
        <v>2501</v>
      </c>
      <c r="C700" s="96" t="s">
        <v>2333</v>
      </c>
      <c r="F700" s="97" t="s">
        <v>2333</v>
      </c>
      <c r="G700" s="98">
        <v>12.5</v>
      </c>
      <c r="H700" s="98">
        <v>2.6</v>
      </c>
      <c r="I700" s="98">
        <v>2.6</v>
      </c>
      <c r="J700" s="99">
        <v>0.22</v>
      </c>
      <c r="K700" s="99">
        <v>0.6</v>
      </c>
      <c r="L700" s="100">
        <v>-1.23</v>
      </c>
      <c r="M700" s="101">
        <v>43282</v>
      </c>
      <c r="N700" s="100">
        <v>-1.23</v>
      </c>
      <c r="O700" s="97" t="s">
        <v>2492</v>
      </c>
      <c r="P700" s="97" t="s">
        <v>3504</v>
      </c>
      <c r="Q700" s="102"/>
      <c r="R700" s="100">
        <v>-1.92</v>
      </c>
      <c r="S700" s="102"/>
      <c r="T700" s="103">
        <v>1.55</v>
      </c>
      <c r="U700" s="103">
        <v>1.55</v>
      </c>
      <c r="V700" s="104">
        <v>0.6</v>
      </c>
      <c r="W700" s="105">
        <v>0.24</v>
      </c>
      <c r="X700" s="106">
        <v>8</v>
      </c>
      <c r="Y700" s="104">
        <v>0.5</v>
      </c>
      <c r="Z700" s="105">
        <v>0.21</v>
      </c>
      <c r="AA700" s="106">
        <v>6</v>
      </c>
    </row>
    <row r="701" spans="1:27" ht="15.75" customHeight="1" x14ac:dyDescent="0.25">
      <c r="A701" s="96" t="s">
        <v>2490</v>
      </c>
      <c r="B701" s="96" t="s">
        <v>2501</v>
      </c>
      <c r="C701" s="96" t="s">
        <v>2334</v>
      </c>
      <c r="F701" s="97" t="s">
        <v>2334</v>
      </c>
      <c r="G701" s="98">
        <v>2.5</v>
      </c>
      <c r="H701" s="98">
        <v>5.6</v>
      </c>
      <c r="I701" s="98">
        <v>5.6</v>
      </c>
      <c r="J701" s="99">
        <v>0.61</v>
      </c>
      <c r="K701" s="99">
        <v>1.3</v>
      </c>
      <c r="L701" s="100">
        <v>-0.56999999999999995</v>
      </c>
      <c r="M701" s="101">
        <v>43282</v>
      </c>
      <c r="N701" s="100">
        <v>-0.56999999999999995</v>
      </c>
      <c r="O701" s="97" t="s">
        <v>2492</v>
      </c>
      <c r="P701" s="97" t="s">
        <v>3505</v>
      </c>
      <c r="Q701" s="102"/>
      <c r="R701" s="100">
        <v>-1.22</v>
      </c>
      <c r="S701" s="102"/>
      <c r="T701" s="103">
        <v>2</v>
      </c>
      <c r="U701" s="103">
        <v>2</v>
      </c>
      <c r="V701" s="104">
        <v>2</v>
      </c>
      <c r="W701" s="105">
        <v>0.36</v>
      </c>
      <c r="X701" s="106">
        <v>5</v>
      </c>
      <c r="Y701" s="104">
        <v>0.9</v>
      </c>
      <c r="Z701" s="105">
        <v>0.17</v>
      </c>
      <c r="AA701" s="106">
        <v>2</v>
      </c>
    </row>
    <row r="702" spans="1:27" ht="15.75" customHeight="1" x14ac:dyDescent="0.25">
      <c r="A702" s="96" t="s">
        <v>2490</v>
      </c>
      <c r="B702" s="96" t="s">
        <v>2501</v>
      </c>
      <c r="C702" s="96" t="s">
        <v>2294</v>
      </c>
      <c r="F702" s="97" t="s">
        <v>2294</v>
      </c>
      <c r="G702" s="98">
        <v>39</v>
      </c>
      <c r="H702" s="98">
        <v>9.1</v>
      </c>
      <c r="I702" s="98">
        <v>9.1</v>
      </c>
      <c r="J702" s="99">
        <v>0.56000000000000005</v>
      </c>
      <c r="K702" s="99">
        <v>1.02</v>
      </c>
      <c r="L702" s="100">
        <v>-0.56999999999999995</v>
      </c>
      <c r="M702" s="101">
        <v>43282</v>
      </c>
      <c r="N702" s="100">
        <v>-0.56999999999999995</v>
      </c>
      <c r="O702" s="97" t="s">
        <v>2492</v>
      </c>
      <c r="P702" s="97" t="s">
        <v>3506</v>
      </c>
      <c r="Q702" s="102"/>
      <c r="R702" s="100">
        <v>-1.22</v>
      </c>
      <c r="S702" s="102"/>
      <c r="T702" s="103">
        <v>3</v>
      </c>
      <c r="U702" s="103">
        <v>3</v>
      </c>
      <c r="V702" s="104">
        <v>3.5</v>
      </c>
      <c r="W702" s="105">
        <v>0.38</v>
      </c>
      <c r="X702" s="106">
        <v>137</v>
      </c>
      <c r="Y702" s="104">
        <v>1</v>
      </c>
      <c r="Z702" s="105">
        <v>0.11</v>
      </c>
      <c r="AA702" s="106">
        <v>39</v>
      </c>
    </row>
    <row r="703" spans="1:27" ht="15.75" customHeight="1" x14ac:dyDescent="0.25">
      <c r="A703" s="96" t="s">
        <v>2490</v>
      </c>
      <c r="B703" s="96" t="s">
        <v>2501</v>
      </c>
      <c r="C703" s="96" t="s">
        <v>2295</v>
      </c>
      <c r="F703" s="97" t="s">
        <v>2295</v>
      </c>
      <c r="G703" s="98">
        <v>14.5</v>
      </c>
      <c r="H703" s="98">
        <v>4</v>
      </c>
      <c r="I703" s="98">
        <v>4</v>
      </c>
      <c r="J703" s="99">
        <v>0.36</v>
      </c>
      <c r="K703" s="99">
        <v>0.88</v>
      </c>
      <c r="L703" s="100">
        <v>-0.56999999999999995</v>
      </c>
      <c r="M703" s="101">
        <v>43282</v>
      </c>
      <c r="N703" s="100">
        <v>-0.56999999999999995</v>
      </c>
      <c r="O703" s="97" t="s">
        <v>2492</v>
      </c>
      <c r="P703" s="97" t="s">
        <v>3507</v>
      </c>
      <c r="Q703" s="102"/>
      <c r="R703" s="100">
        <v>-1.22</v>
      </c>
      <c r="S703" s="102"/>
      <c r="T703" s="103">
        <v>2.67</v>
      </c>
      <c r="U703" s="103">
        <v>2.67</v>
      </c>
      <c r="V703" s="104">
        <v>1.2</v>
      </c>
      <c r="W703" s="105">
        <v>0.31</v>
      </c>
      <c r="X703" s="106">
        <v>17</v>
      </c>
      <c r="Y703" s="104">
        <v>0.5</v>
      </c>
      <c r="Z703" s="105">
        <v>0.14000000000000001</v>
      </c>
      <c r="AA703" s="106">
        <v>7</v>
      </c>
    </row>
    <row r="704" spans="1:27" ht="15.75" customHeight="1" x14ac:dyDescent="0.25">
      <c r="A704" s="96" t="s">
        <v>2490</v>
      </c>
      <c r="B704" s="96" t="s">
        <v>2501</v>
      </c>
      <c r="C704" s="96" t="s">
        <v>2296</v>
      </c>
      <c r="F704" s="97" t="s">
        <v>2296</v>
      </c>
      <c r="G704" s="98">
        <v>41.5</v>
      </c>
      <c r="H704" s="98">
        <v>3.8</v>
      </c>
      <c r="I704" s="98">
        <v>3.8</v>
      </c>
      <c r="J704" s="99">
        <v>0.56000000000000005</v>
      </c>
      <c r="K704" s="99">
        <v>1.08</v>
      </c>
      <c r="L704" s="100">
        <v>-0.56999999999999995</v>
      </c>
      <c r="M704" s="101">
        <v>43282</v>
      </c>
      <c r="N704" s="100">
        <v>-0.56999999999999995</v>
      </c>
      <c r="O704" s="97" t="s">
        <v>2492</v>
      </c>
      <c r="P704" s="97" t="s">
        <v>3508</v>
      </c>
      <c r="Q704" s="102"/>
      <c r="R704" s="100">
        <v>-1.22</v>
      </c>
      <c r="S704" s="102"/>
      <c r="T704" s="103">
        <v>2.8</v>
      </c>
      <c r="U704" s="103">
        <v>2.8</v>
      </c>
      <c r="V704" s="104">
        <v>1.1000000000000001</v>
      </c>
      <c r="W704" s="105">
        <v>0.3</v>
      </c>
      <c r="X704" s="106">
        <v>46</v>
      </c>
      <c r="Y704" s="104">
        <v>0</v>
      </c>
      <c r="Z704" s="105">
        <v>0.01</v>
      </c>
      <c r="AA704" s="106">
        <v>0</v>
      </c>
    </row>
    <row r="705" spans="1:27" ht="15.75" customHeight="1" x14ac:dyDescent="0.25">
      <c r="A705" s="96" t="s">
        <v>2490</v>
      </c>
      <c r="B705" s="96" t="s">
        <v>2501</v>
      </c>
      <c r="C705" s="96" t="s">
        <v>2297</v>
      </c>
      <c r="F705" s="97" t="s">
        <v>2297</v>
      </c>
      <c r="G705" s="98">
        <v>46.5</v>
      </c>
      <c r="H705" s="98">
        <v>3.5</v>
      </c>
      <c r="I705" s="98">
        <v>3.5</v>
      </c>
      <c r="J705" s="99">
        <v>0.56999999999999995</v>
      </c>
      <c r="K705" s="99">
        <v>1.17</v>
      </c>
      <c r="L705" s="100">
        <v>-0.56999999999999995</v>
      </c>
      <c r="M705" s="101">
        <v>43282</v>
      </c>
      <c r="N705" s="100">
        <v>-0.56999999999999995</v>
      </c>
      <c r="O705" s="97" t="s">
        <v>2492</v>
      </c>
      <c r="P705" s="97" t="s">
        <v>3509</v>
      </c>
      <c r="Q705" s="102"/>
      <c r="R705" s="100">
        <v>-1.22</v>
      </c>
      <c r="S705" s="102"/>
      <c r="T705" s="103">
        <v>2.5</v>
      </c>
      <c r="U705" s="103">
        <v>2.5</v>
      </c>
      <c r="V705" s="104">
        <v>1</v>
      </c>
      <c r="W705" s="105">
        <v>0.28000000000000003</v>
      </c>
      <c r="X705" s="106">
        <v>47</v>
      </c>
      <c r="Y705" s="104">
        <v>0.1</v>
      </c>
      <c r="Z705" s="105">
        <v>0.02</v>
      </c>
      <c r="AA705" s="106">
        <v>5</v>
      </c>
    </row>
    <row r="706" spans="1:27" ht="15.75" customHeight="1" x14ac:dyDescent="0.25">
      <c r="A706" s="96" t="s">
        <v>2490</v>
      </c>
      <c r="B706" s="96" t="s">
        <v>2501</v>
      </c>
      <c r="C706" s="96" t="s">
        <v>2326</v>
      </c>
      <c r="F706" s="97" t="s">
        <v>2326</v>
      </c>
      <c r="G706" s="98">
        <v>35</v>
      </c>
      <c r="H706" s="98">
        <v>4.5</v>
      </c>
      <c r="I706" s="98">
        <v>4.5</v>
      </c>
      <c r="J706" s="99">
        <v>0.31</v>
      </c>
      <c r="K706" s="99">
        <v>0.68</v>
      </c>
      <c r="L706" s="100">
        <v>-0.56999999999999995</v>
      </c>
      <c r="M706" s="101">
        <v>43282</v>
      </c>
      <c r="N706" s="100">
        <v>-0.56999999999999995</v>
      </c>
      <c r="O706" s="97" t="s">
        <v>2492</v>
      </c>
      <c r="P706" s="97" t="s">
        <v>3510</v>
      </c>
      <c r="Q706" s="102"/>
      <c r="R706" s="100">
        <v>-1.22</v>
      </c>
      <c r="S706" s="102"/>
      <c r="T706" s="103">
        <v>2</v>
      </c>
      <c r="U706" s="103">
        <v>2</v>
      </c>
      <c r="V706" s="104">
        <v>1</v>
      </c>
      <c r="W706" s="105">
        <v>0.23</v>
      </c>
      <c r="X706" s="106">
        <v>35</v>
      </c>
      <c r="Y706" s="104">
        <v>1</v>
      </c>
      <c r="Z706" s="105">
        <v>0.22</v>
      </c>
      <c r="AA706" s="106">
        <v>35</v>
      </c>
    </row>
    <row r="707" spans="1:27" ht="15.75" customHeight="1" x14ac:dyDescent="0.25">
      <c r="A707" s="96" t="s">
        <v>2490</v>
      </c>
      <c r="B707" s="96" t="s">
        <v>2501</v>
      </c>
      <c r="C707" s="96" t="s">
        <v>2327</v>
      </c>
      <c r="F707" s="97" t="s">
        <v>2327</v>
      </c>
      <c r="G707" s="98">
        <v>50</v>
      </c>
      <c r="H707" s="98">
        <v>3.7</v>
      </c>
      <c r="I707" s="98">
        <v>3.7</v>
      </c>
      <c r="J707" s="99">
        <v>0.34</v>
      </c>
      <c r="K707" s="99">
        <v>0.77</v>
      </c>
      <c r="L707" s="100">
        <v>-0.56999999999999995</v>
      </c>
      <c r="M707" s="101">
        <v>43282</v>
      </c>
      <c r="N707" s="100">
        <v>-0.56999999999999995</v>
      </c>
      <c r="O707" s="97" t="s">
        <v>2492</v>
      </c>
      <c r="P707" s="97" t="s">
        <v>3511</v>
      </c>
      <c r="Q707" s="102"/>
      <c r="R707" s="100">
        <v>-1.22</v>
      </c>
      <c r="S707" s="102"/>
      <c r="T707" s="103">
        <v>2</v>
      </c>
      <c r="U707" s="103">
        <v>2</v>
      </c>
      <c r="V707" s="104">
        <v>0.9</v>
      </c>
      <c r="W707" s="105">
        <v>0.24</v>
      </c>
      <c r="X707" s="106">
        <v>45</v>
      </c>
      <c r="Y707" s="104">
        <v>0.7</v>
      </c>
      <c r="Z707" s="105">
        <v>0.19</v>
      </c>
      <c r="AA707" s="106">
        <v>35</v>
      </c>
    </row>
    <row r="708" spans="1:27" ht="15.75" customHeight="1" x14ac:dyDescent="0.25">
      <c r="A708" s="96" t="s">
        <v>2490</v>
      </c>
      <c r="B708" s="96" t="s">
        <v>2501</v>
      </c>
      <c r="C708" s="96" t="s">
        <v>2328</v>
      </c>
      <c r="F708" s="97" t="s">
        <v>2328</v>
      </c>
      <c r="G708" s="98">
        <v>50</v>
      </c>
      <c r="H708" s="98">
        <v>3.4</v>
      </c>
      <c r="I708" s="98">
        <v>3.4</v>
      </c>
      <c r="J708" s="99">
        <v>0.28000000000000003</v>
      </c>
      <c r="K708" s="99">
        <v>0.83</v>
      </c>
      <c r="L708" s="100">
        <v>-0.56999999999999995</v>
      </c>
      <c r="M708" s="101">
        <v>43282</v>
      </c>
      <c r="N708" s="100">
        <v>-0.56999999999999995</v>
      </c>
      <c r="O708" s="97" t="s">
        <v>2492</v>
      </c>
      <c r="P708" s="97" t="s">
        <v>3512</v>
      </c>
      <c r="Q708" s="102"/>
      <c r="R708" s="100">
        <v>-1.22</v>
      </c>
      <c r="S708" s="102"/>
      <c r="T708" s="103">
        <v>2</v>
      </c>
      <c r="U708" s="103">
        <v>2</v>
      </c>
      <c r="V708" s="104">
        <v>1</v>
      </c>
      <c r="W708" s="105">
        <v>0.31</v>
      </c>
      <c r="X708" s="106">
        <v>50</v>
      </c>
      <c r="Y708" s="104">
        <v>0.6</v>
      </c>
      <c r="Z708" s="105">
        <v>0.19</v>
      </c>
      <c r="AA708" s="106">
        <v>30</v>
      </c>
    </row>
    <row r="709" spans="1:27" ht="15.75" customHeight="1" x14ac:dyDescent="0.25">
      <c r="A709" s="96" t="s">
        <v>2490</v>
      </c>
      <c r="B709" s="96" t="s">
        <v>2501</v>
      </c>
      <c r="C709" s="96" t="s">
        <v>2329</v>
      </c>
      <c r="F709" s="97" t="s">
        <v>2329</v>
      </c>
      <c r="G709" s="98">
        <v>50</v>
      </c>
      <c r="H709" s="98">
        <v>3.6</v>
      </c>
      <c r="I709" s="98">
        <v>3.6</v>
      </c>
      <c r="J709" s="99">
        <v>0.31</v>
      </c>
      <c r="K709" s="99">
        <v>0.9</v>
      </c>
      <c r="L709" s="100">
        <v>-0.56999999999999995</v>
      </c>
      <c r="M709" s="101">
        <v>43282</v>
      </c>
      <c r="N709" s="100">
        <v>-0.56999999999999995</v>
      </c>
      <c r="O709" s="97" t="s">
        <v>2492</v>
      </c>
      <c r="P709" s="97" t="s">
        <v>3513</v>
      </c>
      <c r="Q709" s="102"/>
      <c r="R709" s="100">
        <v>-1.22</v>
      </c>
      <c r="S709" s="102"/>
      <c r="T709" s="103">
        <v>2</v>
      </c>
      <c r="U709" s="103">
        <v>2</v>
      </c>
      <c r="V709" s="104">
        <v>1.1000000000000001</v>
      </c>
      <c r="W709" s="105">
        <v>0.31</v>
      </c>
      <c r="X709" s="106">
        <v>55</v>
      </c>
      <c r="Y709" s="104">
        <v>0.8</v>
      </c>
      <c r="Z709" s="105">
        <v>0.23</v>
      </c>
      <c r="AA709" s="106">
        <v>40</v>
      </c>
    </row>
    <row r="710" spans="1:27" ht="15.75" customHeight="1" x14ac:dyDescent="0.25">
      <c r="A710" s="96" t="s">
        <v>2490</v>
      </c>
      <c r="B710" s="96" t="s">
        <v>2501</v>
      </c>
      <c r="C710" s="96" t="s">
        <v>2330</v>
      </c>
      <c r="F710" s="97" t="s">
        <v>2330</v>
      </c>
      <c r="G710" s="98">
        <v>35</v>
      </c>
      <c r="H710" s="98">
        <v>3</v>
      </c>
      <c r="I710" s="98">
        <v>3</v>
      </c>
      <c r="J710" s="99">
        <v>0.35</v>
      </c>
      <c r="K710" s="99">
        <v>0.81</v>
      </c>
      <c r="L710" s="100">
        <v>-0.56999999999999995</v>
      </c>
      <c r="M710" s="101">
        <v>43282</v>
      </c>
      <c r="N710" s="100">
        <v>-0.56999999999999995</v>
      </c>
      <c r="O710" s="97" t="s">
        <v>2492</v>
      </c>
      <c r="P710" s="97" t="s">
        <v>3514</v>
      </c>
      <c r="Q710" s="102"/>
      <c r="R710" s="100">
        <v>-1.22</v>
      </c>
      <c r="S710" s="102"/>
      <c r="T710" s="103">
        <v>2</v>
      </c>
      <c r="U710" s="103">
        <v>2</v>
      </c>
      <c r="V710" s="104">
        <v>0.9</v>
      </c>
      <c r="W710" s="105">
        <v>0.31</v>
      </c>
      <c r="X710" s="106">
        <v>32</v>
      </c>
      <c r="Y710" s="104">
        <v>0.5</v>
      </c>
      <c r="Z710" s="105">
        <v>0.18</v>
      </c>
      <c r="AA710" s="106">
        <v>18</v>
      </c>
    </row>
    <row r="711" spans="1:27" ht="15.75" customHeight="1" x14ac:dyDescent="0.25">
      <c r="A711" s="96" t="s">
        <v>2490</v>
      </c>
      <c r="B711" s="96" t="s">
        <v>2501</v>
      </c>
      <c r="C711" s="96" t="s">
        <v>2292</v>
      </c>
      <c r="F711" s="97" t="s">
        <v>2292</v>
      </c>
      <c r="G711" s="98">
        <v>48.5</v>
      </c>
      <c r="H711" s="98">
        <v>2.8</v>
      </c>
      <c r="I711" s="98">
        <v>2.8</v>
      </c>
      <c r="J711" s="99">
        <v>0.36</v>
      </c>
      <c r="K711" s="99">
        <v>0.75</v>
      </c>
      <c r="L711" s="100">
        <v>-0.56999999999999995</v>
      </c>
      <c r="M711" s="101">
        <v>43282</v>
      </c>
      <c r="N711" s="100">
        <v>-0.56999999999999995</v>
      </c>
      <c r="O711" s="97" t="s">
        <v>2492</v>
      </c>
      <c r="P711" s="97" t="s">
        <v>3515</v>
      </c>
      <c r="Q711" s="102"/>
      <c r="R711" s="100">
        <v>-1.22</v>
      </c>
      <c r="S711" s="102"/>
      <c r="T711" s="103">
        <v>1.8</v>
      </c>
      <c r="U711" s="103">
        <v>1.8</v>
      </c>
      <c r="V711" s="104">
        <v>0.7</v>
      </c>
      <c r="W711" s="105">
        <v>0.26</v>
      </c>
      <c r="X711" s="106">
        <v>34</v>
      </c>
      <c r="Y711" s="104">
        <v>0.4</v>
      </c>
      <c r="Z711" s="105">
        <v>0.16</v>
      </c>
      <c r="AA711" s="106">
        <v>19</v>
      </c>
    </row>
    <row r="712" spans="1:27" ht="15.75" customHeight="1" x14ac:dyDescent="0.25">
      <c r="A712" s="96" t="s">
        <v>2490</v>
      </c>
      <c r="B712" s="96" t="s">
        <v>2501</v>
      </c>
      <c r="C712" s="96" t="s">
        <v>2293</v>
      </c>
      <c r="F712" s="97" t="s">
        <v>2293</v>
      </c>
      <c r="G712" s="98">
        <v>48.5</v>
      </c>
      <c r="H712" s="98">
        <v>3.4</v>
      </c>
      <c r="I712" s="98">
        <v>3.4</v>
      </c>
      <c r="J712" s="99">
        <v>0.56999999999999995</v>
      </c>
      <c r="K712" s="99">
        <v>0.82</v>
      </c>
      <c r="L712" s="100">
        <v>-0.56999999999999995</v>
      </c>
      <c r="M712" s="101">
        <v>43282</v>
      </c>
      <c r="N712" s="100">
        <v>-0.56999999999999995</v>
      </c>
      <c r="O712" s="97" t="s">
        <v>2492</v>
      </c>
      <c r="P712" s="97" t="s">
        <v>3516</v>
      </c>
      <c r="Q712" s="102"/>
      <c r="R712" s="100">
        <v>-1.22</v>
      </c>
      <c r="S712" s="102"/>
      <c r="T712" s="103">
        <v>2</v>
      </c>
      <c r="U712" s="103">
        <v>2</v>
      </c>
      <c r="V712" s="104">
        <v>0.6</v>
      </c>
      <c r="W712" s="105">
        <v>0.18</v>
      </c>
      <c r="X712" s="106">
        <v>29</v>
      </c>
      <c r="Y712" s="104">
        <v>0.3</v>
      </c>
      <c r="Z712" s="105">
        <v>0.08</v>
      </c>
      <c r="AA712" s="106">
        <v>15</v>
      </c>
    </row>
    <row r="713" spans="1:27" ht="14.25" customHeight="1" x14ac:dyDescent="0.25">
      <c r="A713" s="96" t="s">
        <v>2490</v>
      </c>
      <c r="B713" s="96" t="s">
        <v>2501</v>
      </c>
      <c r="C713" s="96" t="s">
        <v>2502</v>
      </c>
      <c r="F713" s="159">
        <v>51</v>
      </c>
      <c r="G713" s="108">
        <v>1496.5</v>
      </c>
      <c r="H713" s="293"/>
      <c r="I713" s="293"/>
      <c r="J713" s="293"/>
      <c r="K713" s="293"/>
      <c r="L713" s="293"/>
      <c r="M713" s="293"/>
      <c r="N713" s="293"/>
      <c r="O713" s="293"/>
      <c r="P713" s="293"/>
      <c r="Q713" s="293"/>
      <c r="R713" s="293"/>
      <c r="S713" s="293"/>
      <c r="T713" s="293"/>
      <c r="U713" s="293"/>
      <c r="V713" s="293"/>
      <c r="W713" s="293"/>
      <c r="X713" s="109">
        <v>1357</v>
      </c>
      <c r="Y713" s="293"/>
      <c r="Z713" s="293"/>
      <c r="AA713" s="109">
        <v>682</v>
      </c>
    </row>
    <row r="714" spans="1:27" ht="13.8" customHeight="1" x14ac:dyDescent="0.25">
      <c r="A714" s="96" t="s">
        <v>2490</v>
      </c>
      <c r="B714" s="96" t="s">
        <v>2503</v>
      </c>
      <c r="C714" t="s">
        <v>1624</v>
      </c>
      <c r="E714" s="294" t="s">
        <v>2503</v>
      </c>
      <c r="F714" s="294"/>
      <c r="G714" s="294"/>
      <c r="H714" s="294"/>
      <c r="I714" s="294"/>
      <c r="J714" s="294"/>
      <c r="K714" s="294"/>
      <c r="L714" s="294"/>
      <c r="M714" s="294"/>
      <c r="N714" s="294"/>
      <c r="O714" s="294"/>
      <c r="P714" s="294"/>
      <c r="Q714" s="294"/>
      <c r="R714" s="294"/>
      <c r="S714" s="294"/>
      <c r="T714" s="294"/>
      <c r="U714" s="294"/>
      <c r="V714" s="294"/>
      <c r="W714" s="294"/>
      <c r="X714" s="294"/>
      <c r="Y714" s="294"/>
      <c r="Z714" s="294"/>
      <c r="AA714" s="294"/>
    </row>
    <row r="715" spans="1:27" ht="15.75" customHeight="1" x14ac:dyDescent="0.25">
      <c r="A715" s="96" t="s">
        <v>2490</v>
      </c>
      <c r="B715" s="96" t="s">
        <v>2503</v>
      </c>
      <c r="C715" s="96" t="s">
        <v>2389</v>
      </c>
      <c r="F715" s="97" t="s">
        <v>2389</v>
      </c>
      <c r="G715" s="98">
        <v>34</v>
      </c>
      <c r="H715" s="98">
        <v>5.7</v>
      </c>
      <c r="I715" s="98">
        <v>5.7</v>
      </c>
      <c r="J715" s="99">
        <v>0.38</v>
      </c>
      <c r="K715" s="99">
        <v>0.83</v>
      </c>
      <c r="L715" s="100">
        <v>-1.94</v>
      </c>
      <c r="M715" s="101">
        <v>43282</v>
      </c>
      <c r="N715" s="100">
        <v>-1.94</v>
      </c>
      <c r="O715" s="97" t="s">
        <v>2492</v>
      </c>
      <c r="P715" s="97" t="s">
        <v>3517</v>
      </c>
      <c r="Q715" s="102"/>
      <c r="R715" s="100">
        <v>-2.9200000000000004</v>
      </c>
      <c r="S715" s="102"/>
      <c r="T715" s="103">
        <v>2.5299999999999998</v>
      </c>
      <c r="U715" s="103">
        <v>2.5299999999999998</v>
      </c>
      <c r="V715" s="104">
        <v>1.5</v>
      </c>
      <c r="W715" s="105">
        <v>0.27</v>
      </c>
      <c r="X715" s="106">
        <v>51</v>
      </c>
      <c r="Y715" s="104">
        <v>1.1000000000000001</v>
      </c>
      <c r="Z715" s="105">
        <v>0.2</v>
      </c>
      <c r="AA715" s="106">
        <v>37</v>
      </c>
    </row>
    <row r="716" spans="1:27" ht="15.75" customHeight="1" x14ac:dyDescent="0.25">
      <c r="A716" s="96" t="s">
        <v>2490</v>
      </c>
      <c r="B716" s="96" t="s">
        <v>2503</v>
      </c>
      <c r="C716" s="96" t="s">
        <v>2390</v>
      </c>
      <c r="F716" s="97" t="s">
        <v>2390</v>
      </c>
      <c r="G716" s="98">
        <v>39</v>
      </c>
      <c r="H716" s="98">
        <v>6.1</v>
      </c>
      <c r="I716" s="98">
        <v>6.1</v>
      </c>
      <c r="J716" s="99">
        <v>0.75</v>
      </c>
      <c r="K716" s="99">
        <v>1.0900000000000001</v>
      </c>
      <c r="L716" s="100">
        <v>-1.94</v>
      </c>
      <c r="M716" s="101">
        <v>43282</v>
      </c>
      <c r="N716" s="100">
        <v>-1.94</v>
      </c>
      <c r="O716" s="97" t="s">
        <v>2492</v>
      </c>
      <c r="P716" s="97" t="s">
        <v>3518</v>
      </c>
      <c r="Q716" s="102"/>
      <c r="R716" s="100">
        <v>-2.9200000000000004</v>
      </c>
      <c r="S716" s="102"/>
      <c r="T716" s="103">
        <v>3</v>
      </c>
      <c r="U716" s="103">
        <v>3</v>
      </c>
      <c r="V716" s="104">
        <v>1.4</v>
      </c>
      <c r="W716" s="105">
        <v>0.23</v>
      </c>
      <c r="X716" s="106">
        <v>55</v>
      </c>
      <c r="Y716" s="104">
        <v>0.4</v>
      </c>
      <c r="Z716" s="105">
        <v>7.0000000000000007E-2</v>
      </c>
      <c r="AA716" s="106">
        <v>16</v>
      </c>
    </row>
    <row r="717" spans="1:27" ht="15.75" customHeight="1" x14ac:dyDescent="0.25">
      <c r="A717" s="96" t="s">
        <v>2490</v>
      </c>
      <c r="B717" s="96" t="s">
        <v>2503</v>
      </c>
      <c r="C717" s="96" t="s">
        <v>2391</v>
      </c>
      <c r="F717" s="97" t="s">
        <v>2391</v>
      </c>
      <c r="G717" s="98">
        <v>43.5</v>
      </c>
      <c r="H717" s="98">
        <v>6</v>
      </c>
      <c r="I717" s="98">
        <v>6</v>
      </c>
      <c r="J717" s="99">
        <v>0.78</v>
      </c>
      <c r="K717" s="99">
        <v>1.1299999999999999</v>
      </c>
      <c r="L717" s="100">
        <v>-1.94</v>
      </c>
      <c r="M717" s="101">
        <v>43282</v>
      </c>
      <c r="N717" s="100">
        <v>-1.94</v>
      </c>
      <c r="O717" s="97" t="s">
        <v>2492</v>
      </c>
      <c r="P717" s="97" t="s">
        <v>3519</v>
      </c>
      <c r="Q717" s="102"/>
      <c r="R717" s="100">
        <v>-2.9200000000000004</v>
      </c>
      <c r="S717" s="102"/>
      <c r="T717" s="103">
        <v>2.64</v>
      </c>
      <c r="U717" s="103">
        <v>2.64</v>
      </c>
      <c r="V717" s="104">
        <v>1.3</v>
      </c>
      <c r="W717" s="105">
        <v>0.22</v>
      </c>
      <c r="X717" s="106">
        <v>57</v>
      </c>
      <c r="Y717" s="104">
        <v>0.5</v>
      </c>
      <c r="Z717" s="105">
        <v>0.08</v>
      </c>
      <c r="AA717" s="106">
        <v>22</v>
      </c>
    </row>
    <row r="718" spans="1:27" ht="15.75" customHeight="1" x14ac:dyDescent="0.25">
      <c r="A718" s="96" t="s">
        <v>2490</v>
      </c>
      <c r="B718" s="96" t="s">
        <v>2503</v>
      </c>
      <c r="C718" s="96" t="s">
        <v>2412</v>
      </c>
      <c r="F718" s="97" t="s">
        <v>2412</v>
      </c>
      <c r="G718" s="98">
        <v>27</v>
      </c>
      <c r="H718" s="98">
        <v>5.4</v>
      </c>
      <c r="I718" s="98">
        <v>5.4</v>
      </c>
      <c r="J718" s="99">
        <v>0.72</v>
      </c>
      <c r="K718" s="99">
        <v>1.1000000000000001</v>
      </c>
      <c r="L718" s="100">
        <v>-1.94</v>
      </c>
      <c r="M718" s="101">
        <v>43282</v>
      </c>
      <c r="N718" s="100">
        <v>-1.94</v>
      </c>
      <c r="O718" s="97" t="s">
        <v>2492</v>
      </c>
      <c r="P718" s="97" t="s">
        <v>3520</v>
      </c>
      <c r="Q718" s="102"/>
      <c r="R718" s="100">
        <v>-2.9200000000000004</v>
      </c>
      <c r="S718" s="102"/>
      <c r="T718" s="103">
        <v>2.39</v>
      </c>
      <c r="U718" s="103">
        <v>2.39</v>
      </c>
      <c r="V718" s="104">
        <v>1.3</v>
      </c>
      <c r="W718" s="105">
        <v>0.23</v>
      </c>
      <c r="X718" s="106">
        <v>35</v>
      </c>
      <c r="Y718" s="104">
        <v>0.5</v>
      </c>
      <c r="Z718" s="105">
        <v>0.1</v>
      </c>
      <c r="AA718" s="106">
        <v>14</v>
      </c>
    </row>
    <row r="719" spans="1:27" ht="15.75" customHeight="1" x14ac:dyDescent="0.25">
      <c r="A719" s="96" t="s">
        <v>2490</v>
      </c>
      <c r="B719" s="96" t="s">
        <v>2503</v>
      </c>
      <c r="C719" s="96" t="s">
        <v>2413</v>
      </c>
      <c r="F719" s="97" t="s">
        <v>2413</v>
      </c>
      <c r="G719" s="98">
        <v>13</v>
      </c>
      <c r="H719" s="98">
        <v>9.1999999999999993</v>
      </c>
      <c r="I719" s="98">
        <v>9.1999999999999993</v>
      </c>
      <c r="J719" s="99">
        <v>0.78</v>
      </c>
      <c r="K719" s="99">
        <v>1.1399999999999999</v>
      </c>
      <c r="L719" s="100">
        <v>-1.94</v>
      </c>
      <c r="M719" s="101">
        <v>43282</v>
      </c>
      <c r="N719" s="100">
        <v>-1.94</v>
      </c>
      <c r="O719" s="97" t="s">
        <v>2492</v>
      </c>
      <c r="P719" s="97" t="s">
        <v>3521</v>
      </c>
      <c r="Q719" s="102"/>
      <c r="R719" s="100">
        <v>-2.9200000000000004</v>
      </c>
      <c r="S719" s="102"/>
      <c r="T719" s="103">
        <v>3</v>
      </c>
      <c r="U719" s="103">
        <v>3</v>
      </c>
      <c r="V719" s="104">
        <v>2.5</v>
      </c>
      <c r="W719" s="105">
        <v>0.28000000000000003</v>
      </c>
      <c r="X719" s="106">
        <v>33</v>
      </c>
      <c r="Y719" s="104">
        <v>1.2</v>
      </c>
      <c r="Z719" s="105">
        <v>0.13</v>
      </c>
      <c r="AA719" s="106">
        <v>16</v>
      </c>
    </row>
    <row r="720" spans="1:27" ht="15.75" customHeight="1" x14ac:dyDescent="0.25">
      <c r="A720" s="96" t="s">
        <v>2490</v>
      </c>
      <c r="B720" s="96" t="s">
        <v>2503</v>
      </c>
      <c r="C720" s="96" t="s">
        <v>2366</v>
      </c>
      <c r="F720" s="97" t="s">
        <v>2366</v>
      </c>
      <c r="G720" s="98">
        <v>34</v>
      </c>
      <c r="H720" s="98">
        <v>9.3000000000000007</v>
      </c>
      <c r="I720" s="98">
        <v>9.3000000000000007</v>
      </c>
      <c r="J720" s="99">
        <v>0.91</v>
      </c>
      <c r="K720" s="99">
        <v>1.6</v>
      </c>
      <c r="L720" s="100">
        <v>-1.94</v>
      </c>
      <c r="M720" s="101">
        <v>43282</v>
      </c>
      <c r="N720" s="100">
        <v>-1.94</v>
      </c>
      <c r="O720" s="97" t="s">
        <v>2492</v>
      </c>
      <c r="P720" s="97" t="s">
        <v>3522</v>
      </c>
      <c r="Q720" s="102"/>
      <c r="R720" s="100">
        <v>-2.9200000000000004</v>
      </c>
      <c r="S720" s="102"/>
      <c r="T720" s="103">
        <v>3</v>
      </c>
      <c r="U720" s="103">
        <v>3</v>
      </c>
      <c r="V720" s="104">
        <v>2.6</v>
      </c>
      <c r="W720" s="105">
        <v>0.28999999999999998</v>
      </c>
      <c r="X720" s="106">
        <v>88</v>
      </c>
      <c r="Y720" s="104">
        <v>0.9</v>
      </c>
      <c r="Z720" s="105">
        <v>0.09</v>
      </c>
      <c r="AA720" s="106">
        <v>31</v>
      </c>
    </row>
    <row r="721" spans="1:27" ht="15.75" customHeight="1" x14ac:dyDescent="0.25">
      <c r="A721" s="96" t="s">
        <v>2490</v>
      </c>
      <c r="B721" s="96" t="s">
        <v>2503</v>
      </c>
      <c r="C721" s="96" t="s">
        <v>2367</v>
      </c>
      <c r="F721" s="97" t="s">
        <v>2367</v>
      </c>
      <c r="G721" s="98">
        <v>22.5</v>
      </c>
      <c r="H721" s="98">
        <v>12.6</v>
      </c>
      <c r="I721" s="98">
        <v>12.6</v>
      </c>
      <c r="J721" s="99">
        <v>1.02</v>
      </c>
      <c r="K721" s="99">
        <v>1.72</v>
      </c>
      <c r="L721" s="100">
        <v>-1.94</v>
      </c>
      <c r="M721" s="101">
        <v>43282</v>
      </c>
      <c r="N721" s="100">
        <v>-1.94</v>
      </c>
      <c r="O721" s="97" t="s">
        <v>2492</v>
      </c>
      <c r="P721" s="97" t="s">
        <v>3523</v>
      </c>
      <c r="Q721" s="102"/>
      <c r="R721" s="100">
        <v>-2.9200000000000004</v>
      </c>
      <c r="S721" s="102"/>
      <c r="T721" s="103">
        <v>3</v>
      </c>
      <c r="U721" s="103">
        <v>3</v>
      </c>
      <c r="V721" s="104">
        <v>4.9000000000000004</v>
      </c>
      <c r="W721" s="105">
        <v>0.39</v>
      </c>
      <c r="X721" s="106">
        <v>110</v>
      </c>
      <c r="Y721" s="104">
        <v>0.7</v>
      </c>
      <c r="Z721" s="105">
        <v>0.06</v>
      </c>
      <c r="AA721" s="106">
        <v>16</v>
      </c>
    </row>
    <row r="722" spans="1:27" ht="15.75" customHeight="1" x14ac:dyDescent="0.25">
      <c r="A722" s="96" t="s">
        <v>2490</v>
      </c>
      <c r="B722" s="96" t="s">
        <v>2503</v>
      </c>
      <c r="C722" s="96" t="s">
        <v>2368</v>
      </c>
      <c r="F722" s="97" t="s">
        <v>2368</v>
      </c>
      <c r="G722" s="98">
        <v>17</v>
      </c>
      <c r="H722" s="98">
        <v>22</v>
      </c>
      <c r="I722" s="98">
        <v>22</v>
      </c>
      <c r="J722" s="99">
        <v>0.93</v>
      </c>
      <c r="K722" s="99">
        <v>1.55</v>
      </c>
      <c r="L722" s="100">
        <v>-1.94</v>
      </c>
      <c r="M722" s="101">
        <v>43282</v>
      </c>
      <c r="N722" s="100">
        <v>-1.94</v>
      </c>
      <c r="O722" s="97" t="s">
        <v>2492</v>
      </c>
      <c r="P722" s="97" t="s">
        <v>3524</v>
      </c>
      <c r="Q722" s="102"/>
      <c r="R722" s="100">
        <v>-2.9200000000000004</v>
      </c>
      <c r="S722" s="102"/>
      <c r="T722" s="103">
        <v>3</v>
      </c>
      <c r="U722" s="103">
        <v>3</v>
      </c>
      <c r="V722" s="104">
        <v>8.6999999999999993</v>
      </c>
      <c r="W722" s="105">
        <v>0.39</v>
      </c>
      <c r="X722" s="106">
        <v>148</v>
      </c>
      <c r="Y722" s="104">
        <v>2.2999999999999998</v>
      </c>
      <c r="Z722" s="105">
        <v>0.1</v>
      </c>
      <c r="AA722" s="106">
        <v>39</v>
      </c>
    </row>
    <row r="723" spans="1:27" ht="15.75" customHeight="1" x14ac:dyDescent="0.25">
      <c r="A723" s="96" t="s">
        <v>2490</v>
      </c>
      <c r="B723" s="96" t="s">
        <v>2503</v>
      </c>
      <c r="C723" s="96" t="s">
        <v>2369</v>
      </c>
      <c r="F723" s="97" t="s">
        <v>2369</v>
      </c>
      <c r="G723" s="98">
        <v>24.5</v>
      </c>
      <c r="H723" s="98">
        <v>5.9</v>
      </c>
      <c r="I723" s="98">
        <v>5.9</v>
      </c>
      <c r="J723" s="99">
        <v>0.82</v>
      </c>
      <c r="K723" s="99">
        <v>1.31</v>
      </c>
      <c r="L723" s="100">
        <v>-1.94</v>
      </c>
      <c r="M723" s="101">
        <v>43282</v>
      </c>
      <c r="N723" s="100">
        <v>-1.94</v>
      </c>
      <c r="O723" s="97" t="s">
        <v>2492</v>
      </c>
      <c r="P723" s="97" t="s">
        <v>3525</v>
      </c>
      <c r="Q723" s="102"/>
      <c r="R723" s="100">
        <v>-2.9200000000000004</v>
      </c>
      <c r="S723" s="102"/>
      <c r="T723" s="103">
        <v>2.59</v>
      </c>
      <c r="U723" s="103">
        <v>2.59</v>
      </c>
      <c r="V723" s="104">
        <v>1.2</v>
      </c>
      <c r="W723" s="105">
        <v>0.2</v>
      </c>
      <c r="X723" s="106">
        <v>29</v>
      </c>
      <c r="Y723" s="104">
        <v>0.2</v>
      </c>
      <c r="Z723" s="105">
        <v>0.04</v>
      </c>
      <c r="AA723" s="106">
        <v>5</v>
      </c>
    </row>
    <row r="724" spans="1:27" ht="15.75" customHeight="1" x14ac:dyDescent="0.25">
      <c r="A724" s="96" t="s">
        <v>2490</v>
      </c>
      <c r="B724" s="96" t="s">
        <v>2503</v>
      </c>
      <c r="C724" s="96" t="s">
        <v>2370</v>
      </c>
      <c r="F724" s="97" t="s">
        <v>2370</v>
      </c>
      <c r="G724" s="98">
        <v>28.5</v>
      </c>
      <c r="H724" s="98">
        <v>7.5</v>
      </c>
      <c r="I724" s="98">
        <v>7.5</v>
      </c>
      <c r="J724" s="99">
        <v>0.68</v>
      </c>
      <c r="K724" s="99">
        <v>1.79</v>
      </c>
      <c r="L724" s="100">
        <v>-1.95</v>
      </c>
      <c r="M724" s="101">
        <v>43282</v>
      </c>
      <c r="N724" s="100">
        <v>-1.95</v>
      </c>
      <c r="O724" s="97" t="s">
        <v>2492</v>
      </c>
      <c r="P724" s="97" t="s">
        <v>3526</v>
      </c>
      <c r="Q724" s="102"/>
      <c r="R724" s="100">
        <v>-2.9200000000000004</v>
      </c>
      <c r="S724" s="102"/>
      <c r="T724" s="103">
        <v>3</v>
      </c>
      <c r="U724" s="103">
        <v>3</v>
      </c>
      <c r="V724" s="104">
        <v>5.3</v>
      </c>
      <c r="W724" s="105">
        <v>0.7</v>
      </c>
      <c r="X724" s="106">
        <v>151</v>
      </c>
      <c r="Y724" s="104">
        <v>1</v>
      </c>
      <c r="Z724" s="105">
        <v>0.13</v>
      </c>
      <c r="AA724" s="106">
        <v>29</v>
      </c>
    </row>
    <row r="725" spans="1:27" ht="15.75" customHeight="1" x14ac:dyDescent="0.25">
      <c r="A725" s="96" t="s">
        <v>2490</v>
      </c>
      <c r="B725" s="96" t="s">
        <v>2503</v>
      </c>
      <c r="C725" s="96" t="s">
        <v>2401</v>
      </c>
      <c r="F725" s="97" t="s">
        <v>2401</v>
      </c>
      <c r="G725" s="98">
        <v>32.5</v>
      </c>
      <c r="H725" s="98">
        <v>6.9</v>
      </c>
      <c r="I725" s="98">
        <v>6.9</v>
      </c>
      <c r="J725" s="99">
        <v>0.75</v>
      </c>
      <c r="K725" s="99">
        <v>1.6</v>
      </c>
      <c r="L725" s="100">
        <v>-1.95</v>
      </c>
      <c r="M725" s="101">
        <v>43282</v>
      </c>
      <c r="N725" s="100">
        <v>-1.95</v>
      </c>
      <c r="O725" s="97" t="s">
        <v>2492</v>
      </c>
      <c r="P725" s="97" t="s">
        <v>3527</v>
      </c>
      <c r="Q725" s="102"/>
      <c r="R725" s="100">
        <v>-2.9200000000000004</v>
      </c>
      <c r="S725" s="102"/>
      <c r="T725" s="103">
        <v>3</v>
      </c>
      <c r="U725" s="103">
        <v>3</v>
      </c>
      <c r="V725" s="104">
        <v>3.5</v>
      </c>
      <c r="W725" s="105">
        <v>0.5</v>
      </c>
      <c r="X725" s="106">
        <v>114</v>
      </c>
      <c r="Y725" s="104">
        <v>0.4</v>
      </c>
      <c r="Z725" s="105">
        <v>7.0000000000000007E-2</v>
      </c>
      <c r="AA725" s="106">
        <v>13</v>
      </c>
    </row>
    <row r="726" spans="1:27" ht="15.75" customHeight="1" x14ac:dyDescent="0.25">
      <c r="A726" s="96" t="s">
        <v>2490</v>
      </c>
      <c r="B726" s="96" t="s">
        <v>2503</v>
      </c>
      <c r="C726" s="96" t="s">
        <v>2424</v>
      </c>
      <c r="F726" s="97" t="s">
        <v>2424</v>
      </c>
      <c r="G726" s="98">
        <v>37</v>
      </c>
      <c r="H726" s="98">
        <v>6.4</v>
      </c>
      <c r="I726" s="98">
        <v>6.4</v>
      </c>
      <c r="J726" s="99">
        <v>0.75</v>
      </c>
      <c r="K726" s="99">
        <v>1.35</v>
      </c>
      <c r="L726" s="100">
        <v>-1.95</v>
      </c>
      <c r="M726" s="101">
        <v>43282</v>
      </c>
      <c r="N726" s="100">
        <v>-1.95</v>
      </c>
      <c r="O726" s="97" t="s">
        <v>2492</v>
      </c>
      <c r="P726" s="97" t="s">
        <v>3528</v>
      </c>
      <c r="Q726" s="102"/>
      <c r="R726" s="100">
        <v>-2.9200000000000004</v>
      </c>
      <c r="S726" s="102"/>
      <c r="T726" s="103">
        <v>3</v>
      </c>
      <c r="U726" s="103">
        <v>3</v>
      </c>
      <c r="V726" s="104">
        <v>1.7</v>
      </c>
      <c r="W726" s="105">
        <v>0.27</v>
      </c>
      <c r="X726" s="106">
        <v>63</v>
      </c>
      <c r="Y726" s="104">
        <v>0.4</v>
      </c>
      <c r="Z726" s="105">
        <v>0.06</v>
      </c>
      <c r="AA726" s="106">
        <v>15</v>
      </c>
    </row>
    <row r="727" spans="1:27" ht="15.75" customHeight="1" x14ac:dyDescent="0.25">
      <c r="A727" s="96" t="s">
        <v>2490</v>
      </c>
      <c r="B727" s="96" t="s">
        <v>2503</v>
      </c>
      <c r="C727" s="96" t="s">
        <v>2425</v>
      </c>
      <c r="F727" s="97" t="s">
        <v>2425</v>
      </c>
      <c r="G727" s="98">
        <v>37.5</v>
      </c>
      <c r="H727" s="98">
        <v>5</v>
      </c>
      <c r="I727" s="98">
        <v>5</v>
      </c>
      <c r="J727" s="99">
        <v>0.78</v>
      </c>
      <c r="K727" s="99">
        <v>1.28</v>
      </c>
      <c r="L727" s="100">
        <v>-1.95</v>
      </c>
      <c r="M727" s="101">
        <v>43282</v>
      </c>
      <c r="N727" s="100">
        <v>-1.95</v>
      </c>
      <c r="O727" s="97" t="s">
        <v>2492</v>
      </c>
      <c r="P727" s="97" t="s">
        <v>3529</v>
      </c>
      <c r="Q727" s="102"/>
      <c r="R727" s="100">
        <v>-2.9200000000000004</v>
      </c>
      <c r="S727" s="102"/>
      <c r="T727" s="103">
        <v>2.2200000000000002</v>
      </c>
      <c r="U727" s="103">
        <v>2.2200000000000002</v>
      </c>
      <c r="V727" s="104">
        <v>1.9</v>
      </c>
      <c r="W727" s="105">
        <v>0.37</v>
      </c>
      <c r="X727" s="106">
        <v>71</v>
      </c>
      <c r="Y727" s="104">
        <v>0.3</v>
      </c>
      <c r="Z727" s="105">
        <v>7.0000000000000007E-2</v>
      </c>
      <c r="AA727" s="106">
        <v>11</v>
      </c>
    </row>
    <row r="728" spans="1:27" ht="15.75" customHeight="1" x14ac:dyDescent="0.25">
      <c r="A728" s="96" t="s">
        <v>2490</v>
      </c>
      <c r="B728" s="96" t="s">
        <v>2503</v>
      </c>
      <c r="C728" s="96" t="s">
        <v>2426</v>
      </c>
      <c r="F728" s="97" t="s">
        <v>2426</v>
      </c>
      <c r="G728" s="98">
        <v>45.5</v>
      </c>
      <c r="H728" s="98">
        <v>5</v>
      </c>
      <c r="I728" s="98">
        <v>5</v>
      </c>
      <c r="J728" s="99">
        <v>0.83</v>
      </c>
      <c r="K728" s="99">
        <v>1.03</v>
      </c>
      <c r="L728" s="100">
        <v>-1.95</v>
      </c>
      <c r="M728" s="101">
        <v>43282</v>
      </c>
      <c r="N728" s="100">
        <v>-1.95</v>
      </c>
      <c r="O728" s="97" t="s">
        <v>2492</v>
      </c>
      <c r="P728" s="97" t="s">
        <v>3530</v>
      </c>
      <c r="Q728" s="102"/>
      <c r="R728" s="100">
        <v>-2.9200000000000004</v>
      </c>
      <c r="S728" s="102"/>
      <c r="T728" s="103">
        <v>2.2200000000000002</v>
      </c>
      <c r="U728" s="103">
        <v>2.2200000000000002</v>
      </c>
      <c r="V728" s="104">
        <v>0.9</v>
      </c>
      <c r="W728" s="105">
        <v>0.19</v>
      </c>
      <c r="X728" s="106">
        <v>41</v>
      </c>
      <c r="Y728" s="104">
        <v>0.2</v>
      </c>
      <c r="Z728" s="105">
        <v>0.04</v>
      </c>
      <c r="AA728" s="106">
        <v>9</v>
      </c>
    </row>
    <row r="729" spans="1:27" ht="15.75" customHeight="1" x14ac:dyDescent="0.25">
      <c r="A729" s="96" t="s">
        <v>2490</v>
      </c>
      <c r="B729" s="96" t="s">
        <v>2503</v>
      </c>
      <c r="C729" s="96" t="s">
        <v>2356</v>
      </c>
      <c r="F729" s="97" t="s">
        <v>2356</v>
      </c>
      <c r="G729" s="98">
        <v>62</v>
      </c>
      <c r="H729" s="98">
        <v>5.8</v>
      </c>
      <c r="I729" s="98">
        <v>5.8</v>
      </c>
      <c r="J729" s="99">
        <v>0.63</v>
      </c>
      <c r="K729" s="99">
        <v>0.89</v>
      </c>
      <c r="L729" s="100">
        <v>-1.95</v>
      </c>
      <c r="M729" s="101">
        <v>43282</v>
      </c>
      <c r="N729" s="100">
        <v>-1.95</v>
      </c>
      <c r="O729" s="97" t="s">
        <v>2492</v>
      </c>
      <c r="P729" s="97" t="s">
        <v>3531</v>
      </c>
      <c r="Q729" s="102"/>
      <c r="R729" s="100">
        <v>-2.9200000000000004</v>
      </c>
      <c r="S729" s="102"/>
      <c r="T729" s="103">
        <v>2.57</v>
      </c>
      <c r="U729" s="103">
        <v>2.57</v>
      </c>
      <c r="V729" s="104">
        <v>1</v>
      </c>
      <c r="W729" s="105">
        <v>0.18</v>
      </c>
      <c r="X729" s="106">
        <v>62</v>
      </c>
      <c r="Y729" s="104">
        <v>0.8</v>
      </c>
      <c r="Z729" s="105">
        <v>0.14000000000000001</v>
      </c>
      <c r="AA729" s="106">
        <v>50</v>
      </c>
    </row>
    <row r="730" spans="1:27" ht="15.75" customHeight="1" x14ac:dyDescent="0.25">
      <c r="A730" s="96" t="s">
        <v>2490</v>
      </c>
      <c r="B730" s="96" t="s">
        <v>2503</v>
      </c>
      <c r="C730" s="96" t="s">
        <v>2357</v>
      </c>
      <c r="F730" s="97" t="s">
        <v>2357</v>
      </c>
      <c r="G730" s="98">
        <v>47</v>
      </c>
      <c r="H730" s="98">
        <v>6.5</v>
      </c>
      <c r="I730" s="98">
        <v>6.5</v>
      </c>
      <c r="J730" s="99">
        <v>0.73</v>
      </c>
      <c r="K730" s="99">
        <v>1.18</v>
      </c>
      <c r="L730" s="100">
        <v>-1.95</v>
      </c>
      <c r="M730" s="101">
        <v>43282</v>
      </c>
      <c r="N730" s="100">
        <v>-1.95</v>
      </c>
      <c r="O730" s="97" t="s">
        <v>2492</v>
      </c>
      <c r="P730" s="97" t="s">
        <v>3532</v>
      </c>
      <c r="Q730" s="102"/>
      <c r="R730" s="100">
        <v>-2.9200000000000004</v>
      </c>
      <c r="S730" s="102"/>
      <c r="T730" s="103">
        <v>3</v>
      </c>
      <c r="U730" s="103">
        <v>3</v>
      </c>
      <c r="V730" s="104">
        <v>1.6</v>
      </c>
      <c r="W730" s="105">
        <v>0.26</v>
      </c>
      <c r="X730" s="106">
        <v>75</v>
      </c>
      <c r="Y730" s="104">
        <v>0.5</v>
      </c>
      <c r="Z730" s="105">
        <v>0.09</v>
      </c>
      <c r="AA730" s="106">
        <v>24</v>
      </c>
    </row>
    <row r="731" spans="1:27" ht="15.75" customHeight="1" x14ac:dyDescent="0.25">
      <c r="A731" s="96" t="s">
        <v>2490</v>
      </c>
      <c r="B731" s="96" t="s">
        <v>2503</v>
      </c>
      <c r="C731" s="96" t="s">
        <v>2358</v>
      </c>
      <c r="F731" s="97" t="s">
        <v>2358</v>
      </c>
      <c r="G731" s="98">
        <v>50</v>
      </c>
      <c r="H731" s="98">
        <v>7.2</v>
      </c>
      <c r="I731" s="98">
        <v>7.2</v>
      </c>
      <c r="J731" s="99">
        <v>0.72</v>
      </c>
      <c r="K731" s="99">
        <v>1.17</v>
      </c>
      <c r="L731" s="100">
        <v>-1.95</v>
      </c>
      <c r="M731" s="101">
        <v>43282</v>
      </c>
      <c r="N731" s="100">
        <v>-1.95</v>
      </c>
      <c r="O731" s="97" t="s">
        <v>2492</v>
      </c>
      <c r="P731" s="97" t="s">
        <v>3533</v>
      </c>
      <c r="Q731" s="102"/>
      <c r="R731" s="100">
        <v>-2.9200000000000004</v>
      </c>
      <c r="S731" s="102"/>
      <c r="T731" s="103">
        <v>3</v>
      </c>
      <c r="U731" s="103">
        <v>3</v>
      </c>
      <c r="V731" s="104">
        <v>2.2000000000000002</v>
      </c>
      <c r="W731" s="105">
        <v>0.31</v>
      </c>
      <c r="X731" s="106">
        <v>110</v>
      </c>
      <c r="Y731" s="104">
        <v>0.9</v>
      </c>
      <c r="Z731" s="105">
        <v>0.12</v>
      </c>
      <c r="AA731" s="106">
        <v>45</v>
      </c>
    </row>
    <row r="732" spans="1:27" ht="15.75" customHeight="1" x14ac:dyDescent="0.25">
      <c r="A732" s="96" t="s">
        <v>2490</v>
      </c>
      <c r="B732" s="96" t="s">
        <v>2503</v>
      </c>
      <c r="C732" s="96" t="s">
        <v>2359</v>
      </c>
      <c r="F732" s="97" t="s">
        <v>2359</v>
      </c>
      <c r="G732" s="98">
        <v>50</v>
      </c>
      <c r="H732" s="98">
        <v>6.5</v>
      </c>
      <c r="I732" s="98">
        <v>6.5</v>
      </c>
      <c r="J732" s="99">
        <v>0.76</v>
      </c>
      <c r="K732" s="99">
        <v>1.2</v>
      </c>
      <c r="L732" s="100">
        <v>-1.95</v>
      </c>
      <c r="M732" s="101">
        <v>43282</v>
      </c>
      <c r="N732" s="100">
        <v>-1.95</v>
      </c>
      <c r="O732" s="97" t="s">
        <v>2492</v>
      </c>
      <c r="P732" s="97" t="s">
        <v>3534</v>
      </c>
      <c r="Q732" s="102"/>
      <c r="R732" s="100">
        <v>-2.9200000000000004</v>
      </c>
      <c r="S732" s="102"/>
      <c r="T732" s="103">
        <v>3</v>
      </c>
      <c r="U732" s="103">
        <v>3</v>
      </c>
      <c r="V732" s="104">
        <v>2</v>
      </c>
      <c r="W732" s="105">
        <v>0.31</v>
      </c>
      <c r="X732" s="106">
        <v>100</v>
      </c>
      <c r="Y732" s="104">
        <v>0.4</v>
      </c>
      <c r="Z732" s="105">
        <v>7.0000000000000007E-2</v>
      </c>
      <c r="AA732" s="106">
        <v>20</v>
      </c>
    </row>
    <row r="733" spans="1:27" ht="15.75" customHeight="1" x14ac:dyDescent="0.25">
      <c r="A733" s="96" t="s">
        <v>2490</v>
      </c>
      <c r="B733" s="96" t="s">
        <v>2503</v>
      </c>
      <c r="C733" s="96" t="s">
        <v>2360</v>
      </c>
      <c r="F733" s="97" t="s">
        <v>2360</v>
      </c>
      <c r="G733" s="98">
        <v>56</v>
      </c>
      <c r="H733" s="98">
        <v>6.6</v>
      </c>
      <c r="I733" s="98">
        <v>6.6</v>
      </c>
      <c r="J733" s="99">
        <v>0.65</v>
      </c>
      <c r="K733" s="99">
        <v>0.94</v>
      </c>
      <c r="L733" s="100">
        <v>-1.95</v>
      </c>
      <c r="M733" s="101">
        <v>43282</v>
      </c>
      <c r="N733" s="100">
        <v>-1.95</v>
      </c>
      <c r="O733" s="97" t="s">
        <v>2492</v>
      </c>
      <c r="P733" s="97" t="s">
        <v>3535</v>
      </c>
      <c r="Q733" s="102"/>
      <c r="R733" s="100">
        <v>-2.9200000000000004</v>
      </c>
      <c r="S733" s="102"/>
      <c r="T733" s="103">
        <v>3</v>
      </c>
      <c r="U733" s="103">
        <v>3</v>
      </c>
      <c r="V733" s="104">
        <v>1.1000000000000001</v>
      </c>
      <c r="W733" s="105">
        <v>0.17</v>
      </c>
      <c r="X733" s="106">
        <v>62</v>
      </c>
      <c r="Y733" s="104">
        <v>0.8</v>
      </c>
      <c r="Z733" s="105">
        <v>0.12</v>
      </c>
      <c r="AA733" s="106">
        <v>45</v>
      </c>
    </row>
    <row r="734" spans="1:27" ht="15.75" customHeight="1" x14ac:dyDescent="0.25">
      <c r="A734" s="96" t="s">
        <v>2490</v>
      </c>
      <c r="B734" s="96" t="s">
        <v>2503</v>
      </c>
      <c r="C734" s="96" t="s">
        <v>2361</v>
      </c>
      <c r="F734" s="97" t="s">
        <v>2361</v>
      </c>
      <c r="G734" s="98">
        <v>21.5</v>
      </c>
      <c r="H734" s="98">
        <v>5.4</v>
      </c>
      <c r="I734" s="98">
        <v>5.4</v>
      </c>
      <c r="J734" s="99">
        <v>0.78</v>
      </c>
      <c r="K734" s="99">
        <v>1.1499999999999999</v>
      </c>
      <c r="L734" s="100">
        <v>-1.95</v>
      </c>
      <c r="M734" s="101">
        <v>43282</v>
      </c>
      <c r="N734" s="100">
        <v>-1.95</v>
      </c>
      <c r="O734" s="97" t="s">
        <v>2492</v>
      </c>
      <c r="P734" s="97" t="s">
        <v>3536</v>
      </c>
      <c r="Q734" s="102"/>
      <c r="R734" s="100">
        <v>-2.9200000000000004</v>
      </c>
      <c r="S734" s="102"/>
      <c r="T734" s="103">
        <v>2.37</v>
      </c>
      <c r="U734" s="103">
        <v>2.37</v>
      </c>
      <c r="V734" s="104">
        <v>1.1000000000000001</v>
      </c>
      <c r="W734" s="105">
        <v>0.21</v>
      </c>
      <c r="X734" s="106">
        <v>24</v>
      </c>
      <c r="Y734" s="104">
        <v>0.6</v>
      </c>
      <c r="Z734" s="105">
        <v>0.11</v>
      </c>
      <c r="AA734" s="106">
        <v>13</v>
      </c>
    </row>
    <row r="735" spans="1:27" ht="15.75" customHeight="1" x14ac:dyDescent="0.25">
      <c r="A735" s="96" t="s">
        <v>2490</v>
      </c>
      <c r="B735" s="96" t="s">
        <v>2503</v>
      </c>
      <c r="C735" s="96" t="s">
        <v>2362</v>
      </c>
      <c r="F735" s="97" t="s">
        <v>2362</v>
      </c>
      <c r="G735" s="98">
        <v>28.5</v>
      </c>
      <c r="H735" s="98">
        <v>6.5</v>
      </c>
      <c r="I735" s="98">
        <v>6.5</v>
      </c>
      <c r="J735" s="99">
        <v>0.69</v>
      </c>
      <c r="K735" s="99">
        <v>1.27</v>
      </c>
      <c r="L735" s="100">
        <v>-1.95</v>
      </c>
      <c r="M735" s="101">
        <v>43282</v>
      </c>
      <c r="N735" s="100">
        <v>-1.95</v>
      </c>
      <c r="O735" s="97" t="s">
        <v>2492</v>
      </c>
      <c r="P735" s="97" t="s">
        <v>3537</v>
      </c>
      <c r="Q735" s="102"/>
      <c r="R735" s="100">
        <v>-2.9200000000000004</v>
      </c>
      <c r="S735" s="102"/>
      <c r="T735" s="103">
        <v>3</v>
      </c>
      <c r="U735" s="103">
        <v>3</v>
      </c>
      <c r="V735" s="104">
        <v>1.6</v>
      </c>
      <c r="W735" s="105">
        <v>0.25</v>
      </c>
      <c r="X735" s="106">
        <v>46</v>
      </c>
      <c r="Y735" s="104">
        <v>0.6</v>
      </c>
      <c r="Z735" s="105">
        <v>0.09</v>
      </c>
      <c r="AA735" s="106">
        <v>17</v>
      </c>
    </row>
    <row r="736" spans="1:27" ht="15.75" customHeight="1" x14ac:dyDescent="0.25">
      <c r="A736" s="96" t="s">
        <v>2490</v>
      </c>
      <c r="B736" s="96" t="s">
        <v>2503</v>
      </c>
      <c r="C736" s="96" t="s">
        <v>2379</v>
      </c>
      <c r="F736" s="97" t="s">
        <v>2379</v>
      </c>
      <c r="G736" s="98">
        <v>36.5</v>
      </c>
      <c r="H736" s="98">
        <v>5.5</v>
      </c>
      <c r="I736" s="98">
        <v>5.5</v>
      </c>
      <c r="J736" s="99">
        <v>0.7</v>
      </c>
      <c r="K736" s="99">
        <v>1.44</v>
      </c>
      <c r="L736" s="100">
        <v>-1.95</v>
      </c>
      <c r="M736" s="101">
        <v>43282</v>
      </c>
      <c r="N736" s="100">
        <v>-1.95</v>
      </c>
      <c r="O736" s="97" t="s">
        <v>2492</v>
      </c>
      <c r="P736" s="97" t="s">
        <v>3538</v>
      </c>
      <c r="Q736" s="102"/>
      <c r="R736" s="100">
        <v>-2.9200000000000004</v>
      </c>
      <c r="S736" s="102"/>
      <c r="T736" s="103">
        <v>2.44</v>
      </c>
      <c r="U736" s="103">
        <v>2.44</v>
      </c>
      <c r="V736" s="104">
        <v>2.2999999999999998</v>
      </c>
      <c r="W736" s="105">
        <v>0.42</v>
      </c>
      <c r="X736" s="106">
        <v>84</v>
      </c>
      <c r="Y736" s="104">
        <v>0.6</v>
      </c>
      <c r="Z736" s="105">
        <v>0.11</v>
      </c>
      <c r="AA736" s="106">
        <v>22</v>
      </c>
    </row>
    <row r="737" spans="1:27" ht="15.75" customHeight="1" x14ac:dyDescent="0.25">
      <c r="A737" s="96" t="s">
        <v>2490</v>
      </c>
      <c r="B737" s="96" t="s">
        <v>2503</v>
      </c>
      <c r="C737" s="96" t="s">
        <v>2380</v>
      </c>
      <c r="F737" s="97" t="s">
        <v>2380</v>
      </c>
      <c r="G737" s="98">
        <v>33</v>
      </c>
      <c r="H737" s="98">
        <v>7</v>
      </c>
      <c r="I737" s="98">
        <v>7</v>
      </c>
      <c r="J737" s="99">
        <v>0.72</v>
      </c>
      <c r="K737" s="99">
        <v>1.47</v>
      </c>
      <c r="L737" s="100">
        <v>-1.95</v>
      </c>
      <c r="M737" s="101">
        <v>43282</v>
      </c>
      <c r="N737" s="100">
        <v>-1.95</v>
      </c>
      <c r="O737" s="97" t="s">
        <v>2492</v>
      </c>
      <c r="P737" s="97" t="s">
        <v>3539</v>
      </c>
      <c r="Q737" s="102"/>
      <c r="R737" s="100">
        <v>-2.9200000000000004</v>
      </c>
      <c r="S737" s="102"/>
      <c r="T737" s="103">
        <v>3</v>
      </c>
      <c r="U737" s="103">
        <v>3</v>
      </c>
      <c r="V737" s="104">
        <v>2.7</v>
      </c>
      <c r="W737" s="105">
        <v>0.39</v>
      </c>
      <c r="X737" s="106">
        <v>89</v>
      </c>
      <c r="Y737" s="104">
        <v>0.8</v>
      </c>
      <c r="Z737" s="105">
        <v>0.12</v>
      </c>
      <c r="AA737" s="106">
        <v>26</v>
      </c>
    </row>
    <row r="738" spans="1:27" ht="15.75" customHeight="1" x14ac:dyDescent="0.25">
      <c r="A738" s="96" t="s">
        <v>2490</v>
      </c>
      <c r="B738" s="96" t="s">
        <v>2503</v>
      </c>
      <c r="C738" s="96" t="s">
        <v>2414</v>
      </c>
      <c r="F738" s="97" t="s">
        <v>2414</v>
      </c>
      <c r="G738" s="98">
        <v>47</v>
      </c>
      <c r="H738" s="98">
        <v>5.7</v>
      </c>
      <c r="I738" s="98">
        <v>5.7</v>
      </c>
      <c r="J738" s="99">
        <v>0.73</v>
      </c>
      <c r="K738" s="99">
        <v>0.95</v>
      </c>
      <c r="L738" s="100">
        <v>-1.95</v>
      </c>
      <c r="M738" s="101">
        <v>43282</v>
      </c>
      <c r="N738" s="100">
        <v>-1.95</v>
      </c>
      <c r="O738" s="97" t="s">
        <v>2492</v>
      </c>
      <c r="P738" s="97" t="s">
        <v>3540</v>
      </c>
      <c r="Q738" s="102"/>
      <c r="R738" s="100">
        <v>-2.9200000000000004</v>
      </c>
      <c r="S738" s="102"/>
      <c r="T738" s="103">
        <v>2.5099999999999998</v>
      </c>
      <c r="U738" s="103">
        <v>2.5099999999999998</v>
      </c>
      <c r="V738" s="104">
        <v>1</v>
      </c>
      <c r="W738" s="105">
        <v>0.17</v>
      </c>
      <c r="X738" s="106">
        <v>47</v>
      </c>
      <c r="Y738" s="104">
        <v>0.4</v>
      </c>
      <c r="Z738" s="105">
        <v>0.08</v>
      </c>
      <c r="AA738" s="106">
        <v>19</v>
      </c>
    </row>
    <row r="739" spans="1:27" ht="15.75" customHeight="1" x14ac:dyDescent="0.25">
      <c r="A739" s="96" t="s">
        <v>2490</v>
      </c>
      <c r="B739" s="96" t="s">
        <v>2503</v>
      </c>
      <c r="C739" s="96" t="s">
        <v>2415</v>
      </c>
      <c r="F739" s="97" t="s">
        <v>2415</v>
      </c>
      <c r="G739" s="98">
        <v>46</v>
      </c>
      <c r="H739" s="98">
        <v>5.9</v>
      </c>
      <c r="I739" s="98">
        <v>5.9</v>
      </c>
      <c r="J739" s="99">
        <v>0.59</v>
      </c>
      <c r="K739" s="99">
        <v>0.99</v>
      </c>
      <c r="L739" s="100">
        <v>-1.95</v>
      </c>
      <c r="M739" s="101">
        <v>43282</v>
      </c>
      <c r="N739" s="100">
        <v>-1.95</v>
      </c>
      <c r="O739" s="97" t="s">
        <v>2492</v>
      </c>
      <c r="P739" s="97" t="s">
        <v>3541</v>
      </c>
      <c r="Q739" s="102"/>
      <c r="R739" s="100">
        <v>-2.9200000000000004</v>
      </c>
      <c r="S739" s="102"/>
      <c r="T739" s="103">
        <v>2.62</v>
      </c>
      <c r="U739" s="103">
        <v>2.62</v>
      </c>
      <c r="V739" s="104">
        <v>1.5</v>
      </c>
      <c r="W739" s="105">
        <v>0.26</v>
      </c>
      <c r="X739" s="106">
        <v>69</v>
      </c>
      <c r="Y739" s="104">
        <v>0.9</v>
      </c>
      <c r="Z739" s="105">
        <v>0.15</v>
      </c>
      <c r="AA739" s="106">
        <v>41</v>
      </c>
    </row>
    <row r="740" spans="1:27" ht="15.75" customHeight="1" x14ac:dyDescent="0.25">
      <c r="A740" s="96" t="s">
        <v>2490</v>
      </c>
      <c r="B740" s="96" t="s">
        <v>2503</v>
      </c>
      <c r="C740" s="96" t="s">
        <v>2416</v>
      </c>
      <c r="F740" s="97" t="s">
        <v>2416</v>
      </c>
      <c r="G740" s="98">
        <v>50</v>
      </c>
      <c r="H740" s="98">
        <v>5.7</v>
      </c>
      <c r="I740" s="98">
        <v>5.7</v>
      </c>
      <c r="J740" s="99">
        <v>0.52</v>
      </c>
      <c r="K740" s="99">
        <v>0.83</v>
      </c>
      <c r="L740" s="100">
        <v>-1.95</v>
      </c>
      <c r="M740" s="101">
        <v>43282</v>
      </c>
      <c r="N740" s="100">
        <v>-1.95</v>
      </c>
      <c r="O740" s="97" t="s">
        <v>2492</v>
      </c>
      <c r="P740" s="97" t="s">
        <v>3542</v>
      </c>
      <c r="Q740" s="102"/>
      <c r="R740" s="100">
        <v>-2.9200000000000004</v>
      </c>
      <c r="S740" s="102"/>
      <c r="T740" s="103">
        <v>2.5099999999999998</v>
      </c>
      <c r="U740" s="103">
        <v>2.5099999999999998</v>
      </c>
      <c r="V740" s="104">
        <v>1.1000000000000001</v>
      </c>
      <c r="W740" s="105">
        <v>0.2</v>
      </c>
      <c r="X740" s="106">
        <v>55</v>
      </c>
      <c r="Y740" s="104">
        <v>0.8</v>
      </c>
      <c r="Z740" s="105">
        <v>0.14000000000000001</v>
      </c>
      <c r="AA740" s="106">
        <v>40</v>
      </c>
    </row>
    <row r="741" spans="1:27" ht="15.75" customHeight="1" x14ac:dyDescent="0.25">
      <c r="A741" s="96" t="s">
        <v>2490</v>
      </c>
      <c r="B741" s="96" t="s">
        <v>2503</v>
      </c>
      <c r="C741" s="96" t="s">
        <v>2417</v>
      </c>
      <c r="F741" s="97" t="s">
        <v>2417</v>
      </c>
      <c r="G741" s="98">
        <v>46.5</v>
      </c>
      <c r="H741" s="98">
        <v>5.8</v>
      </c>
      <c r="I741" s="98">
        <v>5.8</v>
      </c>
      <c r="J741" s="99">
        <v>0.66</v>
      </c>
      <c r="K741" s="99">
        <v>0.94</v>
      </c>
      <c r="L741" s="100">
        <v>-1.95</v>
      </c>
      <c r="M741" s="101">
        <v>43282</v>
      </c>
      <c r="N741" s="100">
        <v>-1.95</v>
      </c>
      <c r="O741" s="97" t="s">
        <v>2492</v>
      </c>
      <c r="P741" s="97" t="s">
        <v>3543</v>
      </c>
      <c r="Q741" s="102"/>
      <c r="R741" s="100">
        <v>-2.9200000000000004</v>
      </c>
      <c r="S741" s="102"/>
      <c r="T741" s="103">
        <v>2.57</v>
      </c>
      <c r="U741" s="103">
        <v>2.57</v>
      </c>
      <c r="V741" s="104">
        <v>1</v>
      </c>
      <c r="W741" s="105">
        <v>0.18</v>
      </c>
      <c r="X741" s="106">
        <v>47</v>
      </c>
      <c r="Y741" s="104">
        <v>0.7</v>
      </c>
      <c r="Z741" s="105">
        <v>0.12</v>
      </c>
      <c r="AA741" s="106">
        <v>33</v>
      </c>
    </row>
    <row r="742" spans="1:27" ht="15.75" customHeight="1" x14ac:dyDescent="0.25">
      <c r="A742" s="96" t="s">
        <v>2490</v>
      </c>
      <c r="B742" s="96" t="s">
        <v>2503</v>
      </c>
      <c r="C742" s="96" t="s">
        <v>2418</v>
      </c>
      <c r="F742" s="97" t="s">
        <v>2418</v>
      </c>
      <c r="G742" s="98">
        <v>36</v>
      </c>
      <c r="H742" s="98">
        <v>5.6</v>
      </c>
      <c r="I742" s="98">
        <v>5.6</v>
      </c>
      <c r="J742" s="99">
        <v>0.67</v>
      </c>
      <c r="K742" s="99">
        <v>1.2</v>
      </c>
      <c r="L742" s="100">
        <v>-1.95</v>
      </c>
      <c r="M742" s="101">
        <v>43282</v>
      </c>
      <c r="N742" s="100">
        <v>-1.95</v>
      </c>
      <c r="O742" s="97" t="s">
        <v>2492</v>
      </c>
      <c r="P742" s="97" t="s">
        <v>3544</v>
      </c>
      <c r="Q742" s="102"/>
      <c r="R742" s="100">
        <v>-2.9200000000000004</v>
      </c>
      <c r="S742" s="102"/>
      <c r="T742" s="103">
        <v>2.48</v>
      </c>
      <c r="U742" s="103">
        <v>2.48</v>
      </c>
      <c r="V742" s="104">
        <v>1.4</v>
      </c>
      <c r="W742" s="105">
        <v>0.24</v>
      </c>
      <c r="X742" s="106">
        <v>50</v>
      </c>
      <c r="Y742" s="104">
        <v>0.7</v>
      </c>
      <c r="Z742" s="105">
        <v>0.13</v>
      </c>
      <c r="AA742" s="106">
        <v>25</v>
      </c>
    </row>
    <row r="743" spans="1:27" ht="15.75" customHeight="1" x14ac:dyDescent="0.25">
      <c r="A743" s="96" t="s">
        <v>2490</v>
      </c>
      <c r="B743" s="96" t="s">
        <v>2503</v>
      </c>
      <c r="C743" s="96" t="s">
        <v>2419</v>
      </c>
      <c r="F743" s="97" t="s">
        <v>2419</v>
      </c>
      <c r="G743" s="98">
        <v>38</v>
      </c>
      <c r="H743" s="98">
        <v>5.8</v>
      </c>
      <c r="I743" s="98">
        <v>5.8</v>
      </c>
      <c r="J743" s="99">
        <v>0.76</v>
      </c>
      <c r="K743" s="99">
        <v>1.3</v>
      </c>
      <c r="L743" s="100">
        <v>-1.95</v>
      </c>
      <c r="M743" s="101">
        <v>43282</v>
      </c>
      <c r="N743" s="100">
        <v>-1.95</v>
      </c>
      <c r="O743" s="97" t="s">
        <v>2492</v>
      </c>
      <c r="P743" s="97" t="s">
        <v>3545</v>
      </c>
      <c r="Q743" s="102"/>
      <c r="R743" s="100">
        <v>-2.9200000000000004</v>
      </c>
      <c r="S743" s="102"/>
      <c r="T743" s="103">
        <v>2.57</v>
      </c>
      <c r="U743" s="103">
        <v>2.57</v>
      </c>
      <c r="V743" s="104">
        <v>1.5</v>
      </c>
      <c r="W743" s="105">
        <v>0.25</v>
      </c>
      <c r="X743" s="106">
        <v>57</v>
      </c>
      <c r="Y743" s="104">
        <v>0.4</v>
      </c>
      <c r="Z743" s="105">
        <v>0.08</v>
      </c>
      <c r="AA743" s="106">
        <v>15</v>
      </c>
    </row>
    <row r="744" spans="1:27" ht="15.75" customHeight="1" x14ac:dyDescent="0.25">
      <c r="A744" s="96" t="s">
        <v>2490</v>
      </c>
      <c r="B744" s="96" t="s">
        <v>2503</v>
      </c>
      <c r="C744" s="96" t="s">
        <v>2350</v>
      </c>
      <c r="F744" s="97" t="s">
        <v>2350</v>
      </c>
      <c r="G744" s="98">
        <v>49</v>
      </c>
      <c r="H744" s="98">
        <v>5.7</v>
      </c>
      <c r="I744" s="98">
        <v>5.7</v>
      </c>
      <c r="J744" s="99">
        <v>0.76</v>
      </c>
      <c r="K744" s="99">
        <v>1.2</v>
      </c>
      <c r="L744" s="100">
        <v>-1.95</v>
      </c>
      <c r="M744" s="101">
        <v>43282</v>
      </c>
      <c r="N744" s="100">
        <v>-1.95</v>
      </c>
      <c r="O744" s="97" t="s">
        <v>2492</v>
      </c>
      <c r="P744" s="97" t="s">
        <v>3546</v>
      </c>
      <c r="Q744" s="102"/>
      <c r="R744" s="100">
        <v>-2.9200000000000004</v>
      </c>
      <c r="S744" s="102"/>
      <c r="T744" s="103">
        <v>2.5299999999999998</v>
      </c>
      <c r="U744" s="103">
        <v>2.5299999999999998</v>
      </c>
      <c r="V744" s="104">
        <v>1.2</v>
      </c>
      <c r="W744" s="105">
        <v>0.21</v>
      </c>
      <c r="X744" s="106">
        <v>59</v>
      </c>
      <c r="Y744" s="104">
        <v>0.4</v>
      </c>
      <c r="Z744" s="105">
        <v>7.0000000000000007E-2</v>
      </c>
      <c r="AA744" s="106">
        <v>20</v>
      </c>
    </row>
    <row r="745" spans="1:27" ht="15.75" customHeight="1" x14ac:dyDescent="0.25">
      <c r="A745" s="96" t="s">
        <v>2490</v>
      </c>
      <c r="B745" s="96" t="s">
        <v>2503</v>
      </c>
      <c r="C745" s="96" t="s">
        <v>2351</v>
      </c>
      <c r="F745" s="97" t="s">
        <v>2351</v>
      </c>
      <c r="G745" s="98">
        <v>49.5</v>
      </c>
      <c r="H745" s="98">
        <v>5.4</v>
      </c>
      <c r="I745" s="98">
        <v>5.4</v>
      </c>
      <c r="J745" s="99">
        <v>0.73</v>
      </c>
      <c r="K745" s="99">
        <v>1.05</v>
      </c>
      <c r="L745" s="100">
        <v>-1.95</v>
      </c>
      <c r="M745" s="101">
        <v>43282</v>
      </c>
      <c r="N745" s="100">
        <v>-1.95</v>
      </c>
      <c r="O745" s="97" t="s">
        <v>2492</v>
      </c>
      <c r="P745" s="97" t="s">
        <v>3547</v>
      </c>
      <c r="Q745" s="102"/>
      <c r="R745" s="100">
        <v>-2.9200000000000004</v>
      </c>
      <c r="S745" s="102"/>
      <c r="T745" s="103">
        <v>2.37</v>
      </c>
      <c r="U745" s="103">
        <v>2.37</v>
      </c>
      <c r="V745" s="104">
        <v>1.4</v>
      </c>
      <c r="W745" s="105">
        <v>0.25</v>
      </c>
      <c r="X745" s="106">
        <v>69</v>
      </c>
      <c r="Y745" s="104">
        <v>0.5</v>
      </c>
      <c r="Z745" s="105">
        <v>0.1</v>
      </c>
      <c r="AA745" s="106">
        <v>25</v>
      </c>
    </row>
    <row r="746" spans="1:27" ht="15.75" customHeight="1" x14ac:dyDescent="0.25">
      <c r="A746" s="96" t="s">
        <v>2490</v>
      </c>
      <c r="B746" s="96" t="s">
        <v>2503</v>
      </c>
      <c r="C746" s="96" t="s">
        <v>2352</v>
      </c>
      <c r="F746" s="97" t="s">
        <v>2352</v>
      </c>
      <c r="G746" s="98">
        <v>46.5</v>
      </c>
      <c r="H746" s="98">
        <v>6.2</v>
      </c>
      <c r="I746" s="98">
        <v>6.2</v>
      </c>
      <c r="J746" s="99">
        <v>0.72</v>
      </c>
      <c r="K746" s="99">
        <v>0.95</v>
      </c>
      <c r="L746" s="100">
        <v>-1.95</v>
      </c>
      <c r="M746" s="101">
        <v>43282</v>
      </c>
      <c r="N746" s="100">
        <v>-1.95</v>
      </c>
      <c r="O746" s="97" t="s">
        <v>2492</v>
      </c>
      <c r="P746" s="97" t="s">
        <v>3548</v>
      </c>
      <c r="Q746" s="102"/>
      <c r="R746" s="100">
        <v>-2.9200000000000004</v>
      </c>
      <c r="S746" s="102"/>
      <c r="T746" s="103">
        <v>3</v>
      </c>
      <c r="U746" s="103">
        <v>3</v>
      </c>
      <c r="V746" s="104">
        <v>1.2</v>
      </c>
      <c r="W746" s="105">
        <v>0.2</v>
      </c>
      <c r="X746" s="106">
        <v>56</v>
      </c>
      <c r="Y746" s="104">
        <v>0.5</v>
      </c>
      <c r="Z746" s="105">
        <v>0.08</v>
      </c>
      <c r="AA746" s="106">
        <v>23</v>
      </c>
    </row>
    <row r="747" spans="1:27" ht="15.75" customHeight="1" x14ac:dyDescent="0.25">
      <c r="A747" s="96" t="s">
        <v>2490</v>
      </c>
      <c r="B747" s="96" t="s">
        <v>2503</v>
      </c>
      <c r="C747" s="96" t="s">
        <v>2353</v>
      </c>
      <c r="F747" s="97" t="s">
        <v>2353</v>
      </c>
      <c r="G747" s="98">
        <v>50</v>
      </c>
      <c r="H747" s="98">
        <v>5.6</v>
      </c>
      <c r="I747" s="98">
        <v>5.6</v>
      </c>
      <c r="J747" s="99">
        <v>0.76</v>
      </c>
      <c r="K747" s="99">
        <v>1.04</v>
      </c>
      <c r="L747" s="100">
        <v>-1.95</v>
      </c>
      <c r="M747" s="101">
        <v>43282</v>
      </c>
      <c r="N747" s="100">
        <v>-1.95</v>
      </c>
      <c r="O747" s="97" t="s">
        <v>2492</v>
      </c>
      <c r="P747" s="97" t="s">
        <v>3549</v>
      </c>
      <c r="Q747" s="102"/>
      <c r="R747" s="100">
        <v>-2.9200000000000004</v>
      </c>
      <c r="S747" s="102"/>
      <c r="T747" s="103">
        <v>2.46</v>
      </c>
      <c r="U747" s="103">
        <v>2.46</v>
      </c>
      <c r="V747" s="104">
        <v>1.3</v>
      </c>
      <c r="W747" s="105">
        <v>0.23</v>
      </c>
      <c r="X747" s="106">
        <v>65</v>
      </c>
      <c r="Y747" s="104">
        <v>0.7</v>
      </c>
      <c r="Z747" s="105">
        <v>0.13</v>
      </c>
      <c r="AA747" s="106">
        <v>35</v>
      </c>
    </row>
    <row r="748" spans="1:27" ht="15.75" customHeight="1" x14ac:dyDescent="0.25">
      <c r="A748" s="96" t="s">
        <v>2490</v>
      </c>
      <c r="B748" s="96" t="s">
        <v>2503</v>
      </c>
      <c r="C748" s="96" t="s">
        <v>2354</v>
      </c>
      <c r="F748" s="97" t="s">
        <v>2354</v>
      </c>
      <c r="G748" s="98">
        <v>47</v>
      </c>
      <c r="H748" s="98">
        <v>5.5</v>
      </c>
      <c r="I748" s="98">
        <v>5.5</v>
      </c>
      <c r="J748" s="99">
        <v>0.84</v>
      </c>
      <c r="K748" s="99">
        <v>1.28</v>
      </c>
      <c r="L748" s="100">
        <v>-1.95</v>
      </c>
      <c r="M748" s="101">
        <v>43282</v>
      </c>
      <c r="N748" s="100">
        <v>-1.95</v>
      </c>
      <c r="O748" s="97" t="s">
        <v>2492</v>
      </c>
      <c r="P748" s="97" t="s">
        <v>3550</v>
      </c>
      <c r="Q748" s="102"/>
      <c r="R748" s="100">
        <v>-2.9200000000000004</v>
      </c>
      <c r="S748" s="102"/>
      <c r="T748" s="103">
        <v>2.44</v>
      </c>
      <c r="U748" s="103">
        <v>2.44</v>
      </c>
      <c r="V748" s="104">
        <v>1.7</v>
      </c>
      <c r="W748" s="105">
        <v>0.3</v>
      </c>
      <c r="X748" s="106">
        <v>80</v>
      </c>
      <c r="Y748" s="104">
        <v>0.3</v>
      </c>
      <c r="Z748" s="105">
        <v>0.05</v>
      </c>
      <c r="AA748" s="106">
        <v>14</v>
      </c>
    </row>
    <row r="749" spans="1:27" ht="15.75" customHeight="1" x14ac:dyDescent="0.25">
      <c r="A749" s="96" t="s">
        <v>2490</v>
      </c>
      <c r="B749" s="96" t="s">
        <v>2503</v>
      </c>
      <c r="C749" s="96" t="s">
        <v>2355</v>
      </c>
      <c r="F749" s="97" t="s">
        <v>2355</v>
      </c>
      <c r="G749" s="98">
        <v>20</v>
      </c>
      <c r="H749" s="98">
        <v>6.5</v>
      </c>
      <c r="I749" s="98">
        <v>6.5</v>
      </c>
      <c r="J749" s="99">
        <v>0.53</v>
      </c>
      <c r="K749" s="99">
        <v>0.9</v>
      </c>
      <c r="L749" s="100">
        <v>-1.95</v>
      </c>
      <c r="M749" s="101">
        <v>43282</v>
      </c>
      <c r="N749" s="100">
        <v>-1.95</v>
      </c>
      <c r="O749" s="97" t="s">
        <v>2492</v>
      </c>
      <c r="P749" s="97" t="s">
        <v>3551</v>
      </c>
      <c r="Q749" s="102"/>
      <c r="R749" s="100">
        <v>-2.9200000000000004</v>
      </c>
      <c r="S749" s="102"/>
      <c r="T749" s="103">
        <v>3</v>
      </c>
      <c r="U749" s="103">
        <v>3</v>
      </c>
      <c r="V749" s="104">
        <v>1.8</v>
      </c>
      <c r="W749" s="105">
        <v>0.28999999999999998</v>
      </c>
      <c r="X749" s="106">
        <v>36</v>
      </c>
      <c r="Y749" s="104">
        <v>1.3</v>
      </c>
      <c r="Z749" s="105">
        <v>0.2</v>
      </c>
      <c r="AA749" s="106">
        <v>26</v>
      </c>
    </row>
    <row r="750" spans="1:27" ht="15.75" customHeight="1" x14ac:dyDescent="0.25">
      <c r="A750" s="96" t="s">
        <v>2490</v>
      </c>
      <c r="B750" s="96" t="s">
        <v>2503</v>
      </c>
      <c r="C750" s="96" t="s">
        <v>2394</v>
      </c>
      <c r="F750" s="97" t="s">
        <v>2394</v>
      </c>
      <c r="G750" s="98">
        <v>33</v>
      </c>
      <c r="H750" s="98">
        <v>26</v>
      </c>
      <c r="I750" s="98">
        <v>26</v>
      </c>
      <c r="J750" s="99">
        <v>0.75</v>
      </c>
      <c r="K750" s="99">
        <v>1.05</v>
      </c>
      <c r="L750" s="100">
        <v>-1.95</v>
      </c>
      <c r="M750" s="101">
        <v>43282</v>
      </c>
      <c r="N750" s="100">
        <v>-1.95</v>
      </c>
      <c r="O750" s="97" t="s">
        <v>2492</v>
      </c>
      <c r="P750" s="97" t="s">
        <v>3552</v>
      </c>
      <c r="Q750" s="102"/>
      <c r="R750" s="100">
        <v>-2.9200000000000004</v>
      </c>
      <c r="S750" s="102"/>
      <c r="T750" s="103">
        <v>3</v>
      </c>
      <c r="U750" s="103">
        <v>3</v>
      </c>
      <c r="V750" s="104">
        <v>7.6</v>
      </c>
      <c r="W750" s="105">
        <v>0.28999999999999998</v>
      </c>
      <c r="X750" s="106">
        <v>251</v>
      </c>
      <c r="Y750" s="104">
        <v>6.7</v>
      </c>
      <c r="Z750" s="105">
        <v>0.26</v>
      </c>
      <c r="AA750" s="106">
        <v>221</v>
      </c>
    </row>
    <row r="751" spans="1:27" ht="15.75" customHeight="1" x14ac:dyDescent="0.25">
      <c r="A751" s="96" t="s">
        <v>2490</v>
      </c>
      <c r="B751" s="96" t="s">
        <v>2503</v>
      </c>
      <c r="C751" s="96" t="s">
        <v>2395</v>
      </c>
      <c r="F751" s="97" t="s">
        <v>2395</v>
      </c>
      <c r="G751" s="98">
        <v>63.5</v>
      </c>
      <c r="H751" s="98">
        <v>7.8</v>
      </c>
      <c r="I751" s="98">
        <v>7.8</v>
      </c>
      <c r="J751" s="99">
        <v>0.59</v>
      </c>
      <c r="K751" s="99">
        <v>0.89</v>
      </c>
      <c r="L751" s="100">
        <v>-1.95</v>
      </c>
      <c r="M751" s="101">
        <v>43282</v>
      </c>
      <c r="N751" s="100">
        <v>-1.95</v>
      </c>
      <c r="O751" s="97" t="s">
        <v>2492</v>
      </c>
      <c r="P751" s="97" t="s">
        <v>3553</v>
      </c>
      <c r="Q751" s="102"/>
      <c r="R751" s="100">
        <v>-2.9200000000000004</v>
      </c>
      <c r="S751" s="102"/>
      <c r="T751" s="103">
        <v>3</v>
      </c>
      <c r="U751" s="103">
        <v>3</v>
      </c>
      <c r="V751" s="104">
        <v>1.3</v>
      </c>
      <c r="W751" s="105">
        <v>0.17</v>
      </c>
      <c r="X751" s="106">
        <v>83</v>
      </c>
      <c r="Y751" s="104">
        <v>1.3</v>
      </c>
      <c r="Z751" s="105">
        <v>0.17</v>
      </c>
      <c r="AA751" s="106">
        <v>83</v>
      </c>
    </row>
    <row r="752" spans="1:27" ht="15.75" customHeight="1" x14ac:dyDescent="0.25">
      <c r="A752" s="96" t="s">
        <v>2490</v>
      </c>
      <c r="B752" s="96" t="s">
        <v>2503</v>
      </c>
      <c r="C752" s="96" t="s">
        <v>2396</v>
      </c>
      <c r="F752" s="97" t="s">
        <v>2396</v>
      </c>
      <c r="G752" s="98">
        <v>46.5</v>
      </c>
      <c r="H752" s="98">
        <v>5.9</v>
      </c>
      <c r="I752" s="98">
        <v>5.9</v>
      </c>
      <c r="J752" s="99">
        <v>0.59</v>
      </c>
      <c r="K752" s="99">
        <v>0.94</v>
      </c>
      <c r="L752" s="100">
        <v>-1.95</v>
      </c>
      <c r="M752" s="101">
        <v>43282</v>
      </c>
      <c r="N752" s="100">
        <v>-1.95</v>
      </c>
      <c r="O752" s="97" t="s">
        <v>2492</v>
      </c>
      <c r="P752" s="97" t="s">
        <v>3554</v>
      </c>
      <c r="Q752" s="102"/>
      <c r="R752" s="100">
        <v>-2.9200000000000004</v>
      </c>
      <c r="S752" s="102"/>
      <c r="T752" s="103">
        <v>2.62</v>
      </c>
      <c r="U752" s="103">
        <v>2.62</v>
      </c>
      <c r="V752" s="104">
        <v>1</v>
      </c>
      <c r="W752" s="105">
        <v>0.17</v>
      </c>
      <c r="X752" s="106">
        <v>47</v>
      </c>
      <c r="Y752" s="104">
        <v>0.9</v>
      </c>
      <c r="Z752" s="105">
        <v>0.15</v>
      </c>
      <c r="AA752" s="106">
        <v>42</v>
      </c>
    </row>
    <row r="753" spans="1:27" ht="15.75" customHeight="1" x14ac:dyDescent="0.25">
      <c r="A753" s="96" t="s">
        <v>2490</v>
      </c>
      <c r="B753" s="96" t="s">
        <v>2503</v>
      </c>
      <c r="C753" s="96" t="s">
        <v>2397</v>
      </c>
      <c r="F753" s="97" t="s">
        <v>2397</v>
      </c>
      <c r="G753" s="98">
        <v>54</v>
      </c>
      <c r="H753" s="98">
        <v>5.9</v>
      </c>
      <c r="I753" s="98">
        <v>5.9</v>
      </c>
      <c r="J753" s="99">
        <v>0.68</v>
      </c>
      <c r="K753" s="99">
        <v>1</v>
      </c>
      <c r="L753" s="100">
        <v>-1.95</v>
      </c>
      <c r="M753" s="101">
        <v>43282</v>
      </c>
      <c r="N753" s="100">
        <v>-1.95</v>
      </c>
      <c r="O753" s="97" t="s">
        <v>2492</v>
      </c>
      <c r="P753" s="97" t="s">
        <v>3555</v>
      </c>
      <c r="Q753" s="102"/>
      <c r="R753" s="100">
        <v>-2.9200000000000004</v>
      </c>
      <c r="S753" s="102"/>
      <c r="T753" s="103">
        <v>2.62</v>
      </c>
      <c r="U753" s="103">
        <v>2.62</v>
      </c>
      <c r="V753" s="104">
        <v>1.2</v>
      </c>
      <c r="W753" s="105">
        <v>0.2</v>
      </c>
      <c r="X753" s="106">
        <v>65</v>
      </c>
      <c r="Y753" s="104">
        <v>0.8</v>
      </c>
      <c r="Z753" s="105">
        <v>0.13</v>
      </c>
      <c r="AA753" s="106">
        <v>43</v>
      </c>
    </row>
    <row r="754" spans="1:27" ht="15.75" customHeight="1" x14ac:dyDescent="0.25">
      <c r="A754" s="96" t="s">
        <v>2490</v>
      </c>
      <c r="B754" s="96" t="s">
        <v>2503</v>
      </c>
      <c r="C754" s="96" t="s">
        <v>2398</v>
      </c>
      <c r="F754" s="97" t="s">
        <v>2398</v>
      </c>
      <c r="G754" s="98">
        <v>43.5</v>
      </c>
      <c r="H754" s="98">
        <v>6</v>
      </c>
      <c r="I754" s="98">
        <v>6</v>
      </c>
      <c r="J754" s="99">
        <v>0.66</v>
      </c>
      <c r="K754" s="99">
        <v>0.9</v>
      </c>
      <c r="L754" s="100">
        <v>-1.95</v>
      </c>
      <c r="M754" s="101">
        <v>43282</v>
      </c>
      <c r="N754" s="100">
        <v>-1.95</v>
      </c>
      <c r="O754" s="97" t="s">
        <v>2492</v>
      </c>
      <c r="P754" s="97" t="s">
        <v>3556</v>
      </c>
      <c r="Q754" s="102"/>
      <c r="R754" s="100">
        <v>-2.9200000000000004</v>
      </c>
      <c r="S754" s="102"/>
      <c r="T754" s="103">
        <v>3</v>
      </c>
      <c r="U754" s="103">
        <v>3</v>
      </c>
      <c r="V754" s="104">
        <v>1.2</v>
      </c>
      <c r="W754" s="105">
        <v>0.2</v>
      </c>
      <c r="X754" s="106">
        <v>52</v>
      </c>
      <c r="Y754" s="104">
        <v>0.6</v>
      </c>
      <c r="Z754" s="105">
        <v>0.1</v>
      </c>
      <c r="AA754" s="106">
        <v>26</v>
      </c>
    </row>
    <row r="755" spans="1:27" ht="15.75" customHeight="1" x14ac:dyDescent="0.25">
      <c r="A755" s="96" t="s">
        <v>2490</v>
      </c>
      <c r="B755" s="96" t="s">
        <v>2503</v>
      </c>
      <c r="C755" s="96" t="s">
        <v>2363</v>
      </c>
      <c r="F755" s="97" t="s">
        <v>2363</v>
      </c>
      <c r="G755" s="98">
        <v>43</v>
      </c>
      <c r="H755" s="98">
        <v>5.9</v>
      </c>
      <c r="I755" s="98">
        <v>5.9</v>
      </c>
      <c r="J755" s="99">
        <v>0.47</v>
      </c>
      <c r="K755" s="99">
        <v>0.78</v>
      </c>
      <c r="L755" s="100">
        <v>-2</v>
      </c>
      <c r="M755" s="101">
        <v>43282</v>
      </c>
      <c r="N755" s="100">
        <v>-2</v>
      </c>
      <c r="O755" s="97" t="s">
        <v>2492</v>
      </c>
      <c r="P755" s="97" t="s">
        <v>3557</v>
      </c>
      <c r="Q755" s="102"/>
      <c r="R755" s="100">
        <v>-2.9200000000000004</v>
      </c>
      <c r="S755" s="102"/>
      <c r="T755" s="103">
        <v>2.59</v>
      </c>
      <c r="U755" s="103">
        <v>2.59</v>
      </c>
      <c r="V755" s="104">
        <v>1.1000000000000001</v>
      </c>
      <c r="W755" s="105">
        <v>0.19</v>
      </c>
      <c r="X755" s="106">
        <v>47</v>
      </c>
      <c r="Y755" s="104">
        <v>0.8</v>
      </c>
      <c r="Z755" s="105">
        <v>0.14000000000000001</v>
      </c>
      <c r="AA755" s="106">
        <v>34</v>
      </c>
    </row>
    <row r="756" spans="1:27" ht="15.75" customHeight="1" x14ac:dyDescent="0.25">
      <c r="A756" s="96" t="s">
        <v>2490</v>
      </c>
      <c r="B756" s="96" t="s">
        <v>2503</v>
      </c>
      <c r="C756" s="96" t="s">
        <v>2364</v>
      </c>
      <c r="F756" s="97" t="s">
        <v>2364</v>
      </c>
      <c r="G756" s="98">
        <v>35</v>
      </c>
      <c r="H756" s="98">
        <v>5.9</v>
      </c>
      <c r="I756" s="98">
        <v>5.9</v>
      </c>
      <c r="J756" s="99">
        <v>0.62</v>
      </c>
      <c r="K756" s="99">
        <v>0.98</v>
      </c>
      <c r="L756" s="100">
        <v>-2</v>
      </c>
      <c r="M756" s="101">
        <v>43282</v>
      </c>
      <c r="N756" s="100">
        <v>-2</v>
      </c>
      <c r="O756" s="97" t="s">
        <v>2492</v>
      </c>
      <c r="P756" s="97" t="s">
        <v>3558</v>
      </c>
      <c r="Q756" s="102"/>
      <c r="R756" s="100">
        <v>-2.9200000000000004</v>
      </c>
      <c r="S756" s="102"/>
      <c r="T756" s="103">
        <v>2.62</v>
      </c>
      <c r="U756" s="103">
        <v>2.62</v>
      </c>
      <c r="V756" s="104">
        <v>1.4</v>
      </c>
      <c r="W756" s="105">
        <v>0.23</v>
      </c>
      <c r="X756" s="106">
        <v>49</v>
      </c>
      <c r="Y756" s="104">
        <v>0.7</v>
      </c>
      <c r="Z756" s="105">
        <v>0.11</v>
      </c>
      <c r="AA756" s="106">
        <v>25</v>
      </c>
    </row>
    <row r="757" spans="1:27" ht="15.75" customHeight="1" x14ac:dyDescent="0.25">
      <c r="A757" s="96" t="s">
        <v>2490</v>
      </c>
      <c r="B757" s="96" t="s">
        <v>2503</v>
      </c>
      <c r="C757" s="96" t="s">
        <v>2399</v>
      </c>
      <c r="F757" s="97" t="s">
        <v>2399</v>
      </c>
      <c r="G757" s="98">
        <v>16</v>
      </c>
      <c r="H757" s="98">
        <v>9.8000000000000007</v>
      </c>
      <c r="I757" s="98">
        <v>9.8000000000000007</v>
      </c>
      <c r="J757" s="99">
        <v>0.98</v>
      </c>
      <c r="K757" s="99">
        <v>1.44</v>
      </c>
      <c r="L757" s="100">
        <v>-1.97</v>
      </c>
      <c r="M757" s="101">
        <v>43282</v>
      </c>
      <c r="N757" s="100">
        <v>-1.97</v>
      </c>
      <c r="O757" s="97" t="s">
        <v>2492</v>
      </c>
      <c r="P757" s="97" t="s">
        <v>3559</v>
      </c>
      <c r="Q757" s="102"/>
      <c r="R757" s="100">
        <v>-2.9200000000000004</v>
      </c>
      <c r="S757" s="102"/>
      <c r="T757" s="103">
        <v>3</v>
      </c>
      <c r="U757" s="103">
        <v>3</v>
      </c>
      <c r="V757" s="104">
        <v>3.5</v>
      </c>
      <c r="W757" s="105">
        <v>0.36</v>
      </c>
      <c r="X757" s="106">
        <v>56</v>
      </c>
      <c r="Y757" s="104">
        <v>0.2</v>
      </c>
      <c r="Z757" s="105">
        <v>0.02</v>
      </c>
      <c r="AA757" s="106">
        <v>3</v>
      </c>
    </row>
    <row r="758" spans="1:27" ht="15.75" customHeight="1" x14ac:dyDescent="0.25">
      <c r="A758" s="96" t="s">
        <v>2490</v>
      </c>
      <c r="B758" s="96" t="s">
        <v>2503</v>
      </c>
      <c r="C758" s="96" t="s">
        <v>2427</v>
      </c>
      <c r="F758" s="97" t="s">
        <v>2427</v>
      </c>
      <c r="G758" s="98">
        <v>32.5</v>
      </c>
      <c r="H758" s="98">
        <v>6.3</v>
      </c>
      <c r="I758" s="98">
        <v>6.3</v>
      </c>
      <c r="J758" s="99">
        <v>0.85</v>
      </c>
      <c r="K758" s="99">
        <v>1.38</v>
      </c>
      <c r="L758" s="100">
        <v>-1.97</v>
      </c>
      <c r="M758" s="101">
        <v>43282</v>
      </c>
      <c r="N758" s="100">
        <v>-1.97</v>
      </c>
      <c r="O758" s="97" t="s">
        <v>2492</v>
      </c>
      <c r="P758" s="97" t="s">
        <v>3560</v>
      </c>
      <c r="Q758" s="102"/>
      <c r="R758" s="100">
        <v>-2.9200000000000004</v>
      </c>
      <c r="S758" s="102"/>
      <c r="T758" s="103">
        <v>3</v>
      </c>
      <c r="U758" s="103">
        <v>3</v>
      </c>
      <c r="V758" s="104">
        <v>1.9</v>
      </c>
      <c r="W758" s="105">
        <v>0.31</v>
      </c>
      <c r="X758" s="106">
        <v>62</v>
      </c>
      <c r="Y758" s="104">
        <v>0.2</v>
      </c>
      <c r="Z758" s="105">
        <v>0.03</v>
      </c>
      <c r="AA758" s="106">
        <v>7</v>
      </c>
    </row>
    <row r="759" spans="1:27" ht="15.75" customHeight="1" x14ac:dyDescent="0.25">
      <c r="A759" s="96" t="s">
        <v>2490</v>
      </c>
      <c r="B759" s="96" t="s">
        <v>2503</v>
      </c>
      <c r="C759" s="96" t="s">
        <v>2428</v>
      </c>
      <c r="F759" s="97" t="s">
        <v>2428</v>
      </c>
      <c r="G759" s="98">
        <v>45</v>
      </c>
      <c r="H759" s="98">
        <v>6.8</v>
      </c>
      <c r="I759" s="98">
        <v>6.8</v>
      </c>
      <c r="J759" s="99">
        <v>0.78</v>
      </c>
      <c r="K759" s="99">
        <v>1.45</v>
      </c>
      <c r="L759" s="100">
        <v>-1.97</v>
      </c>
      <c r="M759" s="101">
        <v>43282</v>
      </c>
      <c r="N759" s="100">
        <v>-1.97</v>
      </c>
      <c r="O759" s="97" t="s">
        <v>2492</v>
      </c>
      <c r="P759" s="97" t="s">
        <v>3561</v>
      </c>
      <c r="Q759" s="102"/>
      <c r="R759" s="100">
        <v>-2.9200000000000004</v>
      </c>
      <c r="S759" s="102"/>
      <c r="T759" s="103">
        <v>3</v>
      </c>
      <c r="U759" s="103">
        <v>3</v>
      </c>
      <c r="V759" s="104">
        <v>2</v>
      </c>
      <c r="W759" s="105">
        <v>0.3</v>
      </c>
      <c r="X759" s="106">
        <v>90</v>
      </c>
      <c r="Y759" s="104">
        <v>0.4</v>
      </c>
      <c r="Z759" s="105">
        <v>7.0000000000000007E-2</v>
      </c>
      <c r="AA759" s="106">
        <v>18</v>
      </c>
    </row>
    <row r="760" spans="1:27" ht="15.75" customHeight="1" x14ac:dyDescent="0.25">
      <c r="A760" s="96" t="s">
        <v>2490</v>
      </c>
      <c r="B760" s="96" t="s">
        <v>2503</v>
      </c>
      <c r="C760" s="96" t="s">
        <v>2429</v>
      </c>
      <c r="F760" s="97" t="s">
        <v>2429</v>
      </c>
      <c r="G760" s="98">
        <v>45</v>
      </c>
      <c r="H760" s="98">
        <v>6</v>
      </c>
      <c r="I760" s="98">
        <v>6</v>
      </c>
      <c r="J760" s="99">
        <v>0.82</v>
      </c>
      <c r="K760" s="99">
        <v>1.38</v>
      </c>
      <c r="L760" s="100">
        <v>-1.97</v>
      </c>
      <c r="M760" s="101">
        <v>43282</v>
      </c>
      <c r="N760" s="100">
        <v>-1.97</v>
      </c>
      <c r="O760" s="97" t="s">
        <v>2492</v>
      </c>
      <c r="P760" s="97" t="s">
        <v>3562</v>
      </c>
      <c r="Q760" s="102"/>
      <c r="R760" s="100">
        <v>-2.9200000000000004</v>
      </c>
      <c r="S760" s="102"/>
      <c r="T760" s="103">
        <v>3</v>
      </c>
      <c r="U760" s="103">
        <v>3</v>
      </c>
      <c r="V760" s="104">
        <v>2.4</v>
      </c>
      <c r="W760" s="105">
        <v>0.4</v>
      </c>
      <c r="X760" s="106">
        <v>108</v>
      </c>
      <c r="Y760" s="104">
        <v>0.2</v>
      </c>
      <c r="Z760" s="105">
        <v>0.03</v>
      </c>
      <c r="AA760" s="106">
        <v>9</v>
      </c>
    </row>
    <row r="761" spans="1:27" ht="15.75" customHeight="1" x14ac:dyDescent="0.25">
      <c r="A761" s="96" t="s">
        <v>2490</v>
      </c>
      <c r="B761" s="96" t="s">
        <v>2503</v>
      </c>
      <c r="C761" s="96" t="s">
        <v>2430</v>
      </c>
      <c r="F761" s="97" t="s">
        <v>2430</v>
      </c>
      <c r="G761" s="98">
        <v>33</v>
      </c>
      <c r="H761" s="98">
        <v>6.5</v>
      </c>
      <c r="I761" s="98">
        <v>6.5</v>
      </c>
      <c r="J761" s="99">
        <v>0.73</v>
      </c>
      <c r="K761" s="99">
        <v>1.36</v>
      </c>
      <c r="L761" s="100">
        <v>-1.97</v>
      </c>
      <c r="M761" s="101">
        <v>43282</v>
      </c>
      <c r="N761" s="100">
        <v>-1.97</v>
      </c>
      <c r="O761" s="97" t="s">
        <v>2492</v>
      </c>
      <c r="P761" s="97" t="s">
        <v>3563</v>
      </c>
      <c r="Q761" s="102"/>
      <c r="R761" s="100">
        <v>-2.9200000000000004</v>
      </c>
      <c r="S761" s="102"/>
      <c r="T761" s="103">
        <v>3</v>
      </c>
      <c r="U761" s="103">
        <v>3</v>
      </c>
      <c r="V761" s="104">
        <v>2.2999999999999998</v>
      </c>
      <c r="W761" s="105">
        <v>0.36</v>
      </c>
      <c r="X761" s="106">
        <v>76</v>
      </c>
      <c r="Y761" s="104">
        <v>0.6</v>
      </c>
      <c r="Z761" s="105">
        <v>0.1</v>
      </c>
      <c r="AA761" s="106">
        <v>20</v>
      </c>
    </row>
    <row r="762" spans="1:27" ht="15.75" customHeight="1" x14ac:dyDescent="0.25">
      <c r="A762" s="96" t="s">
        <v>2490</v>
      </c>
      <c r="B762" s="96" t="s">
        <v>2503</v>
      </c>
      <c r="C762" s="96" t="s">
        <v>2386</v>
      </c>
      <c r="F762" s="97" t="s">
        <v>2386</v>
      </c>
      <c r="G762" s="98">
        <v>41</v>
      </c>
      <c r="H762" s="98">
        <v>8</v>
      </c>
      <c r="I762" s="98">
        <v>8</v>
      </c>
      <c r="J762" s="99">
        <v>0.78</v>
      </c>
      <c r="K762" s="99">
        <v>1.1499999999999999</v>
      </c>
      <c r="L762" s="100">
        <v>-1.95</v>
      </c>
      <c r="M762" s="101">
        <v>43282</v>
      </c>
      <c r="N762" s="100">
        <v>-1.95</v>
      </c>
      <c r="O762" s="97" t="s">
        <v>2492</v>
      </c>
      <c r="P762" s="97" t="s">
        <v>3564</v>
      </c>
      <c r="Q762" s="102"/>
      <c r="R762" s="100">
        <v>-2.9200000000000004</v>
      </c>
      <c r="S762" s="102"/>
      <c r="T762" s="103">
        <v>3</v>
      </c>
      <c r="U762" s="103">
        <v>3</v>
      </c>
      <c r="V762" s="104">
        <v>2.2000000000000002</v>
      </c>
      <c r="W762" s="105">
        <v>0.27</v>
      </c>
      <c r="X762" s="106">
        <v>90</v>
      </c>
      <c r="Y762" s="104">
        <v>1</v>
      </c>
      <c r="Z762" s="105">
        <v>0.12</v>
      </c>
      <c r="AA762" s="106">
        <v>41</v>
      </c>
    </row>
    <row r="763" spans="1:27" ht="15.75" customHeight="1" x14ac:dyDescent="0.25">
      <c r="A763" s="96" t="s">
        <v>2490</v>
      </c>
      <c r="B763" s="96" t="s">
        <v>2503</v>
      </c>
      <c r="C763" s="96" t="s">
        <v>2387</v>
      </c>
      <c r="F763" s="97" t="s">
        <v>2387</v>
      </c>
      <c r="G763" s="98">
        <v>47.5</v>
      </c>
      <c r="H763" s="98">
        <v>6.1</v>
      </c>
      <c r="I763" s="98">
        <v>6.1</v>
      </c>
      <c r="J763" s="99">
        <v>0.76</v>
      </c>
      <c r="K763" s="99">
        <v>1.4</v>
      </c>
      <c r="L763" s="100">
        <v>-1.95</v>
      </c>
      <c r="M763" s="101">
        <v>43282</v>
      </c>
      <c r="N763" s="100">
        <v>-1.95</v>
      </c>
      <c r="O763" s="97" t="s">
        <v>2492</v>
      </c>
      <c r="P763" s="97" t="s">
        <v>3565</v>
      </c>
      <c r="Q763" s="102"/>
      <c r="R763" s="100">
        <v>-2.9200000000000004</v>
      </c>
      <c r="S763" s="102"/>
      <c r="T763" s="103">
        <v>3</v>
      </c>
      <c r="U763" s="103">
        <v>3</v>
      </c>
      <c r="V763" s="104">
        <v>2.2999999999999998</v>
      </c>
      <c r="W763" s="105">
        <v>0.39</v>
      </c>
      <c r="X763" s="106">
        <v>109</v>
      </c>
      <c r="Y763" s="104">
        <v>0.3</v>
      </c>
      <c r="Z763" s="105">
        <v>0.06</v>
      </c>
      <c r="AA763" s="106">
        <v>14</v>
      </c>
    </row>
    <row r="764" spans="1:27" ht="15.75" customHeight="1" x14ac:dyDescent="0.25">
      <c r="A764" s="96" t="s">
        <v>2490</v>
      </c>
      <c r="B764" s="96" t="s">
        <v>2503</v>
      </c>
      <c r="C764" s="96" t="s">
        <v>2388</v>
      </c>
      <c r="F764" s="97" t="s">
        <v>2388</v>
      </c>
      <c r="G764" s="98">
        <v>36</v>
      </c>
      <c r="H764" s="98">
        <v>6.7</v>
      </c>
      <c r="I764" s="98">
        <v>6.7</v>
      </c>
      <c r="J764" s="99">
        <v>0.7</v>
      </c>
      <c r="K764" s="99">
        <v>1.44</v>
      </c>
      <c r="L764" s="100">
        <v>-1.95</v>
      </c>
      <c r="M764" s="101">
        <v>43282</v>
      </c>
      <c r="N764" s="100">
        <v>-1.95</v>
      </c>
      <c r="O764" s="97" t="s">
        <v>2492</v>
      </c>
      <c r="P764" s="97" t="s">
        <v>3566</v>
      </c>
      <c r="Q764" s="102"/>
      <c r="R764" s="100">
        <v>-2.9200000000000004</v>
      </c>
      <c r="S764" s="102"/>
      <c r="T764" s="103">
        <v>3</v>
      </c>
      <c r="U764" s="103">
        <v>3</v>
      </c>
      <c r="V764" s="104">
        <v>2.7</v>
      </c>
      <c r="W764" s="105">
        <v>0.41</v>
      </c>
      <c r="X764" s="106">
        <v>97</v>
      </c>
      <c r="Y764" s="104">
        <v>0.7</v>
      </c>
      <c r="Z764" s="105">
        <v>0.1</v>
      </c>
      <c r="AA764" s="106">
        <v>25</v>
      </c>
    </row>
    <row r="765" spans="1:27" ht="15.75" customHeight="1" x14ac:dyDescent="0.25">
      <c r="A765" s="96" t="s">
        <v>2490</v>
      </c>
      <c r="B765" s="96" t="s">
        <v>2503</v>
      </c>
      <c r="C765" s="96" t="s">
        <v>2344</v>
      </c>
      <c r="F765" s="97" t="s">
        <v>2344</v>
      </c>
      <c r="G765" s="98">
        <v>36</v>
      </c>
      <c r="H765" s="98">
        <v>6.6</v>
      </c>
      <c r="I765" s="98">
        <v>6.6</v>
      </c>
      <c r="J765" s="99">
        <v>0.72</v>
      </c>
      <c r="K765" s="99">
        <v>1.25</v>
      </c>
      <c r="L765" s="100">
        <v>-2</v>
      </c>
      <c r="M765" s="101">
        <v>43282</v>
      </c>
      <c r="N765" s="100">
        <v>-2</v>
      </c>
      <c r="O765" s="97" t="s">
        <v>2492</v>
      </c>
      <c r="P765" s="97" t="s">
        <v>3567</v>
      </c>
      <c r="Q765" s="102"/>
      <c r="R765" s="100">
        <v>-2.9200000000000004</v>
      </c>
      <c r="S765" s="102"/>
      <c r="T765" s="103">
        <v>3</v>
      </c>
      <c r="U765" s="103">
        <v>3</v>
      </c>
      <c r="V765" s="104">
        <v>2</v>
      </c>
      <c r="W765" s="105">
        <v>0.31</v>
      </c>
      <c r="X765" s="106">
        <v>72</v>
      </c>
      <c r="Y765" s="104">
        <v>0.5</v>
      </c>
      <c r="Z765" s="105">
        <v>7.0000000000000007E-2</v>
      </c>
      <c r="AA765" s="106">
        <v>18</v>
      </c>
    </row>
    <row r="766" spans="1:27" ht="15.75" customHeight="1" x14ac:dyDescent="0.25">
      <c r="A766" s="96" t="s">
        <v>2490</v>
      </c>
      <c r="B766" s="96" t="s">
        <v>2503</v>
      </c>
      <c r="C766" s="96" t="s">
        <v>2345</v>
      </c>
      <c r="F766" s="97" t="s">
        <v>2345</v>
      </c>
      <c r="G766" s="98">
        <v>47.5</v>
      </c>
      <c r="H766" s="98">
        <v>6.2</v>
      </c>
      <c r="I766" s="98">
        <v>6.2</v>
      </c>
      <c r="J766" s="99">
        <v>0.8</v>
      </c>
      <c r="K766" s="99">
        <v>1.38</v>
      </c>
      <c r="L766" s="100">
        <v>-2</v>
      </c>
      <c r="M766" s="101">
        <v>43282</v>
      </c>
      <c r="N766" s="100">
        <v>-2</v>
      </c>
      <c r="O766" s="97" t="s">
        <v>2492</v>
      </c>
      <c r="P766" s="97" t="s">
        <v>3568</v>
      </c>
      <c r="Q766" s="102"/>
      <c r="R766" s="100">
        <v>-2.9200000000000004</v>
      </c>
      <c r="S766" s="102"/>
      <c r="T766" s="103">
        <v>3</v>
      </c>
      <c r="U766" s="103">
        <v>3</v>
      </c>
      <c r="V766" s="104">
        <v>1.6</v>
      </c>
      <c r="W766" s="105">
        <v>0.26</v>
      </c>
      <c r="X766" s="106">
        <v>76</v>
      </c>
      <c r="Y766" s="104">
        <v>0.2</v>
      </c>
      <c r="Z766" s="105">
        <v>0.04</v>
      </c>
      <c r="AA766" s="106">
        <v>10</v>
      </c>
    </row>
    <row r="767" spans="1:27" ht="15.75" customHeight="1" x14ac:dyDescent="0.25">
      <c r="A767" s="96" t="s">
        <v>2490</v>
      </c>
      <c r="B767" s="96" t="s">
        <v>2503</v>
      </c>
      <c r="C767" s="96" t="s">
        <v>2346</v>
      </c>
      <c r="F767" s="97" t="s">
        <v>2346</v>
      </c>
      <c r="G767" s="98">
        <v>42.5</v>
      </c>
      <c r="H767" s="98">
        <v>6.6</v>
      </c>
      <c r="I767" s="98">
        <v>6.6</v>
      </c>
      <c r="J767" s="99">
        <v>0.77</v>
      </c>
      <c r="K767" s="99">
        <v>1.48</v>
      </c>
      <c r="L767" s="100">
        <v>-2</v>
      </c>
      <c r="M767" s="101">
        <v>43282</v>
      </c>
      <c r="N767" s="100">
        <v>-2</v>
      </c>
      <c r="O767" s="97" t="s">
        <v>2492</v>
      </c>
      <c r="P767" s="97" t="s">
        <v>3569</v>
      </c>
      <c r="Q767" s="102"/>
      <c r="R767" s="100">
        <v>-2.9200000000000004</v>
      </c>
      <c r="S767" s="102"/>
      <c r="T767" s="103">
        <v>3</v>
      </c>
      <c r="U767" s="103">
        <v>3</v>
      </c>
      <c r="V767" s="104">
        <v>2.6</v>
      </c>
      <c r="W767" s="105">
        <v>0.4</v>
      </c>
      <c r="X767" s="106">
        <v>111</v>
      </c>
      <c r="Y767" s="104">
        <v>0.4</v>
      </c>
      <c r="Z767" s="105">
        <v>0.06</v>
      </c>
      <c r="AA767" s="106">
        <v>17</v>
      </c>
    </row>
    <row r="768" spans="1:27" ht="15.75" customHeight="1" x14ac:dyDescent="0.25">
      <c r="A768" s="96" t="s">
        <v>2490</v>
      </c>
      <c r="B768" s="96" t="s">
        <v>2503</v>
      </c>
      <c r="C768" s="96" t="s">
        <v>2347</v>
      </c>
      <c r="F768" s="97" t="s">
        <v>2347</v>
      </c>
      <c r="G768" s="98">
        <v>37.5</v>
      </c>
      <c r="H768" s="98">
        <v>3.9</v>
      </c>
      <c r="I768" s="98">
        <v>3.9</v>
      </c>
      <c r="J768" s="99">
        <v>0.32</v>
      </c>
      <c r="K768" s="99">
        <v>1.25</v>
      </c>
      <c r="L768" s="100">
        <v>-2</v>
      </c>
      <c r="M768" s="101">
        <v>43282</v>
      </c>
      <c r="N768" s="100">
        <v>-2</v>
      </c>
      <c r="O768" s="97" t="s">
        <v>2492</v>
      </c>
      <c r="P768" s="97" t="s">
        <v>3570</v>
      </c>
      <c r="Q768" s="102"/>
      <c r="R768" s="100">
        <v>-2.6700000000000004</v>
      </c>
      <c r="S768" s="102"/>
      <c r="T768" s="103">
        <v>2.84</v>
      </c>
      <c r="U768" s="103">
        <v>2.84</v>
      </c>
      <c r="V768" s="104">
        <v>2</v>
      </c>
      <c r="W768" s="105">
        <v>0.54</v>
      </c>
      <c r="X768" s="106">
        <v>75</v>
      </c>
      <c r="Y768" s="104">
        <v>0.5</v>
      </c>
      <c r="Z768" s="105">
        <v>0.14000000000000001</v>
      </c>
      <c r="AA768" s="106">
        <v>19</v>
      </c>
    </row>
    <row r="769" spans="1:27" ht="15.75" customHeight="1" x14ac:dyDescent="0.25">
      <c r="A769" s="96" t="s">
        <v>2490</v>
      </c>
      <c r="B769" s="96" t="s">
        <v>2503</v>
      </c>
      <c r="C769" s="96" t="s">
        <v>2348</v>
      </c>
      <c r="F769" s="97" t="s">
        <v>2348</v>
      </c>
      <c r="G769" s="98">
        <v>47.5</v>
      </c>
      <c r="H769" s="98">
        <v>3.7</v>
      </c>
      <c r="I769" s="98">
        <v>3.7</v>
      </c>
      <c r="J769" s="99">
        <v>0.64</v>
      </c>
      <c r="K769" s="99">
        <v>1.08</v>
      </c>
      <c r="L769" s="100">
        <v>-2</v>
      </c>
      <c r="M769" s="101">
        <v>43282</v>
      </c>
      <c r="N769" s="100">
        <v>-2</v>
      </c>
      <c r="O769" s="97" t="s">
        <v>2492</v>
      </c>
      <c r="P769" s="97" t="s">
        <v>3571</v>
      </c>
      <c r="Q769" s="102"/>
      <c r="R769" s="100">
        <v>-2.6700000000000004</v>
      </c>
      <c r="S769" s="102"/>
      <c r="T769" s="103">
        <v>2.69</v>
      </c>
      <c r="U769" s="103">
        <v>2.69</v>
      </c>
      <c r="V769" s="104">
        <v>1.3</v>
      </c>
      <c r="W769" s="105">
        <v>0.36</v>
      </c>
      <c r="X769" s="106">
        <v>62</v>
      </c>
      <c r="Y769" s="104">
        <v>0</v>
      </c>
      <c r="Z769" s="105">
        <v>0.01</v>
      </c>
      <c r="AA769" s="106">
        <v>0</v>
      </c>
    </row>
    <row r="770" spans="1:27" ht="15.75" customHeight="1" x14ac:dyDescent="0.25">
      <c r="A770" s="96" t="s">
        <v>2490</v>
      </c>
      <c r="B770" s="96" t="s">
        <v>2503</v>
      </c>
      <c r="C770" s="96" t="s">
        <v>2349</v>
      </c>
      <c r="F770" s="97" t="s">
        <v>2349</v>
      </c>
      <c r="G770" s="98">
        <v>43</v>
      </c>
      <c r="H770" s="98">
        <v>4.8</v>
      </c>
      <c r="I770" s="98">
        <v>4.8</v>
      </c>
      <c r="J770" s="99">
        <v>0.43</v>
      </c>
      <c r="K770" s="99">
        <v>1.42</v>
      </c>
      <c r="L770" s="100">
        <v>-2</v>
      </c>
      <c r="M770" s="101">
        <v>43282</v>
      </c>
      <c r="N770" s="100">
        <v>-2</v>
      </c>
      <c r="O770" s="97" t="s">
        <v>2492</v>
      </c>
      <c r="P770" s="97" t="s">
        <v>3572</v>
      </c>
      <c r="Q770" s="102"/>
      <c r="R770" s="100">
        <v>-2.6700000000000004</v>
      </c>
      <c r="S770" s="102"/>
      <c r="T770" s="103">
        <v>3</v>
      </c>
      <c r="U770" s="103">
        <v>3</v>
      </c>
      <c r="V770" s="104">
        <v>2.7</v>
      </c>
      <c r="W770" s="105">
        <v>0.56999999999999995</v>
      </c>
      <c r="X770" s="106">
        <v>116</v>
      </c>
      <c r="Y770" s="104">
        <v>0.6</v>
      </c>
      <c r="Z770" s="105">
        <v>0.12</v>
      </c>
      <c r="AA770" s="106">
        <v>26</v>
      </c>
    </row>
    <row r="771" spans="1:27" ht="15.75" customHeight="1" x14ac:dyDescent="0.25">
      <c r="A771" s="96" t="s">
        <v>2490</v>
      </c>
      <c r="B771" s="96" t="s">
        <v>2503</v>
      </c>
      <c r="C771" s="96" t="s">
        <v>2400</v>
      </c>
      <c r="F771" s="97" t="s">
        <v>2400</v>
      </c>
      <c r="G771" s="98">
        <v>43</v>
      </c>
      <c r="H771" s="98">
        <v>5.3</v>
      </c>
      <c r="I771" s="98">
        <v>5.3</v>
      </c>
      <c r="J771" s="99">
        <v>0.54</v>
      </c>
      <c r="K771" s="99">
        <v>0.95</v>
      </c>
      <c r="L771" s="100">
        <v>-2</v>
      </c>
      <c r="M771" s="101">
        <v>43282</v>
      </c>
      <c r="N771" s="100">
        <v>-2</v>
      </c>
      <c r="O771" s="97" t="s">
        <v>2492</v>
      </c>
      <c r="P771" s="97" t="s">
        <v>3573</v>
      </c>
      <c r="Q771" s="102"/>
      <c r="R771" s="100">
        <v>-2.9200000000000004</v>
      </c>
      <c r="S771" s="102"/>
      <c r="T771" s="103">
        <v>2.35</v>
      </c>
      <c r="U771" s="103">
        <v>2.35</v>
      </c>
      <c r="V771" s="104">
        <v>1.6</v>
      </c>
      <c r="W771" s="105">
        <v>0.3</v>
      </c>
      <c r="X771" s="106">
        <v>69</v>
      </c>
      <c r="Y771" s="104">
        <v>1</v>
      </c>
      <c r="Z771" s="105">
        <v>0.2</v>
      </c>
      <c r="AA771" s="106">
        <v>43</v>
      </c>
    </row>
    <row r="772" spans="1:27" ht="15.75" customHeight="1" x14ac:dyDescent="0.25">
      <c r="A772" s="96" t="s">
        <v>2490</v>
      </c>
      <c r="B772" s="96" t="s">
        <v>2503</v>
      </c>
      <c r="C772" s="96" t="s">
        <v>2423</v>
      </c>
      <c r="F772" s="97" t="s">
        <v>2423</v>
      </c>
      <c r="G772" s="98">
        <v>48</v>
      </c>
      <c r="H772" s="98">
        <v>3.4</v>
      </c>
      <c r="I772" s="98">
        <v>3.4</v>
      </c>
      <c r="J772" s="99">
        <v>0.68</v>
      </c>
      <c r="K772" s="99">
        <v>1.54</v>
      </c>
      <c r="L772" s="100">
        <v>-2</v>
      </c>
      <c r="M772" s="101">
        <v>43282</v>
      </c>
      <c r="N772" s="100">
        <v>-2</v>
      </c>
      <c r="O772" s="97" t="s">
        <v>2492</v>
      </c>
      <c r="P772" s="97" t="s">
        <v>3574</v>
      </c>
      <c r="Q772" s="102"/>
      <c r="R772" s="100">
        <v>-2.6700000000000004</v>
      </c>
      <c r="S772" s="102"/>
      <c r="T772" s="103">
        <v>2.39</v>
      </c>
      <c r="U772" s="103">
        <v>2.39</v>
      </c>
      <c r="V772" s="104">
        <v>1.5</v>
      </c>
      <c r="W772" s="105">
        <v>0.46</v>
      </c>
      <c r="X772" s="106">
        <v>72</v>
      </c>
      <c r="Y772" s="104">
        <v>0</v>
      </c>
      <c r="Z772" s="105">
        <v>0</v>
      </c>
      <c r="AA772" s="106">
        <v>0</v>
      </c>
    </row>
    <row r="773" spans="1:27" ht="15.75" customHeight="1" x14ac:dyDescent="0.25">
      <c r="A773" s="96" t="s">
        <v>2490</v>
      </c>
      <c r="B773" s="96" t="s">
        <v>2503</v>
      </c>
      <c r="C773" s="96" t="s">
        <v>2434</v>
      </c>
      <c r="F773" s="97" t="s">
        <v>2434</v>
      </c>
      <c r="G773" s="98">
        <v>25</v>
      </c>
      <c r="H773" s="98">
        <v>8.3000000000000007</v>
      </c>
      <c r="I773" s="98">
        <v>8.3000000000000007</v>
      </c>
      <c r="J773" s="99">
        <v>0.68</v>
      </c>
      <c r="K773" s="99">
        <v>1.49</v>
      </c>
      <c r="L773" s="100">
        <v>-1.98</v>
      </c>
      <c r="M773" s="101">
        <v>43282</v>
      </c>
      <c r="N773" s="100">
        <v>-1.98</v>
      </c>
      <c r="O773" s="97" t="s">
        <v>2492</v>
      </c>
      <c r="P773" s="97" t="s">
        <v>3575</v>
      </c>
      <c r="Q773" s="102"/>
      <c r="R773" s="100">
        <v>-2.9200000000000004</v>
      </c>
      <c r="S773" s="102"/>
      <c r="T773" s="103">
        <v>3</v>
      </c>
      <c r="U773" s="103">
        <v>3</v>
      </c>
      <c r="V773" s="104">
        <v>3.8</v>
      </c>
      <c r="W773" s="105">
        <v>0.47</v>
      </c>
      <c r="X773" s="106">
        <v>95</v>
      </c>
      <c r="Y773" s="104">
        <v>1.7</v>
      </c>
      <c r="Z773" s="105">
        <v>0.21</v>
      </c>
      <c r="AA773" s="106">
        <v>43</v>
      </c>
    </row>
    <row r="774" spans="1:27" ht="15.75" customHeight="1" x14ac:dyDescent="0.25">
      <c r="A774" s="96" t="s">
        <v>2490</v>
      </c>
      <c r="B774" s="96" t="s">
        <v>2503</v>
      </c>
      <c r="C774" s="96" t="s">
        <v>2435</v>
      </c>
      <c r="F774" s="97" t="s">
        <v>2435</v>
      </c>
      <c r="G774" s="98">
        <v>24</v>
      </c>
      <c r="H774" s="98">
        <v>9.9</v>
      </c>
      <c r="I774" s="98">
        <v>9.9</v>
      </c>
      <c r="J774" s="99">
        <v>0.77</v>
      </c>
      <c r="K774" s="99">
        <v>1.85</v>
      </c>
      <c r="L774" s="100">
        <v>-1.98</v>
      </c>
      <c r="M774" s="101">
        <v>43282</v>
      </c>
      <c r="N774" s="100">
        <v>-1.98</v>
      </c>
      <c r="O774" s="97" t="s">
        <v>2492</v>
      </c>
      <c r="P774" s="97" t="s">
        <v>3576</v>
      </c>
      <c r="Q774" s="102"/>
      <c r="R774" s="100">
        <v>-2.9200000000000004</v>
      </c>
      <c r="S774" s="102"/>
      <c r="T774" s="103">
        <v>3</v>
      </c>
      <c r="U774" s="103">
        <v>3</v>
      </c>
      <c r="V774" s="104">
        <v>5.5</v>
      </c>
      <c r="W774" s="105">
        <v>0.56000000000000005</v>
      </c>
      <c r="X774" s="106">
        <v>132</v>
      </c>
      <c r="Y774" s="104">
        <v>1.4</v>
      </c>
      <c r="Z774" s="105">
        <v>0.14000000000000001</v>
      </c>
      <c r="AA774" s="106">
        <v>34</v>
      </c>
    </row>
    <row r="775" spans="1:27" ht="15.75" customHeight="1" x14ac:dyDescent="0.25">
      <c r="A775" s="96" t="s">
        <v>2490</v>
      </c>
      <c r="B775" s="96" t="s">
        <v>2503</v>
      </c>
      <c r="C775" s="96" t="s">
        <v>2436</v>
      </c>
      <c r="F775" s="97" t="s">
        <v>2436</v>
      </c>
      <c r="G775" s="98">
        <v>13</v>
      </c>
      <c r="H775" s="98">
        <v>8.5</v>
      </c>
      <c r="I775" s="98">
        <v>8.5</v>
      </c>
      <c r="J775" s="99">
        <v>0.51</v>
      </c>
      <c r="K775" s="99">
        <v>0.96</v>
      </c>
      <c r="L775" s="100">
        <v>-1.98</v>
      </c>
      <c r="M775" s="101">
        <v>43282</v>
      </c>
      <c r="N775" s="100">
        <v>-1.98</v>
      </c>
      <c r="O775" s="97" t="s">
        <v>2492</v>
      </c>
      <c r="P775" s="97" t="s">
        <v>3577</v>
      </c>
      <c r="Q775" s="102"/>
      <c r="R775" s="100">
        <v>-2.9200000000000004</v>
      </c>
      <c r="S775" s="102"/>
      <c r="T775" s="103">
        <v>3</v>
      </c>
      <c r="U775" s="103">
        <v>3</v>
      </c>
      <c r="V775" s="104">
        <v>2.4</v>
      </c>
      <c r="W775" s="105">
        <v>0.28000000000000003</v>
      </c>
      <c r="X775" s="106">
        <v>31</v>
      </c>
      <c r="Y775" s="104">
        <v>1.7</v>
      </c>
      <c r="Z775" s="105">
        <v>0.2</v>
      </c>
      <c r="AA775" s="106">
        <v>22</v>
      </c>
    </row>
    <row r="776" spans="1:27" ht="15.75" customHeight="1" x14ac:dyDescent="0.25">
      <c r="A776" s="96" t="s">
        <v>2490</v>
      </c>
      <c r="B776" s="96" t="s">
        <v>2503</v>
      </c>
      <c r="C776" s="96" t="s">
        <v>2437</v>
      </c>
      <c r="F776" s="97" t="s">
        <v>2437</v>
      </c>
      <c r="G776" s="98">
        <v>14.5</v>
      </c>
      <c r="H776" s="98">
        <v>22</v>
      </c>
      <c r="I776" s="98">
        <v>22</v>
      </c>
      <c r="J776" s="99">
        <v>0.5</v>
      </c>
      <c r="K776" s="99">
        <v>0.88</v>
      </c>
      <c r="L776" s="100">
        <v>-1.98</v>
      </c>
      <c r="M776" s="101">
        <v>43282</v>
      </c>
      <c r="N776" s="100">
        <v>-1.98</v>
      </c>
      <c r="O776" s="97" t="s">
        <v>2492</v>
      </c>
      <c r="P776" s="97" t="s">
        <v>3578</v>
      </c>
      <c r="Q776" s="102"/>
      <c r="R776" s="100">
        <v>-2.9200000000000004</v>
      </c>
      <c r="S776" s="102"/>
      <c r="T776" s="103">
        <v>3</v>
      </c>
      <c r="U776" s="103">
        <v>3</v>
      </c>
      <c r="V776" s="104">
        <v>5.6</v>
      </c>
      <c r="W776" s="105">
        <v>0.26</v>
      </c>
      <c r="X776" s="106">
        <v>81</v>
      </c>
      <c r="Y776" s="104">
        <v>5.2</v>
      </c>
      <c r="Z776" s="105">
        <v>0.24</v>
      </c>
      <c r="AA776" s="106">
        <v>75</v>
      </c>
    </row>
    <row r="777" spans="1:27" ht="15.75" customHeight="1" x14ac:dyDescent="0.25">
      <c r="A777" s="96" t="s">
        <v>2490</v>
      </c>
      <c r="B777" s="96" t="s">
        <v>2503</v>
      </c>
      <c r="C777" s="96" t="s">
        <v>2438</v>
      </c>
      <c r="F777" s="97" t="s">
        <v>2438</v>
      </c>
      <c r="G777" s="98">
        <v>13</v>
      </c>
      <c r="H777" s="98">
        <v>18.600000000000001</v>
      </c>
      <c r="I777" s="98">
        <v>18.600000000000001</v>
      </c>
      <c r="J777" s="99">
        <v>0.52</v>
      </c>
      <c r="K777" s="99">
        <v>0.7</v>
      </c>
      <c r="L777" s="100">
        <v>-1.98</v>
      </c>
      <c r="M777" s="101">
        <v>43282</v>
      </c>
      <c r="N777" s="100">
        <v>-1.98</v>
      </c>
      <c r="O777" s="97" t="s">
        <v>2492</v>
      </c>
      <c r="P777" s="97" t="s">
        <v>3579</v>
      </c>
      <c r="Q777" s="102"/>
      <c r="R777" s="100">
        <v>-2.9200000000000004</v>
      </c>
      <c r="S777" s="102"/>
      <c r="T777" s="103">
        <v>3</v>
      </c>
      <c r="U777" s="103">
        <v>3</v>
      </c>
      <c r="V777" s="104">
        <v>3.3</v>
      </c>
      <c r="W777" s="105">
        <v>0.18</v>
      </c>
      <c r="X777" s="106">
        <v>43</v>
      </c>
      <c r="Y777" s="104">
        <v>2.8</v>
      </c>
      <c r="Z777" s="105">
        <v>0.15</v>
      </c>
      <c r="AA777" s="106">
        <v>36</v>
      </c>
    </row>
    <row r="778" spans="1:27" ht="15.75" customHeight="1" x14ac:dyDescent="0.25">
      <c r="A778" s="96" t="s">
        <v>2490</v>
      </c>
      <c r="B778" s="96" t="s">
        <v>2503</v>
      </c>
      <c r="C778" s="96" t="s">
        <v>2432</v>
      </c>
      <c r="F778" s="97" t="s">
        <v>2432</v>
      </c>
      <c r="G778" s="98">
        <v>15</v>
      </c>
      <c r="H778" s="98">
        <v>2.7</v>
      </c>
      <c r="I778" s="98">
        <v>2.7</v>
      </c>
      <c r="J778" s="99">
        <v>0.2</v>
      </c>
      <c r="K778" s="99">
        <v>0.38</v>
      </c>
      <c r="L778" s="100">
        <v>-1.98</v>
      </c>
      <c r="M778" s="101">
        <v>43282</v>
      </c>
      <c r="N778" s="100">
        <v>-1.98</v>
      </c>
      <c r="O778" s="97" t="s">
        <v>2492</v>
      </c>
      <c r="P778" s="97" t="s">
        <v>3580</v>
      </c>
      <c r="Q778" s="102"/>
      <c r="R778" s="100">
        <v>-2.6700000000000004</v>
      </c>
      <c r="S778" s="102"/>
      <c r="T778" s="103">
        <v>1.69</v>
      </c>
      <c r="U778" s="103">
        <v>1.69</v>
      </c>
      <c r="V778" s="104">
        <v>0.4</v>
      </c>
      <c r="W778" s="105">
        <v>0.16</v>
      </c>
      <c r="X778" s="106">
        <v>6</v>
      </c>
      <c r="Y778" s="104">
        <v>0.4</v>
      </c>
      <c r="Z778" s="105">
        <v>0.15</v>
      </c>
      <c r="AA778" s="106">
        <v>6</v>
      </c>
    </row>
    <row r="779" spans="1:27" ht="15.75" customHeight="1" x14ac:dyDescent="0.25">
      <c r="A779" s="96" t="s">
        <v>2490</v>
      </c>
      <c r="B779" s="96" t="s">
        <v>2503</v>
      </c>
      <c r="C779" s="96" t="s">
        <v>2433</v>
      </c>
      <c r="F779" s="97" t="s">
        <v>2433</v>
      </c>
      <c r="G779" s="98">
        <v>16</v>
      </c>
      <c r="H779" s="98">
        <v>6.6</v>
      </c>
      <c r="I779" s="98">
        <v>6.6</v>
      </c>
      <c r="J779" s="99">
        <v>0.49</v>
      </c>
      <c r="K779" s="99">
        <v>0.79</v>
      </c>
      <c r="L779" s="100">
        <v>-1.98</v>
      </c>
      <c r="M779" s="101">
        <v>43282</v>
      </c>
      <c r="N779" s="100">
        <v>-1.98</v>
      </c>
      <c r="O779" s="97" t="s">
        <v>2492</v>
      </c>
      <c r="P779" s="97" t="s">
        <v>3581</v>
      </c>
      <c r="Q779" s="102"/>
      <c r="R779" s="100">
        <v>-2.6700000000000004</v>
      </c>
      <c r="S779" s="102"/>
      <c r="T779" s="103">
        <v>3</v>
      </c>
      <c r="U779" s="103">
        <v>3</v>
      </c>
      <c r="V779" s="104">
        <v>1.7</v>
      </c>
      <c r="W779" s="105">
        <v>0.26</v>
      </c>
      <c r="X779" s="106">
        <v>27</v>
      </c>
      <c r="Y779" s="104">
        <v>1</v>
      </c>
      <c r="Z779" s="105">
        <v>0.15</v>
      </c>
      <c r="AA779" s="106">
        <v>16</v>
      </c>
    </row>
    <row r="780" spans="1:27" ht="15.75" customHeight="1" x14ac:dyDescent="0.25">
      <c r="A780" s="96" t="s">
        <v>2490</v>
      </c>
      <c r="B780" s="96" t="s">
        <v>2503</v>
      </c>
      <c r="C780" s="96" t="s">
        <v>2431</v>
      </c>
      <c r="F780" s="97" t="s">
        <v>2431</v>
      </c>
      <c r="G780" s="98">
        <v>16</v>
      </c>
      <c r="H780" s="98">
        <v>7.3</v>
      </c>
      <c r="I780" s="98">
        <v>7.3</v>
      </c>
      <c r="J780" s="99">
        <v>0.47</v>
      </c>
      <c r="K780" s="99">
        <v>0.83</v>
      </c>
      <c r="L780" s="100">
        <v>-1.98</v>
      </c>
      <c r="M780" s="101">
        <v>43282</v>
      </c>
      <c r="N780" s="100">
        <v>-1.98</v>
      </c>
      <c r="O780" s="97" t="s">
        <v>2492</v>
      </c>
      <c r="P780" s="97" t="s">
        <v>3582</v>
      </c>
      <c r="Q780" s="102"/>
      <c r="R780" s="100">
        <v>-2.6700000000000004</v>
      </c>
      <c r="S780" s="102"/>
      <c r="T780" s="103">
        <v>3</v>
      </c>
      <c r="U780" s="103">
        <v>3</v>
      </c>
      <c r="V780" s="104">
        <v>2.1</v>
      </c>
      <c r="W780" s="105">
        <v>0.28999999999999998</v>
      </c>
      <c r="X780" s="106">
        <v>34</v>
      </c>
      <c r="Y780" s="104">
        <v>1.1000000000000001</v>
      </c>
      <c r="Z780" s="105">
        <v>0.16</v>
      </c>
      <c r="AA780" s="106">
        <v>18</v>
      </c>
    </row>
    <row r="781" spans="1:27" ht="15.75" customHeight="1" x14ac:dyDescent="0.25">
      <c r="A781" s="96" t="s">
        <v>2490</v>
      </c>
      <c r="B781" s="96" t="s">
        <v>2503</v>
      </c>
      <c r="C781" s="96" t="s">
        <v>2371</v>
      </c>
      <c r="F781" s="97" t="s">
        <v>2371</v>
      </c>
      <c r="G781" s="98">
        <v>27.5</v>
      </c>
      <c r="H781" s="98">
        <v>3.3</v>
      </c>
      <c r="I781" s="98">
        <v>3.3</v>
      </c>
      <c r="J781" s="99">
        <v>0.28000000000000003</v>
      </c>
      <c r="K781" s="99">
        <v>0.72</v>
      </c>
      <c r="L781" s="100">
        <v>-1.98</v>
      </c>
      <c r="M781" s="101">
        <v>43282</v>
      </c>
      <c r="N781" s="100">
        <v>-1.98</v>
      </c>
      <c r="O781" s="97" t="s">
        <v>2492</v>
      </c>
      <c r="P781" s="97" t="s">
        <v>3583</v>
      </c>
      <c r="Q781" s="102"/>
      <c r="R781" s="100">
        <v>-2.52</v>
      </c>
      <c r="S781" s="102"/>
      <c r="T781" s="103">
        <v>2</v>
      </c>
      <c r="U781" s="103">
        <v>2</v>
      </c>
      <c r="V781" s="104">
        <v>0.9</v>
      </c>
      <c r="W781" s="105">
        <v>0.27</v>
      </c>
      <c r="X781" s="106">
        <v>25</v>
      </c>
      <c r="Y781" s="104">
        <v>0.5</v>
      </c>
      <c r="Z781" s="105">
        <v>0.16</v>
      </c>
      <c r="AA781" s="106">
        <v>14</v>
      </c>
    </row>
    <row r="782" spans="1:27" ht="15.75" customHeight="1" x14ac:dyDescent="0.25">
      <c r="A782" s="96" t="s">
        <v>2490</v>
      </c>
      <c r="B782" s="96" t="s">
        <v>2503</v>
      </c>
      <c r="C782" s="96" t="s">
        <v>2372</v>
      </c>
      <c r="F782" s="97" t="s">
        <v>2372</v>
      </c>
      <c r="G782" s="98">
        <v>31.5</v>
      </c>
      <c r="H782" s="98">
        <v>2.4</v>
      </c>
      <c r="I782" s="98">
        <v>2.4</v>
      </c>
      <c r="J782" s="99">
        <v>0.22</v>
      </c>
      <c r="K782" s="99">
        <v>0.82</v>
      </c>
      <c r="L782" s="100">
        <v>-1.98</v>
      </c>
      <c r="M782" s="101">
        <v>43282</v>
      </c>
      <c r="N782" s="100">
        <v>-1.98</v>
      </c>
      <c r="O782" s="97" t="s">
        <v>2492</v>
      </c>
      <c r="P782" s="97" t="s">
        <v>3584</v>
      </c>
      <c r="Q782" s="102"/>
      <c r="R782" s="100">
        <v>-2.52</v>
      </c>
      <c r="S782" s="102"/>
      <c r="T782" s="103">
        <v>1.92</v>
      </c>
      <c r="U782" s="103">
        <v>1.92</v>
      </c>
      <c r="V782" s="104">
        <v>0.9</v>
      </c>
      <c r="W782" s="105">
        <v>0.41</v>
      </c>
      <c r="X782" s="106">
        <v>28</v>
      </c>
      <c r="Y782" s="104">
        <v>0.4</v>
      </c>
      <c r="Z782" s="105">
        <v>0.21</v>
      </c>
      <c r="AA782" s="106">
        <v>13</v>
      </c>
    </row>
    <row r="783" spans="1:27" ht="15.75" customHeight="1" x14ac:dyDescent="0.25">
      <c r="A783" s="96" t="s">
        <v>2490</v>
      </c>
      <c r="B783" s="96" t="s">
        <v>2503</v>
      </c>
      <c r="C783" s="96" t="s">
        <v>2373</v>
      </c>
      <c r="F783" s="97" t="s">
        <v>2373</v>
      </c>
      <c r="G783" s="98">
        <v>54</v>
      </c>
      <c r="H783" s="98">
        <v>1.4</v>
      </c>
      <c r="I783" s="98">
        <v>1.4</v>
      </c>
      <c r="J783" s="99">
        <v>0.19</v>
      </c>
      <c r="K783" s="99">
        <v>0.95</v>
      </c>
      <c r="L783" s="100">
        <v>-1.98</v>
      </c>
      <c r="M783" s="101">
        <v>43282</v>
      </c>
      <c r="N783" s="100">
        <v>-1.98</v>
      </c>
      <c r="O783" s="97" t="s">
        <v>3253</v>
      </c>
      <c r="P783" s="97" t="s">
        <v>3585</v>
      </c>
      <c r="Q783" s="102"/>
      <c r="R783" s="100">
        <v>-2.52</v>
      </c>
      <c r="S783" s="102"/>
      <c r="T783" s="103"/>
      <c r="U783" s="103"/>
      <c r="V783" s="104">
        <v>0.7</v>
      </c>
      <c r="W783" s="105">
        <v>0.53</v>
      </c>
      <c r="X783" s="106">
        <v>38</v>
      </c>
      <c r="Y783" s="104">
        <v>0.4</v>
      </c>
      <c r="Z783" s="105">
        <v>0.32</v>
      </c>
      <c r="AA783" s="106">
        <v>22</v>
      </c>
    </row>
    <row r="784" spans="1:27" ht="15.75" customHeight="1" x14ac:dyDescent="0.25">
      <c r="A784" s="96" t="s">
        <v>2490</v>
      </c>
      <c r="B784" s="96" t="s">
        <v>2503</v>
      </c>
      <c r="C784" s="96" t="s">
        <v>2374</v>
      </c>
      <c r="F784" s="97" t="s">
        <v>2374</v>
      </c>
      <c r="G784" s="98">
        <v>73.5</v>
      </c>
      <c r="H784" s="98">
        <v>1</v>
      </c>
      <c r="I784" s="98">
        <v>1</v>
      </c>
      <c r="J784" s="99">
        <v>0.1</v>
      </c>
      <c r="K784" s="99">
        <v>0.38</v>
      </c>
      <c r="L784" s="100">
        <v>-1.98</v>
      </c>
      <c r="M784" s="101">
        <v>43282</v>
      </c>
      <c r="N784" s="100">
        <v>-1.98</v>
      </c>
      <c r="O784" s="97" t="s">
        <v>3253</v>
      </c>
      <c r="P784" s="97" t="s">
        <v>3586</v>
      </c>
      <c r="Q784" s="102"/>
      <c r="R784" s="100">
        <v>-2.52</v>
      </c>
      <c r="S784" s="102"/>
      <c r="T784" s="103"/>
      <c r="U784" s="103"/>
      <c r="V784" s="104">
        <v>0.2</v>
      </c>
      <c r="W784" s="105">
        <v>0.18</v>
      </c>
      <c r="X784" s="106">
        <v>15</v>
      </c>
      <c r="Y784" s="104">
        <v>0.2</v>
      </c>
      <c r="Z784" s="105">
        <v>0.18</v>
      </c>
      <c r="AA784" s="106">
        <v>15</v>
      </c>
    </row>
    <row r="785" spans="1:27" ht="15.75" customHeight="1" x14ac:dyDescent="0.25">
      <c r="A785" s="96" t="s">
        <v>2490</v>
      </c>
      <c r="B785" s="96" t="s">
        <v>2503</v>
      </c>
      <c r="C785" s="96" t="s">
        <v>2375</v>
      </c>
      <c r="F785" s="97" t="s">
        <v>2375</v>
      </c>
      <c r="G785" s="98">
        <v>30</v>
      </c>
      <c r="H785" s="98">
        <v>3</v>
      </c>
      <c r="I785" s="98">
        <v>3</v>
      </c>
      <c r="J785" s="99">
        <v>0.42</v>
      </c>
      <c r="K785" s="99">
        <v>1.1499999999999999</v>
      </c>
      <c r="L785" s="100">
        <v>-1.98</v>
      </c>
      <c r="M785" s="101">
        <v>43282</v>
      </c>
      <c r="N785" s="100">
        <v>-1.98</v>
      </c>
      <c r="O785" s="97" t="s">
        <v>2492</v>
      </c>
      <c r="P785" s="97" t="s">
        <v>3587</v>
      </c>
      <c r="Q785" s="102"/>
      <c r="R785" s="100">
        <v>-2.52</v>
      </c>
      <c r="S785" s="102"/>
      <c r="T785" s="103">
        <v>2</v>
      </c>
      <c r="U785" s="103">
        <v>2</v>
      </c>
      <c r="V785" s="104">
        <v>1.2</v>
      </c>
      <c r="W785" s="105">
        <v>0.43</v>
      </c>
      <c r="X785" s="106">
        <v>36</v>
      </c>
      <c r="Y785" s="104">
        <v>0.2</v>
      </c>
      <c r="Z785" s="105">
        <v>0.08</v>
      </c>
      <c r="AA785" s="106">
        <v>6</v>
      </c>
    </row>
    <row r="786" spans="1:27" ht="15.75" customHeight="1" x14ac:dyDescent="0.25">
      <c r="A786" s="96" t="s">
        <v>2490</v>
      </c>
      <c r="B786" s="96" t="s">
        <v>2503</v>
      </c>
      <c r="C786" s="96" t="s">
        <v>2376</v>
      </c>
      <c r="F786" s="97" t="s">
        <v>2376</v>
      </c>
      <c r="G786" s="98">
        <v>47</v>
      </c>
      <c r="H786" s="98">
        <v>2.7</v>
      </c>
      <c r="I786" s="98">
        <v>2.7</v>
      </c>
      <c r="J786" s="99">
        <v>0.35</v>
      </c>
      <c r="K786" s="99">
        <v>1</v>
      </c>
      <c r="L786" s="100">
        <v>-1.97</v>
      </c>
      <c r="M786" s="101">
        <v>43282</v>
      </c>
      <c r="N786" s="100">
        <v>-1.97</v>
      </c>
      <c r="O786" s="97" t="s">
        <v>2492</v>
      </c>
      <c r="P786" s="97" t="s">
        <v>3588</v>
      </c>
      <c r="Q786" s="102"/>
      <c r="R786" s="100">
        <v>-2.52</v>
      </c>
      <c r="S786" s="102"/>
      <c r="T786" s="103">
        <v>2</v>
      </c>
      <c r="U786" s="103">
        <v>2</v>
      </c>
      <c r="V786" s="104">
        <v>1</v>
      </c>
      <c r="W786" s="105">
        <v>0.39</v>
      </c>
      <c r="X786" s="106">
        <v>47</v>
      </c>
      <c r="Y786" s="104">
        <v>0.3</v>
      </c>
      <c r="Z786" s="105">
        <v>0.13</v>
      </c>
      <c r="AA786" s="106">
        <v>14</v>
      </c>
    </row>
    <row r="787" spans="1:27" ht="15.75" customHeight="1" x14ac:dyDescent="0.25">
      <c r="A787" s="96" t="s">
        <v>2490</v>
      </c>
      <c r="B787" s="96" t="s">
        <v>2503</v>
      </c>
      <c r="C787" s="96" t="s">
        <v>2377</v>
      </c>
      <c r="F787" s="97" t="s">
        <v>2377</v>
      </c>
      <c r="G787" s="98">
        <v>38.5</v>
      </c>
      <c r="H787" s="98">
        <v>3.5</v>
      </c>
      <c r="I787" s="98">
        <v>3.5</v>
      </c>
      <c r="J787" s="99">
        <v>0.53</v>
      </c>
      <c r="K787" s="99">
        <v>1.07</v>
      </c>
      <c r="L787" s="100">
        <v>-1.97</v>
      </c>
      <c r="M787" s="101">
        <v>43282</v>
      </c>
      <c r="N787" s="100">
        <v>-1.97</v>
      </c>
      <c r="O787" s="97" t="s">
        <v>2492</v>
      </c>
      <c r="P787" s="97" t="s">
        <v>3589</v>
      </c>
      <c r="Q787" s="102"/>
      <c r="R787" s="100">
        <v>-2.52</v>
      </c>
      <c r="S787" s="102"/>
      <c r="T787" s="103">
        <v>2</v>
      </c>
      <c r="U787" s="103">
        <v>2</v>
      </c>
      <c r="V787" s="104">
        <v>1</v>
      </c>
      <c r="W787" s="105">
        <v>0.28999999999999998</v>
      </c>
      <c r="X787" s="106">
        <v>39</v>
      </c>
      <c r="Y787" s="104">
        <v>0.2</v>
      </c>
      <c r="Z787" s="105">
        <v>7.0000000000000007E-2</v>
      </c>
      <c r="AA787" s="106">
        <v>8</v>
      </c>
    </row>
    <row r="788" spans="1:27" ht="15.75" customHeight="1" x14ac:dyDescent="0.25">
      <c r="A788" s="96" t="s">
        <v>2490</v>
      </c>
      <c r="B788" s="96" t="s">
        <v>2503</v>
      </c>
      <c r="C788" s="96" t="s">
        <v>2381</v>
      </c>
      <c r="F788" s="97" t="s">
        <v>2381</v>
      </c>
      <c r="G788" s="98">
        <v>55.5</v>
      </c>
      <c r="H788" s="98">
        <v>3.2</v>
      </c>
      <c r="I788" s="98">
        <v>3.2</v>
      </c>
      <c r="J788" s="99">
        <v>0.66</v>
      </c>
      <c r="K788" s="99">
        <v>0.96</v>
      </c>
      <c r="L788" s="100">
        <v>-1.97</v>
      </c>
      <c r="M788" s="101">
        <v>43282</v>
      </c>
      <c r="N788" s="100">
        <v>-1.97</v>
      </c>
      <c r="O788" s="97" t="s">
        <v>2492</v>
      </c>
      <c r="P788" s="97" t="s">
        <v>3590</v>
      </c>
      <c r="Q788" s="102"/>
      <c r="R788" s="100">
        <v>-2.6700000000000004</v>
      </c>
      <c r="S788" s="102"/>
      <c r="T788" s="103">
        <v>2</v>
      </c>
      <c r="U788" s="103">
        <v>2</v>
      </c>
      <c r="V788" s="104">
        <v>0.5</v>
      </c>
      <c r="W788" s="105">
        <v>0.17</v>
      </c>
      <c r="X788" s="106">
        <v>28</v>
      </c>
      <c r="Y788" s="104">
        <v>0.1</v>
      </c>
      <c r="Z788" s="105">
        <v>0.03</v>
      </c>
      <c r="AA788" s="106">
        <v>6</v>
      </c>
    </row>
    <row r="789" spans="1:27" ht="15.75" customHeight="1" x14ac:dyDescent="0.25">
      <c r="A789" s="96" t="s">
        <v>2490</v>
      </c>
      <c r="B789" s="96" t="s">
        <v>2503</v>
      </c>
      <c r="C789" s="96" t="s">
        <v>2382</v>
      </c>
      <c r="F789" s="97" t="s">
        <v>2382</v>
      </c>
      <c r="G789" s="98">
        <v>50</v>
      </c>
      <c r="H789" s="98">
        <v>3.2</v>
      </c>
      <c r="I789" s="98">
        <v>3.2</v>
      </c>
      <c r="J789" s="99">
        <v>0.27</v>
      </c>
      <c r="K789" s="99">
        <v>1.03</v>
      </c>
      <c r="L789" s="100">
        <v>-1.97</v>
      </c>
      <c r="M789" s="101">
        <v>43282</v>
      </c>
      <c r="N789" s="100">
        <v>-1.97</v>
      </c>
      <c r="O789" s="97" t="s">
        <v>2492</v>
      </c>
      <c r="P789" s="97" t="s">
        <v>3591</v>
      </c>
      <c r="Q789" s="102"/>
      <c r="R789" s="100">
        <v>-2.6700000000000004</v>
      </c>
      <c r="S789" s="102"/>
      <c r="T789" s="103">
        <v>2</v>
      </c>
      <c r="U789" s="103">
        <v>2</v>
      </c>
      <c r="V789" s="104">
        <v>1.4</v>
      </c>
      <c r="W789" s="105">
        <v>0.47</v>
      </c>
      <c r="X789" s="106">
        <v>70</v>
      </c>
      <c r="Y789" s="104">
        <v>0.8</v>
      </c>
      <c r="Z789" s="105">
        <v>0.27</v>
      </c>
      <c r="AA789" s="106">
        <v>40</v>
      </c>
    </row>
    <row r="790" spans="1:27" ht="15.75" customHeight="1" x14ac:dyDescent="0.25">
      <c r="A790" s="96" t="s">
        <v>2490</v>
      </c>
      <c r="B790" s="96" t="s">
        <v>2503</v>
      </c>
      <c r="C790" s="96" t="s">
        <v>2383</v>
      </c>
      <c r="F790" s="97" t="s">
        <v>2383</v>
      </c>
      <c r="G790" s="98">
        <v>50</v>
      </c>
      <c r="H790" s="98">
        <v>3.1</v>
      </c>
      <c r="I790" s="98">
        <v>3.1</v>
      </c>
      <c r="J790" s="99">
        <v>0.45</v>
      </c>
      <c r="K790" s="99">
        <v>1.05</v>
      </c>
      <c r="L790" s="100">
        <v>-1.97</v>
      </c>
      <c r="M790" s="101">
        <v>43282</v>
      </c>
      <c r="N790" s="100">
        <v>-1.97</v>
      </c>
      <c r="O790" s="97" t="s">
        <v>2492</v>
      </c>
      <c r="P790" s="97" t="s">
        <v>3592</v>
      </c>
      <c r="Q790" s="102"/>
      <c r="R790" s="100">
        <v>-2.6700000000000004</v>
      </c>
      <c r="S790" s="102"/>
      <c r="T790" s="103">
        <v>2</v>
      </c>
      <c r="U790" s="103">
        <v>2</v>
      </c>
      <c r="V790" s="104">
        <v>1.3</v>
      </c>
      <c r="W790" s="105">
        <v>0.46</v>
      </c>
      <c r="X790" s="106">
        <v>65</v>
      </c>
      <c r="Y790" s="104">
        <v>0.3</v>
      </c>
      <c r="Z790" s="105">
        <v>0.11</v>
      </c>
      <c r="AA790" s="106">
        <v>15</v>
      </c>
    </row>
    <row r="791" spans="1:27" ht="15.75" customHeight="1" x14ac:dyDescent="0.25">
      <c r="A791" s="96" t="s">
        <v>2490</v>
      </c>
      <c r="B791" s="96" t="s">
        <v>2503</v>
      </c>
      <c r="C791" s="96" t="s">
        <v>2384</v>
      </c>
      <c r="F791" s="97" t="s">
        <v>2384</v>
      </c>
      <c r="G791" s="98">
        <v>50</v>
      </c>
      <c r="H791" s="98">
        <v>1.8</v>
      </c>
      <c r="I791" s="98">
        <v>1.8</v>
      </c>
      <c r="J791" s="99">
        <v>0.3</v>
      </c>
      <c r="K791" s="99">
        <v>0.59</v>
      </c>
      <c r="L791" s="100">
        <v>-1.97</v>
      </c>
      <c r="M791" s="101">
        <v>43282</v>
      </c>
      <c r="N791" s="100">
        <v>-1.97</v>
      </c>
      <c r="O791" s="97" t="s">
        <v>3253</v>
      </c>
      <c r="P791" s="97" t="s">
        <v>3593</v>
      </c>
      <c r="Q791" s="102"/>
      <c r="R791" s="100">
        <v>-2.6700000000000004</v>
      </c>
      <c r="S791" s="102"/>
      <c r="T791" s="103"/>
      <c r="U791" s="103"/>
      <c r="V791" s="104">
        <v>0.3</v>
      </c>
      <c r="W791" s="105">
        <v>0.19</v>
      </c>
      <c r="X791" s="106">
        <v>15</v>
      </c>
      <c r="Y791" s="104">
        <v>0.3</v>
      </c>
      <c r="Z791" s="105">
        <v>0.19</v>
      </c>
      <c r="AA791" s="106">
        <v>15</v>
      </c>
    </row>
    <row r="792" spans="1:27" ht="15.75" customHeight="1" x14ac:dyDescent="0.25">
      <c r="A792" s="96" t="s">
        <v>2490</v>
      </c>
      <c r="B792" s="96" t="s">
        <v>2503</v>
      </c>
      <c r="C792" s="96" t="s">
        <v>2385</v>
      </c>
      <c r="F792" s="97" t="s">
        <v>2385</v>
      </c>
      <c r="G792" s="98">
        <v>50.5</v>
      </c>
      <c r="H792" s="98">
        <v>2.4</v>
      </c>
      <c r="I792" s="98">
        <v>2.4</v>
      </c>
      <c r="J792" s="99">
        <v>0.44</v>
      </c>
      <c r="K792" s="99">
        <v>1.05</v>
      </c>
      <c r="L792" s="100">
        <v>-1.97</v>
      </c>
      <c r="M792" s="101">
        <v>43282</v>
      </c>
      <c r="N792" s="100">
        <v>-1.97</v>
      </c>
      <c r="O792" s="97" t="s">
        <v>2492</v>
      </c>
      <c r="P792" s="97" t="s">
        <v>3594</v>
      </c>
      <c r="Q792" s="102"/>
      <c r="R792" s="100">
        <v>-2.6700000000000004</v>
      </c>
      <c r="S792" s="102"/>
      <c r="T792" s="103">
        <v>1.35</v>
      </c>
      <c r="U792" s="103">
        <v>1.35</v>
      </c>
      <c r="V792" s="104">
        <v>0.9</v>
      </c>
      <c r="W792" s="105">
        <v>0.4</v>
      </c>
      <c r="X792" s="106">
        <v>45</v>
      </c>
      <c r="Y792" s="104">
        <v>0.4</v>
      </c>
      <c r="Z792" s="105">
        <v>0.17</v>
      </c>
      <c r="AA792" s="106">
        <v>20</v>
      </c>
    </row>
    <row r="793" spans="1:27" ht="15.75" customHeight="1" x14ac:dyDescent="0.25">
      <c r="A793" s="96" t="s">
        <v>2490</v>
      </c>
      <c r="B793" s="96" t="s">
        <v>2503</v>
      </c>
      <c r="C793" s="96" t="s">
        <v>2343</v>
      </c>
      <c r="F793" s="97" t="s">
        <v>2343</v>
      </c>
      <c r="G793" s="98">
        <v>44</v>
      </c>
      <c r="H793" s="98">
        <v>5</v>
      </c>
      <c r="I793" s="98">
        <v>5</v>
      </c>
      <c r="J793" s="99">
        <v>0.49</v>
      </c>
      <c r="K793" s="99">
        <v>1.1499999999999999</v>
      </c>
      <c r="L793" s="100">
        <v>-1.97</v>
      </c>
      <c r="M793" s="101">
        <v>43282</v>
      </c>
      <c r="N793" s="100">
        <v>-1.97</v>
      </c>
      <c r="O793" s="97" t="s">
        <v>2492</v>
      </c>
      <c r="P793" s="97" t="s">
        <v>3595</v>
      </c>
      <c r="Q793" s="102"/>
      <c r="R793" s="100">
        <v>-2.6700000000000004</v>
      </c>
      <c r="S793" s="102"/>
      <c r="T793" s="103">
        <v>3</v>
      </c>
      <c r="U793" s="103">
        <v>3</v>
      </c>
      <c r="V793" s="104">
        <v>2.2000000000000002</v>
      </c>
      <c r="W793" s="105">
        <v>0.44</v>
      </c>
      <c r="X793" s="106">
        <v>97</v>
      </c>
      <c r="Y793" s="104">
        <v>0.6</v>
      </c>
      <c r="Z793" s="105">
        <v>0.11</v>
      </c>
      <c r="AA793" s="106">
        <v>26</v>
      </c>
    </row>
    <row r="794" spans="1:27" ht="15.75" customHeight="1" x14ac:dyDescent="0.25">
      <c r="A794" s="96" t="s">
        <v>2490</v>
      </c>
      <c r="B794" s="96" t="s">
        <v>2503</v>
      </c>
      <c r="C794" s="96" t="s">
        <v>2392</v>
      </c>
      <c r="F794" s="97" t="s">
        <v>2392</v>
      </c>
      <c r="G794" s="98">
        <v>13</v>
      </c>
      <c r="H794" s="98">
        <v>5.0999999999999996</v>
      </c>
      <c r="I794" s="98">
        <v>5.0999999999999996</v>
      </c>
      <c r="J794" s="99">
        <v>0.28999999999999998</v>
      </c>
      <c r="K794" s="99">
        <v>0.97</v>
      </c>
      <c r="L794" s="100">
        <v>-1.97</v>
      </c>
      <c r="M794" s="101">
        <v>43282</v>
      </c>
      <c r="N794" s="100">
        <v>-1.97</v>
      </c>
      <c r="O794" s="97" t="s">
        <v>2492</v>
      </c>
      <c r="P794" s="97" t="s">
        <v>3596</v>
      </c>
      <c r="Q794" s="102"/>
      <c r="R794" s="100">
        <v>-2.6700000000000004</v>
      </c>
      <c r="S794" s="102"/>
      <c r="T794" s="103">
        <v>3</v>
      </c>
      <c r="U794" s="103">
        <v>3</v>
      </c>
      <c r="V794" s="104">
        <v>1.6</v>
      </c>
      <c r="W794" s="105">
        <v>0.32</v>
      </c>
      <c r="X794" s="106">
        <v>21</v>
      </c>
      <c r="Y794" s="104">
        <v>1</v>
      </c>
      <c r="Z794" s="105">
        <v>0.2</v>
      </c>
      <c r="AA794" s="106">
        <v>13</v>
      </c>
    </row>
    <row r="795" spans="1:27" ht="15.75" customHeight="1" x14ac:dyDescent="0.25">
      <c r="A795" s="96" t="s">
        <v>2490</v>
      </c>
      <c r="B795" s="96" t="s">
        <v>2503</v>
      </c>
      <c r="C795" s="96" t="s">
        <v>2378</v>
      </c>
      <c r="F795" s="97" t="s">
        <v>2378</v>
      </c>
      <c r="G795" s="98">
        <v>41.5</v>
      </c>
      <c r="H795" s="98">
        <v>3.1</v>
      </c>
      <c r="I795" s="98">
        <v>3.1</v>
      </c>
      <c r="J795" s="99">
        <v>0.24</v>
      </c>
      <c r="K795" s="99">
        <v>0.9</v>
      </c>
      <c r="L795" s="100">
        <v>-1.97</v>
      </c>
      <c r="M795" s="101">
        <v>43282</v>
      </c>
      <c r="N795" s="100">
        <v>-1.97</v>
      </c>
      <c r="O795" s="97" t="s">
        <v>2492</v>
      </c>
      <c r="P795" s="97" t="s">
        <v>3597</v>
      </c>
      <c r="Q795" s="102"/>
      <c r="R795" s="100">
        <v>-2.6700000000000004</v>
      </c>
      <c r="S795" s="102"/>
      <c r="T795" s="103">
        <v>2</v>
      </c>
      <c r="U795" s="103">
        <v>2</v>
      </c>
      <c r="V795" s="104">
        <v>1.2</v>
      </c>
      <c r="W795" s="105">
        <v>0.4</v>
      </c>
      <c r="X795" s="106">
        <v>50</v>
      </c>
      <c r="Y795" s="104">
        <v>0.6</v>
      </c>
      <c r="Z795" s="105">
        <v>0.21</v>
      </c>
      <c r="AA795" s="106">
        <v>25</v>
      </c>
    </row>
    <row r="796" spans="1:27" ht="15.75" customHeight="1" x14ac:dyDescent="0.25">
      <c r="A796" s="96" t="s">
        <v>2490</v>
      </c>
      <c r="B796" s="96" t="s">
        <v>2503</v>
      </c>
      <c r="C796" s="96" t="s">
        <v>2393</v>
      </c>
      <c r="F796" s="97" t="s">
        <v>2393</v>
      </c>
      <c r="G796" s="98">
        <v>3</v>
      </c>
      <c r="H796" s="98">
        <v>5.7</v>
      </c>
      <c r="I796" s="98">
        <v>5.7</v>
      </c>
      <c r="J796" s="99">
        <v>0.36</v>
      </c>
      <c r="K796" s="99">
        <v>1.1399999999999999</v>
      </c>
      <c r="L796" s="100">
        <v>-1.97</v>
      </c>
      <c r="M796" s="101">
        <v>43282</v>
      </c>
      <c r="N796" s="100">
        <v>-1.97</v>
      </c>
      <c r="O796" s="97" t="s">
        <v>2492</v>
      </c>
      <c r="P796" s="97" t="s">
        <v>3598</v>
      </c>
      <c r="Q796" s="102"/>
      <c r="R796" s="100">
        <v>-2.6700000000000004</v>
      </c>
      <c r="S796" s="102"/>
      <c r="T796" s="103">
        <v>3</v>
      </c>
      <c r="U796" s="103">
        <v>3</v>
      </c>
      <c r="V796" s="104">
        <v>2.7</v>
      </c>
      <c r="W796" s="105">
        <v>0.48</v>
      </c>
      <c r="X796" s="106">
        <v>8</v>
      </c>
      <c r="Y796" s="104">
        <v>1.3</v>
      </c>
      <c r="Z796" s="105">
        <v>0.23</v>
      </c>
      <c r="AA796" s="106">
        <v>4</v>
      </c>
    </row>
    <row r="797" spans="1:27" ht="15.75" customHeight="1" x14ac:dyDescent="0.25">
      <c r="A797" s="96" t="s">
        <v>2490</v>
      </c>
      <c r="B797" s="96" t="s">
        <v>2503</v>
      </c>
      <c r="C797" s="96" t="s">
        <v>2420</v>
      </c>
      <c r="F797" s="97" t="s">
        <v>2420</v>
      </c>
      <c r="G797" s="98">
        <v>50.5</v>
      </c>
      <c r="H797" s="98">
        <v>3.8</v>
      </c>
      <c r="I797" s="98">
        <v>3.8</v>
      </c>
      <c r="J797" s="99">
        <v>0.32</v>
      </c>
      <c r="K797" s="99">
        <v>1.1000000000000001</v>
      </c>
      <c r="L797" s="100">
        <v>-1.97</v>
      </c>
      <c r="M797" s="101">
        <v>43282</v>
      </c>
      <c r="N797" s="100">
        <v>-1.97</v>
      </c>
      <c r="O797" s="97" t="s">
        <v>2492</v>
      </c>
      <c r="P797" s="97" t="s">
        <v>3599</v>
      </c>
      <c r="Q797" s="102"/>
      <c r="R797" s="100">
        <v>-2.6700000000000004</v>
      </c>
      <c r="S797" s="102"/>
      <c r="T797" s="103">
        <v>2</v>
      </c>
      <c r="U797" s="103">
        <v>2</v>
      </c>
      <c r="V797" s="104">
        <v>1.4</v>
      </c>
      <c r="W797" s="105">
        <v>0.37</v>
      </c>
      <c r="X797" s="106">
        <v>71</v>
      </c>
      <c r="Y797" s="104">
        <v>0.8</v>
      </c>
      <c r="Z797" s="105">
        <v>0.21</v>
      </c>
      <c r="AA797" s="106">
        <v>40</v>
      </c>
    </row>
    <row r="798" spans="1:27" ht="15.75" customHeight="1" x14ac:dyDescent="0.25">
      <c r="A798" s="96" t="s">
        <v>2490</v>
      </c>
      <c r="B798" s="96" t="s">
        <v>2503</v>
      </c>
      <c r="C798" s="96" t="s">
        <v>2421</v>
      </c>
      <c r="F798" s="97" t="s">
        <v>2421</v>
      </c>
      <c r="G798" s="98">
        <v>49</v>
      </c>
      <c r="H798" s="98">
        <v>6.4</v>
      </c>
      <c r="I798" s="98">
        <v>6.4</v>
      </c>
      <c r="J798" s="99">
        <v>0.57999999999999996</v>
      </c>
      <c r="K798" s="99">
        <v>1.1499999999999999</v>
      </c>
      <c r="L798" s="100">
        <v>-1.97</v>
      </c>
      <c r="M798" s="101">
        <v>43282</v>
      </c>
      <c r="N798" s="100">
        <v>-1.97</v>
      </c>
      <c r="O798" s="97" t="s">
        <v>2492</v>
      </c>
      <c r="P798" s="97" t="s">
        <v>3600</v>
      </c>
      <c r="Q798" s="102"/>
      <c r="R798" s="100">
        <v>-2.6700000000000004</v>
      </c>
      <c r="S798" s="102"/>
      <c r="T798" s="103">
        <v>3</v>
      </c>
      <c r="U798" s="103">
        <v>3</v>
      </c>
      <c r="V798" s="104">
        <v>1.6</v>
      </c>
      <c r="W798" s="105">
        <v>0.26</v>
      </c>
      <c r="X798" s="106">
        <v>78</v>
      </c>
      <c r="Y798" s="104">
        <v>0.8</v>
      </c>
      <c r="Z798" s="105">
        <v>0.13</v>
      </c>
      <c r="AA798" s="106">
        <v>39</v>
      </c>
    </row>
    <row r="799" spans="1:27" ht="15.75" customHeight="1" x14ac:dyDescent="0.25">
      <c r="A799" s="96" t="s">
        <v>2490</v>
      </c>
      <c r="B799" s="96" t="s">
        <v>2503</v>
      </c>
      <c r="C799" s="96" t="s">
        <v>2422</v>
      </c>
      <c r="F799" s="97" t="s">
        <v>2422</v>
      </c>
      <c r="G799" s="98">
        <v>28.5</v>
      </c>
      <c r="H799" s="98">
        <v>5.0999999999999996</v>
      </c>
      <c r="I799" s="98">
        <v>5.0999999999999996</v>
      </c>
      <c r="J799" s="99">
        <v>0.56000000000000005</v>
      </c>
      <c r="K799" s="99">
        <v>1.07</v>
      </c>
      <c r="L799" s="100">
        <v>-1.97</v>
      </c>
      <c r="M799" s="101">
        <v>43282</v>
      </c>
      <c r="N799" s="100">
        <v>-1.97</v>
      </c>
      <c r="O799" s="97" t="s">
        <v>2492</v>
      </c>
      <c r="P799" s="97" t="s">
        <v>3601</v>
      </c>
      <c r="Q799" s="102"/>
      <c r="R799" s="100">
        <v>-2.6700000000000004</v>
      </c>
      <c r="S799" s="102"/>
      <c r="T799" s="103">
        <v>3</v>
      </c>
      <c r="U799" s="103">
        <v>3</v>
      </c>
      <c r="V799" s="104">
        <v>1.1000000000000001</v>
      </c>
      <c r="W799" s="105">
        <v>0.23</v>
      </c>
      <c r="X799" s="106">
        <v>31</v>
      </c>
      <c r="Y799" s="104">
        <v>0.4</v>
      </c>
      <c r="Z799" s="105">
        <v>7.0000000000000007E-2</v>
      </c>
      <c r="AA799" s="106">
        <v>11</v>
      </c>
    </row>
    <row r="800" spans="1:27" ht="15.75" customHeight="1" x14ac:dyDescent="0.25">
      <c r="A800" s="96" t="s">
        <v>2490</v>
      </c>
      <c r="B800" s="96" t="s">
        <v>2503</v>
      </c>
      <c r="C800" s="96" t="s">
        <v>2402</v>
      </c>
      <c r="F800" s="97" t="s">
        <v>2402</v>
      </c>
      <c r="G800" s="98">
        <v>37</v>
      </c>
      <c r="H800" s="98">
        <v>10.9</v>
      </c>
      <c r="I800" s="98">
        <v>10.9</v>
      </c>
      <c r="J800" s="99">
        <v>0.66</v>
      </c>
      <c r="K800" s="99">
        <v>1.49</v>
      </c>
      <c r="L800" s="100">
        <v>-2.0699999999999998</v>
      </c>
      <c r="M800" s="101">
        <v>43282</v>
      </c>
      <c r="N800" s="100">
        <v>-2.0699999999999998</v>
      </c>
      <c r="O800" s="97" t="s">
        <v>2492</v>
      </c>
      <c r="P800" s="97" t="s">
        <v>3602</v>
      </c>
      <c r="Q800" s="102"/>
      <c r="R800" s="100">
        <v>-2.79</v>
      </c>
      <c r="S800" s="102"/>
      <c r="T800" s="103">
        <v>3</v>
      </c>
      <c r="U800" s="103">
        <v>3</v>
      </c>
      <c r="V800" s="104">
        <v>4.5999999999999996</v>
      </c>
      <c r="W800" s="105">
        <v>0.42</v>
      </c>
      <c r="X800" s="106">
        <v>170</v>
      </c>
      <c r="Y800" s="104">
        <v>1.5</v>
      </c>
      <c r="Z800" s="105">
        <v>0.14000000000000001</v>
      </c>
      <c r="AA800" s="106">
        <v>56</v>
      </c>
    </row>
    <row r="801" spans="1:27" ht="15.75" customHeight="1" x14ac:dyDescent="0.25">
      <c r="A801" s="96" t="s">
        <v>2490</v>
      </c>
      <c r="B801" s="96" t="s">
        <v>2503</v>
      </c>
      <c r="C801" s="96" t="s">
        <v>2403</v>
      </c>
      <c r="F801" s="97" t="s">
        <v>2403</v>
      </c>
      <c r="G801" s="98">
        <v>50</v>
      </c>
      <c r="H801" s="98">
        <v>10.5</v>
      </c>
      <c r="I801" s="98">
        <v>10.5</v>
      </c>
      <c r="J801" s="99">
        <v>0.81</v>
      </c>
      <c r="K801" s="99">
        <v>1.58</v>
      </c>
      <c r="L801" s="100">
        <v>-2.0699999999999998</v>
      </c>
      <c r="M801" s="101">
        <v>43282</v>
      </c>
      <c r="N801" s="100">
        <v>-2.0699999999999998</v>
      </c>
      <c r="O801" s="97" t="s">
        <v>2492</v>
      </c>
      <c r="P801" s="97" t="s">
        <v>3603</v>
      </c>
      <c r="Q801" s="102"/>
      <c r="R801" s="100">
        <v>-2.79</v>
      </c>
      <c r="S801" s="102"/>
      <c r="T801" s="103">
        <v>3</v>
      </c>
      <c r="U801" s="103">
        <v>3</v>
      </c>
      <c r="V801" s="104">
        <v>4.8</v>
      </c>
      <c r="W801" s="105">
        <v>0.46</v>
      </c>
      <c r="X801" s="106">
        <v>240</v>
      </c>
      <c r="Y801" s="104">
        <v>0.7</v>
      </c>
      <c r="Z801" s="105">
        <v>7.0000000000000007E-2</v>
      </c>
      <c r="AA801" s="106">
        <v>35</v>
      </c>
    </row>
    <row r="802" spans="1:27" ht="15.75" customHeight="1" x14ac:dyDescent="0.25">
      <c r="A802" s="96" t="s">
        <v>2490</v>
      </c>
      <c r="B802" s="96" t="s">
        <v>2503</v>
      </c>
      <c r="C802" s="96" t="s">
        <v>2404</v>
      </c>
      <c r="F802" s="97" t="s">
        <v>2404</v>
      </c>
      <c r="G802" s="98">
        <v>55</v>
      </c>
      <c r="H802" s="98">
        <v>10.199999999999999</v>
      </c>
      <c r="I802" s="98">
        <v>10.199999999999999</v>
      </c>
      <c r="J802" s="99">
        <v>0.72</v>
      </c>
      <c r="K802" s="99">
        <v>1.48</v>
      </c>
      <c r="L802" s="100">
        <v>-2.0699999999999998</v>
      </c>
      <c r="M802" s="101">
        <v>43282</v>
      </c>
      <c r="N802" s="100">
        <v>-2.0699999999999998</v>
      </c>
      <c r="O802" s="97" t="s">
        <v>2492</v>
      </c>
      <c r="P802" s="97" t="s">
        <v>3604</v>
      </c>
      <c r="Q802" s="102"/>
      <c r="R802" s="100">
        <v>-2.79</v>
      </c>
      <c r="S802" s="102"/>
      <c r="T802" s="103">
        <v>3</v>
      </c>
      <c r="U802" s="103">
        <v>3</v>
      </c>
      <c r="V802" s="104">
        <v>4.7</v>
      </c>
      <c r="W802" s="105">
        <v>0.46</v>
      </c>
      <c r="X802" s="106">
        <v>259</v>
      </c>
      <c r="Y802" s="104">
        <v>1</v>
      </c>
      <c r="Z802" s="105">
        <v>0.09</v>
      </c>
      <c r="AA802" s="106">
        <v>55</v>
      </c>
    </row>
    <row r="803" spans="1:27" ht="15.75" customHeight="1" x14ac:dyDescent="0.25">
      <c r="A803" s="96" t="s">
        <v>2490</v>
      </c>
      <c r="B803" s="96" t="s">
        <v>2503</v>
      </c>
      <c r="C803" s="96" t="s">
        <v>2405</v>
      </c>
      <c r="F803" s="97" t="s">
        <v>2405</v>
      </c>
      <c r="G803" s="98">
        <v>50</v>
      </c>
      <c r="H803" s="98">
        <v>10.5</v>
      </c>
      <c r="I803" s="98">
        <v>10.5</v>
      </c>
      <c r="J803" s="99">
        <v>0.71</v>
      </c>
      <c r="K803" s="99">
        <v>1.4</v>
      </c>
      <c r="L803" s="100">
        <v>-2.0699999999999998</v>
      </c>
      <c r="M803" s="101">
        <v>43282</v>
      </c>
      <c r="N803" s="100">
        <v>-2.0699999999999998</v>
      </c>
      <c r="O803" s="97" t="s">
        <v>2492</v>
      </c>
      <c r="P803" s="97" t="s">
        <v>3605</v>
      </c>
      <c r="Q803" s="102"/>
      <c r="R803" s="100">
        <v>-2.79</v>
      </c>
      <c r="S803" s="102"/>
      <c r="T803" s="103">
        <v>3</v>
      </c>
      <c r="U803" s="103">
        <v>3</v>
      </c>
      <c r="V803" s="104">
        <v>4.9000000000000004</v>
      </c>
      <c r="W803" s="105">
        <v>0.47</v>
      </c>
      <c r="X803" s="106">
        <v>245</v>
      </c>
      <c r="Y803" s="104">
        <v>1.1000000000000001</v>
      </c>
      <c r="Z803" s="105">
        <v>0.11</v>
      </c>
      <c r="AA803" s="106">
        <v>55</v>
      </c>
    </row>
    <row r="804" spans="1:27" ht="15.75" customHeight="1" x14ac:dyDescent="0.25">
      <c r="A804" s="96" t="s">
        <v>2490</v>
      </c>
      <c r="B804" s="96" t="s">
        <v>2503</v>
      </c>
      <c r="C804" s="96" t="s">
        <v>2406</v>
      </c>
      <c r="F804" s="97" t="s">
        <v>2406</v>
      </c>
      <c r="G804" s="98">
        <v>45</v>
      </c>
      <c r="H804" s="98">
        <v>11</v>
      </c>
      <c r="I804" s="98">
        <v>11</v>
      </c>
      <c r="J804" s="99">
        <v>0.68</v>
      </c>
      <c r="K804" s="99">
        <v>1.57</v>
      </c>
      <c r="L804" s="100">
        <v>-2.0699999999999998</v>
      </c>
      <c r="M804" s="101">
        <v>43282</v>
      </c>
      <c r="N804" s="100">
        <v>-2.0699999999999998</v>
      </c>
      <c r="O804" s="97" t="s">
        <v>2492</v>
      </c>
      <c r="P804" s="97" t="s">
        <v>3606</v>
      </c>
      <c r="Q804" s="102"/>
      <c r="R804" s="100">
        <v>-2.79</v>
      </c>
      <c r="S804" s="102"/>
      <c r="T804" s="103">
        <v>3</v>
      </c>
      <c r="U804" s="103">
        <v>3</v>
      </c>
      <c r="V804" s="104">
        <v>5.4</v>
      </c>
      <c r="W804" s="105">
        <v>0.49</v>
      </c>
      <c r="X804" s="106">
        <v>243</v>
      </c>
      <c r="Y804" s="104">
        <v>1.4</v>
      </c>
      <c r="Z804" s="105">
        <v>0.13</v>
      </c>
      <c r="AA804" s="106">
        <v>63</v>
      </c>
    </row>
    <row r="805" spans="1:27" ht="15.75" customHeight="1" x14ac:dyDescent="0.25">
      <c r="A805" s="96" t="s">
        <v>2490</v>
      </c>
      <c r="B805" s="96" t="s">
        <v>2503</v>
      </c>
      <c r="C805" s="96" t="s">
        <v>2407</v>
      </c>
      <c r="F805" s="97" t="s">
        <v>2407</v>
      </c>
      <c r="G805" s="98">
        <v>52</v>
      </c>
      <c r="H805" s="98">
        <v>11.2</v>
      </c>
      <c r="I805" s="98">
        <v>11.2</v>
      </c>
      <c r="J805" s="99">
        <v>0.71</v>
      </c>
      <c r="K805" s="99">
        <v>1.65</v>
      </c>
      <c r="L805" s="100">
        <v>-2.0699999999999998</v>
      </c>
      <c r="M805" s="101">
        <v>43282</v>
      </c>
      <c r="N805" s="100">
        <v>-2.0699999999999998</v>
      </c>
      <c r="O805" s="97" t="s">
        <v>2492</v>
      </c>
      <c r="P805" s="97" t="s">
        <v>3607</v>
      </c>
      <c r="Q805" s="102"/>
      <c r="R805" s="100">
        <v>-2.79</v>
      </c>
      <c r="S805" s="102"/>
      <c r="T805" s="103">
        <v>3</v>
      </c>
      <c r="U805" s="103">
        <v>3</v>
      </c>
      <c r="V805" s="104">
        <v>5.8</v>
      </c>
      <c r="W805" s="105">
        <v>0.52</v>
      </c>
      <c r="X805" s="106">
        <v>302</v>
      </c>
      <c r="Y805" s="104">
        <v>1</v>
      </c>
      <c r="Z805" s="105">
        <v>0.09</v>
      </c>
      <c r="AA805" s="106">
        <v>52</v>
      </c>
    </row>
    <row r="806" spans="1:27" ht="15.75" customHeight="1" x14ac:dyDescent="0.25">
      <c r="A806" s="96" t="s">
        <v>2490</v>
      </c>
      <c r="B806" s="96" t="s">
        <v>2503</v>
      </c>
      <c r="C806" s="96" t="s">
        <v>2408</v>
      </c>
      <c r="F806" s="97" t="s">
        <v>2408</v>
      </c>
      <c r="G806" s="98">
        <v>50</v>
      </c>
      <c r="H806" s="98">
        <v>11.1</v>
      </c>
      <c r="I806" s="98">
        <v>11.1</v>
      </c>
      <c r="J806" s="99">
        <v>0.93</v>
      </c>
      <c r="K806" s="99">
        <v>1.49</v>
      </c>
      <c r="L806" s="100">
        <v>-2.0699999999999998</v>
      </c>
      <c r="M806" s="101">
        <v>43282</v>
      </c>
      <c r="N806" s="100">
        <v>-2.0699999999999998</v>
      </c>
      <c r="O806" s="97" t="s">
        <v>2492</v>
      </c>
      <c r="P806" s="97" t="s">
        <v>3608</v>
      </c>
      <c r="Q806" s="102"/>
      <c r="R806" s="100">
        <v>-2.79</v>
      </c>
      <c r="S806" s="102"/>
      <c r="T806" s="103">
        <v>3</v>
      </c>
      <c r="U806" s="103">
        <v>3</v>
      </c>
      <c r="V806" s="104">
        <v>3.9</v>
      </c>
      <c r="W806" s="105">
        <v>0.36</v>
      </c>
      <c r="X806" s="106">
        <v>195</v>
      </c>
      <c r="Y806" s="104">
        <v>0.3</v>
      </c>
      <c r="Z806" s="105">
        <v>0.03</v>
      </c>
      <c r="AA806" s="106">
        <v>15</v>
      </c>
    </row>
    <row r="807" spans="1:27" ht="15.75" customHeight="1" x14ac:dyDescent="0.25">
      <c r="A807" s="96" t="s">
        <v>2490</v>
      </c>
      <c r="B807" s="96" t="s">
        <v>2503</v>
      </c>
      <c r="C807" s="96" t="s">
        <v>2409</v>
      </c>
      <c r="F807" s="97" t="s">
        <v>2409</v>
      </c>
      <c r="G807" s="98">
        <v>48</v>
      </c>
      <c r="H807" s="98">
        <v>10.9</v>
      </c>
      <c r="I807" s="98">
        <v>10.9</v>
      </c>
      <c r="J807" s="99">
        <v>0.63</v>
      </c>
      <c r="K807" s="99">
        <v>1.65</v>
      </c>
      <c r="L807" s="100">
        <v>-2.0699999999999998</v>
      </c>
      <c r="M807" s="101">
        <v>43282</v>
      </c>
      <c r="N807" s="100">
        <v>-2.0699999999999998</v>
      </c>
      <c r="O807" s="97" t="s">
        <v>2492</v>
      </c>
      <c r="P807" s="97" t="s">
        <v>3609</v>
      </c>
      <c r="Q807" s="102"/>
      <c r="R807" s="100">
        <v>-2.79</v>
      </c>
      <c r="S807" s="102"/>
      <c r="T807" s="103">
        <v>3</v>
      </c>
      <c r="U807" s="103">
        <v>3</v>
      </c>
      <c r="V807" s="104">
        <v>5.5</v>
      </c>
      <c r="W807" s="105">
        <v>0.51</v>
      </c>
      <c r="X807" s="106">
        <v>264</v>
      </c>
      <c r="Y807" s="104">
        <v>1.1000000000000001</v>
      </c>
      <c r="Z807" s="105">
        <v>0.1</v>
      </c>
      <c r="AA807" s="106">
        <v>53</v>
      </c>
    </row>
    <row r="808" spans="1:27" ht="15.75" customHeight="1" x14ac:dyDescent="0.25">
      <c r="A808" s="96" t="s">
        <v>2490</v>
      </c>
      <c r="B808" s="96" t="s">
        <v>2503</v>
      </c>
      <c r="C808" s="96" t="s">
        <v>2410</v>
      </c>
      <c r="F808" s="97" t="s">
        <v>2410</v>
      </c>
      <c r="G808" s="98">
        <v>50</v>
      </c>
      <c r="H808" s="98">
        <v>10.8</v>
      </c>
      <c r="I808" s="98">
        <v>10.8</v>
      </c>
      <c r="J808" s="99">
        <v>0.68</v>
      </c>
      <c r="K808" s="99">
        <v>1.63</v>
      </c>
      <c r="L808" s="100">
        <v>-2.0699999999999998</v>
      </c>
      <c r="M808" s="101">
        <v>43282</v>
      </c>
      <c r="N808" s="100">
        <v>-2.0699999999999998</v>
      </c>
      <c r="O808" s="97" t="s">
        <v>2492</v>
      </c>
      <c r="P808" s="97" t="s">
        <v>3610</v>
      </c>
      <c r="Q808" s="102"/>
      <c r="R808" s="100">
        <v>-2.79</v>
      </c>
      <c r="S808" s="102"/>
      <c r="T808" s="103">
        <v>3</v>
      </c>
      <c r="U808" s="103">
        <v>3</v>
      </c>
      <c r="V808" s="104">
        <v>6.2</v>
      </c>
      <c r="W808" s="105">
        <v>0.57999999999999996</v>
      </c>
      <c r="X808" s="106">
        <v>310</v>
      </c>
      <c r="Y808" s="104">
        <v>0.7</v>
      </c>
      <c r="Z808" s="105">
        <v>0.06</v>
      </c>
      <c r="AA808" s="106">
        <v>35</v>
      </c>
    </row>
    <row r="809" spans="1:27" ht="15.75" customHeight="1" x14ac:dyDescent="0.25">
      <c r="A809" s="96" t="s">
        <v>2490</v>
      </c>
      <c r="B809" s="96" t="s">
        <v>2503</v>
      </c>
      <c r="C809" s="96" t="s">
        <v>2411</v>
      </c>
      <c r="F809" s="97" t="s">
        <v>2411</v>
      </c>
      <c r="G809" s="98">
        <v>37</v>
      </c>
      <c r="H809" s="98">
        <v>10.7</v>
      </c>
      <c r="I809" s="98">
        <v>10.7</v>
      </c>
      <c r="J809" s="99">
        <v>0.88</v>
      </c>
      <c r="K809" s="99">
        <v>1.73</v>
      </c>
      <c r="L809" s="100">
        <v>-2.0699999999999998</v>
      </c>
      <c r="M809" s="101">
        <v>43282</v>
      </c>
      <c r="N809" s="100">
        <v>-2.0699999999999998</v>
      </c>
      <c r="O809" s="97" t="s">
        <v>2492</v>
      </c>
      <c r="P809" s="97" t="s">
        <v>3611</v>
      </c>
      <c r="Q809" s="102"/>
      <c r="R809" s="100">
        <v>-2.79</v>
      </c>
      <c r="S809" s="102"/>
      <c r="T809" s="103">
        <v>3</v>
      </c>
      <c r="U809" s="103">
        <v>3</v>
      </c>
      <c r="V809" s="104">
        <v>6.6</v>
      </c>
      <c r="W809" s="105">
        <v>0.62</v>
      </c>
      <c r="X809" s="106">
        <v>244</v>
      </c>
      <c r="Y809" s="104">
        <v>0.5</v>
      </c>
      <c r="Z809" s="105">
        <v>0.05</v>
      </c>
      <c r="AA809" s="106">
        <v>19</v>
      </c>
    </row>
    <row r="810" spans="1:27" ht="15.75" customHeight="1" x14ac:dyDescent="0.25">
      <c r="A810" s="96" t="s">
        <v>2490</v>
      </c>
      <c r="B810" s="96" t="s">
        <v>2503</v>
      </c>
      <c r="C810" s="96" t="s">
        <v>2365</v>
      </c>
      <c r="F810" s="97" t="s">
        <v>2365</v>
      </c>
      <c r="G810" s="98">
        <v>22.5</v>
      </c>
      <c r="H810" s="98">
        <v>18.2</v>
      </c>
      <c r="I810" s="98">
        <v>18.2</v>
      </c>
      <c r="J810" s="99">
        <v>1.58</v>
      </c>
      <c r="K810" s="99">
        <v>2.6</v>
      </c>
      <c r="L810" s="100">
        <v>0.59</v>
      </c>
      <c r="M810" s="101">
        <v>43282</v>
      </c>
      <c r="N810" s="100">
        <v>0.59</v>
      </c>
      <c r="O810" s="97" t="s">
        <v>2492</v>
      </c>
      <c r="P810" s="97" t="s">
        <v>3612</v>
      </c>
      <c r="Q810" s="102"/>
      <c r="R810" s="100">
        <v>-0.15000000000000002</v>
      </c>
      <c r="S810" s="102"/>
      <c r="T810" s="103">
        <v>3</v>
      </c>
      <c r="U810" s="103">
        <v>3</v>
      </c>
      <c r="V810" s="104">
        <v>16.399999999999999</v>
      </c>
      <c r="W810" s="105">
        <v>0.9</v>
      </c>
      <c r="X810" s="106">
        <v>369</v>
      </c>
      <c r="Y810" s="104">
        <v>0</v>
      </c>
      <c r="Z810" s="105">
        <v>0</v>
      </c>
      <c r="AA810" s="106">
        <v>0</v>
      </c>
    </row>
    <row r="811" spans="1:27" ht="14.25" customHeight="1" x14ac:dyDescent="0.25">
      <c r="A811" s="96" t="s">
        <v>2490</v>
      </c>
      <c r="B811" s="96" t="s">
        <v>2503</v>
      </c>
      <c r="C811" s="96" t="s">
        <v>2504</v>
      </c>
      <c r="F811" s="159">
        <v>96</v>
      </c>
      <c r="G811" s="108">
        <v>3725.5</v>
      </c>
      <c r="H811" s="293"/>
      <c r="I811" s="293"/>
      <c r="J811" s="293"/>
      <c r="K811" s="293"/>
      <c r="L811" s="293"/>
      <c r="M811" s="293"/>
      <c r="N811" s="293"/>
      <c r="O811" s="293"/>
      <c r="P811" s="293"/>
      <c r="Q811" s="293"/>
      <c r="R811" s="293"/>
      <c r="S811" s="293"/>
      <c r="T811" s="293"/>
      <c r="U811" s="293"/>
      <c r="V811" s="293"/>
      <c r="W811" s="293"/>
      <c r="X811" s="109">
        <v>8420</v>
      </c>
      <c r="Y811" s="293"/>
      <c r="Z811" s="293"/>
      <c r="AA811" s="109">
        <v>2629</v>
      </c>
    </row>
    <row r="812" spans="1:27" ht="13.8" customHeight="1" x14ac:dyDescent="0.25">
      <c r="A812" s="96" t="s">
        <v>2490</v>
      </c>
      <c r="B812" s="96" t="s">
        <v>2505</v>
      </c>
      <c r="C812" t="s">
        <v>1624</v>
      </c>
      <c r="E812" s="294" t="s">
        <v>2505</v>
      </c>
      <c r="F812" s="294"/>
      <c r="G812" s="294"/>
      <c r="H812" s="294"/>
      <c r="I812" s="294"/>
      <c r="J812" s="294"/>
      <c r="K812" s="294"/>
      <c r="L812" s="294"/>
      <c r="M812" s="294"/>
      <c r="N812" s="294"/>
      <c r="O812" s="294"/>
      <c r="P812" s="294"/>
      <c r="Q812" s="294"/>
      <c r="R812" s="294"/>
      <c r="S812" s="294"/>
      <c r="T812" s="294"/>
      <c r="U812" s="294"/>
      <c r="V812" s="294"/>
      <c r="W812" s="294"/>
      <c r="X812" s="294"/>
      <c r="Y812" s="294"/>
      <c r="Z812" s="294"/>
      <c r="AA812" s="294"/>
    </row>
    <row r="813" spans="1:27" ht="15.75" customHeight="1" x14ac:dyDescent="0.25">
      <c r="A813" s="96" t="s">
        <v>2490</v>
      </c>
      <c r="B813" s="96" t="s">
        <v>2505</v>
      </c>
      <c r="C813" s="96" t="s">
        <v>2439</v>
      </c>
      <c r="F813" s="97" t="s">
        <v>2439</v>
      </c>
      <c r="G813" s="98">
        <v>23.5</v>
      </c>
      <c r="H813" s="98">
        <v>9.8000000000000007</v>
      </c>
      <c r="I813" s="98">
        <v>9.8000000000000007</v>
      </c>
      <c r="J813" s="99">
        <v>0.63</v>
      </c>
      <c r="K813" s="99">
        <v>0.95</v>
      </c>
      <c r="L813" s="100">
        <v>-2.2000000000000002</v>
      </c>
      <c r="M813" s="101">
        <v>43282</v>
      </c>
      <c r="N813" s="100">
        <v>-2.2000000000000002</v>
      </c>
      <c r="O813" s="97" t="s">
        <v>2492</v>
      </c>
      <c r="P813" s="97" t="s">
        <v>3613</v>
      </c>
      <c r="Q813" s="102"/>
      <c r="R813" s="100">
        <v>-3.1500000000000004</v>
      </c>
      <c r="S813" s="102"/>
      <c r="T813" s="103">
        <v>3</v>
      </c>
      <c r="U813" s="103">
        <v>3</v>
      </c>
      <c r="V813" s="104">
        <v>2.2000000000000002</v>
      </c>
      <c r="W813" s="105">
        <v>0.24</v>
      </c>
      <c r="X813" s="106">
        <v>52</v>
      </c>
      <c r="Y813" s="104">
        <v>2.1</v>
      </c>
      <c r="Z813" s="105">
        <v>0.23</v>
      </c>
      <c r="AA813" s="106">
        <v>49</v>
      </c>
    </row>
    <row r="814" spans="1:27" ht="15.75" customHeight="1" x14ac:dyDescent="0.25">
      <c r="A814" s="96" t="s">
        <v>2490</v>
      </c>
      <c r="B814" s="96" t="s">
        <v>2505</v>
      </c>
      <c r="C814" s="96" t="s">
        <v>2440</v>
      </c>
      <c r="F814" s="97" t="s">
        <v>2440</v>
      </c>
      <c r="G814" s="98">
        <v>32.5</v>
      </c>
      <c r="H814" s="98">
        <v>5.6</v>
      </c>
      <c r="I814" s="98">
        <v>5.5</v>
      </c>
      <c r="J814" s="99">
        <v>0.48</v>
      </c>
      <c r="K814" s="99">
        <v>0.83</v>
      </c>
      <c r="L814" s="100">
        <v>-2.2000000000000002</v>
      </c>
      <c r="M814" s="101">
        <v>43282</v>
      </c>
      <c r="N814" s="100">
        <v>-2.2000000000000002</v>
      </c>
      <c r="O814" s="97" t="s">
        <v>2492</v>
      </c>
      <c r="P814" s="97" t="s">
        <v>3614</v>
      </c>
      <c r="Q814" s="102"/>
      <c r="R814" s="100">
        <v>-3.1500000000000004</v>
      </c>
      <c r="S814" s="102"/>
      <c r="T814" s="103">
        <v>2.4900000000000002</v>
      </c>
      <c r="U814" s="103">
        <v>2.4900000000000002</v>
      </c>
      <c r="V814" s="104">
        <v>1.6</v>
      </c>
      <c r="W814" s="105">
        <v>0.33</v>
      </c>
      <c r="X814" s="106">
        <v>52</v>
      </c>
      <c r="Y814" s="104">
        <v>1.4</v>
      </c>
      <c r="Z814" s="105">
        <v>0.28000000000000003</v>
      </c>
      <c r="AA814" s="106">
        <v>46</v>
      </c>
    </row>
    <row r="815" spans="1:27" ht="14.25" customHeight="1" x14ac:dyDescent="0.25">
      <c r="A815" s="96" t="s">
        <v>2490</v>
      </c>
      <c r="B815" s="96" t="s">
        <v>2505</v>
      </c>
      <c r="C815" s="96" t="s">
        <v>2498</v>
      </c>
      <c r="F815" s="159">
        <v>2</v>
      </c>
      <c r="G815" s="108">
        <v>56</v>
      </c>
      <c r="H815" s="293"/>
      <c r="I815" s="293"/>
      <c r="J815" s="293"/>
      <c r="K815" s="293"/>
      <c r="L815" s="293"/>
      <c r="M815" s="293"/>
      <c r="N815" s="293"/>
      <c r="O815" s="293"/>
      <c r="P815" s="293"/>
      <c r="Q815" s="293"/>
      <c r="R815" s="293"/>
      <c r="S815" s="293"/>
      <c r="T815" s="293"/>
      <c r="U815" s="293"/>
      <c r="V815" s="293"/>
      <c r="W815" s="293"/>
      <c r="X815" s="109">
        <v>104</v>
      </c>
      <c r="Y815" s="293"/>
      <c r="Z815" s="293"/>
      <c r="AA815" s="109">
        <v>95</v>
      </c>
    </row>
    <row r="816" spans="1:27" ht="13.8" customHeight="1" x14ac:dyDescent="0.25">
      <c r="A816" s="96" t="s">
        <v>2490</v>
      </c>
      <c r="B816" s="96" t="s">
        <v>2506</v>
      </c>
      <c r="C816" t="s">
        <v>1624</v>
      </c>
      <c r="E816" s="294" t="s">
        <v>2506</v>
      </c>
      <c r="F816" s="294"/>
      <c r="G816" s="294"/>
      <c r="H816" s="294"/>
      <c r="I816" s="294"/>
      <c r="J816" s="294"/>
      <c r="K816" s="294"/>
      <c r="L816" s="294"/>
      <c r="M816" s="294"/>
      <c r="N816" s="294"/>
      <c r="O816" s="294"/>
      <c r="P816" s="294"/>
      <c r="Q816" s="294"/>
      <c r="R816" s="294"/>
      <c r="S816" s="294"/>
      <c r="T816" s="294"/>
      <c r="U816" s="294"/>
      <c r="V816" s="294"/>
      <c r="W816" s="294"/>
      <c r="X816" s="294"/>
      <c r="Y816" s="294"/>
      <c r="Z816" s="294"/>
      <c r="AA816" s="294"/>
    </row>
    <row r="817" spans="1:27" ht="15.75" customHeight="1" x14ac:dyDescent="0.25">
      <c r="A817" s="96" t="s">
        <v>2490</v>
      </c>
      <c r="B817" s="96" t="s">
        <v>2506</v>
      </c>
      <c r="C817" s="96" t="s">
        <v>2444</v>
      </c>
      <c r="F817" s="97" t="s">
        <v>2444</v>
      </c>
      <c r="G817" s="98">
        <v>45.5</v>
      </c>
      <c r="H817" s="98">
        <v>25.5</v>
      </c>
      <c r="I817" s="98">
        <v>25.5</v>
      </c>
      <c r="J817" s="99">
        <v>1.78</v>
      </c>
      <c r="K817" s="99">
        <v>2.77</v>
      </c>
      <c r="L817" s="100">
        <v>-0.69</v>
      </c>
      <c r="M817" s="101">
        <v>43282</v>
      </c>
      <c r="N817" s="100">
        <v>-0.69</v>
      </c>
      <c r="O817" s="97" t="s">
        <v>2492</v>
      </c>
      <c r="P817" s="97" t="s">
        <v>3615</v>
      </c>
      <c r="Q817" s="102"/>
      <c r="R817" s="100">
        <v>-1.92</v>
      </c>
      <c r="S817" s="102"/>
      <c r="T817" s="103">
        <v>3</v>
      </c>
      <c r="U817" s="103">
        <v>3</v>
      </c>
      <c r="V817" s="104">
        <v>17.3</v>
      </c>
      <c r="W817" s="105">
        <v>0.68</v>
      </c>
      <c r="X817" s="106">
        <v>787</v>
      </c>
      <c r="Y817" s="104">
        <v>0</v>
      </c>
      <c r="Z817" s="105">
        <v>0</v>
      </c>
      <c r="AA817" s="106">
        <v>0</v>
      </c>
    </row>
    <row r="818" spans="1:27" ht="15.75" customHeight="1" x14ac:dyDescent="0.25">
      <c r="A818" s="96" t="s">
        <v>2490</v>
      </c>
      <c r="B818" s="96" t="s">
        <v>2506</v>
      </c>
      <c r="C818" s="96" t="s">
        <v>2445</v>
      </c>
      <c r="F818" s="97" t="s">
        <v>2445</v>
      </c>
      <c r="G818" s="98">
        <v>53</v>
      </c>
      <c r="H818" s="98">
        <v>28</v>
      </c>
      <c r="I818" s="98">
        <v>28</v>
      </c>
      <c r="J818" s="99">
        <v>1.91</v>
      </c>
      <c r="K818" s="99">
        <v>2.78</v>
      </c>
      <c r="L818" s="100">
        <v>-0.69</v>
      </c>
      <c r="M818" s="101">
        <v>43282</v>
      </c>
      <c r="N818" s="100">
        <v>-0.69</v>
      </c>
      <c r="O818" s="97" t="s">
        <v>2492</v>
      </c>
      <c r="P818" s="97" t="s">
        <v>3616</v>
      </c>
      <c r="Q818" s="102"/>
      <c r="R818" s="100">
        <v>-1.92</v>
      </c>
      <c r="S818" s="102"/>
      <c r="T818" s="103">
        <v>3</v>
      </c>
      <c r="U818" s="103">
        <v>3</v>
      </c>
      <c r="V818" s="104">
        <v>17.100000000000001</v>
      </c>
      <c r="W818" s="105">
        <v>0.61</v>
      </c>
      <c r="X818" s="106">
        <v>906</v>
      </c>
      <c r="Y818" s="104">
        <v>0.1</v>
      </c>
      <c r="Z818" s="105">
        <v>0</v>
      </c>
      <c r="AA818" s="106">
        <v>5</v>
      </c>
    </row>
    <row r="819" spans="1:27" ht="15.75" customHeight="1" x14ac:dyDescent="0.25">
      <c r="A819" s="96" t="s">
        <v>2490</v>
      </c>
      <c r="B819" s="96" t="s">
        <v>2506</v>
      </c>
      <c r="C819" s="96" t="s">
        <v>2446</v>
      </c>
      <c r="F819" s="97" t="s">
        <v>2446</v>
      </c>
      <c r="G819" s="98">
        <v>51.5</v>
      </c>
      <c r="H819" s="98">
        <v>20.5</v>
      </c>
      <c r="I819" s="98">
        <v>20.5</v>
      </c>
      <c r="J819" s="99">
        <v>2.09</v>
      </c>
      <c r="K819" s="99">
        <v>2.78</v>
      </c>
      <c r="L819" s="100">
        <v>-0.69</v>
      </c>
      <c r="M819" s="101">
        <v>43282</v>
      </c>
      <c r="N819" s="100">
        <v>-0.69</v>
      </c>
      <c r="O819" s="97" t="s">
        <v>2492</v>
      </c>
      <c r="P819" s="97" t="s">
        <v>3617</v>
      </c>
      <c r="Q819" s="102"/>
      <c r="R819" s="100">
        <v>-1.92</v>
      </c>
      <c r="S819" s="102"/>
      <c r="T819" s="103">
        <v>3</v>
      </c>
      <c r="U819" s="103">
        <v>3</v>
      </c>
      <c r="V819" s="104">
        <v>12.4</v>
      </c>
      <c r="W819" s="105">
        <v>0.6</v>
      </c>
      <c r="X819" s="106">
        <v>639</v>
      </c>
      <c r="Y819" s="104">
        <v>0</v>
      </c>
      <c r="Z819" s="105">
        <v>0</v>
      </c>
      <c r="AA819" s="106">
        <v>0</v>
      </c>
    </row>
    <row r="820" spans="1:27" ht="15.75" customHeight="1" x14ac:dyDescent="0.25">
      <c r="A820" s="96" t="s">
        <v>2490</v>
      </c>
      <c r="B820" s="96" t="s">
        <v>2506</v>
      </c>
      <c r="C820" s="96" t="s">
        <v>2447</v>
      </c>
      <c r="F820" s="97" t="s">
        <v>2447</v>
      </c>
      <c r="G820" s="98">
        <v>49.5</v>
      </c>
      <c r="H820" s="98">
        <v>17.600000000000001</v>
      </c>
      <c r="I820" s="98">
        <v>17.600000000000001</v>
      </c>
      <c r="J820" s="99">
        <v>1.96</v>
      </c>
      <c r="K820" s="99">
        <v>2.75</v>
      </c>
      <c r="L820" s="100">
        <v>-0.69</v>
      </c>
      <c r="M820" s="101">
        <v>43282</v>
      </c>
      <c r="N820" s="100">
        <v>-0.69</v>
      </c>
      <c r="O820" s="97" t="s">
        <v>2492</v>
      </c>
      <c r="P820" s="97" t="s">
        <v>3618</v>
      </c>
      <c r="Q820" s="102"/>
      <c r="R820" s="100">
        <v>-1.92</v>
      </c>
      <c r="S820" s="102"/>
      <c r="T820" s="103">
        <v>3</v>
      </c>
      <c r="U820" s="103">
        <v>3</v>
      </c>
      <c r="V820" s="104">
        <v>11.6</v>
      </c>
      <c r="W820" s="105">
        <v>0.66</v>
      </c>
      <c r="X820" s="106">
        <v>574</v>
      </c>
      <c r="Y820" s="104">
        <v>0</v>
      </c>
      <c r="Z820" s="105">
        <v>0</v>
      </c>
      <c r="AA820" s="106">
        <v>0</v>
      </c>
    </row>
    <row r="821" spans="1:27" ht="15.75" customHeight="1" x14ac:dyDescent="0.25">
      <c r="A821" s="96" t="s">
        <v>2490</v>
      </c>
      <c r="B821" s="96" t="s">
        <v>2506</v>
      </c>
      <c r="C821" s="96" t="s">
        <v>2448</v>
      </c>
      <c r="F821" s="97" t="s">
        <v>2448</v>
      </c>
      <c r="G821" s="98">
        <v>51.5</v>
      </c>
      <c r="H821" s="98">
        <v>20.8</v>
      </c>
      <c r="I821" s="98">
        <v>20.8</v>
      </c>
      <c r="J821" s="99">
        <v>2.15</v>
      </c>
      <c r="K821" s="99">
        <v>2.78</v>
      </c>
      <c r="L821" s="100">
        <v>-0.69</v>
      </c>
      <c r="M821" s="101">
        <v>43282</v>
      </c>
      <c r="N821" s="100">
        <v>-0.69</v>
      </c>
      <c r="O821" s="97" t="s">
        <v>2492</v>
      </c>
      <c r="P821" s="97" t="s">
        <v>3619</v>
      </c>
      <c r="Q821" s="102"/>
      <c r="R821" s="100">
        <v>-1.92</v>
      </c>
      <c r="S821" s="102"/>
      <c r="T821" s="103">
        <v>3</v>
      </c>
      <c r="U821" s="103">
        <v>3</v>
      </c>
      <c r="V821" s="104">
        <v>9.1</v>
      </c>
      <c r="W821" s="105">
        <v>0.44</v>
      </c>
      <c r="X821" s="106">
        <v>469</v>
      </c>
      <c r="Y821" s="104">
        <v>0</v>
      </c>
      <c r="Z821" s="105">
        <v>0</v>
      </c>
      <c r="AA821" s="106">
        <v>0</v>
      </c>
    </row>
    <row r="822" spans="1:27" ht="15.75" customHeight="1" x14ac:dyDescent="0.25">
      <c r="A822" s="96" t="s">
        <v>2490</v>
      </c>
      <c r="B822" s="96" t="s">
        <v>2506</v>
      </c>
      <c r="C822" s="96" t="s">
        <v>2449</v>
      </c>
      <c r="F822" s="97" t="s">
        <v>2449</v>
      </c>
      <c r="G822" s="98">
        <v>75</v>
      </c>
      <c r="H822" s="98">
        <v>17</v>
      </c>
      <c r="I822" s="98">
        <v>17</v>
      </c>
      <c r="J822" s="99">
        <v>2.5099999999999998</v>
      </c>
      <c r="K822" s="99">
        <v>2.88</v>
      </c>
      <c r="L822" s="100">
        <v>-0.69</v>
      </c>
      <c r="M822" s="101">
        <v>43282</v>
      </c>
      <c r="N822" s="100">
        <v>-0.69</v>
      </c>
      <c r="O822" s="97" t="s">
        <v>2492</v>
      </c>
      <c r="P822" s="97" t="s">
        <v>3620</v>
      </c>
      <c r="Q822" s="102"/>
      <c r="R822" s="100">
        <v>-1.92</v>
      </c>
      <c r="S822" s="102"/>
      <c r="T822" s="103">
        <v>3</v>
      </c>
      <c r="U822" s="103">
        <v>3</v>
      </c>
      <c r="V822" s="104">
        <v>3.3</v>
      </c>
      <c r="W822" s="105">
        <v>0.19</v>
      </c>
      <c r="X822" s="106">
        <v>248</v>
      </c>
      <c r="Y822" s="104">
        <v>0</v>
      </c>
      <c r="Z822" s="105">
        <v>0</v>
      </c>
      <c r="AA822" s="106">
        <v>0</v>
      </c>
    </row>
    <row r="823" spans="1:27" ht="15.75" customHeight="1" x14ac:dyDescent="0.25">
      <c r="A823" s="96" t="s">
        <v>2490</v>
      </c>
      <c r="B823" s="96" t="s">
        <v>2506</v>
      </c>
      <c r="C823" s="96" t="s">
        <v>2450</v>
      </c>
      <c r="F823" s="97" t="s">
        <v>2450</v>
      </c>
      <c r="G823" s="98">
        <v>74.5</v>
      </c>
      <c r="H823" s="98">
        <v>16.3</v>
      </c>
      <c r="I823" s="98">
        <v>16.3</v>
      </c>
      <c r="J823" s="99">
        <v>2.61</v>
      </c>
      <c r="K823" s="99">
        <v>3.07</v>
      </c>
      <c r="L823" s="100">
        <v>-0.69</v>
      </c>
      <c r="M823" s="101">
        <v>43282</v>
      </c>
      <c r="N823" s="100">
        <v>-0.69</v>
      </c>
      <c r="O823" s="97" t="s">
        <v>2492</v>
      </c>
      <c r="P823" s="97" t="s">
        <v>3621</v>
      </c>
      <c r="Q823" s="102"/>
      <c r="R823" s="100">
        <v>-1.92</v>
      </c>
      <c r="S823" s="102"/>
      <c r="T823" s="103">
        <v>3</v>
      </c>
      <c r="U823" s="103">
        <v>3</v>
      </c>
      <c r="V823" s="104">
        <v>3.8</v>
      </c>
      <c r="W823" s="105">
        <v>0.23</v>
      </c>
      <c r="X823" s="106">
        <v>283</v>
      </c>
      <c r="Y823" s="104">
        <v>0</v>
      </c>
      <c r="Z823" s="105">
        <v>0</v>
      </c>
      <c r="AA823" s="106">
        <v>0</v>
      </c>
    </row>
    <row r="824" spans="1:27" ht="15.75" customHeight="1" x14ac:dyDescent="0.25">
      <c r="A824" s="96" t="s">
        <v>2490</v>
      </c>
      <c r="B824" s="96" t="s">
        <v>2506</v>
      </c>
      <c r="C824" s="96" t="s">
        <v>2451</v>
      </c>
      <c r="F824" s="97" t="s">
        <v>2451</v>
      </c>
      <c r="G824" s="98">
        <v>50</v>
      </c>
      <c r="H824" s="98">
        <v>13.5</v>
      </c>
      <c r="I824" s="98">
        <v>13.5</v>
      </c>
      <c r="J824" s="99">
        <v>2.2799999999999998</v>
      </c>
      <c r="K824" s="99">
        <v>2.58</v>
      </c>
      <c r="L824" s="100">
        <v>-0.69</v>
      </c>
      <c r="M824" s="101">
        <v>43282</v>
      </c>
      <c r="N824" s="100">
        <v>-0.69</v>
      </c>
      <c r="O824" s="97" t="s">
        <v>2492</v>
      </c>
      <c r="P824" s="97" t="s">
        <v>3622</v>
      </c>
      <c r="Q824" s="102"/>
      <c r="R824" s="100">
        <v>-1.92</v>
      </c>
      <c r="S824" s="102"/>
      <c r="T824" s="103">
        <v>3</v>
      </c>
      <c r="U824" s="103">
        <v>3</v>
      </c>
      <c r="V824" s="104">
        <v>2.6</v>
      </c>
      <c r="W824" s="105">
        <v>0.19</v>
      </c>
      <c r="X824" s="106">
        <v>130</v>
      </c>
      <c r="Y824" s="104">
        <v>0</v>
      </c>
      <c r="Z824" s="105">
        <v>0</v>
      </c>
      <c r="AA824" s="106">
        <v>0</v>
      </c>
    </row>
    <row r="825" spans="1:27" ht="15.75" customHeight="1" x14ac:dyDescent="0.25">
      <c r="A825" s="96" t="s">
        <v>2490</v>
      </c>
      <c r="B825" s="96" t="s">
        <v>2506</v>
      </c>
      <c r="C825" s="96" t="s">
        <v>2452</v>
      </c>
      <c r="F825" s="97" t="s">
        <v>2452</v>
      </c>
      <c r="G825" s="98">
        <v>57.5</v>
      </c>
      <c r="H825" s="98">
        <v>10</v>
      </c>
      <c r="I825" s="98">
        <v>10</v>
      </c>
      <c r="J825" s="99">
        <v>2.2799999999999998</v>
      </c>
      <c r="K825" s="99">
        <v>2.62</v>
      </c>
      <c r="L825" s="100">
        <v>-0.69</v>
      </c>
      <c r="M825" s="101">
        <v>43282</v>
      </c>
      <c r="N825" s="100">
        <v>-0.69</v>
      </c>
      <c r="O825" s="97" t="s">
        <v>2492</v>
      </c>
      <c r="P825" s="97" t="s">
        <v>3623</v>
      </c>
      <c r="Q825" s="102"/>
      <c r="R825" s="100">
        <v>-1.92</v>
      </c>
      <c r="S825" s="102"/>
      <c r="T825" s="103">
        <v>3</v>
      </c>
      <c r="U825" s="103">
        <v>3</v>
      </c>
      <c r="V825" s="104">
        <v>2</v>
      </c>
      <c r="W825" s="105">
        <v>0.2</v>
      </c>
      <c r="X825" s="106">
        <v>115</v>
      </c>
      <c r="Y825" s="104">
        <v>0</v>
      </c>
      <c r="Z825" s="105">
        <v>0</v>
      </c>
      <c r="AA825" s="106">
        <v>0</v>
      </c>
    </row>
    <row r="826" spans="1:27" ht="15.75" customHeight="1" x14ac:dyDescent="0.25">
      <c r="A826" s="96" t="s">
        <v>2490</v>
      </c>
      <c r="B826" s="96" t="s">
        <v>2506</v>
      </c>
      <c r="C826" s="96" t="s">
        <v>2453</v>
      </c>
      <c r="F826" s="97" t="s">
        <v>2453</v>
      </c>
      <c r="G826" s="98">
        <v>51.5</v>
      </c>
      <c r="H826" s="98">
        <v>14.7</v>
      </c>
      <c r="I826" s="98">
        <v>14.7</v>
      </c>
      <c r="J826" s="99">
        <v>2.31</v>
      </c>
      <c r="K826" s="99">
        <v>2.97</v>
      </c>
      <c r="L826" s="100">
        <v>-0.69</v>
      </c>
      <c r="M826" s="101">
        <v>43282</v>
      </c>
      <c r="N826" s="100">
        <v>-0.69</v>
      </c>
      <c r="O826" s="97" t="s">
        <v>2492</v>
      </c>
      <c r="P826" s="97" t="s">
        <v>3624</v>
      </c>
      <c r="Q826" s="102"/>
      <c r="R826" s="100">
        <v>-1.92</v>
      </c>
      <c r="S826" s="102"/>
      <c r="T826" s="103">
        <v>3</v>
      </c>
      <c r="U826" s="103">
        <v>3</v>
      </c>
      <c r="V826" s="104">
        <v>6.3</v>
      </c>
      <c r="W826" s="105">
        <v>0.43</v>
      </c>
      <c r="X826" s="106">
        <v>324</v>
      </c>
      <c r="Y826" s="104">
        <v>0</v>
      </c>
      <c r="Z826" s="105">
        <v>0</v>
      </c>
      <c r="AA826" s="106">
        <v>0</v>
      </c>
    </row>
    <row r="827" spans="1:27" ht="15.75" customHeight="1" x14ac:dyDescent="0.25">
      <c r="A827" s="96" t="s">
        <v>2490</v>
      </c>
      <c r="B827" s="96" t="s">
        <v>2506</v>
      </c>
      <c r="C827" s="96" t="s">
        <v>2454</v>
      </c>
      <c r="F827" s="97" t="s">
        <v>2454</v>
      </c>
      <c r="G827" s="98">
        <v>43.5</v>
      </c>
      <c r="H827" s="98">
        <v>17.7</v>
      </c>
      <c r="I827" s="98">
        <v>17.7</v>
      </c>
      <c r="J827" s="99">
        <v>2.35</v>
      </c>
      <c r="K827" s="99">
        <v>2.8</v>
      </c>
      <c r="L827" s="100">
        <v>-0.69</v>
      </c>
      <c r="M827" s="101">
        <v>43282</v>
      </c>
      <c r="N827" s="100">
        <v>-0.69</v>
      </c>
      <c r="O827" s="97" t="s">
        <v>2492</v>
      </c>
      <c r="P827" s="97" t="s">
        <v>3625</v>
      </c>
      <c r="Q827" s="102"/>
      <c r="R827" s="100">
        <v>-1.92</v>
      </c>
      <c r="S827" s="102"/>
      <c r="T827" s="103">
        <v>3</v>
      </c>
      <c r="U827" s="103">
        <v>3</v>
      </c>
      <c r="V827" s="104">
        <v>5</v>
      </c>
      <c r="W827" s="105">
        <v>0.28000000000000003</v>
      </c>
      <c r="X827" s="106">
        <v>218</v>
      </c>
      <c r="Y827" s="104">
        <v>0</v>
      </c>
      <c r="Z827" s="105">
        <v>0</v>
      </c>
      <c r="AA827" s="106">
        <v>0</v>
      </c>
    </row>
    <row r="828" spans="1:27" ht="15.75" customHeight="1" x14ac:dyDescent="0.25">
      <c r="A828" s="96" t="s">
        <v>2490</v>
      </c>
      <c r="B828" s="96" t="s">
        <v>2506</v>
      </c>
      <c r="C828" s="96" t="s">
        <v>2455</v>
      </c>
      <c r="F828" s="97" t="s">
        <v>2455</v>
      </c>
      <c r="G828" s="98">
        <v>55.5</v>
      </c>
      <c r="H828" s="98">
        <v>17</v>
      </c>
      <c r="I828" s="98">
        <v>17</v>
      </c>
      <c r="J828" s="99">
        <v>2.2400000000000002</v>
      </c>
      <c r="K828" s="99">
        <v>2.85</v>
      </c>
      <c r="L828" s="100">
        <v>-0.69</v>
      </c>
      <c r="M828" s="101">
        <v>43282</v>
      </c>
      <c r="N828" s="100">
        <v>-0.69</v>
      </c>
      <c r="O828" s="97" t="s">
        <v>2492</v>
      </c>
      <c r="P828" s="97" t="s">
        <v>3626</v>
      </c>
      <c r="Q828" s="102"/>
      <c r="R828" s="100">
        <v>-1.92</v>
      </c>
      <c r="S828" s="102"/>
      <c r="T828" s="103">
        <v>3</v>
      </c>
      <c r="U828" s="103">
        <v>3</v>
      </c>
      <c r="V828" s="104">
        <v>4.5999999999999996</v>
      </c>
      <c r="W828" s="105">
        <v>0.27</v>
      </c>
      <c r="X828" s="106">
        <v>255</v>
      </c>
      <c r="Y828" s="104">
        <v>0</v>
      </c>
      <c r="Z828" s="105">
        <v>0</v>
      </c>
      <c r="AA828" s="106">
        <v>0</v>
      </c>
    </row>
    <row r="829" spans="1:27" ht="15.75" customHeight="1" x14ac:dyDescent="0.25">
      <c r="A829" s="96" t="s">
        <v>2490</v>
      </c>
      <c r="B829" s="96" t="s">
        <v>2506</v>
      </c>
      <c r="C829" s="96" t="s">
        <v>2457</v>
      </c>
      <c r="F829" s="97" t="s">
        <v>2457</v>
      </c>
      <c r="G829" s="98">
        <v>47.5</v>
      </c>
      <c r="H829" s="98">
        <v>1.3</v>
      </c>
      <c r="I829" s="98">
        <v>1.3</v>
      </c>
      <c r="J829" s="99">
        <v>0.15</v>
      </c>
      <c r="K829" s="99">
        <v>0.64</v>
      </c>
      <c r="L829" s="100">
        <v>-0.68</v>
      </c>
      <c r="M829" s="101">
        <v>43282</v>
      </c>
      <c r="N829" s="100">
        <v>-0.68</v>
      </c>
      <c r="O829" s="97" t="s">
        <v>3253</v>
      </c>
      <c r="P829" s="97" t="s">
        <v>3627</v>
      </c>
      <c r="Q829" s="102"/>
      <c r="R829" s="100">
        <v>-1.42</v>
      </c>
      <c r="S829" s="102"/>
      <c r="T829" s="103"/>
      <c r="U829" s="103"/>
      <c r="V829" s="104">
        <v>0.6</v>
      </c>
      <c r="W829" s="105">
        <v>0.47</v>
      </c>
      <c r="X829" s="106">
        <v>29</v>
      </c>
      <c r="Y829" s="104">
        <v>0.6</v>
      </c>
      <c r="Z829" s="105">
        <v>0.47</v>
      </c>
      <c r="AA829" s="106">
        <v>29</v>
      </c>
    </row>
    <row r="830" spans="1:27" ht="15.75" customHeight="1" x14ac:dyDescent="0.25">
      <c r="A830" s="96" t="s">
        <v>2490</v>
      </c>
      <c r="B830" s="96" t="s">
        <v>2506</v>
      </c>
      <c r="C830" s="96" t="s">
        <v>2458</v>
      </c>
      <c r="F830" s="97" t="s">
        <v>2458</v>
      </c>
      <c r="G830" s="98">
        <v>21</v>
      </c>
      <c r="H830" s="98">
        <v>2.9</v>
      </c>
      <c r="I830" s="98">
        <v>2.9</v>
      </c>
      <c r="J830" s="99">
        <v>0.68</v>
      </c>
      <c r="K830" s="99">
        <v>1.27</v>
      </c>
      <c r="L830" s="100">
        <v>-0.68</v>
      </c>
      <c r="M830" s="101">
        <v>43282</v>
      </c>
      <c r="N830" s="100">
        <v>-0.68</v>
      </c>
      <c r="O830" s="97" t="s">
        <v>2492</v>
      </c>
      <c r="P830" s="97" t="s">
        <v>3628</v>
      </c>
      <c r="Q830" s="102"/>
      <c r="R830" s="100">
        <v>-1.42</v>
      </c>
      <c r="S830" s="102"/>
      <c r="T830" s="103">
        <v>1.89</v>
      </c>
      <c r="U830" s="103">
        <v>1.89</v>
      </c>
      <c r="V830" s="104">
        <v>1.3</v>
      </c>
      <c r="W830" s="105">
        <v>0.45</v>
      </c>
      <c r="X830" s="106">
        <v>27</v>
      </c>
      <c r="Y830" s="104">
        <v>0</v>
      </c>
      <c r="Z830" s="105">
        <v>0.01</v>
      </c>
      <c r="AA830" s="106">
        <v>0</v>
      </c>
    </row>
    <row r="831" spans="1:27" ht="15.75" customHeight="1" x14ac:dyDescent="0.25">
      <c r="A831" s="96" t="s">
        <v>2490</v>
      </c>
      <c r="B831" s="96" t="s">
        <v>2506</v>
      </c>
      <c r="C831" s="96" t="s">
        <v>2459</v>
      </c>
      <c r="F831" s="97" t="s">
        <v>2459</v>
      </c>
      <c r="G831" s="98">
        <v>17</v>
      </c>
      <c r="H831" s="98">
        <v>3</v>
      </c>
      <c r="I831" s="98">
        <v>3</v>
      </c>
      <c r="J831" s="99">
        <v>0.86</v>
      </c>
      <c r="K831" s="99">
        <v>1.36</v>
      </c>
      <c r="L831" s="100">
        <v>-0.68</v>
      </c>
      <c r="M831" s="101">
        <v>43282</v>
      </c>
      <c r="N831" s="100">
        <v>-0.68</v>
      </c>
      <c r="O831" s="97" t="s">
        <v>2492</v>
      </c>
      <c r="P831" s="97" t="s">
        <v>3629</v>
      </c>
      <c r="Q831" s="102"/>
      <c r="R831" s="100">
        <v>-1.42</v>
      </c>
      <c r="S831" s="102"/>
      <c r="T831" s="103">
        <v>2</v>
      </c>
      <c r="U831" s="103">
        <v>2</v>
      </c>
      <c r="V831" s="104">
        <v>0.9</v>
      </c>
      <c r="W831" s="105">
        <v>0.31</v>
      </c>
      <c r="X831" s="106">
        <v>15</v>
      </c>
      <c r="Y831" s="104">
        <v>0</v>
      </c>
      <c r="Z831" s="105">
        <v>0</v>
      </c>
      <c r="AA831" s="106">
        <v>0</v>
      </c>
    </row>
    <row r="832" spans="1:27" ht="15.75" customHeight="1" x14ac:dyDescent="0.25">
      <c r="A832" s="96" t="s">
        <v>2490</v>
      </c>
      <c r="B832" s="96" t="s">
        <v>2506</v>
      </c>
      <c r="C832" s="96" t="s">
        <v>2456</v>
      </c>
      <c r="F832" s="97" t="s">
        <v>2456</v>
      </c>
      <c r="G832" s="98">
        <v>30</v>
      </c>
      <c r="H832" s="98">
        <v>5.5</v>
      </c>
      <c r="I832" s="98">
        <v>5.5</v>
      </c>
      <c r="J832" s="99">
        <v>0.75</v>
      </c>
      <c r="K832" s="99">
        <v>1.28</v>
      </c>
      <c r="L832" s="100">
        <v>-0.68</v>
      </c>
      <c r="M832" s="101">
        <v>43282</v>
      </c>
      <c r="N832" s="100">
        <v>-0.68</v>
      </c>
      <c r="O832" s="97" t="s">
        <v>2492</v>
      </c>
      <c r="P832" s="97" t="s">
        <v>3630</v>
      </c>
      <c r="Q832" s="102"/>
      <c r="R832" s="100">
        <v>-1.82</v>
      </c>
      <c r="S832" s="102"/>
      <c r="T832" s="103">
        <v>2.0299999999999998</v>
      </c>
      <c r="U832" s="103">
        <v>2.0299999999999998</v>
      </c>
      <c r="V832" s="104">
        <v>2.1</v>
      </c>
      <c r="W832" s="105">
        <v>0.38</v>
      </c>
      <c r="X832" s="106">
        <v>63</v>
      </c>
      <c r="Y832" s="104">
        <v>0.8</v>
      </c>
      <c r="Z832" s="105">
        <v>0.14000000000000001</v>
      </c>
      <c r="AA832" s="106">
        <v>24</v>
      </c>
    </row>
    <row r="833" spans="1:27" ht="15.75" customHeight="1" x14ac:dyDescent="0.25">
      <c r="A833" s="96" t="s">
        <v>2490</v>
      </c>
      <c r="B833" s="96" t="s">
        <v>2506</v>
      </c>
      <c r="C833" s="96" t="s">
        <v>2441</v>
      </c>
      <c r="F833" s="97" t="s">
        <v>2441</v>
      </c>
      <c r="G833" s="98">
        <v>43</v>
      </c>
      <c r="H833" s="98">
        <v>3.8</v>
      </c>
      <c r="I833" s="98">
        <v>3.8</v>
      </c>
      <c r="J833" s="99">
        <v>0.72</v>
      </c>
      <c r="K833" s="99">
        <v>1.33</v>
      </c>
      <c r="L833" s="100">
        <v>-0.68</v>
      </c>
      <c r="M833" s="101">
        <v>43282</v>
      </c>
      <c r="N833" s="100">
        <v>-0.68</v>
      </c>
      <c r="O833" s="97" t="s">
        <v>2492</v>
      </c>
      <c r="P833" s="97" t="s">
        <v>3631</v>
      </c>
      <c r="Q833" s="102"/>
      <c r="R833" s="100">
        <v>-1.82</v>
      </c>
      <c r="S833" s="102"/>
      <c r="T833" s="103">
        <v>1.52</v>
      </c>
      <c r="U833" s="103">
        <v>1.52</v>
      </c>
      <c r="V833" s="104">
        <v>1.7</v>
      </c>
      <c r="W833" s="105">
        <v>0.44</v>
      </c>
      <c r="X833" s="106">
        <v>73</v>
      </c>
      <c r="Y833" s="104">
        <v>0.5</v>
      </c>
      <c r="Z833" s="105">
        <v>0.13</v>
      </c>
      <c r="AA833" s="106">
        <v>22</v>
      </c>
    </row>
    <row r="834" spans="1:27" ht="15.75" customHeight="1" x14ac:dyDescent="0.25">
      <c r="A834" s="96" t="s">
        <v>2490</v>
      </c>
      <c r="B834" s="96" t="s">
        <v>2506</v>
      </c>
      <c r="C834" s="96" t="s">
        <v>2442</v>
      </c>
      <c r="F834" s="97" t="s">
        <v>2442</v>
      </c>
      <c r="G834" s="98">
        <v>33.5</v>
      </c>
      <c r="H834" s="98">
        <v>9.1</v>
      </c>
      <c r="I834" s="98">
        <v>9.1</v>
      </c>
      <c r="J834" s="99">
        <v>0.78</v>
      </c>
      <c r="K834" s="99">
        <v>1.73</v>
      </c>
      <c r="L834" s="100">
        <v>-0.68</v>
      </c>
      <c r="M834" s="101">
        <v>43282</v>
      </c>
      <c r="N834" s="100">
        <v>-0.68</v>
      </c>
      <c r="O834" s="97" t="s">
        <v>2492</v>
      </c>
      <c r="P834" s="97" t="s">
        <v>3632</v>
      </c>
      <c r="Q834" s="102"/>
      <c r="R834" s="100">
        <v>-1.82</v>
      </c>
      <c r="S834" s="102"/>
      <c r="T834" s="103">
        <v>3</v>
      </c>
      <c r="U834" s="103">
        <v>3</v>
      </c>
      <c r="V834" s="104">
        <v>5</v>
      </c>
      <c r="W834" s="105">
        <v>0.55000000000000004</v>
      </c>
      <c r="X834" s="106">
        <v>168</v>
      </c>
      <c r="Y834" s="104">
        <v>1.5</v>
      </c>
      <c r="Z834" s="105">
        <v>0.16</v>
      </c>
      <c r="AA834" s="106">
        <v>50</v>
      </c>
    </row>
    <row r="835" spans="1:27" ht="15.75" customHeight="1" x14ac:dyDescent="0.25">
      <c r="A835" s="96" t="s">
        <v>2490</v>
      </c>
      <c r="B835" s="96" t="s">
        <v>2506</v>
      </c>
      <c r="C835" s="96" t="s">
        <v>2443</v>
      </c>
      <c r="F835" s="97" t="s">
        <v>2443</v>
      </c>
      <c r="G835" s="98">
        <v>33.5</v>
      </c>
      <c r="H835" s="98">
        <v>5</v>
      </c>
      <c r="I835" s="98">
        <v>5</v>
      </c>
      <c r="J835" s="99">
        <v>0.93</v>
      </c>
      <c r="K835" s="99">
        <v>2.1800000000000002</v>
      </c>
      <c r="L835" s="100">
        <v>-0.68</v>
      </c>
      <c r="M835" s="101">
        <v>43282</v>
      </c>
      <c r="N835" s="100">
        <v>-0.68</v>
      </c>
      <c r="O835" s="97" t="s">
        <v>2492</v>
      </c>
      <c r="P835" s="97" t="s">
        <v>3633</v>
      </c>
      <c r="Q835" s="102"/>
      <c r="R835" s="100">
        <v>-1.82</v>
      </c>
      <c r="S835" s="102"/>
      <c r="T835" s="103">
        <v>1.85</v>
      </c>
      <c r="U835" s="103">
        <v>1.85</v>
      </c>
      <c r="V835" s="104">
        <v>3</v>
      </c>
      <c r="W835" s="105">
        <v>0.61</v>
      </c>
      <c r="X835" s="106">
        <v>101</v>
      </c>
      <c r="Y835" s="104">
        <v>0.3</v>
      </c>
      <c r="Z835" s="105">
        <v>0.06</v>
      </c>
      <c r="AA835" s="106">
        <v>10</v>
      </c>
    </row>
    <row r="836" spans="1:27" ht="15.75" customHeight="1" x14ac:dyDescent="0.25">
      <c r="A836" s="96" t="s">
        <v>2490</v>
      </c>
      <c r="B836" s="96" t="s">
        <v>2506</v>
      </c>
      <c r="C836" s="96" t="s">
        <v>2460</v>
      </c>
      <c r="F836" s="97" t="s">
        <v>2460</v>
      </c>
      <c r="G836" s="98">
        <v>18.5</v>
      </c>
      <c r="H836" s="98">
        <v>13</v>
      </c>
      <c r="I836" s="98">
        <v>13</v>
      </c>
      <c r="J836" s="99">
        <v>0.93</v>
      </c>
      <c r="K836" s="99">
        <v>2.06</v>
      </c>
      <c r="L836" s="100">
        <v>-0.72</v>
      </c>
      <c r="M836" s="101">
        <v>43282</v>
      </c>
      <c r="N836" s="100">
        <v>-0.72</v>
      </c>
      <c r="O836" s="97" t="s">
        <v>2492</v>
      </c>
      <c r="P836" s="97" t="s">
        <v>3634</v>
      </c>
      <c r="Q836" s="102"/>
      <c r="R836" s="100">
        <v>-1.67</v>
      </c>
      <c r="S836" s="102"/>
      <c r="T836" s="103">
        <v>3</v>
      </c>
      <c r="U836" s="103">
        <v>3</v>
      </c>
      <c r="V836" s="104">
        <v>10.8</v>
      </c>
      <c r="W836" s="105">
        <v>0.83</v>
      </c>
      <c r="X836" s="106">
        <v>200</v>
      </c>
      <c r="Y836" s="104">
        <v>1.7</v>
      </c>
      <c r="Z836" s="105">
        <v>0.13</v>
      </c>
      <c r="AA836" s="106">
        <v>31</v>
      </c>
    </row>
    <row r="837" spans="1:27" ht="15.75" customHeight="1" x14ac:dyDescent="0.25">
      <c r="A837" s="96" t="s">
        <v>2490</v>
      </c>
      <c r="B837" s="96" t="s">
        <v>2506</v>
      </c>
      <c r="C837" s="96" t="s">
        <v>2461</v>
      </c>
      <c r="F837" s="97" t="s">
        <v>2461</v>
      </c>
      <c r="G837" s="98">
        <v>11</v>
      </c>
      <c r="H837" s="98">
        <v>3.8</v>
      </c>
      <c r="I837" s="98">
        <v>3.8</v>
      </c>
      <c r="J837" s="99">
        <v>0.86</v>
      </c>
      <c r="K837" s="99">
        <v>1.1000000000000001</v>
      </c>
      <c r="L837" s="100">
        <v>-0.72</v>
      </c>
      <c r="M837" s="101">
        <v>43282</v>
      </c>
      <c r="N837" s="100">
        <v>-0.72</v>
      </c>
      <c r="O837" s="97" t="s">
        <v>2492</v>
      </c>
      <c r="P837" s="97" t="s">
        <v>3635</v>
      </c>
      <c r="Q837" s="102"/>
      <c r="R837" s="100">
        <v>-1.67</v>
      </c>
      <c r="S837" s="102"/>
      <c r="T837" s="103">
        <v>1.86</v>
      </c>
      <c r="U837" s="103">
        <v>1.86</v>
      </c>
      <c r="V837" s="104">
        <v>0.6</v>
      </c>
      <c r="W837" s="105">
        <v>0.16</v>
      </c>
      <c r="X837" s="106">
        <v>7</v>
      </c>
      <c r="Y837" s="104">
        <v>0.1</v>
      </c>
      <c r="Z837" s="105">
        <v>0.03</v>
      </c>
      <c r="AA837" s="106">
        <v>1</v>
      </c>
    </row>
    <row r="838" spans="1:27" ht="14.25" customHeight="1" x14ac:dyDescent="0.25">
      <c r="A838" s="96" t="s">
        <v>2490</v>
      </c>
      <c r="B838" s="96" t="s">
        <v>2506</v>
      </c>
      <c r="C838" s="96" t="s">
        <v>2513</v>
      </c>
      <c r="F838" s="159">
        <v>21</v>
      </c>
      <c r="G838" s="108">
        <v>913.5</v>
      </c>
      <c r="H838" s="293"/>
      <c r="I838" s="293"/>
      <c r="J838" s="293"/>
      <c r="K838" s="293"/>
      <c r="L838" s="293"/>
      <c r="M838" s="293"/>
      <c r="N838" s="293"/>
      <c r="O838" s="293"/>
      <c r="P838" s="293"/>
      <c r="Q838" s="293"/>
      <c r="R838" s="293"/>
      <c r="S838" s="293"/>
      <c r="T838" s="293"/>
      <c r="U838" s="293"/>
      <c r="V838" s="293"/>
      <c r="W838" s="293"/>
      <c r="X838" s="109">
        <v>5631</v>
      </c>
      <c r="Y838" s="293"/>
      <c r="Z838" s="293"/>
      <c r="AA838" s="109">
        <v>172</v>
      </c>
    </row>
    <row r="839" spans="1:27" ht="13.8" customHeight="1" x14ac:dyDescent="0.25">
      <c r="A839" s="96" t="s">
        <v>2490</v>
      </c>
      <c r="B839" s="96" t="s">
        <v>2507</v>
      </c>
      <c r="C839" t="s">
        <v>1624</v>
      </c>
      <c r="E839" s="294" t="s">
        <v>2507</v>
      </c>
      <c r="F839" s="294"/>
      <c r="G839" s="294"/>
      <c r="H839" s="294"/>
      <c r="I839" s="294"/>
      <c r="J839" s="294"/>
      <c r="K839" s="294"/>
      <c r="L839" s="294"/>
      <c r="M839" s="294"/>
      <c r="N839" s="294"/>
      <c r="O839" s="294"/>
      <c r="P839" s="294"/>
      <c r="Q839" s="294"/>
      <c r="R839" s="294"/>
      <c r="S839" s="294"/>
      <c r="T839" s="294"/>
      <c r="U839" s="294"/>
      <c r="V839" s="294"/>
      <c r="W839" s="294"/>
      <c r="X839" s="294"/>
      <c r="Y839" s="294"/>
      <c r="Z839" s="294"/>
      <c r="AA839" s="294"/>
    </row>
    <row r="840" spans="1:27" ht="15.75" customHeight="1" x14ac:dyDescent="0.25">
      <c r="A840" s="96" t="s">
        <v>2490</v>
      </c>
      <c r="B840" s="96" t="s">
        <v>2507</v>
      </c>
      <c r="C840" s="96" t="s">
        <v>2462</v>
      </c>
      <c r="F840" s="97" t="s">
        <v>2462</v>
      </c>
      <c r="G840" s="98">
        <v>14</v>
      </c>
      <c r="H840" s="98">
        <v>1.3</v>
      </c>
      <c r="I840" s="98">
        <v>1.3</v>
      </c>
      <c r="J840" s="99">
        <v>0.67</v>
      </c>
      <c r="K840" s="99">
        <v>0.69</v>
      </c>
      <c r="L840" s="100">
        <v>-0.75</v>
      </c>
      <c r="M840" s="101">
        <v>43282</v>
      </c>
      <c r="N840" s="100">
        <v>-0.75</v>
      </c>
      <c r="O840" s="97" t="s">
        <v>3253</v>
      </c>
      <c r="P840" s="97" t="s">
        <v>3636</v>
      </c>
      <c r="Q840" s="102"/>
      <c r="R840" s="100">
        <v>-1.8399999999999999</v>
      </c>
      <c r="S840" s="102"/>
      <c r="T840" s="103"/>
      <c r="U840" s="103"/>
      <c r="V840" s="104">
        <v>0</v>
      </c>
      <c r="W840" s="105">
        <v>0.03</v>
      </c>
      <c r="X840" s="106">
        <v>0</v>
      </c>
      <c r="Y840" s="104">
        <v>0</v>
      </c>
      <c r="Z840" s="105">
        <v>0.03</v>
      </c>
      <c r="AA840" s="106">
        <v>0</v>
      </c>
    </row>
    <row r="841" spans="1:27" ht="14.25" customHeight="1" x14ac:dyDescent="0.25">
      <c r="A841" s="96" t="s">
        <v>2490</v>
      </c>
      <c r="B841" s="96" t="s">
        <v>2507</v>
      </c>
      <c r="C841" s="96" t="s">
        <v>2508</v>
      </c>
      <c r="F841" s="159">
        <v>1</v>
      </c>
      <c r="G841" s="108">
        <v>14</v>
      </c>
      <c r="H841" s="293"/>
      <c r="I841" s="293"/>
      <c r="J841" s="293"/>
      <c r="K841" s="293"/>
      <c r="L841" s="293"/>
      <c r="M841" s="293"/>
      <c r="N841" s="293"/>
      <c r="O841" s="293"/>
      <c r="P841" s="293"/>
      <c r="Q841" s="293"/>
      <c r="R841" s="293"/>
      <c r="S841" s="293"/>
      <c r="T841" s="293"/>
      <c r="U841" s="293"/>
      <c r="V841" s="293"/>
      <c r="W841" s="293"/>
      <c r="X841" s="109">
        <v>0</v>
      </c>
      <c r="Y841" s="293"/>
      <c r="Z841" s="293"/>
      <c r="AA841" s="109">
        <v>0</v>
      </c>
    </row>
    <row r="842" spans="1:27" ht="14.25" customHeight="1" x14ac:dyDescent="0.25">
      <c r="A842" s="96" t="s">
        <v>2490</v>
      </c>
      <c r="B842" s="96" t="s">
        <v>2514</v>
      </c>
      <c r="C842" t="s">
        <v>1624</v>
      </c>
      <c r="E842" s="295">
        <v>814</v>
      </c>
      <c r="F842" s="295"/>
      <c r="G842" s="108">
        <v>27763.5</v>
      </c>
      <c r="H842" s="293"/>
      <c r="I842" s="293"/>
      <c r="J842" s="293"/>
      <c r="K842" s="293"/>
      <c r="L842" s="293"/>
      <c r="M842" s="293"/>
      <c r="N842" s="293"/>
      <c r="O842" s="293"/>
      <c r="P842" s="293"/>
      <c r="Q842" s="293"/>
      <c r="R842" s="293"/>
      <c r="S842" s="293"/>
      <c r="T842" s="293"/>
      <c r="U842" s="293"/>
      <c r="V842" s="293"/>
      <c r="W842" s="293"/>
      <c r="X842" s="109">
        <v>68045</v>
      </c>
      <c r="Y842" s="293"/>
      <c r="Z842" s="293"/>
      <c r="AA842" s="109">
        <v>21380</v>
      </c>
    </row>
    <row r="843" spans="1:27" ht="12.75" customHeight="1" x14ac:dyDescent="0.25">
      <c r="A843" s="96" t="s">
        <v>3637</v>
      </c>
      <c r="B843" s="96" t="s">
        <v>2514</v>
      </c>
      <c r="C843" t="s">
        <v>1624</v>
      </c>
      <c r="D843" s="291" t="s">
        <v>3637</v>
      </c>
      <c r="E843" s="291"/>
      <c r="F843" s="291"/>
      <c r="G843" s="111">
        <v>27763.5</v>
      </c>
      <c r="H843" s="292"/>
      <c r="I843" s="292"/>
      <c r="J843" s="292"/>
      <c r="K843" s="292"/>
      <c r="L843" s="292"/>
      <c r="M843" s="292"/>
      <c r="N843" s="292"/>
      <c r="O843" s="292"/>
      <c r="P843" s="292"/>
      <c r="Q843" s="292"/>
      <c r="R843" s="292"/>
      <c r="S843" s="292"/>
      <c r="T843" s="292"/>
      <c r="U843" s="292"/>
      <c r="V843" s="292"/>
      <c r="W843" s="292"/>
      <c r="X843" s="112">
        <v>68045</v>
      </c>
      <c r="Y843" s="292"/>
      <c r="Z843" s="292"/>
      <c r="AA843" s="112">
        <v>21380</v>
      </c>
    </row>
  </sheetData>
  <autoFilter ref="A6:ES843" xr:uid="{53E97FBC-AE18-4178-861C-3395FB236F59}">
    <filterColumn colId="3" showButton="0"/>
    <filterColumn colId="4" showButton="0"/>
  </autoFilter>
  <mergeCells count="56">
    <mergeCell ref="Y5:AA5"/>
    <mergeCell ref="D3:F3"/>
    <mergeCell ref="G3:N3"/>
    <mergeCell ref="O3:U3"/>
    <mergeCell ref="V3:AA3"/>
    <mergeCell ref="D4:F5"/>
    <mergeCell ref="G4:G5"/>
    <mergeCell ref="H4:H5"/>
    <mergeCell ref="I4:I5"/>
    <mergeCell ref="J4:J5"/>
    <mergeCell ref="K4:K5"/>
    <mergeCell ref="L4:L5"/>
    <mergeCell ref="M4:M5"/>
    <mergeCell ref="N4:N5"/>
    <mergeCell ref="O4:U4"/>
    <mergeCell ref="V4:X4"/>
    <mergeCell ref="H527:W527"/>
    <mergeCell ref="Y527:Z527"/>
    <mergeCell ref="E528:AA528"/>
    <mergeCell ref="H534:W534"/>
    <mergeCell ref="Y534:Z534"/>
    <mergeCell ref="D7:AA7"/>
    <mergeCell ref="E8:AA8"/>
    <mergeCell ref="H412:W412"/>
    <mergeCell ref="Y412:Z412"/>
    <mergeCell ref="E413:AA413"/>
    <mergeCell ref="Y4:AA4"/>
    <mergeCell ref="V5:X5"/>
    <mergeCell ref="E812:AA812"/>
    <mergeCell ref="H538:W538"/>
    <mergeCell ref="Y538:Z538"/>
    <mergeCell ref="E539:AA539"/>
    <mergeCell ref="H660:W660"/>
    <mergeCell ref="Y660:Z660"/>
    <mergeCell ref="E661:AA661"/>
    <mergeCell ref="H713:W713"/>
    <mergeCell ref="Y713:Z713"/>
    <mergeCell ref="E714:AA714"/>
    <mergeCell ref="H811:W811"/>
    <mergeCell ref="Y811:Z811"/>
    <mergeCell ref="E535:AA535"/>
    <mergeCell ref="D6:F6"/>
    <mergeCell ref="D843:F843"/>
    <mergeCell ref="H843:W843"/>
    <mergeCell ref="Y843:Z843"/>
    <mergeCell ref="H815:W815"/>
    <mergeCell ref="Y815:Z815"/>
    <mergeCell ref="E816:AA816"/>
    <mergeCell ref="H838:W838"/>
    <mergeCell ref="Y838:Z838"/>
    <mergeCell ref="E839:AA839"/>
    <mergeCell ref="H841:W841"/>
    <mergeCell ref="Y841:Z841"/>
    <mergeCell ref="E842:F842"/>
    <mergeCell ref="H842:W842"/>
    <mergeCell ref="Y842:Z84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4F50C-09DB-4778-BE37-BA99D695EF57}">
  <sheetPr codeName="Blad6"/>
  <dimension ref="A3:ES843"/>
  <sheetViews>
    <sheetView workbookViewId="0">
      <pane xSplit="6" ySplit="6" topLeftCell="G402" activePane="bottomRight" state="frozenSplit"/>
      <selection activeCell="D1" sqref="D1"/>
      <selection pane="topRight" activeCell="AA1" sqref="AA1"/>
      <selection pane="bottomLeft" activeCell="D27" sqref="D27"/>
      <selection pane="bottomRight" activeCell="C408" sqref="C408"/>
    </sheetView>
  </sheetViews>
  <sheetFormatPr defaultRowHeight="13.8" outlineLevelCol="1" x14ac:dyDescent="0.25"/>
  <cols>
    <col min="1" max="3" width="9" customWidth="1" outlineLevel="1"/>
    <col min="4" max="5" width="2.3984375" customWidth="1"/>
    <col min="6" max="6" width="19.19921875" customWidth="1"/>
    <col min="7" max="7" width="9.3984375" customWidth="1"/>
    <col min="8" max="8" width="6.19921875" customWidth="1"/>
    <col min="9" max="9" width="7.3984375" customWidth="1"/>
    <col min="10" max="10" width="9.3984375" customWidth="1"/>
    <col min="11" max="11" width="10.3984375" customWidth="1"/>
    <col min="12" max="12" width="6.8984375" customWidth="1"/>
    <col min="13" max="14" width="8.09765625" customWidth="1"/>
    <col min="15" max="15" width="10.69921875" customWidth="1"/>
    <col min="16" max="16" width="8.09765625" customWidth="1"/>
    <col min="17" max="17" width="6.8984375" customWidth="1"/>
    <col min="18" max="18" width="5.3984375" customWidth="1"/>
    <col min="19" max="19" width="6.8984375" customWidth="1"/>
    <col min="20" max="21" width="5" customWidth="1"/>
    <col min="22" max="22" width="4.3984375" customWidth="1"/>
    <col min="23" max="23" width="4.09765625" customWidth="1"/>
    <col min="24" max="24" width="7.3984375" customWidth="1"/>
    <col min="25" max="25" width="4.3984375" customWidth="1"/>
    <col min="26" max="26" width="4.09765625" customWidth="1"/>
    <col min="27" max="27" width="6.3984375" customWidth="1"/>
  </cols>
  <sheetData>
    <row r="3" spans="1:149" ht="12.75" customHeight="1" x14ac:dyDescent="0.25">
      <c r="A3" s="90"/>
      <c r="B3" s="90"/>
      <c r="C3" s="90"/>
      <c r="D3" s="299" t="s">
        <v>41</v>
      </c>
      <c r="E3" s="299"/>
      <c r="F3" s="299"/>
      <c r="G3" s="299" t="s">
        <v>2463</v>
      </c>
      <c r="H3" s="299"/>
      <c r="I3" s="299"/>
      <c r="J3" s="299"/>
      <c r="K3" s="299"/>
      <c r="L3" s="299"/>
      <c r="M3" s="299"/>
      <c r="N3" s="299"/>
      <c r="O3" s="299" t="s">
        <v>2464</v>
      </c>
      <c r="P3" s="299"/>
      <c r="Q3" s="299"/>
      <c r="R3" s="299"/>
      <c r="S3" s="299"/>
      <c r="T3" s="299"/>
      <c r="U3" s="299"/>
      <c r="V3" s="299" t="s">
        <v>2465</v>
      </c>
      <c r="W3" s="299"/>
      <c r="X3" s="299"/>
      <c r="Y3" s="299"/>
      <c r="Z3" s="299"/>
      <c r="AA3" s="299"/>
    </row>
    <row r="4" spans="1:149" ht="12.75" customHeight="1" x14ac:dyDescent="0.25">
      <c r="A4" s="91"/>
      <c r="B4" s="91"/>
      <c r="C4" s="91"/>
      <c r="D4" s="300" t="s">
        <v>1648</v>
      </c>
      <c r="E4" s="301"/>
      <c r="F4" s="302"/>
      <c r="G4" s="306" t="s">
        <v>2466</v>
      </c>
      <c r="H4" s="306" t="s">
        <v>4</v>
      </c>
      <c r="I4" s="306" t="s">
        <v>2467</v>
      </c>
      <c r="J4" s="306" t="s">
        <v>2468</v>
      </c>
      <c r="K4" s="306" t="s">
        <v>2469</v>
      </c>
      <c r="L4" s="306" t="s">
        <v>2470</v>
      </c>
      <c r="M4" s="306" t="s">
        <v>2471</v>
      </c>
      <c r="N4" s="306" t="s">
        <v>2472</v>
      </c>
      <c r="O4" s="296" t="s">
        <v>2473</v>
      </c>
      <c r="P4" s="297"/>
      <c r="Q4" s="297"/>
      <c r="R4" s="297"/>
      <c r="S4" s="297"/>
      <c r="T4" s="297"/>
      <c r="U4" s="298"/>
      <c r="V4" s="296" t="s">
        <v>2474</v>
      </c>
      <c r="W4" s="297"/>
      <c r="X4" s="298"/>
      <c r="Y4" s="296" t="s">
        <v>2473</v>
      </c>
      <c r="Z4" s="297"/>
      <c r="AA4" s="298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2"/>
      <c r="DV4" s="92"/>
      <c r="DW4" s="92"/>
      <c r="DX4" s="92"/>
      <c r="DY4" s="92"/>
      <c r="DZ4" s="92"/>
      <c r="EA4" s="92"/>
      <c r="EB4" s="92"/>
      <c r="EC4" s="92"/>
      <c r="ED4" s="92"/>
      <c r="EE4" s="92"/>
      <c r="EF4" s="92"/>
      <c r="EG4" s="92"/>
      <c r="EH4" s="92"/>
      <c r="EI4" s="92"/>
      <c r="EJ4" s="92"/>
      <c r="EK4" s="92"/>
      <c r="EL4" s="92"/>
      <c r="EM4" s="92"/>
      <c r="EN4" s="92"/>
      <c r="EO4" s="92"/>
      <c r="EP4" s="92"/>
      <c r="EQ4" s="92"/>
      <c r="ER4" s="92"/>
      <c r="ES4" s="92"/>
    </row>
    <row r="5" spans="1:149" ht="25.5" customHeight="1" x14ac:dyDescent="0.25">
      <c r="A5" s="91"/>
      <c r="B5" s="91"/>
      <c r="C5" s="91"/>
      <c r="D5" s="303"/>
      <c r="E5" s="304"/>
      <c r="F5" s="305"/>
      <c r="G5" s="307"/>
      <c r="H5" s="307"/>
      <c r="I5" s="307"/>
      <c r="J5" s="307"/>
      <c r="K5" s="307"/>
      <c r="L5" s="307"/>
      <c r="M5" s="307"/>
      <c r="N5" s="307"/>
      <c r="O5" s="93" t="s">
        <v>2475</v>
      </c>
      <c r="P5" s="93" t="s">
        <v>2476</v>
      </c>
      <c r="Q5" s="93" t="s">
        <v>2477</v>
      </c>
      <c r="R5" s="93" t="s">
        <v>2478</v>
      </c>
      <c r="S5" s="93" t="s">
        <v>2479</v>
      </c>
      <c r="T5" s="93" t="s">
        <v>2480</v>
      </c>
      <c r="U5" s="93" t="s">
        <v>2481</v>
      </c>
      <c r="V5" s="296" t="s">
        <v>2482</v>
      </c>
      <c r="W5" s="297"/>
      <c r="X5" s="298"/>
      <c r="Y5" s="296" t="s">
        <v>2482</v>
      </c>
      <c r="Z5" s="297"/>
      <c r="AA5" s="298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/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2"/>
      <c r="DW5" s="92"/>
      <c r="DX5" s="92"/>
      <c r="DY5" s="92"/>
      <c r="DZ5" s="92"/>
      <c r="EA5" s="92"/>
      <c r="EB5" s="92"/>
      <c r="EC5" s="92"/>
      <c r="ED5" s="92"/>
      <c r="EE5" s="92"/>
      <c r="EF5" s="92"/>
      <c r="EG5" s="92"/>
      <c r="EH5" s="92"/>
      <c r="EI5" s="92"/>
      <c r="EJ5" s="92"/>
      <c r="EK5" s="92"/>
      <c r="EL5" s="92"/>
      <c r="EM5" s="92"/>
      <c r="EN5" s="92"/>
      <c r="EO5" s="92"/>
      <c r="EP5" s="92"/>
      <c r="EQ5" s="92"/>
      <c r="ER5" s="92"/>
      <c r="ES5" s="92"/>
    </row>
    <row r="6" spans="1:149" ht="12.75" customHeight="1" x14ac:dyDescent="0.25">
      <c r="A6" s="94" t="s">
        <v>2483</v>
      </c>
      <c r="B6" s="94" t="s">
        <v>2484</v>
      </c>
      <c r="C6" s="94" t="s">
        <v>1648</v>
      </c>
      <c r="D6" s="299" t="s">
        <v>41</v>
      </c>
      <c r="E6" s="299"/>
      <c r="F6" s="299"/>
      <c r="G6" s="95" t="s">
        <v>2485</v>
      </c>
      <c r="H6" s="95" t="s">
        <v>2485</v>
      </c>
      <c r="I6" s="95" t="s">
        <v>2485</v>
      </c>
      <c r="J6" s="95" t="s">
        <v>2485</v>
      </c>
      <c r="K6" s="95" t="s">
        <v>2485</v>
      </c>
      <c r="L6" s="95" t="s">
        <v>2486</v>
      </c>
      <c r="M6" s="95" t="s">
        <v>41</v>
      </c>
      <c r="N6" s="95" t="s">
        <v>2486</v>
      </c>
      <c r="O6" s="95" t="s">
        <v>41</v>
      </c>
      <c r="P6" s="95" t="s">
        <v>41</v>
      </c>
      <c r="Q6" s="95" t="s">
        <v>2485</v>
      </c>
      <c r="R6" s="95" t="s">
        <v>2486</v>
      </c>
      <c r="S6" s="95" t="s">
        <v>2485</v>
      </c>
      <c r="T6" s="95" t="s">
        <v>2487</v>
      </c>
      <c r="U6" s="95" t="s">
        <v>2487</v>
      </c>
      <c r="V6" s="95" t="s">
        <v>2488</v>
      </c>
      <c r="W6" s="95" t="s">
        <v>2485</v>
      </c>
      <c r="X6" s="95" t="s">
        <v>2489</v>
      </c>
      <c r="Y6" s="95" t="s">
        <v>2488</v>
      </c>
      <c r="Z6" s="95" t="s">
        <v>2485</v>
      </c>
      <c r="AA6" s="95" t="s">
        <v>2489</v>
      </c>
    </row>
    <row r="7" spans="1:149" ht="13.8" customHeight="1" x14ac:dyDescent="0.25">
      <c r="A7" s="96" t="s">
        <v>2490</v>
      </c>
      <c r="B7" s="96" t="s">
        <v>2491</v>
      </c>
      <c r="C7" t="s">
        <v>1624</v>
      </c>
      <c r="D7" s="294" t="s">
        <v>2490</v>
      </c>
      <c r="E7" s="294"/>
      <c r="F7" s="294"/>
      <c r="G7" s="294"/>
      <c r="H7" s="294"/>
      <c r="I7" s="294"/>
      <c r="J7" s="294"/>
      <c r="K7" s="294"/>
      <c r="L7" s="294"/>
      <c r="M7" s="294"/>
      <c r="N7" s="294"/>
      <c r="O7" s="294"/>
      <c r="P7" s="294"/>
      <c r="Q7" s="294"/>
      <c r="R7" s="294"/>
      <c r="S7" s="294"/>
      <c r="T7" s="294"/>
      <c r="U7" s="294"/>
      <c r="V7" s="294"/>
      <c r="W7" s="294"/>
      <c r="X7" s="294"/>
      <c r="Y7" s="294"/>
      <c r="Z7" s="294"/>
      <c r="AA7" s="294"/>
    </row>
    <row r="8" spans="1:149" ht="13.8" customHeight="1" x14ac:dyDescent="0.25">
      <c r="A8" s="96" t="s">
        <v>2490</v>
      </c>
      <c r="B8" s="96" t="s">
        <v>2491</v>
      </c>
      <c r="C8" t="s">
        <v>1624</v>
      </c>
      <c r="E8" s="294" t="s">
        <v>2491</v>
      </c>
      <c r="F8" s="294"/>
      <c r="G8" s="294"/>
      <c r="H8" s="294"/>
      <c r="I8" s="294"/>
      <c r="J8" s="294"/>
      <c r="K8" s="294"/>
      <c r="L8" s="294"/>
      <c r="M8" s="294"/>
      <c r="N8" s="294"/>
      <c r="O8" s="294"/>
      <c r="P8" s="294"/>
      <c r="Q8" s="294"/>
      <c r="R8" s="294"/>
      <c r="S8" s="294"/>
      <c r="T8" s="294"/>
      <c r="U8" s="294"/>
      <c r="V8" s="294"/>
      <c r="W8" s="294"/>
      <c r="X8" s="294"/>
      <c r="Y8" s="294"/>
      <c r="Z8" s="294"/>
      <c r="AA8" s="294"/>
    </row>
    <row r="9" spans="1:149" ht="15.75" customHeight="1" x14ac:dyDescent="0.25">
      <c r="A9" s="96" t="s">
        <v>2490</v>
      </c>
      <c r="B9" s="96" t="s">
        <v>2491</v>
      </c>
      <c r="C9" s="96" t="s">
        <v>1649</v>
      </c>
      <c r="F9" s="97" t="s">
        <v>1649</v>
      </c>
      <c r="G9" s="98">
        <v>45</v>
      </c>
      <c r="H9" s="98">
        <v>10.6</v>
      </c>
      <c r="I9" s="98">
        <v>10.6</v>
      </c>
      <c r="J9" s="99">
        <v>0.7</v>
      </c>
      <c r="K9" s="99">
        <v>1.34</v>
      </c>
      <c r="L9" s="100">
        <v>-2.2000000000000002</v>
      </c>
      <c r="M9" s="101">
        <v>43282</v>
      </c>
      <c r="N9" s="100">
        <v>-2.2000000000000002</v>
      </c>
      <c r="O9" s="97" t="s">
        <v>2492</v>
      </c>
      <c r="P9" s="97" t="s">
        <v>1649</v>
      </c>
      <c r="Q9" s="102"/>
      <c r="R9" s="100">
        <v>-2.72</v>
      </c>
      <c r="S9" s="102"/>
      <c r="T9" s="103">
        <v>3</v>
      </c>
      <c r="U9" s="103">
        <v>3</v>
      </c>
      <c r="V9" s="104">
        <v>5.4</v>
      </c>
      <c r="W9" s="105">
        <v>0.51</v>
      </c>
      <c r="X9" s="106">
        <v>243</v>
      </c>
      <c r="Y9" s="104">
        <v>0.6</v>
      </c>
      <c r="Z9" s="105">
        <v>0.06</v>
      </c>
      <c r="AA9" s="106">
        <v>27</v>
      </c>
    </row>
    <row r="10" spans="1:149" ht="15.75" customHeight="1" x14ac:dyDescent="0.25">
      <c r="A10" s="96" t="s">
        <v>2490</v>
      </c>
      <c r="B10" s="96" t="s">
        <v>2491</v>
      </c>
      <c r="C10" s="96" t="s">
        <v>1650</v>
      </c>
      <c r="F10" s="97" t="s">
        <v>1650</v>
      </c>
      <c r="G10" s="98">
        <v>38</v>
      </c>
      <c r="H10" s="98">
        <v>7.9</v>
      </c>
      <c r="I10" s="98">
        <v>7.9</v>
      </c>
      <c r="J10" s="99">
        <v>0.6</v>
      </c>
      <c r="K10" s="99">
        <v>1.43</v>
      </c>
      <c r="L10" s="100">
        <v>-2.2000000000000002</v>
      </c>
      <c r="M10" s="101">
        <v>43282</v>
      </c>
      <c r="N10" s="100">
        <v>-2.2000000000000002</v>
      </c>
      <c r="O10" s="97" t="s">
        <v>2492</v>
      </c>
      <c r="P10" s="97" t="s">
        <v>1650</v>
      </c>
      <c r="Q10" s="102"/>
      <c r="R10" s="100">
        <v>-2.72</v>
      </c>
      <c r="S10" s="102"/>
      <c r="T10" s="103">
        <v>3</v>
      </c>
      <c r="U10" s="103">
        <v>3</v>
      </c>
      <c r="V10" s="104">
        <v>3.7</v>
      </c>
      <c r="W10" s="105">
        <v>0.47</v>
      </c>
      <c r="X10" s="106">
        <v>141</v>
      </c>
      <c r="Y10" s="104">
        <v>0.6</v>
      </c>
      <c r="Z10" s="105">
        <v>0.08</v>
      </c>
      <c r="AA10" s="106">
        <v>23</v>
      </c>
    </row>
    <row r="11" spans="1:149" ht="15.75" customHeight="1" x14ac:dyDescent="0.25">
      <c r="A11" s="96" t="s">
        <v>2490</v>
      </c>
      <c r="B11" s="96" t="s">
        <v>2491</v>
      </c>
      <c r="C11" s="96" t="s">
        <v>1651</v>
      </c>
      <c r="F11" s="97" t="s">
        <v>1651</v>
      </c>
      <c r="G11" s="98">
        <v>31</v>
      </c>
      <c r="H11" s="98">
        <v>8.1999999999999993</v>
      </c>
      <c r="I11" s="98">
        <v>8.1999999999999993</v>
      </c>
      <c r="J11" s="99">
        <v>0.56999999999999995</v>
      </c>
      <c r="K11" s="99">
        <v>1.47</v>
      </c>
      <c r="L11" s="100">
        <v>-2.2000000000000002</v>
      </c>
      <c r="M11" s="101">
        <v>43282</v>
      </c>
      <c r="N11" s="100">
        <v>-2.2000000000000002</v>
      </c>
      <c r="O11" s="97" t="s">
        <v>2492</v>
      </c>
      <c r="P11" s="97" t="s">
        <v>1651</v>
      </c>
      <c r="Q11" s="102"/>
      <c r="R11" s="100">
        <v>-2.72</v>
      </c>
      <c r="S11" s="102"/>
      <c r="T11" s="103">
        <v>3</v>
      </c>
      <c r="U11" s="103">
        <v>3</v>
      </c>
      <c r="V11" s="104">
        <v>4.4000000000000004</v>
      </c>
      <c r="W11" s="105">
        <v>0.53</v>
      </c>
      <c r="X11" s="106">
        <v>136</v>
      </c>
      <c r="Y11" s="104">
        <v>1.1000000000000001</v>
      </c>
      <c r="Z11" s="105">
        <v>0.13</v>
      </c>
      <c r="AA11" s="106">
        <v>34</v>
      </c>
    </row>
    <row r="12" spans="1:149" ht="15.75" customHeight="1" x14ac:dyDescent="0.25">
      <c r="A12" s="96" t="s">
        <v>2490</v>
      </c>
      <c r="B12" s="96" t="s">
        <v>2491</v>
      </c>
      <c r="C12" s="96" t="s">
        <v>1652</v>
      </c>
      <c r="F12" s="97" t="s">
        <v>1652</v>
      </c>
      <c r="G12" s="98">
        <v>47.5</v>
      </c>
      <c r="H12" s="98">
        <v>8.5</v>
      </c>
      <c r="I12" s="98">
        <v>8.5</v>
      </c>
      <c r="J12" s="99">
        <v>0.51</v>
      </c>
      <c r="K12" s="99">
        <v>1.47</v>
      </c>
      <c r="L12" s="100">
        <v>-2.2000000000000002</v>
      </c>
      <c r="M12" s="101">
        <v>43282</v>
      </c>
      <c r="N12" s="100">
        <v>-2.2000000000000002</v>
      </c>
      <c r="O12" s="97" t="s">
        <v>2492</v>
      </c>
      <c r="P12" s="97" t="s">
        <v>1652</v>
      </c>
      <c r="Q12" s="102"/>
      <c r="R12" s="100">
        <v>-2.72</v>
      </c>
      <c r="S12" s="102"/>
      <c r="T12" s="103">
        <v>3</v>
      </c>
      <c r="U12" s="103">
        <v>3</v>
      </c>
      <c r="V12" s="104">
        <v>4.9000000000000004</v>
      </c>
      <c r="W12" s="105">
        <v>0.57999999999999996</v>
      </c>
      <c r="X12" s="106">
        <v>233</v>
      </c>
      <c r="Y12" s="104">
        <v>0.7</v>
      </c>
      <c r="Z12" s="105">
        <v>0.08</v>
      </c>
      <c r="AA12" s="106">
        <v>33</v>
      </c>
    </row>
    <row r="13" spans="1:149" ht="15.75" customHeight="1" x14ac:dyDescent="0.25">
      <c r="A13" s="96" t="s">
        <v>2490</v>
      </c>
      <c r="B13" s="96" t="s">
        <v>2491</v>
      </c>
      <c r="C13" s="96" t="s">
        <v>1653</v>
      </c>
      <c r="F13" s="97" t="s">
        <v>1653</v>
      </c>
      <c r="G13" s="98">
        <v>47.5</v>
      </c>
      <c r="H13" s="98">
        <v>8.8000000000000007</v>
      </c>
      <c r="I13" s="98">
        <v>8.8000000000000007</v>
      </c>
      <c r="J13" s="99">
        <v>0.56000000000000005</v>
      </c>
      <c r="K13" s="99">
        <v>1.4</v>
      </c>
      <c r="L13" s="100">
        <v>-2.2000000000000002</v>
      </c>
      <c r="M13" s="101">
        <v>43282</v>
      </c>
      <c r="N13" s="100">
        <v>-2.2000000000000002</v>
      </c>
      <c r="O13" s="97" t="s">
        <v>2492</v>
      </c>
      <c r="P13" s="97" t="s">
        <v>1653</v>
      </c>
      <c r="Q13" s="102"/>
      <c r="R13" s="100">
        <v>-2.72</v>
      </c>
      <c r="S13" s="102"/>
      <c r="T13" s="103">
        <v>3</v>
      </c>
      <c r="U13" s="103">
        <v>3</v>
      </c>
      <c r="V13" s="104">
        <v>4.2</v>
      </c>
      <c r="W13" s="105">
        <v>0.48</v>
      </c>
      <c r="X13" s="106">
        <v>200</v>
      </c>
      <c r="Y13" s="104">
        <v>0.8</v>
      </c>
      <c r="Z13" s="105">
        <v>0.09</v>
      </c>
      <c r="AA13" s="106">
        <v>38</v>
      </c>
    </row>
    <row r="14" spans="1:149" ht="15.75" customHeight="1" x14ac:dyDescent="0.25">
      <c r="A14" s="96" t="s">
        <v>2490</v>
      </c>
      <c r="B14" s="96" t="s">
        <v>2491</v>
      </c>
      <c r="C14" s="96" t="s">
        <v>1654</v>
      </c>
      <c r="F14" s="97" t="s">
        <v>1654</v>
      </c>
      <c r="G14" s="98">
        <v>31.5</v>
      </c>
      <c r="H14" s="98">
        <v>7.9</v>
      </c>
      <c r="I14" s="98">
        <v>7.9</v>
      </c>
      <c r="J14" s="99">
        <v>0.48</v>
      </c>
      <c r="K14" s="99">
        <v>1.38</v>
      </c>
      <c r="L14" s="100">
        <v>-2.2000000000000002</v>
      </c>
      <c r="M14" s="101">
        <v>43282</v>
      </c>
      <c r="N14" s="100">
        <v>-2.2000000000000002</v>
      </c>
      <c r="O14" s="97" t="s">
        <v>2492</v>
      </c>
      <c r="P14" s="97" t="s">
        <v>1654</v>
      </c>
      <c r="Q14" s="102"/>
      <c r="R14" s="100">
        <v>-2.72</v>
      </c>
      <c r="S14" s="102"/>
      <c r="T14" s="103">
        <v>3</v>
      </c>
      <c r="U14" s="103">
        <v>3</v>
      </c>
      <c r="V14" s="104">
        <v>4.2</v>
      </c>
      <c r="W14" s="105">
        <v>0.53</v>
      </c>
      <c r="X14" s="106">
        <v>132</v>
      </c>
      <c r="Y14" s="104">
        <v>0.7</v>
      </c>
      <c r="Z14" s="105">
        <v>0.09</v>
      </c>
      <c r="AA14" s="106">
        <v>22</v>
      </c>
    </row>
    <row r="15" spans="1:149" ht="15.75" customHeight="1" x14ac:dyDescent="0.25">
      <c r="A15" s="96" t="s">
        <v>2490</v>
      </c>
      <c r="B15" s="96" t="s">
        <v>2491</v>
      </c>
      <c r="C15" s="96" t="s">
        <v>1655</v>
      </c>
      <c r="F15" s="97" t="s">
        <v>1655</v>
      </c>
      <c r="G15" s="98">
        <v>35.5</v>
      </c>
      <c r="H15" s="98">
        <v>7.4</v>
      </c>
      <c r="I15" s="98">
        <v>7.4</v>
      </c>
      <c r="J15" s="99">
        <v>0.56000000000000005</v>
      </c>
      <c r="K15" s="99">
        <v>1.49</v>
      </c>
      <c r="L15" s="100">
        <v>-2.2200000000000002</v>
      </c>
      <c r="M15" s="101">
        <v>43282</v>
      </c>
      <c r="N15" s="100">
        <v>-2.2200000000000002</v>
      </c>
      <c r="O15" s="97" t="s">
        <v>2492</v>
      </c>
      <c r="P15" s="97" t="s">
        <v>1655</v>
      </c>
      <c r="Q15" s="102"/>
      <c r="R15" s="100">
        <v>-2.72</v>
      </c>
      <c r="S15" s="102"/>
      <c r="T15" s="103">
        <v>3</v>
      </c>
      <c r="U15" s="103">
        <v>3</v>
      </c>
      <c r="V15" s="104">
        <v>4</v>
      </c>
      <c r="W15" s="105">
        <v>0.55000000000000004</v>
      </c>
      <c r="X15" s="106">
        <v>142</v>
      </c>
      <c r="Y15" s="104">
        <v>0.3</v>
      </c>
      <c r="Z15" s="105">
        <v>0.04</v>
      </c>
      <c r="AA15" s="106">
        <v>11</v>
      </c>
    </row>
    <row r="16" spans="1:149" ht="15.75" customHeight="1" x14ac:dyDescent="0.25">
      <c r="A16" s="96" t="s">
        <v>2490</v>
      </c>
      <c r="B16" s="96" t="s">
        <v>2491</v>
      </c>
      <c r="C16" s="96" t="s">
        <v>1656</v>
      </c>
      <c r="F16" s="97" t="s">
        <v>1656</v>
      </c>
      <c r="G16" s="98">
        <v>47.5</v>
      </c>
      <c r="H16" s="98">
        <v>7.5</v>
      </c>
      <c r="I16" s="98">
        <v>7.5</v>
      </c>
      <c r="J16" s="99">
        <v>0.59</v>
      </c>
      <c r="K16" s="99">
        <v>1.48</v>
      </c>
      <c r="L16" s="100">
        <v>-2.2200000000000002</v>
      </c>
      <c r="M16" s="101">
        <v>43282</v>
      </c>
      <c r="N16" s="100">
        <v>-2.2200000000000002</v>
      </c>
      <c r="O16" s="97" t="s">
        <v>2492</v>
      </c>
      <c r="P16" s="97" t="s">
        <v>1656</v>
      </c>
      <c r="Q16" s="102"/>
      <c r="R16" s="100">
        <v>-2.72</v>
      </c>
      <c r="S16" s="102"/>
      <c r="T16" s="103">
        <v>3</v>
      </c>
      <c r="U16" s="103">
        <v>3</v>
      </c>
      <c r="V16" s="104">
        <v>4</v>
      </c>
      <c r="W16" s="105">
        <v>0.53</v>
      </c>
      <c r="X16" s="106">
        <v>190</v>
      </c>
      <c r="Y16" s="104">
        <v>0.2</v>
      </c>
      <c r="Z16" s="105">
        <v>0.03</v>
      </c>
      <c r="AA16" s="106">
        <v>10</v>
      </c>
    </row>
    <row r="17" spans="1:27" ht="15.75" customHeight="1" x14ac:dyDescent="0.25">
      <c r="A17" s="96" t="s">
        <v>2490</v>
      </c>
      <c r="B17" s="96" t="s">
        <v>2491</v>
      </c>
      <c r="C17" s="96" t="s">
        <v>1657</v>
      </c>
      <c r="F17" s="97" t="s">
        <v>1657</v>
      </c>
      <c r="G17" s="98">
        <v>50</v>
      </c>
      <c r="H17" s="98">
        <v>7.7</v>
      </c>
      <c r="I17" s="98">
        <v>7.7</v>
      </c>
      <c r="J17" s="99">
        <v>0.55000000000000004</v>
      </c>
      <c r="K17" s="99">
        <v>1.51</v>
      </c>
      <c r="L17" s="100">
        <v>-2.2200000000000002</v>
      </c>
      <c r="M17" s="101">
        <v>43282</v>
      </c>
      <c r="N17" s="100">
        <v>-2.2200000000000002</v>
      </c>
      <c r="O17" s="97" t="s">
        <v>2492</v>
      </c>
      <c r="P17" s="97" t="s">
        <v>1657</v>
      </c>
      <c r="Q17" s="102"/>
      <c r="R17" s="100">
        <v>-2.72</v>
      </c>
      <c r="S17" s="102"/>
      <c r="T17" s="103">
        <v>3</v>
      </c>
      <c r="U17" s="103">
        <v>3</v>
      </c>
      <c r="V17" s="104">
        <v>4.5999999999999996</v>
      </c>
      <c r="W17" s="105">
        <v>0.61</v>
      </c>
      <c r="X17" s="106">
        <v>230</v>
      </c>
      <c r="Y17" s="104">
        <v>0.5</v>
      </c>
      <c r="Z17" s="105">
        <v>7.0000000000000007E-2</v>
      </c>
      <c r="AA17" s="106">
        <v>25</v>
      </c>
    </row>
    <row r="18" spans="1:27" ht="15.75" customHeight="1" x14ac:dyDescent="0.25">
      <c r="A18" s="96" t="s">
        <v>2490</v>
      </c>
      <c r="B18" s="96" t="s">
        <v>2491</v>
      </c>
      <c r="C18" s="96" t="s">
        <v>1658</v>
      </c>
      <c r="F18" s="97" t="s">
        <v>1658</v>
      </c>
      <c r="G18" s="98">
        <v>47.5</v>
      </c>
      <c r="H18" s="98">
        <v>7.4</v>
      </c>
      <c r="I18" s="98">
        <v>7.4</v>
      </c>
      <c r="J18" s="99">
        <v>0.64</v>
      </c>
      <c r="K18" s="99">
        <v>1.31</v>
      </c>
      <c r="L18" s="100">
        <v>-2.2200000000000002</v>
      </c>
      <c r="M18" s="101">
        <v>43282</v>
      </c>
      <c r="N18" s="100">
        <v>-2.2200000000000002</v>
      </c>
      <c r="O18" s="97" t="s">
        <v>2492</v>
      </c>
      <c r="P18" s="97" t="s">
        <v>1658</v>
      </c>
      <c r="Q18" s="102"/>
      <c r="R18" s="100">
        <v>-2.72</v>
      </c>
      <c r="S18" s="102"/>
      <c r="T18" s="103">
        <v>3</v>
      </c>
      <c r="U18" s="103">
        <v>3</v>
      </c>
      <c r="V18" s="104">
        <v>3.4</v>
      </c>
      <c r="W18" s="105">
        <v>0.46</v>
      </c>
      <c r="X18" s="106">
        <v>162</v>
      </c>
      <c r="Y18" s="104">
        <v>0.3</v>
      </c>
      <c r="Z18" s="105">
        <v>0.03</v>
      </c>
      <c r="AA18" s="106">
        <v>14</v>
      </c>
    </row>
    <row r="19" spans="1:27" ht="15.75" customHeight="1" x14ac:dyDescent="0.25">
      <c r="A19" s="96" t="s">
        <v>2490</v>
      </c>
      <c r="B19" s="96" t="s">
        <v>2491</v>
      </c>
      <c r="C19" s="96" t="s">
        <v>1659</v>
      </c>
      <c r="F19" s="97" t="s">
        <v>1659</v>
      </c>
      <c r="G19" s="98">
        <v>35.5</v>
      </c>
      <c r="H19" s="98">
        <v>8.4</v>
      </c>
      <c r="I19" s="98">
        <v>8.4</v>
      </c>
      <c r="J19" s="99">
        <v>0.6</v>
      </c>
      <c r="K19" s="99">
        <v>1.38</v>
      </c>
      <c r="L19" s="100">
        <v>-2.2200000000000002</v>
      </c>
      <c r="M19" s="101">
        <v>43282</v>
      </c>
      <c r="N19" s="100">
        <v>-2.2200000000000002</v>
      </c>
      <c r="O19" s="97" t="s">
        <v>2492</v>
      </c>
      <c r="P19" s="97" t="s">
        <v>1659</v>
      </c>
      <c r="Q19" s="102"/>
      <c r="R19" s="100">
        <v>-2.72</v>
      </c>
      <c r="S19" s="102"/>
      <c r="T19" s="103">
        <v>3</v>
      </c>
      <c r="U19" s="103">
        <v>3</v>
      </c>
      <c r="V19" s="104">
        <v>4.2</v>
      </c>
      <c r="W19" s="105">
        <v>0.5</v>
      </c>
      <c r="X19" s="106">
        <v>149</v>
      </c>
      <c r="Y19" s="104">
        <v>0.5</v>
      </c>
      <c r="Z19" s="105">
        <v>0.06</v>
      </c>
      <c r="AA19" s="106">
        <v>18</v>
      </c>
    </row>
    <row r="20" spans="1:27" ht="15.75" customHeight="1" x14ac:dyDescent="0.25">
      <c r="A20" s="96" t="s">
        <v>2490</v>
      </c>
      <c r="B20" s="96" t="s">
        <v>2491</v>
      </c>
      <c r="C20" s="96" t="s">
        <v>1660</v>
      </c>
      <c r="F20" s="97" t="s">
        <v>1660</v>
      </c>
      <c r="G20" s="98">
        <v>35.5</v>
      </c>
      <c r="H20" s="98">
        <v>8.1999999999999993</v>
      </c>
      <c r="I20" s="98">
        <v>8.1999999999999993</v>
      </c>
      <c r="J20" s="99">
        <v>0.6</v>
      </c>
      <c r="K20" s="99">
        <v>1.49</v>
      </c>
      <c r="L20" s="100">
        <v>-2.2200000000000002</v>
      </c>
      <c r="M20" s="101">
        <v>43282</v>
      </c>
      <c r="N20" s="100">
        <v>-2.2200000000000002</v>
      </c>
      <c r="O20" s="97" t="s">
        <v>2492</v>
      </c>
      <c r="P20" s="97" t="s">
        <v>1660</v>
      </c>
      <c r="Q20" s="102"/>
      <c r="R20" s="100">
        <v>-2.72</v>
      </c>
      <c r="S20" s="102"/>
      <c r="T20" s="103">
        <v>3</v>
      </c>
      <c r="U20" s="103">
        <v>3</v>
      </c>
      <c r="V20" s="104">
        <v>4</v>
      </c>
      <c r="W20" s="105">
        <v>0.49</v>
      </c>
      <c r="X20" s="106">
        <v>142</v>
      </c>
      <c r="Y20" s="104">
        <v>0.4</v>
      </c>
      <c r="Z20" s="105">
        <v>0.05</v>
      </c>
      <c r="AA20" s="106">
        <v>14</v>
      </c>
    </row>
    <row r="21" spans="1:27" ht="15.75" customHeight="1" x14ac:dyDescent="0.25">
      <c r="A21" s="96" t="s">
        <v>2490</v>
      </c>
      <c r="B21" s="96" t="s">
        <v>2491</v>
      </c>
      <c r="C21" s="96" t="s">
        <v>1661</v>
      </c>
      <c r="F21" s="97" t="s">
        <v>1661</v>
      </c>
      <c r="G21" s="98">
        <v>35.5</v>
      </c>
      <c r="H21" s="98">
        <v>7.4</v>
      </c>
      <c r="I21" s="98">
        <v>7.4</v>
      </c>
      <c r="J21" s="99">
        <v>0.7</v>
      </c>
      <c r="K21" s="99">
        <v>1.25</v>
      </c>
      <c r="L21" s="100">
        <v>-2.2200000000000002</v>
      </c>
      <c r="M21" s="101">
        <v>43282</v>
      </c>
      <c r="N21" s="100">
        <v>-2.2200000000000002</v>
      </c>
      <c r="O21" s="97" t="s">
        <v>2492</v>
      </c>
      <c r="P21" s="97" t="s">
        <v>1661</v>
      </c>
      <c r="Q21" s="102"/>
      <c r="R21" s="100">
        <v>-2.72</v>
      </c>
      <c r="S21" s="102"/>
      <c r="T21" s="103">
        <v>3</v>
      </c>
      <c r="U21" s="103">
        <v>3</v>
      </c>
      <c r="V21" s="104">
        <v>2.6</v>
      </c>
      <c r="W21" s="105">
        <v>0.35</v>
      </c>
      <c r="X21" s="106">
        <v>92</v>
      </c>
      <c r="Y21" s="104">
        <v>0.1</v>
      </c>
      <c r="Z21" s="105">
        <v>0.01</v>
      </c>
      <c r="AA21" s="106">
        <v>4</v>
      </c>
    </row>
    <row r="22" spans="1:27" ht="15.75" customHeight="1" x14ac:dyDescent="0.25">
      <c r="A22" s="96" t="s">
        <v>2490</v>
      </c>
      <c r="B22" s="96" t="s">
        <v>2491</v>
      </c>
      <c r="C22" s="96" t="s">
        <v>1662</v>
      </c>
      <c r="F22" s="97" t="s">
        <v>1662</v>
      </c>
      <c r="G22" s="98">
        <v>22</v>
      </c>
      <c r="H22" s="98">
        <v>5</v>
      </c>
      <c r="I22" s="98">
        <v>5</v>
      </c>
      <c r="J22" s="99">
        <v>0.55000000000000004</v>
      </c>
      <c r="K22" s="99">
        <v>1.5</v>
      </c>
      <c r="L22" s="100">
        <v>-2.2200000000000002</v>
      </c>
      <c r="M22" s="101">
        <v>43282</v>
      </c>
      <c r="N22" s="100">
        <v>-2.2200000000000002</v>
      </c>
      <c r="O22" s="97" t="s">
        <v>2492</v>
      </c>
      <c r="P22" s="97" t="s">
        <v>1662</v>
      </c>
      <c r="Q22" s="102"/>
      <c r="R22" s="100">
        <v>-2.72</v>
      </c>
      <c r="S22" s="102"/>
      <c r="T22" s="103">
        <v>3</v>
      </c>
      <c r="U22" s="103">
        <v>3</v>
      </c>
      <c r="V22" s="104">
        <v>2.9</v>
      </c>
      <c r="W22" s="105">
        <v>0.57999999999999996</v>
      </c>
      <c r="X22" s="106">
        <v>64</v>
      </c>
      <c r="Y22" s="104">
        <v>0.1</v>
      </c>
      <c r="Z22" s="105">
        <v>0.02</v>
      </c>
      <c r="AA22" s="106">
        <v>2</v>
      </c>
    </row>
    <row r="23" spans="1:27" ht="15.75" customHeight="1" x14ac:dyDescent="0.25">
      <c r="A23" s="96" t="s">
        <v>2490</v>
      </c>
      <c r="B23" s="96" t="s">
        <v>2491</v>
      </c>
      <c r="C23" s="96" t="s">
        <v>1663</v>
      </c>
      <c r="F23" s="97" t="s">
        <v>1663</v>
      </c>
      <c r="G23" s="98">
        <v>44</v>
      </c>
      <c r="H23" s="98">
        <v>7.7</v>
      </c>
      <c r="I23" s="98">
        <v>7.7</v>
      </c>
      <c r="J23" s="99">
        <v>0.21</v>
      </c>
      <c r="K23" s="99">
        <v>0.69</v>
      </c>
      <c r="L23" s="100">
        <v>-2.2200000000000002</v>
      </c>
      <c r="M23" s="101">
        <v>43282</v>
      </c>
      <c r="N23" s="100">
        <v>-2.2200000000000002</v>
      </c>
      <c r="O23" s="97" t="s">
        <v>2492</v>
      </c>
      <c r="P23" s="97" t="s">
        <v>1663</v>
      </c>
      <c r="Q23" s="102"/>
      <c r="R23" s="100">
        <v>-2.72</v>
      </c>
      <c r="S23" s="102"/>
      <c r="T23" s="103">
        <v>3</v>
      </c>
      <c r="U23" s="103">
        <v>3</v>
      </c>
      <c r="V23" s="104">
        <v>2.6</v>
      </c>
      <c r="W23" s="105">
        <v>0.33</v>
      </c>
      <c r="X23" s="106">
        <v>114</v>
      </c>
      <c r="Y23" s="104">
        <v>1.9</v>
      </c>
      <c r="Z23" s="105">
        <v>0.25</v>
      </c>
      <c r="AA23" s="106">
        <v>84</v>
      </c>
    </row>
    <row r="24" spans="1:27" ht="15.75" customHeight="1" x14ac:dyDescent="0.25">
      <c r="A24" s="96" t="s">
        <v>2490</v>
      </c>
      <c r="B24" s="96" t="s">
        <v>2491</v>
      </c>
      <c r="C24" s="96" t="s">
        <v>1664</v>
      </c>
      <c r="F24" s="97" t="s">
        <v>1664</v>
      </c>
      <c r="G24" s="98">
        <v>42.5</v>
      </c>
      <c r="H24" s="98">
        <v>5.7</v>
      </c>
      <c r="I24" s="98">
        <v>5.7</v>
      </c>
      <c r="J24" s="99">
        <v>0.3</v>
      </c>
      <c r="K24" s="99">
        <v>0.98</v>
      </c>
      <c r="L24" s="100">
        <v>-2.2200000000000002</v>
      </c>
      <c r="M24" s="101">
        <v>43282</v>
      </c>
      <c r="N24" s="100">
        <v>-2.2200000000000002</v>
      </c>
      <c r="O24" s="97" t="s">
        <v>2492</v>
      </c>
      <c r="P24" s="97" t="s">
        <v>1664</v>
      </c>
      <c r="Q24" s="102"/>
      <c r="R24" s="100">
        <v>-2.72</v>
      </c>
      <c r="S24" s="102"/>
      <c r="T24" s="103">
        <v>3</v>
      </c>
      <c r="U24" s="103">
        <v>3</v>
      </c>
      <c r="V24" s="104">
        <v>2.1</v>
      </c>
      <c r="W24" s="105">
        <v>0.36</v>
      </c>
      <c r="X24" s="106">
        <v>89</v>
      </c>
      <c r="Y24" s="104">
        <v>0.9</v>
      </c>
      <c r="Z24" s="105">
        <v>0.16</v>
      </c>
      <c r="AA24" s="106">
        <v>38</v>
      </c>
    </row>
    <row r="25" spans="1:27" ht="15.75" customHeight="1" x14ac:dyDescent="0.25">
      <c r="A25" s="96" t="s">
        <v>2490</v>
      </c>
      <c r="B25" s="96" t="s">
        <v>2491</v>
      </c>
      <c r="C25" s="96" t="s">
        <v>1665</v>
      </c>
      <c r="F25" s="97" t="s">
        <v>1665</v>
      </c>
      <c r="G25" s="98">
        <v>50</v>
      </c>
      <c r="H25" s="98">
        <v>4.9000000000000004</v>
      </c>
      <c r="I25" s="98">
        <v>4.9000000000000004</v>
      </c>
      <c r="J25" s="99">
        <v>0.34</v>
      </c>
      <c r="K25" s="99">
        <v>0.87</v>
      </c>
      <c r="L25" s="100">
        <v>-2.2200000000000002</v>
      </c>
      <c r="M25" s="101">
        <v>43282</v>
      </c>
      <c r="N25" s="100">
        <v>-2.2200000000000002</v>
      </c>
      <c r="O25" s="97" t="s">
        <v>2492</v>
      </c>
      <c r="P25" s="97" t="s">
        <v>1665</v>
      </c>
      <c r="Q25" s="102"/>
      <c r="R25" s="100">
        <v>-2.72</v>
      </c>
      <c r="S25" s="102"/>
      <c r="T25" s="103">
        <v>3</v>
      </c>
      <c r="U25" s="103">
        <v>3</v>
      </c>
      <c r="V25" s="104">
        <v>1.7</v>
      </c>
      <c r="W25" s="105">
        <v>0.36</v>
      </c>
      <c r="X25" s="106">
        <v>85</v>
      </c>
      <c r="Y25" s="104">
        <v>0.7</v>
      </c>
      <c r="Z25" s="105">
        <v>0.15</v>
      </c>
      <c r="AA25" s="106">
        <v>35</v>
      </c>
    </row>
    <row r="26" spans="1:27" ht="15.75" customHeight="1" x14ac:dyDescent="0.25">
      <c r="A26" s="96" t="s">
        <v>2490</v>
      </c>
      <c r="B26" s="96" t="s">
        <v>2491</v>
      </c>
      <c r="C26" s="96" t="s">
        <v>1666</v>
      </c>
      <c r="F26" s="97" t="s">
        <v>1666</v>
      </c>
      <c r="G26" s="98">
        <v>50.5</v>
      </c>
      <c r="H26" s="98">
        <v>5.0999999999999996</v>
      </c>
      <c r="I26" s="98">
        <v>5.0999999999999996</v>
      </c>
      <c r="J26" s="99">
        <v>0.21</v>
      </c>
      <c r="K26" s="99">
        <v>0.75</v>
      </c>
      <c r="L26" s="100">
        <v>-2.2200000000000002</v>
      </c>
      <c r="M26" s="101">
        <v>43282</v>
      </c>
      <c r="N26" s="100">
        <v>-2.2200000000000002</v>
      </c>
      <c r="O26" s="97" t="s">
        <v>2492</v>
      </c>
      <c r="P26" s="97" t="s">
        <v>1666</v>
      </c>
      <c r="Q26" s="102"/>
      <c r="R26" s="100">
        <v>-2.72</v>
      </c>
      <c r="S26" s="102"/>
      <c r="T26" s="103">
        <v>3</v>
      </c>
      <c r="U26" s="103">
        <v>3</v>
      </c>
      <c r="V26" s="104">
        <v>1.7</v>
      </c>
      <c r="W26" s="105">
        <v>0.33</v>
      </c>
      <c r="X26" s="106">
        <v>86</v>
      </c>
      <c r="Y26" s="104">
        <v>1.2</v>
      </c>
      <c r="Z26" s="105">
        <v>0.23</v>
      </c>
      <c r="AA26" s="106">
        <v>61</v>
      </c>
    </row>
    <row r="27" spans="1:27" ht="15.75" customHeight="1" x14ac:dyDescent="0.25">
      <c r="A27" s="96" t="s">
        <v>2490</v>
      </c>
      <c r="B27" s="96" t="s">
        <v>2491</v>
      </c>
      <c r="C27" s="96" t="s">
        <v>1667</v>
      </c>
      <c r="F27" s="97" t="s">
        <v>1667</v>
      </c>
      <c r="G27" s="98">
        <v>60</v>
      </c>
      <c r="H27" s="98">
        <v>3</v>
      </c>
      <c r="I27" s="98">
        <v>3</v>
      </c>
      <c r="J27" s="99">
        <v>0.13</v>
      </c>
      <c r="K27" s="99">
        <v>0.76</v>
      </c>
      <c r="L27" s="100">
        <v>-2.2200000000000002</v>
      </c>
      <c r="M27" s="101">
        <v>43282</v>
      </c>
      <c r="N27" s="100">
        <v>-2.2200000000000002</v>
      </c>
      <c r="O27" s="97" t="s">
        <v>2492</v>
      </c>
      <c r="P27" s="97" t="s">
        <v>1667</v>
      </c>
      <c r="Q27" s="102"/>
      <c r="R27" s="100">
        <v>-2.72</v>
      </c>
      <c r="S27" s="102"/>
      <c r="T27" s="103">
        <v>3</v>
      </c>
      <c r="U27" s="103">
        <v>3</v>
      </c>
      <c r="V27" s="104">
        <v>1.1000000000000001</v>
      </c>
      <c r="W27" s="105">
        <v>0.38</v>
      </c>
      <c r="X27" s="106">
        <v>66</v>
      </c>
      <c r="Y27" s="104"/>
      <c r="Z27" s="105"/>
      <c r="AA27" s="106" t="s">
        <v>2511</v>
      </c>
    </row>
    <row r="28" spans="1:27" ht="15.75" customHeight="1" x14ac:dyDescent="0.25">
      <c r="A28" s="96" t="s">
        <v>2490</v>
      </c>
      <c r="B28" s="96" t="s">
        <v>2491</v>
      </c>
      <c r="C28" s="96" t="s">
        <v>1668</v>
      </c>
      <c r="F28" s="97" t="s">
        <v>1668</v>
      </c>
      <c r="G28" s="98">
        <v>26</v>
      </c>
      <c r="H28" s="98">
        <v>10.7</v>
      </c>
      <c r="I28" s="98">
        <v>10.7</v>
      </c>
      <c r="J28" s="99">
        <v>0.5</v>
      </c>
      <c r="K28" s="99">
        <v>1.35</v>
      </c>
      <c r="L28" s="100">
        <v>-2.2200000000000002</v>
      </c>
      <c r="M28" s="101">
        <v>43282</v>
      </c>
      <c r="N28" s="100">
        <v>-2.2200000000000002</v>
      </c>
      <c r="O28" s="97" t="s">
        <v>2492</v>
      </c>
      <c r="P28" s="97" t="s">
        <v>1668</v>
      </c>
      <c r="Q28" s="102"/>
      <c r="R28" s="100">
        <v>-2.72</v>
      </c>
      <c r="S28" s="102"/>
      <c r="T28" s="103">
        <v>3</v>
      </c>
      <c r="U28" s="103">
        <v>3</v>
      </c>
      <c r="V28" s="104">
        <v>4.4000000000000004</v>
      </c>
      <c r="W28" s="105">
        <v>0.41</v>
      </c>
      <c r="X28" s="106">
        <v>114</v>
      </c>
      <c r="Y28" s="104">
        <v>1.2</v>
      </c>
      <c r="Z28" s="105">
        <v>0.11</v>
      </c>
      <c r="AA28" s="106">
        <v>31</v>
      </c>
    </row>
    <row r="29" spans="1:27" ht="15.75" customHeight="1" x14ac:dyDescent="0.25">
      <c r="A29" s="96" t="s">
        <v>2490</v>
      </c>
      <c r="B29" s="96" t="s">
        <v>2491</v>
      </c>
      <c r="C29" s="96" t="s">
        <v>1669</v>
      </c>
      <c r="F29" s="97" t="s">
        <v>1669</v>
      </c>
      <c r="G29" s="98">
        <v>20</v>
      </c>
      <c r="H29" s="98">
        <v>6.6</v>
      </c>
      <c r="I29" s="98">
        <v>6.6</v>
      </c>
      <c r="J29" s="99">
        <v>0.56999999999999995</v>
      </c>
      <c r="K29" s="99">
        <v>1.3</v>
      </c>
      <c r="L29" s="100">
        <v>-2.2200000000000002</v>
      </c>
      <c r="M29" s="101">
        <v>43282</v>
      </c>
      <c r="N29" s="100">
        <v>-2.2200000000000002</v>
      </c>
      <c r="O29" s="97" t="s">
        <v>2492</v>
      </c>
      <c r="P29" s="97" t="s">
        <v>1669</v>
      </c>
      <c r="Q29" s="102"/>
      <c r="R29" s="100">
        <v>-2.72</v>
      </c>
      <c r="S29" s="102"/>
      <c r="T29" s="103">
        <v>3</v>
      </c>
      <c r="U29" s="103">
        <v>3</v>
      </c>
      <c r="V29" s="104">
        <v>2.8</v>
      </c>
      <c r="W29" s="105">
        <v>0.42</v>
      </c>
      <c r="X29" s="106">
        <v>56</v>
      </c>
      <c r="Y29" s="104">
        <v>0.2</v>
      </c>
      <c r="Z29" s="105">
        <v>0.04</v>
      </c>
      <c r="AA29" s="106">
        <v>4</v>
      </c>
    </row>
    <row r="30" spans="1:27" ht="15.75" customHeight="1" x14ac:dyDescent="0.25">
      <c r="A30" s="96" t="s">
        <v>2490</v>
      </c>
      <c r="B30" s="96" t="s">
        <v>2491</v>
      </c>
      <c r="C30" s="96" t="s">
        <v>1670</v>
      </c>
      <c r="F30" s="97" t="s">
        <v>1670</v>
      </c>
      <c r="G30" s="98">
        <v>33</v>
      </c>
      <c r="H30" s="98">
        <v>16.5</v>
      </c>
      <c r="I30" s="98">
        <v>16.5</v>
      </c>
      <c r="J30" s="99">
        <v>0.68</v>
      </c>
      <c r="K30" s="99">
        <v>1.94</v>
      </c>
      <c r="L30" s="100">
        <v>-2.2200000000000002</v>
      </c>
      <c r="M30" s="101">
        <v>43282</v>
      </c>
      <c r="N30" s="100">
        <v>-2.2200000000000002</v>
      </c>
      <c r="O30" s="97" t="s">
        <v>2492</v>
      </c>
      <c r="P30" s="97" t="s">
        <v>1670</v>
      </c>
      <c r="Q30" s="102"/>
      <c r="R30" s="100">
        <v>-2.72</v>
      </c>
      <c r="S30" s="102"/>
      <c r="T30" s="103">
        <v>3</v>
      </c>
      <c r="U30" s="103">
        <v>3</v>
      </c>
      <c r="V30" s="104">
        <v>14.1</v>
      </c>
      <c r="W30" s="105">
        <v>0.85</v>
      </c>
      <c r="X30" s="106">
        <v>465</v>
      </c>
      <c r="Y30" s="104">
        <v>0.4</v>
      </c>
      <c r="Z30" s="105">
        <v>0.02</v>
      </c>
      <c r="AA30" s="106">
        <v>13</v>
      </c>
    </row>
    <row r="31" spans="1:27" ht="15.75" customHeight="1" x14ac:dyDescent="0.25">
      <c r="A31" s="96" t="s">
        <v>2490</v>
      </c>
      <c r="B31" s="96" t="s">
        <v>2491</v>
      </c>
      <c r="C31" s="96" t="s">
        <v>1671</v>
      </c>
      <c r="F31" s="97" t="s">
        <v>1671</v>
      </c>
      <c r="G31" s="98">
        <v>47.5</v>
      </c>
      <c r="H31" s="98">
        <v>5.4</v>
      </c>
      <c r="I31" s="98">
        <v>5.4</v>
      </c>
      <c r="J31" s="99">
        <v>0.66</v>
      </c>
      <c r="K31" s="99">
        <v>1.1499999999999999</v>
      </c>
      <c r="L31" s="100">
        <v>-2.2200000000000002</v>
      </c>
      <c r="M31" s="101">
        <v>43282</v>
      </c>
      <c r="N31" s="100">
        <v>-2.2200000000000002</v>
      </c>
      <c r="O31" s="97" t="s">
        <v>2492</v>
      </c>
      <c r="P31" s="97" t="s">
        <v>1671</v>
      </c>
      <c r="Q31" s="102"/>
      <c r="R31" s="100">
        <v>-2.72</v>
      </c>
      <c r="S31" s="102"/>
      <c r="T31" s="103">
        <v>3</v>
      </c>
      <c r="U31" s="103">
        <v>3</v>
      </c>
      <c r="V31" s="104">
        <v>1.3</v>
      </c>
      <c r="W31" s="105">
        <v>0.24</v>
      </c>
      <c r="X31" s="106">
        <v>62</v>
      </c>
      <c r="Y31" s="104">
        <v>0.1</v>
      </c>
      <c r="Z31" s="105">
        <v>0.02</v>
      </c>
      <c r="AA31" s="106">
        <v>5</v>
      </c>
    </row>
    <row r="32" spans="1:27" ht="15.75" customHeight="1" x14ac:dyDescent="0.25">
      <c r="A32" s="96" t="s">
        <v>2490</v>
      </c>
      <c r="B32" s="96" t="s">
        <v>2491</v>
      </c>
      <c r="C32" s="96" t="s">
        <v>1672</v>
      </c>
      <c r="F32" s="97" t="s">
        <v>1672</v>
      </c>
      <c r="G32" s="98">
        <v>45</v>
      </c>
      <c r="H32" s="98">
        <v>4.3</v>
      </c>
      <c r="I32" s="98">
        <v>4.3</v>
      </c>
      <c r="J32" s="99">
        <v>0.59</v>
      </c>
      <c r="K32" s="99">
        <v>1.1399999999999999</v>
      </c>
      <c r="L32" s="100">
        <v>-2.2200000000000002</v>
      </c>
      <c r="M32" s="101">
        <v>43282</v>
      </c>
      <c r="N32" s="100">
        <v>-2.2200000000000002</v>
      </c>
      <c r="O32" s="97" t="s">
        <v>2492</v>
      </c>
      <c r="P32" s="97" t="s">
        <v>1672</v>
      </c>
      <c r="Q32" s="102"/>
      <c r="R32" s="100">
        <v>-2.72</v>
      </c>
      <c r="S32" s="102"/>
      <c r="T32" s="103">
        <v>3</v>
      </c>
      <c r="U32" s="103">
        <v>3</v>
      </c>
      <c r="V32" s="104">
        <v>1.1000000000000001</v>
      </c>
      <c r="W32" s="105">
        <v>0.26</v>
      </c>
      <c r="X32" s="106">
        <v>50</v>
      </c>
      <c r="Y32" s="104">
        <v>0</v>
      </c>
      <c r="Z32" s="105">
        <v>0</v>
      </c>
      <c r="AA32" s="106">
        <v>0</v>
      </c>
    </row>
    <row r="33" spans="1:27" ht="15.75" customHeight="1" x14ac:dyDescent="0.25">
      <c r="A33" s="96" t="s">
        <v>2490</v>
      </c>
      <c r="B33" s="96" t="s">
        <v>2491</v>
      </c>
      <c r="C33" s="96" t="s">
        <v>1673</v>
      </c>
      <c r="F33" s="97" t="s">
        <v>1673</v>
      </c>
      <c r="G33" s="98">
        <v>59</v>
      </c>
      <c r="H33" s="98">
        <v>4.5</v>
      </c>
      <c r="I33" s="98">
        <v>4.5</v>
      </c>
      <c r="J33" s="99">
        <v>0.64</v>
      </c>
      <c r="K33" s="99">
        <v>1.23</v>
      </c>
      <c r="L33" s="100">
        <v>-2.2200000000000002</v>
      </c>
      <c r="M33" s="101">
        <v>43282</v>
      </c>
      <c r="N33" s="100">
        <v>-2.2200000000000002</v>
      </c>
      <c r="O33" s="97" t="s">
        <v>2492</v>
      </c>
      <c r="P33" s="97" t="s">
        <v>1673</v>
      </c>
      <c r="Q33" s="102"/>
      <c r="R33" s="100">
        <v>-2.72</v>
      </c>
      <c r="S33" s="102"/>
      <c r="T33" s="103">
        <v>3</v>
      </c>
      <c r="U33" s="103">
        <v>3</v>
      </c>
      <c r="V33" s="104">
        <v>1.2</v>
      </c>
      <c r="W33" s="105">
        <v>0.26</v>
      </c>
      <c r="X33" s="106">
        <v>71</v>
      </c>
      <c r="Y33" s="104">
        <v>0</v>
      </c>
      <c r="Z33" s="105">
        <v>0</v>
      </c>
      <c r="AA33" s="106">
        <v>0</v>
      </c>
    </row>
    <row r="34" spans="1:27" ht="15.75" customHeight="1" x14ac:dyDescent="0.25">
      <c r="A34" s="96" t="s">
        <v>2490</v>
      </c>
      <c r="B34" s="96" t="s">
        <v>2491</v>
      </c>
      <c r="C34" s="96" t="s">
        <v>1674</v>
      </c>
      <c r="F34" s="97" t="s">
        <v>1674</v>
      </c>
      <c r="G34" s="98">
        <v>9</v>
      </c>
      <c r="H34" s="98">
        <v>5</v>
      </c>
      <c r="I34" s="98">
        <v>5</v>
      </c>
      <c r="J34" s="99">
        <v>0.3</v>
      </c>
      <c r="K34" s="99">
        <v>0.97</v>
      </c>
      <c r="L34" s="100">
        <v>-2.2200000000000002</v>
      </c>
      <c r="M34" s="101">
        <v>43282</v>
      </c>
      <c r="N34" s="100">
        <v>-2.2200000000000002</v>
      </c>
      <c r="O34" s="97" t="s">
        <v>2492</v>
      </c>
      <c r="P34" s="97" t="s">
        <v>1674</v>
      </c>
      <c r="Q34" s="102"/>
      <c r="R34" s="100">
        <v>-2.72</v>
      </c>
      <c r="S34" s="102"/>
      <c r="T34" s="103">
        <v>3</v>
      </c>
      <c r="U34" s="103">
        <v>3</v>
      </c>
      <c r="V34" s="104">
        <v>1.7</v>
      </c>
      <c r="W34" s="105">
        <v>0.34</v>
      </c>
      <c r="X34" s="106">
        <v>15</v>
      </c>
      <c r="Y34" s="104">
        <v>0.8</v>
      </c>
      <c r="Z34" s="105">
        <v>0.15</v>
      </c>
      <c r="AA34" s="106">
        <v>7</v>
      </c>
    </row>
    <row r="35" spans="1:27" ht="15.75" customHeight="1" x14ac:dyDescent="0.25">
      <c r="A35" s="96" t="s">
        <v>2490</v>
      </c>
      <c r="B35" s="96" t="s">
        <v>2491</v>
      </c>
      <c r="C35" s="96" t="s">
        <v>1675</v>
      </c>
      <c r="F35" s="97" t="s">
        <v>1675</v>
      </c>
      <c r="G35" s="98">
        <v>12.5</v>
      </c>
      <c r="H35" s="98">
        <v>10</v>
      </c>
      <c r="I35" s="98">
        <v>10</v>
      </c>
      <c r="J35" s="99">
        <v>0.61</v>
      </c>
      <c r="K35" s="99">
        <v>1.28</v>
      </c>
      <c r="L35" s="100">
        <v>-2.2200000000000002</v>
      </c>
      <c r="M35" s="101">
        <v>43282</v>
      </c>
      <c r="N35" s="100">
        <v>-2.2200000000000002</v>
      </c>
      <c r="O35" s="97" t="s">
        <v>2492</v>
      </c>
      <c r="P35" s="97" t="s">
        <v>1675</v>
      </c>
      <c r="Q35" s="102"/>
      <c r="R35" s="100">
        <v>-2.72</v>
      </c>
      <c r="S35" s="102"/>
      <c r="T35" s="103">
        <v>3</v>
      </c>
      <c r="U35" s="103">
        <v>3</v>
      </c>
      <c r="V35" s="104">
        <v>3.3</v>
      </c>
      <c r="W35" s="105">
        <v>0.33</v>
      </c>
      <c r="X35" s="106">
        <v>41</v>
      </c>
      <c r="Y35" s="104">
        <v>0.8</v>
      </c>
      <c r="Z35" s="105">
        <v>0.08</v>
      </c>
      <c r="AA35" s="106">
        <v>10</v>
      </c>
    </row>
    <row r="36" spans="1:27" ht="15.75" customHeight="1" x14ac:dyDescent="0.25">
      <c r="A36" s="96" t="s">
        <v>2490</v>
      </c>
      <c r="B36" s="96" t="s">
        <v>2491</v>
      </c>
      <c r="C36" s="96" t="s">
        <v>1676</v>
      </c>
      <c r="F36" s="97" t="s">
        <v>1676</v>
      </c>
      <c r="G36" s="98">
        <v>10</v>
      </c>
      <c r="H36" s="98">
        <v>7.4</v>
      </c>
      <c r="I36" s="98">
        <v>7.4</v>
      </c>
      <c r="J36" s="99">
        <v>0.6</v>
      </c>
      <c r="K36" s="99">
        <v>1.32</v>
      </c>
      <c r="L36" s="100">
        <v>-2.2200000000000002</v>
      </c>
      <c r="M36" s="101">
        <v>43282</v>
      </c>
      <c r="N36" s="100">
        <v>-2.2200000000000002</v>
      </c>
      <c r="O36" s="97" t="s">
        <v>2492</v>
      </c>
      <c r="P36" s="97" t="s">
        <v>1676</v>
      </c>
      <c r="Q36" s="102"/>
      <c r="R36" s="100">
        <v>-2.72</v>
      </c>
      <c r="S36" s="102"/>
      <c r="T36" s="103">
        <v>3</v>
      </c>
      <c r="U36" s="103">
        <v>3</v>
      </c>
      <c r="V36" s="104">
        <v>2.9</v>
      </c>
      <c r="W36" s="105">
        <v>0.39</v>
      </c>
      <c r="X36" s="106">
        <v>29</v>
      </c>
      <c r="Y36" s="104">
        <v>0.4</v>
      </c>
      <c r="Z36" s="105">
        <v>0.05</v>
      </c>
      <c r="AA36" s="106">
        <v>4</v>
      </c>
    </row>
    <row r="37" spans="1:27" ht="15.75" customHeight="1" x14ac:dyDescent="0.25">
      <c r="A37" s="96" t="s">
        <v>2490</v>
      </c>
      <c r="B37" s="96" t="s">
        <v>2491</v>
      </c>
      <c r="C37" s="96" t="s">
        <v>1677</v>
      </c>
      <c r="F37" s="97" t="s">
        <v>1677</v>
      </c>
      <c r="G37" s="98">
        <v>13</v>
      </c>
      <c r="H37" s="98">
        <v>6.8</v>
      </c>
      <c r="I37" s="98">
        <v>6.8</v>
      </c>
      <c r="J37" s="99">
        <v>0.55000000000000004</v>
      </c>
      <c r="K37" s="99">
        <v>1.44</v>
      </c>
      <c r="L37" s="100">
        <v>-2.2200000000000002</v>
      </c>
      <c r="M37" s="101">
        <v>43282</v>
      </c>
      <c r="N37" s="100">
        <v>-2.2200000000000002</v>
      </c>
      <c r="O37" s="97" t="s">
        <v>2492</v>
      </c>
      <c r="P37" s="97" t="s">
        <v>1677</v>
      </c>
      <c r="Q37" s="102"/>
      <c r="R37" s="100">
        <v>-2.72</v>
      </c>
      <c r="S37" s="102"/>
      <c r="T37" s="103">
        <v>3</v>
      </c>
      <c r="U37" s="103">
        <v>3</v>
      </c>
      <c r="V37" s="104">
        <v>2.5</v>
      </c>
      <c r="W37" s="105">
        <v>0.37</v>
      </c>
      <c r="X37" s="106">
        <v>33</v>
      </c>
      <c r="Y37" s="104">
        <v>0.2</v>
      </c>
      <c r="Z37" s="105">
        <v>0.03</v>
      </c>
      <c r="AA37" s="106">
        <v>3</v>
      </c>
    </row>
    <row r="38" spans="1:27" ht="15.75" customHeight="1" x14ac:dyDescent="0.25">
      <c r="A38" s="96" t="s">
        <v>2490</v>
      </c>
      <c r="B38" s="96" t="s">
        <v>2491</v>
      </c>
      <c r="C38" s="96" t="s">
        <v>1678</v>
      </c>
      <c r="F38" s="97" t="s">
        <v>1678</v>
      </c>
      <c r="G38" s="98">
        <v>8.5</v>
      </c>
      <c r="H38" s="98">
        <v>7.5</v>
      </c>
      <c r="I38" s="98">
        <v>7.5</v>
      </c>
      <c r="J38" s="99">
        <v>0.63</v>
      </c>
      <c r="K38" s="99">
        <v>1.33</v>
      </c>
      <c r="L38" s="100">
        <v>-2.2200000000000002</v>
      </c>
      <c r="M38" s="101">
        <v>43282</v>
      </c>
      <c r="N38" s="100">
        <v>-2.2200000000000002</v>
      </c>
      <c r="O38" s="97" t="s">
        <v>2492</v>
      </c>
      <c r="P38" s="97" t="s">
        <v>1678</v>
      </c>
      <c r="Q38" s="102"/>
      <c r="R38" s="100">
        <v>-2.72</v>
      </c>
      <c r="S38" s="102"/>
      <c r="T38" s="103">
        <v>3</v>
      </c>
      <c r="U38" s="103">
        <v>3</v>
      </c>
      <c r="V38" s="104">
        <v>3.1</v>
      </c>
      <c r="W38" s="105">
        <v>0.42</v>
      </c>
      <c r="X38" s="106">
        <v>26</v>
      </c>
      <c r="Y38" s="104">
        <v>0.3</v>
      </c>
      <c r="Z38" s="105">
        <v>0.04</v>
      </c>
      <c r="AA38" s="106">
        <v>3</v>
      </c>
    </row>
    <row r="39" spans="1:27" ht="15.75" customHeight="1" x14ac:dyDescent="0.25">
      <c r="A39" s="96" t="s">
        <v>2490</v>
      </c>
      <c r="B39" s="96" t="s">
        <v>2491</v>
      </c>
      <c r="C39" s="96" t="s">
        <v>1679</v>
      </c>
      <c r="F39" s="97" t="s">
        <v>1679</v>
      </c>
      <c r="G39" s="98">
        <v>8</v>
      </c>
      <c r="H39" s="98">
        <v>6.1</v>
      </c>
      <c r="I39" s="98">
        <v>6.1</v>
      </c>
      <c r="J39" s="99">
        <v>0.65</v>
      </c>
      <c r="K39" s="99">
        <v>1.25</v>
      </c>
      <c r="L39" s="100">
        <v>-2.2200000000000002</v>
      </c>
      <c r="M39" s="101">
        <v>43282</v>
      </c>
      <c r="N39" s="100">
        <v>-2.2200000000000002</v>
      </c>
      <c r="O39" s="97" t="s">
        <v>2492</v>
      </c>
      <c r="P39" s="97" t="s">
        <v>1679</v>
      </c>
      <c r="Q39" s="102"/>
      <c r="R39" s="100">
        <v>-2.72</v>
      </c>
      <c r="S39" s="102"/>
      <c r="T39" s="103">
        <v>3</v>
      </c>
      <c r="U39" s="103">
        <v>3</v>
      </c>
      <c r="V39" s="104">
        <v>2.2999999999999998</v>
      </c>
      <c r="W39" s="105">
        <v>0.38</v>
      </c>
      <c r="X39" s="106">
        <v>18</v>
      </c>
      <c r="Y39" s="104">
        <v>0.2</v>
      </c>
      <c r="Z39" s="105">
        <v>0.04</v>
      </c>
      <c r="AA39" s="106">
        <v>2</v>
      </c>
    </row>
    <row r="40" spans="1:27" ht="15.75" customHeight="1" x14ac:dyDescent="0.25">
      <c r="A40" s="96" t="s">
        <v>2490</v>
      </c>
      <c r="B40" s="96" t="s">
        <v>2491</v>
      </c>
      <c r="C40" s="96" t="s">
        <v>1680</v>
      </c>
      <c r="F40" s="97" t="s">
        <v>1680</v>
      </c>
      <c r="G40" s="98">
        <v>35</v>
      </c>
      <c r="H40" s="98">
        <v>8.4</v>
      </c>
      <c r="I40" s="98">
        <v>8.4</v>
      </c>
      <c r="J40" s="99">
        <v>0.7</v>
      </c>
      <c r="K40" s="99">
        <v>1.27</v>
      </c>
      <c r="L40" s="100">
        <v>-2.2200000000000002</v>
      </c>
      <c r="M40" s="101">
        <v>43282</v>
      </c>
      <c r="N40" s="100">
        <v>-2.2200000000000002</v>
      </c>
      <c r="O40" s="97" t="s">
        <v>2492</v>
      </c>
      <c r="P40" s="97" t="s">
        <v>1680</v>
      </c>
      <c r="Q40" s="102"/>
      <c r="R40" s="100">
        <v>-2.72</v>
      </c>
      <c r="S40" s="102"/>
      <c r="T40" s="103">
        <v>3</v>
      </c>
      <c r="U40" s="103">
        <v>3</v>
      </c>
      <c r="V40" s="104">
        <v>3</v>
      </c>
      <c r="W40" s="105">
        <v>0.36</v>
      </c>
      <c r="X40" s="106">
        <v>105</v>
      </c>
      <c r="Y40" s="104">
        <v>0</v>
      </c>
      <c r="Z40" s="105">
        <v>0</v>
      </c>
      <c r="AA40" s="106">
        <v>0</v>
      </c>
    </row>
    <row r="41" spans="1:27" ht="15.75" customHeight="1" x14ac:dyDescent="0.25">
      <c r="A41" s="96" t="s">
        <v>2490</v>
      </c>
      <c r="B41" s="96" t="s">
        <v>2491</v>
      </c>
      <c r="C41" s="96" t="s">
        <v>1681</v>
      </c>
      <c r="F41" s="97" t="s">
        <v>1681</v>
      </c>
      <c r="G41" s="98">
        <v>10.5</v>
      </c>
      <c r="H41" s="98">
        <v>5.7</v>
      </c>
      <c r="I41" s="98">
        <v>5.7</v>
      </c>
      <c r="J41" s="99">
        <v>0.48</v>
      </c>
      <c r="K41" s="99">
        <v>1.21</v>
      </c>
      <c r="L41" s="100">
        <v>-2.2200000000000002</v>
      </c>
      <c r="M41" s="101">
        <v>43282</v>
      </c>
      <c r="N41" s="100">
        <v>-2.2200000000000002</v>
      </c>
      <c r="O41" s="97" t="s">
        <v>2492</v>
      </c>
      <c r="P41" s="97" t="s">
        <v>1681</v>
      </c>
      <c r="Q41" s="102"/>
      <c r="R41" s="100">
        <v>-2.72</v>
      </c>
      <c r="S41" s="102"/>
      <c r="T41" s="103">
        <v>3</v>
      </c>
      <c r="U41" s="103">
        <v>3</v>
      </c>
      <c r="V41" s="104">
        <v>2.2000000000000002</v>
      </c>
      <c r="W41" s="105">
        <v>0.38</v>
      </c>
      <c r="X41" s="106">
        <v>23</v>
      </c>
      <c r="Y41" s="104">
        <v>0.1</v>
      </c>
      <c r="Z41" s="105">
        <v>0.02</v>
      </c>
      <c r="AA41" s="106">
        <v>1</v>
      </c>
    </row>
    <row r="42" spans="1:27" ht="15.75" customHeight="1" x14ac:dyDescent="0.25">
      <c r="A42" s="96" t="s">
        <v>2490</v>
      </c>
      <c r="B42" s="96" t="s">
        <v>2491</v>
      </c>
      <c r="C42" s="96" t="s">
        <v>1682</v>
      </c>
      <c r="F42" s="97" t="s">
        <v>1682</v>
      </c>
      <c r="G42" s="98">
        <v>8.5</v>
      </c>
      <c r="H42" s="98">
        <v>9</v>
      </c>
      <c r="I42" s="98">
        <v>9</v>
      </c>
      <c r="J42" s="99">
        <v>0.7</v>
      </c>
      <c r="K42" s="99">
        <v>1.4</v>
      </c>
      <c r="L42" s="100">
        <v>-2.2200000000000002</v>
      </c>
      <c r="M42" s="101">
        <v>43282</v>
      </c>
      <c r="N42" s="100">
        <v>-2.2200000000000002</v>
      </c>
      <c r="O42" s="97" t="s">
        <v>2492</v>
      </c>
      <c r="P42" s="97" t="s">
        <v>1682</v>
      </c>
      <c r="Q42" s="102"/>
      <c r="R42" s="100">
        <v>-2.72</v>
      </c>
      <c r="S42" s="102"/>
      <c r="T42" s="103">
        <v>3</v>
      </c>
      <c r="U42" s="103">
        <v>3</v>
      </c>
      <c r="V42" s="104">
        <v>3.6</v>
      </c>
      <c r="W42" s="105">
        <v>0.4</v>
      </c>
      <c r="X42" s="106">
        <v>31</v>
      </c>
      <c r="Y42" s="104">
        <v>0.3</v>
      </c>
      <c r="Z42" s="105">
        <v>0.03</v>
      </c>
      <c r="AA42" s="106">
        <v>3</v>
      </c>
    </row>
    <row r="43" spans="1:27" ht="15.75" customHeight="1" x14ac:dyDescent="0.25">
      <c r="A43" s="96" t="s">
        <v>2490</v>
      </c>
      <c r="B43" s="96" t="s">
        <v>2491</v>
      </c>
      <c r="C43" s="96" t="s">
        <v>1683</v>
      </c>
      <c r="F43" s="97" t="s">
        <v>1683</v>
      </c>
      <c r="G43" s="98">
        <v>12.5</v>
      </c>
      <c r="H43" s="98">
        <v>15</v>
      </c>
      <c r="I43" s="98">
        <v>15</v>
      </c>
      <c r="J43" s="99">
        <v>0.68</v>
      </c>
      <c r="K43" s="99">
        <v>1.43</v>
      </c>
      <c r="L43" s="100">
        <v>-2.2200000000000002</v>
      </c>
      <c r="M43" s="101">
        <v>43282</v>
      </c>
      <c r="N43" s="100">
        <v>-2.2200000000000002</v>
      </c>
      <c r="O43" s="97" t="s">
        <v>2492</v>
      </c>
      <c r="P43" s="97" t="s">
        <v>1683</v>
      </c>
      <c r="Q43" s="102"/>
      <c r="R43" s="100">
        <v>-2.72</v>
      </c>
      <c r="S43" s="102"/>
      <c r="T43" s="103">
        <v>3</v>
      </c>
      <c r="U43" s="103">
        <v>3</v>
      </c>
      <c r="V43" s="104">
        <v>6.3</v>
      </c>
      <c r="W43" s="105">
        <v>0.42</v>
      </c>
      <c r="X43" s="106">
        <v>79</v>
      </c>
      <c r="Y43" s="104">
        <v>0.3</v>
      </c>
      <c r="Z43" s="105">
        <v>0.02</v>
      </c>
      <c r="AA43" s="106">
        <v>4</v>
      </c>
    </row>
    <row r="44" spans="1:27" ht="15.75" customHeight="1" x14ac:dyDescent="0.25">
      <c r="A44" s="96" t="s">
        <v>2490</v>
      </c>
      <c r="B44" s="96" t="s">
        <v>2491</v>
      </c>
      <c r="C44" s="96" t="s">
        <v>1684</v>
      </c>
      <c r="F44" s="97" t="s">
        <v>1684</v>
      </c>
      <c r="G44" s="98">
        <v>28.5</v>
      </c>
      <c r="H44" s="98">
        <v>17.5</v>
      </c>
      <c r="I44" s="98">
        <v>17.5</v>
      </c>
      <c r="J44" s="99">
        <v>0.57999999999999996</v>
      </c>
      <c r="K44" s="99">
        <v>1.2</v>
      </c>
      <c r="L44" s="100">
        <v>-2.2200000000000002</v>
      </c>
      <c r="M44" s="101">
        <v>43282</v>
      </c>
      <c r="N44" s="100">
        <v>-2.2200000000000002</v>
      </c>
      <c r="O44" s="97" t="s">
        <v>2492</v>
      </c>
      <c r="P44" s="97" t="s">
        <v>1684</v>
      </c>
      <c r="Q44" s="102"/>
      <c r="R44" s="100">
        <v>-2.72</v>
      </c>
      <c r="S44" s="102"/>
      <c r="T44" s="103">
        <v>3</v>
      </c>
      <c r="U44" s="103">
        <v>3</v>
      </c>
      <c r="V44" s="104">
        <v>7.4</v>
      </c>
      <c r="W44" s="105">
        <v>0.42</v>
      </c>
      <c r="X44" s="106">
        <v>211</v>
      </c>
      <c r="Y44" s="104">
        <v>1.3</v>
      </c>
      <c r="Z44" s="105">
        <v>7.0000000000000007E-2</v>
      </c>
      <c r="AA44" s="106">
        <v>37</v>
      </c>
    </row>
    <row r="45" spans="1:27" ht="15.75" customHeight="1" x14ac:dyDescent="0.25">
      <c r="A45" s="96" t="s">
        <v>2490</v>
      </c>
      <c r="B45" s="96" t="s">
        <v>2491</v>
      </c>
      <c r="C45" s="96" t="s">
        <v>1685</v>
      </c>
      <c r="F45" s="97" t="s">
        <v>1685</v>
      </c>
      <c r="G45" s="98">
        <v>12.5</v>
      </c>
      <c r="H45" s="98">
        <v>12.5</v>
      </c>
      <c r="I45" s="98">
        <v>12.5</v>
      </c>
      <c r="J45" s="99">
        <v>0.68</v>
      </c>
      <c r="K45" s="99">
        <v>1.74</v>
      </c>
      <c r="L45" s="100">
        <v>-2.2200000000000002</v>
      </c>
      <c r="M45" s="101">
        <v>43282</v>
      </c>
      <c r="N45" s="100">
        <v>-2.2200000000000002</v>
      </c>
      <c r="O45" s="97" t="s">
        <v>2492</v>
      </c>
      <c r="P45" s="97" t="s">
        <v>1685</v>
      </c>
      <c r="Q45" s="102"/>
      <c r="R45" s="100">
        <v>-2.72</v>
      </c>
      <c r="S45" s="102"/>
      <c r="T45" s="103">
        <v>3</v>
      </c>
      <c r="U45" s="103">
        <v>3</v>
      </c>
      <c r="V45" s="104">
        <v>7.2</v>
      </c>
      <c r="W45" s="105">
        <v>0.56999999999999995</v>
      </c>
      <c r="X45" s="106">
        <v>90</v>
      </c>
      <c r="Y45" s="104">
        <v>0.3</v>
      </c>
      <c r="Z45" s="105">
        <v>0.03</v>
      </c>
      <c r="AA45" s="106">
        <v>4</v>
      </c>
    </row>
    <row r="46" spans="1:27" ht="15.75" customHeight="1" x14ac:dyDescent="0.25">
      <c r="A46" s="96" t="s">
        <v>2490</v>
      </c>
      <c r="B46" s="96" t="s">
        <v>2491</v>
      </c>
      <c r="C46" s="96" t="s">
        <v>1686</v>
      </c>
      <c r="F46" s="97" t="s">
        <v>1686</v>
      </c>
      <c r="G46" s="98">
        <v>10</v>
      </c>
      <c r="H46" s="98">
        <v>7.4</v>
      </c>
      <c r="I46" s="98">
        <v>7.4</v>
      </c>
      <c r="J46" s="99">
        <v>0.56000000000000005</v>
      </c>
      <c r="K46" s="99">
        <v>1.44</v>
      </c>
      <c r="L46" s="100">
        <v>-2.2200000000000002</v>
      </c>
      <c r="M46" s="101">
        <v>43282</v>
      </c>
      <c r="N46" s="100">
        <v>-2.2200000000000002</v>
      </c>
      <c r="O46" s="97" t="s">
        <v>2492</v>
      </c>
      <c r="P46" s="97" t="s">
        <v>1686</v>
      </c>
      <c r="Q46" s="102"/>
      <c r="R46" s="100">
        <v>-2.72</v>
      </c>
      <c r="S46" s="102"/>
      <c r="T46" s="103">
        <v>3</v>
      </c>
      <c r="U46" s="103">
        <v>3</v>
      </c>
      <c r="V46" s="104">
        <v>3</v>
      </c>
      <c r="W46" s="105">
        <v>0.41</v>
      </c>
      <c r="X46" s="106">
        <v>30</v>
      </c>
      <c r="Y46" s="104">
        <v>0.2</v>
      </c>
      <c r="Z46" s="105">
        <v>0.02</v>
      </c>
      <c r="AA46" s="106">
        <v>2</v>
      </c>
    </row>
    <row r="47" spans="1:27" ht="15.75" customHeight="1" x14ac:dyDescent="0.25">
      <c r="A47" s="96" t="s">
        <v>2490</v>
      </c>
      <c r="B47" s="96" t="s">
        <v>2491</v>
      </c>
      <c r="C47" s="96" t="s">
        <v>1687</v>
      </c>
      <c r="F47" s="97" t="s">
        <v>1687</v>
      </c>
      <c r="G47" s="98">
        <v>34.5</v>
      </c>
      <c r="H47" s="98">
        <v>9.1999999999999993</v>
      </c>
      <c r="I47" s="98">
        <v>9.1999999999999993</v>
      </c>
      <c r="J47" s="99">
        <v>0.61</v>
      </c>
      <c r="K47" s="99">
        <v>1.68</v>
      </c>
      <c r="L47" s="100">
        <v>-2.21</v>
      </c>
      <c r="M47" s="101">
        <v>43282</v>
      </c>
      <c r="N47" s="100">
        <v>-2.21</v>
      </c>
      <c r="O47" s="97" t="s">
        <v>2492</v>
      </c>
      <c r="P47" s="97" t="s">
        <v>1687</v>
      </c>
      <c r="Q47" s="102"/>
      <c r="R47" s="100">
        <v>-2.72</v>
      </c>
      <c r="S47" s="102"/>
      <c r="T47" s="103">
        <v>3</v>
      </c>
      <c r="U47" s="103">
        <v>3</v>
      </c>
      <c r="V47" s="104">
        <v>5.3</v>
      </c>
      <c r="W47" s="105">
        <v>0.57999999999999996</v>
      </c>
      <c r="X47" s="106">
        <v>183</v>
      </c>
      <c r="Y47" s="104">
        <v>0</v>
      </c>
      <c r="Z47" s="105">
        <v>0</v>
      </c>
      <c r="AA47" s="106">
        <v>0</v>
      </c>
    </row>
    <row r="48" spans="1:27" ht="15.75" customHeight="1" x14ac:dyDescent="0.25">
      <c r="A48" s="96" t="s">
        <v>2490</v>
      </c>
      <c r="B48" s="96" t="s">
        <v>2491</v>
      </c>
      <c r="C48" s="96" t="s">
        <v>1688</v>
      </c>
      <c r="F48" s="97" t="s">
        <v>1688</v>
      </c>
      <c r="G48" s="98">
        <v>45</v>
      </c>
      <c r="H48" s="98">
        <v>9.6999999999999993</v>
      </c>
      <c r="I48" s="98">
        <v>9.6999999999999993</v>
      </c>
      <c r="J48" s="99">
        <v>0.67</v>
      </c>
      <c r="K48" s="99">
        <v>1.81</v>
      </c>
      <c r="L48" s="100">
        <v>-2.21</v>
      </c>
      <c r="M48" s="101">
        <v>43282</v>
      </c>
      <c r="N48" s="100">
        <v>-2.21</v>
      </c>
      <c r="O48" s="97" t="s">
        <v>2492</v>
      </c>
      <c r="P48" s="97" t="s">
        <v>1688</v>
      </c>
      <c r="Q48" s="102"/>
      <c r="R48" s="100">
        <v>-2.72</v>
      </c>
      <c r="S48" s="102"/>
      <c r="T48" s="103">
        <v>3</v>
      </c>
      <c r="U48" s="103">
        <v>3</v>
      </c>
      <c r="V48" s="104">
        <v>5.8</v>
      </c>
      <c r="W48" s="105">
        <v>0.6</v>
      </c>
      <c r="X48" s="106">
        <v>261</v>
      </c>
      <c r="Y48" s="104">
        <v>0</v>
      </c>
      <c r="Z48" s="105">
        <v>0</v>
      </c>
      <c r="AA48" s="106">
        <v>0</v>
      </c>
    </row>
    <row r="49" spans="1:27" ht="15.75" customHeight="1" x14ac:dyDescent="0.25">
      <c r="A49" s="96" t="s">
        <v>2490</v>
      </c>
      <c r="B49" s="96" t="s">
        <v>2491</v>
      </c>
      <c r="C49" s="96" t="s">
        <v>1689</v>
      </c>
      <c r="F49" s="97" t="s">
        <v>1689</v>
      </c>
      <c r="G49" s="98">
        <v>31</v>
      </c>
      <c r="H49" s="98">
        <v>9.9</v>
      </c>
      <c r="I49" s="98">
        <v>9.9</v>
      </c>
      <c r="J49" s="99">
        <v>0.59</v>
      </c>
      <c r="K49" s="99">
        <v>1.78</v>
      </c>
      <c r="L49" s="100">
        <v>-2.21</v>
      </c>
      <c r="M49" s="101">
        <v>43282</v>
      </c>
      <c r="N49" s="100">
        <v>-2.21</v>
      </c>
      <c r="O49" s="97" t="s">
        <v>2492</v>
      </c>
      <c r="P49" s="97" t="s">
        <v>1689</v>
      </c>
      <c r="Q49" s="102"/>
      <c r="R49" s="100">
        <v>-2.72</v>
      </c>
      <c r="S49" s="102"/>
      <c r="T49" s="103">
        <v>3</v>
      </c>
      <c r="U49" s="103">
        <v>3</v>
      </c>
      <c r="V49" s="104">
        <v>5.5</v>
      </c>
      <c r="W49" s="105">
        <v>0.56000000000000005</v>
      </c>
      <c r="X49" s="106">
        <v>171</v>
      </c>
      <c r="Y49" s="104">
        <v>0</v>
      </c>
      <c r="Z49" s="105">
        <v>0</v>
      </c>
      <c r="AA49" s="106">
        <v>0</v>
      </c>
    </row>
    <row r="50" spans="1:27" ht="15.75" customHeight="1" x14ac:dyDescent="0.25">
      <c r="A50" s="96" t="s">
        <v>2490</v>
      </c>
      <c r="B50" s="96" t="s">
        <v>2491</v>
      </c>
      <c r="C50" s="96" t="s">
        <v>1690</v>
      </c>
      <c r="F50" s="97" t="s">
        <v>1690</v>
      </c>
      <c r="G50" s="98">
        <v>32.5</v>
      </c>
      <c r="H50" s="98">
        <v>8.4</v>
      </c>
      <c r="I50" s="98">
        <v>8.4</v>
      </c>
      <c r="J50" s="99">
        <v>0.6</v>
      </c>
      <c r="K50" s="99">
        <v>1.58</v>
      </c>
      <c r="L50" s="100">
        <v>-2.21</v>
      </c>
      <c r="M50" s="101">
        <v>43282</v>
      </c>
      <c r="N50" s="100">
        <v>-2.21</v>
      </c>
      <c r="O50" s="97" t="s">
        <v>2492</v>
      </c>
      <c r="P50" s="97" t="s">
        <v>1690</v>
      </c>
      <c r="Q50" s="102"/>
      <c r="R50" s="100">
        <v>-2.72</v>
      </c>
      <c r="S50" s="102"/>
      <c r="T50" s="103">
        <v>3</v>
      </c>
      <c r="U50" s="103">
        <v>3</v>
      </c>
      <c r="V50" s="104">
        <v>4.9000000000000004</v>
      </c>
      <c r="W50" s="105">
        <v>0.57999999999999996</v>
      </c>
      <c r="X50" s="106">
        <v>159</v>
      </c>
      <c r="Y50" s="104">
        <v>0.3</v>
      </c>
      <c r="Z50" s="105">
        <v>0.03</v>
      </c>
      <c r="AA50" s="106">
        <v>10</v>
      </c>
    </row>
    <row r="51" spans="1:27" ht="15.75" customHeight="1" x14ac:dyDescent="0.25">
      <c r="A51" s="96" t="s">
        <v>2490</v>
      </c>
      <c r="B51" s="96" t="s">
        <v>2491</v>
      </c>
      <c r="C51" s="96" t="s">
        <v>1691</v>
      </c>
      <c r="F51" s="97" t="s">
        <v>1691</v>
      </c>
      <c r="G51" s="98">
        <v>45</v>
      </c>
      <c r="H51" s="98">
        <v>8.6</v>
      </c>
      <c r="I51" s="98">
        <v>8.6</v>
      </c>
      <c r="J51" s="99">
        <v>0.74</v>
      </c>
      <c r="K51" s="99">
        <v>1.93</v>
      </c>
      <c r="L51" s="100">
        <v>-2.21</v>
      </c>
      <c r="M51" s="101">
        <v>43282</v>
      </c>
      <c r="N51" s="100">
        <v>-2.21</v>
      </c>
      <c r="O51" s="97" t="s">
        <v>2492</v>
      </c>
      <c r="P51" s="97" t="s">
        <v>1691</v>
      </c>
      <c r="Q51" s="102"/>
      <c r="R51" s="100">
        <v>-2.72</v>
      </c>
      <c r="S51" s="102"/>
      <c r="T51" s="103">
        <v>3</v>
      </c>
      <c r="U51" s="103">
        <v>3</v>
      </c>
      <c r="V51" s="104">
        <v>6.1</v>
      </c>
      <c r="W51" s="105">
        <v>0.7</v>
      </c>
      <c r="X51" s="106">
        <v>275</v>
      </c>
      <c r="Y51" s="104">
        <v>0.4</v>
      </c>
      <c r="Z51" s="105">
        <v>0.05</v>
      </c>
      <c r="AA51" s="106">
        <v>18</v>
      </c>
    </row>
    <row r="52" spans="1:27" ht="15.75" customHeight="1" x14ac:dyDescent="0.25">
      <c r="A52" s="96" t="s">
        <v>2490</v>
      </c>
      <c r="B52" s="96" t="s">
        <v>2491</v>
      </c>
      <c r="C52" s="96" t="s">
        <v>1692</v>
      </c>
      <c r="F52" s="97" t="s">
        <v>1692</v>
      </c>
      <c r="G52" s="98">
        <v>32.5</v>
      </c>
      <c r="H52" s="98">
        <v>6.3</v>
      </c>
      <c r="I52" s="98">
        <v>6.3</v>
      </c>
      <c r="J52" s="99">
        <v>0.45</v>
      </c>
      <c r="K52" s="99">
        <v>1.64</v>
      </c>
      <c r="L52" s="100">
        <v>-2.21</v>
      </c>
      <c r="M52" s="101">
        <v>43282</v>
      </c>
      <c r="N52" s="100">
        <v>-2.21</v>
      </c>
      <c r="O52" s="97" t="s">
        <v>2492</v>
      </c>
      <c r="P52" s="97" t="s">
        <v>1692</v>
      </c>
      <c r="Q52" s="102"/>
      <c r="R52" s="100">
        <v>-2.72</v>
      </c>
      <c r="S52" s="102"/>
      <c r="T52" s="103">
        <v>3</v>
      </c>
      <c r="U52" s="103">
        <v>3</v>
      </c>
      <c r="V52" s="104">
        <v>3.8</v>
      </c>
      <c r="W52" s="105">
        <v>0.6</v>
      </c>
      <c r="X52" s="106">
        <v>124</v>
      </c>
      <c r="Y52" s="104">
        <v>0.8</v>
      </c>
      <c r="Z52" s="105">
        <v>0.12</v>
      </c>
      <c r="AA52" s="106">
        <v>26</v>
      </c>
    </row>
    <row r="53" spans="1:27" ht="15.75" customHeight="1" x14ac:dyDescent="0.25">
      <c r="A53" s="96" t="s">
        <v>2490</v>
      </c>
      <c r="B53" s="96" t="s">
        <v>2491</v>
      </c>
      <c r="C53" s="96" t="s">
        <v>1693</v>
      </c>
      <c r="F53" s="97" t="s">
        <v>1693</v>
      </c>
      <c r="G53" s="98">
        <v>33.5</v>
      </c>
      <c r="H53" s="98">
        <v>8.5</v>
      </c>
      <c r="I53" s="98">
        <v>8.5</v>
      </c>
      <c r="J53" s="99">
        <v>0.68</v>
      </c>
      <c r="K53" s="99">
        <v>1.88</v>
      </c>
      <c r="L53" s="100">
        <v>-2.21</v>
      </c>
      <c r="M53" s="101">
        <v>43282</v>
      </c>
      <c r="N53" s="100">
        <v>-2.21</v>
      </c>
      <c r="O53" s="97" t="s">
        <v>2492</v>
      </c>
      <c r="P53" s="97" t="s">
        <v>1693</v>
      </c>
      <c r="Q53" s="102"/>
      <c r="R53" s="100">
        <v>-2.72</v>
      </c>
      <c r="S53" s="102"/>
      <c r="T53" s="103">
        <v>3</v>
      </c>
      <c r="U53" s="103">
        <v>3</v>
      </c>
      <c r="V53" s="104">
        <v>5.0999999999999996</v>
      </c>
      <c r="W53" s="105">
        <v>0.6</v>
      </c>
      <c r="X53" s="106">
        <v>171</v>
      </c>
      <c r="Y53" s="104">
        <v>0.2</v>
      </c>
      <c r="Z53" s="105">
        <v>0.02</v>
      </c>
      <c r="AA53" s="106">
        <v>7</v>
      </c>
    </row>
    <row r="54" spans="1:27" ht="15.75" customHeight="1" x14ac:dyDescent="0.25">
      <c r="A54" s="96" t="s">
        <v>2490</v>
      </c>
      <c r="B54" s="96" t="s">
        <v>2491</v>
      </c>
      <c r="C54" s="96" t="s">
        <v>1694</v>
      </c>
      <c r="F54" s="97" t="s">
        <v>1694</v>
      </c>
      <c r="G54" s="98">
        <v>35.5</v>
      </c>
      <c r="H54" s="98">
        <v>5.2</v>
      </c>
      <c r="I54" s="98">
        <v>5.2</v>
      </c>
      <c r="J54" s="99">
        <v>0.61</v>
      </c>
      <c r="K54" s="99">
        <v>1.41</v>
      </c>
      <c r="L54" s="100">
        <v>-2.21</v>
      </c>
      <c r="M54" s="101">
        <v>43282</v>
      </c>
      <c r="N54" s="100">
        <v>-2.21</v>
      </c>
      <c r="O54" s="97" t="s">
        <v>2492</v>
      </c>
      <c r="P54" s="97" t="s">
        <v>1694</v>
      </c>
      <c r="Q54" s="102"/>
      <c r="R54" s="100">
        <v>-2.72</v>
      </c>
      <c r="S54" s="102"/>
      <c r="T54" s="103">
        <v>3</v>
      </c>
      <c r="U54" s="103">
        <v>3</v>
      </c>
      <c r="V54" s="104">
        <v>2.1</v>
      </c>
      <c r="W54" s="105">
        <v>0.4</v>
      </c>
      <c r="X54" s="106">
        <v>75</v>
      </c>
      <c r="Y54" s="104">
        <v>0.3</v>
      </c>
      <c r="Z54" s="105">
        <v>0.06</v>
      </c>
      <c r="AA54" s="106">
        <v>11</v>
      </c>
    </row>
    <row r="55" spans="1:27" ht="15.75" customHeight="1" x14ac:dyDescent="0.25">
      <c r="A55" s="96" t="s">
        <v>2490</v>
      </c>
      <c r="B55" s="96" t="s">
        <v>2491</v>
      </c>
      <c r="C55" s="96" t="s">
        <v>1695</v>
      </c>
      <c r="F55" s="97" t="s">
        <v>1695</v>
      </c>
      <c r="G55" s="98">
        <v>22</v>
      </c>
      <c r="H55" s="98">
        <v>6.8</v>
      </c>
      <c r="I55" s="98">
        <v>6.8</v>
      </c>
      <c r="J55" s="99">
        <v>0.4</v>
      </c>
      <c r="K55" s="99">
        <v>1.71</v>
      </c>
      <c r="L55" s="100">
        <v>-2.21</v>
      </c>
      <c r="M55" s="101">
        <v>43282</v>
      </c>
      <c r="N55" s="100">
        <v>-2.21</v>
      </c>
      <c r="O55" s="97" t="s">
        <v>2492</v>
      </c>
      <c r="P55" s="97" t="s">
        <v>1695</v>
      </c>
      <c r="Q55" s="102"/>
      <c r="R55" s="100">
        <v>-2.72</v>
      </c>
      <c r="S55" s="102"/>
      <c r="T55" s="103">
        <v>3</v>
      </c>
      <c r="U55" s="103">
        <v>3</v>
      </c>
      <c r="V55" s="104">
        <v>4.9000000000000004</v>
      </c>
      <c r="W55" s="105">
        <v>0.73</v>
      </c>
      <c r="X55" s="106">
        <v>108</v>
      </c>
      <c r="Y55" s="104">
        <v>0.9</v>
      </c>
      <c r="Z55" s="105">
        <v>0.13</v>
      </c>
      <c r="AA55" s="106">
        <v>20</v>
      </c>
    </row>
    <row r="56" spans="1:27" ht="15.75" customHeight="1" x14ac:dyDescent="0.25">
      <c r="A56" s="96" t="s">
        <v>2490</v>
      </c>
      <c r="B56" s="96" t="s">
        <v>2491</v>
      </c>
      <c r="C56" s="96" t="s">
        <v>1696</v>
      </c>
      <c r="F56" s="97" t="s">
        <v>1696</v>
      </c>
      <c r="G56" s="98">
        <v>36</v>
      </c>
      <c r="H56" s="98">
        <v>11.9</v>
      </c>
      <c r="I56" s="98">
        <v>11.9</v>
      </c>
      <c r="J56" s="99">
        <v>0.74</v>
      </c>
      <c r="K56" s="99">
        <v>1.53</v>
      </c>
      <c r="L56" s="100">
        <v>-2.21</v>
      </c>
      <c r="M56" s="101">
        <v>43282</v>
      </c>
      <c r="N56" s="100">
        <v>-2.21</v>
      </c>
      <c r="O56" s="97" t="s">
        <v>2492</v>
      </c>
      <c r="P56" s="97" t="s">
        <v>1696</v>
      </c>
      <c r="Q56" s="102"/>
      <c r="R56" s="100">
        <v>-2.72</v>
      </c>
      <c r="S56" s="102"/>
      <c r="T56" s="103">
        <v>3</v>
      </c>
      <c r="U56" s="103">
        <v>3</v>
      </c>
      <c r="V56" s="104">
        <v>6.9</v>
      </c>
      <c r="W56" s="105">
        <v>0.57999999999999996</v>
      </c>
      <c r="X56" s="106">
        <v>248</v>
      </c>
      <c r="Y56" s="104">
        <v>0.4</v>
      </c>
      <c r="Z56" s="105">
        <v>0.03</v>
      </c>
      <c r="AA56" s="106">
        <v>14</v>
      </c>
    </row>
    <row r="57" spans="1:27" ht="15.75" customHeight="1" x14ac:dyDescent="0.25">
      <c r="A57" s="96" t="s">
        <v>2490</v>
      </c>
      <c r="B57" s="96" t="s">
        <v>2491</v>
      </c>
      <c r="C57" s="96" t="s">
        <v>1697</v>
      </c>
      <c r="F57" s="97" t="s">
        <v>1697</v>
      </c>
      <c r="G57" s="98">
        <v>31</v>
      </c>
      <c r="H57" s="98">
        <v>4.7</v>
      </c>
      <c r="I57" s="98">
        <v>4.7</v>
      </c>
      <c r="J57" s="99">
        <v>0.35</v>
      </c>
      <c r="K57" s="99">
        <v>1.03</v>
      </c>
      <c r="L57" s="100">
        <v>-2.21</v>
      </c>
      <c r="M57" s="101">
        <v>43282</v>
      </c>
      <c r="N57" s="100">
        <v>-2.21</v>
      </c>
      <c r="O57" s="97" t="s">
        <v>2492</v>
      </c>
      <c r="P57" s="97" t="s">
        <v>1697</v>
      </c>
      <c r="Q57" s="102"/>
      <c r="R57" s="100">
        <v>-2.72</v>
      </c>
      <c r="S57" s="102"/>
      <c r="T57" s="103">
        <v>3</v>
      </c>
      <c r="U57" s="103">
        <v>3</v>
      </c>
      <c r="V57" s="104">
        <v>1.6</v>
      </c>
      <c r="W57" s="105">
        <v>0.35</v>
      </c>
      <c r="X57" s="106">
        <v>50</v>
      </c>
      <c r="Y57" s="104">
        <v>0.6</v>
      </c>
      <c r="Z57" s="105">
        <v>0.13</v>
      </c>
      <c r="AA57" s="106">
        <v>19</v>
      </c>
    </row>
    <row r="58" spans="1:27" ht="15.75" customHeight="1" x14ac:dyDescent="0.25">
      <c r="A58" s="96" t="s">
        <v>2490</v>
      </c>
      <c r="B58" s="96" t="s">
        <v>2491</v>
      </c>
      <c r="C58" s="96" t="s">
        <v>1698</v>
      </c>
      <c r="F58" s="97" t="s">
        <v>1698</v>
      </c>
      <c r="G58" s="98">
        <v>51.5</v>
      </c>
      <c r="H58" s="98">
        <v>9.4</v>
      </c>
      <c r="I58" s="98">
        <v>9.4</v>
      </c>
      <c r="J58" s="99">
        <v>0.59</v>
      </c>
      <c r="K58" s="99">
        <v>1.6</v>
      </c>
      <c r="L58" s="100">
        <v>-2.21</v>
      </c>
      <c r="M58" s="101">
        <v>43282</v>
      </c>
      <c r="N58" s="100">
        <v>-2.21</v>
      </c>
      <c r="O58" s="97" t="s">
        <v>2492</v>
      </c>
      <c r="P58" s="97" t="s">
        <v>1698</v>
      </c>
      <c r="Q58" s="102"/>
      <c r="R58" s="100">
        <v>-2.72</v>
      </c>
      <c r="S58" s="102"/>
      <c r="T58" s="103">
        <v>3</v>
      </c>
      <c r="U58" s="103">
        <v>3</v>
      </c>
      <c r="V58" s="104">
        <v>4.9000000000000004</v>
      </c>
      <c r="W58" s="105">
        <v>0.52</v>
      </c>
      <c r="X58" s="106">
        <v>252</v>
      </c>
      <c r="Y58" s="104">
        <v>0.2</v>
      </c>
      <c r="Z58" s="105">
        <v>0.03</v>
      </c>
      <c r="AA58" s="106">
        <v>10</v>
      </c>
    </row>
    <row r="59" spans="1:27" ht="15.75" customHeight="1" x14ac:dyDescent="0.25">
      <c r="A59" s="96" t="s">
        <v>2490</v>
      </c>
      <c r="B59" s="96" t="s">
        <v>2491</v>
      </c>
      <c r="C59" s="96" t="s">
        <v>1699</v>
      </c>
      <c r="F59" s="97" t="s">
        <v>1699</v>
      </c>
      <c r="G59" s="98">
        <v>52.5</v>
      </c>
      <c r="H59" s="98">
        <v>8.5</v>
      </c>
      <c r="I59" s="98">
        <v>8.5</v>
      </c>
      <c r="J59" s="99">
        <v>0.7</v>
      </c>
      <c r="K59" s="99">
        <v>1.23</v>
      </c>
      <c r="L59" s="100">
        <v>-2.21</v>
      </c>
      <c r="M59" s="101">
        <v>43282</v>
      </c>
      <c r="N59" s="100">
        <v>-2.21</v>
      </c>
      <c r="O59" s="97" t="s">
        <v>2492</v>
      </c>
      <c r="P59" s="97" t="s">
        <v>1699</v>
      </c>
      <c r="Q59" s="102"/>
      <c r="R59" s="100">
        <v>-2.72</v>
      </c>
      <c r="S59" s="102"/>
      <c r="T59" s="103">
        <v>3</v>
      </c>
      <c r="U59" s="103">
        <v>3</v>
      </c>
      <c r="V59" s="104">
        <v>2.7</v>
      </c>
      <c r="W59" s="105">
        <v>0.32</v>
      </c>
      <c r="X59" s="106">
        <v>142</v>
      </c>
      <c r="Y59" s="104">
        <v>0.1</v>
      </c>
      <c r="Z59" s="105">
        <v>0.01</v>
      </c>
      <c r="AA59" s="106">
        <v>5</v>
      </c>
    </row>
    <row r="60" spans="1:27" ht="15.75" customHeight="1" x14ac:dyDescent="0.25">
      <c r="A60" s="96" t="s">
        <v>2490</v>
      </c>
      <c r="B60" s="96" t="s">
        <v>2491</v>
      </c>
      <c r="C60" s="96" t="s">
        <v>1700</v>
      </c>
      <c r="F60" s="97" t="s">
        <v>1700</v>
      </c>
      <c r="G60" s="98">
        <v>45</v>
      </c>
      <c r="H60" s="98">
        <v>5.0999999999999996</v>
      </c>
      <c r="I60" s="98">
        <v>5.0999999999999996</v>
      </c>
      <c r="J60" s="99">
        <v>0.6</v>
      </c>
      <c r="K60" s="99">
        <v>1.31</v>
      </c>
      <c r="L60" s="100">
        <v>-2.21</v>
      </c>
      <c r="M60" s="101">
        <v>43282</v>
      </c>
      <c r="N60" s="100">
        <v>-2.21</v>
      </c>
      <c r="O60" s="97" t="s">
        <v>2492</v>
      </c>
      <c r="P60" s="97" t="s">
        <v>1700</v>
      </c>
      <c r="Q60" s="102"/>
      <c r="R60" s="100">
        <v>-2.72</v>
      </c>
      <c r="S60" s="102"/>
      <c r="T60" s="103">
        <v>3</v>
      </c>
      <c r="U60" s="103">
        <v>3</v>
      </c>
      <c r="V60" s="104">
        <v>1.8</v>
      </c>
      <c r="W60" s="105">
        <v>0.35</v>
      </c>
      <c r="X60" s="106">
        <v>81</v>
      </c>
      <c r="Y60" s="104">
        <v>0</v>
      </c>
      <c r="Z60" s="105">
        <v>0.01</v>
      </c>
      <c r="AA60" s="106">
        <v>0</v>
      </c>
    </row>
    <row r="61" spans="1:27" ht="15.75" customHeight="1" x14ac:dyDescent="0.25">
      <c r="A61" s="96" t="s">
        <v>2490</v>
      </c>
      <c r="B61" s="96" t="s">
        <v>2491</v>
      </c>
      <c r="C61" s="96" t="s">
        <v>1701</v>
      </c>
      <c r="F61" s="97" t="s">
        <v>1701</v>
      </c>
      <c r="G61" s="98">
        <v>32</v>
      </c>
      <c r="H61" s="98">
        <v>6</v>
      </c>
      <c r="I61" s="98">
        <v>6</v>
      </c>
      <c r="J61" s="99">
        <v>0.55000000000000004</v>
      </c>
      <c r="K61" s="99">
        <v>1.45</v>
      </c>
      <c r="L61" s="100">
        <v>-2.21</v>
      </c>
      <c r="M61" s="101">
        <v>43282</v>
      </c>
      <c r="N61" s="100">
        <v>-2.21</v>
      </c>
      <c r="O61" s="97" t="s">
        <v>2492</v>
      </c>
      <c r="P61" s="97" t="s">
        <v>1701</v>
      </c>
      <c r="Q61" s="102"/>
      <c r="R61" s="100">
        <v>-2.72</v>
      </c>
      <c r="S61" s="102"/>
      <c r="T61" s="103">
        <v>3</v>
      </c>
      <c r="U61" s="103">
        <v>3</v>
      </c>
      <c r="V61" s="104">
        <v>2.5</v>
      </c>
      <c r="W61" s="105">
        <v>0.43</v>
      </c>
      <c r="X61" s="106">
        <v>80</v>
      </c>
      <c r="Y61" s="104">
        <v>0.3</v>
      </c>
      <c r="Z61" s="105">
        <v>0.04</v>
      </c>
      <c r="AA61" s="106">
        <v>10</v>
      </c>
    </row>
    <row r="62" spans="1:27" ht="15.75" customHeight="1" x14ac:dyDescent="0.25">
      <c r="A62" s="96" t="s">
        <v>2490</v>
      </c>
      <c r="B62" s="96" t="s">
        <v>2491</v>
      </c>
      <c r="C62" s="96" t="s">
        <v>1702</v>
      </c>
      <c r="F62" s="97" t="s">
        <v>1702</v>
      </c>
      <c r="G62" s="98">
        <v>27.5</v>
      </c>
      <c r="H62" s="98">
        <v>6.6</v>
      </c>
      <c r="I62" s="98">
        <v>6.6</v>
      </c>
      <c r="J62" s="99">
        <v>0.7</v>
      </c>
      <c r="K62" s="99">
        <v>1.85</v>
      </c>
      <c r="L62" s="100">
        <v>-2.2200000000000002</v>
      </c>
      <c r="M62" s="101">
        <v>43282</v>
      </c>
      <c r="N62" s="100">
        <v>-2.2200000000000002</v>
      </c>
      <c r="O62" s="97" t="s">
        <v>2492</v>
      </c>
      <c r="P62" s="97" t="s">
        <v>1702</v>
      </c>
      <c r="Q62" s="102"/>
      <c r="R62" s="100">
        <v>-2.97</v>
      </c>
      <c r="S62" s="102"/>
      <c r="T62" s="103">
        <v>3</v>
      </c>
      <c r="U62" s="103">
        <v>3</v>
      </c>
      <c r="V62" s="104">
        <v>3.4</v>
      </c>
      <c r="W62" s="105">
        <v>0.52</v>
      </c>
      <c r="X62" s="106">
        <v>94</v>
      </c>
      <c r="Y62" s="104">
        <v>0.2</v>
      </c>
      <c r="Z62" s="105">
        <v>0.03</v>
      </c>
      <c r="AA62" s="106">
        <v>6</v>
      </c>
    </row>
    <row r="63" spans="1:27" ht="15.75" customHeight="1" x14ac:dyDescent="0.25">
      <c r="A63" s="96" t="s">
        <v>2490</v>
      </c>
      <c r="B63" s="96" t="s">
        <v>2491</v>
      </c>
      <c r="C63" s="96" t="s">
        <v>1703</v>
      </c>
      <c r="F63" s="97" t="s">
        <v>1703</v>
      </c>
      <c r="G63" s="98">
        <v>35.5</v>
      </c>
      <c r="H63" s="98">
        <v>5.6</v>
      </c>
      <c r="I63" s="98">
        <v>5.6</v>
      </c>
      <c r="J63" s="99">
        <v>0.46</v>
      </c>
      <c r="K63" s="99">
        <v>1.18</v>
      </c>
      <c r="L63" s="100">
        <v>-2.2200000000000002</v>
      </c>
      <c r="M63" s="101">
        <v>43282</v>
      </c>
      <c r="N63" s="100">
        <v>-2.2200000000000002</v>
      </c>
      <c r="O63" s="97" t="s">
        <v>2492</v>
      </c>
      <c r="P63" s="97" t="s">
        <v>1703</v>
      </c>
      <c r="Q63" s="102"/>
      <c r="R63" s="100">
        <v>-2.97</v>
      </c>
      <c r="S63" s="102"/>
      <c r="T63" s="103">
        <v>3</v>
      </c>
      <c r="U63" s="103">
        <v>3</v>
      </c>
      <c r="V63" s="104">
        <v>2.2000000000000002</v>
      </c>
      <c r="W63" s="105">
        <v>0.39</v>
      </c>
      <c r="X63" s="106">
        <v>78</v>
      </c>
      <c r="Y63" s="104">
        <v>0.7</v>
      </c>
      <c r="Z63" s="105">
        <v>0.12</v>
      </c>
      <c r="AA63" s="106">
        <v>25</v>
      </c>
    </row>
    <row r="64" spans="1:27" ht="15.75" customHeight="1" x14ac:dyDescent="0.25">
      <c r="A64" s="96" t="s">
        <v>2490</v>
      </c>
      <c r="B64" s="96" t="s">
        <v>2491</v>
      </c>
      <c r="C64" s="96" t="s">
        <v>1704</v>
      </c>
      <c r="F64" s="97" t="s">
        <v>1704</v>
      </c>
      <c r="G64" s="98">
        <v>29</v>
      </c>
      <c r="H64" s="98">
        <v>5.2</v>
      </c>
      <c r="I64" s="98">
        <v>5.2</v>
      </c>
      <c r="J64" s="99">
        <v>0.88</v>
      </c>
      <c r="K64" s="99">
        <v>1.64</v>
      </c>
      <c r="L64" s="100">
        <v>-2.2200000000000002</v>
      </c>
      <c r="M64" s="101">
        <v>43282</v>
      </c>
      <c r="N64" s="100">
        <v>-2.2200000000000002</v>
      </c>
      <c r="O64" s="97" t="s">
        <v>2492</v>
      </c>
      <c r="P64" s="97" t="s">
        <v>1704</v>
      </c>
      <c r="Q64" s="102"/>
      <c r="R64" s="100">
        <v>-2.72</v>
      </c>
      <c r="S64" s="102"/>
      <c r="T64" s="103">
        <v>3</v>
      </c>
      <c r="U64" s="103">
        <v>3</v>
      </c>
      <c r="V64" s="104">
        <v>2.2000000000000002</v>
      </c>
      <c r="W64" s="105">
        <v>0.42</v>
      </c>
      <c r="X64" s="106">
        <v>64</v>
      </c>
      <c r="Y64" s="104">
        <v>0</v>
      </c>
      <c r="Z64" s="105">
        <v>0</v>
      </c>
      <c r="AA64" s="106">
        <v>0</v>
      </c>
    </row>
    <row r="65" spans="1:27" ht="15.75" customHeight="1" x14ac:dyDescent="0.25">
      <c r="A65" s="96" t="s">
        <v>2490</v>
      </c>
      <c r="B65" s="96" t="s">
        <v>2491</v>
      </c>
      <c r="C65" s="96" t="s">
        <v>1705</v>
      </c>
      <c r="F65" s="97" t="s">
        <v>1705</v>
      </c>
      <c r="G65" s="98">
        <v>12</v>
      </c>
      <c r="H65" s="98">
        <v>3.4</v>
      </c>
      <c r="I65" s="98">
        <v>3.4</v>
      </c>
      <c r="J65" s="99">
        <v>0.4</v>
      </c>
      <c r="K65" s="99">
        <v>0.73</v>
      </c>
      <c r="L65" s="100">
        <v>-2.2200000000000002</v>
      </c>
      <c r="M65" s="101">
        <v>43282</v>
      </c>
      <c r="N65" s="100">
        <v>-2.2200000000000002</v>
      </c>
      <c r="O65" s="97" t="s">
        <v>2492</v>
      </c>
      <c r="P65" s="97" t="s">
        <v>1705</v>
      </c>
      <c r="Q65" s="102"/>
      <c r="R65" s="100">
        <v>-2.72</v>
      </c>
      <c r="S65" s="102"/>
      <c r="T65" s="103">
        <v>3</v>
      </c>
      <c r="U65" s="103">
        <v>3</v>
      </c>
      <c r="V65" s="104">
        <v>0.7</v>
      </c>
      <c r="W65" s="105">
        <v>0.22</v>
      </c>
      <c r="X65" s="106">
        <v>8</v>
      </c>
      <c r="Y65" s="104">
        <v>0.1</v>
      </c>
      <c r="Z65" s="105">
        <v>0.04</v>
      </c>
      <c r="AA65" s="106">
        <v>1</v>
      </c>
    </row>
    <row r="66" spans="1:27" ht="15.75" customHeight="1" x14ac:dyDescent="0.25">
      <c r="A66" s="96" t="s">
        <v>2490</v>
      </c>
      <c r="B66" s="96" t="s">
        <v>2491</v>
      </c>
      <c r="C66" s="96" t="s">
        <v>1706</v>
      </c>
      <c r="F66" s="97" t="s">
        <v>1706</v>
      </c>
      <c r="G66" s="98">
        <v>37.5</v>
      </c>
      <c r="H66" s="98">
        <v>2.5</v>
      </c>
      <c r="I66" s="98">
        <v>2.5</v>
      </c>
      <c r="J66" s="99">
        <v>0.25</v>
      </c>
      <c r="K66" s="99">
        <v>0.93</v>
      </c>
      <c r="L66" s="100">
        <v>-2.21</v>
      </c>
      <c r="M66" s="101">
        <v>43282</v>
      </c>
      <c r="N66" s="100">
        <v>-2.21</v>
      </c>
      <c r="O66" s="97" t="s">
        <v>2492</v>
      </c>
      <c r="P66" s="97" t="s">
        <v>1706</v>
      </c>
      <c r="Q66" s="102"/>
      <c r="R66" s="100">
        <v>-2.72</v>
      </c>
      <c r="S66" s="102"/>
      <c r="T66" s="103">
        <v>3</v>
      </c>
      <c r="U66" s="103">
        <v>3</v>
      </c>
      <c r="V66" s="104">
        <v>0.9</v>
      </c>
      <c r="W66" s="105">
        <v>0.35</v>
      </c>
      <c r="X66" s="106">
        <v>34</v>
      </c>
      <c r="Y66" s="104"/>
      <c r="Z66" s="105"/>
      <c r="AA66" s="106" t="s">
        <v>2511</v>
      </c>
    </row>
    <row r="67" spans="1:27" ht="15.75" customHeight="1" x14ac:dyDescent="0.25">
      <c r="A67" s="96" t="s">
        <v>2490</v>
      </c>
      <c r="B67" s="96" t="s">
        <v>2491</v>
      </c>
      <c r="C67" s="96" t="s">
        <v>1707</v>
      </c>
      <c r="F67" s="97" t="s">
        <v>1707</v>
      </c>
      <c r="G67" s="98">
        <v>37</v>
      </c>
      <c r="H67" s="98">
        <v>2.8</v>
      </c>
      <c r="I67" s="98">
        <v>2.8</v>
      </c>
      <c r="J67" s="99">
        <v>0.35</v>
      </c>
      <c r="K67" s="99">
        <v>0.82</v>
      </c>
      <c r="L67" s="100">
        <v>-2.21</v>
      </c>
      <c r="M67" s="101">
        <v>43282</v>
      </c>
      <c r="N67" s="100">
        <v>-2.21</v>
      </c>
      <c r="O67" s="97" t="s">
        <v>2492</v>
      </c>
      <c r="P67" s="97" t="s">
        <v>1707</v>
      </c>
      <c r="Q67" s="102"/>
      <c r="R67" s="100">
        <v>-2.72</v>
      </c>
      <c r="S67" s="102"/>
      <c r="T67" s="103">
        <v>3</v>
      </c>
      <c r="U67" s="103">
        <v>3</v>
      </c>
      <c r="V67" s="104">
        <v>0.8</v>
      </c>
      <c r="W67" s="105">
        <v>0.28999999999999998</v>
      </c>
      <c r="X67" s="106">
        <v>30</v>
      </c>
      <c r="Y67" s="104"/>
      <c r="Z67" s="105"/>
      <c r="AA67" s="106" t="s">
        <v>2511</v>
      </c>
    </row>
    <row r="68" spans="1:27" ht="15.75" customHeight="1" x14ac:dyDescent="0.25">
      <c r="A68" s="96" t="s">
        <v>2490</v>
      </c>
      <c r="B68" s="96" t="s">
        <v>2491</v>
      </c>
      <c r="C68" s="96" t="s">
        <v>1708</v>
      </c>
      <c r="F68" s="97" t="s">
        <v>1708</v>
      </c>
      <c r="G68" s="98">
        <v>35</v>
      </c>
      <c r="H68" s="98">
        <v>4.5</v>
      </c>
      <c r="I68" s="98">
        <v>4.5</v>
      </c>
      <c r="J68" s="99">
        <v>0.67</v>
      </c>
      <c r="K68" s="99">
        <v>1.03</v>
      </c>
      <c r="L68" s="100">
        <v>-2.21</v>
      </c>
      <c r="M68" s="101">
        <v>43282</v>
      </c>
      <c r="N68" s="100">
        <v>-2.21</v>
      </c>
      <c r="O68" s="97" t="s">
        <v>2492</v>
      </c>
      <c r="P68" s="97" t="s">
        <v>1708</v>
      </c>
      <c r="Q68" s="102"/>
      <c r="R68" s="100">
        <v>-2.72</v>
      </c>
      <c r="S68" s="102"/>
      <c r="T68" s="103">
        <v>3</v>
      </c>
      <c r="U68" s="103">
        <v>3</v>
      </c>
      <c r="V68" s="104">
        <v>1.2</v>
      </c>
      <c r="W68" s="105">
        <v>0.26</v>
      </c>
      <c r="X68" s="106">
        <v>42</v>
      </c>
      <c r="Y68" s="104">
        <v>0</v>
      </c>
      <c r="Z68" s="105">
        <v>0</v>
      </c>
      <c r="AA68" s="106">
        <v>0</v>
      </c>
    </row>
    <row r="69" spans="1:27" ht="15.75" customHeight="1" x14ac:dyDescent="0.25">
      <c r="A69" s="96" t="s">
        <v>2490</v>
      </c>
      <c r="B69" s="96" t="s">
        <v>2491</v>
      </c>
      <c r="C69" s="96" t="s">
        <v>1709</v>
      </c>
      <c r="F69" s="97" t="s">
        <v>1709</v>
      </c>
      <c r="G69" s="98">
        <v>45</v>
      </c>
      <c r="H69" s="98">
        <v>4.5999999999999996</v>
      </c>
      <c r="I69" s="98">
        <v>4.5999999999999996</v>
      </c>
      <c r="J69" s="99">
        <v>0.65</v>
      </c>
      <c r="K69" s="99">
        <v>1.08</v>
      </c>
      <c r="L69" s="100">
        <v>-2.21</v>
      </c>
      <c r="M69" s="101">
        <v>43282</v>
      </c>
      <c r="N69" s="100">
        <v>-2.21</v>
      </c>
      <c r="O69" s="97" t="s">
        <v>2492</v>
      </c>
      <c r="P69" s="97" t="s">
        <v>1709</v>
      </c>
      <c r="Q69" s="102"/>
      <c r="R69" s="100">
        <v>-2.72</v>
      </c>
      <c r="S69" s="102"/>
      <c r="T69" s="103">
        <v>3</v>
      </c>
      <c r="U69" s="103">
        <v>3</v>
      </c>
      <c r="V69" s="104">
        <v>1.2</v>
      </c>
      <c r="W69" s="105">
        <v>0.27</v>
      </c>
      <c r="X69" s="106">
        <v>54</v>
      </c>
      <c r="Y69" s="104">
        <v>0</v>
      </c>
      <c r="Z69" s="105">
        <v>0</v>
      </c>
      <c r="AA69" s="106">
        <v>0</v>
      </c>
    </row>
    <row r="70" spans="1:27" ht="15.75" customHeight="1" x14ac:dyDescent="0.25">
      <c r="A70" s="96" t="s">
        <v>2490</v>
      </c>
      <c r="B70" s="96" t="s">
        <v>2491</v>
      </c>
      <c r="C70" s="96" t="s">
        <v>1710</v>
      </c>
      <c r="F70" s="97" t="s">
        <v>1710</v>
      </c>
      <c r="G70" s="98">
        <v>36</v>
      </c>
      <c r="H70" s="98">
        <v>5.2</v>
      </c>
      <c r="I70" s="98">
        <v>5.2</v>
      </c>
      <c r="J70" s="99">
        <v>0.46</v>
      </c>
      <c r="K70" s="99">
        <v>0.88</v>
      </c>
      <c r="L70" s="100">
        <v>-2.21</v>
      </c>
      <c r="M70" s="101">
        <v>43282</v>
      </c>
      <c r="N70" s="100">
        <v>-2.21</v>
      </c>
      <c r="O70" s="97" t="s">
        <v>2492</v>
      </c>
      <c r="P70" s="97" t="s">
        <v>1710</v>
      </c>
      <c r="Q70" s="102"/>
      <c r="R70" s="100">
        <v>-2.72</v>
      </c>
      <c r="S70" s="102"/>
      <c r="T70" s="103">
        <v>3</v>
      </c>
      <c r="U70" s="103">
        <v>3</v>
      </c>
      <c r="V70" s="104">
        <v>1.4</v>
      </c>
      <c r="W70" s="105">
        <v>0.26</v>
      </c>
      <c r="X70" s="106">
        <v>50</v>
      </c>
      <c r="Y70" s="104">
        <v>0.5</v>
      </c>
      <c r="Z70" s="105">
        <v>0.1</v>
      </c>
      <c r="AA70" s="106">
        <v>18</v>
      </c>
    </row>
    <row r="71" spans="1:27" ht="15.75" customHeight="1" x14ac:dyDescent="0.25">
      <c r="A71" s="96" t="s">
        <v>2490</v>
      </c>
      <c r="B71" s="96" t="s">
        <v>2491</v>
      </c>
      <c r="C71" s="96" t="s">
        <v>1711</v>
      </c>
      <c r="F71" s="97" t="s">
        <v>1711</v>
      </c>
      <c r="G71" s="98">
        <v>7.5</v>
      </c>
      <c r="H71" s="98">
        <v>4.5</v>
      </c>
      <c r="I71" s="98">
        <v>4.5</v>
      </c>
      <c r="J71" s="99">
        <v>0.55000000000000004</v>
      </c>
      <c r="K71" s="99">
        <v>1.45</v>
      </c>
      <c r="L71" s="100">
        <v>-2.21</v>
      </c>
      <c r="M71" s="101">
        <v>43282</v>
      </c>
      <c r="N71" s="100">
        <v>-2.21</v>
      </c>
      <c r="O71" s="97" t="s">
        <v>2492</v>
      </c>
      <c r="P71" s="97" t="s">
        <v>1711</v>
      </c>
      <c r="Q71" s="102"/>
      <c r="R71" s="100">
        <v>-2.97</v>
      </c>
      <c r="S71" s="102"/>
      <c r="T71" s="103">
        <v>3</v>
      </c>
      <c r="U71" s="103">
        <v>3</v>
      </c>
      <c r="V71" s="104">
        <v>2.6</v>
      </c>
      <c r="W71" s="105">
        <v>0.59</v>
      </c>
      <c r="X71" s="106">
        <v>20</v>
      </c>
      <c r="Y71" s="104"/>
      <c r="Z71" s="105"/>
      <c r="AA71" s="106" t="s">
        <v>2511</v>
      </c>
    </row>
    <row r="72" spans="1:27" ht="15.75" customHeight="1" x14ac:dyDescent="0.25">
      <c r="A72" s="96" t="s">
        <v>2490</v>
      </c>
      <c r="B72" s="96" t="s">
        <v>2491</v>
      </c>
      <c r="C72" s="96" t="s">
        <v>1712</v>
      </c>
      <c r="F72" s="97" t="s">
        <v>1712</v>
      </c>
      <c r="G72" s="98">
        <v>16.5</v>
      </c>
      <c r="H72" s="98">
        <v>6.2</v>
      </c>
      <c r="I72" s="98">
        <v>6.2</v>
      </c>
      <c r="J72" s="99">
        <v>0.86</v>
      </c>
      <c r="K72" s="99">
        <v>1.74</v>
      </c>
      <c r="L72" s="100">
        <v>-2.2200000000000002</v>
      </c>
      <c r="M72" s="101">
        <v>43282</v>
      </c>
      <c r="N72" s="100">
        <v>-2.2200000000000002</v>
      </c>
      <c r="O72" s="97" t="s">
        <v>2492</v>
      </c>
      <c r="P72" s="97" t="s">
        <v>1712</v>
      </c>
      <c r="Q72" s="102"/>
      <c r="R72" s="100">
        <v>-2.72</v>
      </c>
      <c r="S72" s="102"/>
      <c r="T72" s="103">
        <v>3</v>
      </c>
      <c r="U72" s="103">
        <v>3</v>
      </c>
      <c r="V72" s="104">
        <v>2.9</v>
      </c>
      <c r="W72" s="105">
        <v>0.46</v>
      </c>
      <c r="X72" s="106">
        <v>48</v>
      </c>
      <c r="Y72" s="104">
        <v>0</v>
      </c>
      <c r="Z72" s="105">
        <v>0</v>
      </c>
      <c r="AA72" s="106">
        <v>0</v>
      </c>
    </row>
    <row r="73" spans="1:27" ht="15.75" customHeight="1" x14ac:dyDescent="0.25">
      <c r="A73" s="96" t="s">
        <v>2490</v>
      </c>
      <c r="B73" s="96" t="s">
        <v>2491</v>
      </c>
      <c r="C73" s="96" t="s">
        <v>1713</v>
      </c>
      <c r="F73" s="97" t="s">
        <v>1713</v>
      </c>
      <c r="G73" s="98">
        <v>19</v>
      </c>
      <c r="H73" s="98">
        <v>3.5</v>
      </c>
      <c r="I73" s="98">
        <v>3.5</v>
      </c>
      <c r="J73" s="99">
        <v>0.49</v>
      </c>
      <c r="K73" s="99">
        <v>1.05</v>
      </c>
      <c r="L73" s="100">
        <v>-2.2200000000000002</v>
      </c>
      <c r="M73" s="101">
        <v>43282</v>
      </c>
      <c r="N73" s="100">
        <v>-2.2200000000000002</v>
      </c>
      <c r="O73" s="97" t="s">
        <v>2492</v>
      </c>
      <c r="P73" s="97" t="s">
        <v>1713</v>
      </c>
      <c r="Q73" s="102"/>
      <c r="R73" s="100">
        <v>-2.72</v>
      </c>
      <c r="S73" s="102"/>
      <c r="T73" s="103">
        <v>3</v>
      </c>
      <c r="U73" s="103">
        <v>3</v>
      </c>
      <c r="V73" s="104">
        <v>0.9</v>
      </c>
      <c r="W73" s="105">
        <v>0.26</v>
      </c>
      <c r="X73" s="106">
        <v>17</v>
      </c>
      <c r="Y73" s="104">
        <v>0</v>
      </c>
      <c r="Z73" s="105">
        <v>0.01</v>
      </c>
      <c r="AA73" s="106">
        <v>0</v>
      </c>
    </row>
    <row r="74" spans="1:27" ht="15.75" customHeight="1" x14ac:dyDescent="0.25">
      <c r="A74" s="96" t="s">
        <v>2490</v>
      </c>
      <c r="B74" s="96" t="s">
        <v>2491</v>
      </c>
      <c r="C74" s="96" t="s">
        <v>1714</v>
      </c>
      <c r="F74" s="97" t="s">
        <v>1714</v>
      </c>
      <c r="G74" s="98">
        <v>15.5</v>
      </c>
      <c r="H74" s="98">
        <v>3.1</v>
      </c>
      <c r="I74" s="98">
        <v>3.1</v>
      </c>
      <c r="J74" s="99">
        <v>0.47</v>
      </c>
      <c r="K74" s="99">
        <v>1.1499999999999999</v>
      </c>
      <c r="L74" s="100">
        <v>-2.2200000000000002</v>
      </c>
      <c r="M74" s="101">
        <v>43282</v>
      </c>
      <c r="N74" s="100">
        <v>-2.2200000000000002</v>
      </c>
      <c r="O74" s="97" t="s">
        <v>2492</v>
      </c>
      <c r="P74" s="97" t="s">
        <v>1714</v>
      </c>
      <c r="Q74" s="102"/>
      <c r="R74" s="100">
        <v>-2.72</v>
      </c>
      <c r="S74" s="102"/>
      <c r="T74" s="103">
        <v>3</v>
      </c>
      <c r="U74" s="103">
        <v>3</v>
      </c>
      <c r="V74" s="104">
        <v>1.5</v>
      </c>
      <c r="W74" s="105">
        <v>0.5</v>
      </c>
      <c r="X74" s="106">
        <v>23</v>
      </c>
      <c r="Y74" s="104">
        <v>0</v>
      </c>
      <c r="Z74" s="105">
        <v>0</v>
      </c>
      <c r="AA74" s="106">
        <v>0</v>
      </c>
    </row>
    <row r="75" spans="1:27" ht="15.75" customHeight="1" x14ac:dyDescent="0.25">
      <c r="A75" s="96" t="s">
        <v>2490</v>
      </c>
      <c r="B75" s="96" t="s">
        <v>2491</v>
      </c>
      <c r="C75" s="96" t="s">
        <v>1715</v>
      </c>
      <c r="F75" s="97" t="s">
        <v>1715</v>
      </c>
      <c r="G75" s="98">
        <v>31.5</v>
      </c>
      <c r="H75" s="98">
        <v>5.8</v>
      </c>
      <c r="I75" s="98">
        <v>5.8</v>
      </c>
      <c r="J75" s="99">
        <v>0.72</v>
      </c>
      <c r="K75" s="99">
        <v>1</v>
      </c>
      <c r="L75" s="100">
        <v>-2.21</v>
      </c>
      <c r="M75" s="101">
        <v>43282</v>
      </c>
      <c r="N75" s="100">
        <v>-2.21</v>
      </c>
      <c r="O75" s="97" t="s">
        <v>2492</v>
      </c>
      <c r="P75" s="97" t="s">
        <v>1715</v>
      </c>
      <c r="Q75" s="102"/>
      <c r="R75" s="100">
        <v>-2.97</v>
      </c>
      <c r="S75" s="102"/>
      <c r="T75" s="103">
        <v>3</v>
      </c>
      <c r="U75" s="103">
        <v>3</v>
      </c>
      <c r="V75" s="104">
        <v>0.9</v>
      </c>
      <c r="W75" s="105">
        <v>0.15</v>
      </c>
      <c r="X75" s="106">
        <v>28</v>
      </c>
      <c r="Y75" s="104">
        <v>0.1</v>
      </c>
      <c r="Z75" s="105">
        <v>0.02</v>
      </c>
      <c r="AA75" s="106">
        <v>3</v>
      </c>
    </row>
    <row r="76" spans="1:27" ht="15.75" customHeight="1" x14ac:dyDescent="0.25">
      <c r="A76" s="96" t="s">
        <v>2490</v>
      </c>
      <c r="B76" s="96" t="s">
        <v>2491</v>
      </c>
      <c r="C76" s="96" t="s">
        <v>1716</v>
      </c>
      <c r="F76" s="97" t="s">
        <v>1716</v>
      </c>
      <c r="G76" s="98">
        <v>31.5</v>
      </c>
      <c r="H76" s="98">
        <v>5.7</v>
      </c>
      <c r="I76" s="98">
        <v>5.7</v>
      </c>
      <c r="J76" s="99">
        <v>0.68</v>
      </c>
      <c r="K76" s="99">
        <v>0.99</v>
      </c>
      <c r="L76" s="100">
        <v>-2.21</v>
      </c>
      <c r="M76" s="101">
        <v>43282</v>
      </c>
      <c r="N76" s="100">
        <v>-2.21</v>
      </c>
      <c r="O76" s="97" t="s">
        <v>2492</v>
      </c>
      <c r="P76" s="97" t="s">
        <v>1716</v>
      </c>
      <c r="Q76" s="102"/>
      <c r="R76" s="100">
        <v>-2.97</v>
      </c>
      <c r="S76" s="102"/>
      <c r="T76" s="103">
        <v>3</v>
      </c>
      <c r="U76" s="103">
        <v>3</v>
      </c>
      <c r="V76" s="104">
        <v>1.4</v>
      </c>
      <c r="W76" s="105">
        <v>0.24</v>
      </c>
      <c r="X76" s="106">
        <v>44</v>
      </c>
      <c r="Y76" s="104">
        <v>0.3</v>
      </c>
      <c r="Z76" s="105">
        <v>0.05</v>
      </c>
      <c r="AA76" s="106">
        <v>9</v>
      </c>
    </row>
    <row r="77" spans="1:27" ht="15.75" customHeight="1" x14ac:dyDescent="0.25">
      <c r="A77" s="96" t="s">
        <v>2490</v>
      </c>
      <c r="B77" s="96" t="s">
        <v>2491</v>
      </c>
      <c r="C77" s="96" t="s">
        <v>1717</v>
      </c>
      <c r="F77" s="97" t="s">
        <v>1717</v>
      </c>
      <c r="G77" s="98">
        <v>32</v>
      </c>
      <c r="H77" s="98">
        <v>6.6</v>
      </c>
      <c r="I77" s="98">
        <v>6.6</v>
      </c>
      <c r="J77" s="99">
        <v>1</v>
      </c>
      <c r="K77" s="99">
        <v>1.25</v>
      </c>
      <c r="L77" s="100">
        <v>-2.21</v>
      </c>
      <c r="M77" s="101">
        <v>43282</v>
      </c>
      <c r="N77" s="100">
        <v>-2.21</v>
      </c>
      <c r="O77" s="97" t="s">
        <v>2492</v>
      </c>
      <c r="P77" s="97" t="s">
        <v>1717</v>
      </c>
      <c r="Q77" s="102"/>
      <c r="R77" s="100">
        <v>-2.72</v>
      </c>
      <c r="S77" s="102"/>
      <c r="T77" s="103">
        <v>3</v>
      </c>
      <c r="U77" s="103">
        <v>3</v>
      </c>
      <c r="V77" s="104">
        <v>1.3</v>
      </c>
      <c r="W77" s="105">
        <v>0.19</v>
      </c>
      <c r="X77" s="106">
        <v>42</v>
      </c>
      <c r="Y77" s="104">
        <v>0</v>
      </c>
      <c r="Z77" s="105">
        <v>0</v>
      </c>
      <c r="AA77" s="106">
        <v>0</v>
      </c>
    </row>
    <row r="78" spans="1:27" ht="15.75" customHeight="1" x14ac:dyDescent="0.25">
      <c r="A78" s="96" t="s">
        <v>2490</v>
      </c>
      <c r="B78" s="96" t="s">
        <v>2491</v>
      </c>
      <c r="C78" s="96" t="s">
        <v>1718</v>
      </c>
      <c r="F78" s="97" t="s">
        <v>1718</v>
      </c>
      <c r="G78" s="98">
        <v>17</v>
      </c>
      <c r="H78" s="98">
        <v>13.2</v>
      </c>
      <c r="I78" s="98">
        <v>13.2</v>
      </c>
      <c r="J78" s="99">
        <v>0.83</v>
      </c>
      <c r="K78" s="99">
        <v>1.38</v>
      </c>
      <c r="L78" s="100">
        <v>-2.21</v>
      </c>
      <c r="M78" s="101">
        <v>43282</v>
      </c>
      <c r="N78" s="100">
        <v>-2.21</v>
      </c>
      <c r="O78" s="97" t="s">
        <v>2492</v>
      </c>
      <c r="P78" s="97" t="s">
        <v>1718</v>
      </c>
      <c r="Q78" s="102"/>
      <c r="R78" s="100">
        <v>-2.72</v>
      </c>
      <c r="S78" s="102"/>
      <c r="T78" s="103">
        <v>3</v>
      </c>
      <c r="U78" s="103">
        <v>3</v>
      </c>
      <c r="V78" s="104">
        <v>3.9</v>
      </c>
      <c r="W78" s="105">
        <v>0.3</v>
      </c>
      <c r="X78" s="106">
        <v>66</v>
      </c>
      <c r="Y78" s="104">
        <v>0</v>
      </c>
      <c r="Z78" s="105">
        <v>0</v>
      </c>
      <c r="AA78" s="106">
        <v>0</v>
      </c>
    </row>
    <row r="79" spans="1:27" ht="15.75" customHeight="1" x14ac:dyDescent="0.25">
      <c r="A79" s="96" t="s">
        <v>2490</v>
      </c>
      <c r="B79" s="96" t="s">
        <v>2491</v>
      </c>
      <c r="C79" s="96" t="s">
        <v>1719</v>
      </c>
      <c r="F79" s="97" t="s">
        <v>1719</v>
      </c>
      <c r="G79" s="98">
        <v>16</v>
      </c>
      <c r="H79" s="98">
        <v>13.4</v>
      </c>
      <c r="I79" s="98">
        <v>13.4</v>
      </c>
      <c r="J79" s="99">
        <v>0.96</v>
      </c>
      <c r="K79" s="99">
        <v>1.2</v>
      </c>
      <c r="L79" s="100">
        <v>-2.21</v>
      </c>
      <c r="M79" s="101">
        <v>43282</v>
      </c>
      <c r="N79" s="100">
        <v>-2.21</v>
      </c>
      <c r="O79" s="97" t="s">
        <v>2492</v>
      </c>
      <c r="P79" s="97" t="s">
        <v>1719</v>
      </c>
      <c r="Q79" s="102"/>
      <c r="R79" s="100">
        <v>-2.72</v>
      </c>
      <c r="S79" s="102"/>
      <c r="T79" s="103">
        <v>3</v>
      </c>
      <c r="U79" s="103">
        <v>3</v>
      </c>
      <c r="V79" s="104">
        <v>3.1</v>
      </c>
      <c r="W79" s="105">
        <v>0.23</v>
      </c>
      <c r="X79" s="106">
        <v>50</v>
      </c>
      <c r="Y79" s="104">
        <v>0</v>
      </c>
      <c r="Z79" s="105">
        <v>0</v>
      </c>
      <c r="AA79" s="106">
        <v>0</v>
      </c>
    </row>
    <row r="80" spans="1:27" ht="15.75" customHeight="1" x14ac:dyDescent="0.25">
      <c r="A80" s="96" t="s">
        <v>2490</v>
      </c>
      <c r="B80" s="96" t="s">
        <v>2491</v>
      </c>
      <c r="C80" s="96" t="s">
        <v>1720</v>
      </c>
      <c r="F80" s="97" t="s">
        <v>1720</v>
      </c>
      <c r="G80" s="98">
        <v>18</v>
      </c>
      <c r="H80" s="98">
        <v>6.9</v>
      </c>
      <c r="I80" s="98">
        <v>6.9</v>
      </c>
      <c r="J80" s="99">
        <v>0.93</v>
      </c>
      <c r="K80" s="99">
        <v>1.31</v>
      </c>
      <c r="L80" s="100">
        <v>-2.21</v>
      </c>
      <c r="M80" s="101">
        <v>43282</v>
      </c>
      <c r="N80" s="100">
        <v>-2.21</v>
      </c>
      <c r="O80" s="97" t="s">
        <v>2492</v>
      </c>
      <c r="P80" s="97" t="s">
        <v>1720</v>
      </c>
      <c r="Q80" s="102"/>
      <c r="R80" s="100">
        <v>-2.72</v>
      </c>
      <c r="S80" s="102"/>
      <c r="T80" s="103">
        <v>3</v>
      </c>
      <c r="U80" s="103">
        <v>3</v>
      </c>
      <c r="V80" s="104">
        <v>1.6</v>
      </c>
      <c r="W80" s="105">
        <v>0.24</v>
      </c>
      <c r="X80" s="106">
        <v>29</v>
      </c>
      <c r="Y80" s="104">
        <v>0</v>
      </c>
      <c r="Z80" s="105">
        <v>0</v>
      </c>
      <c r="AA80" s="106">
        <v>0</v>
      </c>
    </row>
    <row r="81" spans="1:27" ht="15.75" customHeight="1" x14ac:dyDescent="0.25">
      <c r="A81" s="96" t="s">
        <v>2490</v>
      </c>
      <c r="B81" s="96" t="s">
        <v>2491</v>
      </c>
      <c r="C81" s="96" t="s">
        <v>1721</v>
      </c>
      <c r="F81" s="97" t="s">
        <v>1721</v>
      </c>
      <c r="G81" s="98">
        <v>19</v>
      </c>
      <c r="H81" s="98">
        <v>5.0999999999999996</v>
      </c>
      <c r="I81" s="98">
        <v>5.0999999999999996</v>
      </c>
      <c r="J81" s="99">
        <v>0.74</v>
      </c>
      <c r="K81" s="99">
        <v>1.1299999999999999</v>
      </c>
      <c r="L81" s="100">
        <v>-2.21</v>
      </c>
      <c r="M81" s="101">
        <v>43282</v>
      </c>
      <c r="N81" s="100">
        <v>-2.21</v>
      </c>
      <c r="O81" s="97" t="s">
        <v>2492</v>
      </c>
      <c r="P81" s="97" t="s">
        <v>1721</v>
      </c>
      <c r="Q81" s="102"/>
      <c r="R81" s="100">
        <v>-2.72</v>
      </c>
      <c r="S81" s="102"/>
      <c r="T81" s="103">
        <v>3</v>
      </c>
      <c r="U81" s="103">
        <v>3</v>
      </c>
      <c r="V81" s="104">
        <v>0.8</v>
      </c>
      <c r="W81" s="105">
        <v>0.17</v>
      </c>
      <c r="X81" s="106">
        <v>15</v>
      </c>
      <c r="Y81" s="104">
        <v>0</v>
      </c>
      <c r="Z81" s="105">
        <v>0</v>
      </c>
      <c r="AA81" s="106">
        <v>0</v>
      </c>
    </row>
    <row r="82" spans="1:27" ht="15.75" customHeight="1" x14ac:dyDescent="0.25">
      <c r="A82" s="96" t="s">
        <v>2490</v>
      </c>
      <c r="B82" s="96" t="s">
        <v>2491</v>
      </c>
      <c r="C82" s="96" t="s">
        <v>1722</v>
      </c>
      <c r="F82" s="97" t="s">
        <v>1722</v>
      </c>
      <c r="G82" s="98">
        <v>35.5</v>
      </c>
      <c r="H82" s="98">
        <v>10.7</v>
      </c>
      <c r="I82" s="98">
        <v>10.7</v>
      </c>
      <c r="J82" s="99">
        <v>0.93</v>
      </c>
      <c r="K82" s="99">
        <v>1.36</v>
      </c>
      <c r="L82" s="100">
        <v>-2.21</v>
      </c>
      <c r="M82" s="101">
        <v>43282</v>
      </c>
      <c r="N82" s="100">
        <v>-2.21</v>
      </c>
      <c r="O82" s="97" t="s">
        <v>2492</v>
      </c>
      <c r="P82" s="97" t="s">
        <v>1722</v>
      </c>
      <c r="Q82" s="102"/>
      <c r="R82" s="100">
        <v>-2.97</v>
      </c>
      <c r="S82" s="102"/>
      <c r="T82" s="103">
        <v>3</v>
      </c>
      <c r="U82" s="103">
        <v>3</v>
      </c>
      <c r="V82" s="104">
        <v>3.3</v>
      </c>
      <c r="W82" s="105">
        <v>0.31</v>
      </c>
      <c r="X82" s="106">
        <v>117</v>
      </c>
      <c r="Y82" s="104">
        <v>0.1</v>
      </c>
      <c r="Z82" s="105">
        <v>0.01</v>
      </c>
      <c r="AA82" s="106">
        <v>4</v>
      </c>
    </row>
    <row r="83" spans="1:27" ht="15.75" customHeight="1" x14ac:dyDescent="0.25">
      <c r="A83" s="96" t="s">
        <v>2490</v>
      </c>
      <c r="B83" s="96" t="s">
        <v>2491</v>
      </c>
      <c r="C83" s="96" t="s">
        <v>1723</v>
      </c>
      <c r="F83" s="97" t="s">
        <v>1723</v>
      </c>
      <c r="G83" s="98">
        <v>46</v>
      </c>
      <c r="H83" s="98">
        <v>9.5</v>
      </c>
      <c r="I83" s="98">
        <v>9.5</v>
      </c>
      <c r="J83" s="99">
        <v>0.56000000000000005</v>
      </c>
      <c r="K83" s="99">
        <v>0.68</v>
      </c>
      <c r="L83" s="100">
        <v>-2.21</v>
      </c>
      <c r="M83" s="101">
        <v>43282</v>
      </c>
      <c r="N83" s="100">
        <v>-2.21</v>
      </c>
      <c r="O83" s="97" t="s">
        <v>2492</v>
      </c>
      <c r="P83" s="97" t="s">
        <v>1723</v>
      </c>
      <c r="Q83" s="102"/>
      <c r="R83" s="100">
        <v>-2.97</v>
      </c>
      <c r="S83" s="102"/>
      <c r="T83" s="103">
        <v>3</v>
      </c>
      <c r="U83" s="103">
        <v>3</v>
      </c>
      <c r="V83" s="104">
        <v>1</v>
      </c>
      <c r="W83" s="105">
        <v>0.11</v>
      </c>
      <c r="X83" s="106">
        <v>46</v>
      </c>
      <c r="Y83" s="104">
        <v>0.9</v>
      </c>
      <c r="Z83" s="105">
        <v>0.1</v>
      </c>
      <c r="AA83" s="106">
        <v>41</v>
      </c>
    </row>
    <row r="84" spans="1:27" ht="15.75" customHeight="1" x14ac:dyDescent="0.25">
      <c r="A84" s="96" t="s">
        <v>2490</v>
      </c>
      <c r="B84" s="96" t="s">
        <v>2491</v>
      </c>
      <c r="C84" s="96" t="s">
        <v>1724</v>
      </c>
      <c r="F84" s="97" t="s">
        <v>1724</v>
      </c>
      <c r="G84" s="98">
        <v>25</v>
      </c>
      <c r="H84" s="98">
        <v>5.5</v>
      </c>
      <c r="I84" s="98">
        <v>5.5</v>
      </c>
      <c r="J84" s="99">
        <v>0.77</v>
      </c>
      <c r="K84" s="99">
        <v>1.08</v>
      </c>
      <c r="L84" s="100">
        <v>-2.21</v>
      </c>
      <c r="M84" s="101">
        <v>43282</v>
      </c>
      <c r="N84" s="100">
        <v>-2.21</v>
      </c>
      <c r="O84" s="97" t="s">
        <v>2492</v>
      </c>
      <c r="P84" s="97" t="s">
        <v>1724</v>
      </c>
      <c r="Q84" s="102"/>
      <c r="R84" s="100">
        <v>-2.97</v>
      </c>
      <c r="S84" s="102"/>
      <c r="T84" s="103">
        <v>3</v>
      </c>
      <c r="U84" s="103">
        <v>3</v>
      </c>
      <c r="V84" s="104">
        <v>1.1000000000000001</v>
      </c>
      <c r="W84" s="105">
        <v>0.19</v>
      </c>
      <c r="X84" s="106">
        <v>28</v>
      </c>
      <c r="Y84" s="104">
        <v>0</v>
      </c>
      <c r="Z84" s="105">
        <v>0</v>
      </c>
      <c r="AA84" s="106">
        <v>0</v>
      </c>
    </row>
    <row r="85" spans="1:27" ht="15.75" customHeight="1" x14ac:dyDescent="0.25">
      <c r="A85" s="96" t="s">
        <v>2490</v>
      </c>
      <c r="B85" s="96" t="s">
        <v>2491</v>
      </c>
      <c r="C85" s="96" t="s">
        <v>1725</v>
      </c>
      <c r="F85" s="97" t="s">
        <v>1725</v>
      </c>
      <c r="G85" s="98">
        <v>21</v>
      </c>
      <c r="H85" s="98">
        <v>9</v>
      </c>
      <c r="I85" s="98">
        <v>9</v>
      </c>
      <c r="J85" s="99">
        <v>0.88</v>
      </c>
      <c r="K85" s="99">
        <v>1.34</v>
      </c>
      <c r="L85" s="100">
        <v>-2.21</v>
      </c>
      <c r="M85" s="101">
        <v>43282</v>
      </c>
      <c r="N85" s="100">
        <v>-2.21</v>
      </c>
      <c r="O85" s="97" t="s">
        <v>2492</v>
      </c>
      <c r="P85" s="97" t="s">
        <v>1725</v>
      </c>
      <c r="Q85" s="102"/>
      <c r="R85" s="100">
        <v>-2.97</v>
      </c>
      <c r="S85" s="102"/>
      <c r="T85" s="103">
        <v>3</v>
      </c>
      <c r="U85" s="103">
        <v>3</v>
      </c>
      <c r="V85" s="104">
        <v>3.2</v>
      </c>
      <c r="W85" s="105">
        <v>0.35</v>
      </c>
      <c r="X85" s="106">
        <v>67</v>
      </c>
      <c r="Y85" s="104">
        <v>0.1</v>
      </c>
      <c r="Z85" s="105">
        <v>0.01</v>
      </c>
      <c r="AA85" s="106">
        <v>2</v>
      </c>
    </row>
    <row r="86" spans="1:27" ht="15.75" customHeight="1" x14ac:dyDescent="0.25">
      <c r="A86" s="96" t="s">
        <v>2490</v>
      </c>
      <c r="B86" s="96" t="s">
        <v>2491</v>
      </c>
      <c r="C86" s="96" t="s">
        <v>1726</v>
      </c>
      <c r="F86" s="97" t="s">
        <v>1726</v>
      </c>
      <c r="G86" s="98">
        <v>12</v>
      </c>
      <c r="H86" s="98">
        <v>9.5</v>
      </c>
      <c r="I86" s="98">
        <v>9.5</v>
      </c>
      <c r="J86" s="99">
        <v>0.28000000000000003</v>
      </c>
      <c r="K86" s="99">
        <v>0.88</v>
      </c>
      <c r="L86" s="100">
        <v>-2.21</v>
      </c>
      <c r="M86" s="101">
        <v>43282</v>
      </c>
      <c r="N86" s="100">
        <v>-2.21</v>
      </c>
      <c r="O86" s="97" t="s">
        <v>2492</v>
      </c>
      <c r="P86" s="97" t="s">
        <v>1726</v>
      </c>
      <c r="Q86" s="102"/>
      <c r="R86" s="100">
        <v>-2.97</v>
      </c>
      <c r="S86" s="102"/>
      <c r="T86" s="103">
        <v>3</v>
      </c>
      <c r="U86" s="103">
        <v>3</v>
      </c>
      <c r="V86" s="104">
        <v>3.8</v>
      </c>
      <c r="W86" s="105">
        <v>0.4</v>
      </c>
      <c r="X86" s="106">
        <v>46</v>
      </c>
      <c r="Y86" s="104">
        <v>3.3</v>
      </c>
      <c r="Z86" s="105">
        <v>0.35</v>
      </c>
      <c r="AA86" s="106">
        <v>40</v>
      </c>
    </row>
    <row r="87" spans="1:27" ht="15.75" customHeight="1" x14ac:dyDescent="0.25">
      <c r="A87" s="96" t="s">
        <v>2490</v>
      </c>
      <c r="B87" s="96" t="s">
        <v>2491</v>
      </c>
      <c r="C87" s="96" t="s">
        <v>1727</v>
      </c>
      <c r="F87" s="97" t="s">
        <v>1727</v>
      </c>
      <c r="G87" s="98">
        <v>27.5</v>
      </c>
      <c r="H87" s="98">
        <v>4.2</v>
      </c>
      <c r="I87" s="98">
        <v>4.2</v>
      </c>
      <c r="J87" s="99">
        <v>0.73</v>
      </c>
      <c r="K87" s="99">
        <v>1</v>
      </c>
      <c r="L87" s="100">
        <v>-2.21</v>
      </c>
      <c r="M87" s="101">
        <v>43282</v>
      </c>
      <c r="N87" s="100">
        <v>-2.21</v>
      </c>
      <c r="O87" s="97" t="s">
        <v>2492</v>
      </c>
      <c r="P87" s="97" t="s">
        <v>1727</v>
      </c>
      <c r="Q87" s="102"/>
      <c r="R87" s="100">
        <v>-2.97</v>
      </c>
      <c r="S87" s="102"/>
      <c r="T87" s="103">
        <v>3</v>
      </c>
      <c r="U87" s="103">
        <v>3</v>
      </c>
      <c r="V87" s="104">
        <v>0.8</v>
      </c>
      <c r="W87" s="105">
        <v>0.2</v>
      </c>
      <c r="X87" s="106">
        <v>22</v>
      </c>
      <c r="Y87" s="104"/>
      <c r="Z87" s="105"/>
      <c r="AA87" s="106" t="s">
        <v>2511</v>
      </c>
    </row>
    <row r="88" spans="1:27" ht="15.75" customHeight="1" x14ac:dyDescent="0.25">
      <c r="A88" s="96" t="s">
        <v>2490</v>
      </c>
      <c r="B88" s="96" t="s">
        <v>2491</v>
      </c>
      <c r="C88" s="96" t="s">
        <v>1728</v>
      </c>
      <c r="F88" s="97" t="s">
        <v>1728</v>
      </c>
      <c r="G88" s="98">
        <v>32.5</v>
      </c>
      <c r="H88" s="98">
        <v>4.2</v>
      </c>
      <c r="I88" s="98">
        <v>4.2</v>
      </c>
      <c r="J88" s="99">
        <v>0.68</v>
      </c>
      <c r="K88" s="99">
        <v>0.95</v>
      </c>
      <c r="L88" s="100">
        <v>-2.21</v>
      </c>
      <c r="M88" s="101">
        <v>43282</v>
      </c>
      <c r="N88" s="100">
        <v>-2.21</v>
      </c>
      <c r="O88" s="97" t="s">
        <v>2492</v>
      </c>
      <c r="P88" s="97" t="s">
        <v>1728</v>
      </c>
      <c r="Q88" s="102"/>
      <c r="R88" s="100">
        <v>-2.97</v>
      </c>
      <c r="S88" s="102"/>
      <c r="T88" s="103">
        <v>3</v>
      </c>
      <c r="U88" s="103">
        <v>3</v>
      </c>
      <c r="V88" s="104">
        <v>0.7</v>
      </c>
      <c r="W88" s="105">
        <v>0.16</v>
      </c>
      <c r="X88" s="106">
        <v>23</v>
      </c>
      <c r="Y88" s="104"/>
      <c r="Z88" s="105"/>
      <c r="AA88" s="106" t="s">
        <v>2511</v>
      </c>
    </row>
    <row r="89" spans="1:27" ht="15.75" customHeight="1" x14ac:dyDescent="0.25">
      <c r="A89" s="96" t="s">
        <v>2490</v>
      </c>
      <c r="B89" s="96" t="s">
        <v>2491</v>
      </c>
      <c r="C89" s="96" t="s">
        <v>1729</v>
      </c>
      <c r="F89" s="97" t="s">
        <v>1729</v>
      </c>
      <c r="G89" s="98">
        <v>29</v>
      </c>
      <c r="H89" s="98">
        <v>5.6</v>
      </c>
      <c r="I89" s="98">
        <v>5.6</v>
      </c>
      <c r="J89" s="99">
        <v>0.79</v>
      </c>
      <c r="K89" s="99">
        <v>1.0900000000000001</v>
      </c>
      <c r="L89" s="100">
        <v>-2.21</v>
      </c>
      <c r="M89" s="101">
        <v>43282</v>
      </c>
      <c r="N89" s="100">
        <v>-2.21</v>
      </c>
      <c r="O89" s="97" t="s">
        <v>2492</v>
      </c>
      <c r="P89" s="97" t="s">
        <v>1729</v>
      </c>
      <c r="Q89" s="102"/>
      <c r="R89" s="100">
        <v>-2.97</v>
      </c>
      <c r="S89" s="102"/>
      <c r="T89" s="103">
        <v>3</v>
      </c>
      <c r="U89" s="103">
        <v>3</v>
      </c>
      <c r="V89" s="104">
        <v>0.9</v>
      </c>
      <c r="W89" s="105">
        <v>0.16</v>
      </c>
      <c r="X89" s="106">
        <v>26</v>
      </c>
      <c r="Y89" s="104">
        <v>0</v>
      </c>
      <c r="Z89" s="105">
        <v>0.01</v>
      </c>
      <c r="AA89" s="106">
        <v>0</v>
      </c>
    </row>
    <row r="90" spans="1:27" ht="15.75" customHeight="1" x14ac:dyDescent="0.25">
      <c r="A90" s="96" t="s">
        <v>2490</v>
      </c>
      <c r="B90" s="96" t="s">
        <v>2491</v>
      </c>
      <c r="C90" s="96" t="s">
        <v>1730</v>
      </c>
      <c r="F90" s="97" t="s">
        <v>1730</v>
      </c>
      <c r="G90" s="98">
        <v>27</v>
      </c>
      <c r="H90" s="98">
        <v>6.1</v>
      </c>
      <c r="I90" s="98">
        <v>6.1</v>
      </c>
      <c r="J90" s="99">
        <v>0.79</v>
      </c>
      <c r="K90" s="99">
        <v>1.02</v>
      </c>
      <c r="L90" s="100">
        <v>-2.21</v>
      </c>
      <c r="M90" s="101">
        <v>43282</v>
      </c>
      <c r="N90" s="100">
        <v>-2.21</v>
      </c>
      <c r="O90" s="97" t="s">
        <v>2492</v>
      </c>
      <c r="P90" s="97" t="s">
        <v>1730</v>
      </c>
      <c r="Q90" s="102"/>
      <c r="R90" s="100">
        <v>-2.97</v>
      </c>
      <c r="S90" s="102"/>
      <c r="T90" s="103">
        <v>3</v>
      </c>
      <c r="U90" s="103">
        <v>3</v>
      </c>
      <c r="V90" s="104">
        <v>0.8</v>
      </c>
      <c r="W90" s="105">
        <v>0.13</v>
      </c>
      <c r="X90" s="106">
        <v>22</v>
      </c>
      <c r="Y90" s="104">
        <v>0.1</v>
      </c>
      <c r="Z90" s="105">
        <v>0.02</v>
      </c>
      <c r="AA90" s="106">
        <v>3</v>
      </c>
    </row>
    <row r="91" spans="1:27" ht="15.75" customHeight="1" x14ac:dyDescent="0.25">
      <c r="A91" s="96" t="s">
        <v>2490</v>
      </c>
      <c r="B91" s="96" t="s">
        <v>2491</v>
      </c>
      <c r="C91" s="96" t="s">
        <v>1731</v>
      </c>
      <c r="F91" s="97" t="s">
        <v>1731</v>
      </c>
      <c r="G91" s="98">
        <v>15</v>
      </c>
      <c r="H91" s="98">
        <v>21</v>
      </c>
      <c r="I91" s="98">
        <v>21</v>
      </c>
      <c r="J91" s="99">
        <v>0.82</v>
      </c>
      <c r="K91" s="99">
        <v>1.08</v>
      </c>
      <c r="L91" s="100">
        <v>-2.21</v>
      </c>
      <c r="M91" s="101">
        <v>43282</v>
      </c>
      <c r="N91" s="100">
        <v>-2.21</v>
      </c>
      <c r="O91" s="97" t="s">
        <v>2492</v>
      </c>
      <c r="P91" s="97" t="s">
        <v>1731</v>
      </c>
      <c r="Q91" s="102"/>
      <c r="R91" s="100">
        <v>-2.97</v>
      </c>
      <c r="S91" s="102"/>
      <c r="T91" s="103">
        <v>3</v>
      </c>
      <c r="U91" s="103">
        <v>3</v>
      </c>
      <c r="V91" s="104">
        <v>3.9</v>
      </c>
      <c r="W91" s="105">
        <v>0.19</v>
      </c>
      <c r="X91" s="106">
        <v>59</v>
      </c>
      <c r="Y91" s="104">
        <v>0.7</v>
      </c>
      <c r="Z91" s="105">
        <v>0.03</v>
      </c>
      <c r="AA91" s="106">
        <v>11</v>
      </c>
    </row>
    <row r="92" spans="1:27" ht="15.75" customHeight="1" x14ac:dyDescent="0.25">
      <c r="A92" s="96" t="s">
        <v>2490</v>
      </c>
      <c r="B92" s="96" t="s">
        <v>2491</v>
      </c>
      <c r="C92" s="96" t="s">
        <v>1732</v>
      </c>
      <c r="F92" s="97" t="s">
        <v>1732</v>
      </c>
      <c r="G92" s="98">
        <v>15</v>
      </c>
      <c r="H92" s="98">
        <v>20</v>
      </c>
      <c r="I92" s="98">
        <v>20</v>
      </c>
      <c r="J92" s="99">
        <v>0.93</v>
      </c>
      <c r="K92" s="99">
        <v>1.1000000000000001</v>
      </c>
      <c r="L92" s="100">
        <v>-2.21</v>
      </c>
      <c r="M92" s="101">
        <v>43282</v>
      </c>
      <c r="N92" s="100">
        <v>-2.21</v>
      </c>
      <c r="O92" s="97" t="s">
        <v>2492</v>
      </c>
      <c r="P92" s="97" t="s">
        <v>1732</v>
      </c>
      <c r="Q92" s="102"/>
      <c r="R92" s="100">
        <v>-2.97</v>
      </c>
      <c r="S92" s="102"/>
      <c r="T92" s="103">
        <v>3</v>
      </c>
      <c r="U92" s="103">
        <v>3</v>
      </c>
      <c r="V92" s="104">
        <v>2.8</v>
      </c>
      <c r="W92" s="105">
        <v>0.14000000000000001</v>
      </c>
      <c r="X92" s="106">
        <v>42</v>
      </c>
      <c r="Y92" s="104">
        <v>0.3</v>
      </c>
      <c r="Z92" s="105">
        <v>0.02</v>
      </c>
      <c r="AA92" s="106">
        <v>5</v>
      </c>
    </row>
    <row r="93" spans="1:27" ht="15.75" customHeight="1" x14ac:dyDescent="0.25">
      <c r="A93" s="96" t="s">
        <v>2490</v>
      </c>
      <c r="B93" s="96" t="s">
        <v>2491</v>
      </c>
      <c r="C93" s="96" t="s">
        <v>1733</v>
      </c>
      <c r="F93" s="97" t="s">
        <v>1733</v>
      </c>
      <c r="G93" s="98">
        <v>34</v>
      </c>
      <c r="H93" s="98">
        <v>6.8</v>
      </c>
      <c r="I93" s="98">
        <v>6.8</v>
      </c>
      <c r="J93" s="99">
        <v>0.91</v>
      </c>
      <c r="K93" s="99">
        <v>1.3</v>
      </c>
      <c r="L93" s="100">
        <v>-2.21</v>
      </c>
      <c r="M93" s="101">
        <v>43282</v>
      </c>
      <c r="N93" s="100">
        <v>-2.21</v>
      </c>
      <c r="O93" s="97" t="s">
        <v>2492</v>
      </c>
      <c r="P93" s="97" t="s">
        <v>1733</v>
      </c>
      <c r="Q93" s="102"/>
      <c r="R93" s="100">
        <v>-2.97</v>
      </c>
      <c r="S93" s="102"/>
      <c r="T93" s="103">
        <v>3</v>
      </c>
      <c r="U93" s="103">
        <v>3</v>
      </c>
      <c r="V93" s="104">
        <v>1</v>
      </c>
      <c r="W93" s="105">
        <v>0.15</v>
      </c>
      <c r="X93" s="106">
        <v>34</v>
      </c>
      <c r="Y93" s="104">
        <v>0</v>
      </c>
      <c r="Z93" s="105">
        <v>0</v>
      </c>
      <c r="AA93" s="106">
        <v>0</v>
      </c>
    </row>
    <row r="94" spans="1:27" ht="15.75" customHeight="1" x14ac:dyDescent="0.25">
      <c r="A94" s="96" t="s">
        <v>2490</v>
      </c>
      <c r="B94" s="96" t="s">
        <v>2491</v>
      </c>
      <c r="C94" s="96" t="s">
        <v>1734</v>
      </c>
      <c r="F94" s="97" t="s">
        <v>1734</v>
      </c>
      <c r="G94" s="98">
        <v>27</v>
      </c>
      <c r="H94" s="98">
        <v>14.1</v>
      </c>
      <c r="I94" s="98">
        <v>14.1</v>
      </c>
      <c r="J94" s="99">
        <v>0.85</v>
      </c>
      <c r="K94" s="99">
        <v>1.19</v>
      </c>
      <c r="L94" s="100">
        <v>-2.21</v>
      </c>
      <c r="M94" s="101">
        <v>43282</v>
      </c>
      <c r="N94" s="100">
        <v>-2.21</v>
      </c>
      <c r="O94" s="97" t="s">
        <v>2492</v>
      </c>
      <c r="P94" s="97" t="s">
        <v>1734</v>
      </c>
      <c r="Q94" s="102"/>
      <c r="R94" s="100">
        <v>-2.97</v>
      </c>
      <c r="S94" s="102"/>
      <c r="T94" s="103">
        <v>3</v>
      </c>
      <c r="U94" s="103">
        <v>3</v>
      </c>
      <c r="V94" s="104">
        <v>3.7</v>
      </c>
      <c r="W94" s="105">
        <v>0.26</v>
      </c>
      <c r="X94" s="106">
        <v>100</v>
      </c>
      <c r="Y94" s="104">
        <v>0.6</v>
      </c>
      <c r="Z94" s="105">
        <v>0.04</v>
      </c>
      <c r="AA94" s="106">
        <v>16</v>
      </c>
    </row>
    <row r="95" spans="1:27" ht="15.75" customHeight="1" x14ac:dyDescent="0.25">
      <c r="A95" s="96" t="s">
        <v>2490</v>
      </c>
      <c r="B95" s="96" t="s">
        <v>2491</v>
      </c>
      <c r="C95" s="96" t="s">
        <v>1735</v>
      </c>
      <c r="F95" s="97" t="s">
        <v>1735</v>
      </c>
      <c r="G95" s="98">
        <v>30</v>
      </c>
      <c r="H95" s="98">
        <v>9.6</v>
      </c>
      <c r="I95" s="98">
        <v>9.6</v>
      </c>
      <c r="J95" s="99">
        <v>0.94</v>
      </c>
      <c r="K95" s="99">
        <v>1.0900000000000001</v>
      </c>
      <c r="L95" s="100">
        <v>-2.21</v>
      </c>
      <c r="M95" s="101">
        <v>43282</v>
      </c>
      <c r="N95" s="100">
        <v>-2.21</v>
      </c>
      <c r="O95" s="97" t="s">
        <v>2492</v>
      </c>
      <c r="P95" s="97" t="s">
        <v>1735</v>
      </c>
      <c r="Q95" s="102"/>
      <c r="R95" s="100">
        <v>-2.97</v>
      </c>
      <c r="S95" s="102"/>
      <c r="T95" s="103">
        <v>3</v>
      </c>
      <c r="U95" s="103">
        <v>3</v>
      </c>
      <c r="V95" s="104">
        <v>1.3</v>
      </c>
      <c r="W95" s="105">
        <v>0.13</v>
      </c>
      <c r="X95" s="106">
        <v>39</v>
      </c>
      <c r="Y95" s="104">
        <v>0</v>
      </c>
      <c r="Z95" s="105">
        <v>0</v>
      </c>
      <c r="AA95" s="106">
        <v>0</v>
      </c>
    </row>
    <row r="96" spans="1:27" ht="15.75" customHeight="1" x14ac:dyDescent="0.25">
      <c r="A96" s="96" t="s">
        <v>2490</v>
      </c>
      <c r="B96" s="96" t="s">
        <v>2491</v>
      </c>
      <c r="C96" s="96" t="s">
        <v>1736</v>
      </c>
      <c r="F96" s="97" t="s">
        <v>1736</v>
      </c>
      <c r="G96" s="98">
        <v>30</v>
      </c>
      <c r="H96" s="98">
        <v>9.3000000000000007</v>
      </c>
      <c r="I96" s="98">
        <v>9.3000000000000007</v>
      </c>
      <c r="J96" s="99">
        <v>0.93</v>
      </c>
      <c r="K96" s="99">
        <v>1.36</v>
      </c>
      <c r="L96" s="100">
        <v>-2.21</v>
      </c>
      <c r="M96" s="101">
        <v>43282</v>
      </c>
      <c r="N96" s="100">
        <v>-2.21</v>
      </c>
      <c r="O96" s="97" t="s">
        <v>2492</v>
      </c>
      <c r="P96" s="97" t="s">
        <v>1736</v>
      </c>
      <c r="Q96" s="102"/>
      <c r="R96" s="100">
        <v>-2.97</v>
      </c>
      <c r="S96" s="102"/>
      <c r="T96" s="103">
        <v>3</v>
      </c>
      <c r="U96" s="103">
        <v>3</v>
      </c>
      <c r="V96" s="104">
        <v>2.6</v>
      </c>
      <c r="W96" s="105">
        <v>0.28000000000000003</v>
      </c>
      <c r="X96" s="106">
        <v>78</v>
      </c>
      <c r="Y96" s="104">
        <v>0.1</v>
      </c>
      <c r="Z96" s="105">
        <v>0.01</v>
      </c>
      <c r="AA96" s="106">
        <v>3</v>
      </c>
    </row>
    <row r="97" spans="1:27" ht="15.75" customHeight="1" x14ac:dyDescent="0.25">
      <c r="A97" s="96" t="s">
        <v>2490</v>
      </c>
      <c r="B97" s="96" t="s">
        <v>2491</v>
      </c>
      <c r="C97" s="96" t="s">
        <v>1737</v>
      </c>
      <c r="F97" s="97" t="s">
        <v>1737</v>
      </c>
      <c r="G97" s="98">
        <v>37.5</v>
      </c>
      <c r="H97" s="98">
        <v>8.6999999999999993</v>
      </c>
      <c r="I97" s="98">
        <v>8.6999999999999993</v>
      </c>
      <c r="J97" s="99">
        <v>0.95</v>
      </c>
      <c r="K97" s="99">
        <v>1.54</v>
      </c>
      <c r="L97" s="100">
        <v>-2.21</v>
      </c>
      <c r="M97" s="101">
        <v>43282</v>
      </c>
      <c r="N97" s="100">
        <v>-2.21</v>
      </c>
      <c r="O97" s="97" t="s">
        <v>2492</v>
      </c>
      <c r="P97" s="97" t="s">
        <v>1737</v>
      </c>
      <c r="Q97" s="102"/>
      <c r="R97" s="100">
        <v>-2.97</v>
      </c>
      <c r="S97" s="102"/>
      <c r="T97" s="103">
        <v>3</v>
      </c>
      <c r="U97" s="103">
        <v>3</v>
      </c>
      <c r="V97" s="104">
        <v>2.7</v>
      </c>
      <c r="W97" s="105">
        <v>0.31</v>
      </c>
      <c r="X97" s="106">
        <v>101</v>
      </c>
      <c r="Y97" s="104">
        <v>0</v>
      </c>
      <c r="Z97" s="105">
        <v>0</v>
      </c>
      <c r="AA97" s="106">
        <v>0</v>
      </c>
    </row>
    <row r="98" spans="1:27" ht="15.75" customHeight="1" x14ac:dyDescent="0.25">
      <c r="A98" s="96" t="s">
        <v>2490</v>
      </c>
      <c r="B98" s="96" t="s">
        <v>2491</v>
      </c>
      <c r="C98" s="96" t="s">
        <v>1738</v>
      </c>
      <c r="F98" s="97" t="s">
        <v>1738</v>
      </c>
      <c r="G98" s="98">
        <v>52</v>
      </c>
      <c r="H98" s="98">
        <v>5.6</v>
      </c>
      <c r="I98" s="98">
        <v>5.6</v>
      </c>
      <c r="J98" s="99">
        <v>0.67</v>
      </c>
      <c r="K98" s="99">
        <v>0.85</v>
      </c>
      <c r="L98" s="100">
        <v>-2.21</v>
      </c>
      <c r="M98" s="101">
        <v>43282</v>
      </c>
      <c r="N98" s="100">
        <v>-2.21</v>
      </c>
      <c r="O98" s="97" t="s">
        <v>2492</v>
      </c>
      <c r="P98" s="97" t="s">
        <v>1738</v>
      </c>
      <c r="Q98" s="102"/>
      <c r="R98" s="100">
        <v>-2.97</v>
      </c>
      <c r="S98" s="102"/>
      <c r="T98" s="103">
        <v>3</v>
      </c>
      <c r="U98" s="103">
        <v>3</v>
      </c>
      <c r="V98" s="104">
        <v>0.8</v>
      </c>
      <c r="W98" s="105">
        <v>0.14000000000000001</v>
      </c>
      <c r="X98" s="106">
        <v>42</v>
      </c>
      <c r="Y98" s="104">
        <v>0.2</v>
      </c>
      <c r="Z98" s="105">
        <v>0.04</v>
      </c>
      <c r="AA98" s="106">
        <v>10</v>
      </c>
    </row>
    <row r="99" spans="1:27" ht="15.75" customHeight="1" x14ac:dyDescent="0.25">
      <c r="A99" s="96" t="s">
        <v>2490</v>
      </c>
      <c r="B99" s="96" t="s">
        <v>2491</v>
      </c>
      <c r="C99" s="96" t="s">
        <v>1739</v>
      </c>
      <c r="F99" s="97" t="s">
        <v>1739</v>
      </c>
      <c r="G99" s="98">
        <v>52</v>
      </c>
      <c r="H99" s="98">
        <v>7.8</v>
      </c>
      <c r="I99" s="98">
        <v>7.8</v>
      </c>
      <c r="J99" s="99">
        <v>0.65</v>
      </c>
      <c r="K99" s="99">
        <v>0.98</v>
      </c>
      <c r="L99" s="100">
        <v>-2.21</v>
      </c>
      <c r="M99" s="101">
        <v>43282</v>
      </c>
      <c r="N99" s="100">
        <v>-2.21</v>
      </c>
      <c r="O99" s="97" t="s">
        <v>2492</v>
      </c>
      <c r="P99" s="97" t="s">
        <v>1739</v>
      </c>
      <c r="Q99" s="102"/>
      <c r="R99" s="100">
        <v>-2.97</v>
      </c>
      <c r="S99" s="102"/>
      <c r="T99" s="103">
        <v>3</v>
      </c>
      <c r="U99" s="103">
        <v>3</v>
      </c>
      <c r="V99" s="104">
        <v>2.1</v>
      </c>
      <c r="W99" s="105">
        <v>0.28000000000000003</v>
      </c>
      <c r="X99" s="106">
        <v>109</v>
      </c>
      <c r="Y99" s="104">
        <v>1.6</v>
      </c>
      <c r="Z99" s="105">
        <v>0.21</v>
      </c>
      <c r="AA99" s="106">
        <v>83</v>
      </c>
    </row>
    <row r="100" spans="1:27" ht="15.75" customHeight="1" x14ac:dyDescent="0.25">
      <c r="A100" s="96" t="s">
        <v>2490</v>
      </c>
      <c r="B100" s="96" t="s">
        <v>2491</v>
      </c>
      <c r="C100" s="96" t="s">
        <v>1740</v>
      </c>
      <c r="F100" s="97" t="s">
        <v>1740</v>
      </c>
      <c r="G100" s="98">
        <v>6.5</v>
      </c>
      <c r="H100" s="98">
        <v>7.9</v>
      </c>
      <c r="I100" s="98">
        <v>7.9</v>
      </c>
      <c r="J100" s="99">
        <v>0.7</v>
      </c>
      <c r="K100" s="99">
        <v>1.24</v>
      </c>
      <c r="L100" s="100">
        <v>-2.21</v>
      </c>
      <c r="M100" s="101">
        <v>43282</v>
      </c>
      <c r="N100" s="100">
        <v>-2.21</v>
      </c>
      <c r="O100" s="97" t="s">
        <v>2492</v>
      </c>
      <c r="P100" s="97" t="s">
        <v>1740</v>
      </c>
      <c r="Q100" s="102"/>
      <c r="R100" s="100">
        <v>-2.97</v>
      </c>
      <c r="S100" s="102"/>
      <c r="T100" s="103">
        <v>3</v>
      </c>
      <c r="U100" s="103">
        <v>3</v>
      </c>
      <c r="V100" s="104">
        <v>2.8</v>
      </c>
      <c r="W100" s="105">
        <v>0.36</v>
      </c>
      <c r="X100" s="106">
        <v>18</v>
      </c>
      <c r="Y100" s="104">
        <v>0.5</v>
      </c>
      <c r="Z100" s="105">
        <v>0.06</v>
      </c>
      <c r="AA100" s="106">
        <v>3</v>
      </c>
    </row>
    <row r="101" spans="1:27" ht="15.75" customHeight="1" x14ac:dyDescent="0.25">
      <c r="A101" s="96" t="s">
        <v>2490</v>
      </c>
      <c r="B101" s="96" t="s">
        <v>2491</v>
      </c>
      <c r="C101" s="96" t="s">
        <v>1741</v>
      </c>
      <c r="F101" s="97" t="s">
        <v>1741</v>
      </c>
      <c r="G101" s="98">
        <v>28</v>
      </c>
      <c r="H101" s="98">
        <v>8.1</v>
      </c>
      <c r="I101" s="98">
        <v>8.1</v>
      </c>
      <c r="J101" s="99">
        <v>0.97</v>
      </c>
      <c r="K101" s="99">
        <v>1.1200000000000001</v>
      </c>
      <c r="L101" s="100">
        <v>-2.21</v>
      </c>
      <c r="M101" s="101">
        <v>43282</v>
      </c>
      <c r="N101" s="100">
        <v>-2.21</v>
      </c>
      <c r="O101" s="97" t="s">
        <v>2492</v>
      </c>
      <c r="P101" s="97" t="s">
        <v>1741</v>
      </c>
      <c r="Q101" s="102"/>
      <c r="R101" s="100">
        <v>-2.97</v>
      </c>
      <c r="S101" s="102"/>
      <c r="T101" s="103">
        <v>3</v>
      </c>
      <c r="U101" s="103">
        <v>3</v>
      </c>
      <c r="V101" s="104">
        <v>1.8</v>
      </c>
      <c r="W101" s="105">
        <v>0.22</v>
      </c>
      <c r="X101" s="106">
        <v>50</v>
      </c>
      <c r="Y101" s="104">
        <v>0.4</v>
      </c>
      <c r="Z101" s="105">
        <v>0.06</v>
      </c>
      <c r="AA101" s="106">
        <v>11</v>
      </c>
    </row>
    <row r="102" spans="1:27" ht="15.75" customHeight="1" x14ac:dyDescent="0.25">
      <c r="A102" s="96" t="s">
        <v>2490</v>
      </c>
      <c r="B102" s="96" t="s">
        <v>2491</v>
      </c>
      <c r="C102" s="96" t="s">
        <v>1742</v>
      </c>
      <c r="F102" s="97" t="s">
        <v>1742</v>
      </c>
      <c r="G102" s="98">
        <v>8</v>
      </c>
      <c r="H102" s="98">
        <v>12</v>
      </c>
      <c r="I102" s="98">
        <v>12</v>
      </c>
      <c r="J102" s="99">
        <v>0.78</v>
      </c>
      <c r="K102" s="99">
        <v>1.33</v>
      </c>
      <c r="L102" s="100">
        <v>-2.21</v>
      </c>
      <c r="M102" s="101">
        <v>43282</v>
      </c>
      <c r="N102" s="100">
        <v>-2.21</v>
      </c>
      <c r="O102" s="97" t="s">
        <v>2492</v>
      </c>
      <c r="P102" s="97" t="s">
        <v>1742</v>
      </c>
      <c r="Q102" s="102"/>
      <c r="R102" s="100">
        <v>-2.97</v>
      </c>
      <c r="S102" s="102"/>
      <c r="T102" s="103">
        <v>3</v>
      </c>
      <c r="U102" s="103">
        <v>3</v>
      </c>
      <c r="V102" s="104">
        <v>4.2</v>
      </c>
      <c r="W102" s="105">
        <v>0.35</v>
      </c>
      <c r="X102" s="106">
        <v>34</v>
      </c>
      <c r="Y102" s="104">
        <v>1</v>
      </c>
      <c r="Z102" s="105">
        <v>0.08</v>
      </c>
      <c r="AA102" s="106">
        <v>8</v>
      </c>
    </row>
    <row r="103" spans="1:27" ht="15.75" customHeight="1" x14ac:dyDescent="0.25">
      <c r="A103" s="96" t="s">
        <v>2490</v>
      </c>
      <c r="B103" s="96" t="s">
        <v>2491</v>
      </c>
      <c r="C103" s="96" t="s">
        <v>1743</v>
      </c>
      <c r="F103" s="97" t="s">
        <v>1743</v>
      </c>
      <c r="G103" s="98">
        <v>39</v>
      </c>
      <c r="H103" s="98">
        <v>3.1</v>
      </c>
      <c r="I103" s="98">
        <v>3.1</v>
      </c>
      <c r="J103" s="99">
        <v>0.49</v>
      </c>
      <c r="K103" s="99">
        <v>0.97</v>
      </c>
      <c r="L103" s="100">
        <v>-2.21</v>
      </c>
      <c r="M103" s="101">
        <v>43282</v>
      </c>
      <c r="N103" s="100">
        <v>-2.21</v>
      </c>
      <c r="O103" s="97" t="s">
        <v>2492</v>
      </c>
      <c r="P103" s="97" t="s">
        <v>1743</v>
      </c>
      <c r="Q103" s="102"/>
      <c r="R103" s="100">
        <v>-2.72</v>
      </c>
      <c r="S103" s="102"/>
      <c r="T103" s="103">
        <v>3</v>
      </c>
      <c r="U103" s="103">
        <v>3</v>
      </c>
      <c r="V103" s="104">
        <v>1.1000000000000001</v>
      </c>
      <c r="W103" s="105">
        <v>0.34</v>
      </c>
      <c r="X103" s="106">
        <v>43</v>
      </c>
      <c r="Y103" s="104">
        <v>0</v>
      </c>
      <c r="Z103" s="105">
        <v>0</v>
      </c>
      <c r="AA103" s="106">
        <v>0</v>
      </c>
    </row>
    <row r="104" spans="1:27" ht="15.75" customHeight="1" x14ac:dyDescent="0.25">
      <c r="A104" s="96" t="s">
        <v>2490</v>
      </c>
      <c r="B104" s="96" t="s">
        <v>2491</v>
      </c>
      <c r="C104" s="96" t="s">
        <v>1744</v>
      </c>
      <c r="F104" s="97" t="s">
        <v>1744</v>
      </c>
      <c r="G104" s="98">
        <v>8.5</v>
      </c>
      <c r="H104" s="98">
        <v>7.3</v>
      </c>
      <c r="I104" s="98">
        <v>7.3</v>
      </c>
      <c r="J104" s="99">
        <v>0.7</v>
      </c>
      <c r="K104" s="99">
        <v>1.38</v>
      </c>
      <c r="L104" s="100">
        <v>-2.2200000000000002</v>
      </c>
      <c r="M104" s="101">
        <v>43282</v>
      </c>
      <c r="N104" s="100">
        <v>-2.2200000000000002</v>
      </c>
      <c r="O104" s="97" t="s">
        <v>2492</v>
      </c>
      <c r="P104" s="97" t="s">
        <v>1744</v>
      </c>
      <c r="Q104" s="102"/>
      <c r="R104" s="100">
        <v>-2.97</v>
      </c>
      <c r="S104" s="102"/>
      <c r="T104" s="103">
        <v>3</v>
      </c>
      <c r="U104" s="103">
        <v>3</v>
      </c>
      <c r="V104" s="104">
        <v>2.4</v>
      </c>
      <c r="W104" s="105">
        <v>0.33</v>
      </c>
      <c r="X104" s="106">
        <v>20</v>
      </c>
      <c r="Y104" s="104">
        <v>0.2</v>
      </c>
      <c r="Z104" s="105">
        <v>0.02</v>
      </c>
      <c r="AA104" s="106">
        <v>2</v>
      </c>
    </row>
    <row r="105" spans="1:27" ht="15.75" customHeight="1" x14ac:dyDescent="0.25">
      <c r="A105" s="96" t="s">
        <v>2490</v>
      </c>
      <c r="B105" s="96" t="s">
        <v>2491</v>
      </c>
      <c r="C105" s="96" t="s">
        <v>1745</v>
      </c>
      <c r="F105" s="97" t="s">
        <v>1745</v>
      </c>
      <c r="G105" s="98">
        <v>25</v>
      </c>
      <c r="H105" s="98">
        <v>14.3</v>
      </c>
      <c r="I105" s="98">
        <v>14.3</v>
      </c>
      <c r="J105" s="99">
        <v>0.7</v>
      </c>
      <c r="K105" s="99">
        <v>1.05</v>
      </c>
      <c r="L105" s="100">
        <v>-2.2200000000000002</v>
      </c>
      <c r="M105" s="101">
        <v>43282</v>
      </c>
      <c r="N105" s="100">
        <v>-2.2200000000000002</v>
      </c>
      <c r="O105" s="97" t="s">
        <v>2492</v>
      </c>
      <c r="P105" s="97" t="s">
        <v>1745</v>
      </c>
      <c r="Q105" s="102"/>
      <c r="R105" s="100">
        <v>-2.97</v>
      </c>
      <c r="S105" s="102"/>
      <c r="T105" s="103">
        <v>3</v>
      </c>
      <c r="U105" s="103">
        <v>3</v>
      </c>
      <c r="V105" s="104">
        <v>3.2</v>
      </c>
      <c r="W105" s="105">
        <v>0.22</v>
      </c>
      <c r="X105" s="106">
        <v>80</v>
      </c>
      <c r="Y105" s="104">
        <v>1</v>
      </c>
      <c r="Z105" s="105">
        <v>7.0000000000000007E-2</v>
      </c>
      <c r="AA105" s="106">
        <v>25</v>
      </c>
    </row>
    <row r="106" spans="1:27" ht="15.75" customHeight="1" x14ac:dyDescent="0.25">
      <c r="A106" s="96" t="s">
        <v>2490</v>
      </c>
      <c r="B106" s="96" t="s">
        <v>2491</v>
      </c>
      <c r="C106" s="96" t="s">
        <v>1746</v>
      </c>
      <c r="F106" s="97" t="s">
        <v>1746</v>
      </c>
      <c r="G106" s="98">
        <v>25</v>
      </c>
      <c r="H106" s="98">
        <v>7</v>
      </c>
      <c r="I106" s="98">
        <v>7</v>
      </c>
      <c r="J106" s="99">
        <v>0.67</v>
      </c>
      <c r="K106" s="99">
        <v>1.1399999999999999</v>
      </c>
      <c r="L106" s="100">
        <v>-2.2200000000000002</v>
      </c>
      <c r="M106" s="101">
        <v>43282</v>
      </c>
      <c r="N106" s="100">
        <v>-2.2200000000000002</v>
      </c>
      <c r="O106" s="97" t="s">
        <v>2492</v>
      </c>
      <c r="P106" s="97" t="s">
        <v>1746</v>
      </c>
      <c r="Q106" s="102"/>
      <c r="R106" s="100">
        <v>-2.97</v>
      </c>
      <c r="S106" s="102"/>
      <c r="T106" s="103">
        <v>3</v>
      </c>
      <c r="U106" s="103">
        <v>3</v>
      </c>
      <c r="V106" s="104">
        <v>2.1</v>
      </c>
      <c r="W106" s="105">
        <v>0.3</v>
      </c>
      <c r="X106" s="106">
        <v>53</v>
      </c>
      <c r="Y106" s="104">
        <v>0.6</v>
      </c>
      <c r="Z106" s="105">
        <v>0.09</v>
      </c>
      <c r="AA106" s="106">
        <v>15</v>
      </c>
    </row>
    <row r="107" spans="1:27" ht="15.75" customHeight="1" x14ac:dyDescent="0.25">
      <c r="A107" s="96" t="s">
        <v>2490</v>
      </c>
      <c r="B107" s="96" t="s">
        <v>2491</v>
      </c>
      <c r="C107" s="96" t="s">
        <v>1747</v>
      </c>
      <c r="F107" s="97" t="s">
        <v>1747</v>
      </c>
      <c r="G107" s="98">
        <v>25</v>
      </c>
      <c r="H107" s="98">
        <v>8.4</v>
      </c>
      <c r="I107" s="98">
        <v>8.4</v>
      </c>
      <c r="J107" s="99">
        <v>0.64</v>
      </c>
      <c r="K107" s="99">
        <v>1.07</v>
      </c>
      <c r="L107" s="100">
        <v>-2.2200000000000002</v>
      </c>
      <c r="M107" s="101">
        <v>43282</v>
      </c>
      <c r="N107" s="100">
        <v>-2.2200000000000002</v>
      </c>
      <c r="O107" s="97" t="s">
        <v>2492</v>
      </c>
      <c r="P107" s="97" t="s">
        <v>1747</v>
      </c>
      <c r="Q107" s="102"/>
      <c r="R107" s="100">
        <v>-2.97</v>
      </c>
      <c r="S107" s="102"/>
      <c r="T107" s="103">
        <v>3</v>
      </c>
      <c r="U107" s="103">
        <v>3</v>
      </c>
      <c r="V107" s="104">
        <v>2.4</v>
      </c>
      <c r="W107" s="105">
        <v>0.28000000000000003</v>
      </c>
      <c r="X107" s="106">
        <v>60</v>
      </c>
      <c r="Y107" s="104">
        <v>1</v>
      </c>
      <c r="Z107" s="105">
        <v>0.11</v>
      </c>
      <c r="AA107" s="106">
        <v>25</v>
      </c>
    </row>
    <row r="108" spans="1:27" ht="15.75" customHeight="1" x14ac:dyDescent="0.25">
      <c r="A108" s="96" t="s">
        <v>2490</v>
      </c>
      <c r="B108" s="96" t="s">
        <v>2491</v>
      </c>
      <c r="C108" s="96" t="s">
        <v>1748</v>
      </c>
      <c r="F108" s="97" t="s">
        <v>1748</v>
      </c>
      <c r="G108" s="98">
        <v>22.5</v>
      </c>
      <c r="H108" s="98">
        <v>7.4</v>
      </c>
      <c r="I108" s="98">
        <v>7.4</v>
      </c>
      <c r="J108" s="99">
        <v>0.68</v>
      </c>
      <c r="K108" s="99">
        <v>1.06</v>
      </c>
      <c r="L108" s="100">
        <v>-2.2200000000000002</v>
      </c>
      <c r="M108" s="101">
        <v>43282</v>
      </c>
      <c r="N108" s="100">
        <v>-2.2200000000000002</v>
      </c>
      <c r="O108" s="97" t="s">
        <v>2492</v>
      </c>
      <c r="P108" s="97" t="s">
        <v>1748</v>
      </c>
      <c r="Q108" s="102"/>
      <c r="R108" s="100">
        <v>-2.97</v>
      </c>
      <c r="S108" s="102"/>
      <c r="T108" s="103">
        <v>3</v>
      </c>
      <c r="U108" s="103">
        <v>3</v>
      </c>
      <c r="V108" s="104">
        <v>1.4</v>
      </c>
      <c r="W108" s="105">
        <v>0.19</v>
      </c>
      <c r="X108" s="106">
        <v>32</v>
      </c>
      <c r="Y108" s="104">
        <v>0.6</v>
      </c>
      <c r="Z108" s="105">
        <v>0.08</v>
      </c>
      <c r="AA108" s="106">
        <v>14</v>
      </c>
    </row>
    <row r="109" spans="1:27" ht="15.75" customHeight="1" x14ac:dyDescent="0.25">
      <c r="A109" s="96" t="s">
        <v>2490</v>
      </c>
      <c r="B109" s="96" t="s">
        <v>2491</v>
      </c>
      <c r="C109" s="96" t="s">
        <v>1749</v>
      </c>
      <c r="F109" s="97" t="s">
        <v>1749</v>
      </c>
      <c r="G109" s="98">
        <v>19.5</v>
      </c>
      <c r="H109" s="98">
        <v>9.8000000000000007</v>
      </c>
      <c r="I109" s="98">
        <v>9.8000000000000007</v>
      </c>
      <c r="J109" s="99">
        <v>0.68</v>
      </c>
      <c r="K109" s="99">
        <v>1</v>
      </c>
      <c r="L109" s="100">
        <v>-2.2200000000000002</v>
      </c>
      <c r="M109" s="101">
        <v>43282</v>
      </c>
      <c r="N109" s="100">
        <v>-2.2200000000000002</v>
      </c>
      <c r="O109" s="97" t="s">
        <v>2492</v>
      </c>
      <c r="P109" s="97" t="s">
        <v>1749</v>
      </c>
      <c r="Q109" s="102"/>
      <c r="R109" s="100">
        <v>-2.97</v>
      </c>
      <c r="S109" s="102"/>
      <c r="T109" s="103">
        <v>3</v>
      </c>
      <c r="U109" s="103">
        <v>3</v>
      </c>
      <c r="V109" s="104">
        <v>1.8</v>
      </c>
      <c r="W109" s="105">
        <v>0.18</v>
      </c>
      <c r="X109" s="106">
        <v>35</v>
      </c>
      <c r="Y109" s="104">
        <v>1</v>
      </c>
      <c r="Z109" s="105">
        <v>0.11</v>
      </c>
      <c r="AA109" s="106">
        <v>20</v>
      </c>
    </row>
    <row r="110" spans="1:27" ht="15.75" customHeight="1" x14ac:dyDescent="0.25">
      <c r="A110" s="96" t="s">
        <v>2490</v>
      </c>
      <c r="B110" s="96" t="s">
        <v>2491</v>
      </c>
      <c r="C110" s="96" t="s">
        <v>1750</v>
      </c>
      <c r="F110" s="97" t="s">
        <v>1750</v>
      </c>
      <c r="G110" s="98">
        <v>18</v>
      </c>
      <c r="H110" s="98">
        <v>9.5</v>
      </c>
      <c r="I110" s="98">
        <v>9.5</v>
      </c>
      <c r="J110" s="99">
        <v>0.7</v>
      </c>
      <c r="K110" s="99">
        <v>1.1399999999999999</v>
      </c>
      <c r="L110" s="100">
        <v>-2.2200000000000002</v>
      </c>
      <c r="M110" s="101">
        <v>43282</v>
      </c>
      <c r="N110" s="100">
        <v>-2.2200000000000002</v>
      </c>
      <c r="O110" s="97" t="s">
        <v>2492</v>
      </c>
      <c r="P110" s="97" t="s">
        <v>1750</v>
      </c>
      <c r="Q110" s="102"/>
      <c r="R110" s="100">
        <v>-2.97</v>
      </c>
      <c r="S110" s="102"/>
      <c r="T110" s="103">
        <v>3</v>
      </c>
      <c r="U110" s="103">
        <v>3</v>
      </c>
      <c r="V110" s="104">
        <v>2.4</v>
      </c>
      <c r="W110" s="105">
        <v>0.25</v>
      </c>
      <c r="X110" s="106">
        <v>43</v>
      </c>
      <c r="Y110" s="104">
        <v>0.9</v>
      </c>
      <c r="Z110" s="105">
        <v>0.09</v>
      </c>
      <c r="AA110" s="106">
        <v>16</v>
      </c>
    </row>
    <row r="111" spans="1:27" ht="15.75" customHeight="1" x14ac:dyDescent="0.25">
      <c r="A111" s="96" t="s">
        <v>2490</v>
      </c>
      <c r="B111" s="96" t="s">
        <v>2491</v>
      </c>
      <c r="C111" s="96" t="s">
        <v>1751</v>
      </c>
      <c r="F111" s="97" t="s">
        <v>1751</v>
      </c>
      <c r="G111" s="98">
        <v>21</v>
      </c>
      <c r="H111" s="98">
        <v>11.7</v>
      </c>
      <c r="I111" s="98">
        <v>11.7</v>
      </c>
      <c r="J111" s="99">
        <v>0.7</v>
      </c>
      <c r="K111" s="99">
        <v>1.17</v>
      </c>
      <c r="L111" s="100">
        <v>-2.2200000000000002</v>
      </c>
      <c r="M111" s="101">
        <v>43282</v>
      </c>
      <c r="N111" s="100">
        <v>-2.2200000000000002</v>
      </c>
      <c r="O111" s="97" t="s">
        <v>2492</v>
      </c>
      <c r="P111" s="97" t="s">
        <v>1751</v>
      </c>
      <c r="Q111" s="102"/>
      <c r="R111" s="100">
        <v>-2.97</v>
      </c>
      <c r="S111" s="102"/>
      <c r="T111" s="103">
        <v>3</v>
      </c>
      <c r="U111" s="103">
        <v>3</v>
      </c>
      <c r="V111" s="104">
        <v>2.2000000000000002</v>
      </c>
      <c r="W111" s="105">
        <v>0.19</v>
      </c>
      <c r="X111" s="106">
        <v>46</v>
      </c>
      <c r="Y111" s="104">
        <v>0.8</v>
      </c>
      <c r="Z111" s="105">
        <v>7.0000000000000007E-2</v>
      </c>
      <c r="AA111" s="106">
        <v>17</v>
      </c>
    </row>
    <row r="112" spans="1:27" ht="15.75" customHeight="1" x14ac:dyDescent="0.25">
      <c r="A112" s="96" t="s">
        <v>2490</v>
      </c>
      <c r="B112" s="96" t="s">
        <v>2491</v>
      </c>
      <c r="C112" s="96" t="s">
        <v>1752</v>
      </c>
      <c r="F112" s="97" t="s">
        <v>1752</v>
      </c>
      <c r="G112" s="98">
        <v>25</v>
      </c>
      <c r="H112" s="98">
        <v>7.4</v>
      </c>
      <c r="I112" s="98">
        <v>7.4</v>
      </c>
      <c r="J112" s="99">
        <v>0.78</v>
      </c>
      <c r="K112" s="99">
        <v>1.08</v>
      </c>
      <c r="L112" s="100">
        <v>-2.2200000000000002</v>
      </c>
      <c r="M112" s="101">
        <v>43282</v>
      </c>
      <c r="N112" s="100">
        <v>-2.2200000000000002</v>
      </c>
      <c r="O112" s="97" t="s">
        <v>2492</v>
      </c>
      <c r="P112" s="97" t="s">
        <v>1752</v>
      </c>
      <c r="Q112" s="102"/>
      <c r="R112" s="100">
        <v>-2.97</v>
      </c>
      <c r="S112" s="102"/>
      <c r="T112" s="103">
        <v>3</v>
      </c>
      <c r="U112" s="103">
        <v>3</v>
      </c>
      <c r="V112" s="104">
        <v>1.2</v>
      </c>
      <c r="W112" s="105">
        <v>0.16</v>
      </c>
      <c r="X112" s="106">
        <v>30</v>
      </c>
      <c r="Y112" s="104">
        <v>0.1</v>
      </c>
      <c r="Z112" s="105">
        <v>0.02</v>
      </c>
      <c r="AA112" s="106">
        <v>3</v>
      </c>
    </row>
    <row r="113" spans="1:27" ht="15.75" customHeight="1" x14ac:dyDescent="0.25">
      <c r="A113" s="96" t="s">
        <v>2490</v>
      </c>
      <c r="B113" s="96" t="s">
        <v>2491</v>
      </c>
      <c r="C113" s="96" t="s">
        <v>1753</v>
      </c>
      <c r="F113" s="97" t="s">
        <v>1753</v>
      </c>
      <c r="G113" s="98">
        <v>28</v>
      </c>
      <c r="H113" s="98">
        <v>4.4000000000000004</v>
      </c>
      <c r="I113" s="98">
        <v>4.4000000000000004</v>
      </c>
      <c r="J113" s="99">
        <v>0.37</v>
      </c>
      <c r="K113" s="99">
        <v>0.89</v>
      </c>
      <c r="L113" s="100">
        <v>-2.2200000000000002</v>
      </c>
      <c r="M113" s="101">
        <v>43282</v>
      </c>
      <c r="N113" s="100">
        <v>-2.2200000000000002</v>
      </c>
      <c r="O113" s="97" t="s">
        <v>2492</v>
      </c>
      <c r="P113" s="97" t="s">
        <v>1753</v>
      </c>
      <c r="Q113" s="102"/>
      <c r="R113" s="100">
        <v>-2.97</v>
      </c>
      <c r="S113" s="102"/>
      <c r="T113" s="103">
        <v>3</v>
      </c>
      <c r="U113" s="103">
        <v>3</v>
      </c>
      <c r="V113" s="104">
        <v>1.1000000000000001</v>
      </c>
      <c r="W113" s="105">
        <v>0.25</v>
      </c>
      <c r="X113" s="106">
        <v>31</v>
      </c>
      <c r="Y113" s="104"/>
      <c r="Z113" s="105"/>
      <c r="AA113" s="106" t="s">
        <v>2511</v>
      </c>
    </row>
    <row r="114" spans="1:27" ht="15.75" customHeight="1" x14ac:dyDescent="0.25">
      <c r="A114" s="96" t="s">
        <v>2490</v>
      </c>
      <c r="B114" s="96" t="s">
        <v>2491</v>
      </c>
      <c r="C114" s="96" t="s">
        <v>1754</v>
      </c>
      <c r="F114" s="97" t="s">
        <v>1754</v>
      </c>
      <c r="G114" s="98">
        <v>38</v>
      </c>
      <c r="H114" s="98">
        <v>11</v>
      </c>
      <c r="I114" s="98">
        <v>11</v>
      </c>
      <c r="J114" s="99">
        <v>0.7</v>
      </c>
      <c r="K114" s="99">
        <v>1.18</v>
      </c>
      <c r="L114" s="100">
        <v>-2.19</v>
      </c>
      <c r="M114" s="101">
        <v>43282</v>
      </c>
      <c r="N114" s="100">
        <v>-2.19</v>
      </c>
      <c r="O114" s="97" t="s">
        <v>2492</v>
      </c>
      <c r="P114" s="97" t="s">
        <v>1754</v>
      </c>
      <c r="Q114" s="102"/>
      <c r="R114" s="100">
        <v>-2.97</v>
      </c>
      <c r="S114" s="102"/>
      <c r="T114" s="103">
        <v>3</v>
      </c>
      <c r="U114" s="103">
        <v>3</v>
      </c>
      <c r="V114" s="104">
        <v>2.8</v>
      </c>
      <c r="W114" s="105">
        <v>0.26</v>
      </c>
      <c r="X114" s="106">
        <v>106</v>
      </c>
      <c r="Y114" s="104">
        <v>0.8</v>
      </c>
      <c r="Z114" s="105">
        <v>0.08</v>
      </c>
      <c r="AA114" s="106">
        <v>30</v>
      </c>
    </row>
    <row r="115" spans="1:27" ht="15.75" customHeight="1" x14ac:dyDescent="0.25">
      <c r="A115" s="96" t="s">
        <v>2490</v>
      </c>
      <c r="B115" s="96" t="s">
        <v>2491</v>
      </c>
      <c r="C115" s="96" t="s">
        <v>1755</v>
      </c>
      <c r="F115" s="97" t="s">
        <v>1755</v>
      </c>
      <c r="G115" s="98">
        <v>42</v>
      </c>
      <c r="H115" s="98">
        <v>15.4</v>
      </c>
      <c r="I115" s="98">
        <v>15.4</v>
      </c>
      <c r="J115" s="99">
        <v>0.7</v>
      </c>
      <c r="K115" s="99">
        <v>1.1399999999999999</v>
      </c>
      <c r="L115" s="100">
        <v>-2.19</v>
      </c>
      <c r="M115" s="101">
        <v>43282</v>
      </c>
      <c r="N115" s="100">
        <v>-2.19</v>
      </c>
      <c r="O115" s="97" t="s">
        <v>2492</v>
      </c>
      <c r="P115" s="97" t="s">
        <v>1755</v>
      </c>
      <c r="Q115" s="102"/>
      <c r="R115" s="100">
        <v>-2.97</v>
      </c>
      <c r="S115" s="102"/>
      <c r="T115" s="103">
        <v>3</v>
      </c>
      <c r="U115" s="103">
        <v>3</v>
      </c>
      <c r="V115" s="104">
        <v>4.7</v>
      </c>
      <c r="W115" s="105">
        <v>0.31</v>
      </c>
      <c r="X115" s="106">
        <v>197</v>
      </c>
      <c r="Y115" s="104">
        <v>2.4</v>
      </c>
      <c r="Z115" s="105">
        <v>0.16</v>
      </c>
      <c r="AA115" s="106">
        <v>101</v>
      </c>
    </row>
    <row r="116" spans="1:27" ht="15.75" customHeight="1" x14ac:dyDescent="0.25">
      <c r="A116" s="96" t="s">
        <v>2490</v>
      </c>
      <c r="B116" s="96" t="s">
        <v>2491</v>
      </c>
      <c r="C116" s="96" t="s">
        <v>1756</v>
      </c>
      <c r="F116" s="97" t="s">
        <v>1756</v>
      </c>
      <c r="G116" s="98">
        <v>24</v>
      </c>
      <c r="H116" s="98">
        <v>23.3</v>
      </c>
      <c r="I116" s="98">
        <v>23.3</v>
      </c>
      <c r="J116" s="99">
        <v>0.65</v>
      </c>
      <c r="K116" s="99">
        <v>1.19</v>
      </c>
      <c r="L116" s="100">
        <v>-2.19</v>
      </c>
      <c r="M116" s="101">
        <v>43282</v>
      </c>
      <c r="N116" s="100">
        <v>-2.19</v>
      </c>
      <c r="O116" s="97" t="s">
        <v>2492</v>
      </c>
      <c r="P116" s="97" t="s">
        <v>1756</v>
      </c>
      <c r="Q116" s="102"/>
      <c r="R116" s="100">
        <v>-2.97</v>
      </c>
      <c r="S116" s="102"/>
      <c r="T116" s="103">
        <v>3</v>
      </c>
      <c r="U116" s="103">
        <v>3</v>
      </c>
      <c r="V116" s="104">
        <v>7.6</v>
      </c>
      <c r="W116" s="105">
        <v>0.33</v>
      </c>
      <c r="X116" s="106">
        <v>182</v>
      </c>
      <c r="Y116" s="104">
        <v>4.8</v>
      </c>
      <c r="Z116" s="105">
        <v>0.21</v>
      </c>
      <c r="AA116" s="106">
        <v>115</v>
      </c>
    </row>
    <row r="117" spans="1:27" ht="15.75" customHeight="1" x14ac:dyDescent="0.25">
      <c r="A117" s="96" t="s">
        <v>2490</v>
      </c>
      <c r="B117" s="96" t="s">
        <v>2491</v>
      </c>
      <c r="C117" s="96" t="s">
        <v>1757</v>
      </c>
      <c r="F117" s="97" t="s">
        <v>1757</v>
      </c>
      <c r="G117" s="98">
        <v>16</v>
      </c>
      <c r="H117" s="98">
        <v>5.4</v>
      </c>
      <c r="I117" s="98">
        <v>5.4</v>
      </c>
      <c r="J117" s="99">
        <v>0.55000000000000004</v>
      </c>
      <c r="K117" s="99">
        <v>0.88</v>
      </c>
      <c r="L117" s="100">
        <v>-2.19</v>
      </c>
      <c r="M117" s="101">
        <v>43282</v>
      </c>
      <c r="N117" s="100">
        <v>-2.19</v>
      </c>
      <c r="O117" s="97" t="s">
        <v>2492</v>
      </c>
      <c r="P117" s="97" t="s">
        <v>1757</v>
      </c>
      <c r="Q117" s="102"/>
      <c r="R117" s="100">
        <v>-2.97</v>
      </c>
      <c r="S117" s="102"/>
      <c r="T117" s="103">
        <v>3</v>
      </c>
      <c r="U117" s="103">
        <v>3</v>
      </c>
      <c r="V117" s="104">
        <v>1.1000000000000001</v>
      </c>
      <c r="W117" s="105">
        <v>0.21</v>
      </c>
      <c r="X117" s="106">
        <v>18</v>
      </c>
      <c r="Y117" s="104">
        <v>0.6</v>
      </c>
      <c r="Z117" s="105">
        <v>0.1</v>
      </c>
      <c r="AA117" s="106">
        <v>10</v>
      </c>
    </row>
    <row r="118" spans="1:27" ht="15.75" customHeight="1" x14ac:dyDescent="0.25">
      <c r="A118" s="96" t="s">
        <v>2490</v>
      </c>
      <c r="B118" s="96" t="s">
        <v>2491</v>
      </c>
      <c r="C118" s="96" t="s">
        <v>1758</v>
      </c>
      <c r="F118" s="97" t="s">
        <v>1758</v>
      </c>
      <c r="G118" s="98">
        <v>24</v>
      </c>
      <c r="H118" s="98">
        <v>5.6</v>
      </c>
      <c r="I118" s="98">
        <v>5.6</v>
      </c>
      <c r="J118" s="99">
        <v>0.55000000000000004</v>
      </c>
      <c r="K118" s="99">
        <v>0.83</v>
      </c>
      <c r="L118" s="100">
        <v>-2.19</v>
      </c>
      <c r="M118" s="101">
        <v>43282</v>
      </c>
      <c r="N118" s="100">
        <v>-2.19</v>
      </c>
      <c r="O118" s="97" t="s">
        <v>2492</v>
      </c>
      <c r="P118" s="97" t="s">
        <v>1758</v>
      </c>
      <c r="Q118" s="102"/>
      <c r="R118" s="100">
        <v>-2.97</v>
      </c>
      <c r="S118" s="102"/>
      <c r="T118" s="103">
        <v>3</v>
      </c>
      <c r="U118" s="103">
        <v>3</v>
      </c>
      <c r="V118" s="104">
        <v>1.3</v>
      </c>
      <c r="W118" s="105">
        <v>0.23</v>
      </c>
      <c r="X118" s="106">
        <v>31</v>
      </c>
      <c r="Y118" s="104">
        <v>0.7</v>
      </c>
      <c r="Z118" s="105">
        <v>0.13</v>
      </c>
      <c r="AA118" s="106">
        <v>17</v>
      </c>
    </row>
    <row r="119" spans="1:27" ht="15.75" customHeight="1" x14ac:dyDescent="0.25">
      <c r="A119" s="96" t="s">
        <v>2490</v>
      </c>
      <c r="B119" s="96" t="s">
        <v>2491</v>
      </c>
      <c r="C119" s="96" t="s">
        <v>1759</v>
      </c>
      <c r="F119" s="97" t="s">
        <v>1759</v>
      </c>
      <c r="G119" s="98">
        <v>44.5</v>
      </c>
      <c r="H119" s="98">
        <v>7.5</v>
      </c>
      <c r="I119" s="98">
        <v>7.5</v>
      </c>
      <c r="J119" s="99">
        <v>0.69</v>
      </c>
      <c r="K119" s="99">
        <v>0.86</v>
      </c>
      <c r="L119" s="100">
        <v>-2.19</v>
      </c>
      <c r="M119" s="101">
        <v>43282</v>
      </c>
      <c r="N119" s="100">
        <v>-2.19</v>
      </c>
      <c r="O119" s="97" t="s">
        <v>2492</v>
      </c>
      <c r="P119" s="97" t="s">
        <v>1759</v>
      </c>
      <c r="Q119" s="102"/>
      <c r="R119" s="100">
        <v>-2.97</v>
      </c>
      <c r="S119" s="102"/>
      <c r="T119" s="103">
        <v>3</v>
      </c>
      <c r="U119" s="103">
        <v>3</v>
      </c>
      <c r="V119" s="104">
        <v>1.5</v>
      </c>
      <c r="W119" s="105">
        <v>0.2</v>
      </c>
      <c r="X119" s="106">
        <v>67</v>
      </c>
      <c r="Y119" s="104">
        <v>1.1000000000000001</v>
      </c>
      <c r="Z119" s="105">
        <v>0.15</v>
      </c>
      <c r="AA119" s="106">
        <v>49</v>
      </c>
    </row>
    <row r="120" spans="1:27" ht="15.75" customHeight="1" x14ac:dyDescent="0.25">
      <c r="A120" s="96" t="s">
        <v>2490</v>
      </c>
      <c r="B120" s="96" t="s">
        <v>2491</v>
      </c>
      <c r="C120" s="96" t="s">
        <v>1760</v>
      </c>
      <c r="F120" s="97" t="s">
        <v>1760</v>
      </c>
      <c r="G120" s="98">
        <v>41.5</v>
      </c>
      <c r="H120" s="98">
        <v>7.2</v>
      </c>
      <c r="I120" s="98">
        <v>7.2</v>
      </c>
      <c r="J120" s="99">
        <v>0.68</v>
      </c>
      <c r="K120" s="99">
        <v>1.0900000000000001</v>
      </c>
      <c r="L120" s="100">
        <v>-2.19</v>
      </c>
      <c r="M120" s="101">
        <v>43282</v>
      </c>
      <c r="N120" s="100">
        <v>-2.19</v>
      </c>
      <c r="O120" s="97" t="s">
        <v>2492</v>
      </c>
      <c r="P120" s="97" t="s">
        <v>1760</v>
      </c>
      <c r="Q120" s="102"/>
      <c r="R120" s="100">
        <v>-2.97</v>
      </c>
      <c r="S120" s="102"/>
      <c r="T120" s="103">
        <v>3</v>
      </c>
      <c r="U120" s="103">
        <v>3</v>
      </c>
      <c r="V120" s="104">
        <v>1.5</v>
      </c>
      <c r="W120" s="105">
        <v>0.21</v>
      </c>
      <c r="X120" s="106">
        <v>62</v>
      </c>
      <c r="Y120" s="104">
        <v>0.6</v>
      </c>
      <c r="Z120" s="105">
        <v>0.08</v>
      </c>
      <c r="AA120" s="106">
        <v>25</v>
      </c>
    </row>
    <row r="121" spans="1:27" ht="15.75" customHeight="1" x14ac:dyDescent="0.25">
      <c r="A121" s="96" t="s">
        <v>2490</v>
      </c>
      <c r="B121" s="96" t="s">
        <v>2491</v>
      </c>
      <c r="C121" s="96" t="s">
        <v>1761</v>
      </c>
      <c r="F121" s="97" t="s">
        <v>1761</v>
      </c>
      <c r="G121" s="98">
        <v>49</v>
      </c>
      <c r="H121" s="98">
        <v>6.6</v>
      </c>
      <c r="I121" s="98">
        <v>6.6</v>
      </c>
      <c r="J121" s="99">
        <v>0.67</v>
      </c>
      <c r="K121" s="99">
        <v>0.95</v>
      </c>
      <c r="L121" s="100">
        <v>-2.19</v>
      </c>
      <c r="M121" s="101">
        <v>43282</v>
      </c>
      <c r="N121" s="100">
        <v>-2.19</v>
      </c>
      <c r="O121" s="97" t="s">
        <v>2492</v>
      </c>
      <c r="P121" s="97" t="s">
        <v>1761</v>
      </c>
      <c r="Q121" s="102"/>
      <c r="R121" s="100">
        <v>-2.97</v>
      </c>
      <c r="S121" s="102"/>
      <c r="T121" s="103">
        <v>3</v>
      </c>
      <c r="U121" s="103">
        <v>3</v>
      </c>
      <c r="V121" s="104">
        <v>1.5</v>
      </c>
      <c r="W121" s="105">
        <v>0.23</v>
      </c>
      <c r="X121" s="106">
        <v>74</v>
      </c>
      <c r="Y121" s="104">
        <v>0.4</v>
      </c>
      <c r="Z121" s="105">
        <v>0.06</v>
      </c>
      <c r="AA121" s="106">
        <v>20</v>
      </c>
    </row>
    <row r="122" spans="1:27" ht="15.75" customHeight="1" x14ac:dyDescent="0.25">
      <c r="A122" s="96" t="s">
        <v>2490</v>
      </c>
      <c r="B122" s="96" t="s">
        <v>2491</v>
      </c>
      <c r="C122" s="96" t="s">
        <v>1762</v>
      </c>
      <c r="F122" s="97" t="s">
        <v>1762</v>
      </c>
      <c r="G122" s="98">
        <v>38.5</v>
      </c>
      <c r="H122" s="98">
        <v>7.9</v>
      </c>
      <c r="I122" s="98">
        <v>7.9</v>
      </c>
      <c r="J122" s="99">
        <v>0.68</v>
      </c>
      <c r="K122" s="99">
        <v>1.1100000000000001</v>
      </c>
      <c r="L122" s="100">
        <v>-2.19</v>
      </c>
      <c r="M122" s="101">
        <v>43282</v>
      </c>
      <c r="N122" s="100">
        <v>-2.19</v>
      </c>
      <c r="O122" s="97" t="s">
        <v>2492</v>
      </c>
      <c r="P122" s="97" t="s">
        <v>1762</v>
      </c>
      <c r="Q122" s="102"/>
      <c r="R122" s="100">
        <v>-2.97</v>
      </c>
      <c r="S122" s="102"/>
      <c r="T122" s="103">
        <v>3</v>
      </c>
      <c r="U122" s="103">
        <v>3</v>
      </c>
      <c r="V122" s="104">
        <v>2.2999999999999998</v>
      </c>
      <c r="W122" s="105">
        <v>0.28999999999999998</v>
      </c>
      <c r="X122" s="106">
        <v>89</v>
      </c>
      <c r="Y122" s="104">
        <v>0.9</v>
      </c>
      <c r="Z122" s="105">
        <v>0.12</v>
      </c>
      <c r="AA122" s="106">
        <v>35</v>
      </c>
    </row>
    <row r="123" spans="1:27" ht="15.75" customHeight="1" x14ac:dyDescent="0.25">
      <c r="A123" s="96" t="s">
        <v>2490</v>
      </c>
      <c r="B123" s="96" t="s">
        <v>2491</v>
      </c>
      <c r="C123" s="96" t="s">
        <v>1763</v>
      </c>
      <c r="F123" s="97" t="s">
        <v>1763</v>
      </c>
      <c r="G123" s="98">
        <v>17</v>
      </c>
      <c r="H123" s="98">
        <v>10.9</v>
      </c>
      <c r="I123" s="98">
        <v>10.9</v>
      </c>
      <c r="J123" s="99">
        <v>0.75</v>
      </c>
      <c r="K123" s="99">
        <v>1.0900000000000001</v>
      </c>
      <c r="L123" s="100">
        <v>-2.19</v>
      </c>
      <c r="M123" s="101">
        <v>43282</v>
      </c>
      <c r="N123" s="100">
        <v>-2.19</v>
      </c>
      <c r="O123" s="97" t="s">
        <v>2492</v>
      </c>
      <c r="P123" s="97" t="s">
        <v>1763</v>
      </c>
      <c r="Q123" s="102"/>
      <c r="R123" s="100">
        <v>-2.97</v>
      </c>
      <c r="S123" s="102"/>
      <c r="T123" s="103">
        <v>3</v>
      </c>
      <c r="U123" s="103">
        <v>3</v>
      </c>
      <c r="V123" s="104">
        <v>2.9</v>
      </c>
      <c r="W123" s="105">
        <v>0.27</v>
      </c>
      <c r="X123" s="106">
        <v>49</v>
      </c>
      <c r="Y123" s="104">
        <v>1.3</v>
      </c>
      <c r="Z123" s="105">
        <v>0.12</v>
      </c>
      <c r="AA123" s="106">
        <v>22</v>
      </c>
    </row>
    <row r="124" spans="1:27" ht="15.75" customHeight="1" x14ac:dyDescent="0.25">
      <c r="A124" s="96" t="s">
        <v>2490</v>
      </c>
      <c r="B124" s="96" t="s">
        <v>2491</v>
      </c>
      <c r="C124" s="96" t="s">
        <v>1764</v>
      </c>
      <c r="F124" s="97" t="s">
        <v>1764</v>
      </c>
      <c r="G124" s="98">
        <v>27</v>
      </c>
      <c r="H124" s="98">
        <v>11.8</v>
      </c>
      <c r="I124" s="98">
        <v>11.8</v>
      </c>
      <c r="J124" s="99">
        <v>0.68</v>
      </c>
      <c r="K124" s="99">
        <v>1.23</v>
      </c>
      <c r="L124" s="100">
        <v>-2.19</v>
      </c>
      <c r="M124" s="101">
        <v>43282</v>
      </c>
      <c r="N124" s="100">
        <v>-2.19</v>
      </c>
      <c r="O124" s="97" t="s">
        <v>2492</v>
      </c>
      <c r="P124" s="97" t="s">
        <v>1764</v>
      </c>
      <c r="Q124" s="102"/>
      <c r="R124" s="100">
        <v>-2.97</v>
      </c>
      <c r="S124" s="102"/>
      <c r="T124" s="103">
        <v>3</v>
      </c>
      <c r="U124" s="103">
        <v>3</v>
      </c>
      <c r="V124" s="104">
        <v>3</v>
      </c>
      <c r="W124" s="105">
        <v>0.26</v>
      </c>
      <c r="X124" s="106">
        <v>81</v>
      </c>
      <c r="Y124" s="104">
        <v>1.7</v>
      </c>
      <c r="Z124" s="105">
        <v>0.14000000000000001</v>
      </c>
      <c r="AA124" s="106">
        <v>46</v>
      </c>
    </row>
    <row r="125" spans="1:27" ht="15.75" customHeight="1" x14ac:dyDescent="0.25">
      <c r="A125" s="96" t="s">
        <v>2490</v>
      </c>
      <c r="B125" s="96" t="s">
        <v>2491</v>
      </c>
      <c r="C125" s="96" t="s">
        <v>1765</v>
      </c>
      <c r="F125" s="97" t="s">
        <v>1765</v>
      </c>
      <c r="G125" s="98">
        <v>25.5</v>
      </c>
      <c r="H125" s="98">
        <v>10.4</v>
      </c>
      <c r="I125" s="98">
        <v>10.4</v>
      </c>
      <c r="J125" s="99">
        <v>0.72</v>
      </c>
      <c r="K125" s="99">
        <v>1.33</v>
      </c>
      <c r="L125" s="100">
        <v>-2.19</v>
      </c>
      <c r="M125" s="101">
        <v>43282</v>
      </c>
      <c r="N125" s="100">
        <v>-2.19</v>
      </c>
      <c r="O125" s="97" t="s">
        <v>2492</v>
      </c>
      <c r="P125" s="97" t="s">
        <v>1765</v>
      </c>
      <c r="Q125" s="102"/>
      <c r="R125" s="100">
        <v>-2.97</v>
      </c>
      <c r="S125" s="102"/>
      <c r="T125" s="103">
        <v>3</v>
      </c>
      <c r="U125" s="103">
        <v>3</v>
      </c>
      <c r="V125" s="104">
        <v>3</v>
      </c>
      <c r="W125" s="105">
        <v>0.28999999999999998</v>
      </c>
      <c r="X125" s="106">
        <v>77</v>
      </c>
      <c r="Y125" s="104">
        <v>1</v>
      </c>
      <c r="Z125" s="105">
        <v>0.1</v>
      </c>
      <c r="AA125" s="106">
        <v>26</v>
      </c>
    </row>
    <row r="126" spans="1:27" ht="15.75" customHeight="1" x14ac:dyDescent="0.25">
      <c r="A126" s="96" t="s">
        <v>2490</v>
      </c>
      <c r="B126" s="96" t="s">
        <v>2491</v>
      </c>
      <c r="C126" s="96" t="s">
        <v>1766</v>
      </c>
      <c r="F126" s="97" t="s">
        <v>1766</v>
      </c>
      <c r="G126" s="98">
        <v>24.5</v>
      </c>
      <c r="H126" s="98">
        <v>7.8</v>
      </c>
      <c r="I126" s="98">
        <v>7.8</v>
      </c>
      <c r="J126" s="99">
        <v>0.69</v>
      </c>
      <c r="K126" s="99">
        <v>1.07</v>
      </c>
      <c r="L126" s="100">
        <v>-2.19</v>
      </c>
      <c r="M126" s="101">
        <v>43282</v>
      </c>
      <c r="N126" s="100">
        <v>-2.19</v>
      </c>
      <c r="O126" s="97" t="s">
        <v>2492</v>
      </c>
      <c r="P126" s="97" t="s">
        <v>1766</v>
      </c>
      <c r="Q126" s="102"/>
      <c r="R126" s="100">
        <v>-2.97</v>
      </c>
      <c r="S126" s="102"/>
      <c r="T126" s="103">
        <v>3</v>
      </c>
      <c r="U126" s="103">
        <v>3</v>
      </c>
      <c r="V126" s="104">
        <v>1.8</v>
      </c>
      <c r="W126" s="105">
        <v>0.23</v>
      </c>
      <c r="X126" s="106">
        <v>44</v>
      </c>
      <c r="Y126" s="104">
        <v>0.8</v>
      </c>
      <c r="Z126" s="105">
        <v>0.1</v>
      </c>
      <c r="AA126" s="106">
        <v>20</v>
      </c>
    </row>
    <row r="127" spans="1:27" ht="15.75" customHeight="1" x14ac:dyDescent="0.25">
      <c r="A127" s="96" t="s">
        <v>2490</v>
      </c>
      <c r="B127" s="96" t="s">
        <v>2491</v>
      </c>
      <c r="C127" s="96" t="s">
        <v>1767</v>
      </c>
      <c r="F127" s="97" t="s">
        <v>1767</v>
      </c>
      <c r="G127" s="98">
        <v>22.5</v>
      </c>
      <c r="H127" s="98">
        <v>7.1</v>
      </c>
      <c r="I127" s="98">
        <v>7.1</v>
      </c>
      <c r="J127" s="99">
        <v>0.65</v>
      </c>
      <c r="K127" s="99">
        <v>0.99</v>
      </c>
      <c r="L127" s="100">
        <v>-2.19</v>
      </c>
      <c r="M127" s="101">
        <v>43282</v>
      </c>
      <c r="N127" s="100">
        <v>-2.19</v>
      </c>
      <c r="O127" s="97" t="s">
        <v>2492</v>
      </c>
      <c r="P127" s="97" t="s">
        <v>1767</v>
      </c>
      <c r="Q127" s="102"/>
      <c r="R127" s="100">
        <v>-2.97</v>
      </c>
      <c r="S127" s="102"/>
      <c r="T127" s="103">
        <v>3</v>
      </c>
      <c r="U127" s="103">
        <v>3</v>
      </c>
      <c r="V127" s="104">
        <v>1.3</v>
      </c>
      <c r="W127" s="105">
        <v>0.18</v>
      </c>
      <c r="X127" s="106">
        <v>29</v>
      </c>
      <c r="Y127" s="104">
        <v>0.6</v>
      </c>
      <c r="Z127" s="105">
        <v>0.09</v>
      </c>
      <c r="AA127" s="106">
        <v>14</v>
      </c>
    </row>
    <row r="128" spans="1:27" ht="15.75" customHeight="1" x14ac:dyDescent="0.25">
      <c r="A128" s="96" t="s">
        <v>2490</v>
      </c>
      <c r="B128" s="96" t="s">
        <v>2491</v>
      </c>
      <c r="C128" s="96" t="s">
        <v>1768</v>
      </c>
      <c r="F128" s="97" t="s">
        <v>1768</v>
      </c>
      <c r="G128" s="98">
        <v>26</v>
      </c>
      <c r="H128" s="98">
        <v>6.5</v>
      </c>
      <c r="I128" s="98">
        <v>6.5</v>
      </c>
      <c r="J128" s="99">
        <v>0.67</v>
      </c>
      <c r="K128" s="99">
        <v>1.01</v>
      </c>
      <c r="L128" s="100">
        <v>-2.19</v>
      </c>
      <c r="M128" s="101">
        <v>43282</v>
      </c>
      <c r="N128" s="100">
        <v>-2.19</v>
      </c>
      <c r="O128" s="97" t="s">
        <v>2492</v>
      </c>
      <c r="P128" s="97" t="s">
        <v>1768</v>
      </c>
      <c r="Q128" s="102"/>
      <c r="R128" s="100">
        <v>-2.97</v>
      </c>
      <c r="S128" s="102"/>
      <c r="T128" s="103">
        <v>3</v>
      </c>
      <c r="U128" s="103">
        <v>3</v>
      </c>
      <c r="V128" s="104">
        <v>1.4</v>
      </c>
      <c r="W128" s="105">
        <v>0.22</v>
      </c>
      <c r="X128" s="106">
        <v>36</v>
      </c>
      <c r="Y128" s="104">
        <v>0.3</v>
      </c>
      <c r="Z128" s="105">
        <v>0.05</v>
      </c>
      <c r="AA128" s="106">
        <v>8</v>
      </c>
    </row>
    <row r="129" spans="1:27" ht="15.75" customHeight="1" x14ac:dyDescent="0.25">
      <c r="A129" s="96" t="s">
        <v>2490</v>
      </c>
      <c r="B129" s="96" t="s">
        <v>2491</v>
      </c>
      <c r="C129" s="96" t="s">
        <v>1769</v>
      </c>
      <c r="F129" s="97" t="s">
        <v>1769</v>
      </c>
      <c r="G129" s="98">
        <v>22.5</v>
      </c>
      <c r="H129" s="98">
        <v>6.6</v>
      </c>
      <c r="I129" s="98">
        <v>6.6</v>
      </c>
      <c r="J129" s="99">
        <v>0.75</v>
      </c>
      <c r="K129" s="99">
        <v>1.1599999999999999</v>
      </c>
      <c r="L129" s="100">
        <v>-2.19</v>
      </c>
      <c r="M129" s="101">
        <v>43282</v>
      </c>
      <c r="N129" s="100">
        <v>-2.19</v>
      </c>
      <c r="O129" s="97" t="s">
        <v>2492</v>
      </c>
      <c r="P129" s="97" t="s">
        <v>1769</v>
      </c>
      <c r="Q129" s="102"/>
      <c r="R129" s="100">
        <v>-2.97</v>
      </c>
      <c r="S129" s="102"/>
      <c r="T129" s="103">
        <v>3</v>
      </c>
      <c r="U129" s="103">
        <v>3</v>
      </c>
      <c r="V129" s="104">
        <v>1.4</v>
      </c>
      <c r="W129" s="105">
        <v>0.22</v>
      </c>
      <c r="X129" s="106">
        <v>32</v>
      </c>
      <c r="Y129" s="104">
        <v>0.2</v>
      </c>
      <c r="Z129" s="105">
        <v>0.03</v>
      </c>
      <c r="AA129" s="106">
        <v>5</v>
      </c>
    </row>
    <row r="130" spans="1:27" ht="15.75" customHeight="1" x14ac:dyDescent="0.25">
      <c r="A130" s="96" t="s">
        <v>2490</v>
      </c>
      <c r="B130" s="96" t="s">
        <v>2491</v>
      </c>
      <c r="C130" s="96" t="s">
        <v>1770</v>
      </c>
      <c r="F130" s="97" t="s">
        <v>1770</v>
      </c>
      <c r="G130" s="98">
        <v>20.5</v>
      </c>
      <c r="H130" s="98">
        <v>6.9</v>
      </c>
      <c r="I130" s="98">
        <v>6.9</v>
      </c>
      <c r="J130" s="99">
        <v>0.74</v>
      </c>
      <c r="K130" s="99">
        <v>1.4</v>
      </c>
      <c r="L130" s="100">
        <v>-2.19</v>
      </c>
      <c r="M130" s="101">
        <v>43282</v>
      </c>
      <c r="N130" s="100">
        <v>-2.19</v>
      </c>
      <c r="O130" s="97" t="s">
        <v>2492</v>
      </c>
      <c r="P130" s="97" t="s">
        <v>1770</v>
      </c>
      <c r="Q130" s="102"/>
      <c r="R130" s="100">
        <v>-2.97</v>
      </c>
      <c r="S130" s="102"/>
      <c r="T130" s="103">
        <v>3</v>
      </c>
      <c r="U130" s="103">
        <v>3</v>
      </c>
      <c r="V130" s="104">
        <v>2.2999999999999998</v>
      </c>
      <c r="W130" s="105">
        <v>0.34</v>
      </c>
      <c r="X130" s="106">
        <v>47</v>
      </c>
      <c r="Y130" s="104">
        <v>0.1</v>
      </c>
      <c r="Z130" s="105">
        <v>0.02</v>
      </c>
      <c r="AA130" s="106">
        <v>2</v>
      </c>
    </row>
    <row r="131" spans="1:27" ht="15.75" customHeight="1" x14ac:dyDescent="0.25">
      <c r="A131" s="96" t="s">
        <v>2490</v>
      </c>
      <c r="B131" s="96" t="s">
        <v>2491</v>
      </c>
      <c r="C131" s="96" t="s">
        <v>1771</v>
      </c>
      <c r="F131" s="97" t="s">
        <v>1771</v>
      </c>
      <c r="G131" s="98">
        <v>32.5</v>
      </c>
      <c r="H131" s="98">
        <v>7.6</v>
      </c>
      <c r="I131" s="98">
        <v>7.6</v>
      </c>
      <c r="J131" s="99">
        <v>0.7</v>
      </c>
      <c r="K131" s="99">
        <v>0.98</v>
      </c>
      <c r="L131" s="100">
        <v>-2.19</v>
      </c>
      <c r="M131" s="101">
        <v>43282</v>
      </c>
      <c r="N131" s="100">
        <v>-2.19</v>
      </c>
      <c r="O131" s="97" t="s">
        <v>2492</v>
      </c>
      <c r="P131" s="97" t="s">
        <v>1771</v>
      </c>
      <c r="Q131" s="102"/>
      <c r="R131" s="100">
        <v>-2.97</v>
      </c>
      <c r="S131" s="102"/>
      <c r="T131" s="103">
        <v>3</v>
      </c>
      <c r="U131" s="103">
        <v>3</v>
      </c>
      <c r="V131" s="104">
        <v>1.3</v>
      </c>
      <c r="W131" s="105">
        <v>0.18</v>
      </c>
      <c r="X131" s="106">
        <v>42</v>
      </c>
      <c r="Y131" s="104">
        <v>0.5</v>
      </c>
      <c r="Z131" s="105">
        <v>7.0000000000000007E-2</v>
      </c>
      <c r="AA131" s="106">
        <v>16</v>
      </c>
    </row>
    <row r="132" spans="1:27" ht="15.75" customHeight="1" x14ac:dyDescent="0.25">
      <c r="A132" s="96" t="s">
        <v>2490</v>
      </c>
      <c r="B132" s="96" t="s">
        <v>2491</v>
      </c>
      <c r="C132" s="96" t="s">
        <v>1772</v>
      </c>
      <c r="F132" s="97" t="s">
        <v>1772</v>
      </c>
      <c r="G132" s="98">
        <v>3</v>
      </c>
      <c r="H132" s="98">
        <v>4.0999999999999996</v>
      </c>
      <c r="I132" s="98">
        <v>4.0999999999999996</v>
      </c>
      <c r="J132" s="99">
        <v>0.28999999999999998</v>
      </c>
      <c r="K132" s="99">
        <v>1.02</v>
      </c>
      <c r="L132" s="100">
        <v>-2.19</v>
      </c>
      <c r="M132" s="101">
        <v>43282</v>
      </c>
      <c r="N132" s="100">
        <v>-2.19</v>
      </c>
      <c r="O132" s="97" t="s">
        <v>2492</v>
      </c>
      <c r="P132" s="97" t="s">
        <v>1772</v>
      </c>
      <c r="Q132" s="102"/>
      <c r="R132" s="100">
        <v>-2.72</v>
      </c>
      <c r="S132" s="102"/>
      <c r="T132" s="103">
        <v>3</v>
      </c>
      <c r="U132" s="103">
        <v>3</v>
      </c>
      <c r="V132" s="104">
        <v>2.2000000000000002</v>
      </c>
      <c r="W132" s="105">
        <v>0.52</v>
      </c>
      <c r="X132" s="106">
        <v>7</v>
      </c>
      <c r="Y132" s="104">
        <v>0.5</v>
      </c>
      <c r="Z132" s="105">
        <v>0.11</v>
      </c>
      <c r="AA132" s="106">
        <v>2</v>
      </c>
    </row>
    <row r="133" spans="1:27" ht="15.75" customHeight="1" x14ac:dyDescent="0.25">
      <c r="A133" s="96" t="s">
        <v>2490</v>
      </c>
      <c r="B133" s="96" t="s">
        <v>2491</v>
      </c>
      <c r="C133" s="96" t="s">
        <v>1773</v>
      </c>
      <c r="F133" s="97" t="s">
        <v>1773</v>
      </c>
      <c r="G133" s="98">
        <v>11</v>
      </c>
      <c r="H133" s="98">
        <v>6.8</v>
      </c>
      <c r="I133" s="98">
        <v>6.8</v>
      </c>
      <c r="J133" s="99">
        <v>0.64</v>
      </c>
      <c r="K133" s="99">
        <v>1</v>
      </c>
      <c r="L133" s="100">
        <v>-2.19</v>
      </c>
      <c r="M133" s="101">
        <v>43282</v>
      </c>
      <c r="N133" s="100">
        <v>-2.19</v>
      </c>
      <c r="O133" s="97" t="s">
        <v>2492</v>
      </c>
      <c r="P133" s="97" t="s">
        <v>1773</v>
      </c>
      <c r="Q133" s="102"/>
      <c r="R133" s="100">
        <v>-2.97</v>
      </c>
      <c r="S133" s="102"/>
      <c r="T133" s="103">
        <v>3</v>
      </c>
      <c r="U133" s="103">
        <v>3</v>
      </c>
      <c r="V133" s="104">
        <v>1.2</v>
      </c>
      <c r="W133" s="105">
        <v>0.17</v>
      </c>
      <c r="X133" s="106">
        <v>13</v>
      </c>
      <c r="Y133" s="104">
        <v>0.4</v>
      </c>
      <c r="Z133" s="105">
        <v>0.06</v>
      </c>
      <c r="AA133" s="106">
        <v>4</v>
      </c>
    </row>
    <row r="134" spans="1:27" ht="15.75" customHeight="1" x14ac:dyDescent="0.25">
      <c r="A134" s="96" t="s">
        <v>2490</v>
      </c>
      <c r="B134" s="96" t="s">
        <v>2491</v>
      </c>
      <c r="C134" s="96" t="s">
        <v>1774</v>
      </c>
      <c r="F134" s="97" t="s">
        <v>1774</v>
      </c>
      <c r="G134" s="98">
        <v>28.5</v>
      </c>
      <c r="H134" s="98">
        <v>9.8000000000000007</v>
      </c>
      <c r="I134" s="98">
        <v>9.8000000000000007</v>
      </c>
      <c r="J134" s="99">
        <v>0.87</v>
      </c>
      <c r="K134" s="99">
        <v>1.24</v>
      </c>
      <c r="L134" s="100">
        <v>-2.19</v>
      </c>
      <c r="M134" s="101">
        <v>43282</v>
      </c>
      <c r="N134" s="100">
        <v>-2.19</v>
      </c>
      <c r="O134" s="97" t="s">
        <v>2492</v>
      </c>
      <c r="P134" s="97" t="s">
        <v>1774</v>
      </c>
      <c r="Q134" s="102"/>
      <c r="R134" s="100">
        <v>-2.97</v>
      </c>
      <c r="S134" s="102"/>
      <c r="T134" s="103">
        <v>3</v>
      </c>
      <c r="U134" s="103">
        <v>3</v>
      </c>
      <c r="V134" s="104">
        <v>2.5</v>
      </c>
      <c r="W134" s="105">
        <v>0.25</v>
      </c>
      <c r="X134" s="106">
        <v>71</v>
      </c>
      <c r="Y134" s="104">
        <v>0</v>
      </c>
      <c r="Z134" s="105">
        <v>0</v>
      </c>
      <c r="AA134" s="106">
        <v>0</v>
      </c>
    </row>
    <row r="135" spans="1:27" ht="15.75" customHeight="1" x14ac:dyDescent="0.25">
      <c r="A135" s="96" t="s">
        <v>2490</v>
      </c>
      <c r="B135" s="96" t="s">
        <v>2491</v>
      </c>
      <c r="C135" s="96" t="s">
        <v>1775</v>
      </c>
      <c r="F135" s="97" t="s">
        <v>1775</v>
      </c>
      <c r="G135" s="98">
        <v>28.5</v>
      </c>
      <c r="H135" s="98">
        <v>10.5</v>
      </c>
      <c r="I135" s="98">
        <v>10.5</v>
      </c>
      <c r="J135" s="99">
        <v>0.85</v>
      </c>
      <c r="K135" s="99">
        <v>1.25</v>
      </c>
      <c r="L135" s="100">
        <v>-2.19</v>
      </c>
      <c r="M135" s="101">
        <v>43282</v>
      </c>
      <c r="N135" s="100">
        <v>-2.19</v>
      </c>
      <c r="O135" s="97" t="s">
        <v>2492</v>
      </c>
      <c r="P135" s="97" t="s">
        <v>1775</v>
      </c>
      <c r="Q135" s="102"/>
      <c r="R135" s="100">
        <v>-2.97</v>
      </c>
      <c r="S135" s="102"/>
      <c r="T135" s="103">
        <v>3</v>
      </c>
      <c r="U135" s="103">
        <v>3</v>
      </c>
      <c r="V135" s="104">
        <v>2.5</v>
      </c>
      <c r="W135" s="105">
        <v>0.23</v>
      </c>
      <c r="X135" s="106">
        <v>71</v>
      </c>
      <c r="Y135" s="104">
        <v>0.1</v>
      </c>
      <c r="Z135" s="105">
        <v>0.01</v>
      </c>
      <c r="AA135" s="106">
        <v>3</v>
      </c>
    </row>
    <row r="136" spans="1:27" ht="15.75" customHeight="1" x14ac:dyDescent="0.25">
      <c r="A136" s="96" t="s">
        <v>2490</v>
      </c>
      <c r="B136" s="96" t="s">
        <v>2491</v>
      </c>
      <c r="C136" s="96" t="s">
        <v>1776</v>
      </c>
      <c r="F136" s="97" t="s">
        <v>1776</v>
      </c>
      <c r="G136" s="98">
        <v>25.5</v>
      </c>
      <c r="H136" s="98">
        <v>11.4</v>
      </c>
      <c r="I136" s="98">
        <v>11.4</v>
      </c>
      <c r="J136" s="99">
        <v>0.72</v>
      </c>
      <c r="K136" s="99">
        <v>1.2</v>
      </c>
      <c r="L136" s="100">
        <v>-2.19</v>
      </c>
      <c r="M136" s="101">
        <v>43282</v>
      </c>
      <c r="N136" s="100">
        <v>-2.19</v>
      </c>
      <c r="O136" s="97" t="s">
        <v>2492</v>
      </c>
      <c r="P136" s="97" t="s">
        <v>1776</v>
      </c>
      <c r="Q136" s="102"/>
      <c r="R136" s="100">
        <v>-2.97</v>
      </c>
      <c r="S136" s="102"/>
      <c r="T136" s="103">
        <v>3</v>
      </c>
      <c r="U136" s="103">
        <v>3</v>
      </c>
      <c r="V136" s="104">
        <v>4.2</v>
      </c>
      <c r="W136" s="105">
        <v>0.37</v>
      </c>
      <c r="X136" s="106">
        <v>107</v>
      </c>
      <c r="Y136" s="104">
        <v>1.5</v>
      </c>
      <c r="Z136" s="105">
        <v>0.13</v>
      </c>
      <c r="AA136" s="106">
        <v>38</v>
      </c>
    </row>
    <row r="137" spans="1:27" ht="15.75" customHeight="1" x14ac:dyDescent="0.25">
      <c r="A137" s="96" t="s">
        <v>2490</v>
      </c>
      <c r="B137" s="96" t="s">
        <v>2491</v>
      </c>
      <c r="C137" s="96" t="s">
        <v>1777</v>
      </c>
      <c r="F137" s="97" t="s">
        <v>1777</v>
      </c>
      <c r="G137" s="98">
        <v>27.5</v>
      </c>
      <c r="H137" s="98">
        <v>9</v>
      </c>
      <c r="I137" s="98">
        <v>9</v>
      </c>
      <c r="J137" s="99">
        <v>0.83</v>
      </c>
      <c r="K137" s="99">
        <v>1.0900000000000001</v>
      </c>
      <c r="L137" s="100">
        <v>-2.19</v>
      </c>
      <c r="M137" s="101">
        <v>43282</v>
      </c>
      <c r="N137" s="100">
        <v>-2.19</v>
      </c>
      <c r="O137" s="97" t="s">
        <v>2492</v>
      </c>
      <c r="P137" s="97" t="s">
        <v>1777</v>
      </c>
      <c r="Q137" s="102"/>
      <c r="R137" s="100">
        <v>-2.97</v>
      </c>
      <c r="S137" s="102"/>
      <c r="T137" s="103">
        <v>3</v>
      </c>
      <c r="U137" s="103">
        <v>3</v>
      </c>
      <c r="V137" s="104">
        <v>1.8</v>
      </c>
      <c r="W137" s="105">
        <v>0.2</v>
      </c>
      <c r="X137" s="106">
        <v>50</v>
      </c>
      <c r="Y137" s="104">
        <v>0.4</v>
      </c>
      <c r="Z137" s="105">
        <v>0.05</v>
      </c>
      <c r="AA137" s="106">
        <v>11</v>
      </c>
    </row>
    <row r="138" spans="1:27" ht="15.75" customHeight="1" x14ac:dyDescent="0.25">
      <c r="A138" s="96" t="s">
        <v>2490</v>
      </c>
      <c r="B138" s="96" t="s">
        <v>2491</v>
      </c>
      <c r="C138" s="96" t="s">
        <v>1778</v>
      </c>
      <c r="F138" s="97" t="s">
        <v>1778</v>
      </c>
      <c r="G138" s="98">
        <v>26</v>
      </c>
      <c r="H138" s="98">
        <v>5.7</v>
      </c>
      <c r="I138" s="98">
        <v>5.7</v>
      </c>
      <c r="J138" s="99">
        <v>0.81</v>
      </c>
      <c r="K138" s="99">
        <v>1.21</v>
      </c>
      <c r="L138" s="100">
        <v>-2.19</v>
      </c>
      <c r="M138" s="101">
        <v>43282</v>
      </c>
      <c r="N138" s="100">
        <v>-2.19</v>
      </c>
      <c r="O138" s="97" t="s">
        <v>2492</v>
      </c>
      <c r="P138" s="97" t="s">
        <v>1778</v>
      </c>
      <c r="Q138" s="102"/>
      <c r="R138" s="100">
        <v>-2.97</v>
      </c>
      <c r="S138" s="102"/>
      <c r="T138" s="103">
        <v>3</v>
      </c>
      <c r="U138" s="103">
        <v>3</v>
      </c>
      <c r="V138" s="104">
        <v>1.4</v>
      </c>
      <c r="W138" s="105">
        <v>0.25</v>
      </c>
      <c r="X138" s="106">
        <v>36</v>
      </c>
      <c r="Y138" s="104">
        <v>0</v>
      </c>
      <c r="Z138" s="105">
        <v>0</v>
      </c>
      <c r="AA138" s="106">
        <v>0</v>
      </c>
    </row>
    <row r="139" spans="1:27" ht="15.75" customHeight="1" x14ac:dyDescent="0.25">
      <c r="A139" s="96" t="s">
        <v>2490</v>
      </c>
      <c r="B139" s="96" t="s">
        <v>2491</v>
      </c>
      <c r="C139" s="96" t="s">
        <v>1779</v>
      </c>
      <c r="F139" s="97" t="s">
        <v>1779</v>
      </c>
      <c r="G139" s="98">
        <v>26</v>
      </c>
      <c r="H139" s="98">
        <v>7.7</v>
      </c>
      <c r="I139" s="98">
        <v>7.7</v>
      </c>
      <c r="J139" s="99">
        <v>0.8</v>
      </c>
      <c r="K139" s="99">
        <v>1</v>
      </c>
      <c r="L139" s="100">
        <v>-2.19</v>
      </c>
      <c r="M139" s="101">
        <v>43282</v>
      </c>
      <c r="N139" s="100">
        <v>-2.19</v>
      </c>
      <c r="O139" s="97" t="s">
        <v>2492</v>
      </c>
      <c r="P139" s="97" t="s">
        <v>1779</v>
      </c>
      <c r="Q139" s="102"/>
      <c r="R139" s="100">
        <v>-2.97</v>
      </c>
      <c r="S139" s="102"/>
      <c r="T139" s="103">
        <v>3</v>
      </c>
      <c r="U139" s="103">
        <v>3</v>
      </c>
      <c r="V139" s="104">
        <v>1.1000000000000001</v>
      </c>
      <c r="W139" s="105">
        <v>0.15</v>
      </c>
      <c r="X139" s="106">
        <v>29</v>
      </c>
      <c r="Y139" s="104">
        <v>0.1</v>
      </c>
      <c r="Z139" s="105">
        <v>0.01</v>
      </c>
      <c r="AA139" s="106">
        <v>3</v>
      </c>
    </row>
    <row r="140" spans="1:27" ht="15.75" customHeight="1" x14ac:dyDescent="0.25">
      <c r="A140" s="96" t="s">
        <v>2490</v>
      </c>
      <c r="B140" s="96" t="s">
        <v>2491</v>
      </c>
      <c r="C140" s="96" t="s">
        <v>1780</v>
      </c>
      <c r="F140" s="97" t="s">
        <v>1780</v>
      </c>
      <c r="G140" s="98">
        <v>26.5</v>
      </c>
      <c r="H140" s="98">
        <v>6.2</v>
      </c>
      <c r="I140" s="98">
        <v>6.2</v>
      </c>
      <c r="J140" s="99">
        <v>0.86</v>
      </c>
      <c r="K140" s="99">
        <v>1.37</v>
      </c>
      <c r="L140" s="100">
        <v>-2.19</v>
      </c>
      <c r="M140" s="101">
        <v>43282</v>
      </c>
      <c r="N140" s="100">
        <v>-2.19</v>
      </c>
      <c r="O140" s="97" t="s">
        <v>2492</v>
      </c>
      <c r="P140" s="97" t="s">
        <v>1780</v>
      </c>
      <c r="Q140" s="102"/>
      <c r="R140" s="100">
        <v>-2.97</v>
      </c>
      <c r="S140" s="102"/>
      <c r="T140" s="103">
        <v>3</v>
      </c>
      <c r="U140" s="103">
        <v>3</v>
      </c>
      <c r="V140" s="104">
        <v>1.6</v>
      </c>
      <c r="W140" s="105">
        <v>0.25</v>
      </c>
      <c r="X140" s="106">
        <v>42</v>
      </c>
      <c r="Y140" s="104">
        <v>0</v>
      </c>
      <c r="Z140" s="105">
        <v>0</v>
      </c>
      <c r="AA140" s="106">
        <v>0</v>
      </c>
    </row>
    <row r="141" spans="1:27" ht="15.75" customHeight="1" x14ac:dyDescent="0.25">
      <c r="A141" s="96" t="s">
        <v>2490</v>
      </c>
      <c r="B141" s="96" t="s">
        <v>2491</v>
      </c>
      <c r="C141" s="96" t="s">
        <v>1781</v>
      </c>
      <c r="F141" s="97" t="s">
        <v>1781</v>
      </c>
      <c r="G141" s="98">
        <v>25</v>
      </c>
      <c r="H141" s="98">
        <v>7.4</v>
      </c>
      <c r="I141" s="98">
        <v>7.4</v>
      </c>
      <c r="J141" s="99">
        <v>0.78</v>
      </c>
      <c r="K141" s="99">
        <v>1.35</v>
      </c>
      <c r="L141" s="100">
        <v>-2.19</v>
      </c>
      <c r="M141" s="101">
        <v>43282</v>
      </c>
      <c r="N141" s="100">
        <v>-2.19</v>
      </c>
      <c r="O141" s="97" t="s">
        <v>2492</v>
      </c>
      <c r="P141" s="97" t="s">
        <v>1781</v>
      </c>
      <c r="Q141" s="102"/>
      <c r="R141" s="100">
        <v>-2.97</v>
      </c>
      <c r="S141" s="102"/>
      <c r="T141" s="103">
        <v>3</v>
      </c>
      <c r="U141" s="103">
        <v>3</v>
      </c>
      <c r="V141" s="104">
        <v>1.9</v>
      </c>
      <c r="W141" s="105">
        <v>0.25</v>
      </c>
      <c r="X141" s="106">
        <v>48</v>
      </c>
      <c r="Y141" s="104">
        <v>0.1</v>
      </c>
      <c r="Z141" s="105">
        <v>0.01</v>
      </c>
      <c r="AA141" s="106">
        <v>3</v>
      </c>
    </row>
    <row r="142" spans="1:27" ht="15.75" customHeight="1" x14ac:dyDescent="0.25">
      <c r="A142" s="96" t="s">
        <v>2490</v>
      </c>
      <c r="B142" s="96" t="s">
        <v>2491</v>
      </c>
      <c r="C142" s="96" t="s">
        <v>1782</v>
      </c>
      <c r="F142" s="97" t="s">
        <v>1782</v>
      </c>
      <c r="G142" s="98">
        <v>25.5</v>
      </c>
      <c r="H142" s="98">
        <v>11.3</v>
      </c>
      <c r="I142" s="98">
        <v>11.3</v>
      </c>
      <c r="J142" s="99">
        <v>0.85</v>
      </c>
      <c r="K142" s="99">
        <v>1.23</v>
      </c>
      <c r="L142" s="100">
        <v>-2.19</v>
      </c>
      <c r="M142" s="101">
        <v>43282</v>
      </c>
      <c r="N142" s="100">
        <v>-2.19</v>
      </c>
      <c r="O142" s="97" t="s">
        <v>2492</v>
      </c>
      <c r="P142" s="97" t="s">
        <v>1782</v>
      </c>
      <c r="Q142" s="102"/>
      <c r="R142" s="100">
        <v>-2.97</v>
      </c>
      <c r="S142" s="102"/>
      <c r="T142" s="103">
        <v>3</v>
      </c>
      <c r="U142" s="103">
        <v>3</v>
      </c>
      <c r="V142" s="104">
        <v>2.2000000000000002</v>
      </c>
      <c r="W142" s="105">
        <v>0.19</v>
      </c>
      <c r="X142" s="106">
        <v>56</v>
      </c>
      <c r="Y142" s="104">
        <v>0.2</v>
      </c>
      <c r="Z142" s="105">
        <v>0.02</v>
      </c>
      <c r="AA142" s="106">
        <v>5</v>
      </c>
    </row>
    <row r="143" spans="1:27" ht="15.75" customHeight="1" x14ac:dyDescent="0.25">
      <c r="A143" s="96" t="s">
        <v>2490</v>
      </c>
      <c r="B143" s="96" t="s">
        <v>2491</v>
      </c>
      <c r="C143" s="96" t="s">
        <v>1783</v>
      </c>
      <c r="F143" s="97" t="s">
        <v>1783</v>
      </c>
      <c r="G143" s="98">
        <v>23</v>
      </c>
      <c r="H143" s="98">
        <v>9.3000000000000007</v>
      </c>
      <c r="I143" s="98">
        <v>9.3000000000000007</v>
      </c>
      <c r="J143" s="99">
        <v>0.86</v>
      </c>
      <c r="K143" s="99">
        <v>1.24</v>
      </c>
      <c r="L143" s="100">
        <v>-2.2000000000000002</v>
      </c>
      <c r="M143" s="101">
        <v>43282</v>
      </c>
      <c r="N143" s="100">
        <v>-2.2000000000000002</v>
      </c>
      <c r="O143" s="97" t="s">
        <v>2492</v>
      </c>
      <c r="P143" s="97" t="s">
        <v>1783</v>
      </c>
      <c r="Q143" s="102"/>
      <c r="R143" s="100">
        <v>-2.97</v>
      </c>
      <c r="S143" s="102"/>
      <c r="T143" s="103">
        <v>3</v>
      </c>
      <c r="U143" s="103">
        <v>3</v>
      </c>
      <c r="V143" s="104">
        <v>2.5</v>
      </c>
      <c r="W143" s="105">
        <v>0.27</v>
      </c>
      <c r="X143" s="106">
        <v>58</v>
      </c>
      <c r="Y143" s="104">
        <v>0.4</v>
      </c>
      <c r="Z143" s="105">
        <v>0.04</v>
      </c>
      <c r="AA143" s="106">
        <v>9</v>
      </c>
    </row>
    <row r="144" spans="1:27" ht="15.75" customHeight="1" x14ac:dyDescent="0.25">
      <c r="A144" s="96" t="s">
        <v>2490</v>
      </c>
      <c r="B144" s="96" t="s">
        <v>2491</v>
      </c>
      <c r="C144" s="96" t="s">
        <v>1784</v>
      </c>
      <c r="F144" s="97" t="s">
        <v>1784</v>
      </c>
      <c r="G144" s="98">
        <v>28</v>
      </c>
      <c r="H144" s="98">
        <v>11</v>
      </c>
      <c r="I144" s="98">
        <v>11</v>
      </c>
      <c r="J144" s="99">
        <v>0.97</v>
      </c>
      <c r="K144" s="99">
        <v>1.25</v>
      </c>
      <c r="L144" s="100">
        <v>-2.2000000000000002</v>
      </c>
      <c r="M144" s="101">
        <v>43282</v>
      </c>
      <c r="N144" s="100">
        <v>-2.2000000000000002</v>
      </c>
      <c r="O144" s="97" t="s">
        <v>2492</v>
      </c>
      <c r="P144" s="97" t="s">
        <v>1784</v>
      </c>
      <c r="Q144" s="102"/>
      <c r="R144" s="100">
        <v>-2.97</v>
      </c>
      <c r="S144" s="102"/>
      <c r="T144" s="103">
        <v>3</v>
      </c>
      <c r="U144" s="103">
        <v>3</v>
      </c>
      <c r="V144" s="104">
        <v>2.6</v>
      </c>
      <c r="W144" s="105">
        <v>0.24</v>
      </c>
      <c r="X144" s="106">
        <v>73</v>
      </c>
      <c r="Y144" s="104">
        <v>0.4</v>
      </c>
      <c r="Z144" s="105">
        <v>0.04</v>
      </c>
      <c r="AA144" s="106">
        <v>11</v>
      </c>
    </row>
    <row r="145" spans="1:27" ht="15.75" customHeight="1" x14ac:dyDescent="0.25">
      <c r="A145" s="96" t="s">
        <v>2490</v>
      </c>
      <c r="B145" s="96" t="s">
        <v>2491</v>
      </c>
      <c r="C145" s="96" t="s">
        <v>1785</v>
      </c>
      <c r="F145" s="97" t="s">
        <v>1785</v>
      </c>
      <c r="G145" s="98">
        <v>28</v>
      </c>
      <c r="H145" s="98">
        <v>5.9</v>
      </c>
      <c r="I145" s="98">
        <v>5.9</v>
      </c>
      <c r="J145" s="99">
        <v>0.94</v>
      </c>
      <c r="K145" s="99">
        <v>1.17</v>
      </c>
      <c r="L145" s="100">
        <v>-2.2000000000000002</v>
      </c>
      <c r="M145" s="101">
        <v>43282</v>
      </c>
      <c r="N145" s="100">
        <v>-2.2000000000000002</v>
      </c>
      <c r="O145" s="97" t="s">
        <v>2492</v>
      </c>
      <c r="P145" s="97" t="s">
        <v>1785</v>
      </c>
      <c r="Q145" s="102"/>
      <c r="R145" s="100">
        <v>-2.97</v>
      </c>
      <c r="S145" s="102"/>
      <c r="T145" s="103">
        <v>3</v>
      </c>
      <c r="U145" s="103">
        <v>3</v>
      </c>
      <c r="V145" s="104">
        <v>0.7</v>
      </c>
      <c r="W145" s="105">
        <v>0.12</v>
      </c>
      <c r="X145" s="106">
        <v>20</v>
      </c>
      <c r="Y145" s="104">
        <v>0</v>
      </c>
      <c r="Z145" s="105">
        <v>0</v>
      </c>
      <c r="AA145" s="106">
        <v>0</v>
      </c>
    </row>
    <row r="146" spans="1:27" ht="15.75" customHeight="1" x14ac:dyDescent="0.25">
      <c r="A146" s="96" t="s">
        <v>2490</v>
      </c>
      <c r="B146" s="96" t="s">
        <v>2491</v>
      </c>
      <c r="C146" s="96" t="s">
        <v>1786</v>
      </c>
      <c r="F146" s="97" t="s">
        <v>1786</v>
      </c>
      <c r="G146" s="98">
        <v>25</v>
      </c>
      <c r="H146" s="98">
        <v>5.9</v>
      </c>
      <c r="I146" s="98">
        <v>5.9</v>
      </c>
      <c r="J146" s="99">
        <v>0.87</v>
      </c>
      <c r="K146" s="99">
        <v>1.1299999999999999</v>
      </c>
      <c r="L146" s="100">
        <v>-2.2000000000000002</v>
      </c>
      <c r="M146" s="101">
        <v>43282</v>
      </c>
      <c r="N146" s="100">
        <v>-2.2000000000000002</v>
      </c>
      <c r="O146" s="97" t="s">
        <v>2492</v>
      </c>
      <c r="P146" s="97" t="s">
        <v>1786</v>
      </c>
      <c r="Q146" s="102"/>
      <c r="R146" s="100">
        <v>-2.97</v>
      </c>
      <c r="S146" s="102"/>
      <c r="T146" s="103">
        <v>3</v>
      </c>
      <c r="U146" s="103">
        <v>3</v>
      </c>
      <c r="V146" s="104">
        <v>1</v>
      </c>
      <c r="W146" s="105">
        <v>0.17</v>
      </c>
      <c r="X146" s="106">
        <v>25</v>
      </c>
      <c r="Y146" s="104">
        <v>0</v>
      </c>
      <c r="Z146" s="105">
        <v>0</v>
      </c>
      <c r="AA146" s="106">
        <v>0</v>
      </c>
    </row>
    <row r="147" spans="1:27" ht="15.75" customHeight="1" x14ac:dyDescent="0.25">
      <c r="A147" s="96" t="s">
        <v>2490</v>
      </c>
      <c r="B147" s="96" t="s">
        <v>2491</v>
      </c>
      <c r="C147" s="96" t="s">
        <v>1787</v>
      </c>
      <c r="F147" s="97" t="s">
        <v>1787</v>
      </c>
      <c r="G147" s="98">
        <v>25</v>
      </c>
      <c r="H147" s="98">
        <v>5.6</v>
      </c>
      <c r="I147" s="98">
        <v>5.6</v>
      </c>
      <c r="J147" s="99">
        <v>0.8</v>
      </c>
      <c r="K147" s="99">
        <v>1</v>
      </c>
      <c r="L147" s="100">
        <v>-2.2000000000000002</v>
      </c>
      <c r="M147" s="101">
        <v>43282</v>
      </c>
      <c r="N147" s="100">
        <v>-2.2000000000000002</v>
      </c>
      <c r="O147" s="97" t="s">
        <v>2492</v>
      </c>
      <c r="P147" s="97" t="s">
        <v>1787</v>
      </c>
      <c r="Q147" s="102"/>
      <c r="R147" s="100">
        <v>-2.97</v>
      </c>
      <c r="S147" s="102"/>
      <c r="T147" s="103">
        <v>3</v>
      </c>
      <c r="U147" s="103">
        <v>3</v>
      </c>
      <c r="V147" s="104">
        <v>0.6</v>
      </c>
      <c r="W147" s="105">
        <v>0.11</v>
      </c>
      <c r="X147" s="106">
        <v>15</v>
      </c>
      <c r="Y147" s="104">
        <v>0.1</v>
      </c>
      <c r="Z147" s="105">
        <v>0.02</v>
      </c>
      <c r="AA147" s="106">
        <v>3</v>
      </c>
    </row>
    <row r="148" spans="1:27" ht="15.75" customHeight="1" x14ac:dyDescent="0.25">
      <c r="A148" s="96" t="s">
        <v>2490</v>
      </c>
      <c r="B148" s="96" t="s">
        <v>2491</v>
      </c>
      <c r="C148" s="96" t="s">
        <v>1788</v>
      </c>
      <c r="F148" s="97" t="s">
        <v>1788</v>
      </c>
      <c r="G148" s="98">
        <v>37</v>
      </c>
      <c r="H148" s="98">
        <v>16</v>
      </c>
      <c r="I148" s="98">
        <v>16</v>
      </c>
      <c r="J148" s="99">
        <v>0.8</v>
      </c>
      <c r="K148" s="99">
        <v>1.1000000000000001</v>
      </c>
      <c r="L148" s="100">
        <v>-2.2000000000000002</v>
      </c>
      <c r="M148" s="101">
        <v>43282</v>
      </c>
      <c r="N148" s="100">
        <v>-2.2000000000000002</v>
      </c>
      <c r="O148" s="97" t="s">
        <v>2492</v>
      </c>
      <c r="P148" s="97" t="s">
        <v>1788</v>
      </c>
      <c r="Q148" s="102"/>
      <c r="R148" s="100">
        <v>-2.97</v>
      </c>
      <c r="S148" s="102"/>
      <c r="T148" s="103">
        <v>3</v>
      </c>
      <c r="U148" s="103">
        <v>3</v>
      </c>
      <c r="V148" s="104">
        <v>2.5</v>
      </c>
      <c r="W148" s="105">
        <v>0.16</v>
      </c>
      <c r="X148" s="106">
        <v>93</v>
      </c>
      <c r="Y148" s="104">
        <v>0.9</v>
      </c>
      <c r="Z148" s="105">
        <v>0.06</v>
      </c>
      <c r="AA148" s="106">
        <v>33</v>
      </c>
    </row>
    <row r="149" spans="1:27" ht="15.75" customHeight="1" x14ac:dyDescent="0.25">
      <c r="A149" s="96" t="s">
        <v>2490</v>
      </c>
      <c r="B149" s="96" t="s">
        <v>2491</v>
      </c>
      <c r="C149" s="96" t="s">
        <v>1789</v>
      </c>
      <c r="F149" s="97" t="s">
        <v>1789</v>
      </c>
      <c r="G149" s="98">
        <v>24</v>
      </c>
      <c r="H149" s="98">
        <v>6.8</v>
      </c>
      <c r="I149" s="98">
        <v>6.8</v>
      </c>
      <c r="J149" s="99">
        <v>0.81</v>
      </c>
      <c r="K149" s="99">
        <v>1.25</v>
      </c>
      <c r="L149" s="100">
        <v>-2.27</v>
      </c>
      <c r="M149" s="101">
        <v>43282</v>
      </c>
      <c r="N149" s="100">
        <v>-2.27</v>
      </c>
      <c r="O149" s="97" t="s">
        <v>2492</v>
      </c>
      <c r="P149" s="97" t="s">
        <v>1789</v>
      </c>
      <c r="Q149" s="102"/>
      <c r="R149" s="100">
        <v>-2.97</v>
      </c>
      <c r="S149" s="102"/>
      <c r="T149" s="103">
        <v>3</v>
      </c>
      <c r="U149" s="103">
        <v>3</v>
      </c>
      <c r="V149" s="104">
        <v>1.6</v>
      </c>
      <c r="W149" s="105">
        <v>0.23</v>
      </c>
      <c r="X149" s="106">
        <v>38</v>
      </c>
      <c r="Y149" s="104">
        <v>0</v>
      </c>
      <c r="Z149" s="105">
        <v>0</v>
      </c>
      <c r="AA149" s="106">
        <v>0</v>
      </c>
    </row>
    <row r="150" spans="1:27" ht="15.75" customHeight="1" x14ac:dyDescent="0.25">
      <c r="A150" s="96" t="s">
        <v>2490</v>
      </c>
      <c r="B150" s="96" t="s">
        <v>2491</v>
      </c>
      <c r="C150" s="96" t="s">
        <v>1790</v>
      </c>
      <c r="F150" s="97" t="s">
        <v>1790</v>
      </c>
      <c r="G150" s="98">
        <v>25</v>
      </c>
      <c r="H150" s="98">
        <v>6.1</v>
      </c>
      <c r="I150" s="98">
        <v>6.1</v>
      </c>
      <c r="J150" s="99">
        <v>0.74</v>
      </c>
      <c r="K150" s="99">
        <v>1.23</v>
      </c>
      <c r="L150" s="100">
        <v>-2.27</v>
      </c>
      <c r="M150" s="101">
        <v>43282</v>
      </c>
      <c r="N150" s="100">
        <v>-2.27</v>
      </c>
      <c r="O150" s="97" t="s">
        <v>2492</v>
      </c>
      <c r="P150" s="97" t="s">
        <v>1790</v>
      </c>
      <c r="Q150" s="102"/>
      <c r="R150" s="100">
        <v>-2.97</v>
      </c>
      <c r="S150" s="102"/>
      <c r="T150" s="103">
        <v>3</v>
      </c>
      <c r="U150" s="103">
        <v>3</v>
      </c>
      <c r="V150" s="104">
        <v>1.9</v>
      </c>
      <c r="W150" s="105">
        <v>0.32</v>
      </c>
      <c r="X150" s="106">
        <v>48</v>
      </c>
      <c r="Y150" s="104">
        <v>0</v>
      </c>
      <c r="Z150" s="105">
        <v>0</v>
      </c>
      <c r="AA150" s="106">
        <v>0</v>
      </c>
    </row>
    <row r="151" spans="1:27" ht="15.75" customHeight="1" x14ac:dyDescent="0.25">
      <c r="A151" s="96" t="s">
        <v>2490</v>
      </c>
      <c r="B151" s="96" t="s">
        <v>2491</v>
      </c>
      <c r="C151" s="96" t="s">
        <v>1791</v>
      </c>
      <c r="F151" s="97" t="s">
        <v>1791</v>
      </c>
      <c r="G151" s="98">
        <v>25</v>
      </c>
      <c r="H151" s="98">
        <v>6.2</v>
      </c>
      <c r="I151" s="98">
        <v>6.2</v>
      </c>
      <c r="J151" s="99">
        <v>0.87</v>
      </c>
      <c r="K151" s="99">
        <v>1.23</v>
      </c>
      <c r="L151" s="100">
        <v>-2.27</v>
      </c>
      <c r="M151" s="101">
        <v>43282</v>
      </c>
      <c r="N151" s="100">
        <v>-2.27</v>
      </c>
      <c r="O151" s="97" t="s">
        <v>2492</v>
      </c>
      <c r="P151" s="97" t="s">
        <v>1791</v>
      </c>
      <c r="Q151" s="102"/>
      <c r="R151" s="100">
        <v>-2.97</v>
      </c>
      <c r="S151" s="102"/>
      <c r="T151" s="103">
        <v>3</v>
      </c>
      <c r="U151" s="103">
        <v>3</v>
      </c>
      <c r="V151" s="104">
        <v>1.7</v>
      </c>
      <c r="W151" s="105">
        <v>0.27</v>
      </c>
      <c r="X151" s="106">
        <v>43</v>
      </c>
      <c r="Y151" s="104">
        <v>0</v>
      </c>
      <c r="Z151" s="105">
        <v>0</v>
      </c>
      <c r="AA151" s="106">
        <v>0</v>
      </c>
    </row>
    <row r="152" spans="1:27" ht="15.75" customHeight="1" x14ac:dyDescent="0.25">
      <c r="A152" s="96" t="s">
        <v>2490</v>
      </c>
      <c r="B152" s="96" t="s">
        <v>2491</v>
      </c>
      <c r="C152" s="96" t="s">
        <v>1792</v>
      </c>
      <c r="F152" s="97" t="s">
        <v>1792</v>
      </c>
      <c r="G152" s="98">
        <v>30</v>
      </c>
      <c r="H152" s="98">
        <v>6.3</v>
      </c>
      <c r="I152" s="98">
        <v>6.3</v>
      </c>
      <c r="J152" s="99">
        <v>0.79</v>
      </c>
      <c r="K152" s="99">
        <v>1.0900000000000001</v>
      </c>
      <c r="L152" s="100">
        <v>-2.27</v>
      </c>
      <c r="M152" s="101">
        <v>43282</v>
      </c>
      <c r="N152" s="100">
        <v>-2.27</v>
      </c>
      <c r="O152" s="97" t="s">
        <v>2492</v>
      </c>
      <c r="P152" s="97" t="s">
        <v>1792</v>
      </c>
      <c r="Q152" s="102"/>
      <c r="R152" s="100">
        <v>-2.97</v>
      </c>
      <c r="S152" s="102"/>
      <c r="T152" s="103">
        <v>3</v>
      </c>
      <c r="U152" s="103">
        <v>3</v>
      </c>
      <c r="V152" s="104">
        <v>1.5</v>
      </c>
      <c r="W152" s="105">
        <v>0.24</v>
      </c>
      <c r="X152" s="106">
        <v>45</v>
      </c>
      <c r="Y152" s="104">
        <v>0.1</v>
      </c>
      <c r="Z152" s="105">
        <v>0.02</v>
      </c>
      <c r="AA152" s="106">
        <v>3</v>
      </c>
    </row>
    <row r="153" spans="1:27" ht="15.75" customHeight="1" x14ac:dyDescent="0.25">
      <c r="A153" s="96" t="s">
        <v>2490</v>
      </c>
      <c r="B153" s="96" t="s">
        <v>2491</v>
      </c>
      <c r="C153" s="96" t="s">
        <v>1793</v>
      </c>
      <c r="F153" s="97" t="s">
        <v>1793</v>
      </c>
      <c r="G153" s="98">
        <v>13</v>
      </c>
      <c r="H153" s="98">
        <v>13.8</v>
      </c>
      <c r="I153" s="98">
        <v>13.8</v>
      </c>
      <c r="J153" s="99">
        <v>0.88</v>
      </c>
      <c r="K153" s="99">
        <v>1.3</v>
      </c>
      <c r="L153" s="100">
        <v>-2.27</v>
      </c>
      <c r="M153" s="101">
        <v>43282</v>
      </c>
      <c r="N153" s="100">
        <v>-2.27</v>
      </c>
      <c r="O153" s="97" t="s">
        <v>2492</v>
      </c>
      <c r="P153" s="97" t="s">
        <v>1793</v>
      </c>
      <c r="Q153" s="102"/>
      <c r="R153" s="100">
        <v>-2.97</v>
      </c>
      <c r="S153" s="102"/>
      <c r="T153" s="103">
        <v>3</v>
      </c>
      <c r="U153" s="103">
        <v>3</v>
      </c>
      <c r="V153" s="104">
        <v>3.2</v>
      </c>
      <c r="W153" s="105">
        <v>0.24</v>
      </c>
      <c r="X153" s="106">
        <v>42</v>
      </c>
      <c r="Y153" s="104">
        <v>0.2</v>
      </c>
      <c r="Z153" s="105">
        <v>0.02</v>
      </c>
      <c r="AA153" s="106">
        <v>3</v>
      </c>
    </row>
    <row r="154" spans="1:27" ht="15.75" customHeight="1" x14ac:dyDescent="0.25">
      <c r="A154" s="96" t="s">
        <v>2490</v>
      </c>
      <c r="B154" s="96" t="s">
        <v>2491</v>
      </c>
      <c r="C154" s="96" t="s">
        <v>1794</v>
      </c>
      <c r="F154" s="97" t="s">
        <v>1794</v>
      </c>
      <c r="G154" s="98">
        <v>31.5</v>
      </c>
      <c r="H154" s="98">
        <v>6.4</v>
      </c>
      <c r="I154" s="98">
        <v>6.4</v>
      </c>
      <c r="J154" s="99">
        <v>0.7</v>
      </c>
      <c r="K154" s="99">
        <v>1</v>
      </c>
      <c r="L154" s="100">
        <v>-2.27</v>
      </c>
      <c r="M154" s="101">
        <v>43282</v>
      </c>
      <c r="N154" s="100">
        <v>-2.27</v>
      </c>
      <c r="O154" s="97" t="s">
        <v>2492</v>
      </c>
      <c r="P154" s="97" t="s">
        <v>1794</v>
      </c>
      <c r="Q154" s="102"/>
      <c r="R154" s="100">
        <v>-2.97</v>
      </c>
      <c r="S154" s="102"/>
      <c r="T154" s="103">
        <v>3</v>
      </c>
      <c r="U154" s="103">
        <v>3</v>
      </c>
      <c r="V154" s="104">
        <v>1.1000000000000001</v>
      </c>
      <c r="W154" s="105">
        <v>0.18</v>
      </c>
      <c r="X154" s="106">
        <v>35</v>
      </c>
      <c r="Y154" s="104">
        <v>0</v>
      </c>
      <c r="Z154" s="105">
        <v>0.01</v>
      </c>
      <c r="AA154" s="106">
        <v>0</v>
      </c>
    </row>
    <row r="155" spans="1:27" ht="15.75" customHeight="1" x14ac:dyDescent="0.25">
      <c r="A155" s="96" t="s">
        <v>2490</v>
      </c>
      <c r="B155" s="96" t="s">
        <v>2491</v>
      </c>
      <c r="C155" s="96" t="s">
        <v>1795</v>
      </c>
      <c r="F155" s="97" t="s">
        <v>1795</v>
      </c>
      <c r="G155" s="98">
        <v>33.5</v>
      </c>
      <c r="H155" s="98">
        <v>6.8</v>
      </c>
      <c r="I155" s="98">
        <v>6.8</v>
      </c>
      <c r="J155" s="99">
        <v>0.73</v>
      </c>
      <c r="K155" s="99">
        <v>1.1299999999999999</v>
      </c>
      <c r="L155" s="100">
        <v>-2.27</v>
      </c>
      <c r="M155" s="101">
        <v>43282</v>
      </c>
      <c r="N155" s="100">
        <v>-2.27</v>
      </c>
      <c r="O155" s="97" t="s">
        <v>2492</v>
      </c>
      <c r="P155" s="97" t="s">
        <v>1795</v>
      </c>
      <c r="Q155" s="102"/>
      <c r="R155" s="100">
        <v>-2.97</v>
      </c>
      <c r="S155" s="102"/>
      <c r="T155" s="103">
        <v>3</v>
      </c>
      <c r="U155" s="103">
        <v>3</v>
      </c>
      <c r="V155" s="104">
        <v>1.4</v>
      </c>
      <c r="W155" s="105">
        <v>0.21</v>
      </c>
      <c r="X155" s="106">
        <v>47</v>
      </c>
      <c r="Y155" s="104">
        <v>0.1</v>
      </c>
      <c r="Z155" s="105">
        <v>0.01</v>
      </c>
      <c r="AA155" s="106">
        <v>3</v>
      </c>
    </row>
    <row r="156" spans="1:27" ht="15.75" customHeight="1" x14ac:dyDescent="0.25">
      <c r="A156" s="96" t="s">
        <v>2490</v>
      </c>
      <c r="B156" s="96" t="s">
        <v>2491</v>
      </c>
      <c r="C156" s="96" t="s">
        <v>1796</v>
      </c>
      <c r="F156" s="97" t="s">
        <v>1796</v>
      </c>
      <c r="G156" s="98">
        <v>38</v>
      </c>
      <c r="H156" s="98">
        <v>10.7</v>
      </c>
      <c r="I156" s="98">
        <v>10.7</v>
      </c>
      <c r="J156" s="99">
        <v>0.76</v>
      </c>
      <c r="K156" s="99">
        <v>1.03</v>
      </c>
      <c r="L156" s="100">
        <v>-2.27</v>
      </c>
      <c r="M156" s="101">
        <v>43282</v>
      </c>
      <c r="N156" s="100">
        <v>-2.27</v>
      </c>
      <c r="O156" s="97" t="s">
        <v>2492</v>
      </c>
      <c r="P156" s="97" t="s">
        <v>1796</v>
      </c>
      <c r="Q156" s="102"/>
      <c r="R156" s="100">
        <v>-2.97</v>
      </c>
      <c r="S156" s="102"/>
      <c r="T156" s="103">
        <v>3</v>
      </c>
      <c r="U156" s="103">
        <v>3</v>
      </c>
      <c r="V156" s="104">
        <v>2.4</v>
      </c>
      <c r="W156" s="105">
        <v>0.22</v>
      </c>
      <c r="X156" s="106">
        <v>91</v>
      </c>
      <c r="Y156" s="104">
        <v>0.8</v>
      </c>
      <c r="Z156" s="105">
        <v>7.0000000000000007E-2</v>
      </c>
      <c r="AA156" s="106">
        <v>30</v>
      </c>
    </row>
    <row r="157" spans="1:27" ht="15.75" customHeight="1" x14ac:dyDescent="0.25">
      <c r="A157" s="96" t="s">
        <v>2490</v>
      </c>
      <c r="B157" s="96" t="s">
        <v>2491</v>
      </c>
      <c r="C157" s="96" t="s">
        <v>1797</v>
      </c>
      <c r="F157" s="97" t="s">
        <v>1797</v>
      </c>
      <c r="G157" s="98">
        <v>45.5</v>
      </c>
      <c r="H157" s="98">
        <v>5.6</v>
      </c>
      <c r="I157" s="98">
        <v>5.6</v>
      </c>
      <c r="J157" s="99">
        <v>0.68</v>
      </c>
      <c r="K157" s="99">
        <v>0.89</v>
      </c>
      <c r="L157" s="100">
        <v>-2.27</v>
      </c>
      <c r="M157" s="101">
        <v>43282</v>
      </c>
      <c r="N157" s="100">
        <v>-2.27</v>
      </c>
      <c r="O157" s="97" t="s">
        <v>2492</v>
      </c>
      <c r="P157" s="97" t="s">
        <v>1797</v>
      </c>
      <c r="Q157" s="102"/>
      <c r="R157" s="100">
        <v>-2.97</v>
      </c>
      <c r="S157" s="102"/>
      <c r="T157" s="103">
        <v>3</v>
      </c>
      <c r="U157" s="103">
        <v>3</v>
      </c>
      <c r="V157" s="104">
        <v>0.6</v>
      </c>
      <c r="W157" s="105">
        <v>0.1</v>
      </c>
      <c r="X157" s="106">
        <v>27</v>
      </c>
      <c r="Y157" s="104">
        <v>0.1</v>
      </c>
      <c r="Z157" s="105">
        <v>0.02</v>
      </c>
      <c r="AA157" s="106">
        <v>5</v>
      </c>
    </row>
    <row r="158" spans="1:27" ht="15.75" customHeight="1" x14ac:dyDescent="0.25">
      <c r="A158" s="96" t="s">
        <v>2490</v>
      </c>
      <c r="B158" s="96" t="s">
        <v>2491</v>
      </c>
      <c r="C158" s="96" t="s">
        <v>1798</v>
      </c>
      <c r="F158" s="97" t="s">
        <v>1798</v>
      </c>
      <c r="G158" s="98">
        <v>26</v>
      </c>
      <c r="H158" s="98">
        <v>3.5</v>
      </c>
      <c r="I158" s="98">
        <v>3.5</v>
      </c>
      <c r="J158" s="99">
        <v>0.46</v>
      </c>
      <c r="K158" s="99">
        <v>0.65</v>
      </c>
      <c r="L158" s="100">
        <v>-2.27</v>
      </c>
      <c r="M158" s="101">
        <v>43282</v>
      </c>
      <c r="N158" s="100">
        <v>-2.27</v>
      </c>
      <c r="O158" s="97" t="s">
        <v>2492</v>
      </c>
      <c r="P158" s="97" t="s">
        <v>1798</v>
      </c>
      <c r="Q158" s="102"/>
      <c r="R158" s="100">
        <v>-2.72</v>
      </c>
      <c r="S158" s="102"/>
      <c r="T158" s="103">
        <v>3</v>
      </c>
      <c r="U158" s="103">
        <v>3</v>
      </c>
      <c r="V158" s="104">
        <v>0.5</v>
      </c>
      <c r="W158" s="105">
        <v>0.16</v>
      </c>
      <c r="X158" s="106">
        <v>13</v>
      </c>
      <c r="Y158" s="104">
        <v>0</v>
      </c>
      <c r="Z158" s="105">
        <v>0</v>
      </c>
      <c r="AA158" s="106">
        <v>0</v>
      </c>
    </row>
    <row r="159" spans="1:27" ht="15.75" customHeight="1" x14ac:dyDescent="0.25">
      <c r="A159" s="96" t="s">
        <v>2490</v>
      </c>
      <c r="B159" s="96" t="s">
        <v>2491</v>
      </c>
      <c r="C159" s="96" t="s">
        <v>1799</v>
      </c>
      <c r="F159" s="97" t="s">
        <v>1799</v>
      </c>
      <c r="G159" s="98">
        <v>36</v>
      </c>
      <c r="H159" s="98">
        <v>9.1999999999999993</v>
      </c>
      <c r="I159" s="98">
        <v>9.1999999999999993</v>
      </c>
      <c r="J159" s="99">
        <v>0.71</v>
      </c>
      <c r="K159" s="99">
        <v>1.9</v>
      </c>
      <c r="L159" s="100">
        <v>-2.2000000000000002</v>
      </c>
      <c r="M159" s="101">
        <v>43282</v>
      </c>
      <c r="N159" s="100">
        <v>-2.2000000000000002</v>
      </c>
      <c r="O159" s="97" t="s">
        <v>2492</v>
      </c>
      <c r="P159" s="97" t="s">
        <v>1799</v>
      </c>
      <c r="Q159" s="102"/>
      <c r="R159" s="100">
        <v>-2.72</v>
      </c>
      <c r="S159" s="102"/>
      <c r="T159" s="103">
        <v>3</v>
      </c>
      <c r="U159" s="103">
        <v>3</v>
      </c>
      <c r="V159" s="104">
        <v>7.2</v>
      </c>
      <c r="W159" s="105">
        <v>0.79</v>
      </c>
      <c r="X159" s="106">
        <v>259</v>
      </c>
      <c r="Y159" s="104">
        <v>0.4</v>
      </c>
      <c r="Z159" s="105">
        <v>0.04</v>
      </c>
      <c r="AA159" s="106">
        <v>14</v>
      </c>
    </row>
    <row r="160" spans="1:27" ht="15.75" customHeight="1" x14ac:dyDescent="0.25">
      <c r="A160" s="96" t="s">
        <v>2490</v>
      </c>
      <c r="B160" s="96" t="s">
        <v>2491</v>
      </c>
      <c r="C160" s="96" t="s">
        <v>1800</v>
      </c>
      <c r="F160" s="97" t="s">
        <v>1800</v>
      </c>
      <c r="G160" s="98">
        <v>54.5</v>
      </c>
      <c r="H160" s="98">
        <v>5.8</v>
      </c>
      <c r="I160" s="98">
        <v>5.8</v>
      </c>
      <c r="J160" s="99">
        <v>0.6</v>
      </c>
      <c r="K160" s="99">
        <v>1.89</v>
      </c>
      <c r="L160" s="100">
        <v>-2.2000000000000002</v>
      </c>
      <c r="M160" s="101">
        <v>43282</v>
      </c>
      <c r="N160" s="100">
        <v>-2.2000000000000002</v>
      </c>
      <c r="O160" s="97" t="s">
        <v>2492</v>
      </c>
      <c r="P160" s="97" t="s">
        <v>1800</v>
      </c>
      <c r="Q160" s="102"/>
      <c r="R160" s="100">
        <v>-2.72</v>
      </c>
      <c r="S160" s="102"/>
      <c r="T160" s="103">
        <v>3</v>
      </c>
      <c r="U160" s="103">
        <v>3</v>
      </c>
      <c r="V160" s="104">
        <v>4</v>
      </c>
      <c r="W160" s="105">
        <v>0.69</v>
      </c>
      <c r="X160" s="106">
        <v>218</v>
      </c>
      <c r="Y160" s="104">
        <v>0.1</v>
      </c>
      <c r="Z160" s="105">
        <v>0.02</v>
      </c>
      <c r="AA160" s="106">
        <v>5</v>
      </c>
    </row>
    <row r="161" spans="1:27" ht="15.75" customHeight="1" x14ac:dyDescent="0.25">
      <c r="A161" s="96" t="s">
        <v>2490</v>
      </c>
      <c r="B161" s="96" t="s">
        <v>2491</v>
      </c>
      <c r="C161" s="96" t="s">
        <v>1801</v>
      </c>
      <c r="F161" s="97" t="s">
        <v>1801</v>
      </c>
      <c r="G161" s="98">
        <v>50</v>
      </c>
      <c r="H161" s="98">
        <v>5.7</v>
      </c>
      <c r="I161" s="98">
        <v>5.7</v>
      </c>
      <c r="J161" s="99">
        <v>0.35</v>
      </c>
      <c r="K161" s="99">
        <v>1.7</v>
      </c>
      <c r="L161" s="100">
        <v>-2.2000000000000002</v>
      </c>
      <c r="M161" s="101">
        <v>43282</v>
      </c>
      <c r="N161" s="100">
        <v>-2.2000000000000002</v>
      </c>
      <c r="O161" s="97" t="s">
        <v>2492</v>
      </c>
      <c r="P161" s="97" t="s">
        <v>1801</v>
      </c>
      <c r="Q161" s="102"/>
      <c r="R161" s="100">
        <v>-2.72</v>
      </c>
      <c r="S161" s="102"/>
      <c r="T161" s="103">
        <v>3</v>
      </c>
      <c r="U161" s="103">
        <v>3</v>
      </c>
      <c r="V161" s="104">
        <v>3.7</v>
      </c>
      <c r="W161" s="105">
        <v>0.66</v>
      </c>
      <c r="X161" s="106">
        <v>185</v>
      </c>
      <c r="Y161" s="104">
        <v>1</v>
      </c>
      <c r="Z161" s="105">
        <v>0.18</v>
      </c>
      <c r="AA161" s="106">
        <v>50</v>
      </c>
    </row>
    <row r="162" spans="1:27" ht="15.75" customHeight="1" x14ac:dyDescent="0.25">
      <c r="A162" s="96" t="s">
        <v>2490</v>
      </c>
      <c r="B162" s="96" t="s">
        <v>2491</v>
      </c>
      <c r="C162" s="96" t="s">
        <v>1802</v>
      </c>
      <c r="F162" s="97" t="s">
        <v>1802</v>
      </c>
      <c r="G162" s="98">
        <v>47.5</v>
      </c>
      <c r="H162" s="98">
        <v>5.7</v>
      </c>
      <c r="I162" s="98">
        <v>5.7</v>
      </c>
      <c r="J162" s="99">
        <v>0.52</v>
      </c>
      <c r="K162" s="99">
        <v>1.56</v>
      </c>
      <c r="L162" s="100">
        <v>-2.2000000000000002</v>
      </c>
      <c r="M162" s="101">
        <v>43282</v>
      </c>
      <c r="N162" s="100">
        <v>-2.2000000000000002</v>
      </c>
      <c r="O162" s="97" t="s">
        <v>2492</v>
      </c>
      <c r="P162" s="97" t="s">
        <v>1802</v>
      </c>
      <c r="Q162" s="102"/>
      <c r="R162" s="100">
        <v>-2.72</v>
      </c>
      <c r="S162" s="102"/>
      <c r="T162" s="103">
        <v>3</v>
      </c>
      <c r="U162" s="103">
        <v>3</v>
      </c>
      <c r="V162" s="104">
        <v>2.6</v>
      </c>
      <c r="W162" s="105">
        <v>0.45</v>
      </c>
      <c r="X162" s="106">
        <v>124</v>
      </c>
      <c r="Y162" s="104">
        <v>0.5</v>
      </c>
      <c r="Z162" s="105">
        <v>0.09</v>
      </c>
      <c r="AA162" s="106">
        <v>24</v>
      </c>
    </row>
    <row r="163" spans="1:27" ht="15.75" customHeight="1" x14ac:dyDescent="0.25">
      <c r="A163" s="96" t="s">
        <v>2490</v>
      </c>
      <c r="B163" s="96" t="s">
        <v>2491</v>
      </c>
      <c r="C163" s="96" t="s">
        <v>1803</v>
      </c>
      <c r="F163" s="97" t="s">
        <v>1803</v>
      </c>
      <c r="G163" s="98">
        <v>50</v>
      </c>
      <c r="H163" s="98">
        <v>8</v>
      </c>
      <c r="I163" s="98">
        <v>8</v>
      </c>
      <c r="J163" s="99">
        <v>0.78</v>
      </c>
      <c r="K163" s="99">
        <v>1.75</v>
      </c>
      <c r="L163" s="100">
        <v>-2.2000000000000002</v>
      </c>
      <c r="M163" s="101">
        <v>43282</v>
      </c>
      <c r="N163" s="100">
        <v>-2.2000000000000002</v>
      </c>
      <c r="O163" s="97" t="s">
        <v>2492</v>
      </c>
      <c r="P163" s="97" t="s">
        <v>1803</v>
      </c>
      <c r="Q163" s="102"/>
      <c r="R163" s="100">
        <v>-2.72</v>
      </c>
      <c r="S163" s="102"/>
      <c r="T163" s="103">
        <v>3</v>
      </c>
      <c r="U163" s="103">
        <v>3</v>
      </c>
      <c r="V163" s="104">
        <v>3.2</v>
      </c>
      <c r="W163" s="105">
        <v>0.4</v>
      </c>
      <c r="X163" s="106">
        <v>160</v>
      </c>
      <c r="Y163" s="104">
        <v>0.4</v>
      </c>
      <c r="Z163" s="105">
        <v>0.06</v>
      </c>
      <c r="AA163" s="106">
        <v>20</v>
      </c>
    </row>
    <row r="164" spans="1:27" ht="15.75" customHeight="1" x14ac:dyDescent="0.25">
      <c r="A164" s="96" t="s">
        <v>2490</v>
      </c>
      <c r="B164" s="96" t="s">
        <v>2491</v>
      </c>
      <c r="C164" s="96" t="s">
        <v>1804</v>
      </c>
      <c r="F164" s="97" t="s">
        <v>1804</v>
      </c>
      <c r="G164" s="98">
        <v>50</v>
      </c>
      <c r="H164" s="98">
        <v>6</v>
      </c>
      <c r="I164" s="98">
        <v>6</v>
      </c>
      <c r="J164" s="99">
        <v>0.88</v>
      </c>
      <c r="K164" s="99">
        <v>1.95</v>
      </c>
      <c r="L164" s="100">
        <v>-2.2000000000000002</v>
      </c>
      <c r="M164" s="101">
        <v>43282</v>
      </c>
      <c r="N164" s="100">
        <v>-2.2000000000000002</v>
      </c>
      <c r="O164" s="97" t="s">
        <v>2492</v>
      </c>
      <c r="P164" s="97" t="s">
        <v>1804</v>
      </c>
      <c r="Q164" s="102"/>
      <c r="R164" s="100">
        <v>-2.72</v>
      </c>
      <c r="S164" s="102"/>
      <c r="T164" s="103">
        <v>3</v>
      </c>
      <c r="U164" s="103">
        <v>3</v>
      </c>
      <c r="V164" s="104">
        <v>3.1</v>
      </c>
      <c r="W164" s="105">
        <v>0.51</v>
      </c>
      <c r="X164" s="106">
        <v>155</v>
      </c>
      <c r="Y164" s="104">
        <v>0.2</v>
      </c>
      <c r="Z164" s="105">
        <v>0.04</v>
      </c>
      <c r="AA164" s="106">
        <v>10</v>
      </c>
    </row>
    <row r="165" spans="1:27" ht="15.75" customHeight="1" x14ac:dyDescent="0.25">
      <c r="A165" s="96" t="s">
        <v>2490</v>
      </c>
      <c r="B165" s="96" t="s">
        <v>2491</v>
      </c>
      <c r="C165" s="96" t="s">
        <v>1805</v>
      </c>
      <c r="F165" s="97" t="s">
        <v>1805</v>
      </c>
      <c r="G165" s="98">
        <v>48</v>
      </c>
      <c r="H165" s="98">
        <v>6.8</v>
      </c>
      <c r="I165" s="98">
        <v>6.8</v>
      </c>
      <c r="J165" s="99">
        <v>0.9</v>
      </c>
      <c r="K165" s="99">
        <v>1.9</v>
      </c>
      <c r="L165" s="100">
        <v>-2.2000000000000002</v>
      </c>
      <c r="M165" s="101">
        <v>43282</v>
      </c>
      <c r="N165" s="100">
        <v>-2.2000000000000002</v>
      </c>
      <c r="O165" s="97" t="s">
        <v>2492</v>
      </c>
      <c r="P165" s="97" t="s">
        <v>1805</v>
      </c>
      <c r="Q165" s="102"/>
      <c r="R165" s="100">
        <v>-2.72</v>
      </c>
      <c r="S165" s="102"/>
      <c r="T165" s="103">
        <v>3</v>
      </c>
      <c r="U165" s="103">
        <v>3</v>
      </c>
      <c r="V165" s="104">
        <v>3.2</v>
      </c>
      <c r="W165" s="105">
        <v>0.48</v>
      </c>
      <c r="X165" s="106">
        <v>154</v>
      </c>
      <c r="Y165" s="104">
        <v>0.1</v>
      </c>
      <c r="Z165" s="105">
        <v>0.02</v>
      </c>
      <c r="AA165" s="106">
        <v>5</v>
      </c>
    </row>
    <row r="166" spans="1:27" ht="15.75" customHeight="1" x14ac:dyDescent="0.25">
      <c r="A166" s="96" t="s">
        <v>2490</v>
      </c>
      <c r="B166" s="96" t="s">
        <v>2491</v>
      </c>
      <c r="C166" s="96" t="s">
        <v>1806</v>
      </c>
      <c r="F166" s="97" t="s">
        <v>1806</v>
      </c>
      <c r="G166" s="98">
        <v>50</v>
      </c>
      <c r="H166" s="98">
        <v>6.7</v>
      </c>
      <c r="I166" s="98">
        <v>6.7</v>
      </c>
      <c r="J166" s="99">
        <v>0.77</v>
      </c>
      <c r="K166" s="99">
        <v>1.85</v>
      </c>
      <c r="L166" s="100">
        <v>-2.2000000000000002</v>
      </c>
      <c r="M166" s="101">
        <v>43282</v>
      </c>
      <c r="N166" s="100">
        <v>-2.2000000000000002</v>
      </c>
      <c r="O166" s="97" t="s">
        <v>2492</v>
      </c>
      <c r="P166" s="97" t="s">
        <v>1806</v>
      </c>
      <c r="Q166" s="102"/>
      <c r="R166" s="100">
        <v>-2.72</v>
      </c>
      <c r="S166" s="102"/>
      <c r="T166" s="103">
        <v>3</v>
      </c>
      <c r="U166" s="103">
        <v>3</v>
      </c>
      <c r="V166" s="104">
        <v>3.4</v>
      </c>
      <c r="W166" s="105">
        <v>0.51</v>
      </c>
      <c r="X166" s="106">
        <v>170</v>
      </c>
      <c r="Y166" s="104">
        <v>0.2</v>
      </c>
      <c r="Z166" s="105">
        <v>0.04</v>
      </c>
      <c r="AA166" s="106">
        <v>10</v>
      </c>
    </row>
    <row r="167" spans="1:27" ht="15.75" customHeight="1" x14ac:dyDescent="0.25">
      <c r="A167" s="96" t="s">
        <v>2490</v>
      </c>
      <c r="B167" s="96" t="s">
        <v>2491</v>
      </c>
      <c r="C167" s="96" t="s">
        <v>1807</v>
      </c>
      <c r="F167" s="97" t="s">
        <v>1807</v>
      </c>
      <c r="G167" s="98">
        <v>52</v>
      </c>
      <c r="H167" s="98">
        <v>6.7</v>
      </c>
      <c r="I167" s="98">
        <v>6.7</v>
      </c>
      <c r="J167" s="99">
        <v>0.7</v>
      </c>
      <c r="K167" s="99">
        <v>1.78</v>
      </c>
      <c r="L167" s="100">
        <v>-2.2000000000000002</v>
      </c>
      <c r="M167" s="101">
        <v>43282</v>
      </c>
      <c r="N167" s="100">
        <v>-2.2000000000000002</v>
      </c>
      <c r="O167" s="97" t="s">
        <v>2492</v>
      </c>
      <c r="P167" s="97" t="s">
        <v>1807</v>
      </c>
      <c r="Q167" s="102"/>
      <c r="R167" s="100">
        <v>-2.72</v>
      </c>
      <c r="S167" s="102"/>
      <c r="T167" s="103">
        <v>3</v>
      </c>
      <c r="U167" s="103">
        <v>3</v>
      </c>
      <c r="V167" s="104">
        <v>3.2</v>
      </c>
      <c r="W167" s="105">
        <v>0.48</v>
      </c>
      <c r="X167" s="106">
        <v>166</v>
      </c>
      <c r="Y167" s="104">
        <v>0.2</v>
      </c>
      <c r="Z167" s="105">
        <v>0.03</v>
      </c>
      <c r="AA167" s="106">
        <v>10</v>
      </c>
    </row>
    <row r="168" spans="1:27" ht="15.75" customHeight="1" x14ac:dyDescent="0.25">
      <c r="A168" s="96" t="s">
        <v>2490</v>
      </c>
      <c r="B168" s="96" t="s">
        <v>2491</v>
      </c>
      <c r="C168" s="96" t="s">
        <v>1808</v>
      </c>
      <c r="F168" s="97" t="s">
        <v>1808</v>
      </c>
      <c r="G168" s="98">
        <v>50</v>
      </c>
      <c r="H168" s="98">
        <v>6.5</v>
      </c>
      <c r="I168" s="98">
        <v>6.5</v>
      </c>
      <c r="J168" s="99">
        <v>0.73</v>
      </c>
      <c r="K168" s="99">
        <v>1.8</v>
      </c>
      <c r="L168" s="100">
        <v>-2.2000000000000002</v>
      </c>
      <c r="M168" s="101">
        <v>43282</v>
      </c>
      <c r="N168" s="100">
        <v>-2.2000000000000002</v>
      </c>
      <c r="O168" s="97" t="s">
        <v>2492</v>
      </c>
      <c r="P168" s="97" t="s">
        <v>1808</v>
      </c>
      <c r="Q168" s="102"/>
      <c r="R168" s="100">
        <v>-2.72</v>
      </c>
      <c r="S168" s="102"/>
      <c r="T168" s="103">
        <v>3</v>
      </c>
      <c r="U168" s="103">
        <v>3</v>
      </c>
      <c r="V168" s="104">
        <v>2.7</v>
      </c>
      <c r="W168" s="105">
        <v>0.41</v>
      </c>
      <c r="X168" s="106">
        <v>135</v>
      </c>
      <c r="Y168" s="104">
        <v>0.1</v>
      </c>
      <c r="Z168" s="105">
        <v>0.02</v>
      </c>
      <c r="AA168" s="106">
        <v>5</v>
      </c>
    </row>
    <row r="169" spans="1:27" ht="15.75" customHeight="1" x14ac:dyDescent="0.25">
      <c r="A169" s="96" t="s">
        <v>2490</v>
      </c>
      <c r="B169" s="96" t="s">
        <v>2491</v>
      </c>
      <c r="C169" s="96" t="s">
        <v>1810</v>
      </c>
      <c r="F169" s="97" t="s">
        <v>1810</v>
      </c>
      <c r="G169" s="98">
        <v>38</v>
      </c>
      <c r="H169" s="98">
        <v>7.5</v>
      </c>
      <c r="I169" s="98">
        <v>7.5</v>
      </c>
      <c r="J169" s="99">
        <v>0.71</v>
      </c>
      <c r="K169" s="99">
        <v>1.68</v>
      </c>
      <c r="L169" s="100">
        <v>-2.2000000000000002</v>
      </c>
      <c r="M169" s="101">
        <v>43282</v>
      </c>
      <c r="N169" s="100">
        <v>-2.2000000000000002</v>
      </c>
      <c r="O169" s="97" t="s">
        <v>2492</v>
      </c>
      <c r="P169" s="97" t="s">
        <v>1810</v>
      </c>
      <c r="Q169" s="102"/>
      <c r="R169" s="100">
        <v>-2.72</v>
      </c>
      <c r="S169" s="102"/>
      <c r="T169" s="103">
        <v>3</v>
      </c>
      <c r="U169" s="103">
        <v>3</v>
      </c>
      <c r="V169" s="104">
        <v>3.5</v>
      </c>
      <c r="W169" s="105">
        <v>0.47</v>
      </c>
      <c r="X169" s="106">
        <v>133</v>
      </c>
      <c r="Y169" s="104">
        <v>0.3</v>
      </c>
      <c r="Z169" s="105">
        <v>0.04</v>
      </c>
      <c r="AA169" s="106">
        <v>11</v>
      </c>
    </row>
    <row r="170" spans="1:27" ht="15.75" customHeight="1" x14ac:dyDescent="0.25">
      <c r="A170" s="96" t="s">
        <v>2490</v>
      </c>
      <c r="B170" s="96" t="s">
        <v>2491</v>
      </c>
      <c r="C170" s="96" t="s">
        <v>1811</v>
      </c>
      <c r="F170" s="97" t="s">
        <v>1811</v>
      </c>
      <c r="G170" s="98">
        <v>37</v>
      </c>
      <c r="H170" s="98">
        <v>6.9</v>
      </c>
      <c r="I170" s="98">
        <v>6.9</v>
      </c>
      <c r="J170" s="99">
        <v>0.55000000000000004</v>
      </c>
      <c r="K170" s="99">
        <v>1.83</v>
      </c>
      <c r="L170" s="100">
        <v>-2.2000000000000002</v>
      </c>
      <c r="M170" s="101">
        <v>43282</v>
      </c>
      <c r="N170" s="100">
        <v>-2.2000000000000002</v>
      </c>
      <c r="O170" s="97" t="s">
        <v>2492</v>
      </c>
      <c r="P170" s="97" t="s">
        <v>1811</v>
      </c>
      <c r="Q170" s="102"/>
      <c r="R170" s="100">
        <v>-2.72</v>
      </c>
      <c r="S170" s="102"/>
      <c r="T170" s="103">
        <v>3</v>
      </c>
      <c r="U170" s="103">
        <v>3</v>
      </c>
      <c r="V170" s="104">
        <v>4.2</v>
      </c>
      <c r="W170" s="105">
        <v>0.6</v>
      </c>
      <c r="X170" s="106">
        <v>155</v>
      </c>
      <c r="Y170" s="104">
        <v>0.6</v>
      </c>
      <c r="Z170" s="105">
        <v>0.09</v>
      </c>
      <c r="AA170" s="106">
        <v>22</v>
      </c>
    </row>
    <row r="171" spans="1:27" ht="15.75" customHeight="1" x14ac:dyDescent="0.25">
      <c r="A171" s="96" t="s">
        <v>2490</v>
      </c>
      <c r="B171" s="96" t="s">
        <v>2491</v>
      </c>
      <c r="C171" s="96" t="s">
        <v>1812</v>
      </c>
      <c r="F171" s="97" t="s">
        <v>1812</v>
      </c>
      <c r="G171" s="98">
        <v>50</v>
      </c>
      <c r="H171" s="98">
        <v>6</v>
      </c>
      <c r="I171" s="98">
        <v>6</v>
      </c>
      <c r="J171" s="99">
        <v>0.32</v>
      </c>
      <c r="K171" s="99">
        <v>1.56</v>
      </c>
      <c r="L171" s="100">
        <v>-2.2000000000000002</v>
      </c>
      <c r="M171" s="101">
        <v>43282</v>
      </c>
      <c r="N171" s="100">
        <v>-2.2000000000000002</v>
      </c>
      <c r="O171" s="97" t="s">
        <v>2492</v>
      </c>
      <c r="P171" s="97" t="s">
        <v>1812</v>
      </c>
      <c r="Q171" s="102"/>
      <c r="R171" s="100">
        <v>-2.72</v>
      </c>
      <c r="S171" s="102"/>
      <c r="T171" s="103">
        <v>3</v>
      </c>
      <c r="U171" s="103">
        <v>3</v>
      </c>
      <c r="V171" s="104">
        <v>3.3</v>
      </c>
      <c r="W171" s="105">
        <v>0.55000000000000004</v>
      </c>
      <c r="X171" s="106">
        <v>165</v>
      </c>
      <c r="Y171" s="104">
        <v>1.1000000000000001</v>
      </c>
      <c r="Z171" s="105">
        <v>0.19</v>
      </c>
      <c r="AA171" s="106">
        <v>55</v>
      </c>
    </row>
    <row r="172" spans="1:27" ht="15.75" customHeight="1" x14ac:dyDescent="0.25">
      <c r="A172" s="96" t="s">
        <v>2490</v>
      </c>
      <c r="B172" s="96" t="s">
        <v>2491</v>
      </c>
      <c r="C172" s="96" t="s">
        <v>1813</v>
      </c>
      <c r="F172" s="97" t="s">
        <v>1813</v>
      </c>
      <c r="G172" s="98">
        <v>50</v>
      </c>
      <c r="H172" s="98">
        <v>6.4</v>
      </c>
      <c r="I172" s="98">
        <v>6.4</v>
      </c>
      <c r="J172" s="99">
        <v>0.43</v>
      </c>
      <c r="K172" s="99">
        <v>1.7</v>
      </c>
      <c r="L172" s="100">
        <v>-2.2000000000000002</v>
      </c>
      <c r="M172" s="101">
        <v>43282</v>
      </c>
      <c r="N172" s="100">
        <v>-2.2000000000000002</v>
      </c>
      <c r="O172" s="97" t="s">
        <v>2492</v>
      </c>
      <c r="P172" s="97" t="s">
        <v>1813</v>
      </c>
      <c r="Q172" s="102"/>
      <c r="R172" s="100">
        <v>-2.72</v>
      </c>
      <c r="S172" s="102"/>
      <c r="T172" s="103">
        <v>3</v>
      </c>
      <c r="U172" s="103">
        <v>3</v>
      </c>
      <c r="V172" s="104">
        <v>3.3</v>
      </c>
      <c r="W172" s="105">
        <v>0.52</v>
      </c>
      <c r="X172" s="106">
        <v>165</v>
      </c>
      <c r="Y172" s="104">
        <v>0.8</v>
      </c>
      <c r="Z172" s="105">
        <v>0.12</v>
      </c>
      <c r="AA172" s="106">
        <v>40</v>
      </c>
    </row>
    <row r="173" spans="1:27" ht="15.75" customHeight="1" x14ac:dyDescent="0.25">
      <c r="A173" s="96" t="s">
        <v>2490</v>
      </c>
      <c r="B173" s="96" t="s">
        <v>2491</v>
      </c>
      <c r="C173" s="96" t="s">
        <v>1814</v>
      </c>
      <c r="F173" s="97" t="s">
        <v>1814</v>
      </c>
      <c r="G173" s="98">
        <v>37</v>
      </c>
      <c r="H173" s="98">
        <v>6.8</v>
      </c>
      <c r="I173" s="98">
        <v>6.8</v>
      </c>
      <c r="J173" s="99">
        <v>0.43</v>
      </c>
      <c r="K173" s="99">
        <v>1.84</v>
      </c>
      <c r="L173" s="100">
        <v>-2.2000000000000002</v>
      </c>
      <c r="M173" s="101">
        <v>43282</v>
      </c>
      <c r="N173" s="100">
        <v>-2.2000000000000002</v>
      </c>
      <c r="O173" s="97" t="s">
        <v>2492</v>
      </c>
      <c r="P173" s="97" t="s">
        <v>1814</v>
      </c>
      <c r="Q173" s="102"/>
      <c r="R173" s="100">
        <v>-2.72</v>
      </c>
      <c r="S173" s="102"/>
      <c r="T173" s="103">
        <v>3</v>
      </c>
      <c r="U173" s="103">
        <v>3</v>
      </c>
      <c r="V173" s="104">
        <v>4.5999999999999996</v>
      </c>
      <c r="W173" s="105">
        <v>0.68</v>
      </c>
      <c r="X173" s="106">
        <v>170</v>
      </c>
      <c r="Y173" s="104">
        <v>0.9</v>
      </c>
      <c r="Z173" s="105">
        <v>0.14000000000000001</v>
      </c>
      <c r="AA173" s="106">
        <v>33</v>
      </c>
    </row>
    <row r="174" spans="1:27" ht="15.75" customHeight="1" x14ac:dyDescent="0.25">
      <c r="A174" s="96" t="s">
        <v>2490</v>
      </c>
      <c r="B174" s="96" t="s">
        <v>2491</v>
      </c>
      <c r="C174" s="96" t="s">
        <v>1815</v>
      </c>
      <c r="F174" s="97" t="s">
        <v>1815</v>
      </c>
      <c r="G174" s="98">
        <v>12.5</v>
      </c>
      <c r="H174" s="98">
        <v>7.8</v>
      </c>
      <c r="I174" s="98">
        <v>7.8</v>
      </c>
      <c r="J174" s="99">
        <v>0.5</v>
      </c>
      <c r="K174" s="99">
        <v>1.62</v>
      </c>
      <c r="L174" s="100">
        <v>-2.2000000000000002</v>
      </c>
      <c r="M174" s="101">
        <v>43282</v>
      </c>
      <c r="N174" s="100">
        <v>-2.2000000000000002</v>
      </c>
      <c r="O174" s="97" t="s">
        <v>2492</v>
      </c>
      <c r="P174" s="97" t="s">
        <v>1815</v>
      </c>
      <c r="Q174" s="102"/>
      <c r="R174" s="100">
        <v>-2.72</v>
      </c>
      <c r="S174" s="102"/>
      <c r="T174" s="103">
        <v>3</v>
      </c>
      <c r="U174" s="103">
        <v>3</v>
      </c>
      <c r="V174" s="104">
        <v>4.0999999999999996</v>
      </c>
      <c r="W174" s="105">
        <v>0.53</v>
      </c>
      <c r="X174" s="106">
        <v>51</v>
      </c>
      <c r="Y174" s="104">
        <v>0.9</v>
      </c>
      <c r="Z174" s="105">
        <v>0.11</v>
      </c>
      <c r="AA174" s="106">
        <v>11</v>
      </c>
    </row>
    <row r="175" spans="1:27" ht="15.75" customHeight="1" x14ac:dyDescent="0.25">
      <c r="A175" s="96" t="s">
        <v>2490</v>
      </c>
      <c r="B175" s="96" t="s">
        <v>2491</v>
      </c>
      <c r="C175" s="96" t="s">
        <v>1816</v>
      </c>
      <c r="F175" s="97" t="s">
        <v>1816</v>
      </c>
      <c r="G175" s="98">
        <v>31.5</v>
      </c>
      <c r="H175" s="98">
        <v>8.8000000000000007</v>
      </c>
      <c r="I175" s="98">
        <v>8.8000000000000007</v>
      </c>
      <c r="J175" s="99">
        <v>0.86</v>
      </c>
      <c r="K175" s="99">
        <v>1.95</v>
      </c>
      <c r="L175" s="100">
        <v>-2.2200000000000002</v>
      </c>
      <c r="M175" s="101">
        <v>43282</v>
      </c>
      <c r="N175" s="100">
        <v>-2.2200000000000002</v>
      </c>
      <c r="O175" s="97" t="s">
        <v>2492</v>
      </c>
      <c r="P175" s="97" t="s">
        <v>1816</v>
      </c>
      <c r="Q175" s="102"/>
      <c r="R175" s="100">
        <v>-2.97</v>
      </c>
      <c r="S175" s="102"/>
      <c r="T175" s="103">
        <v>3</v>
      </c>
      <c r="U175" s="103">
        <v>3</v>
      </c>
      <c r="V175" s="104">
        <v>5.0999999999999996</v>
      </c>
      <c r="W175" s="105">
        <v>0.57999999999999996</v>
      </c>
      <c r="X175" s="106">
        <v>161</v>
      </c>
      <c r="Y175" s="104">
        <v>0.2</v>
      </c>
      <c r="Z175" s="105">
        <v>0.02</v>
      </c>
      <c r="AA175" s="106">
        <v>6</v>
      </c>
    </row>
    <row r="176" spans="1:27" ht="15.75" customHeight="1" x14ac:dyDescent="0.25">
      <c r="A176" s="96" t="s">
        <v>2490</v>
      </c>
      <c r="B176" s="96" t="s">
        <v>2491</v>
      </c>
      <c r="C176" s="96" t="s">
        <v>1817</v>
      </c>
      <c r="F176" s="97" t="s">
        <v>1817</v>
      </c>
      <c r="G176" s="98">
        <v>24.5</v>
      </c>
      <c r="H176" s="98">
        <v>5.7</v>
      </c>
      <c r="I176" s="98">
        <v>5.7</v>
      </c>
      <c r="J176" s="99">
        <v>0.63</v>
      </c>
      <c r="K176" s="99">
        <v>1.25</v>
      </c>
      <c r="L176" s="100">
        <v>-2.2200000000000002</v>
      </c>
      <c r="M176" s="101">
        <v>43282</v>
      </c>
      <c r="N176" s="100">
        <v>-2.2200000000000002</v>
      </c>
      <c r="O176" s="97" t="s">
        <v>2492</v>
      </c>
      <c r="P176" s="97" t="s">
        <v>1817</v>
      </c>
      <c r="Q176" s="102"/>
      <c r="R176" s="100">
        <v>-2.97</v>
      </c>
      <c r="S176" s="102"/>
      <c r="T176" s="103">
        <v>3</v>
      </c>
      <c r="U176" s="103">
        <v>3</v>
      </c>
      <c r="V176" s="104">
        <v>2.7</v>
      </c>
      <c r="W176" s="105">
        <v>0.47</v>
      </c>
      <c r="X176" s="106">
        <v>66</v>
      </c>
      <c r="Y176" s="104">
        <v>0.5</v>
      </c>
      <c r="Z176" s="105">
        <v>0.09</v>
      </c>
      <c r="AA176" s="106">
        <v>12</v>
      </c>
    </row>
    <row r="177" spans="1:27" ht="15.75" customHeight="1" x14ac:dyDescent="0.25">
      <c r="A177" s="96" t="s">
        <v>2490</v>
      </c>
      <c r="B177" s="96" t="s">
        <v>2491</v>
      </c>
      <c r="C177" s="96" t="s">
        <v>1818</v>
      </c>
      <c r="F177" s="97" t="s">
        <v>1818</v>
      </c>
      <c r="G177" s="98">
        <v>26</v>
      </c>
      <c r="H177" s="98">
        <v>5.0999999999999996</v>
      </c>
      <c r="I177" s="98">
        <v>5.0999999999999996</v>
      </c>
      <c r="J177" s="99">
        <v>0.75</v>
      </c>
      <c r="K177" s="99">
        <v>1.24</v>
      </c>
      <c r="L177" s="100">
        <v>-2.2200000000000002</v>
      </c>
      <c r="M177" s="101">
        <v>43282</v>
      </c>
      <c r="N177" s="100">
        <v>-2.2200000000000002</v>
      </c>
      <c r="O177" s="97" t="s">
        <v>2492</v>
      </c>
      <c r="P177" s="97" t="s">
        <v>1818</v>
      </c>
      <c r="Q177" s="102"/>
      <c r="R177" s="100">
        <v>-2.72</v>
      </c>
      <c r="S177" s="102"/>
      <c r="T177" s="103">
        <v>3</v>
      </c>
      <c r="U177" s="103">
        <v>3</v>
      </c>
      <c r="V177" s="104">
        <v>1.5</v>
      </c>
      <c r="W177" s="105">
        <v>0.3</v>
      </c>
      <c r="X177" s="106">
        <v>39</v>
      </c>
      <c r="Y177" s="104">
        <v>0</v>
      </c>
      <c r="Z177" s="105">
        <v>0.01</v>
      </c>
      <c r="AA177" s="106">
        <v>0</v>
      </c>
    </row>
    <row r="178" spans="1:27" ht="15.75" customHeight="1" x14ac:dyDescent="0.25">
      <c r="A178" s="96" t="s">
        <v>2490</v>
      </c>
      <c r="B178" s="96" t="s">
        <v>2491</v>
      </c>
      <c r="C178" s="96" t="s">
        <v>1819</v>
      </c>
      <c r="F178" s="97" t="s">
        <v>1819</v>
      </c>
      <c r="G178" s="98">
        <v>50.5</v>
      </c>
      <c r="H178" s="98">
        <v>4.8</v>
      </c>
      <c r="I178" s="98">
        <v>4.8</v>
      </c>
      <c r="J178" s="99">
        <v>0.67</v>
      </c>
      <c r="K178" s="99">
        <v>1.17</v>
      </c>
      <c r="L178" s="100">
        <v>-2.2200000000000002</v>
      </c>
      <c r="M178" s="101">
        <v>43282</v>
      </c>
      <c r="N178" s="100">
        <v>-2.2200000000000002</v>
      </c>
      <c r="O178" s="97" t="s">
        <v>2492</v>
      </c>
      <c r="P178" s="97" t="s">
        <v>1819</v>
      </c>
      <c r="Q178" s="102"/>
      <c r="R178" s="100">
        <v>-2.72</v>
      </c>
      <c r="S178" s="102"/>
      <c r="T178" s="103">
        <v>3</v>
      </c>
      <c r="U178" s="103">
        <v>3</v>
      </c>
      <c r="V178" s="104">
        <v>1.4</v>
      </c>
      <c r="W178" s="105">
        <v>0.28999999999999998</v>
      </c>
      <c r="X178" s="106">
        <v>71</v>
      </c>
      <c r="Y178" s="104">
        <v>0</v>
      </c>
      <c r="Z178" s="105">
        <v>0.01</v>
      </c>
      <c r="AA178" s="106">
        <v>0</v>
      </c>
    </row>
    <row r="179" spans="1:27" ht="15.75" customHeight="1" x14ac:dyDescent="0.25">
      <c r="A179" s="96" t="s">
        <v>2490</v>
      </c>
      <c r="B179" s="96" t="s">
        <v>2491</v>
      </c>
      <c r="C179" s="96" t="s">
        <v>1820</v>
      </c>
      <c r="F179" s="97" t="s">
        <v>1820</v>
      </c>
      <c r="G179" s="98">
        <v>4</v>
      </c>
      <c r="H179" s="98">
        <v>16.600000000000001</v>
      </c>
      <c r="I179" s="98">
        <v>16.600000000000001</v>
      </c>
      <c r="J179" s="99">
        <v>1.03</v>
      </c>
      <c r="K179" s="99">
        <v>2.2400000000000002</v>
      </c>
      <c r="L179" s="100">
        <v>-2.2200000000000002</v>
      </c>
      <c r="M179" s="101">
        <v>43282</v>
      </c>
      <c r="N179" s="100">
        <v>-2.2200000000000002</v>
      </c>
      <c r="O179" s="97" t="s">
        <v>2492</v>
      </c>
      <c r="P179" s="97" t="s">
        <v>1820</v>
      </c>
      <c r="Q179" s="102"/>
      <c r="R179" s="100">
        <v>-2.97</v>
      </c>
      <c r="S179" s="102"/>
      <c r="T179" s="103">
        <v>3</v>
      </c>
      <c r="U179" s="103">
        <v>3</v>
      </c>
      <c r="V179" s="104">
        <v>8.6999999999999993</v>
      </c>
      <c r="W179" s="105">
        <v>0.53</v>
      </c>
      <c r="X179" s="106">
        <v>35</v>
      </c>
      <c r="Y179" s="104">
        <v>0.3</v>
      </c>
      <c r="Z179" s="105">
        <v>0.02</v>
      </c>
      <c r="AA179" s="106">
        <v>1</v>
      </c>
    </row>
    <row r="180" spans="1:27" ht="15.75" customHeight="1" x14ac:dyDescent="0.25">
      <c r="A180" s="96" t="s">
        <v>2490</v>
      </c>
      <c r="B180" s="96" t="s">
        <v>2491</v>
      </c>
      <c r="C180" s="96" t="s">
        <v>1821</v>
      </c>
      <c r="F180" s="97" t="s">
        <v>1821</v>
      </c>
      <c r="G180" s="98">
        <v>18</v>
      </c>
      <c r="H180" s="98">
        <v>13.4</v>
      </c>
      <c r="I180" s="98">
        <v>13.4</v>
      </c>
      <c r="J180" s="99">
        <v>1.01</v>
      </c>
      <c r="K180" s="99">
        <v>2.14</v>
      </c>
      <c r="L180" s="100">
        <v>-2.2200000000000002</v>
      </c>
      <c r="M180" s="101">
        <v>43282</v>
      </c>
      <c r="N180" s="100">
        <v>-2.2200000000000002</v>
      </c>
      <c r="O180" s="97" t="s">
        <v>2492</v>
      </c>
      <c r="P180" s="97" t="s">
        <v>1821</v>
      </c>
      <c r="Q180" s="102"/>
      <c r="R180" s="100">
        <v>-2.97</v>
      </c>
      <c r="S180" s="102"/>
      <c r="T180" s="103">
        <v>3</v>
      </c>
      <c r="U180" s="103">
        <v>3</v>
      </c>
      <c r="V180" s="104">
        <v>7.9</v>
      </c>
      <c r="W180" s="105">
        <v>0.59</v>
      </c>
      <c r="X180" s="106">
        <v>142</v>
      </c>
      <c r="Y180" s="104">
        <v>0.4</v>
      </c>
      <c r="Z180" s="105">
        <v>0.03</v>
      </c>
      <c r="AA180" s="106">
        <v>7</v>
      </c>
    </row>
    <row r="181" spans="1:27" ht="15.75" customHeight="1" x14ac:dyDescent="0.25">
      <c r="A181" s="96" t="s">
        <v>2490</v>
      </c>
      <c r="B181" s="96" t="s">
        <v>2491</v>
      </c>
      <c r="C181" s="96" t="s">
        <v>1822</v>
      </c>
      <c r="F181" s="97" t="s">
        <v>1822</v>
      </c>
      <c r="G181" s="98">
        <v>34</v>
      </c>
      <c r="H181" s="98">
        <v>12.6</v>
      </c>
      <c r="I181" s="98">
        <v>12.6</v>
      </c>
      <c r="J181" s="99">
        <v>0.95</v>
      </c>
      <c r="K181" s="99">
        <v>1.66</v>
      </c>
      <c r="L181" s="100">
        <v>-2.2200000000000002</v>
      </c>
      <c r="M181" s="101">
        <v>43282</v>
      </c>
      <c r="N181" s="100">
        <v>-2.2200000000000002</v>
      </c>
      <c r="O181" s="97" t="s">
        <v>2492</v>
      </c>
      <c r="P181" s="97" t="s">
        <v>1822</v>
      </c>
      <c r="Q181" s="102"/>
      <c r="R181" s="100">
        <v>-2.97</v>
      </c>
      <c r="S181" s="102"/>
      <c r="T181" s="103">
        <v>3</v>
      </c>
      <c r="U181" s="103">
        <v>3</v>
      </c>
      <c r="V181" s="104">
        <v>5.9</v>
      </c>
      <c r="W181" s="105">
        <v>0.47</v>
      </c>
      <c r="X181" s="106">
        <v>201</v>
      </c>
      <c r="Y181" s="104">
        <v>0.3</v>
      </c>
      <c r="Z181" s="105">
        <v>0.03</v>
      </c>
      <c r="AA181" s="106">
        <v>10</v>
      </c>
    </row>
    <row r="182" spans="1:27" ht="15.75" customHeight="1" x14ac:dyDescent="0.25">
      <c r="A182" s="96" t="s">
        <v>2490</v>
      </c>
      <c r="B182" s="96" t="s">
        <v>2491</v>
      </c>
      <c r="C182" s="96" t="s">
        <v>1823</v>
      </c>
      <c r="F182" s="97" t="s">
        <v>1823</v>
      </c>
      <c r="G182" s="98">
        <v>29</v>
      </c>
      <c r="H182" s="98">
        <v>4</v>
      </c>
      <c r="I182" s="98">
        <v>4</v>
      </c>
      <c r="J182" s="99">
        <v>0.56999999999999995</v>
      </c>
      <c r="K182" s="99">
        <v>0.84</v>
      </c>
      <c r="L182" s="100">
        <v>-2.2200000000000002</v>
      </c>
      <c r="M182" s="101">
        <v>43282</v>
      </c>
      <c r="N182" s="100">
        <v>-2.2200000000000002</v>
      </c>
      <c r="O182" s="97" t="s">
        <v>2492</v>
      </c>
      <c r="P182" s="97" t="s">
        <v>1823</v>
      </c>
      <c r="Q182" s="102"/>
      <c r="R182" s="100">
        <v>-2.72</v>
      </c>
      <c r="S182" s="102"/>
      <c r="T182" s="103">
        <v>3</v>
      </c>
      <c r="U182" s="103">
        <v>3</v>
      </c>
      <c r="V182" s="104">
        <v>1</v>
      </c>
      <c r="W182" s="105">
        <v>0.25</v>
      </c>
      <c r="X182" s="106">
        <v>29</v>
      </c>
      <c r="Y182" s="104">
        <v>0.1</v>
      </c>
      <c r="Z182" s="105">
        <v>0.02</v>
      </c>
      <c r="AA182" s="106">
        <v>3</v>
      </c>
    </row>
    <row r="183" spans="1:27" ht="15.75" customHeight="1" x14ac:dyDescent="0.25">
      <c r="A183" s="96" t="s">
        <v>2490</v>
      </c>
      <c r="B183" s="96" t="s">
        <v>2491</v>
      </c>
      <c r="C183" s="96" t="s">
        <v>1824</v>
      </c>
      <c r="F183" s="97" t="s">
        <v>1824</v>
      </c>
      <c r="G183" s="98">
        <v>36.5</v>
      </c>
      <c r="H183" s="98">
        <v>6.5</v>
      </c>
      <c r="I183" s="98">
        <v>6.5</v>
      </c>
      <c r="J183" s="99">
        <v>0.65</v>
      </c>
      <c r="K183" s="99">
        <v>1.3</v>
      </c>
      <c r="L183" s="100">
        <v>-2.2200000000000002</v>
      </c>
      <c r="M183" s="101">
        <v>43282</v>
      </c>
      <c r="N183" s="100">
        <v>-2.2200000000000002</v>
      </c>
      <c r="O183" s="97" t="s">
        <v>2492</v>
      </c>
      <c r="P183" s="97" t="s">
        <v>1824</v>
      </c>
      <c r="Q183" s="102"/>
      <c r="R183" s="100">
        <v>-2.97</v>
      </c>
      <c r="S183" s="102"/>
      <c r="T183" s="103">
        <v>3</v>
      </c>
      <c r="U183" s="103">
        <v>3</v>
      </c>
      <c r="V183" s="104">
        <v>1.7</v>
      </c>
      <c r="W183" s="105">
        <v>0.26</v>
      </c>
      <c r="X183" s="106">
        <v>62</v>
      </c>
      <c r="Y183" s="104">
        <v>0.3</v>
      </c>
      <c r="Z183" s="105">
        <v>0.05</v>
      </c>
      <c r="AA183" s="106">
        <v>11</v>
      </c>
    </row>
    <row r="184" spans="1:27" ht="15.75" customHeight="1" x14ac:dyDescent="0.25">
      <c r="A184" s="96" t="s">
        <v>2490</v>
      </c>
      <c r="B184" s="96" t="s">
        <v>2491</v>
      </c>
      <c r="C184" s="96" t="s">
        <v>1825</v>
      </c>
      <c r="F184" s="97" t="s">
        <v>1825</v>
      </c>
      <c r="G184" s="98">
        <v>25</v>
      </c>
      <c r="H184" s="98">
        <v>15.5</v>
      </c>
      <c r="I184" s="98">
        <v>15.5</v>
      </c>
      <c r="J184" s="99">
        <v>0.43</v>
      </c>
      <c r="K184" s="99">
        <v>0.8</v>
      </c>
      <c r="L184" s="100">
        <v>-2.2200000000000002</v>
      </c>
      <c r="M184" s="101">
        <v>43282</v>
      </c>
      <c r="N184" s="100">
        <v>-2.2200000000000002</v>
      </c>
      <c r="O184" s="97" t="s">
        <v>2492</v>
      </c>
      <c r="P184" s="97" t="s">
        <v>1825</v>
      </c>
      <c r="Q184" s="102"/>
      <c r="R184" s="100">
        <v>-2.97</v>
      </c>
      <c r="S184" s="102"/>
      <c r="T184" s="103">
        <v>3</v>
      </c>
      <c r="U184" s="103">
        <v>3</v>
      </c>
      <c r="V184" s="104">
        <v>1.7</v>
      </c>
      <c r="W184" s="105">
        <v>0.11</v>
      </c>
      <c r="X184" s="106">
        <v>43</v>
      </c>
      <c r="Y184" s="104">
        <v>1.6</v>
      </c>
      <c r="Z184" s="105">
        <v>0.1</v>
      </c>
      <c r="AA184" s="106">
        <v>40</v>
      </c>
    </row>
    <row r="185" spans="1:27" ht="15.75" customHeight="1" x14ac:dyDescent="0.25">
      <c r="A185" s="96" t="s">
        <v>2490</v>
      </c>
      <c r="B185" s="96" t="s">
        <v>2491</v>
      </c>
      <c r="C185" s="96" t="s">
        <v>1827</v>
      </c>
      <c r="F185" s="97" t="s">
        <v>1827</v>
      </c>
      <c r="G185" s="98">
        <v>31</v>
      </c>
      <c r="H185" s="98">
        <v>18.7</v>
      </c>
      <c r="I185" s="98">
        <v>18.7</v>
      </c>
      <c r="J185" s="99">
        <v>0.9</v>
      </c>
      <c r="K185" s="99">
        <v>1.4</v>
      </c>
      <c r="L185" s="100">
        <v>-2.2200000000000002</v>
      </c>
      <c r="M185" s="101">
        <v>43282</v>
      </c>
      <c r="N185" s="100">
        <v>-2.2200000000000002</v>
      </c>
      <c r="O185" s="97" t="s">
        <v>2492</v>
      </c>
      <c r="P185" s="97" t="s">
        <v>1827</v>
      </c>
      <c r="Q185" s="102"/>
      <c r="R185" s="100">
        <v>-2.97</v>
      </c>
      <c r="S185" s="102"/>
      <c r="T185" s="103">
        <v>3</v>
      </c>
      <c r="U185" s="103">
        <v>3</v>
      </c>
      <c r="V185" s="104">
        <v>7</v>
      </c>
      <c r="W185" s="105">
        <v>0.37</v>
      </c>
      <c r="X185" s="106">
        <v>217</v>
      </c>
      <c r="Y185" s="104">
        <v>0.3</v>
      </c>
      <c r="Z185" s="105">
        <v>0.02</v>
      </c>
      <c r="AA185" s="106">
        <v>9</v>
      </c>
    </row>
    <row r="186" spans="1:27" ht="15.75" customHeight="1" x14ac:dyDescent="0.25">
      <c r="A186" s="96" t="s">
        <v>2490</v>
      </c>
      <c r="B186" s="96" t="s">
        <v>2491</v>
      </c>
      <c r="C186" s="96" t="s">
        <v>1828</v>
      </c>
      <c r="F186" s="97" t="s">
        <v>1828</v>
      </c>
      <c r="G186" s="98">
        <v>34</v>
      </c>
      <c r="H186" s="98">
        <v>11</v>
      </c>
      <c r="I186" s="98">
        <v>11</v>
      </c>
      <c r="J186" s="99">
        <v>0.87</v>
      </c>
      <c r="K186" s="99">
        <v>1.28</v>
      </c>
      <c r="L186" s="100">
        <v>-2.2200000000000002</v>
      </c>
      <c r="M186" s="101">
        <v>43282</v>
      </c>
      <c r="N186" s="100">
        <v>-2.2200000000000002</v>
      </c>
      <c r="O186" s="97" t="s">
        <v>2492</v>
      </c>
      <c r="P186" s="97" t="s">
        <v>1828</v>
      </c>
      <c r="Q186" s="102"/>
      <c r="R186" s="100">
        <v>-2.97</v>
      </c>
      <c r="S186" s="102"/>
      <c r="T186" s="103">
        <v>3</v>
      </c>
      <c r="U186" s="103">
        <v>3</v>
      </c>
      <c r="V186" s="104">
        <v>2.9</v>
      </c>
      <c r="W186" s="105">
        <v>0.27</v>
      </c>
      <c r="X186" s="106">
        <v>99</v>
      </c>
      <c r="Y186" s="104">
        <v>0</v>
      </c>
      <c r="Z186" s="105">
        <v>0</v>
      </c>
      <c r="AA186" s="106">
        <v>0</v>
      </c>
    </row>
    <row r="187" spans="1:27" ht="15.75" customHeight="1" x14ac:dyDescent="0.25">
      <c r="A187" s="96" t="s">
        <v>2490</v>
      </c>
      <c r="B187" s="96" t="s">
        <v>2491</v>
      </c>
      <c r="C187" s="96" t="s">
        <v>1829</v>
      </c>
      <c r="F187" s="97" t="s">
        <v>1829</v>
      </c>
      <c r="G187" s="98">
        <v>33.5</v>
      </c>
      <c r="H187" s="98">
        <v>4.4000000000000004</v>
      </c>
      <c r="I187" s="98">
        <v>4.4000000000000004</v>
      </c>
      <c r="J187" s="99">
        <v>0.4</v>
      </c>
      <c r="K187" s="99">
        <v>0.98</v>
      </c>
      <c r="L187" s="100">
        <v>-2.23</v>
      </c>
      <c r="M187" s="101">
        <v>43282</v>
      </c>
      <c r="N187" s="100">
        <v>-2.23</v>
      </c>
      <c r="O187" s="97" t="s">
        <v>2492</v>
      </c>
      <c r="P187" s="97" t="s">
        <v>1829</v>
      </c>
      <c r="Q187" s="102"/>
      <c r="R187" s="100">
        <v>-2.97</v>
      </c>
      <c r="S187" s="102"/>
      <c r="T187" s="103">
        <v>3</v>
      </c>
      <c r="U187" s="103">
        <v>3</v>
      </c>
      <c r="V187" s="104">
        <v>1.5</v>
      </c>
      <c r="W187" s="105">
        <v>0.34</v>
      </c>
      <c r="X187" s="106">
        <v>50</v>
      </c>
      <c r="Y187" s="104"/>
      <c r="Z187" s="105"/>
      <c r="AA187" s="106" t="s">
        <v>2511</v>
      </c>
    </row>
    <row r="188" spans="1:27" ht="15.75" customHeight="1" x14ac:dyDescent="0.25">
      <c r="A188" s="96" t="s">
        <v>2490</v>
      </c>
      <c r="B188" s="96" t="s">
        <v>2491</v>
      </c>
      <c r="C188" s="96" t="s">
        <v>1830</v>
      </c>
      <c r="F188" s="97" t="s">
        <v>1830</v>
      </c>
      <c r="G188" s="98">
        <v>50</v>
      </c>
      <c r="H188" s="98">
        <v>6.8</v>
      </c>
      <c r="I188" s="98">
        <v>6.8</v>
      </c>
      <c r="J188" s="99">
        <v>0.68</v>
      </c>
      <c r="K188" s="99">
        <v>1.25</v>
      </c>
      <c r="L188" s="100">
        <v>-2.23</v>
      </c>
      <c r="M188" s="101">
        <v>43282</v>
      </c>
      <c r="N188" s="100">
        <v>-2.23</v>
      </c>
      <c r="O188" s="97" t="s">
        <v>2492</v>
      </c>
      <c r="P188" s="97" t="s">
        <v>1830</v>
      </c>
      <c r="Q188" s="102"/>
      <c r="R188" s="100">
        <v>-2.97</v>
      </c>
      <c r="S188" s="102"/>
      <c r="T188" s="103">
        <v>3</v>
      </c>
      <c r="U188" s="103">
        <v>3</v>
      </c>
      <c r="V188" s="104">
        <v>1.9</v>
      </c>
      <c r="W188" s="105">
        <v>0.28000000000000003</v>
      </c>
      <c r="X188" s="106">
        <v>95</v>
      </c>
      <c r="Y188" s="104">
        <v>0.4</v>
      </c>
      <c r="Z188" s="105">
        <v>0.06</v>
      </c>
      <c r="AA188" s="106">
        <v>20</v>
      </c>
    </row>
    <row r="189" spans="1:27" ht="15.75" customHeight="1" x14ac:dyDescent="0.25">
      <c r="A189" s="96" t="s">
        <v>2490</v>
      </c>
      <c r="B189" s="96" t="s">
        <v>2491</v>
      </c>
      <c r="C189" s="96" t="s">
        <v>1831</v>
      </c>
      <c r="F189" s="97" t="s">
        <v>1831</v>
      </c>
      <c r="G189" s="98">
        <v>33.5</v>
      </c>
      <c r="H189" s="98">
        <v>9.6</v>
      </c>
      <c r="I189" s="98">
        <v>9.6</v>
      </c>
      <c r="J189" s="99">
        <v>0.7</v>
      </c>
      <c r="K189" s="99">
        <v>1.53</v>
      </c>
      <c r="L189" s="100">
        <v>-2.23</v>
      </c>
      <c r="M189" s="101">
        <v>43282</v>
      </c>
      <c r="N189" s="100">
        <v>-2.23</v>
      </c>
      <c r="O189" s="97" t="s">
        <v>2492</v>
      </c>
      <c r="P189" s="97" t="s">
        <v>1831</v>
      </c>
      <c r="Q189" s="102"/>
      <c r="R189" s="100">
        <v>-2.97</v>
      </c>
      <c r="S189" s="102"/>
      <c r="T189" s="103">
        <v>3</v>
      </c>
      <c r="U189" s="103">
        <v>3</v>
      </c>
      <c r="V189" s="104">
        <v>3.1</v>
      </c>
      <c r="W189" s="105">
        <v>0.32</v>
      </c>
      <c r="X189" s="106">
        <v>104</v>
      </c>
      <c r="Y189" s="104">
        <v>0.6</v>
      </c>
      <c r="Z189" s="105">
        <v>0.06</v>
      </c>
      <c r="AA189" s="106">
        <v>20</v>
      </c>
    </row>
    <row r="190" spans="1:27" ht="15.75" customHeight="1" x14ac:dyDescent="0.25">
      <c r="A190" s="96" t="s">
        <v>2490</v>
      </c>
      <c r="B190" s="96" t="s">
        <v>2491</v>
      </c>
      <c r="C190" s="96" t="s">
        <v>1832</v>
      </c>
      <c r="F190" s="97" t="s">
        <v>1832</v>
      </c>
      <c r="G190" s="98">
        <v>7</v>
      </c>
      <c r="H190" s="98">
        <v>6.8</v>
      </c>
      <c r="I190" s="98">
        <v>6.8</v>
      </c>
      <c r="J190" s="99">
        <v>0.53</v>
      </c>
      <c r="K190" s="99">
        <v>0.84</v>
      </c>
      <c r="L190" s="100">
        <v>-2.23</v>
      </c>
      <c r="M190" s="101">
        <v>43282</v>
      </c>
      <c r="N190" s="100">
        <v>-2.23</v>
      </c>
      <c r="O190" s="97" t="s">
        <v>2492</v>
      </c>
      <c r="P190" s="97" t="s">
        <v>1832</v>
      </c>
      <c r="Q190" s="102"/>
      <c r="R190" s="100">
        <v>-2.97</v>
      </c>
      <c r="S190" s="102"/>
      <c r="T190" s="103">
        <v>3</v>
      </c>
      <c r="U190" s="103">
        <v>3</v>
      </c>
      <c r="V190" s="104">
        <v>1.8</v>
      </c>
      <c r="W190" s="105">
        <v>0.27</v>
      </c>
      <c r="X190" s="106">
        <v>13</v>
      </c>
      <c r="Y190" s="104">
        <v>1.1000000000000001</v>
      </c>
      <c r="Z190" s="105">
        <v>0.16</v>
      </c>
      <c r="AA190" s="106">
        <v>8</v>
      </c>
    </row>
    <row r="191" spans="1:27" ht="15.75" customHeight="1" x14ac:dyDescent="0.25">
      <c r="A191" s="96" t="s">
        <v>2490</v>
      </c>
      <c r="B191" s="96" t="s">
        <v>2491</v>
      </c>
      <c r="C191" s="96" t="s">
        <v>1833</v>
      </c>
      <c r="F191" s="97" t="s">
        <v>1833</v>
      </c>
      <c r="G191" s="98">
        <v>52</v>
      </c>
      <c r="H191" s="98">
        <v>6.8</v>
      </c>
      <c r="I191" s="98">
        <v>6.8</v>
      </c>
      <c r="J191" s="99">
        <v>0.66</v>
      </c>
      <c r="K191" s="99">
        <v>1.01</v>
      </c>
      <c r="L191" s="100">
        <v>-2.23</v>
      </c>
      <c r="M191" s="101">
        <v>43282</v>
      </c>
      <c r="N191" s="100">
        <v>-2.23</v>
      </c>
      <c r="O191" s="97" t="s">
        <v>2492</v>
      </c>
      <c r="P191" s="97" t="s">
        <v>1833</v>
      </c>
      <c r="Q191" s="102"/>
      <c r="R191" s="100">
        <v>-2.97</v>
      </c>
      <c r="S191" s="102"/>
      <c r="T191" s="103">
        <v>3</v>
      </c>
      <c r="U191" s="103">
        <v>3</v>
      </c>
      <c r="V191" s="104">
        <v>1.6</v>
      </c>
      <c r="W191" s="105">
        <v>0.23</v>
      </c>
      <c r="X191" s="106">
        <v>83</v>
      </c>
      <c r="Y191" s="104">
        <v>0.7</v>
      </c>
      <c r="Z191" s="105">
        <v>0.1</v>
      </c>
      <c r="AA191" s="106">
        <v>36</v>
      </c>
    </row>
    <row r="192" spans="1:27" ht="15.75" customHeight="1" x14ac:dyDescent="0.25">
      <c r="A192" s="96" t="s">
        <v>2490</v>
      </c>
      <c r="B192" s="96" t="s">
        <v>2491</v>
      </c>
      <c r="C192" s="96" t="s">
        <v>1834</v>
      </c>
      <c r="F192" s="97" t="s">
        <v>1834</v>
      </c>
      <c r="G192" s="98">
        <v>51</v>
      </c>
      <c r="H192" s="98">
        <v>5.5</v>
      </c>
      <c r="I192" s="98">
        <v>5.5</v>
      </c>
      <c r="J192" s="99">
        <v>0.56999999999999995</v>
      </c>
      <c r="K192" s="99">
        <v>1.08</v>
      </c>
      <c r="L192" s="100">
        <v>-2.23</v>
      </c>
      <c r="M192" s="101">
        <v>43282</v>
      </c>
      <c r="N192" s="100">
        <v>-2.23</v>
      </c>
      <c r="O192" s="97" t="s">
        <v>2492</v>
      </c>
      <c r="P192" s="97" t="s">
        <v>1834</v>
      </c>
      <c r="Q192" s="102"/>
      <c r="R192" s="100">
        <v>-2.97</v>
      </c>
      <c r="S192" s="102"/>
      <c r="T192" s="103">
        <v>3</v>
      </c>
      <c r="U192" s="103">
        <v>3</v>
      </c>
      <c r="V192" s="104">
        <v>1.9</v>
      </c>
      <c r="W192" s="105">
        <v>0.35</v>
      </c>
      <c r="X192" s="106">
        <v>97</v>
      </c>
      <c r="Y192" s="104">
        <v>0.4</v>
      </c>
      <c r="Z192" s="105">
        <v>7.0000000000000007E-2</v>
      </c>
      <c r="AA192" s="106">
        <v>20</v>
      </c>
    </row>
    <row r="193" spans="1:27" ht="15.75" customHeight="1" x14ac:dyDescent="0.25">
      <c r="A193" s="96" t="s">
        <v>2490</v>
      </c>
      <c r="B193" s="96" t="s">
        <v>2491</v>
      </c>
      <c r="C193" s="96" t="s">
        <v>1835</v>
      </c>
      <c r="F193" s="97" t="s">
        <v>1835</v>
      </c>
      <c r="G193" s="98">
        <v>51</v>
      </c>
      <c r="H193" s="98">
        <v>6.5</v>
      </c>
      <c r="I193" s="98">
        <v>6.5</v>
      </c>
      <c r="J193" s="99">
        <v>0.69</v>
      </c>
      <c r="K193" s="99">
        <v>1.1100000000000001</v>
      </c>
      <c r="L193" s="100">
        <v>-2.23</v>
      </c>
      <c r="M193" s="101">
        <v>43282</v>
      </c>
      <c r="N193" s="100">
        <v>-2.23</v>
      </c>
      <c r="O193" s="97" t="s">
        <v>2492</v>
      </c>
      <c r="P193" s="97" t="s">
        <v>1835</v>
      </c>
      <c r="Q193" s="102"/>
      <c r="R193" s="100">
        <v>-2.97</v>
      </c>
      <c r="S193" s="102"/>
      <c r="T193" s="103">
        <v>3</v>
      </c>
      <c r="U193" s="103">
        <v>3</v>
      </c>
      <c r="V193" s="104">
        <v>1.6</v>
      </c>
      <c r="W193" s="105">
        <v>0.25</v>
      </c>
      <c r="X193" s="106">
        <v>82</v>
      </c>
      <c r="Y193" s="104">
        <v>0.2</v>
      </c>
      <c r="Z193" s="105">
        <v>0.03</v>
      </c>
      <c r="AA193" s="106">
        <v>10</v>
      </c>
    </row>
    <row r="194" spans="1:27" ht="15.75" customHeight="1" x14ac:dyDescent="0.25">
      <c r="A194" s="96" t="s">
        <v>2490</v>
      </c>
      <c r="B194" s="96" t="s">
        <v>2491</v>
      </c>
      <c r="C194" s="96" t="s">
        <v>1836</v>
      </c>
      <c r="F194" s="97" t="s">
        <v>1836</v>
      </c>
      <c r="G194" s="98">
        <v>2.5</v>
      </c>
      <c r="H194" s="98">
        <v>5.9</v>
      </c>
      <c r="I194" s="98">
        <v>5.9</v>
      </c>
      <c r="J194" s="99">
        <v>0.48</v>
      </c>
      <c r="K194" s="99">
        <v>0.85</v>
      </c>
      <c r="L194" s="100">
        <v>-2.23</v>
      </c>
      <c r="M194" s="101">
        <v>43282</v>
      </c>
      <c r="N194" s="100">
        <v>-2.23</v>
      </c>
      <c r="O194" s="97" t="s">
        <v>2492</v>
      </c>
      <c r="P194" s="97" t="s">
        <v>1836</v>
      </c>
      <c r="Q194" s="102"/>
      <c r="R194" s="100">
        <v>-2.97</v>
      </c>
      <c r="S194" s="102"/>
      <c r="T194" s="103">
        <v>3</v>
      </c>
      <c r="U194" s="103">
        <v>3</v>
      </c>
      <c r="V194" s="104">
        <v>1.6</v>
      </c>
      <c r="W194" s="105">
        <v>0.27</v>
      </c>
      <c r="X194" s="106">
        <v>4</v>
      </c>
      <c r="Y194" s="104">
        <v>0.7</v>
      </c>
      <c r="Z194" s="105">
        <v>0.12</v>
      </c>
      <c r="AA194" s="106">
        <v>2</v>
      </c>
    </row>
    <row r="195" spans="1:27" ht="15.75" customHeight="1" x14ac:dyDescent="0.25">
      <c r="A195" s="96" t="s">
        <v>2490</v>
      </c>
      <c r="B195" s="96" t="s">
        <v>2491</v>
      </c>
      <c r="C195" s="96" t="s">
        <v>1837</v>
      </c>
      <c r="F195" s="97" t="s">
        <v>1837</v>
      </c>
      <c r="G195" s="98">
        <v>13</v>
      </c>
      <c r="H195" s="98">
        <v>6.6</v>
      </c>
      <c r="I195" s="98">
        <v>6.6</v>
      </c>
      <c r="J195" s="99">
        <v>0.7</v>
      </c>
      <c r="K195" s="99">
        <v>1.1399999999999999</v>
      </c>
      <c r="L195" s="100">
        <v>-2.23</v>
      </c>
      <c r="M195" s="101">
        <v>43282</v>
      </c>
      <c r="N195" s="100">
        <v>-2.23</v>
      </c>
      <c r="O195" s="97" t="s">
        <v>2492</v>
      </c>
      <c r="P195" s="97" t="s">
        <v>1837</v>
      </c>
      <c r="Q195" s="102"/>
      <c r="R195" s="100">
        <v>-2.97</v>
      </c>
      <c r="S195" s="102"/>
      <c r="T195" s="103">
        <v>3</v>
      </c>
      <c r="U195" s="103">
        <v>3</v>
      </c>
      <c r="V195" s="104">
        <v>1.6</v>
      </c>
      <c r="W195" s="105">
        <v>0.24</v>
      </c>
      <c r="X195" s="106">
        <v>21</v>
      </c>
      <c r="Y195" s="104">
        <v>0.2</v>
      </c>
      <c r="Z195" s="105">
        <v>0.03</v>
      </c>
      <c r="AA195" s="106">
        <v>3</v>
      </c>
    </row>
    <row r="196" spans="1:27" ht="15.75" customHeight="1" x14ac:dyDescent="0.25">
      <c r="A196" s="96" t="s">
        <v>2490</v>
      </c>
      <c r="B196" s="96" t="s">
        <v>2491</v>
      </c>
      <c r="C196" s="96" t="s">
        <v>1838</v>
      </c>
      <c r="F196" s="97" t="s">
        <v>1838</v>
      </c>
      <c r="G196" s="98">
        <v>12</v>
      </c>
      <c r="H196" s="98">
        <v>9.9</v>
      </c>
      <c r="I196" s="98">
        <v>9.9</v>
      </c>
      <c r="J196" s="99">
        <v>0.65</v>
      </c>
      <c r="K196" s="99">
        <v>0.9</v>
      </c>
      <c r="L196" s="100">
        <v>-2.23</v>
      </c>
      <c r="M196" s="101">
        <v>43282</v>
      </c>
      <c r="N196" s="100">
        <v>-2.23</v>
      </c>
      <c r="O196" s="97" t="s">
        <v>2492</v>
      </c>
      <c r="P196" s="97" t="s">
        <v>1838</v>
      </c>
      <c r="Q196" s="102"/>
      <c r="R196" s="100">
        <v>-2.97</v>
      </c>
      <c r="S196" s="102"/>
      <c r="T196" s="103">
        <v>3</v>
      </c>
      <c r="U196" s="103">
        <v>3</v>
      </c>
      <c r="V196" s="104">
        <v>2.2999999999999998</v>
      </c>
      <c r="W196" s="105">
        <v>0.23</v>
      </c>
      <c r="X196" s="106">
        <v>28</v>
      </c>
      <c r="Y196" s="104">
        <v>0.9</v>
      </c>
      <c r="Z196" s="105">
        <v>0.09</v>
      </c>
      <c r="AA196" s="106">
        <v>11</v>
      </c>
    </row>
    <row r="197" spans="1:27" ht="15.75" customHeight="1" x14ac:dyDescent="0.25">
      <c r="A197" s="96" t="s">
        <v>2490</v>
      </c>
      <c r="B197" s="96" t="s">
        <v>2491</v>
      </c>
      <c r="C197" s="96" t="s">
        <v>1839</v>
      </c>
      <c r="F197" s="97" t="s">
        <v>1839</v>
      </c>
      <c r="G197" s="98">
        <v>53.5</v>
      </c>
      <c r="H197" s="98">
        <v>7.1</v>
      </c>
      <c r="I197" s="98">
        <v>7.1</v>
      </c>
      <c r="J197" s="99">
        <v>0.75</v>
      </c>
      <c r="K197" s="99">
        <v>1.31</v>
      </c>
      <c r="L197" s="100">
        <v>-2.23</v>
      </c>
      <c r="M197" s="101">
        <v>43282</v>
      </c>
      <c r="N197" s="100">
        <v>-2.23</v>
      </c>
      <c r="O197" s="97" t="s">
        <v>2492</v>
      </c>
      <c r="P197" s="97" t="s">
        <v>1839</v>
      </c>
      <c r="Q197" s="102"/>
      <c r="R197" s="100">
        <v>-2.97</v>
      </c>
      <c r="S197" s="102"/>
      <c r="T197" s="103">
        <v>3</v>
      </c>
      <c r="U197" s="103">
        <v>3</v>
      </c>
      <c r="V197" s="104">
        <v>2.2000000000000002</v>
      </c>
      <c r="W197" s="105">
        <v>0.32</v>
      </c>
      <c r="X197" s="106">
        <v>118</v>
      </c>
      <c r="Y197" s="104">
        <v>0.2</v>
      </c>
      <c r="Z197" s="105">
        <v>0.02</v>
      </c>
      <c r="AA197" s="106">
        <v>11</v>
      </c>
    </row>
    <row r="198" spans="1:27" ht="15.75" customHeight="1" x14ac:dyDescent="0.25">
      <c r="A198" s="96" t="s">
        <v>2490</v>
      </c>
      <c r="B198" s="96" t="s">
        <v>2491</v>
      </c>
      <c r="C198" s="96" t="s">
        <v>1840</v>
      </c>
      <c r="F198" s="97" t="s">
        <v>1840</v>
      </c>
      <c r="G198" s="98">
        <v>49</v>
      </c>
      <c r="H198" s="98">
        <v>13</v>
      </c>
      <c r="I198" s="98">
        <v>13</v>
      </c>
      <c r="J198" s="99">
        <v>0.71</v>
      </c>
      <c r="K198" s="99">
        <v>1.25</v>
      </c>
      <c r="L198" s="100">
        <v>-2.23</v>
      </c>
      <c r="M198" s="101">
        <v>43282</v>
      </c>
      <c r="N198" s="100">
        <v>-2.23</v>
      </c>
      <c r="O198" s="97" t="s">
        <v>2492</v>
      </c>
      <c r="P198" s="97" t="s">
        <v>1840</v>
      </c>
      <c r="Q198" s="102"/>
      <c r="R198" s="100">
        <v>-2.97</v>
      </c>
      <c r="S198" s="102"/>
      <c r="T198" s="103">
        <v>3</v>
      </c>
      <c r="U198" s="103">
        <v>3</v>
      </c>
      <c r="V198" s="104">
        <v>4.0999999999999996</v>
      </c>
      <c r="W198" s="105">
        <v>0.32</v>
      </c>
      <c r="X198" s="106">
        <v>201</v>
      </c>
      <c r="Y198" s="104">
        <v>1.6</v>
      </c>
      <c r="Z198" s="105">
        <v>0.12</v>
      </c>
      <c r="AA198" s="106">
        <v>78</v>
      </c>
    </row>
    <row r="199" spans="1:27" ht="15.75" customHeight="1" x14ac:dyDescent="0.25">
      <c r="A199" s="96" t="s">
        <v>2490</v>
      </c>
      <c r="B199" s="96" t="s">
        <v>2491</v>
      </c>
      <c r="C199" s="96" t="s">
        <v>1841</v>
      </c>
      <c r="F199" s="97" t="s">
        <v>1841</v>
      </c>
      <c r="G199" s="98">
        <v>28.5</v>
      </c>
      <c r="H199" s="98">
        <v>7.2</v>
      </c>
      <c r="I199" s="98">
        <v>7.2</v>
      </c>
      <c r="J199" s="99">
        <v>0.64</v>
      </c>
      <c r="K199" s="99">
        <v>1.24</v>
      </c>
      <c r="L199" s="100">
        <v>-2.23</v>
      </c>
      <c r="M199" s="101">
        <v>43282</v>
      </c>
      <c r="N199" s="100">
        <v>-2.23</v>
      </c>
      <c r="O199" s="97" t="s">
        <v>2492</v>
      </c>
      <c r="P199" s="97" t="s">
        <v>1841</v>
      </c>
      <c r="Q199" s="102"/>
      <c r="R199" s="100">
        <v>-2.97</v>
      </c>
      <c r="S199" s="102"/>
      <c r="T199" s="103">
        <v>3</v>
      </c>
      <c r="U199" s="103">
        <v>3</v>
      </c>
      <c r="V199" s="104">
        <v>3.1</v>
      </c>
      <c r="W199" s="105">
        <v>0.44</v>
      </c>
      <c r="X199" s="106">
        <v>88</v>
      </c>
      <c r="Y199" s="104">
        <v>0.4</v>
      </c>
      <c r="Z199" s="105">
        <v>0.05</v>
      </c>
      <c r="AA199" s="106">
        <v>11</v>
      </c>
    </row>
    <row r="200" spans="1:27" ht="15.75" customHeight="1" x14ac:dyDescent="0.25">
      <c r="A200" s="96" t="s">
        <v>2490</v>
      </c>
      <c r="B200" s="96" t="s">
        <v>2491</v>
      </c>
      <c r="C200" s="96" t="s">
        <v>1842</v>
      </c>
      <c r="F200" s="97" t="s">
        <v>1842</v>
      </c>
      <c r="G200" s="98">
        <v>31.5</v>
      </c>
      <c r="H200" s="98">
        <v>10</v>
      </c>
      <c r="I200" s="98">
        <v>10</v>
      </c>
      <c r="J200" s="99">
        <v>0.9</v>
      </c>
      <c r="K200" s="99">
        <v>1.25</v>
      </c>
      <c r="L200" s="100">
        <v>-2.23</v>
      </c>
      <c r="M200" s="101">
        <v>43282</v>
      </c>
      <c r="N200" s="100">
        <v>-2.23</v>
      </c>
      <c r="O200" s="97" t="s">
        <v>2492</v>
      </c>
      <c r="P200" s="97" t="s">
        <v>1842</v>
      </c>
      <c r="Q200" s="102"/>
      <c r="R200" s="100">
        <v>-2.97</v>
      </c>
      <c r="S200" s="102"/>
      <c r="T200" s="103">
        <v>3</v>
      </c>
      <c r="U200" s="103">
        <v>3</v>
      </c>
      <c r="V200" s="104">
        <v>1.5</v>
      </c>
      <c r="W200" s="105">
        <v>0.15</v>
      </c>
      <c r="X200" s="106">
        <v>47</v>
      </c>
      <c r="Y200" s="104">
        <v>0.1</v>
      </c>
      <c r="Z200" s="105">
        <v>0.01</v>
      </c>
      <c r="AA200" s="106">
        <v>3</v>
      </c>
    </row>
    <row r="201" spans="1:27" ht="15.75" customHeight="1" x14ac:dyDescent="0.25">
      <c r="A201" s="96" t="s">
        <v>2490</v>
      </c>
      <c r="B201" s="96" t="s">
        <v>2491</v>
      </c>
      <c r="C201" s="96" t="s">
        <v>1843</v>
      </c>
      <c r="F201" s="97" t="s">
        <v>1843</v>
      </c>
      <c r="G201" s="98">
        <v>28.5</v>
      </c>
      <c r="H201" s="98">
        <v>10</v>
      </c>
      <c r="I201" s="98">
        <v>10</v>
      </c>
      <c r="J201" s="99">
        <v>0.93</v>
      </c>
      <c r="K201" s="99">
        <v>1.38</v>
      </c>
      <c r="L201" s="100">
        <v>-2.23</v>
      </c>
      <c r="M201" s="101">
        <v>43282</v>
      </c>
      <c r="N201" s="100">
        <v>-2.23</v>
      </c>
      <c r="O201" s="97" t="s">
        <v>2492</v>
      </c>
      <c r="P201" s="97" t="s">
        <v>1843</v>
      </c>
      <c r="Q201" s="102"/>
      <c r="R201" s="100">
        <v>-2.97</v>
      </c>
      <c r="S201" s="102"/>
      <c r="T201" s="103">
        <v>3</v>
      </c>
      <c r="U201" s="103">
        <v>3</v>
      </c>
      <c r="V201" s="104">
        <v>2.6</v>
      </c>
      <c r="W201" s="105">
        <v>0.26</v>
      </c>
      <c r="X201" s="106">
        <v>74</v>
      </c>
      <c r="Y201" s="104">
        <v>0</v>
      </c>
      <c r="Z201" s="105">
        <v>0</v>
      </c>
      <c r="AA201" s="106">
        <v>0</v>
      </c>
    </row>
    <row r="202" spans="1:27" ht="15.75" customHeight="1" x14ac:dyDescent="0.25">
      <c r="A202" s="96" t="s">
        <v>2490</v>
      </c>
      <c r="B202" s="96" t="s">
        <v>2491</v>
      </c>
      <c r="C202" s="96" t="s">
        <v>1844</v>
      </c>
      <c r="F202" s="97" t="s">
        <v>1844</v>
      </c>
      <c r="G202" s="98">
        <v>42.5</v>
      </c>
      <c r="H202" s="98">
        <v>20</v>
      </c>
      <c r="I202" s="98">
        <v>20</v>
      </c>
      <c r="J202" s="99">
        <v>0.97</v>
      </c>
      <c r="K202" s="99">
        <v>1.6</v>
      </c>
      <c r="L202" s="100">
        <v>-2.23</v>
      </c>
      <c r="M202" s="101">
        <v>43282</v>
      </c>
      <c r="N202" s="100">
        <v>-2.23</v>
      </c>
      <c r="O202" s="97" t="s">
        <v>2492</v>
      </c>
      <c r="P202" s="97" t="s">
        <v>1844</v>
      </c>
      <c r="Q202" s="102"/>
      <c r="R202" s="100">
        <v>-2.97</v>
      </c>
      <c r="S202" s="102"/>
      <c r="T202" s="103">
        <v>3</v>
      </c>
      <c r="U202" s="103">
        <v>3</v>
      </c>
      <c r="V202" s="104">
        <v>4.4000000000000004</v>
      </c>
      <c r="W202" s="105">
        <v>0.22</v>
      </c>
      <c r="X202" s="106">
        <v>187</v>
      </c>
      <c r="Y202" s="104">
        <v>0.2</v>
      </c>
      <c r="Z202" s="105">
        <v>0.01</v>
      </c>
      <c r="AA202" s="106">
        <v>9</v>
      </c>
    </row>
    <row r="203" spans="1:27" ht="15.75" customHeight="1" x14ac:dyDescent="0.25">
      <c r="A203" s="96" t="s">
        <v>2490</v>
      </c>
      <c r="B203" s="96" t="s">
        <v>2491</v>
      </c>
      <c r="C203" s="96" t="s">
        <v>1845</v>
      </c>
      <c r="F203" s="97" t="s">
        <v>1845</v>
      </c>
      <c r="G203" s="98">
        <v>38</v>
      </c>
      <c r="H203" s="98">
        <v>21.5</v>
      </c>
      <c r="I203" s="98">
        <v>21.5</v>
      </c>
      <c r="J203" s="99">
        <v>0.95</v>
      </c>
      <c r="K203" s="99">
        <v>1.48</v>
      </c>
      <c r="L203" s="100">
        <v>-2.23</v>
      </c>
      <c r="M203" s="101">
        <v>43282</v>
      </c>
      <c r="N203" s="100">
        <v>-2.23</v>
      </c>
      <c r="O203" s="97" t="s">
        <v>2492</v>
      </c>
      <c r="P203" s="97" t="s">
        <v>1845</v>
      </c>
      <c r="Q203" s="102"/>
      <c r="R203" s="100">
        <v>-2.97</v>
      </c>
      <c r="S203" s="102"/>
      <c r="T203" s="103">
        <v>3</v>
      </c>
      <c r="U203" s="103">
        <v>3</v>
      </c>
      <c r="V203" s="104">
        <v>5.5</v>
      </c>
      <c r="W203" s="105">
        <v>0.26</v>
      </c>
      <c r="X203" s="106">
        <v>209</v>
      </c>
      <c r="Y203" s="104">
        <v>0.1</v>
      </c>
      <c r="Z203" s="105">
        <v>0</v>
      </c>
      <c r="AA203" s="106">
        <v>4</v>
      </c>
    </row>
    <row r="204" spans="1:27" ht="15.75" customHeight="1" x14ac:dyDescent="0.25">
      <c r="A204" s="96" t="s">
        <v>2490</v>
      </c>
      <c r="B204" s="96" t="s">
        <v>2491</v>
      </c>
      <c r="C204" s="96" t="s">
        <v>1846</v>
      </c>
      <c r="F204" s="97" t="s">
        <v>1846</v>
      </c>
      <c r="G204" s="98">
        <v>24.5</v>
      </c>
      <c r="H204" s="98">
        <v>8</v>
      </c>
      <c r="I204" s="98">
        <v>8</v>
      </c>
      <c r="J204" s="99">
        <v>0.8</v>
      </c>
      <c r="K204" s="99">
        <v>1.2</v>
      </c>
      <c r="L204" s="100">
        <v>-2.23</v>
      </c>
      <c r="M204" s="101">
        <v>43282</v>
      </c>
      <c r="N204" s="100">
        <v>-2.23</v>
      </c>
      <c r="O204" s="97" t="s">
        <v>2492</v>
      </c>
      <c r="P204" s="97" t="s">
        <v>1846</v>
      </c>
      <c r="Q204" s="102"/>
      <c r="R204" s="100">
        <v>-2.97</v>
      </c>
      <c r="S204" s="102"/>
      <c r="T204" s="103">
        <v>3</v>
      </c>
      <c r="U204" s="103">
        <v>3</v>
      </c>
      <c r="V204" s="104">
        <v>1.5</v>
      </c>
      <c r="W204" s="105">
        <v>0.19</v>
      </c>
      <c r="X204" s="106">
        <v>37</v>
      </c>
      <c r="Y204" s="104">
        <v>0.2</v>
      </c>
      <c r="Z204" s="105">
        <v>0.02</v>
      </c>
      <c r="AA204" s="106">
        <v>5</v>
      </c>
    </row>
    <row r="205" spans="1:27" ht="15.75" customHeight="1" x14ac:dyDescent="0.25">
      <c r="A205" s="96" t="s">
        <v>2490</v>
      </c>
      <c r="B205" s="96" t="s">
        <v>2491</v>
      </c>
      <c r="C205" s="96" t="s">
        <v>1847</v>
      </c>
      <c r="F205" s="97" t="s">
        <v>1847</v>
      </c>
      <c r="G205" s="98">
        <v>12.5</v>
      </c>
      <c r="H205" s="98">
        <v>13.3</v>
      </c>
      <c r="I205" s="98">
        <v>13.3</v>
      </c>
      <c r="J205" s="99">
        <v>1.04</v>
      </c>
      <c r="K205" s="99">
        <v>1.57</v>
      </c>
      <c r="L205" s="100">
        <v>-2.23</v>
      </c>
      <c r="M205" s="101">
        <v>43282</v>
      </c>
      <c r="N205" s="100">
        <v>-2.23</v>
      </c>
      <c r="O205" s="97" t="s">
        <v>2492</v>
      </c>
      <c r="P205" s="97" t="s">
        <v>1847</v>
      </c>
      <c r="Q205" s="102"/>
      <c r="R205" s="100">
        <v>-2.97</v>
      </c>
      <c r="S205" s="102"/>
      <c r="T205" s="103">
        <v>3</v>
      </c>
      <c r="U205" s="103">
        <v>3</v>
      </c>
      <c r="V205" s="104">
        <v>4.5999999999999996</v>
      </c>
      <c r="W205" s="105">
        <v>0.34</v>
      </c>
      <c r="X205" s="106">
        <v>58</v>
      </c>
      <c r="Y205" s="104">
        <v>0</v>
      </c>
      <c r="Z205" s="105">
        <v>0</v>
      </c>
      <c r="AA205" s="106">
        <v>0</v>
      </c>
    </row>
    <row r="206" spans="1:27" ht="15.75" customHeight="1" x14ac:dyDescent="0.25">
      <c r="A206" s="96" t="s">
        <v>2490</v>
      </c>
      <c r="B206" s="96" t="s">
        <v>2491</v>
      </c>
      <c r="C206" s="96" t="s">
        <v>1848</v>
      </c>
      <c r="F206" s="97" t="s">
        <v>1848</v>
      </c>
      <c r="G206" s="98">
        <v>33.5</v>
      </c>
      <c r="H206" s="98">
        <v>10.6</v>
      </c>
      <c r="I206" s="98">
        <v>10.6</v>
      </c>
      <c r="J206" s="99">
        <v>0.96</v>
      </c>
      <c r="K206" s="99">
        <v>1.8</v>
      </c>
      <c r="L206" s="100">
        <v>-2.23</v>
      </c>
      <c r="M206" s="101">
        <v>43282</v>
      </c>
      <c r="N206" s="100">
        <v>-2.23</v>
      </c>
      <c r="O206" s="97" t="s">
        <v>2492</v>
      </c>
      <c r="P206" s="97" t="s">
        <v>1848</v>
      </c>
      <c r="Q206" s="102"/>
      <c r="R206" s="100">
        <v>-2.97</v>
      </c>
      <c r="S206" s="102"/>
      <c r="T206" s="103">
        <v>3</v>
      </c>
      <c r="U206" s="103">
        <v>3</v>
      </c>
      <c r="V206" s="104">
        <v>3.3</v>
      </c>
      <c r="W206" s="105">
        <v>0.32</v>
      </c>
      <c r="X206" s="106">
        <v>111</v>
      </c>
      <c r="Y206" s="104">
        <v>0</v>
      </c>
      <c r="Z206" s="105">
        <v>0</v>
      </c>
      <c r="AA206" s="106">
        <v>0</v>
      </c>
    </row>
    <row r="207" spans="1:27" ht="15.75" customHeight="1" x14ac:dyDescent="0.25">
      <c r="A207" s="96" t="s">
        <v>2490</v>
      </c>
      <c r="B207" s="96" t="s">
        <v>2491</v>
      </c>
      <c r="C207" s="96" t="s">
        <v>1849</v>
      </c>
      <c r="F207" s="97" t="s">
        <v>1849</v>
      </c>
      <c r="G207" s="98">
        <v>30.5</v>
      </c>
      <c r="H207" s="98">
        <v>10.7</v>
      </c>
      <c r="I207" s="98">
        <v>10.7</v>
      </c>
      <c r="J207" s="99">
        <v>1</v>
      </c>
      <c r="K207" s="99">
        <v>1.35</v>
      </c>
      <c r="L207" s="100">
        <v>-2.23</v>
      </c>
      <c r="M207" s="101">
        <v>43282</v>
      </c>
      <c r="N207" s="100">
        <v>-2.23</v>
      </c>
      <c r="O207" s="97" t="s">
        <v>2492</v>
      </c>
      <c r="P207" s="97" t="s">
        <v>1849</v>
      </c>
      <c r="Q207" s="102"/>
      <c r="R207" s="100">
        <v>-2.97</v>
      </c>
      <c r="S207" s="102"/>
      <c r="T207" s="103">
        <v>3</v>
      </c>
      <c r="U207" s="103">
        <v>3</v>
      </c>
      <c r="V207" s="104">
        <v>2.4</v>
      </c>
      <c r="W207" s="105">
        <v>0.22</v>
      </c>
      <c r="X207" s="106">
        <v>73</v>
      </c>
      <c r="Y207" s="104">
        <v>0</v>
      </c>
      <c r="Z207" s="105">
        <v>0</v>
      </c>
      <c r="AA207" s="106">
        <v>0</v>
      </c>
    </row>
    <row r="208" spans="1:27" ht="15.75" customHeight="1" x14ac:dyDescent="0.25">
      <c r="A208" s="96" t="s">
        <v>2490</v>
      </c>
      <c r="B208" s="96" t="s">
        <v>2491</v>
      </c>
      <c r="C208" s="96" t="s">
        <v>1850</v>
      </c>
      <c r="F208" s="97" t="s">
        <v>1850</v>
      </c>
      <c r="G208" s="98">
        <v>34</v>
      </c>
      <c r="H208" s="98">
        <v>9.4</v>
      </c>
      <c r="I208" s="98">
        <v>9.4</v>
      </c>
      <c r="J208" s="99">
        <v>0.98</v>
      </c>
      <c r="K208" s="99">
        <v>1.45</v>
      </c>
      <c r="L208" s="100">
        <v>-2.23</v>
      </c>
      <c r="M208" s="101">
        <v>43282</v>
      </c>
      <c r="N208" s="100">
        <v>-2.23</v>
      </c>
      <c r="O208" s="97" t="s">
        <v>2492</v>
      </c>
      <c r="P208" s="97" t="s">
        <v>1850</v>
      </c>
      <c r="Q208" s="102"/>
      <c r="R208" s="100">
        <v>-2.97</v>
      </c>
      <c r="S208" s="102"/>
      <c r="T208" s="103">
        <v>3</v>
      </c>
      <c r="U208" s="103">
        <v>3</v>
      </c>
      <c r="V208" s="104">
        <v>2.2999999999999998</v>
      </c>
      <c r="W208" s="105">
        <v>0.25</v>
      </c>
      <c r="X208" s="106">
        <v>78</v>
      </c>
      <c r="Y208" s="104">
        <v>0</v>
      </c>
      <c r="Z208" s="105">
        <v>0.01</v>
      </c>
      <c r="AA208" s="106">
        <v>0</v>
      </c>
    </row>
    <row r="209" spans="1:27" ht="15.75" customHeight="1" x14ac:dyDescent="0.25">
      <c r="A209" s="96" t="s">
        <v>2490</v>
      </c>
      <c r="B209" s="96" t="s">
        <v>2491</v>
      </c>
      <c r="C209" s="96" t="s">
        <v>1851</v>
      </c>
      <c r="F209" s="97" t="s">
        <v>1851</v>
      </c>
      <c r="G209" s="98">
        <v>55</v>
      </c>
      <c r="H209" s="98">
        <v>10.4</v>
      </c>
      <c r="I209" s="98">
        <v>10.4</v>
      </c>
      <c r="J209" s="99">
        <v>0.94</v>
      </c>
      <c r="K209" s="99">
        <v>1.32</v>
      </c>
      <c r="L209" s="100">
        <v>-2.23</v>
      </c>
      <c r="M209" s="101">
        <v>43282</v>
      </c>
      <c r="N209" s="100">
        <v>-2.23</v>
      </c>
      <c r="O209" s="97" t="s">
        <v>2492</v>
      </c>
      <c r="P209" s="97" t="s">
        <v>1851</v>
      </c>
      <c r="Q209" s="102"/>
      <c r="R209" s="100">
        <v>-2.97</v>
      </c>
      <c r="S209" s="102"/>
      <c r="T209" s="103">
        <v>3</v>
      </c>
      <c r="U209" s="103">
        <v>3</v>
      </c>
      <c r="V209" s="104">
        <v>2.4</v>
      </c>
      <c r="W209" s="105">
        <v>0.23</v>
      </c>
      <c r="X209" s="106">
        <v>132</v>
      </c>
      <c r="Y209" s="104">
        <v>0</v>
      </c>
      <c r="Z209" s="105">
        <v>0</v>
      </c>
      <c r="AA209" s="106">
        <v>0</v>
      </c>
    </row>
    <row r="210" spans="1:27" ht="15.75" customHeight="1" x14ac:dyDescent="0.25">
      <c r="A210" s="96" t="s">
        <v>2490</v>
      </c>
      <c r="B210" s="96" t="s">
        <v>2491</v>
      </c>
      <c r="C210" s="96" t="s">
        <v>1852</v>
      </c>
      <c r="F210" s="97" t="s">
        <v>1852</v>
      </c>
      <c r="G210" s="98">
        <v>35</v>
      </c>
      <c r="H210" s="98">
        <v>10.8</v>
      </c>
      <c r="I210" s="98">
        <v>10.8</v>
      </c>
      <c r="J210" s="99">
        <v>0.9</v>
      </c>
      <c r="K210" s="99">
        <v>1.21</v>
      </c>
      <c r="L210" s="100">
        <v>-2.23</v>
      </c>
      <c r="M210" s="101">
        <v>43282</v>
      </c>
      <c r="N210" s="100">
        <v>-2.23</v>
      </c>
      <c r="O210" s="97" t="s">
        <v>2492</v>
      </c>
      <c r="P210" s="97" t="s">
        <v>1852</v>
      </c>
      <c r="Q210" s="102"/>
      <c r="R210" s="100">
        <v>-2.97</v>
      </c>
      <c r="S210" s="102"/>
      <c r="T210" s="103">
        <v>3</v>
      </c>
      <c r="U210" s="103">
        <v>3</v>
      </c>
      <c r="V210" s="104">
        <v>2.4</v>
      </c>
      <c r="W210" s="105">
        <v>0.22</v>
      </c>
      <c r="X210" s="106">
        <v>84</v>
      </c>
      <c r="Y210" s="104">
        <v>0.4</v>
      </c>
      <c r="Z210" s="105">
        <v>0.04</v>
      </c>
      <c r="AA210" s="106">
        <v>14</v>
      </c>
    </row>
    <row r="211" spans="1:27" ht="15.75" customHeight="1" x14ac:dyDescent="0.25">
      <c r="A211" s="96" t="s">
        <v>2490</v>
      </c>
      <c r="B211" s="96" t="s">
        <v>2491</v>
      </c>
      <c r="C211" s="96" t="s">
        <v>1853</v>
      </c>
      <c r="F211" s="97" t="s">
        <v>1853</v>
      </c>
      <c r="G211" s="98">
        <v>30.5</v>
      </c>
      <c r="H211" s="98">
        <v>10.5</v>
      </c>
      <c r="I211" s="98">
        <v>10.5</v>
      </c>
      <c r="J211" s="99">
        <v>0.9</v>
      </c>
      <c r="K211" s="99">
        <v>1.22</v>
      </c>
      <c r="L211" s="100">
        <v>-2.23</v>
      </c>
      <c r="M211" s="101">
        <v>43282</v>
      </c>
      <c r="N211" s="100">
        <v>-2.23</v>
      </c>
      <c r="O211" s="97" t="s">
        <v>2492</v>
      </c>
      <c r="P211" s="97" t="s">
        <v>1853</v>
      </c>
      <c r="Q211" s="102"/>
      <c r="R211" s="100">
        <v>-2.97</v>
      </c>
      <c r="S211" s="102"/>
      <c r="T211" s="103">
        <v>3</v>
      </c>
      <c r="U211" s="103">
        <v>3</v>
      </c>
      <c r="V211" s="104">
        <v>2.5</v>
      </c>
      <c r="W211" s="105">
        <v>0.24</v>
      </c>
      <c r="X211" s="106">
        <v>76</v>
      </c>
      <c r="Y211" s="104">
        <v>0</v>
      </c>
      <c r="Z211" s="105">
        <v>0</v>
      </c>
      <c r="AA211" s="106">
        <v>0</v>
      </c>
    </row>
    <row r="212" spans="1:27" ht="15.75" customHeight="1" x14ac:dyDescent="0.25">
      <c r="A212" s="96" t="s">
        <v>2490</v>
      </c>
      <c r="B212" s="96" t="s">
        <v>2491</v>
      </c>
      <c r="C212" s="96" t="s">
        <v>1854</v>
      </c>
      <c r="F212" s="97" t="s">
        <v>1854</v>
      </c>
      <c r="G212" s="98">
        <v>55</v>
      </c>
      <c r="H212" s="98">
        <v>10.3</v>
      </c>
      <c r="I212" s="98">
        <v>10.3</v>
      </c>
      <c r="J212" s="99">
        <v>0.85</v>
      </c>
      <c r="K212" s="99">
        <v>1.22</v>
      </c>
      <c r="L212" s="100">
        <v>-2.23</v>
      </c>
      <c r="M212" s="101">
        <v>43282</v>
      </c>
      <c r="N212" s="100">
        <v>-2.23</v>
      </c>
      <c r="O212" s="97" t="s">
        <v>2492</v>
      </c>
      <c r="P212" s="97" t="s">
        <v>1854</v>
      </c>
      <c r="Q212" s="102"/>
      <c r="R212" s="100">
        <v>-2.97</v>
      </c>
      <c r="S212" s="102"/>
      <c r="T212" s="103">
        <v>3</v>
      </c>
      <c r="U212" s="103">
        <v>3</v>
      </c>
      <c r="V212" s="104">
        <v>3</v>
      </c>
      <c r="W212" s="105">
        <v>0.28999999999999998</v>
      </c>
      <c r="X212" s="106">
        <v>165</v>
      </c>
      <c r="Y212" s="104">
        <v>0.2</v>
      </c>
      <c r="Z212" s="105">
        <v>0.02</v>
      </c>
      <c r="AA212" s="106">
        <v>11</v>
      </c>
    </row>
    <row r="213" spans="1:27" ht="15.75" customHeight="1" x14ac:dyDescent="0.25">
      <c r="A213" s="96" t="s">
        <v>2490</v>
      </c>
      <c r="B213" s="96" t="s">
        <v>2491</v>
      </c>
      <c r="C213" s="96" t="s">
        <v>1855</v>
      </c>
      <c r="F213" s="97" t="s">
        <v>1855</v>
      </c>
      <c r="G213" s="98">
        <v>52</v>
      </c>
      <c r="H213" s="98">
        <v>15.7</v>
      </c>
      <c r="I213" s="98">
        <v>15.7</v>
      </c>
      <c r="J213" s="99">
        <v>0.84</v>
      </c>
      <c r="K213" s="99">
        <v>1.3</v>
      </c>
      <c r="L213" s="100">
        <v>-2.23</v>
      </c>
      <c r="M213" s="101">
        <v>43282</v>
      </c>
      <c r="N213" s="100">
        <v>-2.23</v>
      </c>
      <c r="O213" s="97" t="s">
        <v>2492</v>
      </c>
      <c r="P213" s="97" t="s">
        <v>1855</v>
      </c>
      <c r="Q213" s="102"/>
      <c r="R213" s="100">
        <v>-2.97</v>
      </c>
      <c r="S213" s="102"/>
      <c r="T213" s="103">
        <v>3</v>
      </c>
      <c r="U213" s="103">
        <v>3</v>
      </c>
      <c r="V213" s="104">
        <v>4.8</v>
      </c>
      <c r="W213" s="105">
        <v>0.31</v>
      </c>
      <c r="X213" s="106">
        <v>250</v>
      </c>
      <c r="Y213" s="104">
        <v>0.8</v>
      </c>
      <c r="Z213" s="105">
        <v>0.05</v>
      </c>
      <c r="AA213" s="106">
        <v>42</v>
      </c>
    </row>
    <row r="214" spans="1:27" ht="15.75" customHeight="1" x14ac:dyDescent="0.25">
      <c r="A214" s="96" t="s">
        <v>2490</v>
      </c>
      <c r="B214" s="96" t="s">
        <v>2491</v>
      </c>
      <c r="C214" s="96" t="s">
        <v>1856</v>
      </c>
      <c r="F214" s="97" t="s">
        <v>1856</v>
      </c>
      <c r="G214" s="98">
        <v>50</v>
      </c>
      <c r="H214" s="98">
        <v>15.1</v>
      </c>
      <c r="I214" s="98">
        <v>15.1</v>
      </c>
      <c r="J214" s="99">
        <v>0.89</v>
      </c>
      <c r="K214" s="99">
        <v>1.26</v>
      </c>
      <c r="L214" s="100">
        <v>-2.23</v>
      </c>
      <c r="M214" s="101">
        <v>43282</v>
      </c>
      <c r="N214" s="100">
        <v>-2.23</v>
      </c>
      <c r="O214" s="97" t="s">
        <v>2492</v>
      </c>
      <c r="P214" s="97" t="s">
        <v>1856</v>
      </c>
      <c r="Q214" s="102"/>
      <c r="R214" s="100">
        <v>-2.97</v>
      </c>
      <c r="S214" s="102"/>
      <c r="T214" s="103">
        <v>3</v>
      </c>
      <c r="U214" s="103">
        <v>3</v>
      </c>
      <c r="V214" s="104">
        <v>3.2</v>
      </c>
      <c r="W214" s="105">
        <v>0.21</v>
      </c>
      <c r="X214" s="106">
        <v>160</v>
      </c>
      <c r="Y214" s="104">
        <v>0.1</v>
      </c>
      <c r="Z214" s="105">
        <v>0.01</v>
      </c>
      <c r="AA214" s="106">
        <v>5</v>
      </c>
    </row>
    <row r="215" spans="1:27" ht="15.75" customHeight="1" x14ac:dyDescent="0.25">
      <c r="A215" s="96" t="s">
        <v>2490</v>
      </c>
      <c r="B215" s="96" t="s">
        <v>2491</v>
      </c>
      <c r="C215" s="96" t="s">
        <v>1857</v>
      </c>
      <c r="F215" s="97" t="s">
        <v>1857</v>
      </c>
      <c r="G215" s="98">
        <v>42.5</v>
      </c>
      <c r="H215" s="98">
        <v>14.6</v>
      </c>
      <c r="I215" s="98">
        <v>14.6</v>
      </c>
      <c r="J215" s="99">
        <v>0.87</v>
      </c>
      <c r="K215" s="99">
        <v>1.36</v>
      </c>
      <c r="L215" s="100">
        <v>-2.23</v>
      </c>
      <c r="M215" s="101">
        <v>43282</v>
      </c>
      <c r="N215" s="100">
        <v>-2.23</v>
      </c>
      <c r="O215" s="97" t="s">
        <v>2492</v>
      </c>
      <c r="P215" s="97" t="s">
        <v>1857</v>
      </c>
      <c r="Q215" s="102"/>
      <c r="R215" s="100">
        <v>-2.97</v>
      </c>
      <c r="S215" s="102"/>
      <c r="T215" s="103">
        <v>3</v>
      </c>
      <c r="U215" s="103">
        <v>3</v>
      </c>
      <c r="V215" s="104">
        <v>4.9000000000000004</v>
      </c>
      <c r="W215" s="105">
        <v>0.34</v>
      </c>
      <c r="X215" s="106">
        <v>208</v>
      </c>
      <c r="Y215" s="104">
        <v>0.3</v>
      </c>
      <c r="Z215" s="105">
        <v>0.02</v>
      </c>
      <c r="AA215" s="106">
        <v>13</v>
      </c>
    </row>
    <row r="216" spans="1:27" ht="15.75" customHeight="1" x14ac:dyDescent="0.25">
      <c r="A216" s="96" t="s">
        <v>2490</v>
      </c>
      <c r="B216" s="96" t="s">
        <v>2491</v>
      </c>
      <c r="C216" s="96" t="s">
        <v>1858</v>
      </c>
      <c r="F216" s="97" t="s">
        <v>1858</v>
      </c>
      <c r="G216" s="98">
        <v>15</v>
      </c>
      <c r="H216" s="98">
        <v>7.2</v>
      </c>
      <c r="I216" s="98">
        <v>7.2</v>
      </c>
      <c r="J216" s="99">
        <v>0.84</v>
      </c>
      <c r="K216" s="99">
        <v>0.98</v>
      </c>
      <c r="L216" s="100">
        <v>-2.2000000000000002</v>
      </c>
      <c r="M216" s="101">
        <v>43282</v>
      </c>
      <c r="N216" s="100">
        <v>-2.2000000000000002</v>
      </c>
      <c r="O216" s="97" t="s">
        <v>2492</v>
      </c>
      <c r="P216" s="97" t="s">
        <v>1858</v>
      </c>
      <c r="Q216" s="102"/>
      <c r="R216" s="100">
        <v>-2.97</v>
      </c>
      <c r="S216" s="102"/>
      <c r="T216" s="103">
        <v>3</v>
      </c>
      <c r="U216" s="103">
        <v>3</v>
      </c>
      <c r="V216" s="104">
        <v>0.7</v>
      </c>
      <c r="W216" s="105">
        <v>0.1</v>
      </c>
      <c r="X216" s="106">
        <v>11</v>
      </c>
      <c r="Y216" s="104">
        <v>0</v>
      </c>
      <c r="Z216" s="105">
        <v>0</v>
      </c>
      <c r="AA216" s="106">
        <v>0</v>
      </c>
    </row>
    <row r="217" spans="1:27" ht="15.75" customHeight="1" x14ac:dyDescent="0.25">
      <c r="A217" s="96" t="s">
        <v>2490</v>
      </c>
      <c r="B217" s="96" t="s">
        <v>2491</v>
      </c>
      <c r="C217" s="96" t="s">
        <v>1859</v>
      </c>
      <c r="F217" s="97" t="s">
        <v>1859</v>
      </c>
      <c r="G217" s="98">
        <v>31</v>
      </c>
      <c r="H217" s="98">
        <v>7.1</v>
      </c>
      <c r="I217" s="98">
        <v>7.1</v>
      </c>
      <c r="J217" s="99">
        <v>0.8</v>
      </c>
      <c r="K217" s="99">
        <v>1</v>
      </c>
      <c r="L217" s="100">
        <v>-2.2000000000000002</v>
      </c>
      <c r="M217" s="101">
        <v>43282</v>
      </c>
      <c r="N217" s="100">
        <v>-2.2000000000000002</v>
      </c>
      <c r="O217" s="97" t="s">
        <v>2492</v>
      </c>
      <c r="P217" s="97" t="s">
        <v>1859</v>
      </c>
      <c r="Q217" s="102"/>
      <c r="R217" s="100">
        <v>-2.97</v>
      </c>
      <c r="S217" s="102"/>
      <c r="T217" s="103">
        <v>3</v>
      </c>
      <c r="U217" s="103">
        <v>3</v>
      </c>
      <c r="V217" s="104">
        <v>0.9</v>
      </c>
      <c r="W217" s="105">
        <v>0.13</v>
      </c>
      <c r="X217" s="106">
        <v>28</v>
      </c>
      <c r="Y217" s="104">
        <v>0</v>
      </c>
      <c r="Z217" s="105">
        <v>0</v>
      </c>
      <c r="AA217" s="106">
        <v>0</v>
      </c>
    </row>
    <row r="218" spans="1:27" ht="15.75" customHeight="1" x14ac:dyDescent="0.25">
      <c r="A218" s="96" t="s">
        <v>2490</v>
      </c>
      <c r="B218" s="96" t="s">
        <v>2491</v>
      </c>
      <c r="C218" s="96" t="s">
        <v>1860</v>
      </c>
      <c r="F218" s="97" t="s">
        <v>1860</v>
      </c>
      <c r="G218" s="98">
        <v>27.5</v>
      </c>
      <c r="H218" s="98">
        <v>6.9</v>
      </c>
      <c r="I218" s="98">
        <v>6.9</v>
      </c>
      <c r="J218" s="99">
        <v>0.87</v>
      </c>
      <c r="K218" s="99">
        <v>1.2</v>
      </c>
      <c r="L218" s="100">
        <v>-2.2000000000000002</v>
      </c>
      <c r="M218" s="101">
        <v>43282</v>
      </c>
      <c r="N218" s="100">
        <v>-2.2000000000000002</v>
      </c>
      <c r="O218" s="97" t="s">
        <v>2492</v>
      </c>
      <c r="P218" s="97" t="s">
        <v>1860</v>
      </c>
      <c r="Q218" s="102"/>
      <c r="R218" s="100">
        <v>-2.97</v>
      </c>
      <c r="S218" s="102"/>
      <c r="T218" s="103">
        <v>3</v>
      </c>
      <c r="U218" s="103">
        <v>3</v>
      </c>
      <c r="V218" s="104">
        <v>1.2</v>
      </c>
      <c r="W218" s="105">
        <v>0.17</v>
      </c>
      <c r="X218" s="106">
        <v>33</v>
      </c>
      <c r="Y218" s="104">
        <v>0.1</v>
      </c>
      <c r="Z218" s="105">
        <v>0.02</v>
      </c>
      <c r="AA218" s="106">
        <v>3</v>
      </c>
    </row>
    <row r="219" spans="1:27" ht="15.75" customHeight="1" x14ac:dyDescent="0.25">
      <c r="A219" s="96" t="s">
        <v>2490</v>
      </c>
      <c r="B219" s="96" t="s">
        <v>2491</v>
      </c>
      <c r="C219" s="96" t="s">
        <v>1861</v>
      </c>
      <c r="F219" s="97" t="s">
        <v>1861</v>
      </c>
      <c r="G219" s="98">
        <v>44</v>
      </c>
      <c r="H219" s="98">
        <v>11.8</v>
      </c>
      <c r="I219" s="98">
        <v>11.8</v>
      </c>
      <c r="J219" s="99">
        <v>0.86</v>
      </c>
      <c r="K219" s="99">
        <v>1.28</v>
      </c>
      <c r="L219" s="100">
        <v>-2.2000000000000002</v>
      </c>
      <c r="M219" s="101">
        <v>43282</v>
      </c>
      <c r="N219" s="100">
        <v>-2.2000000000000002</v>
      </c>
      <c r="O219" s="97" t="s">
        <v>2492</v>
      </c>
      <c r="P219" s="97" t="s">
        <v>1861</v>
      </c>
      <c r="Q219" s="102"/>
      <c r="R219" s="100">
        <v>-2.97</v>
      </c>
      <c r="S219" s="102"/>
      <c r="T219" s="103">
        <v>3</v>
      </c>
      <c r="U219" s="103">
        <v>3</v>
      </c>
      <c r="V219" s="104">
        <v>2.4</v>
      </c>
      <c r="W219" s="105">
        <v>0.21</v>
      </c>
      <c r="X219" s="106">
        <v>106</v>
      </c>
      <c r="Y219" s="104">
        <v>0.6</v>
      </c>
      <c r="Z219" s="105">
        <v>0.05</v>
      </c>
      <c r="AA219" s="106">
        <v>26</v>
      </c>
    </row>
    <row r="220" spans="1:27" ht="15.75" customHeight="1" x14ac:dyDescent="0.25">
      <c r="A220" s="96" t="s">
        <v>2490</v>
      </c>
      <c r="B220" s="96" t="s">
        <v>2491</v>
      </c>
      <c r="C220" s="96" t="s">
        <v>1862</v>
      </c>
      <c r="F220" s="97" t="s">
        <v>1862</v>
      </c>
      <c r="G220" s="98">
        <v>48</v>
      </c>
      <c r="H220" s="98">
        <v>8.6</v>
      </c>
      <c r="I220" s="98">
        <v>8.6</v>
      </c>
      <c r="J220" s="99">
        <v>0.85</v>
      </c>
      <c r="K220" s="99">
        <v>1.1200000000000001</v>
      </c>
      <c r="L220" s="100">
        <v>-2.2000000000000002</v>
      </c>
      <c r="M220" s="101">
        <v>43282</v>
      </c>
      <c r="N220" s="100">
        <v>-2.2000000000000002</v>
      </c>
      <c r="O220" s="97" t="s">
        <v>2492</v>
      </c>
      <c r="P220" s="97" t="s">
        <v>1862</v>
      </c>
      <c r="Q220" s="102"/>
      <c r="R220" s="100">
        <v>-2.97</v>
      </c>
      <c r="S220" s="102"/>
      <c r="T220" s="103">
        <v>3</v>
      </c>
      <c r="U220" s="103">
        <v>3</v>
      </c>
      <c r="V220" s="104">
        <v>1.7</v>
      </c>
      <c r="W220" s="105">
        <v>0.2</v>
      </c>
      <c r="X220" s="106">
        <v>82</v>
      </c>
      <c r="Y220" s="104">
        <v>0.4</v>
      </c>
      <c r="Z220" s="105">
        <v>0.05</v>
      </c>
      <c r="AA220" s="106">
        <v>19</v>
      </c>
    </row>
    <row r="221" spans="1:27" ht="15.75" customHeight="1" x14ac:dyDescent="0.25">
      <c r="A221" s="96" t="s">
        <v>2490</v>
      </c>
      <c r="B221" s="96" t="s">
        <v>2491</v>
      </c>
      <c r="C221" s="96" t="s">
        <v>1863</v>
      </c>
      <c r="F221" s="97" t="s">
        <v>1863</v>
      </c>
      <c r="G221" s="98">
        <v>19.5</v>
      </c>
      <c r="H221" s="98">
        <v>7.5</v>
      </c>
      <c r="I221" s="98">
        <v>7.5</v>
      </c>
      <c r="J221" s="99">
        <v>0.79</v>
      </c>
      <c r="K221" s="99">
        <v>0.9</v>
      </c>
      <c r="L221" s="100">
        <v>-2.2000000000000002</v>
      </c>
      <c r="M221" s="101">
        <v>43282</v>
      </c>
      <c r="N221" s="100">
        <v>-2.2000000000000002</v>
      </c>
      <c r="O221" s="97" t="s">
        <v>2492</v>
      </c>
      <c r="P221" s="97" t="s">
        <v>1863</v>
      </c>
      <c r="Q221" s="102"/>
      <c r="R221" s="100">
        <v>-2.97</v>
      </c>
      <c r="S221" s="102"/>
      <c r="T221" s="103">
        <v>3</v>
      </c>
      <c r="U221" s="103">
        <v>3</v>
      </c>
      <c r="V221" s="104">
        <v>0.7</v>
      </c>
      <c r="W221" s="105">
        <v>0.1</v>
      </c>
      <c r="X221" s="106">
        <v>14</v>
      </c>
      <c r="Y221" s="104">
        <v>0.2</v>
      </c>
      <c r="Z221" s="105">
        <v>0.02</v>
      </c>
      <c r="AA221" s="106">
        <v>4</v>
      </c>
    </row>
    <row r="222" spans="1:27" ht="15.75" customHeight="1" x14ac:dyDescent="0.25">
      <c r="A222" s="96" t="s">
        <v>2490</v>
      </c>
      <c r="B222" s="96" t="s">
        <v>2491</v>
      </c>
      <c r="C222" s="96" t="s">
        <v>1864</v>
      </c>
      <c r="F222" s="97" t="s">
        <v>1864</v>
      </c>
      <c r="G222" s="98">
        <v>14</v>
      </c>
      <c r="H222" s="98">
        <v>6.9</v>
      </c>
      <c r="I222" s="98">
        <v>6.9</v>
      </c>
      <c r="J222" s="99">
        <v>0.72</v>
      </c>
      <c r="K222" s="99">
        <v>1</v>
      </c>
      <c r="L222" s="100">
        <v>-2.2000000000000002</v>
      </c>
      <c r="M222" s="101">
        <v>43282</v>
      </c>
      <c r="N222" s="100">
        <v>-2.2000000000000002</v>
      </c>
      <c r="O222" s="97" t="s">
        <v>2492</v>
      </c>
      <c r="P222" s="97" t="s">
        <v>1864</v>
      </c>
      <c r="Q222" s="102"/>
      <c r="R222" s="100">
        <v>-2.97</v>
      </c>
      <c r="S222" s="102"/>
      <c r="T222" s="103">
        <v>3</v>
      </c>
      <c r="U222" s="103">
        <v>3</v>
      </c>
      <c r="V222" s="104">
        <v>1.1000000000000001</v>
      </c>
      <c r="W222" s="105">
        <v>0.16</v>
      </c>
      <c r="X222" s="106">
        <v>15</v>
      </c>
      <c r="Y222" s="104">
        <v>0.5</v>
      </c>
      <c r="Z222" s="105">
        <v>7.0000000000000007E-2</v>
      </c>
      <c r="AA222" s="106">
        <v>7</v>
      </c>
    </row>
    <row r="223" spans="1:27" ht="15.75" customHeight="1" x14ac:dyDescent="0.25">
      <c r="A223" s="96" t="s">
        <v>2490</v>
      </c>
      <c r="B223" s="96" t="s">
        <v>2491</v>
      </c>
      <c r="C223" s="96" t="s">
        <v>1865</v>
      </c>
      <c r="F223" s="97" t="s">
        <v>1865</v>
      </c>
      <c r="G223" s="98">
        <v>41</v>
      </c>
      <c r="H223" s="98">
        <v>5.9</v>
      </c>
      <c r="I223" s="98">
        <v>5.9</v>
      </c>
      <c r="J223" s="99">
        <v>0.8</v>
      </c>
      <c r="K223" s="99">
        <v>1.1399999999999999</v>
      </c>
      <c r="L223" s="100">
        <v>-2.2000000000000002</v>
      </c>
      <c r="M223" s="101">
        <v>43282</v>
      </c>
      <c r="N223" s="100">
        <v>-2.2000000000000002</v>
      </c>
      <c r="O223" s="97" t="s">
        <v>2492</v>
      </c>
      <c r="P223" s="97" t="s">
        <v>1865</v>
      </c>
      <c r="Q223" s="102"/>
      <c r="R223" s="100">
        <v>-2.97</v>
      </c>
      <c r="S223" s="102"/>
      <c r="T223" s="103">
        <v>3</v>
      </c>
      <c r="U223" s="103">
        <v>3</v>
      </c>
      <c r="V223" s="104">
        <v>0.9</v>
      </c>
      <c r="W223" s="105">
        <v>0.15</v>
      </c>
      <c r="X223" s="106">
        <v>37</v>
      </c>
      <c r="Y223" s="104">
        <v>0</v>
      </c>
      <c r="Z223" s="105">
        <v>0</v>
      </c>
      <c r="AA223" s="106">
        <v>0</v>
      </c>
    </row>
    <row r="224" spans="1:27" ht="15.75" customHeight="1" x14ac:dyDescent="0.25">
      <c r="A224" s="96" t="s">
        <v>2490</v>
      </c>
      <c r="B224" s="96" t="s">
        <v>2491</v>
      </c>
      <c r="C224" s="96" t="s">
        <v>1866</v>
      </c>
      <c r="F224" s="97" t="s">
        <v>1866</v>
      </c>
      <c r="G224" s="98">
        <v>41.5</v>
      </c>
      <c r="H224" s="98">
        <v>5.9</v>
      </c>
      <c r="I224" s="98">
        <v>5.9</v>
      </c>
      <c r="J224" s="99">
        <v>0.92</v>
      </c>
      <c r="K224" s="99">
        <v>1.23</v>
      </c>
      <c r="L224" s="100">
        <v>-2.2000000000000002</v>
      </c>
      <c r="M224" s="101">
        <v>43282</v>
      </c>
      <c r="N224" s="100">
        <v>-2.2000000000000002</v>
      </c>
      <c r="O224" s="97" t="s">
        <v>2492</v>
      </c>
      <c r="P224" s="97" t="s">
        <v>1866</v>
      </c>
      <c r="Q224" s="102"/>
      <c r="R224" s="100">
        <v>-2.97</v>
      </c>
      <c r="S224" s="102"/>
      <c r="T224" s="103">
        <v>3</v>
      </c>
      <c r="U224" s="103">
        <v>3</v>
      </c>
      <c r="V224" s="104">
        <v>1.1000000000000001</v>
      </c>
      <c r="W224" s="105">
        <v>0.19</v>
      </c>
      <c r="X224" s="106">
        <v>46</v>
      </c>
      <c r="Y224" s="104">
        <v>0</v>
      </c>
      <c r="Z224" s="105">
        <v>0</v>
      </c>
      <c r="AA224" s="106">
        <v>0</v>
      </c>
    </row>
    <row r="225" spans="1:27" ht="15.75" customHeight="1" x14ac:dyDescent="0.25">
      <c r="A225" s="96" t="s">
        <v>2490</v>
      </c>
      <c r="B225" s="96" t="s">
        <v>2491</v>
      </c>
      <c r="C225" s="96" t="s">
        <v>1867</v>
      </c>
      <c r="F225" s="97" t="s">
        <v>1867</v>
      </c>
      <c r="G225" s="98">
        <v>35.5</v>
      </c>
      <c r="H225" s="98">
        <v>7.1</v>
      </c>
      <c r="I225" s="98">
        <v>7.1</v>
      </c>
      <c r="J225" s="99">
        <v>0.94</v>
      </c>
      <c r="K225" s="99">
        <v>1.1499999999999999</v>
      </c>
      <c r="L225" s="100">
        <v>-2.2000000000000002</v>
      </c>
      <c r="M225" s="101">
        <v>43282</v>
      </c>
      <c r="N225" s="100">
        <v>-2.2000000000000002</v>
      </c>
      <c r="O225" s="97" t="s">
        <v>2492</v>
      </c>
      <c r="P225" s="97" t="s">
        <v>1867</v>
      </c>
      <c r="Q225" s="102"/>
      <c r="R225" s="100">
        <v>-2.97</v>
      </c>
      <c r="S225" s="102"/>
      <c r="T225" s="103">
        <v>3</v>
      </c>
      <c r="U225" s="103">
        <v>3</v>
      </c>
      <c r="V225" s="104">
        <v>1.5</v>
      </c>
      <c r="W225" s="105">
        <v>0.21</v>
      </c>
      <c r="X225" s="106">
        <v>53</v>
      </c>
      <c r="Y225" s="104">
        <v>0.2</v>
      </c>
      <c r="Z225" s="105">
        <v>0.03</v>
      </c>
      <c r="AA225" s="106">
        <v>7</v>
      </c>
    </row>
    <row r="226" spans="1:27" ht="15.75" customHeight="1" x14ac:dyDescent="0.25">
      <c r="A226" s="96" t="s">
        <v>2490</v>
      </c>
      <c r="B226" s="96" t="s">
        <v>2491</v>
      </c>
      <c r="C226" s="96" t="s">
        <v>1868</v>
      </c>
      <c r="F226" s="97" t="s">
        <v>1868</v>
      </c>
      <c r="G226" s="98">
        <v>36</v>
      </c>
      <c r="H226" s="98">
        <v>7.9</v>
      </c>
      <c r="I226" s="98">
        <v>7.9</v>
      </c>
      <c r="J226" s="99">
        <v>0.89</v>
      </c>
      <c r="K226" s="99">
        <v>1.1299999999999999</v>
      </c>
      <c r="L226" s="100">
        <v>-2.2000000000000002</v>
      </c>
      <c r="M226" s="101">
        <v>43282</v>
      </c>
      <c r="N226" s="100">
        <v>-2.2000000000000002</v>
      </c>
      <c r="O226" s="97" t="s">
        <v>2492</v>
      </c>
      <c r="P226" s="97" t="s">
        <v>1868</v>
      </c>
      <c r="Q226" s="102"/>
      <c r="R226" s="100">
        <v>-2.97</v>
      </c>
      <c r="S226" s="102"/>
      <c r="T226" s="103">
        <v>3</v>
      </c>
      <c r="U226" s="103">
        <v>3</v>
      </c>
      <c r="V226" s="104">
        <v>1.1000000000000001</v>
      </c>
      <c r="W226" s="105">
        <v>0.14000000000000001</v>
      </c>
      <c r="X226" s="106">
        <v>40</v>
      </c>
      <c r="Y226" s="104">
        <v>0</v>
      </c>
      <c r="Z226" s="105">
        <v>0</v>
      </c>
      <c r="AA226" s="106">
        <v>0</v>
      </c>
    </row>
    <row r="227" spans="1:27" ht="15.75" customHeight="1" x14ac:dyDescent="0.25">
      <c r="A227" s="96" t="s">
        <v>2490</v>
      </c>
      <c r="B227" s="96" t="s">
        <v>2491</v>
      </c>
      <c r="C227" s="96" t="s">
        <v>1869</v>
      </c>
      <c r="F227" s="97" t="s">
        <v>1869</v>
      </c>
      <c r="G227" s="98">
        <v>22</v>
      </c>
      <c r="H227" s="98">
        <v>10.7</v>
      </c>
      <c r="I227" s="98">
        <v>10.7</v>
      </c>
      <c r="J227" s="99">
        <v>0.83</v>
      </c>
      <c r="K227" s="99">
        <v>1.19</v>
      </c>
      <c r="L227" s="100">
        <v>-2.2000000000000002</v>
      </c>
      <c r="M227" s="101">
        <v>43282</v>
      </c>
      <c r="N227" s="100">
        <v>-2.2000000000000002</v>
      </c>
      <c r="O227" s="97" t="s">
        <v>2492</v>
      </c>
      <c r="P227" s="97" t="s">
        <v>1869</v>
      </c>
      <c r="Q227" s="102"/>
      <c r="R227" s="100">
        <v>-2.97</v>
      </c>
      <c r="S227" s="102"/>
      <c r="T227" s="103">
        <v>3</v>
      </c>
      <c r="U227" s="103">
        <v>3</v>
      </c>
      <c r="V227" s="104">
        <v>2.2999999999999998</v>
      </c>
      <c r="W227" s="105">
        <v>0.22</v>
      </c>
      <c r="X227" s="106">
        <v>51</v>
      </c>
      <c r="Y227" s="104">
        <v>0.5</v>
      </c>
      <c r="Z227" s="105">
        <v>0.05</v>
      </c>
      <c r="AA227" s="106">
        <v>11</v>
      </c>
    </row>
    <row r="228" spans="1:27" ht="15.75" customHeight="1" x14ac:dyDescent="0.25">
      <c r="A228" s="96" t="s">
        <v>2490</v>
      </c>
      <c r="B228" s="96" t="s">
        <v>2491</v>
      </c>
      <c r="C228" s="96" t="s">
        <v>1870</v>
      </c>
      <c r="F228" s="97" t="s">
        <v>1870</v>
      </c>
      <c r="G228" s="98">
        <v>12</v>
      </c>
      <c r="H228" s="98">
        <v>8.3000000000000007</v>
      </c>
      <c r="I228" s="98">
        <v>8.3000000000000007</v>
      </c>
      <c r="J228" s="99">
        <v>0.75</v>
      </c>
      <c r="K228" s="99">
        <v>0.86</v>
      </c>
      <c r="L228" s="100">
        <v>-2.2000000000000002</v>
      </c>
      <c r="M228" s="101">
        <v>43282</v>
      </c>
      <c r="N228" s="100">
        <v>-2.2000000000000002</v>
      </c>
      <c r="O228" s="97" t="s">
        <v>2492</v>
      </c>
      <c r="P228" s="97" t="s">
        <v>1870</v>
      </c>
      <c r="Q228" s="102"/>
      <c r="R228" s="100">
        <v>-2.97</v>
      </c>
      <c r="S228" s="102"/>
      <c r="T228" s="103">
        <v>3</v>
      </c>
      <c r="U228" s="103">
        <v>3</v>
      </c>
      <c r="V228" s="104">
        <v>0.9</v>
      </c>
      <c r="W228" s="105">
        <v>0.1</v>
      </c>
      <c r="X228" s="106">
        <v>11</v>
      </c>
      <c r="Y228" s="104">
        <v>0.7</v>
      </c>
      <c r="Z228" s="105">
        <v>0.09</v>
      </c>
      <c r="AA228" s="106">
        <v>8</v>
      </c>
    </row>
    <row r="229" spans="1:27" ht="15.75" customHeight="1" x14ac:dyDescent="0.25">
      <c r="A229" s="96" t="s">
        <v>2490</v>
      </c>
      <c r="B229" s="96" t="s">
        <v>2491</v>
      </c>
      <c r="C229" s="96" t="s">
        <v>1871</v>
      </c>
      <c r="F229" s="97" t="s">
        <v>1871</v>
      </c>
      <c r="G229" s="98">
        <v>35</v>
      </c>
      <c r="H229" s="98">
        <v>7</v>
      </c>
      <c r="I229" s="98">
        <v>7</v>
      </c>
      <c r="J229" s="99">
        <v>0.85</v>
      </c>
      <c r="K229" s="99">
        <v>1.17</v>
      </c>
      <c r="L229" s="100">
        <v>-2.2000000000000002</v>
      </c>
      <c r="M229" s="101">
        <v>43282</v>
      </c>
      <c r="N229" s="100">
        <v>-2.2000000000000002</v>
      </c>
      <c r="O229" s="97" t="s">
        <v>2492</v>
      </c>
      <c r="P229" s="97" t="s">
        <v>1871</v>
      </c>
      <c r="Q229" s="102"/>
      <c r="R229" s="100">
        <v>-2.97</v>
      </c>
      <c r="S229" s="102"/>
      <c r="T229" s="103">
        <v>3</v>
      </c>
      <c r="U229" s="103">
        <v>3</v>
      </c>
      <c r="V229" s="104">
        <v>1</v>
      </c>
      <c r="W229" s="105">
        <v>0.15</v>
      </c>
      <c r="X229" s="106">
        <v>35</v>
      </c>
      <c r="Y229" s="104">
        <v>0.2</v>
      </c>
      <c r="Z229" s="105">
        <v>0.03</v>
      </c>
      <c r="AA229" s="106">
        <v>7</v>
      </c>
    </row>
    <row r="230" spans="1:27" ht="15.75" customHeight="1" x14ac:dyDescent="0.25">
      <c r="A230" s="96" t="s">
        <v>2490</v>
      </c>
      <c r="B230" s="96" t="s">
        <v>2491</v>
      </c>
      <c r="C230" s="96" t="s">
        <v>1872</v>
      </c>
      <c r="F230" s="97" t="s">
        <v>1872</v>
      </c>
      <c r="G230" s="98">
        <v>25</v>
      </c>
      <c r="H230" s="98">
        <v>8.4</v>
      </c>
      <c r="I230" s="98">
        <v>8.4</v>
      </c>
      <c r="J230" s="99">
        <v>0.96</v>
      </c>
      <c r="K230" s="99">
        <v>1.19</v>
      </c>
      <c r="L230" s="100">
        <v>-2.2000000000000002</v>
      </c>
      <c r="M230" s="101">
        <v>43282</v>
      </c>
      <c r="N230" s="100">
        <v>-2.2000000000000002</v>
      </c>
      <c r="O230" s="97" t="s">
        <v>2492</v>
      </c>
      <c r="P230" s="97" t="s">
        <v>1872</v>
      </c>
      <c r="Q230" s="102"/>
      <c r="R230" s="100">
        <v>-2.97</v>
      </c>
      <c r="S230" s="102"/>
      <c r="T230" s="103">
        <v>3</v>
      </c>
      <c r="U230" s="103">
        <v>3</v>
      </c>
      <c r="V230" s="104">
        <v>1.4</v>
      </c>
      <c r="W230" s="105">
        <v>0.16</v>
      </c>
      <c r="X230" s="106">
        <v>35</v>
      </c>
      <c r="Y230" s="104">
        <v>0.1</v>
      </c>
      <c r="Z230" s="105">
        <v>0.01</v>
      </c>
      <c r="AA230" s="106">
        <v>3</v>
      </c>
    </row>
    <row r="231" spans="1:27" ht="15.75" customHeight="1" x14ac:dyDescent="0.25">
      <c r="A231" s="96" t="s">
        <v>2490</v>
      </c>
      <c r="B231" s="96" t="s">
        <v>2491</v>
      </c>
      <c r="C231" s="96" t="s">
        <v>1873</v>
      </c>
      <c r="F231" s="97" t="s">
        <v>1873</v>
      </c>
      <c r="G231" s="98">
        <v>25</v>
      </c>
      <c r="H231" s="98">
        <v>5.4</v>
      </c>
      <c r="I231" s="98">
        <v>5.4</v>
      </c>
      <c r="J231" s="99">
        <v>0.7</v>
      </c>
      <c r="K231" s="99">
        <v>0.97</v>
      </c>
      <c r="L231" s="100">
        <v>-2.2000000000000002</v>
      </c>
      <c r="M231" s="101">
        <v>43282</v>
      </c>
      <c r="N231" s="100">
        <v>-2.2000000000000002</v>
      </c>
      <c r="O231" s="97" t="s">
        <v>2492</v>
      </c>
      <c r="P231" s="97" t="s">
        <v>1873</v>
      </c>
      <c r="Q231" s="102"/>
      <c r="R231" s="100">
        <v>-2.72</v>
      </c>
      <c r="S231" s="102"/>
      <c r="T231" s="103">
        <v>3</v>
      </c>
      <c r="U231" s="103">
        <v>3</v>
      </c>
      <c r="V231" s="104">
        <v>1</v>
      </c>
      <c r="W231" s="105">
        <v>0.18</v>
      </c>
      <c r="X231" s="106">
        <v>25</v>
      </c>
      <c r="Y231" s="104">
        <v>0.1</v>
      </c>
      <c r="Z231" s="105">
        <v>0.01</v>
      </c>
      <c r="AA231" s="106">
        <v>3</v>
      </c>
    </row>
    <row r="232" spans="1:27" ht="15.75" customHeight="1" x14ac:dyDescent="0.25">
      <c r="A232" s="96" t="s">
        <v>2490</v>
      </c>
      <c r="B232" s="96" t="s">
        <v>2491</v>
      </c>
      <c r="C232" s="96" t="s">
        <v>1874</v>
      </c>
      <c r="F232" s="97" t="s">
        <v>1874</v>
      </c>
      <c r="G232" s="98">
        <v>17</v>
      </c>
      <c r="H232" s="98">
        <v>7</v>
      </c>
      <c r="I232" s="98">
        <v>7</v>
      </c>
      <c r="J232" s="99">
        <v>1.05</v>
      </c>
      <c r="K232" s="99">
        <v>1.46</v>
      </c>
      <c r="L232" s="100">
        <v>-2.2000000000000002</v>
      </c>
      <c r="M232" s="101">
        <v>43282</v>
      </c>
      <c r="N232" s="100">
        <v>-2.2000000000000002</v>
      </c>
      <c r="O232" s="97" t="s">
        <v>2492</v>
      </c>
      <c r="P232" s="97" t="s">
        <v>1874</v>
      </c>
      <c r="Q232" s="102"/>
      <c r="R232" s="100">
        <v>-2.97</v>
      </c>
      <c r="S232" s="102"/>
      <c r="T232" s="103">
        <v>3</v>
      </c>
      <c r="U232" s="103">
        <v>3</v>
      </c>
      <c r="V232" s="104">
        <v>1.1000000000000001</v>
      </c>
      <c r="W232" s="105">
        <v>0.16</v>
      </c>
      <c r="X232" s="106">
        <v>19</v>
      </c>
      <c r="Y232" s="104">
        <v>0</v>
      </c>
      <c r="Z232" s="105">
        <v>0</v>
      </c>
      <c r="AA232" s="106">
        <v>0</v>
      </c>
    </row>
    <row r="233" spans="1:27" ht="15.75" customHeight="1" x14ac:dyDescent="0.25">
      <c r="A233" s="96" t="s">
        <v>2490</v>
      </c>
      <c r="B233" s="96" t="s">
        <v>2491</v>
      </c>
      <c r="C233" s="96" t="s">
        <v>1875</v>
      </c>
      <c r="F233" s="97" t="s">
        <v>1875</v>
      </c>
      <c r="G233" s="98">
        <v>24</v>
      </c>
      <c r="H233" s="98">
        <v>7.5</v>
      </c>
      <c r="I233" s="98">
        <v>7.5</v>
      </c>
      <c r="J233" s="99">
        <v>1</v>
      </c>
      <c r="K233" s="99">
        <v>1.38</v>
      </c>
      <c r="L233" s="100">
        <v>-2.2000000000000002</v>
      </c>
      <c r="M233" s="101">
        <v>43282</v>
      </c>
      <c r="N233" s="100">
        <v>-2.2000000000000002</v>
      </c>
      <c r="O233" s="97" t="s">
        <v>2492</v>
      </c>
      <c r="P233" s="97" t="s">
        <v>1875</v>
      </c>
      <c r="Q233" s="102"/>
      <c r="R233" s="100">
        <v>-2.97</v>
      </c>
      <c r="S233" s="102"/>
      <c r="T233" s="103">
        <v>3</v>
      </c>
      <c r="U233" s="103">
        <v>3</v>
      </c>
      <c r="V233" s="104">
        <v>1.3</v>
      </c>
      <c r="W233" s="105">
        <v>0.17</v>
      </c>
      <c r="X233" s="106">
        <v>31</v>
      </c>
      <c r="Y233" s="104">
        <v>0</v>
      </c>
      <c r="Z233" s="105">
        <v>0</v>
      </c>
      <c r="AA233" s="106">
        <v>0</v>
      </c>
    </row>
    <row r="234" spans="1:27" ht="15.75" customHeight="1" x14ac:dyDescent="0.25">
      <c r="A234" s="96" t="s">
        <v>2490</v>
      </c>
      <c r="B234" s="96" t="s">
        <v>2491</v>
      </c>
      <c r="C234" s="96" t="s">
        <v>1876</v>
      </c>
      <c r="F234" s="97" t="s">
        <v>1876</v>
      </c>
      <c r="G234" s="98">
        <v>60.5</v>
      </c>
      <c r="H234" s="98">
        <v>6.5</v>
      </c>
      <c r="I234" s="98">
        <v>6.5</v>
      </c>
      <c r="J234" s="99">
        <v>0.88</v>
      </c>
      <c r="K234" s="99">
        <v>1.1000000000000001</v>
      </c>
      <c r="L234" s="100">
        <v>-2.2000000000000002</v>
      </c>
      <c r="M234" s="101">
        <v>43282</v>
      </c>
      <c r="N234" s="100">
        <v>-2.2000000000000002</v>
      </c>
      <c r="O234" s="97" t="s">
        <v>2492</v>
      </c>
      <c r="P234" s="97" t="s">
        <v>1876</v>
      </c>
      <c r="Q234" s="102"/>
      <c r="R234" s="100">
        <v>-2.97</v>
      </c>
      <c r="S234" s="102"/>
      <c r="T234" s="103">
        <v>3</v>
      </c>
      <c r="U234" s="103">
        <v>3</v>
      </c>
      <c r="V234" s="104">
        <v>1.5</v>
      </c>
      <c r="W234" s="105">
        <v>0.23</v>
      </c>
      <c r="X234" s="106">
        <v>91</v>
      </c>
      <c r="Y234" s="104">
        <v>0.1</v>
      </c>
      <c r="Z234" s="105">
        <v>0.01</v>
      </c>
      <c r="AA234" s="106">
        <v>6</v>
      </c>
    </row>
    <row r="235" spans="1:27" ht="15.75" customHeight="1" x14ac:dyDescent="0.25">
      <c r="A235" s="96" t="s">
        <v>2490</v>
      </c>
      <c r="B235" s="96" t="s">
        <v>2491</v>
      </c>
      <c r="C235" s="96" t="s">
        <v>1877</v>
      </c>
      <c r="F235" s="97" t="s">
        <v>1877</v>
      </c>
      <c r="G235" s="98">
        <v>32.5</v>
      </c>
      <c r="H235" s="98">
        <v>7</v>
      </c>
      <c r="I235" s="98">
        <v>7</v>
      </c>
      <c r="J235" s="99">
        <v>0.87</v>
      </c>
      <c r="K235" s="99">
        <v>1.2</v>
      </c>
      <c r="L235" s="100">
        <v>-2.2000000000000002</v>
      </c>
      <c r="M235" s="101">
        <v>43282</v>
      </c>
      <c r="N235" s="100">
        <v>-2.2000000000000002</v>
      </c>
      <c r="O235" s="97" t="s">
        <v>2492</v>
      </c>
      <c r="P235" s="97" t="s">
        <v>1877</v>
      </c>
      <c r="Q235" s="102"/>
      <c r="R235" s="100">
        <v>-2.97</v>
      </c>
      <c r="S235" s="102"/>
      <c r="T235" s="103">
        <v>3</v>
      </c>
      <c r="U235" s="103">
        <v>3</v>
      </c>
      <c r="V235" s="104">
        <v>1.2</v>
      </c>
      <c r="W235" s="105">
        <v>0.17</v>
      </c>
      <c r="X235" s="106">
        <v>39</v>
      </c>
      <c r="Y235" s="104">
        <v>0.1</v>
      </c>
      <c r="Z235" s="105">
        <v>0.02</v>
      </c>
      <c r="AA235" s="106">
        <v>3</v>
      </c>
    </row>
    <row r="236" spans="1:27" ht="15.75" customHeight="1" x14ac:dyDescent="0.25">
      <c r="A236" s="96" t="s">
        <v>2490</v>
      </c>
      <c r="B236" s="96" t="s">
        <v>2491</v>
      </c>
      <c r="C236" s="96" t="s">
        <v>1878</v>
      </c>
      <c r="F236" s="97" t="s">
        <v>1878</v>
      </c>
      <c r="G236" s="98">
        <v>28</v>
      </c>
      <c r="H236" s="98">
        <v>5.0999999999999996</v>
      </c>
      <c r="I236" s="98">
        <v>5.0999999999999996</v>
      </c>
      <c r="J236" s="99">
        <v>0.86</v>
      </c>
      <c r="K236" s="99">
        <v>1.08</v>
      </c>
      <c r="L236" s="100">
        <v>-2.2000000000000002</v>
      </c>
      <c r="M236" s="101">
        <v>43282</v>
      </c>
      <c r="N236" s="100">
        <v>-2.2000000000000002</v>
      </c>
      <c r="O236" s="97" t="s">
        <v>2492</v>
      </c>
      <c r="P236" s="97" t="s">
        <v>1878</v>
      </c>
      <c r="Q236" s="102"/>
      <c r="R236" s="100">
        <v>-2.97</v>
      </c>
      <c r="S236" s="102"/>
      <c r="T236" s="103">
        <v>3</v>
      </c>
      <c r="U236" s="103">
        <v>3</v>
      </c>
      <c r="V236" s="104">
        <v>0.4</v>
      </c>
      <c r="W236" s="105">
        <v>0.08</v>
      </c>
      <c r="X236" s="106">
        <v>11</v>
      </c>
      <c r="Y236" s="104">
        <v>0</v>
      </c>
      <c r="Z236" s="105">
        <v>0</v>
      </c>
      <c r="AA236" s="106">
        <v>0</v>
      </c>
    </row>
    <row r="237" spans="1:27" ht="15.75" customHeight="1" x14ac:dyDescent="0.25">
      <c r="A237" s="96" t="s">
        <v>2490</v>
      </c>
      <c r="B237" s="96" t="s">
        <v>2491</v>
      </c>
      <c r="C237" s="96" t="s">
        <v>1879</v>
      </c>
      <c r="F237" s="97" t="s">
        <v>1879</v>
      </c>
      <c r="G237" s="98">
        <v>23</v>
      </c>
      <c r="H237" s="98">
        <v>5.9</v>
      </c>
      <c r="I237" s="98">
        <v>5.9</v>
      </c>
      <c r="J237" s="99">
        <v>0.75</v>
      </c>
      <c r="K237" s="99">
        <v>0.81</v>
      </c>
      <c r="L237" s="100">
        <v>-2.2000000000000002</v>
      </c>
      <c r="M237" s="101">
        <v>43282</v>
      </c>
      <c r="N237" s="100">
        <v>-2.2000000000000002</v>
      </c>
      <c r="O237" s="97" t="s">
        <v>2492</v>
      </c>
      <c r="P237" s="97" t="s">
        <v>1879</v>
      </c>
      <c r="Q237" s="102"/>
      <c r="R237" s="100">
        <v>-2.97</v>
      </c>
      <c r="S237" s="102"/>
      <c r="T237" s="103">
        <v>3</v>
      </c>
      <c r="U237" s="103">
        <v>3</v>
      </c>
      <c r="V237" s="104">
        <v>0.6</v>
      </c>
      <c r="W237" s="105">
        <v>0.1</v>
      </c>
      <c r="X237" s="106">
        <v>14</v>
      </c>
      <c r="Y237" s="104">
        <v>0.1</v>
      </c>
      <c r="Z237" s="105">
        <v>0.02</v>
      </c>
      <c r="AA237" s="106">
        <v>2</v>
      </c>
    </row>
    <row r="238" spans="1:27" ht="15.75" customHeight="1" x14ac:dyDescent="0.25">
      <c r="A238" s="96" t="s">
        <v>2490</v>
      </c>
      <c r="B238" s="96" t="s">
        <v>2491</v>
      </c>
      <c r="C238" s="96" t="s">
        <v>1880</v>
      </c>
      <c r="F238" s="97" t="s">
        <v>1880</v>
      </c>
      <c r="G238" s="98">
        <v>17</v>
      </c>
      <c r="H238" s="98">
        <v>7</v>
      </c>
      <c r="I238" s="98">
        <v>7</v>
      </c>
      <c r="J238" s="99">
        <v>0.75</v>
      </c>
      <c r="K238" s="99">
        <v>1.1000000000000001</v>
      </c>
      <c r="L238" s="100">
        <v>-2.2000000000000002</v>
      </c>
      <c r="M238" s="101">
        <v>43282</v>
      </c>
      <c r="N238" s="100">
        <v>-2.2000000000000002</v>
      </c>
      <c r="O238" s="97" t="s">
        <v>2492</v>
      </c>
      <c r="P238" s="97" t="s">
        <v>1880</v>
      </c>
      <c r="Q238" s="102"/>
      <c r="R238" s="100">
        <v>-2.97</v>
      </c>
      <c r="S238" s="102"/>
      <c r="T238" s="103">
        <v>3</v>
      </c>
      <c r="U238" s="103">
        <v>3</v>
      </c>
      <c r="V238" s="104">
        <v>1.2</v>
      </c>
      <c r="W238" s="105">
        <v>0.17</v>
      </c>
      <c r="X238" s="106">
        <v>20</v>
      </c>
      <c r="Y238" s="104">
        <v>0.4</v>
      </c>
      <c r="Z238" s="105">
        <v>0.05</v>
      </c>
      <c r="AA238" s="106">
        <v>7</v>
      </c>
    </row>
    <row r="239" spans="1:27" ht="15.75" customHeight="1" x14ac:dyDescent="0.25">
      <c r="A239" s="96" t="s">
        <v>2490</v>
      </c>
      <c r="B239" s="96" t="s">
        <v>2491</v>
      </c>
      <c r="C239" s="96" t="s">
        <v>1881</v>
      </c>
      <c r="F239" s="97" t="s">
        <v>1881</v>
      </c>
      <c r="G239" s="98">
        <v>22.5</v>
      </c>
      <c r="H239" s="98">
        <v>7.8</v>
      </c>
      <c r="I239" s="98">
        <v>7.8</v>
      </c>
      <c r="J239" s="99">
        <v>1.1100000000000001</v>
      </c>
      <c r="K239" s="99">
        <v>1.38</v>
      </c>
      <c r="L239" s="100">
        <v>-2.2000000000000002</v>
      </c>
      <c r="M239" s="101">
        <v>43282</v>
      </c>
      <c r="N239" s="100">
        <v>-2.2000000000000002</v>
      </c>
      <c r="O239" s="97" t="s">
        <v>2492</v>
      </c>
      <c r="P239" s="97" t="s">
        <v>1881</v>
      </c>
      <c r="Q239" s="102"/>
      <c r="R239" s="100">
        <v>-2.97</v>
      </c>
      <c r="S239" s="102"/>
      <c r="T239" s="103">
        <v>3</v>
      </c>
      <c r="U239" s="103">
        <v>3</v>
      </c>
      <c r="V239" s="104">
        <v>1.2</v>
      </c>
      <c r="W239" s="105">
        <v>0.15</v>
      </c>
      <c r="X239" s="106">
        <v>27</v>
      </c>
      <c r="Y239" s="104">
        <v>0</v>
      </c>
      <c r="Z239" s="105">
        <v>0</v>
      </c>
      <c r="AA239" s="106">
        <v>0</v>
      </c>
    </row>
    <row r="240" spans="1:27" ht="15.75" customHeight="1" x14ac:dyDescent="0.25">
      <c r="A240" s="96" t="s">
        <v>2490</v>
      </c>
      <c r="B240" s="96" t="s">
        <v>2491</v>
      </c>
      <c r="C240" s="96" t="s">
        <v>1882</v>
      </c>
      <c r="F240" s="97" t="s">
        <v>1882</v>
      </c>
      <c r="G240" s="98">
        <v>53</v>
      </c>
      <c r="H240" s="98">
        <v>7.8</v>
      </c>
      <c r="I240" s="98">
        <v>7.8</v>
      </c>
      <c r="J240" s="99">
        <v>1.18</v>
      </c>
      <c r="K240" s="99">
        <v>1.78</v>
      </c>
      <c r="L240" s="100">
        <v>-2.2000000000000002</v>
      </c>
      <c r="M240" s="101">
        <v>43282</v>
      </c>
      <c r="N240" s="100">
        <v>-2.2000000000000002</v>
      </c>
      <c r="O240" s="97" t="s">
        <v>2492</v>
      </c>
      <c r="P240" s="97" t="s">
        <v>1882</v>
      </c>
      <c r="Q240" s="102"/>
      <c r="R240" s="100">
        <v>-2.97</v>
      </c>
      <c r="S240" s="102"/>
      <c r="T240" s="103">
        <v>3</v>
      </c>
      <c r="U240" s="103">
        <v>3</v>
      </c>
      <c r="V240" s="104">
        <v>2.5</v>
      </c>
      <c r="W240" s="105">
        <v>0.33</v>
      </c>
      <c r="X240" s="106">
        <v>133</v>
      </c>
      <c r="Y240" s="104">
        <v>0</v>
      </c>
      <c r="Z240" s="105">
        <v>0</v>
      </c>
      <c r="AA240" s="106">
        <v>0</v>
      </c>
    </row>
    <row r="241" spans="1:27" ht="15.75" customHeight="1" x14ac:dyDescent="0.25">
      <c r="A241" s="96" t="s">
        <v>2490</v>
      </c>
      <c r="B241" s="96" t="s">
        <v>2491</v>
      </c>
      <c r="C241" s="96" t="s">
        <v>1883</v>
      </c>
      <c r="F241" s="97" t="s">
        <v>1883</v>
      </c>
      <c r="G241" s="98">
        <v>52.5</v>
      </c>
      <c r="H241" s="98">
        <v>8.1999999999999993</v>
      </c>
      <c r="I241" s="98">
        <v>8.1999999999999993</v>
      </c>
      <c r="J241" s="99">
        <v>1.08</v>
      </c>
      <c r="K241" s="99">
        <v>1.29</v>
      </c>
      <c r="L241" s="100">
        <v>-2.2000000000000002</v>
      </c>
      <c r="M241" s="101">
        <v>43282</v>
      </c>
      <c r="N241" s="100">
        <v>-2.2000000000000002</v>
      </c>
      <c r="O241" s="97" t="s">
        <v>2492</v>
      </c>
      <c r="P241" s="97" t="s">
        <v>1883</v>
      </c>
      <c r="Q241" s="102"/>
      <c r="R241" s="100">
        <v>-2.97</v>
      </c>
      <c r="S241" s="102"/>
      <c r="T241" s="103">
        <v>3</v>
      </c>
      <c r="U241" s="103">
        <v>3</v>
      </c>
      <c r="V241" s="104">
        <v>1.3</v>
      </c>
      <c r="W241" s="105">
        <v>0.16</v>
      </c>
      <c r="X241" s="106">
        <v>68</v>
      </c>
      <c r="Y241" s="104">
        <v>0.1</v>
      </c>
      <c r="Z241" s="105">
        <v>0.01</v>
      </c>
      <c r="AA241" s="106">
        <v>5</v>
      </c>
    </row>
    <row r="242" spans="1:27" ht="15.75" customHeight="1" x14ac:dyDescent="0.25">
      <c r="A242" s="96" t="s">
        <v>2490</v>
      </c>
      <c r="B242" s="96" t="s">
        <v>2491</v>
      </c>
      <c r="C242" s="96" t="s">
        <v>1884</v>
      </c>
      <c r="F242" s="97" t="s">
        <v>1884</v>
      </c>
      <c r="G242" s="98">
        <v>10</v>
      </c>
      <c r="H242" s="98">
        <v>17.5</v>
      </c>
      <c r="I242" s="98">
        <v>17.5</v>
      </c>
      <c r="J242" s="99">
        <v>1.46</v>
      </c>
      <c r="K242" s="99">
        <v>1.84</v>
      </c>
      <c r="L242" s="100">
        <v>-2.2000000000000002</v>
      </c>
      <c r="M242" s="101">
        <v>43282</v>
      </c>
      <c r="N242" s="100">
        <v>-2.2000000000000002</v>
      </c>
      <c r="O242" s="97" t="s">
        <v>2492</v>
      </c>
      <c r="P242" s="97" t="s">
        <v>1884</v>
      </c>
      <c r="Q242" s="102"/>
      <c r="R242" s="100">
        <v>-2.97</v>
      </c>
      <c r="S242" s="102"/>
      <c r="T242" s="103">
        <v>3</v>
      </c>
      <c r="U242" s="103">
        <v>3</v>
      </c>
      <c r="V242" s="104">
        <v>4</v>
      </c>
      <c r="W242" s="105">
        <v>0.23</v>
      </c>
      <c r="X242" s="106">
        <v>40</v>
      </c>
      <c r="Y242" s="104">
        <v>0</v>
      </c>
      <c r="Z242" s="105">
        <v>0</v>
      </c>
      <c r="AA242" s="106">
        <v>0</v>
      </c>
    </row>
    <row r="243" spans="1:27" ht="15.75" customHeight="1" x14ac:dyDescent="0.25">
      <c r="A243" s="96" t="s">
        <v>2490</v>
      </c>
      <c r="B243" s="96" t="s">
        <v>2491</v>
      </c>
      <c r="C243" s="96" t="s">
        <v>1885</v>
      </c>
      <c r="F243" s="97" t="s">
        <v>1885</v>
      </c>
      <c r="G243" s="98">
        <v>30</v>
      </c>
      <c r="H243" s="98">
        <v>6.8</v>
      </c>
      <c r="I243" s="98">
        <v>6.8</v>
      </c>
      <c r="J243" s="99">
        <v>0.86</v>
      </c>
      <c r="K243" s="99">
        <v>1.1299999999999999</v>
      </c>
      <c r="L243" s="100">
        <v>-2.2000000000000002</v>
      </c>
      <c r="M243" s="101">
        <v>43282</v>
      </c>
      <c r="N243" s="100">
        <v>-2.2000000000000002</v>
      </c>
      <c r="O243" s="97" t="s">
        <v>2492</v>
      </c>
      <c r="P243" s="97" t="s">
        <v>1885</v>
      </c>
      <c r="Q243" s="102"/>
      <c r="R243" s="100">
        <v>-2.97</v>
      </c>
      <c r="S243" s="102"/>
      <c r="T243" s="103">
        <v>3</v>
      </c>
      <c r="U243" s="103">
        <v>3</v>
      </c>
      <c r="V243" s="104">
        <v>1.1000000000000001</v>
      </c>
      <c r="W243" s="105">
        <v>0.16</v>
      </c>
      <c r="X243" s="106">
        <v>33</v>
      </c>
      <c r="Y243" s="104">
        <v>0</v>
      </c>
      <c r="Z243" s="105">
        <v>0</v>
      </c>
      <c r="AA243" s="106">
        <v>0</v>
      </c>
    </row>
    <row r="244" spans="1:27" ht="15.75" customHeight="1" x14ac:dyDescent="0.25">
      <c r="A244" s="96" t="s">
        <v>2490</v>
      </c>
      <c r="B244" s="96" t="s">
        <v>2491</v>
      </c>
      <c r="C244" s="96" t="s">
        <v>1886</v>
      </c>
      <c r="F244" s="97" t="s">
        <v>1886</v>
      </c>
      <c r="G244" s="98">
        <v>23.5</v>
      </c>
      <c r="H244" s="98">
        <v>5.9</v>
      </c>
      <c r="I244" s="98">
        <v>5.9</v>
      </c>
      <c r="J244" s="99">
        <v>0.8</v>
      </c>
      <c r="K244" s="99">
        <v>1.1200000000000001</v>
      </c>
      <c r="L244" s="100">
        <v>-2.19</v>
      </c>
      <c r="M244" s="101">
        <v>43282</v>
      </c>
      <c r="N244" s="100">
        <v>-2.19</v>
      </c>
      <c r="O244" s="97" t="s">
        <v>2492</v>
      </c>
      <c r="P244" s="97" t="s">
        <v>1886</v>
      </c>
      <c r="Q244" s="102"/>
      <c r="R244" s="100">
        <v>-2.97</v>
      </c>
      <c r="S244" s="102"/>
      <c r="T244" s="103">
        <v>3</v>
      </c>
      <c r="U244" s="103">
        <v>3</v>
      </c>
      <c r="V244" s="104">
        <v>1.1000000000000001</v>
      </c>
      <c r="W244" s="105">
        <v>0.18</v>
      </c>
      <c r="X244" s="106">
        <v>26</v>
      </c>
      <c r="Y244" s="104">
        <v>0</v>
      </c>
      <c r="Z244" s="105">
        <v>0</v>
      </c>
      <c r="AA244" s="106">
        <v>0</v>
      </c>
    </row>
    <row r="245" spans="1:27" ht="15.75" customHeight="1" x14ac:dyDescent="0.25">
      <c r="A245" s="96" t="s">
        <v>2490</v>
      </c>
      <c r="B245" s="96" t="s">
        <v>2491</v>
      </c>
      <c r="C245" s="96" t="s">
        <v>1887</v>
      </c>
      <c r="F245" s="97" t="s">
        <v>1887</v>
      </c>
      <c r="G245" s="98">
        <v>23.5</v>
      </c>
      <c r="H245" s="98">
        <v>8.5</v>
      </c>
      <c r="I245" s="98">
        <v>8.5</v>
      </c>
      <c r="J245" s="99">
        <v>0.78</v>
      </c>
      <c r="K245" s="99">
        <v>1.1499999999999999</v>
      </c>
      <c r="L245" s="100">
        <v>-2.19</v>
      </c>
      <c r="M245" s="101">
        <v>43282</v>
      </c>
      <c r="N245" s="100">
        <v>-2.19</v>
      </c>
      <c r="O245" s="97" t="s">
        <v>2492</v>
      </c>
      <c r="P245" s="97" t="s">
        <v>1887</v>
      </c>
      <c r="Q245" s="102"/>
      <c r="R245" s="100">
        <v>-2.97</v>
      </c>
      <c r="S245" s="102"/>
      <c r="T245" s="103">
        <v>3</v>
      </c>
      <c r="U245" s="103">
        <v>3</v>
      </c>
      <c r="V245" s="104">
        <v>1.7</v>
      </c>
      <c r="W245" s="105">
        <v>0.2</v>
      </c>
      <c r="X245" s="106">
        <v>40</v>
      </c>
      <c r="Y245" s="104">
        <v>0.2</v>
      </c>
      <c r="Z245" s="105">
        <v>0.03</v>
      </c>
      <c r="AA245" s="106">
        <v>5</v>
      </c>
    </row>
    <row r="246" spans="1:27" ht="15.75" customHeight="1" x14ac:dyDescent="0.25">
      <c r="A246" s="96" t="s">
        <v>2490</v>
      </c>
      <c r="B246" s="96" t="s">
        <v>2491</v>
      </c>
      <c r="C246" s="96" t="s">
        <v>1888</v>
      </c>
      <c r="F246" s="97" t="s">
        <v>1888</v>
      </c>
      <c r="G246" s="98">
        <v>18.5</v>
      </c>
      <c r="H246" s="98">
        <v>7.5</v>
      </c>
      <c r="I246" s="98">
        <v>7.5</v>
      </c>
      <c r="J246" s="99">
        <v>0.68</v>
      </c>
      <c r="K246" s="99">
        <v>0.9</v>
      </c>
      <c r="L246" s="100">
        <v>-2.19</v>
      </c>
      <c r="M246" s="101">
        <v>43282</v>
      </c>
      <c r="N246" s="100">
        <v>-2.19</v>
      </c>
      <c r="O246" s="97" t="s">
        <v>2492</v>
      </c>
      <c r="P246" s="97" t="s">
        <v>1888</v>
      </c>
      <c r="Q246" s="102"/>
      <c r="R246" s="100">
        <v>-2.97</v>
      </c>
      <c r="S246" s="102"/>
      <c r="T246" s="103">
        <v>3</v>
      </c>
      <c r="U246" s="103">
        <v>3</v>
      </c>
      <c r="V246" s="104">
        <v>1.2</v>
      </c>
      <c r="W246" s="105">
        <v>0.16</v>
      </c>
      <c r="X246" s="106">
        <v>22</v>
      </c>
      <c r="Y246" s="104">
        <v>0.7</v>
      </c>
      <c r="Z246" s="105">
        <v>0.1</v>
      </c>
      <c r="AA246" s="106">
        <v>13</v>
      </c>
    </row>
    <row r="247" spans="1:27" ht="15.75" customHeight="1" x14ac:dyDescent="0.25">
      <c r="A247" s="96" t="s">
        <v>2490</v>
      </c>
      <c r="B247" s="96" t="s">
        <v>2491</v>
      </c>
      <c r="C247" s="96" t="s">
        <v>1889</v>
      </c>
      <c r="F247" s="97" t="s">
        <v>1889</v>
      </c>
      <c r="G247" s="98">
        <v>41</v>
      </c>
      <c r="H247" s="98">
        <v>8.5</v>
      </c>
      <c r="I247" s="98">
        <v>8.5</v>
      </c>
      <c r="J247" s="99">
        <v>0.83</v>
      </c>
      <c r="K247" s="99">
        <v>1.1100000000000001</v>
      </c>
      <c r="L247" s="100">
        <v>-2.19</v>
      </c>
      <c r="M247" s="101">
        <v>43282</v>
      </c>
      <c r="N247" s="100">
        <v>-2.19</v>
      </c>
      <c r="O247" s="97" t="s">
        <v>2492</v>
      </c>
      <c r="P247" s="97" t="s">
        <v>1889</v>
      </c>
      <c r="Q247" s="102"/>
      <c r="R247" s="100">
        <v>-2.97</v>
      </c>
      <c r="S247" s="102"/>
      <c r="T247" s="103">
        <v>3</v>
      </c>
      <c r="U247" s="103">
        <v>3</v>
      </c>
      <c r="V247" s="104">
        <v>1.8</v>
      </c>
      <c r="W247" s="105">
        <v>0.21</v>
      </c>
      <c r="X247" s="106">
        <v>74</v>
      </c>
      <c r="Y247" s="104">
        <v>0.2</v>
      </c>
      <c r="Z247" s="105">
        <v>0.02</v>
      </c>
      <c r="AA247" s="106">
        <v>8</v>
      </c>
    </row>
    <row r="248" spans="1:27" ht="15.75" customHeight="1" x14ac:dyDescent="0.25">
      <c r="A248" s="96" t="s">
        <v>2490</v>
      </c>
      <c r="B248" s="96" t="s">
        <v>2491</v>
      </c>
      <c r="C248" s="96" t="s">
        <v>1890</v>
      </c>
      <c r="F248" s="97" t="s">
        <v>1890</v>
      </c>
      <c r="G248" s="98">
        <v>20</v>
      </c>
      <c r="H248" s="98">
        <v>6.8</v>
      </c>
      <c r="I248" s="98">
        <v>6.8</v>
      </c>
      <c r="J248" s="99">
        <v>0.85</v>
      </c>
      <c r="K248" s="99">
        <v>1.18</v>
      </c>
      <c r="L248" s="100">
        <v>-2.19</v>
      </c>
      <c r="M248" s="101">
        <v>43282</v>
      </c>
      <c r="N248" s="100">
        <v>-2.19</v>
      </c>
      <c r="O248" s="97" t="s">
        <v>2492</v>
      </c>
      <c r="P248" s="97" t="s">
        <v>1890</v>
      </c>
      <c r="Q248" s="102"/>
      <c r="R248" s="100">
        <v>-2.97</v>
      </c>
      <c r="S248" s="102"/>
      <c r="T248" s="103">
        <v>3</v>
      </c>
      <c r="U248" s="103">
        <v>3</v>
      </c>
      <c r="V248" s="104">
        <v>1.3</v>
      </c>
      <c r="W248" s="105">
        <v>0.19</v>
      </c>
      <c r="X248" s="106">
        <v>26</v>
      </c>
      <c r="Y248" s="104">
        <v>0</v>
      </c>
      <c r="Z248" s="105">
        <v>0</v>
      </c>
      <c r="AA248" s="106">
        <v>0</v>
      </c>
    </row>
    <row r="249" spans="1:27" ht="15.75" customHeight="1" x14ac:dyDescent="0.25">
      <c r="A249" s="96" t="s">
        <v>2490</v>
      </c>
      <c r="B249" s="96" t="s">
        <v>2491</v>
      </c>
      <c r="C249" s="96" t="s">
        <v>1891</v>
      </c>
      <c r="F249" s="97" t="s">
        <v>1891</v>
      </c>
      <c r="G249" s="98">
        <v>10</v>
      </c>
      <c r="H249" s="98">
        <v>3.9</v>
      </c>
      <c r="I249" s="98">
        <v>3.9</v>
      </c>
      <c r="J249" s="99">
        <v>0.35</v>
      </c>
      <c r="K249" s="99">
        <v>0.55000000000000004</v>
      </c>
      <c r="L249" s="100">
        <v>-2.19</v>
      </c>
      <c r="M249" s="101">
        <v>43282</v>
      </c>
      <c r="N249" s="100">
        <v>-2.19</v>
      </c>
      <c r="O249" s="97" t="s">
        <v>2492</v>
      </c>
      <c r="P249" s="97" t="s">
        <v>1891</v>
      </c>
      <c r="Q249" s="102"/>
      <c r="R249" s="100">
        <v>-2.97</v>
      </c>
      <c r="S249" s="102"/>
      <c r="T249" s="103">
        <v>3</v>
      </c>
      <c r="U249" s="103">
        <v>3</v>
      </c>
      <c r="V249" s="104">
        <v>0.6</v>
      </c>
      <c r="W249" s="105">
        <v>0.14000000000000001</v>
      </c>
      <c r="X249" s="106">
        <v>6</v>
      </c>
      <c r="Y249" s="104"/>
      <c r="Z249" s="105"/>
      <c r="AA249" s="106" t="s">
        <v>2511</v>
      </c>
    </row>
    <row r="250" spans="1:27" ht="15.75" customHeight="1" x14ac:dyDescent="0.25">
      <c r="A250" s="96" t="s">
        <v>2490</v>
      </c>
      <c r="B250" s="96" t="s">
        <v>2491</v>
      </c>
      <c r="C250" s="96" t="s">
        <v>1892</v>
      </c>
      <c r="F250" s="97" t="s">
        <v>1892</v>
      </c>
      <c r="G250" s="98">
        <v>12</v>
      </c>
      <c r="H250" s="98">
        <v>7.1</v>
      </c>
      <c r="I250" s="98">
        <v>7.1</v>
      </c>
      <c r="J250" s="99">
        <v>0.9</v>
      </c>
      <c r="K250" s="99">
        <v>1.4</v>
      </c>
      <c r="L250" s="100">
        <v>-2.19</v>
      </c>
      <c r="M250" s="101">
        <v>43282</v>
      </c>
      <c r="N250" s="100">
        <v>-2.19</v>
      </c>
      <c r="O250" s="97" t="s">
        <v>2492</v>
      </c>
      <c r="P250" s="97" t="s">
        <v>1892</v>
      </c>
      <c r="Q250" s="102"/>
      <c r="R250" s="100">
        <v>-2.97</v>
      </c>
      <c r="S250" s="102"/>
      <c r="T250" s="103">
        <v>3</v>
      </c>
      <c r="U250" s="103">
        <v>3</v>
      </c>
      <c r="V250" s="104">
        <v>1.6</v>
      </c>
      <c r="W250" s="105">
        <v>0.22</v>
      </c>
      <c r="X250" s="106">
        <v>19</v>
      </c>
      <c r="Y250" s="104">
        <v>0</v>
      </c>
      <c r="Z250" s="105">
        <v>0</v>
      </c>
      <c r="AA250" s="106">
        <v>0</v>
      </c>
    </row>
    <row r="251" spans="1:27" ht="15.75" customHeight="1" x14ac:dyDescent="0.25">
      <c r="A251" s="96" t="s">
        <v>2490</v>
      </c>
      <c r="B251" s="96" t="s">
        <v>2491</v>
      </c>
      <c r="C251" s="96" t="s">
        <v>1893</v>
      </c>
      <c r="F251" s="97" t="s">
        <v>1893</v>
      </c>
      <c r="G251" s="98">
        <v>32.5</v>
      </c>
      <c r="H251" s="98">
        <v>7.5</v>
      </c>
      <c r="I251" s="98">
        <v>7.5</v>
      </c>
      <c r="J251" s="99">
        <v>0.88</v>
      </c>
      <c r="K251" s="99">
        <v>1.23</v>
      </c>
      <c r="L251" s="100">
        <v>-2.19</v>
      </c>
      <c r="M251" s="101">
        <v>43282</v>
      </c>
      <c r="N251" s="100">
        <v>-2.19</v>
      </c>
      <c r="O251" s="97" t="s">
        <v>2492</v>
      </c>
      <c r="P251" s="97" t="s">
        <v>1893</v>
      </c>
      <c r="Q251" s="102"/>
      <c r="R251" s="100">
        <v>-2.97</v>
      </c>
      <c r="S251" s="102"/>
      <c r="T251" s="103">
        <v>3</v>
      </c>
      <c r="U251" s="103">
        <v>3</v>
      </c>
      <c r="V251" s="104">
        <v>2.4</v>
      </c>
      <c r="W251" s="105">
        <v>0.32</v>
      </c>
      <c r="X251" s="106">
        <v>78</v>
      </c>
      <c r="Y251" s="104">
        <v>0.2</v>
      </c>
      <c r="Z251" s="105">
        <v>0.02</v>
      </c>
      <c r="AA251" s="106">
        <v>7</v>
      </c>
    </row>
    <row r="252" spans="1:27" ht="15.75" customHeight="1" x14ac:dyDescent="0.25">
      <c r="A252" s="96" t="s">
        <v>2490</v>
      </c>
      <c r="B252" s="96" t="s">
        <v>2491</v>
      </c>
      <c r="C252" s="96" t="s">
        <v>1894</v>
      </c>
      <c r="F252" s="97" t="s">
        <v>1894</v>
      </c>
      <c r="G252" s="98">
        <v>23.5</v>
      </c>
      <c r="H252" s="98">
        <v>5.5</v>
      </c>
      <c r="I252" s="98">
        <v>5.5</v>
      </c>
      <c r="J252" s="99">
        <v>0.78</v>
      </c>
      <c r="K252" s="99">
        <v>1.07</v>
      </c>
      <c r="L252" s="100">
        <v>-2.19</v>
      </c>
      <c r="M252" s="101">
        <v>43282</v>
      </c>
      <c r="N252" s="100">
        <v>-2.19</v>
      </c>
      <c r="O252" s="97" t="s">
        <v>2492</v>
      </c>
      <c r="P252" s="97" t="s">
        <v>1894</v>
      </c>
      <c r="Q252" s="102"/>
      <c r="R252" s="100">
        <v>-2.97</v>
      </c>
      <c r="S252" s="102"/>
      <c r="T252" s="103">
        <v>3</v>
      </c>
      <c r="U252" s="103">
        <v>3</v>
      </c>
      <c r="V252" s="104">
        <v>1.1000000000000001</v>
      </c>
      <c r="W252" s="105">
        <v>0.2</v>
      </c>
      <c r="X252" s="106">
        <v>26</v>
      </c>
      <c r="Y252" s="104">
        <v>0</v>
      </c>
      <c r="Z252" s="105">
        <v>0</v>
      </c>
      <c r="AA252" s="106">
        <v>0</v>
      </c>
    </row>
    <row r="253" spans="1:27" ht="15.75" customHeight="1" x14ac:dyDescent="0.25">
      <c r="A253" s="96" t="s">
        <v>2490</v>
      </c>
      <c r="B253" s="96" t="s">
        <v>2491</v>
      </c>
      <c r="C253" s="96" t="s">
        <v>1895</v>
      </c>
      <c r="F253" s="97" t="s">
        <v>1895</v>
      </c>
      <c r="G253" s="98">
        <v>30</v>
      </c>
      <c r="H253" s="98">
        <v>7.1</v>
      </c>
      <c r="I253" s="98">
        <v>7.1</v>
      </c>
      <c r="J253" s="99">
        <v>0.89</v>
      </c>
      <c r="K253" s="99">
        <v>1.1499999999999999</v>
      </c>
      <c r="L253" s="100">
        <v>-2.19</v>
      </c>
      <c r="M253" s="101">
        <v>43282</v>
      </c>
      <c r="N253" s="100">
        <v>-2.19</v>
      </c>
      <c r="O253" s="97" t="s">
        <v>2492</v>
      </c>
      <c r="P253" s="97" t="s">
        <v>1895</v>
      </c>
      <c r="Q253" s="102"/>
      <c r="R253" s="100">
        <v>-2.97</v>
      </c>
      <c r="S253" s="102"/>
      <c r="T253" s="103">
        <v>3</v>
      </c>
      <c r="U253" s="103">
        <v>3</v>
      </c>
      <c r="V253" s="104">
        <v>1.5</v>
      </c>
      <c r="W253" s="105">
        <v>0.21</v>
      </c>
      <c r="X253" s="106">
        <v>45</v>
      </c>
      <c r="Y253" s="104">
        <v>0</v>
      </c>
      <c r="Z253" s="105">
        <v>0</v>
      </c>
      <c r="AA253" s="106">
        <v>0</v>
      </c>
    </row>
    <row r="254" spans="1:27" ht="15.75" customHeight="1" x14ac:dyDescent="0.25">
      <c r="A254" s="96" t="s">
        <v>2490</v>
      </c>
      <c r="B254" s="96" t="s">
        <v>2491</v>
      </c>
      <c r="C254" s="96" t="s">
        <v>1896</v>
      </c>
      <c r="F254" s="97" t="s">
        <v>1896</v>
      </c>
      <c r="G254" s="98">
        <v>28</v>
      </c>
      <c r="H254" s="98">
        <v>7</v>
      </c>
      <c r="I254" s="98">
        <v>7</v>
      </c>
      <c r="J254" s="99">
        <v>0.89</v>
      </c>
      <c r="K254" s="99">
        <v>1.1399999999999999</v>
      </c>
      <c r="L254" s="100">
        <v>-2.19</v>
      </c>
      <c r="M254" s="101">
        <v>43282</v>
      </c>
      <c r="N254" s="100">
        <v>-2.19</v>
      </c>
      <c r="O254" s="97" t="s">
        <v>2492</v>
      </c>
      <c r="P254" s="97" t="s">
        <v>1896</v>
      </c>
      <c r="Q254" s="102"/>
      <c r="R254" s="100">
        <v>-2.97</v>
      </c>
      <c r="S254" s="102"/>
      <c r="T254" s="103">
        <v>3</v>
      </c>
      <c r="U254" s="103">
        <v>3</v>
      </c>
      <c r="V254" s="104">
        <v>1.3</v>
      </c>
      <c r="W254" s="105">
        <v>0.19</v>
      </c>
      <c r="X254" s="106">
        <v>36</v>
      </c>
      <c r="Y254" s="104">
        <v>0.1</v>
      </c>
      <c r="Z254" s="105">
        <v>0.01</v>
      </c>
      <c r="AA254" s="106">
        <v>3</v>
      </c>
    </row>
    <row r="255" spans="1:27" ht="15.75" customHeight="1" x14ac:dyDescent="0.25">
      <c r="A255" s="96" t="s">
        <v>2490</v>
      </c>
      <c r="B255" s="96" t="s">
        <v>2491</v>
      </c>
      <c r="C255" s="96" t="s">
        <v>1897</v>
      </c>
      <c r="F255" s="97" t="s">
        <v>1897</v>
      </c>
      <c r="G255" s="98">
        <v>23</v>
      </c>
      <c r="H255" s="98">
        <v>4.0999999999999996</v>
      </c>
      <c r="I255" s="98">
        <v>4.0999999999999996</v>
      </c>
      <c r="J255" s="99">
        <v>0.67</v>
      </c>
      <c r="K255" s="99">
        <v>1.08</v>
      </c>
      <c r="L255" s="100">
        <v>-2.19</v>
      </c>
      <c r="M255" s="101">
        <v>43282</v>
      </c>
      <c r="N255" s="100">
        <v>-2.19</v>
      </c>
      <c r="O255" s="97" t="s">
        <v>2492</v>
      </c>
      <c r="P255" s="97" t="s">
        <v>1897</v>
      </c>
      <c r="Q255" s="102"/>
      <c r="R255" s="100">
        <v>-2.97</v>
      </c>
      <c r="S255" s="102"/>
      <c r="T255" s="103">
        <v>3</v>
      </c>
      <c r="U255" s="103">
        <v>3</v>
      </c>
      <c r="V255" s="104">
        <v>1.4</v>
      </c>
      <c r="W255" s="105">
        <v>0.33</v>
      </c>
      <c r="X255" s="106">
        <v>32</v>
      </c>
      <c r="Y255" s="104"/>
      <c r="Z255" s="105"/>
      <c r="AA255" s="106" t="s">
        <v>2511</v>
      </c>
    </row>
    <row r="256" spans="1:27" ht="15.75" customHeight="1" x14ac:dyDescent="0.25">
      <c r="A256" s="96" t="s">
        <v>2490</v>
      </c>
      <c r="B256" s="96" t="s">
        <v>2491</v>
      </c>
      <c r="C256" s="96" t="s">
        <v>1898</v>
      </c>
      <c r="F256" s="97" t="s">
        <v>1898</v>
      </c>
      <c r="G256" s="98">
        <v>5</v>
      </c>
      <c r="H256" s="98">
        <v>2.5</v>
      </c>
      <c r="I256" s="98">
        <v>2.5</v>
      </c>
      <c r="J256" s="99">
        <v>0.25</v>
      </c>
      <c r="K256" s="99">
        <v>0.92</v>
      </c>
      <c r="L256" s="100">
        <v>-2.19</v>
      </c>
      <c r="M256" s="101">
        <v>43282</v>
      </c>
      <c r="N256" s="100">
        <v>-2.19</v>
      </c>
      <c r="O256" s="97" t="s">
        <v>2492</v>
      </c>
      <c r="P256" s="97" t="s">
        <v>1898</v>
      </c>
      <c r="Q256" s="102"/>
      <c r="R256" s="100">
        <v>-2.72</v>
      </c>
      <c r="S256" s="102"/>
      <c r="T256" s="103">
        <v>3</v>
      </c>
      <c r="U256" s="103">
        <v>3</v>
      </c>
      <c r="V256" s="104">
        <v>1</v>
      </c>
      <c r="W256" s="105">
        <v>0.41</v>
      </c>
      <c r="X256" s="106">
        <v>5</v>
      </c>
      <c r="Y256" s="104"/>
      <c r="Z256" s="105"/>
      <c r="AA256" s="106" t="s">
        <v>2511</v>
      </c>
    </row>
    <row r="257" spans="1:27" ht="15.75" customHeight="1" x14ac:dyDescent="0.25">
      <c r="A257" s="96" t="s">
        <v>2490</v>
      </c>
      <c r="B257" s="96" t="s">
        <v>2491</v>
      </c>
      <c r="C257" s="96" t="s">
        <v>1899</v>
      </c>
      <c r="F257" s="97" t="s">
        <v>1899</v>
      </c>
      <c r="G257" s="98">
        <v>46</v>
      </c>
      <c r="H257" s="98">
        <v>5.9</v>
      </c>
      <c r="I257" s="98">
        <v>5.9</v>
      </c>
      <c r="J257" s="99">
        <v>0.57999999999999996</v>
      </c>
      <c r="K257" s="99">
        <v>0.82</v>
      </c>
      <c r="L257" s="100">
        <v>-2.19</v>
      </c>
      <c r="M257" s="101">
        <v>43282</v>
      </c>
      <c r="N257" s="100">
        <v>-2.19</v>
      </c>
      <c r="O257" s="97" t="s">
        <v>2492</v>
      </c>
      <c r="P257" s="97" t="s">
        <v>1899</v>
      </c>
      <c r="Q257" s="102"/>
      <c r="R257" s="100">
        <v>-2.97</v>
      </c>
      <c r="S257" s="102"/>
      <c r="T257" s="103">
        <v>3</v>
      </c>
      <c r="U257" s="103">
        <v>3</v>
      </c>
      <c r="V257" s="104">
        <v>1.2</v>
      </c>
      <c r="W257" s="105">
        <v>0.2</v>
      </c>
      <c r="X257" s="106">
        <v>55</v>
      </c>
      <c r="Y257" s="104">
        <v>0.8</v>
      </c>
      <c r="Z257" s="105">
        <v>0.13</v>
      </c>
      <c r="AA257" s="106">
        <v>37</v>
      </c>
    </row>
    <row r="258" spans="1:27" ht="15.75" customHeight="1" x14ac:dyDescent="0.25">
      <c r="A258" s="96" t="s">
        <v>2490</v>
      </c>
      <c r="B258" s="96" t="s">
        <v>2491</v>
      </c>
      <c r="C258" s="96" t="s">
        <v>1900</v>
      </c>
      <c r="F258" s="97" t="s">
        <v>1900</v>
      </c>
      <c r="G258" s="98">
        <v>18</v>
      </c>
      <c r="H258" s="98">
        <v>5.5</v>
      </c>
      <c r="I258" s="98">
        <v>5.5</v>
      </c>
      <c r="J258" s="99">
        <v>0.48</v>
      </c>
      <c r="K258" s="99">
        <v>0.7</v>
      </c>
      <c r="L258" s="100">
        <v>-2.19</v>
      </c>
      <c r="M258" s="101">
        <v>43282</v>
      </c>
      <c r="N258" s="100">
        <v>-2.19</v>
      </c>
      <c r="O258" s="97" t="s">
        <v>2492</v>
      </c>
      <c r="P258" s="97" t="s">
        <v>1900</v>
      </c>
      <c r="Q258" s="102"/>
      <c r="R258" s="100">
        <v>-2.97</v>
      </c>
      <c r="S258" s="102"/>
      <c r="T258" s="103">
        <v>3</v>
      </c>
      <c r="U258" s="103">
        <v>3</v>
      </c>
      <c r="V258" s="104">
        <v>0.9</v>
      </c>
      <c r="W258" s="105">
        <v>0.17</v>
      </c>
      <c r="X258" s="106">
        <v>16</v>
      </c>
      <c r="Y258" s="104">
        <v>0.6</v>
      </c>
      <c r="Z258" s="105">
        <v>0.11</v>
      </c>
      <c r="AA258" s="106">
        <v>11</v>
      </c>
    </row>
    <row r="259" spans="1:27" ht="15.75" customHeight="1" x14ac:dyDescent="0.25">
      <c r="A259" s="96" t="s">
        <v>2490</v>
      </c>
      <c r="B259" s="96" t="s">
        <v>2491</v>
      </c>
      <c r="C259" s="96" t="s">
        <v>1901</v>
      </c>
      <c r="F259" s="97" t="s">
        <v>1901</v>
      </c>
      <c r="G259" s="98">
        <v>52</v>
      </c>
      <c r="H259" s="98">
        <v>6.1</v>
      </c>
      <c r="I259" s="98">
        <v>6.1</v>
      </c>
      <c r="J259" s="99">
        <v>0.6</v>
      </c>
      <c r="K259" s="99">
        <v>0.72</v>
      </c>
      <c r="L259" s="100">
        <v>-2.19</v>
      </c>
      <c r="M259" s="101">
        <v>43282</v>
      </c>
      <c r="N259" s="100">
        <v>-2.19</v>
      </c>
      <c r="O259" s="97" t="s">
        <v>2492</v>
      </c>
      <c r="P259" s="97" t="s">
        <v>1901</v>
      </c>
      <c r="Q259" s="102"/>
      <c r="R259" s="100">
        <v>-2.97</v>
      </c>
      <c r="S259" s="102"/>
      <c r="T259" s="103">
        <v>3</v>
      </c>
      <c r="U259" s="103">
        <v>3</v>
      </c>
      <c r="V259" s="104">
        <v>0.6</v>
      </c>
      <c r="W259" s="105">
        <v>0.1</v>
      </c>
      <c r="X259" s="106">
        <v>31</v>
      </c>
      <c r="Y259" s="104">
        <v>0.4</v>
      </c>
      <c r="Z259" s="105">
        <v>0.06</v>
      </c>
      <c r="AA259" s="106">
        <v>21</v>
      </c>
    </row>
    <row r="260" spans="1:27" ht="15.75" customHeight="1" x14ac:dyDescent="0.25">
      <c r="A260" s="96" t="s">
        <v>2490</v>
      </c>
      <c r="B260" s="96" t="s">
        <v>2491</v>
      </c>
      <c r="C260" s="96" t="s">
        <v>1902</v>
      </c>
      <c r="F260" s="97" t="s">
        <v>1902</v>
      </c>
      <c r="G260" s="98">
        <v>29</v>
      </c>
      <c r="H260" s="98">
        <v>5.9</v>
      </c>
      <c r="I260" s="98">
        <v>5.9</v>
      </c>
      <c r="J260" s="99">
        <v>0.75</v>
      </c>
      <c r="K260" s="99">
        <v>0.82</v>
      </c>
      <c r="L260" s="100">
        <v>-2.19</v>
      </c>
      <c r="M260" s="101">
        <v>43282</v>
      </c>
      <c r="N260" s="100">
        <v>-2.19</v>
      </c>
      <c r="O260" s="97" t="s">
        <v>2492</v>
      </c>
      <c r="P260" s="97" t="s">
        <v>1902</v>
      </c>
      <c r="Q260" s="102"/>
      <c r="R260" s="100">
        <v>-2.97</v>
      </c>
      <c r="S260" s="102"/>
      <c r="T260" s="103">
        <v>3</v>
      </c>
      <c r="U260" s="103">
        <v>3</v>
      </c>
      <c r="V260" s="104">
        <v>0.6</v>
      </c>
      <c r="W260" s="105">
        <v>0.1</v>
      </c>
      <c r="X260" s="106">
        <v>17</v>
      </c>
      <c r="Y260" s="104">
        <v>0.1</v>
      </c>
      <c r="Z260" s="105">
        <v>0.02</v>
      </c>
      <c r="AA260" s="106">
        <v>3</v>
      </c>
    </row>
    <row r="261" spans="1:27" ht="15.75" customHeight="1" x14ac:dyDescent="0.25">
      <c r="A261" s="96" t="s">
        <v>2490</v>
      </c>
      <c r="B261" s="96" t="s">
        <v>2491</v>
      </c>
      <c r="C261" s="96" t="s">
        <v>1903</v>
      </c>
      <c r="F261" s="97" t="s">
        <v>1903</v>
      </c>
      <c r="G261" s="98">
        <v>14</v>
      </c>
      <c r="H261" s="98">
        <v>18</v>
      </c>
      <c r="I261" s="98">
        <v>18</v>
      </c>
      <c r="J261" s="99">
        <v>0.88</v>
      </c>
      <c r="K261" s="99">
        <v>1</v>
      </c>
      <c r="L261" s="100">
        <v>-2.19</v>
      </c>
      <c r="M261" s="101">
        <v>43282</v>
      </c>
      <c r="N261" s="100">
        <v>-2.19</v>
      </c>
      <c r="O261" s="97" t="s">
        <v>2492</v>
      </c>
      <c r="P261" s="97" t="s">
        <v>1903</v>
      </c>
      <c r="Q261" s="102"/>
      <c r="R261" s="100">
        <v>-2.97</v>
      </c>
      <c r="S261" s="102"/>
      <c r="T261" s="103">
        <v>3</v>
      </c>
      <c r="U261" s="103">
        <v>3</v>
      </c>
      <c r="V261" s="104">
        <v>2.1</v>
      </c>
      <c r="W261" s="105">
        <v>0.11</v>
      </c>
      <c r="X261" s="106">
        <v>29</v>
      </c>
      <c r="Y261" s="104">
        <v>1.1000000000000001</v>
      </c>
      <c r="Z261" s="105">
        <v>0.06</v>
      </c>
      <c r="AA261" s="106">
        <v>15</v>
      </c>
    </row>
    <row r="262" spans="1:27" ht="15.75" customHeight="1" x14ac:dyDescent="0.25">
      <c r="A262" s="96" t="s">
        <v>2490</v>
      </c>
      <c r="B262" s="96" t="s">
        <v>2491</v>
      </c>
      <c r="C262" s="96" t="s">
        <v>1904</v>
      </c>
      <c r="F262" s="97" t="s">
        <v>1904</v>
      </c>
      <c r="G262" s="98">
        <v>38</v>
      </c>
      <c r="H262" s="98">
        <v>8</v>
      </c>
      <c r="I262" s="98">
        <v>8</v>
      </c>
      <c r="J262" s="99">
        <v>0.85</v>
      </c>
      <c r="K262" s="99">
        <v>1.2</v>
      </c>
      <c r="L262" s="100">
        <v>-2.19</v>
      </c>
      <c r="M262" s="101">
        <v>43282</v>
      </c>
      <c r="N262" s="100">
        <v>-2.19</v>
      </c>
      <c r="O262" s="97" t="s">
        <v>2492</v>
      </c>
      <c r="P262" s="97" t="s">
        <v>1904</v>
      </c>
      <c r="Q262" s="102"/>
      <c r="R262" s="100">
        <v>-2.97</v>
      </c>
      <c r="S262" s="102"/>
      <c r="T262" s="103">
        <v>3</v>
      </c>
      <c r="U262" s="103">
        <v>3</v>
      </c>
      <c r="V262" s="104">
        <v>1.8</v>
      </c>
      <c r="W262" s="105">
        <v>0.22</v>
      </c>
      <c r="X262" s="106">
        <v>68</v>
      </c>
      <c r="Y262" s="104">
        <v>0.5</v>
      </c>
      <c r="Z262" s="105">
        <v>7.0000000000000007E-2</v>
      </c>
      <c r="AA262" s="106">
        <v>19</v>
      </c>
    </row>
    <row r="263" spans="1:27" ht="15.75" customHeight="1" x14ac:dyDescent="0.25">
      <c r="A263" s="96" t="s">
        <v>2490</v>
      </c>
      <c r="B263" s="96" t="s">
        <v>2491</v>
      </c>
      <c r="C263" s="96" t="s">
        <v>1905</v>
      </c>
      <c r="F263" s="97" t="s">
        <v>1905</v>
      </c>
      <c r="G263" s="98">
        <v>27</v>
      </c>
      <c r="H263" s="98">
        <v>5.8</v>
      </c>
      <c r="I263" s="98">
        <v>5.8</v>
      </c>
      <c r="J263" s="99">
        <v>0.45</v>
      </c>
      <c r="K263" s="99">
        <v>0.56999999999999995</v>
      </c>
      <c r="L263" s="100">
        <v>-2.19</v>
      </c>
      <c r="M263" s="101">
        <v>43282</v>
      </c>
      <c r="N263" s="100">
        <v>-2.19</v>
      </c>
      <c r="O263" s="97" t="s">
        <v>2492</v>
      </c>
      <c r="P263" s="97" t="s">
        <v>1905</v>
      </c>
      <c r="Q263" s="102"/>
      <c r="R263" s="100">
        <v>-2.97</v>
      </c>
      <c r="S263" s="102"/>
      <c r="T263" s="103">
        <v>3</v>
      </c>
      <c r="U263" s="103">
        <v>3</v>
      </c>
      <c r="V263" s="104">
        <v>0.6</v>
      </c>
      <c r="W263" s="105">
        <v>0.11</v>
      </c>
      <c r="X263" s="106">
        <v>16</v>
      </c>
      <c r="Y263" s="104">
        <v>0.3</v>
      </c>
      <c r="Z263" s="105">
        <v>0.06</v>
      </c>
      <c r="AA263" s="106">
        <v>8</v>
      </c>
    </row>
    <row r="264" spans="1:27" ht="15.75" customHeight="1" x14ac:dyDescent="0.25">
      <c r="A264" s="96" t="s">
        <v>2490</v>
      </c>
      <c r="B264" s="96" t="s">
        <v>2491</v>
      </c>
      <c r="C264" s="96" t="s">
        <v>1906</v>
      </c>
      <c r="F264" s="97" t="s">
        <v>1906</v>
      </c>
      <c r="G264" s="98">
        <v>39</v>
      </c>
      <c r="H264" s="98">
        <v>5.0999999999999996</v>
      </c>
      <c r="I264" s="98">
        <v>5.0999999999999996</v>
      </c>
      <c r="J264" s="99">
        <v>0.27</v>
      </c>
      <c r="K264" s="99">
        <v>0.51</v>
      </c>
      <c r="L264" s="100">
        <v>-2.19</v>
      </c>
      <c r="M264" s="101">
        <v>43282</v>
      </c>
      <c r="N264" s="100">
        <v>-2.19</v>
      </c>
      <c r="O264" s="97" t="s">
        <v>2492</v>
      </c>
      <c r="P264" s="97" t="s">
        <v>1906</v>
      </c>
      <c r="Q264" s="102"/>
      <c r="R264" s="100">
        <v>-2.72</v>
      </c>
      <c r="S264" s="102"/>
      <c r="T264" s="103">
        <v>3</v>
      </c>
      <c r="U264" s="103">
        <v>3</v>
      </c>
      <c r="V264" s="104">
        <v>0.9</v>
      </c>
      <c r="W264" s="105">
        <v>0.17</v>
      </c>
      <c r="X264" s="106">
        <v>35</v>
      </c>
      <c r="Y264" s="104">
        <v>0.8</v>
      </c>
      <c r="Z264" s="105">
        <v>0.16</v>
      </c>
      <c r="AA264" s="106">
        <v>31</v>
      </c>
    </row>
    <row r="265" spans="1:27" ht="15.75" customHeight="1" x14ac:dyDescent="0.25">
      <c r="A265" s="96" t="s">
        <v>2490</v>
      </c>
      <c r="B265" s="96" t="s">
        <v>2491</v>
      </c>
      <c r="C265" s="96" t="s">
        <v>1907</v>
      </c>
      <c r="F265" s="97" t="s">
        <v>1907</v>
      </c>
      <c r="G265" s="98">
        <v>28</v>
      </c>
      <c r="H265" s="98">
        <v>6.4</v>
      </c>
      <c r="I265" s="98">
        <v>6.4</v>
      </c>
      <c r="J265" s="99">
        <v>0.85</v>
      </c>
      <c r="K265" s="99">
        <v>1.26</v>
      </c>
      <c r="L265" s="100">
        <v>-2.19</v>
      </c>
      <c r="M265" s="101">
        <v>43282</v>
      </c>
      <c r="N265" s="100">
        <v>-2.19</v>
      </c>
      <c r="O265" s="97" t="s">
        <v>2492</v>
      </c>
      <c r="P265" s="97" t="s">
        <v>1907</v>
      </c>
      <c r="Q265" s="102"/>
      <c r="R265" s="100">
        <v>-2.97</v>
      </c>
      <c r="S265" s="102"/>
      <c r="T265" s="103">
        <v>3</v>
      </c>
      <c r="U265" s="103">
        <v>3</v>
      </c>
      <c r="V265" s="104">
        <v>1.8</v>
      </c>
      <c r="W265" s="105">
        <v>0.28999999999999998</v>
      </c>
      <c r="X265" s="106">
        <v>50</v>
      </c>
      <c r="Y265" s="104">
        <v>0.2</v>
      </c>
      <c r="Z265" s="105">
        <v>0.02</v>
      </c>
      <c r="AA265" s="106">
        <v>6</v>
      </c>
    </row>
    <row r="266" spans="1:27" ht="15.75" customHeight="1" x14ac:dyDescent="0.25">
      <c r="A266" s="96" t="s">
        <v>2490</v>
      </c>
      <c r="B266" s="96" t="s">
        <v>2491</v>
      </c>
      <c r="C266" s="96" t="s">
        <v>1908</v>
      </c>
      <c r="F266" s="97" t="s">
        <v>1908</v>
      </c>
      <c r="G266" s="98">
        <v>58</v>
      </c>
      <c r="H266" s="98">
        <v>7.7</v>
      </c>
      <c r="I266" s="98">
        <v>7.7</v>
      </c>
      <c r="J266" s="99">
        <v>0.75</v>
      </c>
      <c r="K266" s="99">
        <v>0.86</v>
      </c>
      <c r="L266" s="100">
        <v>-2.19</v>
      </c>
      <c r="M266" s="101">
        <v>43282</v>
      </c>
      <c r="N266" s="100">
        <v>-2.19</v>
      </c>
      <c r="O266" s="97" t="s">
        <v>2492</v>
      </c>
      <c r="P266" s="97" t="s">
        <v>1908</v>
      </c>
      <c r="Q266" s="102"/>
      <c r="R266" s="100">
        <v>-2.97</v>
      </c>
      <c r="S266" s="102"/>
      <c r="T266" s="103">
        <v>3</v>
      </c>
      <c r="U266" s="103">
        <v>3</v>
      </c>
      <c r="V266" s="104">
        <v>1.1000000000000001</v>
      </c>
      <c r="W266" s="105">
        <v>0.14000000000000001</v>
      </c>
      <c r="X266" s="106">
        <v>64</v>
      </c>
      <c r="Y266" s="104">
        <v>0.7</v>
      </c>
      <c r="Z266" s="105">
        <v>0.09</v>
      </c>
      <c r="AA266" s="106">
        <v>41</v>
      </c>
    </row>
    <row r="267" spans="1:27" ht="15.75" customHeight="1" x14ac:dyDescent="0.25">
      <c r="A267" s="96" t="s">
        <v>2490</v>
      </c>
      <c r="B267" s="96" t="s">
        <v>2491</v>
      </c>
      <c r="C267" s="96" t="s">
        <v>1909</v>
      </c>
      <c r="F267" s="97" t="s">
        <v>1909</v>
      </c>
      <c r="G267" s="98">
        <v>16.5</v>
      </c>
      <c r="H267" s="98">
        <v>3.8</v>
      </c>
      <c r="I267" s="98">
        <v>3.8</v>
      </c>
      <c r="J267" s="99">
        <v>0.4</v>
      </c>
      <c r="K267" s="99">
        <v>0.75</v>
      </c>
      <c r="L267" s="100">
        <v>-2.19</v>
      </c>
      <c r="M267" s="101">
        <v>43282</v>
      </c>
      <c r="N267" s="100">
        <v>-2.19</v>
      </c>
      <c r="O267" s="97" t="s">
        <v>2492</v>
      </c>
      <c r="P267" s="97" t="s">
        <v>1909</v>
      </c>
      <c r="Q267" s="102"/>
      <c r="R267" s="100">
        <v>-2.97</v>
      </c>
      <c r="S267" s="102"/>
      <c r="T267" s="103">
        <v>3</v>
      </c>
      <c r="U267" s="103">
        <v>3</v>
      </c>
      <c r="V267" s="104">
        <v>0.7</v>
      </c>
      <c r="W267" s="105">
        <v>0.18</v>
      </c>
      <c r="X267" s="106">
        <v>12</v>
      </c>
      <c r="Y267" s="104"/>
      <c r="Z267" s="105"/>
      <c r="AA267" s="106" t="s">
        <v>2511</v>
      </c>
    </row>
    <row r="268" spans="1:27" ht="15.75" customHeight="1" x14ac:dyDescent="0.25">
      <c r="A268" s="96" t="s">
        <v>2490</v>
      </c>
      <c r="B268" s="96" t="s">
        <v>2491</v>
      </c>
      <c r="C268" s="96" t="s">
        <v>1910</v>
      </c>
      <c r="F268" s="97" t="s">
        <v>1910</v>
      </c>
      <c r="G268" s="98">
        <v>55</v>
      </c>
      <c r="H268" s="98">
        <v>10.199999999999999</v>
      </c>
      <c r="I268" s="98">
        <v>10.199999999999999</v>
      </c>
      <c r="J268" s="99">
        <v>0.88</v>
      </c>
      <c r="K268" s="99">
        <v>1.06</v>
      </c>
      <c r="L268" s="100">
        <v>-2.19</v>
      </c>
      <c r="M268" s="101">
        <v>43282</v>
      </c>
      <c r="N268" s="100">
        <v>-2.19</v>
      </c>
      <c r="O268" s="97" t="s">
        <v>2492</v>
      </c>
      <c r="P268" s="97" t="s">
        <v>1910</v>
      </c>
      <c r="Q268" s="102"/>
      <c r="R268" s="100">
        <v>-2.97</v>
      </c>
      <c r="S268" s="102"/>
      <c r="T268" s="103">
        <v>3</v>
      </c>
      <c r="U268" s="103">
        <v>3</v>
      </c>
      <c r="V268" s="104">
        <v>1.3</v>
      </c>
      <c r="W268" s="105">
        <v>0.13</v>
      </c>
      <c r="X268" s="106">
        <v>72</v>
      </c>
      <c r="Y268" s="104">
        <v>0.1</v>
      </c>
      <c r="Z268" s="105">
        <v>0.01</v>
      </c>
      <c r="AA268" s="106">
        <v>6</v>
      </c>
    </row>
    <row r="269" spans="1:27" ht="15.75" customHeight="1" x14ac:dyDescent="0.25">
      <c r="A269" s="96" t="s">
        <v>2490</v>
      </c>
      <c r="B269" s="96" t="s">
        <v>2491</v>
      </c>
      <c r="C269" s="96" t="s">
        <v>1911</v>
      </c>
      <c r="F269" s="97" t="s">
        <v>1911</v>
      </c>
      <c r="G269" s="98">
        <v>45.5</v>
      </c>
      <c r="H269" s="98">
        <v>6.1</v>
      </c>
      <c r="I269" s="98">
        <v>6.1</v>
      </c>
      <c r="J269" s="99">
        <v>0.79</v>
      </c>
      <c r="K269" s="99">
        <v>1.1399999999999999</v>
      </c>
      <c r="L269" s="100">
        <v>-2.19</v>
      </c>
      <c r="M269" s="101">
        <v>43282</v>
      </c>
      <c r="N269" s="100">
        <v>-2.19</v>
      </c>
      <c r="O269" s="97" t="s">
        <v>2492</v>
      </c>
      <c r="P269" s="97" t="s">
        <v>1911</v>
      </c>
      <c r="Q269" s="102"/>
      <c r="R269" s="100">
        <v>-2.97</v>
      </c>
      <c r="S269" s="102"/>
      <c r="T269" s="103">
        <v>3</v>
      </c>
      <c r="U269" s="103">
        <v>3</v>
      </c>
      <c r="V269" s="104">
        <v>0.6</v>
      </c>
      <c r="W269" s="105">
        <v>0.1</v>
      </c>
      <c r="X269" s="106">
        <v>27</v>
      </c>
      <c r="Y269" s="104">
        <v>0.1</v>
      </c>
      <c r="Z269" s="105">
        <v>0.01</v>
      </c>
      <c r="AA269" s="106">
        <v>5</v>
      </c>
    </row>
    <row r="270" spans="1:27" ht="15.75" customHeight="1" x14ac:dyDescent="0.25">
      <c r="A270" s="96" t="s">
        <v>2490</v>
      </c>
      <c r="B270" s="96" t="s">
        <v>2491</v>
      </c>
      <c r="C270" s="96" t="s">
        <v>1912</v>
      </c>
      <c r="F270" s="97" t="s">
        <v>1912</v>
      </c>
      <c r="G270" s="98">
        <v>40</v>
      </c>
      <c r="H270" s="98">
        <v>10.1</v>
      </c>
      <c r="I270" s="98">
        <v>10.1</v>
      </c>
      <c r="J270" s="99">
        <v>0.9</v>
      </c>
      <c r="K270" s="99">
        <v>1.28</v>
      </c>
      <c r="L270" s="100">
        <v>-2.19</v>
      </c>
      <c r="M270" s="101">
        <v>43282</v>
      </c>
      <c r="N270" s="100">
        <v>-2.19</v>
      </c>
      <c r="O270" s="97" t="s">
        <v>2492</v>
      </c>
      <c r="P270" s="97" t="s">
        <v>1912</v>
      </c>
      <c r="Q270" s="102"/>
      <c r="R270" s="100">
        <v>-2.97</v>
      </c>
      <c r="S270" s="102"/>
      <c r="T270" s="103">
        <v>3</v>
      </c>
      <c r="U270" s="103">
        <v>3</v>
      </c>
      <c r="V270" s="104">
        <v>2.4</v>
      </c>
      <c r="W270" s="105">
        <v>0.24</v>
      </c>
      <c r="X270" s="106">
        <v>96</v>
      </c>
      <c r="Y270" s="104">
        <v>0.3</v>
      </c>
      <c r="Z270" s="105">
        <v>0.03</v>
      </c>
      <c r="AA270" s="106">
        <v>12</v>
      </c>
    </row>
    <row r="271" spans="1:27" ht="15.75" customHeight="1" x14ac:dyDescent="0.25">
      <c r="A271" s="96" t="s">
        <v>2490</v>
      </c>
      <c r="B271" s="96" t="s">
        <v>2491</v>
      </c>
      <c r="C271" s="96" t="s">
        <v>1913</v>
      </c>
      <c r="F271" s="97" t="s">
        <v>1913</v>
      </c>
      <c r="G271" s="98">
        <v>44.5</v>
      </c>
      <c r="H271" s="98">
        <v>7</v>
      </c>
      <c r="I271" s="98">
        <v>7</v>
      </c>
      <c r="J271" s="99">
        <v>0.75</v>
      </c>
      <c r="K271" s="99">
        <v>1.18</v>
      </c>
      <c r="L271" s="100">
        <v>-2.19</v>
      </c>
      <c r="M271" s="101">
        <v>43282</v>
      </c>
      <c r="N271" s="100">
        <v>-2.19</v>
      </c>
      <c r="O271" s="97" t="s">
        <v>2492</v>
      </c>
      <c r="P271" s="97" t="s">
        <v>1913</v>
      </c>
      <c r="Q271" s="102"/>
      <c r="R271" s="100">
        <v>-2.97</v>
      </c>
      <c r="S271" s="102"/>
      <c r="T271" s="103">
        <v>3</v>
      </c>
      <c r="U271" s="103">
        <v>3</v>
      </c>
      <c r="V271" s="104">
        <v>1.4</v>
      </c>
      <c r="W271" s="105">
        <v>0.2</v>
      </c>
      <c r="X271" s="106">
        <v>62</v>
      </c>
      <c r="Y271" s="104">
        <v>0.2</v>
      </c>
      <c r="Z271" s="105">
        <v>0.02</v>
      </c>
      <c r="AA271" s="106">
        <v>9</v>
      </c>
    </row>
    <row r="272" spans="1:27" ht="15.75" customHeight="1" x14ac:dyDescent="0.25">
      <c r="A272" s="96" t="s">
        <v>2490</v>
      </c>
      <c r="B272" s="96" t="s">
        <v>2491</v>
      </c>
      <c r="C272" s="96" t="s">
        <v>1914</v>
      </c>
      <c r="F272" s="97" t="s">
        <v>1914</v>
      </c>
      <c r="G272" s="98">
        <v>35</v>
      </c>
      <c r="H272" s="98">
        <v>7.7</v>
      </c>
      <c r="I272" s="98">
        <v>7.7</v>
      </c>
      <c r="J272" s="99">
        <v>0.91</v>
      </c>
      <c r="K272" s="99">
        <v>1.3</v>
      </c>
      <c r="L272" s="100">
        <v>-2.19</v>
      </c>
      <c r="M272" s="101">
        <v>43282</v>
      </c>
      <c r="N272" s="100">
        <v>-2.19</v>
      </c>
      <c r="O272" s="97" t="s">
        <v>2492</v>
      </c>
      <c r="P272" s="97" t="s">
        <v>1914</v>
      </c>
      <c r="Q272" s="102"/>
      <c r="R272" s="100">
        <v>-2.97</v>
      </c>
      <c r="S272" s="102"/>
      <c r="T272" s="103">
        <v>3</v>
      </c>
      <c r="U272" s="103">
        <v>3</v>
      </c>
      <c r="V272" s="104">
        <v>1.4</v>
      </c>
      <c r="W272" s="105">
        <v>0.18</v>
      </c>
      <c r="X272" s="106">
        <v>49</v>
      </c>
      <c r="Y272" s="104">
        <v>0.4</v>
      </c>
      <c r="Z272" s="105">
        <v>0.05</v>
      </c>
      <c r="AA272" s="106">
        <v>14</v>
      </c>
    </row>
    <row r="273" spans="1:27" ht="15.75" customHeight="1" x14ac:dyDescent="0.25">
      <c r="A273" s="96" t="s">
        <v>2490</v>
      </c>
      <c r="B273" s="96" t="s">
        <v>2491</v>
      </c>
      <c r="C273" s="96" t="s">
        <v>1915</v>
      </c>
      <c r="F273" s="97" t="s">
        <v>1915</v>
      </c>
      <c r="G273" s="98">
        <v>44</v>
      </c>
      <c r="H273" s="98">
        <v>8.4</v>
      </c>
      <c r="I273" s="98">
        <v>8.4</v>
      </c>
      <c r="J273" s="99">
        <v>0.91</v>
      </c>
      <c r="K273" s="99">
        <v>1.29</v>
      </c>
      <c r="L273" s="100">
        <v>-2.19</v>
      </c>
      <c r="M273" s="101">
        <v>43282</v>
      </c>
      <c r="N273" s="100">
        <v>-2.19</v>
      </c>
      <c r="O273" s="97" t="s">
        <v>2492</v>
      </c>
      <c r="P273" s="97" t="s">
        <v>1915</v>
      </c>
      <c r="Q273" s="102"/>
      <c r="R273" s="100">
        <v>-2.97</v>
      </c>
      <c r="S273" s="102"/>
      <c r="T273" s="103">
        <v>3</v>
      </c>
      <c r="U273" s="103">
        <v>3</v>
      </c>
      <c r="V273" s="104">
        <v>1.7</v>
      </c>
      <c r="W273" s="105">
        <v>0.2</v>
      </c>
      <c r="X273" s="106">
        <v>75</v>
      </c>
      <c r="Y273" s="104">
        <v>0</v>
      </c>
      <c r="Z273" s="105">
        <v>0</v>
      </c>
      <c r="AA273" s="106">
        <v>0</v>
      </c>
    </row>
    <row r="274" spans="1:27" ht="15.75" customHeight="1" x14ac:dyDescent="0.25">
      <c r="A274" s="96" t="s">
        <v>2490</v>
      </c>
      <c r="B274" s="96" t="s">
        <v>2491</v>
      </c>
      <c r="C274" s="96" t="s">
        <v>1916</v>
      </c>
      <c r="F274" s="97" t="s">
        <v>1916</v>
      </c>
      <c r="G274" s="98">
        <v>43</v>
      </c>
      <c r="H274" s="98">
        <v>7.2</v>
      </c>
      <c r="I274" s="98">
        <v>7.2</v>
      </c>
      <c r="J274" s="99">
        <v>0.85</v>
      </c>
      <c r="K274" s="99">
        <v>1.18</v>
      </c>
      <c r="L274" s="100">
        <v>-2.19</v>
      </c>
      <c r="M274" s="101">
        <v>43282</v>
      </c>
      <c r="N274" s="100">
        <v>-2.19</v>
      </c>
      <c r="O274" s="97" t="s">
        <v>2492</v>
      </c>
      <c r="P274" s="97" t="s">
        <v>1916</v>
      </c>
      <c r="Q274" s="102"/>
      <c r="R274" s="100">
        <v>-2.97</v>
      </c>
      <c r="S274" s="102"/>
      <c r="T274" s="103">
        <v>3</v>
      </c>
      <c r="U274" s="103">
        <v>3</v>
      </c>
      <c r="V274" s="104">
        <v>1.2</v>
      </c>
      <c r="W274" s="105">
        <v>0.17</v>
      </c>
      <c r="X274" s="106">
        <v>52</v>
      </c>
      <c r="Y274" s="104">
        <v>0.1</v>
      </c>
      <c r="Z274" s="105">
        <v>0.01</v>
      </c>
      <c r="AA274" s="106">
        <v>4</v>
      </c>
    </row>
    <row r="275" spans="1:27" ht="15.75" customHeight="1" x14ac:dyDescent="0.25">
      <c r="A275" s="96" t="s">
        <v>2490</v>
      </c>
      <c r="B275" s="96" t="s">
        <v>2491</v>
      </c>
      <c r="C275" s="96" t="s">
        <v>1917</v>
      </c>
      <c r="F275" s="97" t="s">
        <v>1917</v>
      </c>
      <c r="G275" s="98">
        <v>38</v>
      </c>
      <c r="H275" s="98">
        <v>7.7</v>
      </c>
      <c r="I275" s="98">
        <v>7.7</v>
      </c>
      <c r="J275" s="99">
        <v>0.94</v>
      </c>
      <c r="K275" s="99">
        <v>1.68</v>
      </c>
      <c r="L275" s="100">
        <v>-2.19</v>
      </c>
      <c r="M275" s="101">
        <v>43282</v>
      </c>
      <c r="N275" s="100">
        <v>-2.19</v>
      </c>
      <c r="O275" s="97" t="s">
        <v>2492</v>
      </c>
      <c r="P275" s="97" t="s">
        <v>1917</v>
      </c>
      <c r="Q275" s="102"/>
      <c r="R275" s="100">
        <v>-2.97</v>
      </c>
      <c r="S275" s="102"/>
      <c r="T275" s="103">
        <v>3</v>
      </c>
      <c r="U275" s="103">
        <v>3</v>
      </c>
      <c r="V275" s="104">
        <v>2.8</v>
      </c>
      <c r="W275" s="105">
        <v>0.37</v>
      </c>
      <c r="X275" s="106">
        <v>106</v>
      </c>
      <c r="Y275" s="104">
        <v>0.1</v>
      </c>
      <c r="Z275" s="105">
        <v>0.02</v>
      </c>
      <c r="AA275" s="106">
        <v>4</v>
      </c>
    </row>
    <row r="276" spans="1:27" ht="15.75" customHeight="1" x14ac:dyDescent="0.25">
      <c r="A276" s="96" t="s">
        <v>2490</v>
      </c>
      <c r="B276" s="96" t="s">
        <v>2491</v>
      </c>
      <c r="C276" s="96" t="s">
        <v>1918</v>
      </c>
      <c r="F276" s="97" t="s">
        <v>1918</v>
      </c>
      <c r="G276" s="98">
        <v>14</v>
      </c>
      <c r="H276" s="98">
        <v>4.4000000000000004</v>
      </c>
      <c r="I276" s="98">
        <v>4.4000000000000004</v>
      </c>
      <c r="J276" s="99">
        <v>0.65</v>
      </c>
      <c r="K276" s="99">
        <v>1.55</v>
      </c>
      <c r="L276" s="100">
        <v>-2.19</v>
      </c>
      <c r="M276" s="101">
        <v>43282</v>
      </c>
      <c r="N276" s="100">
        <v>-2.19</v>
      </c>
      <c r="O276" s="97" t="s">
        <v>2492</v>
      </c>
      <c r="P276" s="97" t="s">
        <v>1918</v>
      </c>
      <c r="Q276" s="102"/>
      <c r="R276" s="100">
        <v>-2.72</v>
      </c>
      <c r="S276" s="102"/>
      <c r="T276" s="103">
        <v>3</v>
      </c>
      <c r="U276" s="103">
        <v>3</v>
      </c>
      <c r="V276" s="104">
        <v>1.9</v>
      </c>
      <c r="W276" s="105">
        <v>0.44</v>
      </c>
      <c r="X276" s="106">
        <v>27</v>
      </c>
      <c r="Y276" s="104">
        <v>0</v>
      </c>
      <c r="Z276" s="105">
        <v>0</v>
      </c>
      <c r="AA276" s="106">
        <v>0</v>
      </c>
    </row>
    <row r="277" spans="1:27" ht="15.75" customHeight="1" x14ac:dyDescent="0.25">
      <c r="A277" s="96" t="s">
        <v>2490</v>
      </c>
      <c r="B277" s="96" t="s">
        <v>2491</v>
      </c>
      <c r="C277" s="96" t="s">
        <v>1919</v>
      </c>
      <c r="F277" s="97" t="s">
        <v>1919</v>
      </c>
      <c r="G277" s="98">
        <v>17.5</v>
      </c>
      <c r="H277" s="98">
        <v>5.0999999999999996</v>
      </c>
      <c r="I277" s="98">
        <v>5.0999999999999996</v>
      </c>
      <c r="J277" s="99">
        <v>0.86</v>
      </c>
      <c r="K277" s="99">
        <v>1.48</v>
      </c>
      <c r="L277" s="100">
        <v>-2.19</v>
      </c>
      <c r="M277" s="101">
        <v>43282</v>
      </c>
      <c r="N277" s="100">
        <v>-2.19</v>
      </c>
      <c r="O277" s="97" t="s">
        <v>2492</v>
      </c>
      <c r="P277" s="97" t="s">
        <v>1919</v>
      </c>
      <c r="Q277" s="102"/>
      <c r="R277" s="100">
        <v>-2.72</v>
      </c>
      <c r="S277" s="102"/>
      <c r="T277" s="103">
        <v>3</v>
      </c>
      <c r="U277" s="103">
        <v>3</v>
      </c>
      <c r="V277" s="104">
        <v>2</v>
      </c>
      <c r="W277" s="105">
        <v>0.4</v>
      </c>
      <c r="X277" s="106">
        <v>35</v>
      </c>
      <c r="Y277" s="104">
        <v>0</v>
      </c>
      <c r="Z277" s="105">
        <v>0</v>
      </c>
      <c r="AA277" s="106">
        <v>0</v>
      </c>
    </row>
    <row r="278" spans="1:27" ht="15.75" customHeight="1" x14ac:dyDescent="0.25">
      <c r="A278" s="96" t="s">
        <v>2490</v>
      </c>
      <c r="B278" s="96" t="s">
        <v>2491</v>
      </c>
      <c r="C278" s="96" t="s">
        <v>1920</v>
      </c>
      <c r="F278" s="97" t="s">
        <v>1920</v>
      </c>
      <c r="G278" s="98">
        <v>41.5</v>
      </c>
      <c r="H278" s="98">
        <v>5.0999999999999996</v>
      </c>
      <c r="I278" s="98">
        <v>5.0999999999999996</v>
      </c>
      <c r="J278" s="99">
        <v>0.7</v>
      </c>
      <c r="K278" s="99">
        <v>1.35</v>
      </c>
      <c r="L278" s="100">
        <v>-2.19</v>
      </c>
      <c r="M278" s="101">
        <v>43282</v>
      </c>
      <c r="N278" s="100">
        <v>-2.19</v>
      </c>
      <c r="O278" s="97" t="s">
        <v>2492</v>
      </c>
      <c r="P278" s="97" t="s">
        <v>1920</v>
      </c>
      <c r="Q278" s="102"/>
      <c r="R278" s="100">
        <v>-2.97</v>
      </c>
      <c r="S278" s="102"/>
      <c r="T278" s="103">
        <v>3</v>
      </c>
      <c r="U278" s="103">
        <v>3</v>
      </c>
      <c r="V278" s="104">
        <v>1.9</v>
      </c>
      <c r="W278" s="105">
        <v>0.38</v>
      </c>
      <c r="X278" s="106">
        <v>79</v>
      </c>
      <c r="Y278" s="104">
        <v>0</v>
      </c>
      <c r="Z278" s="105">
        <v>0.01</v>
      </c>
      <c r="AA278" s="106">
        <v>0</v>
      </c>
    </row>
    <row r="279" spans="1:27" ht="15.75" customHeight="1" x14ac:dyDescent="0.25">
      <c r="A279" s="96" t="s">
        <v>2490</v>
      </c>
      <c r="B279" s="96" t="s">
        <v>2491</v>
      </c>
      <c r="C279" s="96" t="s">
        <v>1921</v>
      </c>
      <c r="F279" s="97" t="s">
        <v>1921</v>
      </c>
      <c r="G279" s="98">
        <v>55</v>
      </c>
      <c r="H279" s="98">
        <v>6</v>
      </c>
      <c r="I279" s="98">
        <v>6</v>
      </c>
      <c r="J279" s="99">
        <v>0.93</v>
      </c>
      <c r="K279" s="99">
        <v>1.33</v>
      </c>
      <c r="L279" s="100">
        <v>-2.2200000000000002</v>
      </c>
      <c r="M279" s="101">
        <v>43282</v>
      </c>
      <c r="N279" s="100">
        <v>-2.2200000000000002</v>
      </c>
      <c r="O279" s="97" t="s">
        <v>2492</v>
      </c>
      <c r="P279" s="97" t="s">
        <v>1921</v>
      </c>
      <c r="Q279" s="102"/>
      <c r="R279" s="100">
        <v>-2.97</v>
      </c>
      <c r="S279" s="102"/>
      <c r="T279" s="103">
        <v>3</v>
      </c>
      <c r="U279" s="103">
        <v>3</v>
      </c>
      <c r="V279" s="104">
        <v>1.5</v>
      </c>
      <c r="W279" s="105">
        <v>0.25</v>
      </c>
      <c r="X279" s="106">
        <v>83</v>
      </c>
      <c r="Y279" s="104">
        <v>0</v>
      </c>
      <c r="Z279" s="105">
        <v>0</v>
      </c>
      <c r="AA279" s="106">
        <v>0</v>
      </c>
    </row>
    <row r="280" spans="1:27" ht="15.75" customHeight="1" x14ac:dyDescent="0.25">
      <c r="A280" s="96" t="s">
        <v>2490</v>
      </c>
      <c r="B280" s="96" t="s">
        <v>2491</v>
      </c>
      <c r="C280" s="96" t="s">
        <v>1922</v>
      </c>
      <c r="F280" s="97" t="s">
        <v>1922</v>
      </c>
      <c r="G280" s="98">
        <v>46.5</v>
      </c>
      <c r="H280" s="98">
        <v>5.5</v>
      </c>
      <c r="I280" s="98">
        <v>5.5</v>
      </c>
      <c r="J280" s="99">
        <v>0.86</v>
      </c>
      <c r="K280" s="99">
        <v>1.5</v>
      </c>
      <c r="L280" s="100">
        <v>-2.2200000000000002</v>
      </c>
      <c r="M280" s="101">
        <v>43282</v>
      </c>
      <c r="N280" s="100">
        <v>-2.2200000000000002</v>
      </c>
      <c r="O280" s="97" t="s">
        <v>2492</v>
      </c>
      <c r="P280" s="97" t="s">
        <v>1922</v>
      </c>
      <c r="Q280" s="102"/>
      <c r="R280" s="100">
        <v>-2.97</v>
      </c>
      <c r="S280" s="102"/>
      <c r="T280" s="103">
        <v>3</v>
      </c>
      <c r="U280" s="103">
        <v>3</v>
      </c>
      <c r="V280" s="104">
        <v>1.8</v>
      </c>
      <c r="W280" s="105">
        <v>0.33</v>
      </c>
      <c r="X280" s="106">
        <v>84</v>
      </c>
      <c r="Y280" s="104">
        <v>0</v>
      </c>
      <c r="Z280" s="105">
        <v>0</v>
      </c>
      <c r="AA280" s="106">
        <v>0</v>
      </c>
    </row>
    <row r="281" spans="1:27" ht="15.75" customHeight="1" x14ac:dyDescent="0.25">
      <c r="A281" s="96" t="s">
        <v>2490</v>
      </c>
      <c r="B281" s="96" t="s">
        <v>2491</v>
      </c>
      <c r="C281" s="96" t="s">
        <v>1923</v>
      </c>
      <c r="F281" s="97" t="s">
        <v>1923</v>
      </c>
      <c r="G281" s="98">
        <v>36</v>
      </c>
      <c r="H281" s="98">
        <v>6.7</v>
      </c>
      <c r="I281" s="98">
        <v>6.7</v>
      </c>
      <c r="J281" s="99">
        <v>0.95</v>
      </c>
      <c r="K281" s="99">
        <v>1.27</v>
      </c>
      <c r="L281" s="100">
        <v>-2.2200000000000002</v>
      </c>
      <c r="M281" s="101">
        <v>43282</v>
      </c>
      <c r="N281" s="100">
        <v>-2.2200000000000002</v>
      </c>
      <c r="O281" s="97" t="s">
        <v>2492</v>
      </c>
      <c r="P281" s="97" t="s">
        <v>1923</v>
      </c>
      <c r="Q281" s="102"/>
      <c r="R281" s="100">
        <v>-2.97</v>
      </c>
      <c r="S281" s="102"/>
      <c r="T281" s="103">
        <v>3</v>
      </c>
      <c r="U281" s="103">
        <v>3</v>
      </c>
      <c r="V281" s="104">
        <v>1.6</v>
      </c>
      <c r="W281" s="105">
        <v>0.24</v>
      </c>
      <c r="X281" s="106">
        <v>58</v>
      </c>
      <c r="Y281" s="104">
        <v>0.1</v>
      </c>
      <c r="Z281" s="105">
        <v>0.01</v>
      </c>
      <c r="AA281" s="106">
        <v>4</v>
      </c>
    </row>
    <row r="282" spans="1:27" ht="15.75" customHeight="1" x14ac:dyDescent="0.25">
      <c r="A282" s="96" t="s">
        <v>2490</v>
      </c>
      <c r="B282" s="96" t="s">
        <v>2491</v>
      </c>
      <c r="C282" s="96" t="s">
        <v>1924</v>
      </c>
      <c r="F282" s="97" t="s">
        <v>1924</v>
      </c>
      <c r="G282" s="98">
        <v>17</v>
      </c>
      <c r="H282" s="98">
        <v>7</v>
      </c>
      <c r="I282" s="98">
        <v>7</v>
      </c>
      <c r="J282" s="99">
        <v>0.97</v>
      </c>
      <c r="K282" s="99">
        <v>1.1000000000000001</v>
      </c>
      <c r="L282" s="100">
        <v>-2.2200000000000002</v>
      </c>
      <c r="M282" s="101">
        <v>43282</v>
      </c>
      <c r="N282" s="100">
        <v>-2.2200000000000002</v>
      </c>
      <c r="O282" s="97" t="s">
        <v>2492</v>
      </c>
      <c r="P282" s="97" t="s">
        <v>1924</v>
      </c>
      <c r="Q282" s="102"/>
      <c r="R282" s="100">
        <v>-2.97</v>
      </c>
      <c r="S282" s="102"/>
      <c r="T282" s="103">
        <v>3</v>
      </c>
      <c r="U282" s="103">
        <v>3</v>
      </c>
      <c r="V282" s="104">
        <v>1.2</v>
      </c>
      <c r="W282" s="105">
        <v>0.17</v>
      </c>
      <c r="X282" s="106">
        <v>20</v>
      </c>
      <c r="Y282" s="104">
        <v>0</v>
      </c>
      <c r="Z282" s="105">
        <v>0</v>
      </c>
      <c r="AA282" s="106">
        <v>0</v>
      </c>
    </row>
    <row r="283" spans="1:27" ht="15.75" customHeight="1" x14ac:dyDescent="0.25">
      <c r="A283" s="96" t="s">
        <v>2490</v>
      </c>
      <c r="B283" s="96" t="s">
        <v>2491</v>
      </c>
      <c r="C283" s="96" t="s">
        <v>1925</v>
      </c>
      <c r="F283" s="97" t="s">
        <v>1925</v>
      </c>
      <c r="G283" s="98">
        <v>7</v>
      </c>
      <c r="H283" s="98">
        <v>4</v>
      </c>
      <c r="I283" s="98">
        <v>4</v>
      </c>
      <c r="J283" s="99">
        <v>0.23</v>
      </c>
      <c r="K283" s="99">
        <v>0.54</v>
      </c>
      <c r="L283" s="100">
        <v>-2.2200000000000002</v>
      </c>
      <c r="M283" s="101">
        <v>43282</v>
      </c>
      <c r="N283" s="100">
        <v>-2.2200000000000002</v>
      </c>
      <c r="O283" s="97" t="s">
        <v>2492</v>
      </c>
      <c r="P283" s="97" t="s">
        <v>1925</v>
      </c>
      <c r="Q283" s="102"/>
      <c r="R283" s="100">
        <v>-2.57</v>
      </c>
      <c r="S283" s="102"/>
      <c r="T283" s="103">
        <v>3</v>
      </c>
      <c r="U283" s="103">
        <v>3</v>
      </c>
      <c r="V283" s="104">
        <v>1</v>
      </c>
      <c r="W283" s="105">
        <v>0.27</v>
      </c>
      <c r="X283" s="106">
        <v>7</v>
      </c>
      <c r="Y283" s="104">
        <v>0.5</v>
      </c>
      <c r="Z283" s="105">
        <v>0.12</v>
      </c>
      <c r="AA283" s="106">
        <v>4</v>
      </c>
    </row>
    <row r="284" spans="1:27" ht="15.75" customHeight="1" x14ac:dyDescent="0.25">
      <c r="A284" s="96" t="s">
        <v>2490</v>
      </c>
      <c r="B284" s="96" t="s">
        <v>2491</v>
      </c>
      <c r="C284" s="96" t="s">
        <v>1926</v>
      </c>
      <c r="F284" s="97" t="s">
        <v>1926</v>
      </c>
      <c r="G284" s="98">
        <v>13</v>
      </c>
      <c r="H284" s="98">
        <v>4</v>
      </c>
      <c r="I284" s="98">
        <v>4</v>
      </c>
      <c r="J284" s="99">
        <v>0.19</v>
      </c>
      <c r="K284" s="99">
        <v>0.57999999999999996</v>
      </c>
      <c r="L284" s="100">
        <v>-2.2200000000000002</v>
      </c>
      <c r="M284" s="101">
        <v>43282</v>
      </c>
      <c r="N284" s="100">
        <v>-2.2200000000000002</v>
      </c>
      <c r="O284" s="97" t="s">
        <v>2492</v>
      </c>
      <c r="P284" s="97" t="s">
        <v>1926</v>
      </c>
      <c r="Q284" s="102"/>
      <c r="R284" s="100">
        <v>-2.57</v>
      </c>
      <c r="S284" s="102"/>
      <c r="T284" s="103">
        <v>2</v>
      </c>
      <c r="U284" s="103">
        <v>2</v>
      </c>
      <c r="V284" s="104">
        <v>1.1000000000000001</v>
      </c>
      <c r="W284" s="105">
        <v>0.28999999999999998</v>
      </c>
      <c r="X284" s="106">
        <v>14</v>
      </c>
      <c r="Y284" s="104">
        <v>0.7</v>
      </c>
      <c r="Z284" s="105">
        <v>0.18</v>
      </c>
      <c r="AA284" s="106">
        <v>9</v>
      </c>
    </row>
    <row r="285" spans="1:27" ht="15.75" customHeight="1" x14ac:dyDescent="0.25">
      <c r="A285" s="96" t="s">
        <v>2490</v>
      </c>
      <c r="B285" s="96" t="s">
        <v>2491</v>
      </c>
      <c r="C285" s="96" t="s">
        <v>1927</v>
      </c>
      <c r="F285" s="97" t="s">
        <v>1927</v>
      </c>
      <c r="G285" s="98">
        <v>18</v>
      </c>
      <c r="H285" s="98">
        <v>2.2000000000000002</v>
      </c>
      <c r="I285" s="98">
        <v>2.2000000000000002</v>
      </c>
      <c r="J285" s="99">
        <v>0.17</v>
      </c>
      <c r="K285" s="99">
        <v>0.77</v>
      </c>
      <c r="L285" s="100">
        <v>-2.2200000000000002</v>
      </c>
      <c r="M285" s="101">
        <v>43282</v>
      </c>
      <c r="N285" s="100">
        <v>-2.2200000000000002</v>
      </c>
      <c r="O285" s="97" t="s">
        <v>2492</v>
      </c>
      <c r="P285" s="97" t="s">
        <v>1927</v>
      </c>
      <c r="Q285" s="102"/>
      <c r="R285" s="100">
        <v>-2.57</v>
      </c>
      <c r="S285" s="102"/>
      <c r="T285" s="103">
        <v>2</v>
      </c>
      <c r="U285" s="103">
        <v>2</v>
      </c>
      <c r="V285" s="104">
        <v>0.9</v>
      </c>
      <c r="W285" s="105">
        <v>0.39</v>
      </c>
      <c r="X285" s="106">
        <v>16</v>
      </c>
      <c r="Y285" s="104">
        <v>0.2</v>
      </c>
      <c r="Z285" s="105">
        <v>0.12</v>
      </c>
      <c r="AA285" s="106">
        <v>4</v>
      </c>
    </row>
    <row r="286" spans="1:27" ht="15.75" customHeight="1" x14ac:dyDescent="0.25">
      <c r="A286" s="96" t="s">
        <v>2490</v>
      </c>
      <c r="B286" s="96" t="s">
        <v>2491</v>
      </c>
      <c r="C286" s="96" t="s">
        <v>1928</v>
      </c>
      <c r="F286" s="97" t="s">
        <v>1928</v>
      </c>
      <c r="G286" s="98">
        <v>26.5</v>
      </c>
      <c r="H286" s="98">
        <v>8</v>
      </c>
      <c r="I286" s="98">
        <v>8</v>
      </c>
      <c r="J286" s="99">
        <v>1</v>
      </c>
      <c r="K286" s="99">
        <v>1.53</v>
      </c>
      <c r="L286" s="100">
        <v>-2.2200000000000002</v>
      </c>
      <c r="M286" s="101">
        <v>43282</v>
      </c>
      <c r="N286" s="100">
        <v>-2.2200000000000002</v>
      </c>
      <c r="O286" s="97" t="s">
        <v>2492</v>
      </c>
      <c r="P286" s="97" t="s">
        <v>1928</v>
      </c>
      <c r="Q286" s="102"/>
      <c r="R286" s="100">
        <v>-2.97</v>
      </c>
      <c r="S286" s="102"/>
      <c r="T286" s="103">
        <v>3</v>
      </c>
      <c r="U286" s="103">
        <v>3</v>
      </c>
      <c r="V286" s="104">
        <v>2.1</v>
      </c>
      <c r="W286" s="105">
        <v>0.26</v>
      </c>
      <c r="X286" s="106">
        <v>56</v>
      </c>
      <c r="Y286" s="104">
        <v>0</v>
      </c>
      <c r="Z286" s="105">
        <v>0</v>
      </c>
      <c r="AA286" s="106">
        <v>0</v>
      </c>
    </row>
    <row r="287" spans="1:27" ht="15.75" customHeight="1" x14ac:dyDescent="0.25">
      <c r="A287" s="96" t="s">
        <v>2490</v>
      </c>
      <c r="B287" s="96" t="s">
        <v>2491</v>
      </c>
      <c r="C287" s="96" t="s">
        <v>1929</v>
      </c>
      <c r="F287" s="97" t="s">
        <v>1929</v>
      </c>
      <c r="G287" s="98">
        <v>50</v>
      </c>
      <c r="H287" s="98">
        <v>5</v>
      </c>
      <c r="I287" s="98">
        <v>5</v>
      </c>
      <c r="J287" s="99">
        <v>0.87</v>
      </c>
      <c r="K287" s="99">
        <v>1.24</v>
      </c>
      <c r="L287" s="100">
        <v>-2.2200000000000002</v>
      </c>
      <c r="M287" s="101">
        <v>43282</v>
      </c>
      <c r="N287" s="100">
        <v>-2.2200000000000002</v>
      </c>
      <c r="O287" s="97" t="s">
        <v>2492</v>
      </c>
      <c r="P287" s="97" t="s">
        <v>1929</v>
      </c>
      <c r="Q287" s="102"/>
      <c r="R287" s="100">
        <v>-2.97</v>
      </c>
      <c r="S287" s="102"/>
      <c r="T287" s="103">
        <v>3</v>
      </c>
      <c r="U287" s="103">
        <v>3</v>
      </c>
      <c r="V287" s="104">
        <v>1.6</v>
      </c>
      <c r="W287" s="105">
        <v>0.33</v>
      </c>
      <c r="X287" s="106">
        <v>80</v>
      </c>
      <c r="Y287" s="104">
        <v>0</v>
      </c>
      <c r="Z287" s="105">
        <v>0</v>
      </c>
      <c r="AA287" s="106">
        <v>0</v>
      </c>
    </row>
    <row r="288" spans="1:27" ht="15.75" customHeight="1" x14ac:dyDescent="0.25">
      <c r="A288" s="96" t="s">
        <v>2490</v>
      </c>
      <c r="B288" s="96" t="s">
        <v>2491</v>
      </c>
      <c r="C288" s="96" t="s">
        <v>1930</v>
      </c>
      <c r="F288" s="97" t="s">
        <v>1930</v>
      </c>
      <c r="G288" s="98">
        <v>35</v>
      </c>
      <c r="H288" s="98">
        <v>5.9</v>
      </c>
      <c r="I288" s="98">
        <v>5.9</v>
      </c>
      <c r="J288" s="99">
        <v>0.75</v>
      </c>
      <c r="K288" s="99">
        <v>1.84</v>
      </c>
      <c r="L288" s="100">
        <v>-2.2200000000000002</v>
      </c>
      <c r="M288" s="101">
        <v>43282</v>
      </c>
      <c r="N288" s="100">
        <v>-2.2200000000000002</v>
      </c>
      <c r="O288" s="97" t="s">
        <v>2492</v>
      </c>
      <c r="P288" s="97" t="s">
        <v>1930</v>
      </c>
      <c r="Q288" s="102"/>
      <c r="R288" s="100">
        <v>-2.97</v>
      </c>
      <c r="S288" s="102"/>
      <c r="T288" s="103">
        <v>3</v>
      </c>
      <c r="U288" s="103">
        <v>3</v>
      </c>
      <c r="V288" s="104">
        <v>3.4</v>
      </c>
      <c r="W288" s="105">
        <v>0.57999999999999996</v>
      </c>
      <c r="X288" s="106">
        <v>119</v>
      </c>
      <c r="Y288" s="104">
        <v>0</v>
      </c>
      <c r="Z288" s="105">
        <v>0.01</v>
      </c>
      <c r="AA288" s="106">
        <v>0</v>
      </c>
    </row>
    <row r="289" spans="1:27" ht="15.75" customHeight="1" x14ac:dyDescent="0.25">
      <c r="A289" s="96" t="s">
        <v>2490</v>
      </c>
      <c r="B289" s="96" t="s">
        <v>2491</v>
      </c>
      <c r="C289" s="96" t="s">
        <v>1931</v>
      </c>
      <c r="F289" s="97" t="s">
        <v>1931</v>
      </c>
      <c r="G289" s="98">
        <v>14</v>
      </c>
      <c r="H289" s="98">
        <v>10.5</v>
      </c>
      <c r="I289" s="98">
        <v>10.5</v>
      </c>
      <c r="J289" s="99">
        <v>0.93</v>
      </c>
      <c r="K289" s="99">
        <v>1.36</v>
      </c>
      <c r="L289" s="100">
        <v>-2.2200000000000002</v>
      </c>
      <c r="M289" s="101">
        <v>43282</v>
      </c>
      <c r="N289" s="100">
        <v>-2.2200000000000002</v>
      </c>
      <c r="O289" s="97" t="s">
        <v>2492</v>
      </c>
      <c r="P289" s="97" t="s">
        <v>1931</v>
      </c>
      <c r="Q289" s="102"/>
      <c r="R289" s="100">
        <v>-2.97</v>
      </c>
      <c r="S289" s="102"/>
      <c r="T289" s="103">
        <v>3</v>
      </c>
      <c r="U289" s="103">
        <v>3</v>
      </c>
      <c r="V289" s="104">
        <v>2.4</v>
      </c>
      <c r="W289" s="105">
        <v>0.23</v>
      </c>
      <c r="X289" s="106">
        <v>34</v>
      </c>
      <c r="Y289" s="104">
        <v>0.1</v>
      </c>
      <c r="Z289" s="105">
        <v>0.01</v>
      </c>
      <c r="AA289" s="106">
        <v>1</v>
      </c>
    </row>
    <row r="290" spans="1:27" ht="15.75" customHeight="1" x14ac:dyDescent="0.25">
      <c r="A290" s="96" t="s">
        <v>2490</v>
      </c>
      <c r="B290" s="96" t="s">
        <v>2491</v>
      </c>
      <c r="C290" s="96" t="s">
        <v>1932</v>
      </c>
      <c r="F290" s="97" t="s">
        <v>1932</v>
      </c>
      <c r="G290" s="98">
        <v>17</v>
      </c>
      <c r="H290" s="98">
        <v>8</v>
      </c>
      <c r="I290" s="98">
        <v>8</v>
      </c>
      <c r="J290" s="99">
        <v>0.76</v>
      </c>
      <c r="K290" s="99">
        <v>1.54</v>
      </c>
      <c r="L290" s="100">
        <v>-2.2200000000000002</v>
      </c>
      <c r="M290" s="101">
        <v>43282</v>
      </c>
      <c r="N290" s="100">
        <v>-2.2200000000000002</v>
      </c>
      <c r="O290" s="97" t="s">
        <v>2492</v>
      </c>
      <c r="P290" s="97" t="s">
        <v>1932</v>
      </c>
      <c r="Q290" s="102"/>
      <c r="R290" s="100">
        <v>-2.97</v>
      </c>
      <c r="S290" s="102"/>
      <c r="T290" s="103">
        <v>3</v>
      </c>
      <c r="U290" s="103">
        <v>3</v>
      </c>
      <c r="V290" s="104">
        <v>3.8</v>
      </c>
      <c r="W290" s="105">
        <v>0.47</v>
      </c>
      <c r="X290" s="106">
        <v>65</v>
      </c>
      <c r="Y290" s="104">
        <v>0.4</v>
      </c>
      <c r="Z290" s="105">
        <v>0.05</v>
      </c>
      <c r="AA290" s="106">
        <v>7</v>
      </c>
    </row>
    <row r="291" spans="1:27" ht="15.75" customHeight="1" x14ac:dyDescent="0.25">
      <c r="A291" s="96" t="s">
        <v>2490</v>
      </c>
      <c r="B291" s="96" t="s">
        <v>2491</v>
      </c>
      <c r="C291" s="96" t="s">
        <v>1933</v>
      </c>
      <c r="F291" s="97" t="s">
        <v>1933</v>
      </c>
      <c r="G291" s="98">
        <v>22</v>
      </c>
      <c r="H291" s="98">
        <v>6</v>
      </c>
      <c r="I291" s="98">
        <v>6</v>
      </c>
      <c r="J291" s="99">
        <v>0.4</v>
      </c>
      <c r="K291" s="99">
        <v>1.25</v>
      </c>
      <c r="L291" s="100">
        <v>-2.2200000000000002</v>
      </c>
      <c r="M291" s="101">
        <v>43282</v>
      </c>
      <c r="N291" s="100">
        <v>-2.2200000000000002</v>
      </c>
      <c r="O291" s="97" t="s">
        <v>2492</v>
      </c>
      <c r="P291" s="97" t="s">
        <v>1933</v>
      </c>
      <c r="Q291" s="102"/>
      <c r="R291" s="100">
        <v>-2.97</v>
      </c>
      <c r="S291" s="102"/>
      <c r="T291" s="103">
        <v>3</v>
      </c>
      <c r="U291" s="103">
        <v>3</v>
      </c>
      <c r="V291" s="104">
        <v>2.4</v>
      </c>
      <c r="W291" s="105">
        <v>0.41</v>
      </c>
      <c r="X291" s="106">
        <v>53</v>
      </c>
      <c r="Y291" s="104">
        <v>1.1000000000000001</v>
      </c>
      <c r="Z291" s="105">
        <v>0.19</v>
      </c>
      <c r="AA291" s="106">
        <v>24</v>
      </c>
    </row>
    <row r="292" spans="1:27" ht="15.75" customHeight="1" x14ac:dyDescent="0.25">
      <c r="A292" s="96" t="s">
        <v>2490</v>
      </c>
      <c r="B292" s="96" t="s">
        <v>2491</v>
      </c>
      <c r="C292" s="96" t="s">
        <v>1934</v>
      </c>
      <c r="F292" s="97" t="s">
        <v>1934</v>
      </c>
      <c r="G292" s="98">
        <v>14.5</v>
      </c>
      <c r="H292" s="98">
        <v>2.9</v>
      </c>
      <c r="I292" s="98">
        <v>2.9</v>
      </c>
      <c r="J292" s="99">
        <v>0.25</v>
      </c>
      <c r="K292" s="99">
        <v>0.78</v>
      </c>
      <c r="L292" s="100">
        <v>-2.2200000000000002</v>
      </c>
      <c r="M292" s="101">
        <v>43282</v>
      </c>
      <c r="N292" s="100">
        <v>-2.2200000000000002</v>
      </c>
      <c r="O292" s="97" t="s">
        <v>2492</v>
      </c>
      <c r="P292" s="97" t="s">
        <v>1934</v>
      </c>
      <c r="Q292" s="102"/>
      <c r="R292" s="100">
        <v>-2.97</v>
      </c>
      <c r="S292" s="102"/>
      <c r="T292" s="103">
        <v>3</v>
      </c>
      <c r="U292" s="103">
        <v>3</v>
      </c>
      <c r="V292" s="104">
        <v>1.3</v>
      </c>
      <c r="W292" s="105">
        <v>0.43</v>
      </c>
      <c r="X292" s="106">
        <v>19</v>
      </c>
      <c r="Y292" s="104"/>
      <c r="Z292" s="105"/>
      <c r="AA292" s="106" t="s">
        <v>2511</v>
      </c>
    </row>
    <row r="293" spans="1:27" ht="15.75" customHeight="1" x14ac:dyDescent="0.25">
      <c r="A293" s="96" t="s">
        <v>2490</v>
      </c>
      <c r="B293" s="96" t="s">
        <v>2491</v>
      </c>
      <c r="C293" s="96" t="s">
        <v>1935</v>
      </c>
      <c r="F293" s="97" t="s">
        <v>1935</v>
      </c>
      <c r="G293" s="98">
        <v>23</v>
      </c>
      <c r="H293" s="98">
        <v>12</v>
      </c>
      <c r="I293" s="98">
        <v>12</v>
      </c>
      <c r="J293" s="99">
        <v>0.98</v>
      </c>
      <c r="K293" s="99">
        <v>1.31</v>
      </c>
      <c r="L293" s="100">
        <v>-2.2400000000000002</v>
      </c>
      <c r="M293" s="101">
        <v>43282</v>
      </c>
      <c r="N293" s="100">
        <v>-2.2400000000000002</v>
      </c>
      <c r="O293" s="97" t="s">
        <v>2492</v>
      </c>
      <c r="P293" s="97" t="s">
        <v>1935</v>
      </c>
      <c r="Q293" s="102"/>
      <c r="R293" s="100">
        <v>-2.97</v>
      </c>
      <c r="S293" s="102"/>
      <c r="T293" s="103">
        <v>3</v>
      </c>
      <c r="U293" s="103">
        <v>3</v>
      </c>
      <c r="V293" s="104">
        <v>3.1</v>
      </c>
      <c r="W293" s="105">
        <v>0.26</v>
      </c>
      <c r="X293" s="106">
        <v>71</v>
      </c>
      <c r="Y293" s="104">
        <v>0.2</v>
      </c>
      <c r="Z293" s="105">
        <v>0.02</v>
      </c>
      <c r="AA293" s="106">
        <v>5</v>
      </c>
    </row>
    <row r="294" spans="1:27" ht="15.75" customHeight="1" x14ac:dyDescent="0.25">
      <c r="A294" s="96" t="s">
        <v>2490</v>
      </c>
      <c r="B294" s="96" t="s">
        <v>2491</v>
      </c>
      <c r="C294" s="96" t="s">
        <v>1936</v>
      </c>
      <c r="F294" s="97" t="s">
        <v>1936</v>
      </c>
      <c r="G294" s="98">
        <v>21</v>
      </c>
      <c r="H294" s="98">
        <v>10.5</v>
      </c>
      <c r="I294" s="98">
        <v>10.5</v>
      </c>
      <c r="J294" s="99">
        <v>0.93</v>
      </c>
      <c r="K294" s="99">
        <v>1.41</v>
      </c>
      <c r="L294" s="100">
        <v>-2.2400000000000002</v>
      </c>
      <c r="M294" s="101">
        <v>43282</v>
      </c>
      <c r="N294" s="100">
        <v>-2.2400000000000002</v>
      </c>
      <c r="O294" s="97" t="s">
        <v>2492</v>
      </c>
      <c r="P294" s="97" t="s">
        <v>1936</v>
      </c>
      <c r="Q294" s="102"/>
      <c r="R294" s="100">
        <v>-2.97</v>
      </c>
      <c r="S294" s="102"/>
      <c r="T294" s="103">
        <v>3</v>
      </c>
      <c r="U294" s="103">
        <v>3</v>
      </c>
      <c r="V294" s="104">
        <v>4.8</v>
      </c>
      <c r="W294" s="105">
        <v>0.46</v>
      </c>
      <c r="X294" s="106">
        <v>101</v>
      </c>
      <c r="Y294" s="104">
        <v>1.2</v>
      </c>
      <c r="Z294" s="105">
        <v>0.11</v>
      </c>
      <c r="AA294" s="106">
        <v>25</v>
      </c>
    </row>
    <row r="295" spans="1:27" ht="15.75" customHeight="1" x14ac:dyDescent="0.25">
      <c r="A295" s="96" t="s">
        <v>2490</v>
      </c>
      <c r="B295" s="96" t="s">
        <v>2491</v>
      </c>
      <c r="C295" s="96" t="s">
        <v>1937</v>
      </c>
      <c r="F295" s="97" t="s">
        <v>1937</v>
      </c>
      <c r="G295" s="98">
        <v>46</v>
      </c>
      <c r="H295" s="98">
        <v>5.7</v>
      </c>
      <c r="I295" s="98">
        <v>5.7</v>
      </c>
      <c r="J295" s="99">
        <v>0.57999999999999996</v>
      </c>
      <c r="K295" s="99">
        <v>1.37</v>
      </c>
      <c r="L295" s="100">
        <v>-2.2400000000000002</v>
      </c>
      <c r="M295" s="101">
        <v>43282</v>
      </c>
      <c r="N295" s="100">
        <v>-2.2400000000000002</v>
      </c>
      <c r="O295" s="97" t="s">
        <v>2492</v>
      </c>
      <c r="P295" s="97" t="s">
        <v>1937</v>
      </c>
      <c r="Q295" s="102"/>
      <c r="R295" s="100">
        <v>-2.97</v>
      </c>
      <c r="S295" s="102"/>
      <c r="T295" s="103">
        <v>3</v>
      </c>
      <c r="U295" s="103">
        <v>3</v>
      </c>
      <c r="V295" s="104">
        <v>1.6</v>
      </c>
      <c r="W295" s="105">
        <v>0.28999999999999998</v>
      </c>
      <c r="X295" s="106">
        <v>74</v>
      </c>
      <c r="Y295" s="104">
        <v>0.5</v>
      </c>
      <c r="Z295" s="105">
        <v>0.1</v>
      </c>
      <c r="AA295" s="106">
        <v>23</v>
      </c>
    </row>
    <row r="296" spans="1:27" ht="15.75" customHeight="1" x14ac:dyDescent="0.25">
      <c r="A296" s="96" t="s">
        <v>2490</v>
      </c>
      <c r="B296" s="96" t="s">
        <v>2491</v>
      </c>
      <c r="C296" s="96" t="s">
        <v>1938</v>
      </c>
      <c r="F296" s="97" t="s">
        <v>1938</v>
      </c>
      <c r="G296" s="98">
        <v>6.5</v>
      </c>
      <c r="H296" s="98">
        <v>3.1</v>
      </c>
      <c r="I296" s="98">
        <v>3.1</v>
      </c>
      <c r="J296" s="99">
        <v>0.18</v>
      </c>
      <c r="K296" s="99">
        <v>0.57999999999999996</v>
      </c>
      <c r="L296" s="100">
        <v>-2.2400000000000002</v>
      </c>
      <c r="M296" s="101">
        <v>43282</v>
      </c>
      <c r="N296" s="100">
        <v>-2.2400000000000002</v>
      </c>
      <c r="O296" s="97" t="s">
        <v>2492</v>
      </c>
      <c r="P296" s="97" t="s">
        <v>1938</v>
      </c>
      <c r="Q296" s="102"/>
      <c r="R296" s="100">
        <v>-2.72</v>
      </c>
      <c r="S296" s="102"/>
      <c r="T296" s="103">
        <v>2</v>
      </c>
      <c r="U296" s="103">
        <v>2</v>
      </c>
      <c r="V296" s="104">
        <v>0.9</v>
      </c>
      <c r="W296" s="105">
        <v>0.31</v>
      </c>
      <c r="X296" s="106">
        <v>6</v>
      </c>
      <c r="Y296" s="104">
        <v>0.7</v>
      </c>
      <c r="Z296" s="105">
        <v>0.23</v>
      </c>
      <c r="AA296" s="106">
        <v>5</v>
      </c>
    </row>
    <row r="297" spans="1:27" ht="15.75" customHeight="1" x14ac:dyDescent="0.25">
      <c r="A297" s="96" t="s">
        <v>2490</v>
      </c>
      <c r="B297" s="96" t="s">
        <v>2491</v>
      </c>
      <c r="C297" s="96" t="s">
        <v>1939</v>
      </c>
      <c r="F297" s="97" t="s">
        <v>1939</v>
      </c>
      <c r="G297" s="98">
        <v>17</v>
      </c>
      <c r="H297" s="98">
        <v>5.7</v>
      </c>
      <c r="I297" s="98">
        <v>5.7</v>
      </c>
      <c r="J297" s="99">
        <v>0.53</v>
      </c>
      <c r="K297" s="99">
        <v>0.98</v>
      </c>
      <c r="L297" s="100">
        <v>-2.2400000000000002</v>
      </c>
      <c r="M297" s="101">
        <v>43282</v>
      </c>
      <c r="N297" s="100">
        <v>-2.2400000000000002</v>
      </c>
      <c r="O297" s="97" t="s">
        <v>2492</v>
      </c>
      <c r="P297" s="97" t="s">
        <v>1939</v>
      </c>
      <c r="Q297" s="102"/>
      <c r="R297" s="100">
        <v>-2.97</v>
      </c>
      <c r="S297" s="102"/>
      <c r="T297" s="103">
        <v>3</v>
      </c>
      <c r="U297" s="103">
        <v>3</v>
      </c>
      <c r="V297" s="104">
        <v>1.5</v>
      </c>
      <c r="W297" s="105">
        <v>0.27</v>
      </c>
      <c r="X297" s="106">
        <v>26</v>
      </c>
      <c r="Y297" s="104">
        <v>0.7</v>
      </c>
      <c r="Z297" s="105">
        <v>0.12</v>
      </c>
      <c r="AA297" s="106">
        <v>12</v>
      </c>
    </row>
    <row r="298" spans="1:27" ht="15.75" customHeight="1" x14ac:dyDescent="0.25">
      <c r="A298" s="96" t="s">
        <v>2490</v>
      </c>
      <c r="B298" s="96" t="s">
        <v>2491</v>
      </c>
      <c r="C298" s="96" t="s">
        <v>1940</v>
      </c>
      <c r="F298" s="97" t="s">
        <v>1940</v>
      </c>
      <c r="G298" s="98">
        <v>31.5</v>
      </c>
      <c r="H298" s="98">
        <v>5.2</v>
      </c>
      <c r="I298" s="98">
        <v>5.2</v>
      </c>
      <c r="J298" s="99">
        <v>0.59</v>
      </c>
      <c r="K298" s="99">
        <v>1.0900000000000001</v>
      </c>
      <c r="L298" s="100">
        <v>-2.2400000000000002</v>
      </c>
      <c r="M298" s="101">
        <v>43282</v>
      </c>
      <c r="N298" s="100">
        <v>-2.2400000000000002</v>
      </c>
      <c r="O298" s="97" t="s">
        <v>2492</v>
      </c>
      <c r="P298" s="97" t="s">
        <v>1940</v>
      </c>
      <c r="Q298" s="102"/>
      <c r="R298" s="100">
        <v>-2.97</v>
      </c>
      <c r="S298" s="102"/>
      <c r="T298" s="103">
        <v>3</v>
      </c>
      <c r="U298" s="103">
        <v>3</v>
      </c>
      <c r="V298" s="104">
        <v>1.5</v>
      </c>
      <c r="W298" s="105">
        <v>0.3</v>
      </c>
      <c r="X298" s="106">
        <v>47</v>
      </c>
      <c r="Y298" s="104">
        <v>0.5</v>
      </c>
      <c r="Z298" s="105">
        <v>0.09</v>
      </c>
      <c r="AA298" s="106">
        <v>16</v>
      </c>
    </row>
    <row r="299" spans="1:27" ht="15.75" customHeight="1" x14ac:dyDescent="0.25">
      <c r="A299" s="96" t="s">
        <v>2490</v>
      </c>
      <c r="B299" s="96" t="s">
        <v>2491</v>
      </c>
      <c r="C299" s="96" t="s">
        <v>1941</v>
      </c>
      <c r="F299" s="97" t="s">
        <v>1941</v>
      </c>
      <c r="G299" s="98">
        <v>28.5</v>
      </c>
      <c r="H299" s="98">
        <v>5.5</v>
      </c>
      <c r="I299" s="98">
        <v>5.5</v>
      </c>
      <c r="J299" s="99">
        <v>0.49</v>
      </c>
      <c r="K299" s="99">
        <v>1.0900000000000001</v>
      </c>
      <c r="L299" s="100">
        <v>-2.2400000000000002</v>
      </c>
      <c r="M299" s="101">
        <v>43282</v>
      </c>
      <c r="N299" s="100">
        <v>-2.2400000000000002</v>
      </c>
      <c r="O299" s="97" t="s">
        <v>2492</v>
      </c>
      <c r="P299" s="97" t="s">
        <v>1941</v>
      </c>
      <c r="Q299" s="102"/>
      <c r="R299" s="100">
        <v>-2.97</v>
      </c>
      <c r="S299" s="102"/>
      <c r="T299" s="103">
        <v>3</v>
      </c>
      <c r="U299" s="103">
        <v>3</v>
      </c>
      <c r="V299" s="104">
        <v>1.7</v>
      </c>
      <c r="W299" s="105">
        <v>0.31</v>
      </c>
      <c r="X299" s="106">
        <v>48</v>
      </c>
      <c r="Y299" s="104">
        <v>0.6</v>
      </c>
      <c r="Z299" s="105">
        <v>0.11</v>
      </c>
      <c r="AA299" s="106">
        <v>17</v>
      </c>
    </row>
    <row r="300" spans="1:27" ht="15.75" customHeight="1" x14ac:dyDescent="0.25">
      <c r="A300" s="96" t="s">
        <v>2490</v>
      </c>
      <c r="B300" s="96" t="s">
        <v>2491</v>
      </c>
      <c r="C300" s="96" t="s">
        <v>1942</v>
      </c>
      <c r="F300" s="97" t="s">
        <v>1942</v>
      </c>
      <c r="G300" s="98">
        <v>4</v>
      </c>
      <c r="H300" s="98">
        <v>6</v>
      </c>
      <c r="I300" s="98">
        <v>6</v>
      </c>
      <c r="J300" s="99">
        <v>0.7</v>
      </c>
      <c r="K300" s="99">
        <v>1.17</v>
      </c>
      <c r="L300" s="100">
        <v>-2.2400000000000002</v>
      </c>
      <c r="M300" s="101">
        <v>43282</v>
      </c>
      <c r="N300" s="100">
        <v>-2.2400000000000002</v>
      </c>
      <c r="O300" s="97" t="s">
        <v>2492</v>
      </c>
      <c r="P300" s="97" t="s">
        <v>1942</v>
      </c>
      <c r="Q300" s="102"/>
      <c r="R300" s="100">
        <v>-2.97</v>
      </c>
      <c r="S300" s="102"/>
      <c r="T300" s="103">
        <v>3</v>
      </c>
      <c r="U300" s="103">
        <v>3</v>
      </c>
      <c r="V300" s="104">
        <v>1.7</v>
      </c>
      <c r="W300" s="105">
        <v>0.28000000000000003</v>
      </c>
      <c r="X300" s="106">
        <v>7</v>
      </c>
      <c r="Y300" s="104">
        <v>0.1</v>
      </c>
      <c r="Z300" s="105">
        <v>0.01</v>
      </c>
      <c r="AA300" s="106">
        <v>0</v>
      </c>
    </row>
    <row r="301" spans="1:27" ht="15.75" customHeight="1" x14ac:dyDescent="0.25">
      <c r="A301" s="96" t="s">
        <v>2490</v>
      </c>
      <c r="B301" s="96" t="s">
        <v>2491</v>
      </c>
      <c r="C301" s="96" t="s">
        <v>1943</v>
      </c>
      <c r="F301" s="97" t="s">
        <v>1943</v>
      </c>
      <c r="G301" s="98">
        <v>34</v>
      </c>
      <c r="H301" s="98">
        <v>2.2999999999999998</v>
      </c>
      <c r="I301" s="98">
        <v>2.2999999999999998</v>
      </c>
      <c r="J301" s="99">
        <v>0.5</v>
      </c>
      <c r="K301" s="99">
        <v>0.91</v>
      </c>
      <c r="L301" s="100">
        <v>-2.2400000000000002</v>
      </c>
      <c r="M301" s="101">
        <v>43282</v>
      </c>
      <c r="N301" s="100">
        <v>-2.2400000000000002</v>
      </c>
      <c r="O301" s="97" t="s">
        <v>2492</v>
      </c>
      <c r="P301" s="97" t="s">
        <v>1943</v>
      </c>
      <c r="Q301" s="102"/>
      <c r="R301" s="100">
        <v>-2.57</v>
      </c>
      <c r="S301" s="102"/>
      <c r="T301" s="103">
        <v>2</v>
      </c>
      <c r="U301" s="103">
        <v>2</v>
      </c>
      <c r="V301" s="104">
        <v>0.5</v>
      </c>
      <c r="W301" s="105">
        <v>0.2</v>
      </c>
      <c r="X301" s="106">
        <v>17</v>
      </c>
      <c r="Y301" s="104">
        <v>0</v>
      </c>
      <c r="Z301" s="105">
        <v>0</v>
      </c>
      <c r="AA301" s="106">
        <v>0</v>
      </c>
    </row>
    <row r="302" spans="1:27" ht="15.75" customHeight="1" x14ac:dyDescent="0.25">
      <c r="A302" s="96" t="s">
        <v>2490</v>
      </c>
      <c r="B302" s="96" t="s">
        <v>2491</v>
      </c>
      <c r="C302" s="96" t="s">
        <v>1944</v>
      </c>
      <c r="F302" s="97" t="s">
        <v>1944</v>
      </c>
      <c r="G302" s="98">
        <v>24</v>
      </c>
      <c r="H302" s="98">
        <v>6.5</v>
      </c>
      <c r="I302" s="98">
        <v>6.5</v>
      </c>
      <c r="J302" s="99">
        <v>0.54</v>
      </c>
      <c r="K302" s="99">
        <v>1.57</v>
      </c>
      <c r="L302" s="100">
        <v>-2.23</v>
      </c>
      <c r="M302" s="101">
        <v>43282</v>
      </c>
      <c r="N302" s="100">
        <v>-2.23</v>
      </c>
      <c r="O302" s="97" t="s">
        <v>2492</v>
      </c>
      <c r="P302" s="97" t="s">
        <v>1944</v>
      </c>
      <c r="Q302" s="102"/>
      <c r="R302" s="100">
        <v>-2.97</v>
      </c>
      <c r="S302" s="102"/>
      <c r="T302" s="103">
        <v>3</v>
      </c>
      <c r="U302" s="103">
        <v>3</v>
      </c>
      <c r="V302" s="104">
        <v>2.9</v>
      </c>
      <c r="W302" s="105">
        <v>0.44</v>
      </c>
      <c r="X302" s="106">
        <v>70</v>
      </c>
      <c r="Y302" s="104">
        <v>0.9</v>
      </c>
      <c r="Z302" s="105">
        <v>0.14000000000000001</v>
      </c>
      <c r="AA302" s="106">
        <v>22</v>
      </c>
    </row>
    <row r="303" spans="1:27" ht="15.75" customHeight="1" x14ac:dyDescent="0.25">
      <c r="A303" s="96" t="s">
        <v>2490</v>
      </c>
      <c r="B303" s="96" t="s">
        <v>2491</v>
      </c>
      <c r="C303" s="96" t="s">
        <v>1945</v>
      </c>
      <c r="F303" s="97" t="s">
        <v>1945</v>
      </c>
      <c r="G303" s="98">
        <v>18</v>
      </c>
      <c r="H303" s="98">
        <v>6</v>
      </c>
      <c r="I303" s="98">
        <v>6</v>
      </c>
      <c r="J303" s="99">
        <v>0.6</v>
      </c>
      <c r="K303" s="99">
        <v>0.95</v>
      </c>
      <c r="L303" s="100">
        <v>-2.08</v>
      </c>
      <c r="M303" s="101">
        <v>43282</v>
      </c>
      <c r="N303" s="100">
        <v>-2.08</v>
      </c>
      <c r="O303" s="97" t="s">
        <v>2492</v>
      </c>
      <c r="P303" s="97" t="s">
        <v>1945</v>
      </c>
      <c r="Q303" s="102"/>
      <c r="R303" s="100">
        <v>-2.83</v>
      </c>
      <c r="S303" s="102"/>
      <c r="T303" s="103">
        <v>3</v>
      </c>
      <c r="U303" s="103">
        <v>3</v>
      </c>
      <c r="V303" s="104">
        <v>1.4</v>
      </c>
      <c r="W303" s="105">
        <v>0.23</v>
      </c>
      <c r="X303" s="106">
        <v>25</v>
      </c>
      <c r="Y303" s="104">
        <v>0.5</v>
      </c>
      <c r="Z303" s="105">
        <v>0.08</v>
      </c>
      <c r="AA303" s="106">
        <v>9</v>
      </c>
    </row>
    <row r="304" spans="1:27" ht="15.75" customHeight="1" x14ac:dyDescent="0.25">
      <c r="A304" s="96" t="s">
        <v>2490</v>
      </c>
      <c r="B304" s="96" t="s">
        <v>2491</v>
      </c>
      <c r="C304" s="96" t="s">
        <v>1946</v>
      </c>
      <c r="F304" s="97" t="s">
        <v>1946</v>
      </c>
      <c r="G304" s="98">
        <v>9.5</v>
      </c>
      <c r="H304" s="98">
        <v>5</v>
      </c>
      <c r="I304" s="98">
        <v>5</v>
      </c>
      <c r="J304" s="99">
        <v>0.25</v>
      </c>
      <c r="K304" s="99">
        <v>0.48</v>
      </c>
      <c r="L304" s="100">
        <v>-2.08</v>
      </c>
      <c r="M304" s="101">
        <v>43282</v>
      </c>
      <c r="N304" s="100">
        <v>-2.08</v>
      </c>
      <c r="O304" s="97" t="s">
        <v>2492</v>
      </c>
      <c r="P304" s="97" t="s">
        <v>1946</v>
      </c>
      <c r="Q304" s="102"/>
      <c r="R304" s="100">
        <v>-2.83</v>
      </c>
      <c r="S304" s="102"/>
      <c r="T304" s="103">
        <v>3</v>
      </c>
      <c r="U304" s="103">
        <v>3</v>
      </c>
      <c r="V304" s="104">
        <v>0.9</v>
      </c>
      <c r="W304" s="105">
        <v>0.17</v>
      </c>
      <c r="X304" s="106">
        <v>9</v>
      </c>
      <c r="Y304" s="104">
        <v>0.8</v>
      </c>
      <c r="Z304" s="105">
        <v>0.16</v>
      </c>
      <c r="AA304" s="106">
        <v>8</v>
      </c>
    </row>
    <row r="305" spans="1:27" ht="15.75" customHeight="1" x14ac:dyDescent="0.25">
      <c r="A305" s="96" t="s">
        <v>2490</v>
      </c>
      <c r="B305" s="96" t="s">
        <v>2491</v>
      </c>
      <c r="C305" s="96" t="s">
        <v>1947</v>
      </c>
      <c r="F305" s="97" t="s">
        <v>1947</v>
      </c>
      <c r="G305" s="98">
        <v>20.5</v>
      </c>
      <c r="H305" s="98">
        <v>5.5</v>
      </c>
      <c r="I305" s="98">
        <v>5.5</v>
      </c>
      <c r="J305" s="99">
        <v>0.43</v>
      </c>
      <c r="K305" s="99">
        <v>0.87</v>
      </c>
      <c r="L305" s="100">
        <v>-2.08</v>
      </c>
      <c r="M305" s="101">
        <v>43282</v>
      </c>
      <c r="N305" s="100">
        <v>-2.08</v>
      </c>
      <c r="O305" s="97" t="s">
        <v>2492</v>
      </c>
      <c r="P305" s="97" t="s">
        <v>1947</v>
      </c>
      <c r="Q305" s="102"/>
      <c r="R305" s="100">
        <v>-2.83</v>
      </c>
      <c r="S305" s="102"/>
      <c r="T305" s="103">
        <v>3</v>
      </c>
      <c r="U305" s="103">
        <v>3</v>
      </c>
      <c r="V305" s="104">
        <v>1.7</v>
      </c>
      <c r="W305" s="105">
        <v>0.3</v>
      </c>
      <c r="X305" s="106">
        <v>35</v>
      </c>
      <c r="Y305" s="104">
        <v>0.8</v>
      </c>
      <c r="Z305" s="105">
        <v>0.15</v>
      </c>
      <c r="AA305" s="106">
        <v>16</v>
      </c>
    </row>
    <row r="306" spans="1:27" ht="15.75" customHeight="1" x14ac:dyDescent="0.25">
      <c r="A306" s="96" t="s">
        <v>2490</v>
      </c>
      <c r="B306" s="96" t="s">
        <v>2491</v>
      </c>
      <c r="C306" s="96" t="s">
        <v>1948</v>
      </c>
      <c r="F306" s="97" t="s">
        <v>1948</v>
      </c>
      <c r="G306" s="98">
        <v>6</v>
      </c>
      <c r="H306" s="98">
        <v>7.4</v>
      </c>
      <c r="I306" s="98">
        <v>7.4</v>
      </c>
      <c r="J306" s="99">
        <v>0.47</v>
      </c>
      <c r="K306" s="99">
        <v>1.01</v>
      </c>
      <c r="L306" s="100">
        <v>-2.23</v>
      </c>
      <c r="M306" s="101">
        <v>43282</v>
      </c>
      <c r="N306" s="100">
        <v>-2.23</v>
      </c>
      <c r="O306" s="97" t="s">
        <v>2492</v>
      </c>
      <c r="P306" s="97" t="s">
        <v>1948</v>
      </c>
      <c r="Q306" s="102"/>
      <c r="R306" s="100">
        <v>-2.97</v>
      </c>
      <c r="S306" s="102"/>
      <c r="T306" s="103">
        <v>3</v>
      </c>
      <c r="U306" s="103">
        <v>3</v>
      </c>
      <c r="V306" s="104">
        <v>2</v>
      </c>
      <c r="W306" s="105">
        <v>0.27</v>
      </c>
      <c r="X306" s="106">
        <v>12</v>
      </c>
      <c r="Y306" s="104">
        <v>1.4</v>
      </c>
      <c r="Z306" s="105">
        <v>0.19</v>
      </c>
      <c r="AA306" s="106">
        <v>8</v>
      </c>
    </row>
    <row r="307" spans="1:27" ht="15.75" customHeight="1" x14ac:dyDescent="0.25">
      <c r="A307" s="96" t="s">
        <v>2490</v>
      </c>
      <c r="B307" s="96" t="s">
        <v>2491</v>
      </c>
      <c r="C307" s="96" t="s">
        <v>1949</v>
      </c>
      <c r="F307" s="97" t="s">
        <v>1949</v>
      </c>
      <c r="G307" s="98">
        <v>16</v>
      </c>
      <c r="H307" s="98">
        <v>10.5</v>
      </c>
      <c r="I307" s="98">
        <v>10.5</v>
      </c>
      <c r="J307" s="99">
        <v>0.98</v>
      </c>
      <c r="K307" s="99">
        <v>1.57</v>
      </c>
      <c r="L307" s="100">
        <v>-2.23</v>
      </c>
      <c r="M307" s="101">
        <v>43282</v>
      </c>
      <c r="N307" s="100">
        <v>-2.23</v>
      </c>
      <c r="O307" s="97" t="s">
        <v>2492</v>
      </c>
      <c r="P307" s="97" t="s">
        <v>1949</v>
      </c>
      <c r="Q307" s="102"/>
      <c r="R307" s="100">
        <v>-2.97</v>
      </c>
      <c r="S307" s="102"/>
      <c r="T307" s="103">
        <v>3</v>
      </c>
      <c r="U307" s="103">
        <v>3</v>
      </c>
      <c r="V307" s="104">
        <v>2.6</v>
      </c>
      <c r="W307" s="105">
        <v>0.25</v>
      </c>
      <c r="X307" s="106">
        <v>42</v>
      </c>
      <c r="Y307" s="104">
        <v>0.3</v>
      </c>
      <c r="Z307" s="105">
        <v>0.03</v>
      </c>
      <c r="AA307" s="106">
        <v>5</v>
      </c>
    </row>
    <row r="308" spans="1:27" ht="15.75" customHeight="1" x14ac:dyDescent="0.25">
      <c r="A308" s="96" t="s">
        <v>2490</v>
      </c>
      <c r="B308" s="96" t="s">
        <v>2491</v>
      </c>
      <c r="C308" s="96" t="s">
        <v>1950</v>
      </c>
      <c r="F308" s="97" t="s">
        <v>1950</v>
      </c>
      <c r="G308" s="98">
        <v>26</v>
      </c>
      <c r="H308" s="98">
        <v>3.8</v>
      </c>
      <c r="I308" s="98">
        <v>3.8</v>
      </c>
      <c r="J308" s="99">
        <v>0.6</v>
      </c>
      <c r="K308" s="99">
        <v>0.9</v>
      </c>
      <c r="L308" s="100">
        <v>-2.23</v>
      </c>
      <c r="M308" s="101">
        <v>43282</v>
      </c>
      <c r="N308" s="100">
        <v>-2.23</v>
      </c>
      <c r="O308" s="97" t="s">
        <v>2492</v>
      </c>
      <c r="P308" s="97" t="s">
        <v>1950</v>
      </c>
      <c r="Q308" s="102"/>
      <c r="R308" s="100">
        <v>-2.97</v>
      </c>
      <c r="S308" s="102"/>
      <c r="T308" s="103">
        <v>3</v>
      </c>
      <c r="U308" s="103">
        <v>3</v>
      </c>
      <c r="V308" s="104">
        <v>0.8</v>
      </c>
      <c r="W308" s="105">
        <v>0.21</v>
      </c>
      <c r="X308" s="106">
        <v>21</v>
      </c>
      <c r="Y308" s="104"/>
      <c r="Z308" s="105"/>
      <c r="AA308" s="106" t="s">
        <v>2511</v>
      </c>
    </row>
    <row r="309" spans="1:27" ht="15.75" customHeight="1" x14ac:dyDescent="0.25">
      <c r="A309" s="96" t="s">
        <v>2490</v>
      </c>
      <c r="B309" s="96" t="s">
        <v>2491</v>
      </c>
      <c r="C309" s="96" t="s">
        <v>1951</v>
      </c>
      <c r="F309" s="97" t="s">
        <v>1951</v>
      </c>
      <c r="G309" s="98">
        <v>16.5</v>
      </c>
      <c r="H309" s="98">
        <v>5.6</v>
      </c>
      <c r="I309" s="98">
        <v>5.6</v>
      </c>
      <c r="J309" s="99">
        <v>0.8</v>
      </c>
      <c r="K309" s="99">
        <v>1.43</v>
      </c>
      <c r="L309" s="100">
        <v>-2.23</v>
      </c>
      <c r="M309" s="101">
        <v>43282</v>
      </c>
      <c r="N309" s="100">
        <v>-2.23</v>
      </c>
      <c r="O309" s="97" t="s">
        <v>2492</v>
      </c>
      <c r="P309" s="97" t="s">
        <v>1951</v>
      </c>
      <c r="Q309" s="102"/>
      <c r="R309" s="100">
        <v>-2.97</v>
      </c>
      <c r="S309" s="102"/>
      <c r="T309" s="103">
        <v>3</v>
      </c>
      <c r="U309" s="103">
        <v>3</v>
      </c>
      <c r="V309" s="104">
        <v>1.9</v>
      </c>
      <c r="W309" s="105">
        <v>0.33</v>
      </c>
      <c r="X309" s="106">
        <v>31</v>
      </c>
      <c r="Y309" s="104">
        <v>0</v>
      </c>
      <c r="Z309" s="105">
        <v>0.01</v>
      </c>
      <c r="AA309" s="106">
        <v>0</v>
      </c>
    </row>
    <row r="310" spans="1:27" ht="15.75" customHeight="1" x14ac:dyDescent="0.25">
      <c r="A310" s="96" t="s">
        <v>2490</v>
      </c>
      <c r="B310" s="96" t="s">
        <v>2491</v>
      </c>
      <c r="C310" s="96" t="s">
        <v>1952</v>
      </c>
      <c r="F310" s="97" t="s">
        <v>1952</v>
      </c>
      <c r="G310" s="98">
        <v>29</v>
      </c>
      <c r="H310" s="98">
        <v>6</v>
      </c>
      <c r="I310" s="98">
        <v>6</v>
      </c>
      <c r="J310" s="99">
        <v>0.83</v>
      </c>
      <c r="K310" s="99">
        <v>1.1299999999999999</v>
      </c>
      <c r="L310" s="100">
        <v>-2.23</v>
      </c>
      <c r="M310" s="101">
        <v>43282</v>
      </c>
      <c r="N310" s="100">
        <v>-2.23</v>
      </c>
      <c r="O310" s="97" t="s">
        <v>2492</v>
      </c>
      <c r="P310" s="97" t="s">
        <v>1952</v>
      </c>
      <c r="Q310" s="102"/>
      <c r="R310" s="100">
        <v>-2.97</v>
      </c>
      <c r="S310" s="102"/>
      <c r="T310" s="103">
        <v>3</v>
      </c>
      <c r="U310" s="103">
        <v>3</v>
      </c>
      <c r="V310" s="104">
        <v>0.9</v>
      </c>
      <c r="W310" s="105">
        <v>0.15</v>
      </c>
      <c r="X310" s="106">
        <v>26</v>
      </c>
      <c r="Y310" s="104">
        <v>0</v>
      </c>
      <c r="Z310" s="105">
        <v>0</v>
      </c>
      <c r="AA310" s="106">
        <v>0</v>
      </c>
    </row>
    <row r="311" spans="1:27" ht="15.75" customHeight="1" x14ac:dyDescent="0.25">
      <c r="A311" s="96" t="s">
        <v>2490</v>
      </c>
      <c r="B311" s="96" t="s">
        <v>2491</v>
      </c>
      <c r="C311" s="96" t="s">
        <v>1953</v>
      </c>
      <c r="F311" s="97" t="s">
        <v>1953</v>
      </c>
      <c r="G311" s="98">
        <v>9.5</v>
      </c>
      <c r="H311" s="98">
        <v>3.4</v>
      </c>
      <c r="I311" s="98">
        <v>3.4</v>
      </c>
      <c r="J311" s="99">
        <v>0.64</v>
      </c>
      <c r="K311" s="99">
        <v>1.1299999999999999</v>
      </c>
      <c r="L311" s="100">
        <v>-2.23</v>
      </c>
      <c r="M311" s="101">
        <v>43282</v>
      </c>
      <c r="N311" s="100">
        <v>-2.23</v>
      </c>
      <c r="O311" s="97" t="s">
        <v>2492</v>
      </c>
      <c r="P311" s="97" t="s">
        <v>1953</v>
      </c>
      <c r="Q311" s="102"/>
      <c r="R311" s="100">
        <v>-2.97</v>
      </c>
      <c r="S311" s="102"/>
      <c r="T311" s="103">
        <v>3</v>
      </c>
      <c r="U311" s="103">
        <v>3</v>
      </c>
      <c r="V311" s="104">
        <v>1</v>
      </c>
      <c r="W311" s="105">
        <v>0.28999999999999998</v>
      </c>
      <c r="X311" s="106">
        <v>10</v>
      </c>
      <c r="Y311" s="104"/>
      <c r="Z311" s="105"/>
      <c r="AA311" s="106" t="s">
        <v>2511</v>
      </c>
    </row>
    <row r="312" spans="1:27" ht="15.75" customHeight="1" x14ac:dyDescent="0.25">
      <c r="A312" s="96" t="s">
        <v>2490</v>
      </c>
      <c r="B312" s="96" t="s">
        <v>2491</v>
      </c>
      <c r="C312" s="96" t="s">
        <v>1954</v>
      </c>
      <c r="F312" s="97" t="s">
        <v>1954</v>
      </c>
      <c r="G312" s="98">
        <v>24</v>
      </c>
      <c r="H312" s="98">
        <v>7.1</v>
      </c>
      <c r="I312" s="98">
        <v>7.1</v>
      </c>
      <c r="J312" s="99">
        <v>0.79</v>
      </c>
      <c r="K312" s="99">
        <v>1.34</v>
      </c>
      <c r="L312" s="100">
        <v>-2.23</v>
      </c>
      <c r="M312" s="101">
        <v>43282</v>
      </c>
      <c r="N312" s="100">
        <v>-2.23</v>
      </c>
      <c r="O312" s="97" t="s">
        <v>2492</v>
      </c>
      <c r="P312" s="97" t="s">
        <v>1954</v>
      </c>
      <c r="Q312" s="102"/>
      <c r="R312" s="100">
        <v>-2.97</v>
      </c>
      <c r="S312" s="102"/>
      <c r="T312" s="103">
        <v>3</v>
      </c>
      <c r="U312" s="103">
        <v>3</v>
      </c>
      <c r="V312" s="104">
        <v>2</v>
      </c>
      <c r="W312" s="105">
        <v>0.28000000000000003</v>
      </c>
      <c r="X312" s="106">
        <v>48</v>
      </c>
      <c r="Y312" s="104">
        <v>0.3</v>
      </c>
      <c r="Z312" s="105">
        <v>0.04</v>
      </c>
      <c r="AA312" s="106">
        <v>7</v>
      </c>
    </row>
    <row r="313" spans="1:27" ht="15.75" customHeight="1" x14ac:dyDescent="0.25">
      <c r="A313" s="96" t="s">
        <v>2490</v>
      </c>
      <c r="B313" s="96" t="s">
        <v>2491</v>
      </c>
      <c r="C313" s="96" t="s">
        <v>1955</v>
      </c>
      <c r="F313" s="97" t="s">
        <v>1955</v>
      </c>
      <c r="G313" s="98">
        <v>22</v>
      </c>
      <c r="H313" s="98">
        <v>11.8</v>
      </c>
      <c r="I313" s="98">
        <v>11.8</v>
      </c>
      <c r="J313" s="99">
        <v>0.98</v>
      </c>
      <c r="K313" s="99">
        <v>1.38</v>
      </c>
      <c r="L313" s="100">
        <v>-2.23</v>
      </c>
      <c r="M313" s="101">
        <v>43282</v>
      </c>
      <c r="N313" s="100">
        <v>-2.23</v>
      </c>
      <c r="O313" s="97" t="s">
        <v>2492</v>
      </c>
      <c r="P313" s="97" t="s">
        <v>1955</v>
      </c>
      <c r="Q313" s="102"/>
      <c r="R313" s="100">
        <v>-2.97</v>
      </c>
      <c r="S313" s="102"/>
      <c r="T313" s="103">
        <v>3</v>
      </c>
      <c r="U313" s="103">
        <v>3</v>
      </c>
      <c r="V313" s="104">
        <v>2.9</v>
      </c>
      <c r="W313" s="105">
        <v>0.25</v>
      </c>
      <c r="X313" s="106">
        <v>64</v>
      </c>
      <c r="Y313" s="104">
        <v>0.4</v>
      </c>
      <c r="Z313" s="105">
        <v>0.04</v>
      </c>
      <c r="AA313" s="106">
        <v>9</v>
      </c>
    </row>
    <row r="314" spans="1:27" ht="15.75" customHeight="1" x14ac:dyDescent="0.25">
      <c r="A314" s="96" t="s">
        <v>2490</v>
      </c>
      <c r="B314" s="96" t="s">
        <v>2491</v>
      </c>
      <c r="C314" s="96" t="s">
        <v>1956</v>
      </c>
      <c r="F314" s="97" t="s">
        <v>1956</v>
      </c>
      <c r="G314" s="98">
        <v>34.5</v>
      </c>
      <c r="H314" s="98">
        <v>6.5</v>
      </c>
      <c r="I314" s="98">
        <v>6.5</v>
      </c>
      <c r="J314" s="99">
        <v>0.65</v>
      </c>
      <c r="K314" s="99">
        <v>1.07</v>
      </c>
      <c r="L314" s="100">
        <v>-2.2200000000000002</v>
      </c>
      <c r="M314" s="101">
        <v>43282</v>
      </c>
      <c r="N314" s="100">
        <v>-2.2200000000000002</v>
      </c>
      <c r="O314" s="97" t="s">
        <v>2492</v>
      </c>
      <c r="P314" s="97" t="s">
        <v>1956</v>
      </c>
      <c r="Q314" s="102"/>
      <c r="R314" s="100">
        <v>-2.97</v>
      </c>
      <c r="S314" s="102"/>
      <c r="T314" s="103">
        <v>3</v>
      </c>
      <c r="U314" s="103">
        <v>3</v>
      </c>
      <c r="V314" s="104">
        <v>1.7</v>
      </c>
      <c r="W314" s="105">
        <v>0.26</v>
      </c>
      <c r="X314" s="106">
        <v>59</v>
      </c>
      <c r="Y314" s="104">
        <v>0.4</v>
      </c>
      <c r="Z314" s="105">
        <v>0.06</v>
      </c>
      <c r="AA314" s="106">
        <v>14</v>
      </c>
    </row>
    <row r="315" spans="1:27" ht="15.75" customHeight="1" x14ac:dyDescent="0.25">
      <c r="A315" s="96" t="s">
        <v>2490</v>
      </c>
      <c r="B315" s="96" t="s">
        <v>2491</v>
      </c>
      <c r="C315" s="96" t="s">
        <v>1957</v>
      </c>
      <c r="F315" s="97" t="s">
        <v>1957</v>
      </c>
      <c r="G315" s="98">
        <v>26</v>
      </c>
      <c r="H315" s="98">
        <v>5.4</v>
      </c>
      <c r="I315" s="98">
        <v>5.4</v>
      </c>
      <c r="J315" s="99">
        <v>0.34</v>
      </c>
      <c r="K315" s="99">
        <v>1.05</v>
      </c>
      <c r="L315" s="100">
        <v>-2.2200000000000002</v>
      </c>
      <c r="M315" s="101">
        <v>43282</v>
      </c>
      <c r="N315" s="100">
        <v>-2.2200000000000002</v>
      </c>
      <c r="O315" s="97" t="s">
        <v>2492</v>
      </c>
      <c r="P315" s="97" t="s">
        <v>1957</v>
      </c>
      <c r="Q315" s="102"/>
      <c r="R315" s="100">
        <v>-2.97</v>
      </c>
      <c r="S315" s="102"/>
      <c r="T315" s="103">
        <v>3</v>
      </c>
      <c r="U315" s="103">
        <v>3</v>
      </c>
      <c r="V315" s="104">
        <v>2.4</v>
      </c>
      <c r="W315" s="105">
        <v>0.43</v>
      </c>
      <c r="X315" s="106">
        <v>62</v>
      </c>
      <c r="Y315" s="104">
        <v>1</v>
      </c>
      <c r="Z315" s="105">
        <v>0.18</v>
      </c>
      <c r="AA315" s="106">
        <v>26</v>
      </c>
    </row>
    <row r="316" spans="1:27" ht="15.75" customHeight="1" x14ac:dyDescent="0.25">
      <c r="A316" s="96" t="s">
        <v>2490</v>
      </c>
      <c r="B316" s="96" t="s">
        <v>2491</v>
      </c>
      <c r="C316" s="96" t="s">
        <v>1958</v>
      </c>
      <c r="F316" s="97" t="s">
        <v>1958</v>
      </c>
      <c r="G316" s="98">
        <v>36</v>
      </c>
      <c r="H316" s="98">
        <v>6</v>
      </c>
      <c r="I316" s="98">
        <v>6</v>
      </c>
      <c r="J316" s="99">
        <v>0.56000000000000005</v>
      </c>
      <c r="K316" s="99">
        <v>1.17</v>
      </c>
      <c r="L316" s="100">
        <v>-2.2200000000000002</v>
      </c>
      <c r="M316" s="101">
        <v>43282</v>
      </c>
      <c r="N316" s="100">
        <v>-2.2200000000000002</v>
      </c>
      <c r="O316" s="97" t="s">
        <v>2492</v>
      </c>
      <c r="P316" s="97" t="s">
        <v>1958</v>
      </c>
      <c r="Q316" s="102"/>
      <c r="R316" s="100">
        <v>-2.97</v>
      </c>
      <c r="S316" s="102"/>
      <c r="T316" s="103">
        <v>3</v>
      </c>
      <c r="U316" s="103">
        <v>3</v>
      </c>
      <c r="V316" s="104">
        <v>2.5</v>
      </c>
      <c r="W316" s="105">
        <v>0.41</v>
      </c>
      <c r="X316" s="106">
        <v>90</v>
      </c>
      <c r="Y316" s="104">
        <v>0.6</v>
      </c>
      <c r="Z316" s="105">
        <v>0.09</v>
      </c>
      <c r="AA316" s="106">
        <v>22</v>
      </c>
    </row>
    <row r="317" spans="1:27" ht="15.75" customHeight="1" x14ac:dyDescent="0.25">
      <c r="A317" s="96" t="s">
        <v>2490</v>
      </c>
      <c r="B317" s="96" t="s">
        <v>2491</v>
      </c>
      <c r="C317" s="96" t="s">
        <v>1959</v>
      </c>
      <c r="F317" s="97" t="s">
        <v>1959</v>
      </c>
      <c r="G317" s="98">
        <v>30</v>
      </c>
      <c r="H317" s="98">
        <v>5.8</v>
      </c>
      <c r="I317" s="98">
        <v>5.8</v>
      </c>
      <c r="J317" s="99">
        <v>0.7</v>
      </c>
      <c r="K317" s="99">
        <v>1</v>
      </c>
      <c r="L317" s="100">
        <v>-2.2200000000000002</v>
      </c>
      <c r="M317" s="101">
        <v>43282</v>
      </c>
      <c r="N317" s="100">
        <v>-2.2200000000000002</v>
      </c>
      <c r="O317" s="97" t="s">
        <v>2492</v>
      </c>
      <c r="P317" s="97" t="s">
        <v>1959</v>
      </c>
      <c r="Q317" s="102"/>
      <c r="R317" s="100">
        <v>-2.97</v>
      </c>
      <c r="S317" s="102"/>
      <c r="T317" s="103">
        <v>3</v>
      </c>
      <c r="U317" s="103">
        <v>3</v>
      </c>
      <c r="V317" s="104">
        <v>1.2</v>
      </c>
      <c r="W317" s="105">
        <v>0.21</v>
      </c>
      <c r="X317" s="106">
        <v>36</v>
      </c>
      <c r="Y317" s="104">
        <v>0.3</v>
      </c>
      <c r="Z317" s="105">
        <v>0.06</v>
      </c>
      <c r="AA317" s="106">
        <v>9</v>
      </c>
    </row>
    <row r="318" spans="1:27" ht="15.75" customHeight="1" x14ac:dyDescent="0.25">
      <c r="A318" s="96" t="s">
        <v>2490</v>
      </c>
      <c r="B318" s="96" t="s">
        <v>2491</v>
      </c>
      <c r="C318" s="96" t="s">
        <v>1960</v>
      </c>
      <c r="F318" s="97" t="s">
        <v>1960</v>
      </c>
      <c r="G318" s="98">
        <v>52.5</v>
      </c>
      <c r="H318" s="98">
        <v>5.4</v>
      </c>
      <c r="I318" s="98">
        <v>5.4</v>
      </c>
      <c r="J318" s="99">
        <v>0.6</v>
      </c>
      <c r="K318" s="99">
        <v>1.23</v>
      </c>
      <c r="L318" s="100">
        <v>-2.2200000000000002</v>
      </c>
      <c r="M318" s="101">
        <v>43282</v>
      </c>
      <c r="N318" s="100">
        <v>-2.2200000000000002</v>
      </c>
      <c r="O318" s="97" t="s">
        <v>2492</v>
      </c>
      <c r="P318" s="97" t="s">
        <v>1960</v>
      </c>
      <c r="Q318" s="102"/>
      <c r="R318" s="100">
        <v>-2.97</v>
      </c>
      <c r="S318" s="102"/>
      <c r="T318" s="103">
        <v>3</v>
      </c>
      <c r="U318" s="103">
        <v>3</v>
      </c>
      <c r="V318" s="104">
        <v>2.1</v>
      </c>
      <c r="W318" s="105">
        <v>0.39</v>
      </c>
      <c r="X318" s="106">
        <v>110</v>
      </c>
      <c r="Y318" s="104">
        <v>0.3</v>
      </c>
      <c r="Z318" s="105">
        <v>0.06</v>
      </c>
      <c r="AA318" s="106">
        <v>16</v>
      </c>
    </row>
    <row r="319" spans="1:27" ht="15.75" customHeight="1" x14ac:dyDescent="0.25">
      <c r="A319" s="96" t="s">
        <v>2490</v>
      </c>
      <c r="B319" s="96" t="s">
        <v>2491</v>
      </c>
      <c r="C319" s="96" t="s">
        <v>1961</v>
      </c>
      <c r="F319" s="97" t="s">
        <v>1961</v>
      </c>
      <c r="G319" s="98">
        <v>52.5</v>
      </c>
      <c r="H319" s="98">
        <v>5.0999999999999996</v>
      </c>
      <c r="I319" s="98">
        <v>5.0999999999999996</v>
      </c>
      <c r="J319" s="99">
        <v>0.64</v>
      </c>
      <c r="K319" s="99">
        <v>1.2</v>
      </c>
      <c r="L319" s="100">
        <v>-2.2200000000000002</v>
      </c>
      <c r="M319" s="101">
        <v>43282</v>
      </c>
      <c r="N319" s="100">
        <v>-2.2200000000000002</v>
      </c>
      <c r="O319" s="97" t="s">
        <v>2492</v>
      </c>
      <c r="P319" s="97" t="s">
        <v>1961</v>
      </c>
      <c r="Q319" s="102"/>
      <c r="R319" s="100">
        <v>-2.97</v>
      </c>
      <c r="S319" s="102"/>
      <c r="T319" s="103">
        <v>3</v>
      </c>
      <c r="U319" s="103">
        <v>3</v>
      </c>
      <c r="V319" s="104">
        <v>2</v>
      </c>
      <c r="W319" s="105">
        <v>0.39</v>
      </c>
      <c r="X319" s="106">
        <v>105</v>
      </c>
      <c r="Y319" s="104">
        <v>0.2</v>
      </c>
      <c r="Z319" s="105">
        <v>0.05</v>
      </c>
      <c r="AA319" s="106">
        <v>11</v>
      </c>
    </row>
    <row r="320" spans="1:27" ht="15.75" customHeight="1" x14ac:dyDescent="0.25">
      <c r="A320" s="96" t="s">
        <v>2490</v>
      </c>
      <c r="B320" s="96" t="s">
        <v>2491</v>
      </c>
      <c r="C320" s="96" t="s">
        <v>1962</v>
      </c>
      <c r="F320" s="97" t="s">
        <v>1962</v>
      </c>
      <c r="G320" s="98">
        <v>52</v>
      </c>
      <c r="H320" s="98">
        <v>2.4</v>
      </c>
      <c r="I320" s="98">
        <v>2.4</v>
      </c>
      <c r="J320" s="99">
        <v>0.23</v>
      </c>
      <c r="K320" s="99">
        <v>1.03</v>
      </c>
      <c r="L320" s="100">
        <v>-2.4700000000000002</v>
      </c>
      <c r="M320" s="101">
        <v>43282</v>
      </c>
      <c r="N320" s="100">
        <v>-2.4700000000000002</v>
      </c>
      <c r="O320" s="97" t="s">
        <v>2492</v>
      </c>
      <c r="P320" s="97" t="s">
        <v>1962</v>
      </c>
      <c r="Q320" s="102"/>
      <c r="R320" s="100">
        <v>-2.82</v>
      </c>
      <c r="S320" s="102"/>
      <c r="T320" s="103">
        <v>2</v>
      </c>
      <c r="U320" s="103">
        <v>2</v>
      </c>
      <c r="V320" s="104">
        <v>1.3</v>
      </c>
      <c r="W320" s="105">
        <v>0.56000000000000005</v>
      </c>
      <c r="X320" s="106">
        <v>68</v>
      </c>
      <c r="Y320" s="104">
        <v>0.2</v>
      </c>
      <c r="Z320" s="105">
        <v>0.08</v>
      </c>
      <c r="AA320" s="106">
        <v>10</v>
      </c>
    </row>
    <row r="321" spans="1:27" ht="15.75" customHeight="1" x14ac:dyDescent="0.25">
      <c r="A321" s="96" t="s">
        <v>2490</v>
      </c>
      <c r="B321" s="96" t="s">
        <v>2491</v>
      </c>
      <c r="C321" s="96" t="s">
        <v>1963</v>
      </c>
      <c r="F321" s="97" t="s">
        <v>1963</v>
      </c>
      <c r="G321" s="98">
        <v>50</v>
      </c>
      <c r="H321" s="98">
        <v>2.5</v>
      </c>
      <c r="I321" s="98">
        <v>2.5</v>
      </c>
      <c r="J321" s="99">
        <v>0.33</v>
      </c>
      <c r="K321" s="99">
        <v>1.04</v>
      </c>
      <c r="L321" s="100">
        <v>-2.4700000000000002</v>
      </c>
      <c r="M321" s="101">
        <v>43282</v>
      </c>
      <c r="N321" s="100">
        <v>-2.4700000000000002</v>
      </c>
      <c r="O321" s="97" t="s">
        <v>2492</v>
      </c>
      <c r="P321" s="97" t="s">
        <v>1963</v>
      </c>
      <c r="Q321" s="102"/>
      <c r="R321" s="100">
        <v>-2.82</v>
      </c>
      <c r="S321" s="102"/>
      <c r="T321" s="103">
        <v>2</v>
      </c>
      <c r="U321" s="103">
        <v>2</v>
      </c>
      <c r="V321" s="104">
        <v>1.2</v>
      </c>
      <c r="W321" s="105">
        <v>0.48</v>
      </c>
      <c r="X321" s="106">
        <v>60</v>
      </c>
      <c r="Y321" s="104">
        <v>0.1</v>
      </c>
      <c r="Z321" s="105">
        <v>0.02</v>
      </c>
      <c r="AA321" s="106">
        <v>5</v>
      </c>
    </row>
    <row r="322" spans="1:27" ht="15.75" customHeight="1" x14ac:dyDescent="0.25">
      <c r="A322" s="96" t="s">
        <v>2490</v>
      </c>
      <c r="B322" s="96" t="s">
        <v>2491</v>
      </c>
      <c r="C322" s="96" t="s">
        <v>1964</v>
      </c>
      <c r="F322" s="97" t="s">
        <v>1964</v>
      </c>
      <c r="G322" s="98">
        <v>54.5</v>
      </c>
      <c r="H322" s="98">
        <v>2.2000000000000002</v>
      </c>
      <c r="I322" s="98">
        <v>2.2000000000000002</v>
      </c>
      <c r="J322" s="99">
        <v>0.24</v>
      </c>
      <c r="K322" s="99">
        <v>1.08</v>
      </c>
      <c r="L322" s="100">
        <v>-2.4700000000000002</v>
      </c>
      <c r="M322" s="101">
        <v>43282</v>
      </c>
      <c r="N322" s="100">
        <v>-2.4700000000000002</v>
      </c>
      <c r="O322" s="97" t="s">
        <v>2492</v>
      </c>
      <c r="P322" s="97" t="s">
        <v>1964</v>
      </c>
      <c r="Q322" s="102"/>
      <c r="R322" s="100">
        <v>-2.82</v>
      </c>
      <c r="S322" s="102"/>
      <c r="T322" s="103">
        <v>2</v>
      </c>
      <c r="U322" s="103">
        <v>2</v>
      </c>
      <c r="V322" s="104">
        <v>1.2</v>
      </c>
      <c r="W322" s="105">
        <v>0.53</v>
      </c>
      <c r="X322" s="106">
        <v>65</v>
      </c>
      <c r="Y322" s="104">
        <v>0.1</v>
      </c>
      <c r="Z322" s="105">
        <v>0.06</v>
      </c>
      <c r="AA322" s="106">
        <v>5</v>
      </c>
    </row>
    <row r="323" spans="1:27" ht="15.75" customHeight="1" x14ac:dyDescent="0.25">
      <c r="A323" s="96" t="s">
        <v>2490</v>
      </c>
      <c r="B323" s="96" t="s">
        <v>2491</v>
      </c>
      <c r="C323" s="96" t="s">
        <v>1965</v>
      </c>
      <c r="F323" s="97" t="s">
        <v>1965</v>
      </c>
      <c r="G323" s="98">
        <v>36.5</v>
      </c>
      <c r="H323" s="98">
        <v>2.7</v>
      </c>
      <c r="I323" s="98">
        <v>2.7</v>
      </c>
      <c r="J323" s="99">
        <v>0.38</v>
      </c>
      <c r="K323" s="99">
        <v>0.9</v>
      </c>
      <c r="L323" s="100">
        <v>-2.2799999999999998</v>
      </c>
      <c r="M323" s="101">
        <v>43282</v>
      </c>
      <c r="N323" s="100">
        <v>-2.2799999999999998</v>
      </c>
      <c r="O323" s="97" t="s">
        <v>2492</v>
      </c>
      <c r="P323" s="97" t="s">
        <v>1965</v>
      </c>
      <c r="Q323" s="102"/>
      <c r="R323" s="100">
        <v>-2.57</v>
      </c>
      <c r="S323" s="102"/>
      <c r="T323" s="103">
        <v>2</v>
      </c>
      <c r="U323" s="103">
        <v>2</v>
      </c>
      <c r="V323" s="104">
        <v>0.8</v>
      </c>
      <c r="W323" s="105">
        <v>0.3</v>
      </c>
      <c r="X323" s="106">
        <v>29</v>
      </c>
      <c r="Y323" s="104">
        <v>0</v>
      </c>
      <c r="Z323" s="105">
        <v>0.01</v>
      </c>
      <c r="AA323" s="106">
        <v>0</v>
      </c>
    </row>
    <row r="324" spans="1:27" ht="15.75" customHeight="1" x14ac:dyDescent="0.25">
      <c r="A324" s="96" t="s">
        <v>2490</v>
      </c>
      <c r="B324" s="96" t="s">
        <v>2491</v>
      </c>
      <c r="C324" s="96" t="s">
        <v>1966</v>
      </c>
      <c r="F324" s="97" t="s">
        <v>1966</v>
      </c>
      <c r="G324" s="98">
        <v>41.5</v>
      </c>
      <c r="H324" s="98">
        <v>5.4</v>
      </c>
      <c r="I324" s="98">
        <v>5.4</v>
      </c>
      <c r="J324" s="99">
        <v>0.31</v>
      </c>
      <c r="K324" s="99">
        <v>0.97</v>
      </c>
      <c r="L324" s="100">
        <v>-2.2200000000000002</v>
      </c>
      <c r="M324" s="101">
        <v>43282</v>
      </c>
      <c r="N324" s="100">
        <v>-2.2200000000000002</v>
      </c>
      <c r="O324" s="97" t="s">
        <v>2492</v>
      </c>
      <c r="P324" s="97" t="s">
        <v>1966</v>
      </c>
      <c r="Q324" s="102"/>
      <c r="R324" s="100">
        <v>-2.97</v>
      </c>
      <c r="S324" s="102"/>
      <c r="T324" s="103">
        <v>3</v>
      </c>
      <c r="U324" s="103">
        <v>3</v>
      </c>
      <c r="V324" s="104">
        <v>2.4</v>
      </c>
      <c r="W324" s="105">
        <v>0.45</v>
      </c>
      <c r="X324" s="106">
        <v>100</v>
      </c>
      <c r="Y324" s="104">
        <v>1.5</v>
      </c>
      <c r="Z324" s="105">
        <v>0.28999999999999998</v>
      </c>
      <c r="AA324" s="106">
        <v>62</v>
      </c>
    </row>
    <row r="325" spans="1:27" ht="15.75" customHeight="1" x14ac:dyDescent="0.25">
      <c r="A325" s="96" t="s">
        <v>2490</v>
      </c>
      <c r="B325" s="96" t="s">
        <v>2491</v>
      </c>
      <c r="C325" s="96" t="s">
        <v>1967</v>
      </c>
      <c r="F325" s="97" t="s">
        <v>1967</v>
      </c>
      <c r="G325" s="98">
        <v>37</v>
      </c>
      <c r="H325" s="98">
        <v>4.0999999999999996</v>
      </c>
      <c r="I325" s="98">
        <v>4.0999999999999996</v>
      </c>
      <c r="J325" s="99">
        <v>0.59</v>
      </c>
      <c r="K325" s="99">
        <v>0.85</v>
      </c>
      <c r="L325" s="100">
        <v>-2.23</v>
      </c>
      <c r="M325" s="101">
        <v>43282</v>
      </c>
      <c r="N325" s="100">
        <v>-2.23</v>
      </c>
      <c r="O325" s="97" t="s">
        <v>2492</v>
      </c>
      <c r="P325" s="97" t="s">
        <v>1967</v>
      </c>
      <c r="Q325" s="102"/>
      <c r="R325" s="100">
        <v>-2.72</v>
      </c>
      <c r="S325" s="102"/>
      <c r="T325" s="103">
        <v>3</v>
      </c>
      <c r="U325" s="103">
        <v>3</v>
      </c>
      <c r="V325" s="104">
        <v>0.5</v>
      </c>
      <c r="W325" s="105">
        <v>0.13</v>
      </c>
      <c r="X325" s="106">
        <v>19</v>
      </c>
      <c r="Y325" s="104">
        <v>0</v>
      </c>
      <c r="Z325" s="105">
        <v>0</v>
      </c>
      <c r="AA325" s="106">
        <v>0</v>
      </c>
    </row>
    <row r="326" spans="1:27" ht="15.75" customHeight="1" x14ac:dyDescent="0.25">
      <c r="A326" s="96" t="s">
        <v>2490</v>
      </c>
      <c r="B326" s="96" t="s">
        <v>2491</v>
      </c>
      <c r="C326" s="96" t="s">
        <v>1968</v>
      </c>
      <c r="F326" s="97" t="s">
        <v>1968</v>
      </c>
      <c r="G326" s="98">
        <v>50</v>
      </c>
      <c r="H326" s="98">
        <v>4</v>
      </c>
      <c r="I326" s="98">
        <v>4</v>
      </c>
      <c r="J326" s="99">
        <v>0.68</v>
      </c>
      <c r="K326" s="99">
        <v>0.87</v>
      </c>
      <c r="L326" s="100">
        <v>-2.23</v>
      </c>
      <c r="M326" s="101">
        <v>43282</v>
      </c>
      <c r="N326" s="100">
        <v>-2.23</v>
      </c>
      <c r="O326" s="97" t="s">
        <v>2492</v>
      </c>
      <c r="P326" s="97" t="s">
        <v>1968</v>
      </c>
      <c r="Q326" s="102"/>
      <c r="R326" s="100">
        <v>-2.72</v>
      </c>
      <c r="S326" s="102"/>
      <c r="T326" s="103">
        <v>3</v>
      </c>
      <c r="U326" s="103">
        <v>3</v>
      </c>
      <c r="V326" s="104">
        <v>0.5</v>
      </c>
      <c r="W326" s="105">
        <v>0.12</v>
      </c>
      <c r="X326" s="106">
        <v>25</v>
      </c>
      <c r="Y326" s="104">
        <v>0</v>
      </c>
      <c r="Z326" s="105">
        <v>0</v>
      </c>
      <c r="AA326" s="106">
        <v>0</v>
      </c>
    </row>
    <row r="327" spans="1:27" ht="15.75" customHeight="1" x14ac:dyDescent="0.25">
      <c r="A327" s="96" t="s">
        <v>2490</v>
      </c>
      <c r="B327" s="96" t="s">
        <v>2491</v>
      </c>
      <c r="C327" s="96" t="s">
        <v>1969</v>
      </c>
      <c r="F327" s="97" t="s">
        <v>1969</v>
      </c>
      <c r="G327" s="98">
        <v>39</v>
      </c>
      <c r="H327" s="98">
        <v>4</v>
      </c>
      <c r="I327" s="98">
        <v>4</v>
      </c>
      <c r="J327" s="99">
        <v>0.45</v>
      </c>
      <c r="K327" s="99">
        <v>0.77</v>
      </c>
      <c r="L327" s="100">
        <v>-2.23</v>
      </c>
      <c r="M327" s="101">
        <v>43282</v>
      </c>
      <c r="N327" s="100">
        <v>-2.23</v>
      </c>
      <c r="O327" s="97" t="s">
        <v>2492</v>
      </c>
      <c r="P327" s="97" t="s">
        <v>1969</v>
      </c>
      <c r="Q327" s="102"/>
      <c r="R327" s="100">
        <v>-2.72</v>
      </c>
      <c r="S327" s="102"/>
      <c r="T327" s="103">
        <v>3</v>
      </c>
      <c r="U327" s="103">
        <v>3</v>
      </c>
      <c r="V327" s="104">
        <v>0.7</v>
      </c>
      <c r="W327" s="105">
        <v>0.17</v>
      </c>
      <c r="X327" s="106">
        <v>27</v>
      </c>
      <c r="Y327" s="104">
        <v>0.1</v>
      </c>
      <c r="Z327" s="105">
        <v>0.02</v>
      </c>
      <c r="AA327" s="106">
        <v>4</v>
      </c>
    </row>
    <row r="328" spans="1:27" ht="15.75" customHeight="1" x14ac:dyDescent="0.25">
      <c r="A328" s="96" t="s">
        <v>2490</v>
      </c>
      <c r="B328" s="96" t="s">
        <v>2491</v>
      </c>
      <c r="C328" s="96" t="s">
        <v>1970</v>
      </c>
      <c r="F328" s="97" t="s">
        <v>1970</v>
      </c>
      <c r="G328" s="98">
        <v>15</v>
      </c>
      <c r="H328" s="98">
        <v>4.0999999999999996</v>
      </c>
      <c r="I328" s="98">
        <v>4.0999999999999996</v>
      </c>
      <c r="J328" s="99">
        <v>0.41</v>
      </c>
      <c r="K328" s="99">
        <v>0.85</v>
      </c>
      <c r="L328" s="100">
        <v>-2.23</v>
      </c>
      <c r="M328" s="101">
        <v>43282</v>
      </c>
      <c r="N328" s="100">
        <v>-2.23</v>
      </c>
      <c r="O328" s="97" t="s">
        <v>2492</v>
      </c>
      <c r="P328" s="97" t="s">
        <v>1970</v>
      </c>
      <c r="Q328" s="102"/>
      <c r="R328" s="100">
        <v>-2.72</v>
      </c>
      <c r="S328" s="102"/>
      <c r="T328" s="103">
        <v>3</v>
      </c>
      <c r="U328" s="103">
        <v>3</v>
      </c>
      <c r="V328" s="104">
        <v>1</v>
      </c>
      <c r="W328" s="105">
        <v>0.24</v>
      </c>
      <c r="X328" s="106">
        <v>15</v>
      </c>
      <c r="Y328" s="104">
        <v>0.2</v>
      </c>
      <c r="Z328" s="105">
        <v>0.05</v>
      </c>
      <c r="AA328" s="106">
        <v>3</v>
      </c>
    </row>
    <row r="329" spans="1:27" ht="15.75" customHeight="1" x14ac:dyDescent="0.25">
      <c r="A329" s="96" t="s">
        <v>2490</v>
      </c>
      <c r="B329" s="96" t="s">
        <v>2491</v>
      </c>
      <c r="C329" s="96" t="s">
        <v>1971</v>
      </c>
      <c r="F329" s="97" t="s">
        <v>1971</v>
      </c>
      <c r="G329" s="98">
        <v>15</v>
      </c>
      <c r="H329" s="98">
        <v>4</v>
      </c>
      <c r="I329" s="98">
        <v>4</v>
      </c>
      <c r="J329" s="99">
        <v>0.5</v>
      </c>
      <c r="K329" s="99">
        <v>0.75</v>
      </c>
      <c r="L329" s="100">
        <v>-2.23</v>
      </c>
      <c r="M329" s="101">
        <v>43282</v>
      </c>
      <c r="N329" s="100">
        <v>-2.23</v>
      </c>
      <c r="O329" s="97" t="s">
        <v>2492</v>
      </c>
      <c r="P329" s="97" t="s">
        <v>1971</v>
      </c>
      <c r="Q329" s="102"/>
      <c r="R329" s="100">
        <v>-2.72</v>
      </c>
      <c r="S329" s="102"/>
      <c r="T329" s="103">
        <v>3</v>
      </c>
      <c r="U329" s="103">
        <v>3</v>
      </c>
      <c r="V329" s="104">
        <v>0.6</v>
      </c>
      <c r="W329" s="105">
        <v>0.14000000000000001</v>
      </c>
      <c r="X329" s="106">
        <v>9</v>
      </c>
      <c r="Y329" s="104">
        <v>0</v>
      </c>
      <c r="Z329" s="105">
        <v>0</v>
      </c>
      <c r="AA329" s="106">
        <v>0</v>
      </c>
    </row>
    <row r="330" spans="1:27" ht="15.75" customHeight="1" x14ac:dyDescent="0.25">
      <c r="A330" s="96" t="s">
        <v>2490</v>
      </c>
      <c r="B330" s="96" t="s">
        <v>2491</v>
      </c>
      <c r="C330" s="96" t="s">
        <v>1972</v>
      </c>
      <c r="F330" s="97" t="s">
        <v>1972</v>
      </c>
      <c r="G330" s="98">
        <v>43.5</v>
      </c>
      <c r="H330" s="98">
        <v>4</v>
      </c>
      <c r="I330" s="98">
        <v>4</v>
      </c>
      <c r="J330" s="99">
        <v>0.68</v>
      </c>
      <c r="K330" s="99">
        <v>0.93</v>
      </c>
      <c r="L330" s="100">
        <v>-2.23</v>
      </c>
      <c r="M330" s="101">
        <v>43282</v>
      </c>
      <c r="N330" s="100">
        <v>-2.23</v>
      </c>
      <c r="O330" s="97" t="s">
        <v>2492</v>
      </c>
      <c r="P330" s="97" t="s">
        <v>1972</v>
      </c>
      <c r="Q330" s="102"/>
      <c r="R330" s="100">
        <v>-2.72</v>
      </c>
      <c r="S330" s="102"/>
      <c r="T330" s="103">
        <v>3</v>
      </c>
      <c r="U330" s="103">
        <v>3</v>
      </c>
      <c r="V330" s="104">
        <v>0.5</v>
      </c>
      <c r="W330" s="105">
        <v>0.12</v>
      </c>
      <c r="X330" s="106">
        <v>22</v>
      </c>
      <c r="Y330" s="104">
        <v>0</v>
      </c>
      <c r="Z330" s="105">
        <v>0</v>
      </c>
      <c r="AA330" s="106">
        <v>0</v>
      </c>
    </row>
    <row r="331" spans="1:27" ht="15.75" customHeight="1" x14ac:dyDescent="0.25">
      <c r="A331" s="96" t="s">
        <v>2490</v>
      </c>
      <c r="B331" s="96" t="s">
        <v>2491</v>
      </c>
      <c r="C331" s="96" t="s">
        <v>1973</v>
      </c>
      <c r="F331" s="97" t="s">
        <v>1973</v>
      </c>
      <c r="G331" s="98">
        <v>43</v>
      </c>
      <c r="H331" s="98">
        <v>4</v>
      </c>
      <c r="I331" s="98">
        <v>4</v>
      </c>
      <c r="J331" s="99">
        <v>0.44</v>
      </c>
      <c r="K331" s="99">
        <v>0.77</v>
      </c>
      <c r="L331" s="100">
        <v>-2.23</v>
      </c>
      <c r="M331" s="101">
        <v>43282</v>
      </c>
      <c r="N331" s="100">
        <v>-2.23</v>
      </c>
      <c r="O331" s="97" t="s">
        <v>2492</v>
      </c>
      <c r="P331" s="97" t="s">
        <v>1973</v>
      </c>
      <c r="Q331" s="102"/>
      <c r="R331" s="100">
        <v>-2.72</v>
      </c>
      <c r="S331" s="102"/>
      <c r="T331" s="103">
        <v>3</v>
      </c>
      <c r="U331" s="103">
        <v>3</v>
      </c>
      <c r="V331" s="104">
        <v>0.7</v>
      </c>
      <c r="W331" s="105">
        <v>0.16</v>
      </c>
      <c r="X331" s="106">
        <v>30</v>
      </c>
      <c r="Y331" s="104">
        <v>0.1</v>
      </c>
      <c r="Z331" s="105">
        <v>0.03</v>
      </c>
      <c r="AA331" s="106">
        <v>4</v>
      </c>
    </row>
    <row r="332" spans="1:27" ht="15.75" customHeight="1" x14ac:dyDescent="0.25">
      <c r="A332" s="96" t="s">
        <v>2490</v>
      </c>
      <c r="B332" s="96" t="s">
        <v>2491</v>
      </c>
      <c r="C332" s="96" t="s">
        <v>1974</v>
      </c>
      <c r="F332" s="97" t="s">
        <v>1974</v>
      </c>
      <c r="G332" s="98">
        <v>13.5</v>
      </c>
      <c r="H332" s="98">
        <v>4.0999999999999996</v>
      </c>
      <c r="I332" s="98">
        <v>4.0999999999999996</v>
      </c>
      <c r="J332" s="99">
        <v>0.55000000000000004</v>
      </c>
      <c r="K332" s="99">
        <v>0.93</v>
      </c>
      <c r="L332" s="100">
        <v>-2.23</v>
      </c>
      <c r="M332" s="101">
        <v>43282</v>
      </c>
      <c r="N332" s="100">
        <v>-2.23</v>
      </c>
      <c r="O332" s="97" t="s">
        <v>2492</v>
      </c>
      <c r="P332" s="97" t="s">
        <v>1974</v>
      </c>
      <c r="Q332" s="102"/>
      <c r="R332" s="100">
        <v>-2.72</v>
      </c>
      <c r="S332" s="102"/>
      <c r="T332" s="103">
        <v>3</v>
      </c>
      <c r="U332" s="103">
        <v>3</v>
      </c>
      <c r="V332" s="104">
        <v>0.8</v>
      </c>
      <c r="W332" s="105">
        <v>0.2</v>
      </c>
      <c r="X332" s="106">
        <v>11</v>
      </c>
      <c r="Y332" s="104">
        <v>0</v>
      </c>
      <c r="Z332" s="105">
        <v>0</v>
      </c>
      <c r="AA332" s="106">
        <v>0</v>
      </c>
    </row>
    <row r="333" spans="1:27" ht="15.75" customHeight="1" x14ac:dyDescent="0.25">
      <c r="A333" s="96" t="s">
        <v>2490</v>
      </c>
      <c r="B333" s="96" t="s">
        <v>2491</v>
      </c>
      <c r="C333" s="96" t="s">
        <v>1975</v>
      </c>
      <c r="F333" s="97" t="s">
        <v>1975</v>
      </c>
      <c r="G333" s="98">
        <v>31</v>
      </c>
      <c r="H333" s="98">
        <v>4</v>
      </c>
      <c r="I333" s="98">
        <v>4</v>
      </c>
      <c r="J333" s="99">
        <v>0.47</v>
      </c>
      <c r="K333" s="99">
        <v>0.79</v>
      </c>
      <c r="L333" s="100">
        <v>-2.23</v>
      </c>
      <c r="M333" s="101">
        <v>43282</v>
      </c>
      <c r="N333" s="100">
        <v>-2.23</v>
      </c>
      <c r="O333" s="97" t="s">
        <v>2492</v>
      </c>
      <c r="P333" s="97" t="s">
        <v>1975</v>
      </c>
      <c r="Q333" s="102"/>
      <c r="R333" s="100">
        <v>-2.72</v>
      </c>
      <c r="S333" s="102"/>
      <c r="T333" s="103">
        <v>3</v>
      </c>
      <c r="U333" s="103">
        <v>3</v>
      </c>
      <c r="V333" s="104">
        <v>0.5</v>
      </c>
      <c r="W333" s="105">
        <v>0.13</v>
      </c>
      <c r="X333" s="106">
        <v>16</v>
      </c>
      <c r="Y333" s="104">
        <v>0.1</v>
      </c>
      <c r="Z333" s="105">
        <v>0.02</v>
      </c>
      <c r="AA333" s="106">
        <v>3</v>
      </c>
    </row>
    <row r="334" spans="1:27" ht="15.75" customHeight="1" x14ac:dyDescent="0.25">
      <c r="A334" s="96" t="s">
        <v>2490</v>
      </c>
      <c r="B334" s="96" t="s">
        <v>2491</v>
      </c>
      <c r="C334" s="96" t="s">
        <v>1976</v>
      </c>
      <c r="F334" s="97" t="s">
        <v>1976</v>
      </c>
      <c r="G334" s="98">
        <v>31</v>
      </c>
      <c r="H334" s="98">
        <v>4.0999999999999996</v>
      </c>
      <c r="I334" s="98">
        <v>4.0999999999999996</v>
      </c>
      <c r="J334" s="99">
        <v>0.45</v>
      </c>
      <c r="K334" s="99">
        <v>0.68</v>
      </c>
      <c r="L334" s="100">
        <v>-2.23</v>
      </c>
      <c r="M334" s="101">
        <v>43282</v>
      </c>
      <c r="N334" s="100">
        <v>-2.23</v>
      </c>
      <c r="O334" s="97" t="s">
        <v>2492</v>
      </c>
      <c r="P334" s="97" t="s">
        <v>1976</v>
      </c>
      <c r="Q334" s="102"/>
      <c r="R334" s="100">
        <v>-2.72</v>
      </c>
      <c r="S334" s="102"/>
      <c r="T334" s="103">
        <v>3</v>
      </c>
      <c r="U334" s="103">
        <v>3</v>
      </c>
      <c r="V334" s="104">
        <v>0.5</v>
      </c>
      <c r="W334" s="105">
        <v>0.13</v>
      </c>
      <c r="X334" s="106">
        <v>16</v>
      </c>
      <c r="Y334" s="104">
        <v>0.1</v>
      </c>
      <c r="Z334" s="105">
        <v>0.02</v>
      </c>
      <c r="AA334" s="106">
        <v>3</v>
      </c>
    </row>
    <row r="335" spans="1:27" ht="15.75" customHeight="1" x14ac:dyDescent="0.25">
      <c r="A335" s="96" t="s">
        <v>2490</v>
      </c>
      <c r="B335" s="96" t="s">
        <v>2491</v>
      </c>
      <c r="C335" s="96" t="s">
        <v>1977</v>
      </c>
      <c r="F335" s="97" t="s">
        <v>1977</v>
      </c>
      <c r="G335" s="98">
        <v>52.5</v>
      </c>
      <c r="H335" s="98">
        <v>5.7</v>
      </c>
      <c r="I335" s="98">
        <v>5.7</v>
      </c>
      <c r="J335" s="99">
        <v>0.93</v>
      </c>
      <c r="K335" s="99">
        <v>1.45</v>
      </c>
      <c r="L335" s="100">
        <v>-2.2400000000000002</v>
      </c>
      <c r="M335" s="101">
        <v>43282</v>
      </c>
      <c r="N335" s="100">
        <v>-2.2400000000000002</v>
      </c>
      <c r="O335" s="97" t="s">
        <v>2492</v>
      </c>
      <c r="P335" s="97" t="s">
        <v>1977</v>
      </c>
      <c r="Q335" s="102"/>
      <c r="R335" s="100">
        <v>-2.97</v>
      </c>
      <c r="S335" s="102"/>
      <c r="T335" s="103">
        <v>3</v>
      </c>
      <c r="U335" s="103">
        <v>3</v>
      </c>
      <c r="V335" s="104">
        <v>1.1000000000000001</v>
      </c>
      <c r="W335" s="105">
        <v>0.19</v>
      </c>
      <c r="X335" s="106">
        <v>58</v>
      </c>
      <c r="Y335" s="104">
        <v>0</v>
      </c>
      <c r="Z335" s="105">
        <v>0</v>
      </c>
      <c r="AA335" s="106">
        <v>0</v>
      </c>
    </row>
    <row r="336" spans="1:27" ht="15.75" customHeight="1" x14ac:dyDescent="0.25">
      <c r="A336" s="96" t="s">
        <v>2490</v>
      </c>
      <c r="B336" s="96" t="s">
        <v>2491</v>
      </c>
      <c r="C336" s="96" t="s">
        <v>1978</v>
      </c>
      <c r="F336" s="97" t="s">
        <v>1978</v>
      </c>
      <c r="G336" s="98">
        <v>52.5</v>
      </c>
      <c r="H336" s="98">
        <v>5.5</v>
      </c>
      <c r="I336" s="98">
        <v>5.5</v>
      </c>
      <c r="J336" s="99">
        <v>0.85</v>
      </c>
      <c r="K336" s="99">
        <v>1.47</v>
      </c>
      <c r="L336" s="100">
        <v>-2.2400000000000002</v>
      </c>
      <c r="M336" s="101">
        <v>43282</v>
      </c>
      <c r="N336" s="100">
        <v>-2.2400000000000002</v>
      </c>
      <c r="O336" s="97" t="s">
        <v>2492</v>
      </c>
      <c r="P336" s="97" t="s">
        <v>1978</v>
      </c>
      <c r="Q336" s="102"/>
      <c r="R336" s="100">
        <v>-2.97</v>
      </c>
      <c r="S336" s="102"/>
      <c r="T336" s="103">
        <v>3</v>
      </c>
      <c r="U336" s="103">
        <v>3</v>
      </c>
      <c r="V336" s="104">
        <v>1.1000000000000001</v>
      </c>
      <c r="W336" s="105">
        <v>0.19</v>
      </c>
      <c r="X336" s="106">
        <v>58</v>
      </c>
      <c r="Y336" s="104">
        <v>0</v>
      </c>
      <c r="Z336" s="105">
        <v>0</v>
      </c>
      <c r="AA336" s="106">
        <v>0</v>
      </c>
    </row>
    <row r="337" spans="1:27" ht="15.75" customHeight="1" x14ac:dyDescent="0.25">
      <c r="A337" s="96" t="s">
        <v>2490</v>
      </c>
      <c r="B337" s="96" t="s">
        <v>2491</v>
      </c>
      <c r="C337" s="96" t="s">
        <v>1979</v>
      </c>
      <c r="F337" s="97" t="s">
        <v>1979</v>
      </c>
      <c r="G337" s="98">
        <v>34</v>
      </c>
      <c r="H337" s="98">
        <v>8.8000000000000007</v>
      </c>
      <c r="I337" s="98">
        <v>8.8000000000000007</v>
      </c>
      <c r="J337" s="99">
        <v>0.86</v>
      </c>
      <c r="K337" s="99">
        <v>1.9</v>
      </c>
      <c r="L337" s="100">
        <v>-2.2400000000000002</v>
      </c>
      <c r="M337" s="101">
        <v>43282</v>
      </c>
      <c r="N337" s="100">
        <v>-2.2400000000000002</v>
      </c>
      <c r="O337" s="97" t="s">
        <v>2492</v>
      </c>
      <c r="P337" s="97" t="s">
        <v>1979</v>
      </c>
      <c r="Q337" s="102"/>
      <c r="R337" s="100">
        <v>-2.72</v>
      </c>
      <c r="S337" s="102"/>
      <c r="T337" s="103">
        <v>3</v>
      </c>
      <c r="U337" s="103">
        <v>3</v>
      </c>
      <c r="V337" s="104">
        <v>4.9000000000000004</v>
      </c>
      <c r="W337" s="105">
        <v>0.56000000000000005</v>
      </c>
      <c r="X337" s="106">
        <v>167</v>
      </c>
      <c r="Y337" s="104">
        <v>0.1</v>
      </c>
      <c r="Z337" s="105">
        <v>0.01</v>
      </c>
      <c r="AA337" s="106">
        <v>3</v>
      </c>
    </row>
    <row r="338" spans="1:27" ht="15.75" customHeight="1" x14ac:dyDescent="0.25">
      <c r="A338" s="96" t="s">
        <v>2490</v>
      </c>
      <c r="B338" s="96" t="s">
        <v>2491</v>
      </c>
      <c r="C338" s="96" t="s">
        <v>1980</v>
      </c>
      <c r="F338" s="97" t="s">
        <v>1980</v>
      </c>
      <c r="G338" s="98">
        <v>29</v>
      </c>
      <c r="H338" s="98">
        <v>12.7</v>
      </c>
      <c r="I338" s="98">
        <v>12.7</v>
      </c>
      <c r="J338" s="99">
        <v>0.89</v>
      </c>
      <c r="K338" s="99">
        <v>1.73</v>
      </c>
      <c r="L338" s="100">
        <v>-2.2400000000000002</v>
      </c>
      <c r="M338" s="101">
        <v>43282</v>
      </c>
      <c r="N338" s="100">
        <v>-2.2400000000000002</v>
      </c>
      <c r="O338" s="97" t="s">
        <v>2492</v>
      </c>
      <c r="P338" s="97" t="s">
        <v>1980</v>
      </c>
      <c r="Q338" s="102"/>
      <c r="R338" s="100">
        <v>-2.97</v>
      </c>
      <c r="S338" s="102"/>
      <c r="T338" s="103">
        <v>3</v>
      </c>
      <c r="U338" s="103">
        <v>3</v>
      </c>
      <c r="V338" s="104">
        <v>6.5</v>
      </c>
      <c r="W338" s="105">
        <v>0.52</v>
      </c>
      <c r="X338" s="106">
        <v>189</v>
      </c>
      <c r="Y338" s="104">
        <v>0.2</v>
      </c>
      <c r="Z338" s="105">
        <v>0.02</v>
      </c>
      <c r="AA338" s="106">
        <v>6</v>
      </c>
    </row>
    <row r="339" spans="1:27" ht="15.75" customHeight="1" x14ac:dyDescent="0.25">
      <c r="A339" s="96" t="s">
        <v>2490</v>
      </c>
      <c r="B339" s="96" t="s">
        <v>2491</v>
      </c>
      <c r="C339" s="96" t="s">
        <v>1981</v>
      </c>
      <c r="F339" s="97" t="s">
        <v>1981</v>
      </c>
      <c r="G339" s="98">
        <v>12.5</v>
      </c>
      <c r="H339" s="98">
        <v>12.3</v>
      </c>
      <c r="I339" s="98">
        <v>12.3</v>
      </c>
      <c r="J339" s="99">
        <v>1.07</v>
      </c>
      <c r="K339" s="99">
        <v>2.17</v>
      </c>
      <c r="L339" s="100">
        <v>-2.2400000000000002</v>
      </c>
      <c r="M339" s="101">
        <v>43282</v>
      </c>
      <c r="N339" s="100">
        <v>-2.2400000000000002</v>
      </c>
      <c r="O339" s="97" t="s">
        <v>2492</v>
      </c>
      <c r="P339" s="97" t="s">
        <v>1981</v>
      </c>
      <c r="Q339" s="102"/>
      <c r="R339" s="100">
        <v>-2.97</v>
      </c>
      <c r="S339" s="102"/>
      <c r="T339" s="103">
        <v>3</v>
      </c>
      <c r="U339" s="103">
        <v>3</v>
      </c>
      <c r="V339" s="104">
        <v>7.3</v>
      </c>
      <c r="W339" s="105">
        <v>0.59</v>
      </c>
      <c r="X339" s="106">
        <v>91</v>
      </c>
      <c r="Y339" s="104">
        <v>0</v>
      </c>
      <c r="Z339" s="105">
        <v>0</v>
      </c>
      <c r="AA339" s="106">
        <v>0</v>
      </c>
    </row>
    <row r="340" spans="1:27" ht="15.75" customHeight="1" x14ac:dyDescent="0.25">
      <c r="A340" s="96" t="s">
        <v>2490</v>
      </c>
      <c r="B340" s="96" t="s">
        <v>2491</v>
      </c>
      <c r="C340" s="96" t="s">
        <v>1982</v>
      </c>
      <c r="F340" s="97" t="s">
        <v>1982</v>
      </c>
      <c r="G340" s="98">
        <v>9</v>
      </c>
      <c r="H340" s="98">
        <v>7.5</v>
      </c>
      <c r="I340" s="98">
        <v>7.5</v>
      </c>
      <c r="J340" s="99">
        <v>0.7</v>
      </c>
      <c r="K340" s="99">
        <v>1.08</v>
      </c>
      <c r="L340" s="100">
        <v>-2.2400000000000002</v>
      </c>
      <c r="M340" s="101">
        <v>43282</v>
      </c>
      <c r="N340" s="100">
        <v>-2.2400000000000002</v>
      </c>
      <c r="O340" s="97" t="s">
        <v>2492</v>
      </c>
      <c r="P340" s="97" t="s">
        <v>1982</v>
      </c>
      <c r="Q340" s="102"/>
      <c r="R340" s="100">
        <v>-2.97</v>
      </c>
      <c r="S340" s="102"/>
      <c r="T340" s="103">
        <v>3</v>
      </c>
      <c r="U340" s="103">
        <v>3</v>
      </c>
      <c r="V340" s="104">
        <v>1.5</v>
      </c>
      <c r="W340" s="105">
        <v>0.2</v>
      </c>
      <c r="X340" s="106">
        <v>14</v>
      </c>
      <c r="Y340" s="104">
        <v>0.4</v>
      </c>
      <c r="Z340" s="105">
        <v>0.06</v>
      </c>
      <c r="AA340" s="106">
        <v>4</v>
      </c>
    </row>
    <row r="341" spans="1:27" ht="15.75" customHeight="1" x14ac:dyDescent="0.25">
      <c r="A341" s="96" t="s">
        <v>2490</v>
      </c>
      <c r="B341" s="96" t="s">
        <v>2491</v>
      </c>
      <c r="C341" s="96" t="s">
        <v>1983</v>
      </c>
      <c r="F341" s="97" t="s">
        <v>1983</v>
      </c>
      <c r="G341" s="98">
        <v>32.5</v>
      </c>
      <c r="H341" s="98">
        <v>7.3</v>
      </c>
      <c r="I341" s="98">
        <v>7.3</v>
      </c>
      <c r="J341" s="99">
        <v>0.7</v>
      </c>
      <c r="K341" s="99">
        <v>0.98</v>
      </c>
      <c r="L341" s="100">
        <v>-2.2400000000000002</v>
      </c>
      <c r="M341" s="101">
        <v>43282</v>
      </c>
      <c r="N341" s="100">
        <v>-2.2400000000000002</v>
      </c>
      <c r="O341" s="97" t="s">
        <v>2492</v>
      </c>
      <c r="P341" s="97" t="s">
        <v>1983</v>
      </c>
      <c r="Q341" s="102"/>
      <c r="R341" s="100">
        <v>-2.97</v>
      </c>
      <c r="S341" s="102"/>
      <c r="T341" s="103">
        <v>3</v>
      </c>
      <c r="U341" s="103">
        <v>3</v>
      </c>
      <c r="V341" s="104">
        <v>1.1000000000000001</v>
      </c>
      <c r="W341" s="105">
        <v>0.15</v>
      </c>
      <c r="X341" s="106">
        <v>36</v>
      </c>
      <c r="Y341" s="104">
        <v>0.2</v>
      </c>
      <c r="Z341" s="105">
        <v>0.04</v>
      </c>
      <c r="AA341" s="106">
        <v>7</v>
      </c>
    </row>
    <row r="342" spans="1:27" ht="15.75" customHeight="1" x14ac:dyDescent="0.25">
      <c r="A342" s="96" t="s">
        <v>2490</v>
      </c>
      <c r="B342" s="96" t="s">
        <v>2491</v>
      </c>
      <c r="C342" s="96" t="s">
        <v>1984</v>
      </c>
      <c r="F342" s="97" t="s">
        <v>1984</v>
      </c>
      <c r="G342" s="98">
        <v>30.5</v>
      </c>
      <c r="H342" s="98">
        <v>5.7</v>
      </c>
      <c r="I342" s="98">
        <v>5.7</v>
      </c>
      <c r="J342" s="99">
        <v>0.64</v>
      </c>
      <c r="K342" s="99">
        <v>0.85</v>
      </c>
      <c r="L342" s="100">
        <v>-2.2400000000000002</v>
      </c>
      <c r="M342" s="101">
        <v>43282</v>
      </c>
      <c r="N342" s="100">
        <v>-2.2400000000000002</v>
      </c>
      <c r="O342" s="97" t="s">
        <v>2492</v>
      </c>
      <c r="P342" s="97" t="s">
        <v>1984</v>
      </c>
      <c r="Q342" s="102"/>
      <c r="R342" s="100">
        <v>-2.97</v>
      </c>
      <c r="S342" s="102"/>
      <c r="T342" s="103">
        <v>3</v>
      </c>
      <c r="U342" s="103">
        <v>3</v>
      </c>
      <c r="V342" s="104">
        <v>0.8</v>
      </c>
      <c r="W342" s="105">
        <v>0.14000000000000001</v>
      </c>
      <c r="X342" s="106">
        <v>24</v>
      </c>
      <c r="Y342" s="104">
        <v>0.2</v>
      </c>
      <c r="Z342" s="105">
        <v>0.04</v>
      </c>
      <c r="AA342" s="106">
        <v>6</v>
      </c>
    </row>
    <row r="343" spans="1:27" ht="15.75" customHeight="1" x14ac:dyDescent="0.25">
      <c r="A343" s="96" t="s">
        <v>2490</v>
      </c>
      <c r="B343" s="96" t="s">
        <v>2491</v>
      </c>
      <c r="C343" s="96" t="s">
        <v>1985</v>
      </c>
      <c r="F343" s="97" t="s">
        <v>1985</v>
      </c>
      <c r="G343" s="98">
        <v>12.5</v>
      </c>
      <c r="H343" s="98">
        <v>9.4</v>
      </c>
      <c r="I343" s="98">
        <v>9.4</v>
      </c>
      <c r="J343" s="99">
        <v>0.88</v>
      </c>
      <c r="K343" s="99">
        <v>1.43</v>
      </c>
      <c r="L343" s="100">
        <v>-2.23</v>
      </c>
      <c r="M343" s="101">
        <v>43282</v>
      </c>
      <c r="N343" s="100">
        <v>-2.23</v>
      </c>
      <c r="O343" s="97" t="s">
        <v>2492</v>
      </c>
      <c r="P343" s="97" t="s">
        <v>1985</v>
      </c>
      <c r="Q343" s="102"/>
      <c r="R343" s="100">
        <v>-3.22</v>
      </c>
      <c r="S343" s="102"/>
      <c r="T343" s="103">
        <v>3</v>
      </c>
      <c r="U343" s="103">
        <v>3</v>
      </c>
      <c r="V343" s="104">
        <v>2.6</v>
      </c>
      <c r="W343" s="105">
        <v>0.28000000000000003</v>
      </c>
      <c r="X343" s="106">
        <v>33</v>
      </c>
      <c r="Y343" s="104">
        <v>0.8</v>
      </c>
      <c r="Z343" s="105">
        <v>0.08</v>
      </c>
      <c r="AA343" s="106">
        <v>10</v>
      </c>
    </row>
    <row r="344" spans="1:27" ht="15.75" customHeight="1" x14ac:dyDescent="0.25">
      <c r="A344" s="96" t="s">
        <v>2490</v>
      </c>
      <c r="B344" s="96" t="s">
        <v>2491</v>
      </c>
      <c r="C344" s="96" t="s">
        <v>1986</v>
      </c>
      <c r="F344" s="97" t="s">
        <v>1986</v>
      </c>
      <c r="G344" s="98">
        <v>29.5</v>
      </c>
      <c r="H344" s="98">
        <v>5.5</v>
      </c>
      <c r="I344" s="98">
        <v>5.5</v>
      </c>
      <c r="J344" s="99">
        <v>0.88</v>
      </c>
      <c r="K344" s="99">
        <v>1.4</v>
      </c>
      <c r="L344" s="100">
        <v>-2.2000000000000002</v>
      </c>
      <c r="M344" s="101">
        <v>43282</v>
      </c>
      <c r="N344" s="100">
        <v>-2.2000000000000002</v>
      </c>
      <c r="O344" s="97" t="s">
        <v>2492</v>
      </c>
      <c r="P344" s="97" t="s">
        <v>1986</v>
      </c>
      <c r="Q344" s="102"/>
      <c r="R344" s="100">
        <v>-2.97</v>
      </c>
      <c r="S344" s="102"/>
      <c r="T344" s="103">
        <v>3</v>
      </c>
      <c r="U344" s="103">
        <v>3</v>
      </c>
      <c r="V344" s="104">
        <v>1.6</v>
      </c>
      <c r="W344" s="105">
        <v>0.3</v>
      </c>
      <c r="X344" s="106">
        <v>47</v>
      </c>
      <c r="Y344" s="104">
        <v>0</v>
      </c>
      <c r="Z344" s="105">
        <v>0</v>
      </c>
      <c r="AA344" s="106">
        <v>0</v>
      </c>
    </row>
    <row r="345" spans="1:27" ht="15.75" customHeight="1" x14ac:dyDescent="0.25">
      <c r="A345" s="96" t="s">
        <v>2490</v>
      </c>
      <c r="B345" s="96" t="s">
        <v>2491</v>
      </c>
      <c r="C345" s="96" t="s">
        <v>1987</v>
      </c>
      <c r="F345" s="97" t="s">
        <v>1987</v>
      </c>
      <c r="G345" s="98">
        <v>13</v>
      </c>
      <c r="H345" s="98">
        <v>12.7</v>
      </c>
      <c r="I345" s="98">
        <v>12.7</v>
      </c>
      <c r="J345" s="99">
        <v>0.86</v>
      </c>
      <c r="K345" s="99">
        <v>1.47</v>
      </c>
      <c r="L345" s="100">
        <v>-2.2000000000000002</v>
      </c>
      <c r="M345" s="101">
        <v>43282</v>
      </c>
      <c r="N345" s="100">
        <v>-2.2000000000000002</v>
      </c>
      <c r="O345" s="97" t="s">
        <v>2492</v>
      </c>
      <c r="P345" s="97" t="s">
        <v>1987</v>
      </c>
      <c r="Q345" s="102"/>
      <c r="R345" s="100">
        <v>-2.97</v>
      </c>
      <c r="S345" s="102"/>
      <c r="T345" s="103">
        <v>3</v>
      </c>
      <c r="U345" s="103">
        <v>3</v>
      </c>
      <c r="V345" s="104">
        <v>3.8</v>
      </c>
      <c r="W345" s="105">
        <v>0.3</v>
      </c>
      <c r="X345" s="106">
        <v>49</v>
      </c>
      <c r="Y345" s="104">
        <v>0.2</v>
      </c>
      <c r="Z345" s="105">
        <v>0.02</v>
      </c>
      <c r="AA345" s="106">
        <v>3</v>
      </c>
    </row>
    <row r="346" spans="1:27" ht="15.75" customHeight="1" x14ac:dyDescent="0.25">
      <c r="A346" s="96" t="s">
        <v>2490</v>
      </c>
      <c r="B346" s="96" t="s">
        <v>2491</v>
      </c>
      <c r="C346" s="96" t="s">
        <v>1988</v>
      </c>
      <c r="F346" s="97" t="s">
        <v>1988</v>
      </c>
      <c r="G346" s="98">
        <v>22</v>
      </c>
      <c r="H346" s="98">
        <v>3.5</v>
      </c>
      <c r="I346" s="98">
        <v>3.5</v>
      </c>
      <c r="J346" s="99">
        <v>0.64</v>
      </c>
      <c r="K346" s="99">
        <v>1.37</v>
      </c>
      <c r="L346" s="100">
        <v>-2.2000000000000002</v>
      </c>
      <c r="M346" s="101">
        <v>43282</v>
      </c>
      <c r="N346" s="100">
        <v>-2.2000000000000002</v>
      </c>
      <c r="O346" s="97" t="s">
        <v>2492</v>
      </c>
      <c r="P346" s="97" t="s">
        <v>1988</v>
      </c>
      <c r="Q346" s="102"/>
      <c r="R346" s="100">
        <v>-2.97</v>
      </c>
      <c r="S346" s="102"/>
      <c r="T346" s="103">
        <v>3</v>
      </c>
      <c r="U346" s="103">
        <v>3</v>
      </c>
      <c r="V346" s="104">
        <v>1.5</v>
      </c>
      <c r="W346" s="105">
        <v>0.42</v>
      </c>
      <c r="X346" s="106">
        <v>33</v>
      </c>
      <c r="Y346" s="104"/>
      <c r="Z346" s="105"/>
      <c r="AA346" s="106" t="s">
        <v>2511</v>
      </c>
    </row>
    <row r="347" spans="1:27" ht="15.75" customHeight="1" x14ac:dyDescent="0.25">
      <c r="A347" s="96" t="s">
        <v>2490</v>
      </c>
      <c r="B347" s="96" t="s">
        <v>2491</v>
      </c>
      <c r="C347" s="96" t="s">
        <v>1989</v>
      </c>
      <c r="F347" s="97" t="s">
        <v>1989</v>
      </c>
      <c r="G347" s="98">
        <v>8</v>
      </c>
      <c r="H347" s="98">
        <v>19.5</v>
      </c>
      <c r="I347" s="98">
        <v>19.5</v>
      </c>
      <c r="J347" s="99">
        <v>0.64</v>
      </c>
      <c r="K347" s="99">
        <v>1.08</v>
      </c>
      <c r="L347" s="100">
        <v>-2.2000000000000002</v>
      </c>
      <c r="M347" s="101">
        <v>43282</v>
      </c>
      <c r="N347" s="100">
        <v>-2.2000000000000002</v>
      </c>
      <c r="O347" s="97" t="s">
        <v>2492</v>
      </c>
      <c r="P347" s="97" t="s">
        <v>1989</v>
      </c>
      <c r="Q347" s="102"/>
      <c r="R347" s="100">
        <v>-2.97</v>
      </c>
      <c r="S347" s="102"/>
      <c r="T347" s="103">
        <v>3</v>
      </c>
      <c r="U347" s="103">
        <v>3</v>
      </c>
      <c r="V347" s="104">
        <v>5</v>
      </c>
      <c r="W347" s="105">
        <v>0.26</v>
      </c>
      <c r="X347" s="106">
        <v>40</v>
      </c>
      <c r="Y347" s="104">
        <v>3</v>
      </c>
      <c r="Z347" s="105">
        <v>0.15</v>
      </c>
      <c r="AA347" s="106">
        <v>24</v>
      </c>
    </row>
    <row r="348" spans="1:27" ht="15.75" customHeight="1" x14ac:dyDescent="0.25">
      <c r="A348" s="96" t="s">
        <v>2490</v>
      </c>
      <c r="B348" s="96" t="s">
        <v>2491</v>
      </c>
      <c r="C348" s="96" t="s">
        <v>1990</v>
      </c>
      <c r="F348" s="97" t="s">
        <v>1990</v>
      </c>
      <c r="G348" s="98">
        <v>20</v>
      </c>
      <c r="H348" s="98">
        <v>6</v>
      </c>
      <c r="I348" s="98">
        <v>6</v>
      </c>
      <c r="J348" s="99">
        <v>0.73</v>
      </c>
      <c r="K348" s="99">
        <v>1.71</v>
      </c>
      <c r="L348" s="100">
        <v>-2.2000000000000002</v>
      </c>
      <c r="M348" s="101">
        <v>43282</v>
      </c>
      <c r="N348" s="100">
        <v>-2.2000000000000002</v>
      </c>
      <c r="O348" s="97" t="s">
        <v>2492</v>
      </c>
      <c r="P348" s="97" t="s">
        <v>1990</v>
      </c>
      <c r="Q348" s="102"/>
      <c r="R348" s="100">
        <v>-2.97</v>
      </c>
      <c r="S348" s="102"/>
      <c r="T348" s="103">
        <v>3</v>
      </c>
      <c r="U348" s="103">
        <v>3</v>
      </c>
      <c r="V348" s="104">
        <v>3.1</v>
      </c>
      <c r="W348" s="105">
        <v>0.51</v>
      </c>
      <c r="X348" s="106">
        <v>62</v>
      </c>
      <c r="Y348" s="104">
        <v>0.1</v>
      </c>
      <c r="Z348" s="105">
        <v>0.02</v>
      </c>
      <c r="AA348" s="106">
        <v>2</v>
      </c>
    </row>
    <row r="349" spans="1:27" ht="15.75" customHeight="1" x14ac:dyDescent="0.25">
      <c r="A349" s="96" t="s">
        <v>2490</v>
      </c>
      <c r="B349" s="96" t="s">
        <v>2491</v>
      </c>
      <c r="C349" s="96" t="s">
        <v>1991</v>
      </c>
      <c r="F349" s="97" t="s">
        <v>1991</v>
      </c>
      <c r="G349" s="98">
        <v>16</v>
      </c>
      <c r="H349" s="98">
        <v>7</v>
      </c>
      <c r="I349" s="98">
        <v>7</v>
      </c>
      <c r="J349" s="99">
        <v>0.48</v>
      </c>
      <c r="K349" s="99">
        <v>0.83</v>
      </c>
      <c r="L349" s="100">
        <v>-2.2000000000000002</v>
      </c>
      <c r="M349" s="101">
        <v>43282</v>
      </c>
      <c r="N349" s="100">
        <v>-2.2000000000000002</v>
      </c>
      <c r="O349" s="97" t="s">
        <v>2492</v>
      </c>
      <c r="P349" s="97" t="s">
        <v>1991</v>
      </c>
      <c r="Q349" s="102"/>
      <c r="R349" s="100">
        <v>-2.97</v>
      </c>
      <c r="S349" s="102"/>
      <c r="T349" s="103">
        <v>3</v>
      </c>
      <c r="U349" s="103">
        <v>3</v>
      </c>
      <c r="V349" s="104">
        <v>1.7</v>
      </c>
      <c r="W349" s="105">
        <v>0.24</v>
      </c>
      <c r="X349" s="106">
        <v>27</v>
      </c>
      <c r="Y349" s="104">
        <v>0.9</v>
      </c>
      <c r="Z349" s="105">
        <v>0.12</v>
      </c>
      <c r="AA349" s="106">
        <v>14</v>
      </c>
    </row>
    <row r="350" spans="1:27" ht="15.75" customHeight="1" x14ac:dyDescent="0.25">
      <c r="A350" s="96" t="s">
        <v>2490</v>
      </c>
      <c r="B350" s="96" t="s">
        <v>2491</v>
      </c>
      <c r="C350" s="96" t="s">
        <v>1992</v>
      </c>
      <c r="F350" s="97" t="s">
        <v>1992</v>
      </c>
      <c r="G350" s="98">
        <v>11</v>
      </c>
      <c r="H350" s="98">
        <v>3.8</v>
      </c>
      <c r="I350" s="98">
        <v>3.8</v>
      </c>
      <c r="J350" s="99">
        <v>0.88</v>
      </c>
      <c r="K350" s="99">
        <v>1.24</v>
      </c>
      <c r="L350" s="100">
        <v>-2.2000000000000002</v>
      </c>
      <c r="M350" s="101">
        <v>43282</v>
      </c>
      <c r="N350" s="100">
        <v>-2.2000000000000002</v>
      </c>
      <c r="O350" s="97" t="s">
        <v>2492</v>
      </c>
      <c r="P350" s="97" t="s">
        <v>1992</v>
      </c>
      <c r="Q350" s="102"/>
      <c r="R350" s="100">
        <v>-2.97</v>
      </c>
      <c r="S350" s="102"/>
      <c r="T350" s="103">
        <v>3</v>
      </c>
      <c r="U350" s="103">
        <v>3</v>
      </c>
      <c r="V350" s="104">
        <v>1.1000000000000001</v>
      </c>
      <c r="W350" s="105">
        <v>0.3</v>
      </c>
      <c r="X350" s="106">
        <v>12</v>
      </c>
      <c r="Y350" s="104"/>
      <c r="Z350" s="105"/>
      <c r="AA350" s="106" t="s">
        <v>2511</v>
      </c>
    </row>
    <row r="351" spans="1:27" ht="15.75" customHeight="1" x14ac:dyDescent="0.25">
      <c r="A351" s="96" t="s">
        <v>2490</v>
      </c>
      <c r="B351" s="96" t="s">
        <v>2491</v>
      </c>
      <c r="C351" s="96" t="s">
        <v>1993</v>
      </c>
      <c r="F351" s="97" t="s">
        <v>1993</v>
      </c>
      <c r="G351" s="98">
        <v>22</v>
      </c>
      <c r="H351" s="98">
        <v>3</v>
      </c>
      <c r="I351" s="98">
        <v>3</v>
      </c>
      <c r="J351" s="99">
        <v>0.27</v>
      </c>
      <c r="K351" s="99">
        <v>0.97</v>
      </c>
      <c r="L351" s="100">
        <v>-2.2000000000000002</v>
      </c>
      <c r="M351" s="101">
        <v>43282</v>
      </c>
      <c r="N351" s="100">
        <v>-2.2000000000000002</v>
      </c>
      <c r="O351" s="97" t="s">
        <v>2492</v>
      </c>
      <c r="P351" s="97" t="s">
        <v>1993</v>
      </c>
      <c r="Q351" s="102"/>
      <c r="R351" s="100">
        <v>-2.97</v>
      </c>
      <c r="S351" s="102"/>
      <c r="T351" s="103">
        <v>3</v>
      </c>
      <c r="U351" s="103">
        <v>3</v>
      </c>
      <c r="V351" s="104">
        <v>1.1000000000000001</v>
      </c>
      <c r="W351" s="105">
        <v>0.37</v>
      </c>
      <c r="X351" s="106">
        <v>24</v>
      </c>
      <c r="Y351" s="104"/>
      <c r="Z351" s="105"/>
      <c r="AA351" s="106" t="s">
        <v>2511</v>
      </c>
    </row>
    <row r="352" spans="1:27" ht="15.75" customHeight="1" x14ac:dyDescent="0.25">
      <c r="A352" s="96" t="s">
        <v>2490</v>
      </c>
      <c r="B352" s="96" t="s">
        <v>2491</v>
      </c>
      <c r="C352" s="96" t="s">
        <v>1994</v>
      </c>
      <c r="F352" s="97" t="s">
        <v>1994</v>
      </c>
      <c r="G352" s="98">
        <v>25</v>
      </c>
      <c r="H352" s="98">
        <v>11</v>
      </c>
      <c r="I352" s="98">
        <v>11</v>
      </c>
      <c r="J352" s="99">
        <v>0.98</v>
      </c>
      <c r="K352" s="99">
        <v>1.1399999999999999</v>
      </c>
      <c r="L352" s="100">
        <v>-2.2400000000000002</v>
      </c>
      <c r="M352" s="101">
        <v>43282</v>
      </c>
      <c r="N352" s="100">
        <v>-2.2400000000000002</v>
      </c>
      <c r="O352" s="97" t="s">
        <v>2492</v>
      </c>
      <c r="P352" s="97" t="s">
        <v>1994</v>
      </c>
      <c r="Q352" s="102"/>
      <c r="R352" s="100">
        <v>-2.97</v>
      </c>
      <c r="S352" s="102"/>
      <c r="T352" s="103">
        <v>3</v>
      </c>
      <c r="U352" s="103">
        <v>3</v>
      </c>
      <c r="V352" s="104">
        <v>0.9</v>
      </c>
      <c r="W352" s="105">
        <v>0.09</v>
      </c>
      <c r="X352" s="106">
        <v>23</v>
      </c>
      <c r="Y352" s="104">
        <v>0</v>
      </c>
      <c r="Z352" s="105">
        <v>0</v>
      </c>
      <c r="AA352" s="106">
        <v>0</v>
      </c>
    </row>
    <row r="353" spans="1:27" ht="15.75" customHeight="1" x14ac:dyDescent="0.25">
      <c r="A353" s="96" t="s">
        <v>2490</v>
      </c>
      <c r="B353" s="96" t="s">
        <v>2491</v>
      </c>
      <c r="C353" s="96" t="s">
        <v>1995</v>
      </c>
      <c r="F353" s="97" t="s">
        <v>1995</v>
      </c>
      <c r="G353" s="98">
        <v>26.5</v>
      </c>
      <c r="H353" s="98">
        <v>5.5</v>
      </c>
      <c r="I353" s="98">
        <v>5.5</v>
      </c>
      <c r="J353" s="99">
        <v>0.81</v>
      </c>
      <c r="K353" s="99">
        <v>1.0900000000000001</v>
      </c>
      <c r="L353" s="100">
        <v>-2.2400000000000002</v>
      </c>
      <c r="M353" s="101">
        <v>43282</v>
      </c>
      <c r="N353" s="100">
        <v>-2.2400000000000002</v>
      </c>
      <c r="O353" s="97" t="s">
        <v>2492</v>
      </c>
      <c r="P353" s="97" t="s">
        <v>1995</v>
      </c>
      <c r="Q353" s="102"/>
      <c r="R353" s="100">
        <v>-2.97</v>
      </c>
      <c r="S353" s="102"/>
      <c r="T353" s="103">
        <v>3</v>
      </c>
      <c r="U353" s="103">
        <v>3</v>
      </c>
      <c r="V353" s="104">
        <v>0.7</v>
      </c>
      <c r="W353" s="105">
        <v>0.13</v>
      </c>
      <c r="X353" s="106">
        <v>19</v>
      </c>
      <c r="Y353" s="104">
        <v>0</v>
      </c>
      <c r="Z353" s="105">
        <v>0</v>
      </c>
      <c r="AA353" s="106">
        <v>0</v>
      </c>
    </row>
    <row r="354" spans="1:27" ht="15.75" customHeight="1" x14ac:dyDescent="0.25">
      <c r="A354" s="96" t="s">
        <v>2490</v>
      </c>
      <c r="B354" s="96" t="s">
        <v>2491</v>
      </c>
      <c r="C354" s="96" t="s">
        <v>1996</v>
      </c>
      <c r="F354" s="97" t="s">
        <v>1996</v>
      </c>
      <c r="G354" s="98">
        <v>23</v>
      </c>
      <c r="H354" s="98">
        <v>7.2</v>
      </c>
      <c r="I354" s="98">
        <v>7.2</v>
      </c>
      <c r="J354" s="99">
        <v>0.75</v>
      </c>
      <c r="K354" s="99">
        <v>1</v>
      </c>
      <c r="L354" s="100">
        <v>-2.2400000000000002</v>
      </c>
      <c r="M354" s="101">
        <v>43282</v>
      </c>
      <c r="N354" s="100">
        <v>-2.2400000000000002</v>
      </c>
      <c r="O354" s="97" t="s">
        <v>2492</v>
      </c>
      <c r="P354" s="97" t="s">
        <v>1996</v>
      </c>
      <c r="Q354" s="102"/>
      <c r="R354" s="100">
        <v>-2.97</v>
      </c>
      <c r="S354" s="102"/>
      <c r="T354" s="103">
        <v>3</v>
      </c>
      <c r="U354" s="103">
        <v>3</v>
      </c>
      <c r="V354" s="104">
        <v>1</v>
      </c>
      <c r="W354" s="105">
        <v>0.14000000000000001</v>
      </c>
      <c r="X354" s="106">
        <v>23</v>
      </c>
      <c r="Y354" s="104">
        <v>0</v>
      </c>
      <c r="Z354" s="105">
        <v>0</v>
      </c>
      <c r="AA354" s="106">
        <v>0</v>
      </c>
    </row>
    <row r="355" spans="1:27" ht="15.75" customHeight="1" x14ac:dyDescent="0.25">
      <c r="A355" s="96" t="s">
        <v>2490</v>
      </c>
      <c r="B355" s="96" t="s">
        <v>2491</v>
      </c>
      <c r="C355" s="96" t="s">
        <v>1997</v>
      </c>
      <c r="F355" s="97" t="s">
        <v>1997</v>
      </c>
      <c r="G355" s="98">
        <v>21</v>
      </c>
      <c r="H355" s="98">
        <v>9.5</v>
      </c>
      <c r="I355" s="98">
        <v>9.5</v>
      </c>
      <c r="J355" s="99">
        <v>0.76</v>
      </c>
      <c r="K355" s="99">
        <v>0.96</v>
      </c>
      <c r="L355" s="100">
        <v>-2.2400000000000002</v>
      </c>
      <c r="M355" s="101">
        <v>43282</v>
      </c>
      <c r="N355" s="100">
        <v>-2.2400000000000002</v>
      </c>
      <c r="O355" s="97" t="s">
        <v>2492</v>
      </c>
      <c r="P355" s="97" t="s">
        <v>1997</v>
      </c>
      <c r="Q355" s="102"/>
      <c r="R355" s="100">
        <v>-2.97</v>
      </c>
      <c r="S355" s="102"/>
      <c r="T355" s="103">
        <v>3</v>
      </c>
      <c r="U355" s="103">
        <v>3</v>
      </c>
      <c r="V355" s="104">
        <v>1.3</v>
      </c>
      <c r="W355" s="105">
        <v>0.14000000000000001</v>
      </c>
      <c r="X355" s="106">
        <v>27</v>
      </c>
      <c r="Y355" s="104">
        <v>0.1</v>
      </c>
      <c r="Z355" s="105">
        <v>0.01</v>
      </c>
      <c r="AA355" s="106">
        <v>2</v>
      </c>
    </row>
    <row r="356" spans="1:27" ht="15.75" customHeight="1" x14ac:dyDescent="0.25">
      <c r="A356" s="96" t="s">
        <v>2490</v>
      </c>
      <c r="B356" s="96" t="s">
        <v>2491</v>
      </c>
      <c r="C356" s="96" t="s">
        <v>1998</v>
      </c>
      <c r="F356" s="97" t="s">
        <v>1998</v>
      </c>
      <c r="G356" s="98">
        <v>34</v>
      </c>
      <c r="H356" s="98">
        <v>3.5</v>
      </c>
      <c r="I356" s="98">
        <v>3.5</v>
      </c>
      <c r="J356" s="99">
        <v>0.38</v>
      </c>
      <c r="K356" s="99">
        <v>1</v>
      </c>
      <c r="L356" s="100">
        <v>-2.2400000000000002</v>
      </c>
      <c r="M356" s="101">
        <v>43282</v>
      </c>
      <c r="N356" s="100">
        <v>-2.2400000000000002</v>
      </c>
      <c r="O356" s="97" t="s">
        <v>2492</v>
      </c>
      <c r="P356" s="97" t="s">
        <v>1998</v>
      </c>
      <c r="Q356" s="102"/>
      <c r="R356" s="100">
        <v>-2.97</v>
      </c>
      <c r="S356" s="102"/>
      <c r="T356" s="103">
        <v>3</v>
      </c>
      <c r="U356" s="103">
        <v>3</v>
      </c>
      <c r="V356" s="104">
        <v>1.2</v>
      </c>
      <c r="W356" s="105">
        <v>0.34</v>
      </c>
      <c r="X356" s="106">
        <v>41</v>
      </c>
      <c r="Y356" s="104"/>
      <c r="Z356" s="105"/>
      <c r="AA356" s="106" t="s">
        <v>2511</v>
      </c>
    </row>
    <row r="357" spans="1:27" ht="15.75" customHeight="1" x14ac:dyDescent="0.25">
      <c r="A357" s="96" t="s">
        <v>2490</v>
      </c>
      <c r="B357" s="96" t="s">
        <v>2491</v>
      </c>
      <c r="C357" s="96" t="s">
        <v>1999</v>
      </c>
      <c r="F357" s="97" t="s">
        <v>1999</v>
      </c>
      <c r="G357" s="98">
        <v>66</v>
      </c>
      <c r="H357" s="98">
        <v>8</v>
      </c>
      <c r="I357" s="98">
        <v>8</v>
      </c>
      <c r="J357" s="99">
        <v>1</v>
      </c>
      <c r="K357" s="99">
        <v>1.3</v>
      </c>
      <c r="L357" s="100">
        <v>-2.2400000000000002</v>
      </c>
      <c r="M357" s="101">
        <v>43282</v>
      </c>
      <c r="N357" s="100">
        <v>-2.2400000000000002</v>
      </c>
      <c r="O357" s="97" t="s">
        <v>2492</v>
      </c>
      <c r="P357" s="97" t="s">
        <v>1999</v>
      </c>
      <c r="Q357" s="102"/>
      <c r="R357" s="100">
        <v>-2.97</v>
      </c>
      <c r="S357" s="102"/>
      <c r="T357" s="103">
        <v>3</v>
      </c>
      <c r="U357" s="103">
        <v>3</v>
      </c>
      <c r="V357" s="104">
        <v>1.5</v>
      </c>
      <c r="W357" s="105">
        <v>0.19</v>
      </c>
      <c r="X357" s="106">
        <v>99</v>
      </c>
      <c r="Y357" s="104">
        <v>0</v>
      </c>
      <c r="Z357" s="105">
        <v>0</v>
      </c>
      <c r="AA357" s="106">
        <v>0</v>
      </c>
    </row>
    <row r="358" spans="1:27" ht="15.75" customHeight="1" x14ac:dyDescent="0.25">
      <c r="A358" s="96" t="s">
        <v>2490</v>
      </c>
      <c r="B358" s="96" t="s">
        <v>2491</v>
      </c>
      <c r="C358" s="96" t="s">
        <v>2000</v>
      </c>
      <c r="F358" s="97" t="s">
        <v>2000</v>
      </c>
      <c r="G358" s="98">
        <v>41</v>
      </c>
      <c r="H358" s="98">
        <v>7</v>
      </c>
      <c r="I358" s="98">
        <v>7</v>
      </c>
      <c r="J358" s="99">
        <v>0.98</v>
      </c>
      <c r="K358" s="99">
        <v>1.3</v>
      </c>
      <c r="L358" s="100">
        <v>-2.2400000000000002</v>
      </c>
      <c r="M358" s="101">
        <v>43282</v>
      </c>
      <c r="N358" s="100">
        <v>-2.2400000000000002</v>
      </c>
      <c r="O358" s="97" t="s">
        <v>2492</v>
      </c>
      <c r="P358" s="97" t="s">
        <v>2000</v>
      </c>
      <c r="Q358" s="102"/>
      <c r="R358" s="100">
        <v>-2.97</v>
      </c>
      <c r="S358" s="102"/>
      <c r="T358" s="103">
        <v>3</v>
      </c>
      <c r="U358" s="103">
        <v>3</v>
      </c>
      <c r="V358" s="104">
        <v>1.8</v>
      </c>
      <c r="W358" s="105">
        <v>0.25</v>
      </c>
      <c r="X358" s="106">
        <v>74</v>
      </c>
      <c r="Y358" s="104">
        <v>0.1</v>
      </c>
      <c r="Z358" s="105">
        <v>0.02</v>
      </c>
      <c r="AA358" s="106">
        <v>4</v>
      </c>
    </row>
    <row r="359" spans="1:27" ht="15.75" customHeight="1" x14ac:dyDescent="0.25">
      <c r="A359" s="96" t="s">
        <v>2490</v>
      </c>
      <c r="B359" s="96" t="s">
        <v>2491</v>
      </c>
      <c r="C359" s="96" t="s">
        <v>2001</v>
      </c>
      <c r="F359" s="97" t="s">
        <v>2001</v>
      </c>
      <c r="G359" s="98">
        <v>50</v>
      </c>
      <c r="H359" s="98">
        <v>6.3</v>
      </c>
      <c r="I359" s="98">
        <v>6.3</v>
      </c>
      <c r="J359" s="99">
        <v>0.88</v>
      </c>
      <c r="K359" s="99">
        <v>1.6</v>
      </c>
      <c r="L359" s="100">
        <v>-2.2400000000000002</v>
      </c>
      <c r="M359" s="101">
        <v>43282</v>
      </c>
      <c r="N359" s="100">
        <v>-2.2400000000000002</v>
      </c>
      <c r="O359" s="97" t="s">
        <v>2492</v>
      </c>
      <c r="P359" s="97" t="s">
        <v>2001</v>
      </c>
      <c r="Q359" s="102"/>
      <c r="R359" s="100">
        <v>-2.97</v>
      </c>
      <c r="S359" s="102"/>
      <c r="T359" s="103">
        <v>3</v>
      </c>
      <c r="U359" s="103">
        <v>3</v>
      </c>
      <c r="V359" s="104">
        <v>2.1</v>
      </c>
      <c r="W359" s="105">
        <v>0.34</v>
      </c>
      <c r="X359" s="106">
        <v>105</v>
      </c>
      <c r="Y359" s="104">
        <v>0</v>
      </c>
      <c r="Z359" s="105">
        <v>0</v>
      </c>
      <c r="AA359" s="106">
        <v>0</v>
      </c>
    </row>
    <row r="360" spans="1:27" ht="15.75" customHeight="1" x14ac:dyDescent="0.25">
      <c r="A360" s="96" t="s">
        <v>2490</v>
      </c>
      <c r="B360" s="96" t="s">
        <v>2491</v>
      </c>
      <c r="C360" s="96" t="s">
        <v>2002</v>
      </c>
      <c r="F360" s="97" t="s">
        <v>2002</v>
      </c>
      <c r="G360" s="98">
        <v>51</v>
      </c>
      <c r="H360" s="98">
        <v>6.1</v>
      </c>
      <c r="I360" s="98">
        <v>6.1</v>
      </c>
      <c r="J360" s="99">
        <v>0.8</v>
      </c>
      <c r="K360" s="99">
        <v>1.54</v>
      </c>
      <c r="L360" s="100">
        <v>-2.2400000000000002</v>
      </c>
      <c r="M360" s="101">
        <v>43282</v>
      </c>
      <c r="N360" s="100">
        <v>-2.2400000000000002</v>
      </c>
      <c r="O360" s="97" t="s">
        <v>2492</v>
      </c>
      <c r="P360" s="97" t="s">
        <v>2002</v>
      </c>
      <c r="Q360" s="102"/>
      <c r="R360" s="100">
        <v>-2.97</v>
      </c>
      <c r="S360" s="102"/>
      <c r="T360" s="103">
        <v>3</v>
      </c>
      <c r="U360" s="103">
        <v>3</v>
      </c>
      <c r="V360" s="104">
        <v>2</v>
      </c>
      <c r="W360" s="105">
        <v>0.32</v>
      </c>
      <c r="X360" s="106">
        <v>102</v>
      </c>
      <c r="Y360" s="104">
        <v>0</v>
      </c>
      <c r="Z360" s="105">
        <v>0</v>
      </c>
      <c r="AA360" s="106">
        <v>0</v>
      </c>
    </row>
    <row r="361" spans="1:27" ht="15.75" customHeight="1" x14ac:dyDescent="0.25">
      <c r="A361" s="96" t="s">
        <v>2490</v>
      </c>
      <c r="B361" s="96" t="s">
        <v>2491</v>
      </c>
      <c r="C361" s="96" t="s">
        <v>2003</v>
      </c>
      <c r="F361" s="97" t="s">
        <v>2003</v>
      </c>
      <c r="G361" s="98">
        <v>62.5</v>
      </c>
      <c r="H361" s="98">
        <v>3.7</v>
      </c>
      <c r="I361" s="98">
        <v>3.7</v>
      </c>
      <c r="J361" s="99">
        <v>0.57999999999999996</v>
      </c>
      <c r="K361" s="99">
        <v>0.7</v>
      </c>
      <c r="L361" s="100">
        <v>-2.2400000000000002</v>
      </c>
      <c r="M361" s="101">
        <v>43282</v>
      </c>
      <c r="N361" s="100">
        <v>-2.2400000000000002</v>
      </c>
      <c r="O361" s="97" t="s">
        <v>2492</v>
      </c>
      <c r="P361" s="97" t="s">
        <v>2003</v>
      </c>
      <c r="Q361" s="102"/>
      <c r="R361" s="100">
        <v>-2.97</v>
      </c>
      <c r="S361" s="102"/>
      <c r="T361" s="103">
        <v>3</v>
      </c>
      <c r="U361" s="103">
        <v>3</v>
      </c>
      <c r="V361" s="104">
        <v>0.3</v>
      </c>
      <c r="W361" s="105">
        <v>0.08</v>
      </c>
      <c r="X361" s="106">
        <v>19</v>
      </c>
      <c r="Y361" s="104"/>
      <c r="Z361" s="105"/>
      <c r="AA361" s="106" t="s">
        <v>2511</v>
      </c>
    </row>
    <row r="362" spans="1:27" ht="15.75" customHeight="1" x14ac:dyDescent="0.25">
      <c r="A362" s="96" t="s">
        <v>2490</v>
      </c>
      <c r="B362" s="96" t="s">
        <v>2491</v>
      </c>
      <c r="C362" s="96" t="s">
        <v>2004</v>
      </c>
      <c r="F362" s="97" t="s">
        <v>2004</v>
      </c>
      <c r="G362" s="98">
        <v>41</v>
      </c>
      <c r="H362" s="98">
        <v>5.3</v>
      </c>
      <c r="I362" s="98">
        <v>5.3</v>
      </c>
      <c r="J362" s="99">
        <v>0.7</v>
      </c>
      <c r="K362" s="99">
        <v>1.35</v>
      </c>
      <c r="L362" s="100">
        <v>-2.2400000000000002</v>
      </c>
      <c r="M362" s="101">
        <v>43282</v>
      </c>
      <c r="N362" s="100">
        <v>-2.2400000000000002</v>
      </c>
      <c r="O362" s="97" t="s">
        <v>2492</v>
      </c>
      <c r="P362" s="97" t="s">
        <v>2004</v>
      </c>
      <c r="Q362" s="102"/>
      <c r="R362" s="100">
        <v>-2.97</v>
      </c>
      <c r="S362" s="102"/>
      <c r="T362" s="103">
        <v>3</v>
      </c>
      <c r="U362" s="103">
        <v>3</v>
      </c>
      <c r="V362" s="104">
        <v>1.9</v>
      </c>
      <c r="W362" s="105">
        <v>0.36</v>
      </c>
      <c r="X362" s="106">
        <v>78</v>
      </c>
      <c r="Y362" s="104">
        <v>0.1</v>
      </c>
      <c r="Z362" s="105">
        <v>0.02</v>
      </c>
      <c r="AA362" s="106">
        <v>4</v>
      </c>
    </row>
    <row r="363" spans="1:27" ht="15.75" customHeight="1" x14ac:dyDescent="0.25">
      <c r="A363" s="96" t="s">
        <v>2490</v>
      </c>
      <c r="B363" s="96" t="s">
        <v>2491</v>
      </c>
      <c r="C363" s="96" t="s">
        <v>2005</v>
      </c>
      <c r="F363" s="97" t="s">
        <v>2005</v>
      </c>
      <c r="G363" s="98">
        <v>50</v>
      </c>
      <c r="H363" s="98">
        <v>4.8</v>
      </c>
      <c r="I363" s="98">
        <v>4.8</v>
      </c>
      <c r="J363" s="99">
        <v>0.68</v>
      </c>
      <c r="K363" s="99">
        <v>1.18</v>
      </c>
      <c r="L363" s="100">
        <v>-2.2400000000000002</v>
      </c>
      <c r="M363" s="101">
        <v>43282</v>
      </c>
      <c r="N363" s="100">
        <v>-2.2400000000000002</v>
      </c>
      <c r="O363" s="97" t="s">
        <v>2492</v>
      </c>
      <c r="P363" s="97" t="s">
        <v>2005</v>
      </c>
      <c r="Q363" s="102"/>
      <c r="R363" s="100">
        <v>-2.97</v>
      </c>
      <c r="S363" s="102"/>
      <c r="T363" s="103">
        <v>3</v>
      </c>
      <c r="U363" s="103">
        <v>3</v>
      </c>
      <c r="V363" s="104">
        <v>1</v>
      </c>
      <c r="W363" s="105">
        <v>0.2</v>
      </c>
      <c r="X363" s="106">
        <v>50</v>
      </c>
      <c r="Y363" s="104">
        <v>0</v>
      </c>
      <c r="Z363" s="105">
        <v>0.01</v>
      </c>
      <c r="AA363" s="106">
        <v>0</v>
      </c>
    </row>
    <row r="364" spans="1:27" ht="15.75" customHeight="1" x14ac:dyDescent="0.25">
      <c r="A364" s="96" t="s">
        <v>2490</v>
      </c>
      <c r="B364" s="96" t="s">
        <v>2491</v>
      </c>
      <c r="C364" s="96" t="s">
        <v>2006</v>
      </c>
      <c r="F364" s="97" t="s">
        <v>2006</v>
      </c>
      <c r="G364" s="98">
        <v>40</v>
      </c>
      <c r="H364" s="98">
        <v>4.5999999999999996</v>
      </c>
      <c r="I364" s="98">
        <v>4.5999999999999996</v>
      </c>
      <c r="J364" s="99">
        <v>0.78</v>
      </c>
      <c r="K364" s="99">
        <v>1.21</v>
      </c>
      <c r="L364" s="100">
        <v>-2.2400000000000002</v>
      </c>
      <c r="M364" s="101">
        <v>43282</v>
      </c>
      <c r="N364" s="100">
        <v>-2.2400000000000002</v>
      </c>
      <c r="O364" s="97" t="s">
        <v>2492</v>
      </c>
      <c r="P364" s="97" t="s">
        <v>2006</v>
      </c>
      <c r="Q364" s="102"/>
      <c r="R364" s="100">
        <v>-2.97</v>
      </c>
      <c r="S364" s="102"/>
      <c r="T364" s="103">
        <v>3</v>
      </c>
      <c r="U364" s="103">
        <v>3</v>
      </c>
      <c r="V364" s="104">
        <v>1.1000000000000001</v>
      </c>
      <c r="W364" s="105">
        <v>0.24</v>
      </c>
      <c r="X364" s="106">
        <v>44</v>
      </c>
      <c r="Y364" s="104">
        <v>0</v>
      </c>
      <c r="Z364" s="105">
        <v>0</v>
      </c>
      <c r="AA364" s="106">
        <v>0</v>
      </c>
    </row>
    <row r="365" spans="1:27" ht="15.75" customHeight="1" x14ac:dyDescent="0.25">
      <c r="A365" s="96" t="s">
        <v>2490</v>
      </c>
      <c r="B365" s="96" t="s">
        <v>2491</v>
      </c>
      <c r="C365" s="96" t="s">
        <v>2007</v>
      </c>
      <c r="F365" s="97" t="s">
        <v>2007</v>
      </c>
      <c r="G365" s="98">
        <v>37</v>
      </c>
      <c r="H365" s="98">
        <v>6.2</v>
      </c>
      <c r="I365" s="98">
        <v>6.2</v>
      </c>
      <c r="J365" s="99">
        <v>0.95</v>
      </c>
      <c r="K365" s="99">
        <v>1.3</v>
      </c>
      <c r="L365" s="100">
        <v>-2.2400000000000002</v>
      </c>
      <c r="M365" s="101">
        <v>43282</v>
      </c>
      <c r="N365" s="100">
        <v>-2.2400000000000002</v>
      </c>
      <c r="O365" s="97" t="s">
        <v>2492</v>
      </c>
      <c r="P365" s="97" t="s">
        <v>2007</v>
      </c>
      <c r="Q365" s="102"/>
      <c r="R365" s="100">
        <v>-2.97</v>
      </c>
      <c r="S365" s="102"/>
      <c r="T365" s="103">
        <v>3</v>
      </c>
      <c r="U365" s="103">
        <v>3</v>
      </c>
      <c r="V365" s="104">
        <v>1</v>
      </c>
      <c r="W365" s="105">
        <v>0.16</v>
      </c>
      <c r="X365" s="106">
        <v>37</v>
      </c>
      <c r="Y365" s="104">
        <v>0</v>
      </c>
      <c r="Z365" s="105">
        <v>0</v>
      </c>
      <c r="AA365" s="106">
        <v>0</v>
      </c>
    </row>
    <row r="366" spans="1:27" ht="15.75" customHeight="1" x14ac:dyDescent="0.25">
      <c r="A366" s="96" t="s">
        <v>2490</v>
      </c>
      <c r="B366" s="96" t="s">
        <v>2491</v>
      </c>
      <c r="C366" s="96" t="s">
        <v>2008</v>
      </c>
      <c r="F366" s="97" t="s">
        <v>2008</v>
      </c>
      <c r="G366" s="98">
        <v>40.5</v>
      </c>
      <c r="H366" s="98">
        <v>7</v>
      </c>
      <c r="I366" s="98">
        <v>7</v>
      </c>
      <c r="J366" s="99">
        <v>1.1000000000000001</v>
      </c>
      <c r="K366" s="99">
        <v>1.95</v>
      </c>
      <c r="L366" s="100">
        <v>-2.2400000000000002</v>
      </c>
      <c r="M366" s="101">
        <v>43282</v>
      </c>
      <c r="N366" s="100">
        <v>-2.2400000000000002</v>
      </c>
      <c r="O366" s="97" t="s">
        <v>2492</v>
      </c>
      <c r="P366" s="97" t="s">
        <v>2008</v>
      </c>
      <c r="Q366" s="102"/>
      <c r="R366" s="100">
        <v>-2.97</v>
      </c>
      <c r="S366" s="102"/>
      <c r="T366" s="103">
        <v>3</v>
      </c>
      <c r="U366" s="103">
        <v>3</v>
      </c>
      <c r="V366" s="104">
        <v>3.4</v>
      </c>
      <c r="W366" s="105">
        <v>0.49</v>
      </c>
      <c r="X366" s="106">
        <v>138</v>
      </c>
      <c r="Y366" s="104">
        <v>0</v>
      </c>
      <c r="Z366" s="105">
        <v>0</v>
      </c>
      <c r="AA366" s="106">
        <v>0</v>
      </c>
    </row>
    <row r="367" spans="1:27" ht="15.75" customHeight="1" x14ac:dyDescent="0.25">
      <c r="A367" s="96" t="s">
        <v>2490</v>
      </c>
      <c r="B367" s="96" t="s">
        <v>2491</v>
      </c>
      <c r="C367" s="96" t="s">
        <v>2009</v>
      </c>
      <c r="F367" s="97" t="s">
        <v>2009</v>
      </c>
      <c r="G367" s="98">
        <v>48</v>
      </c>
      <c r="H367" s="98">
        <v>7.7</v>
      </c>
      <c r="I367" s="98">
        <v>7.7</v>
      </c>
      <c r="J367" s="99">
        <v>1</v>
      </c>
      <c r="K367" s="99">
        <v>1.65</v>
      </c>
      <c r="L367" s="100">
        <v>-2.2400000000000002</v>
      </c>
      <c r="M367" s="101">
        <v>43282</v>
      </c>
      <c r="N367" s="100">
        <v>-2.2400000000000002</v>
      </c>
      <c r="O367" s="97" t="s">
        <v>2492</v>
      </c>
      <c r="P367" s="97" t="s">
        <v>2009</v>
      </c>
      <c r="Q367" s="102"/>
      <c r="R367" s="100">
        <v>-2.97</v>
      </c>
      <c r="S367" s="102"/>
      <c r="T367" s="103">
        <v>3</v>
      </c>
      <c r="U367" s="103">
        <v>3</v>
      </c>
      <c r="V367" s="104">
        <v>2</v>
      </c>
      <c r="W367" s="105">
        <v>0.26</v>
      </c>
      <c r="X367" s="106">
        <v>96</v>
      </c>
      <c r="Y367" s="104">
        <v>0</v>
      </c>
      <c r="Z367" s="105">
        <v>0</v>
      </c>
      <c r="AA367" s="106">
        <v>0</v>
      </c>
    </row>
    <row r="368" spans="1:27" ht="15.75" customHeight="1" x14ac:dyDescent="0.25">
      <c r="A368" s="96" t="s">
        <v>2490</v>
      </c>
      <c r="B368" s="96" t="s">
        <v>2491</v>
      </c>
      <c r="C368" s="96" t="s">
        <v>2010</v>
      </c>
      <c r="F368" s="97" t="s">
        <v>2010</v>
      </c>
      <c r="G368" s="98">
        <v>30</v>
      </c>
      <c r="H368" s="98">
        <v>7</v>
      </c>
      <c r="I368" s="98">
        <v>7</v>
      </c>
      <c r="J368" s="99">
        <v>0.86</v>
      </c>
      <c r="K368" s="99">
        <v>1.41</v>
      </c>
      <c r="L368" s="100">
        <v>-2.2400000000000002</v>
      </c>
      <c r="M368" s="101">
        <v>43282</v>
      </c>
      <c r="N368" s="100">
        <v>-2.2400000000000002</v>
      </c>
      <c r="O368" s="97" t="s">
        <v>2492</v>
      </c>
      <c r="P368" s="97" t="s">
        <v>2010</v>
      </c>
      <c r="Q368" s="102"/>
      <c r="R368" s="100">
        <v>-2.97</v>
      </c>
      <c r="S368" s="102"/>
      <c r="T368" s="103">
        <v>3</v>
      </c>
      <c r="U368" s="103">
        <v>3</v>
      </c>
      <c r="V368" s="104">
        <v>2.4</v>
      </c>
      <c r="W368" s="105">
        <v>0.34</v>
      </c>
      <c r="X368" s="106">
        <v>72</v>
      </c>
      <c r="Y368" s="104">
        <v>0.1</v>
      </c>
      <c r="Z368" s="105">
        <v>0.02</v>
      </c>
      <c r="AA368" s="106">
        <v>3</v>
      </c>
    </row>
    <row r="369" spans="1:27" ht="15.75" customHeight="1" x14ac:dyDescent="0.25">
      <c r="A369" s="96" t="s">
        <v>2490</v>
      </c>
      <c r="B369" s="96" t="s">
        <v>2491</v>
      </c>
      <c r="C369" s="96" t="s">
        <v>2011</v>
      </c>
      <c r="F369" s="97" t="s">
        <v>2011</v>
      </c>
      <c r="G369" s="98">
        <v>37.5</v>
      </c>
      <c r="H369" s="98">
        <v>19.600000000000001</v>
      </c>
      <c r="I369" s="98">
        <v>19.600000000000001</v>
      </c>
      <c r="J369" s="99">
        <v>0.89</v>
      </c>
      <c r="K369" s="99">
        <v>1.08</v>
      </c>
      <c r="L369" s="100">
        <v>-2.2200000000000002</v>
      </c>
      <c r="M369" s="101">
        <v>43282</v>
      </c>
      <c r="N369" s="100">
        <v>-2.2200000000000002</v>
      </c>
      <c r="O369" s="97" t="s">
        <v>2492</v>
      </c>
      <c r="P369" s="97" t="s">
        <v>2011</v>
      </c>
      <c r="Q369" s="102"/>
      <c r="R369" s="100">
        <v>-2.97</v>
      </c>
      <c r="S369" s="102"/>
      <c r="T369" s="103">
        <v>3</v>
      </c>
      <c r="U369" s="103">
        <v>3</v>
      </c>
      <c r="V369" s="104">
        <v>3.7</v>
      </c>
      <c r="W369" s="105">
        <v>0.19</v>
      </c>
      <c r="X369" s="106">
        <v>139</v>
      </c>
      <c r="Y369" s="104">
        <v>0.2</v>
      </c>
      <c r="Z369" s="105">
        <v>0.01</v>
      </c>
      <c r="AA369" s="106">
        <v>8</v>
      </c>
    </row>
    <row r="370" spans="1:27" ht="15.75" customHeight="1" x14ac:dyDescent="0.25">
      <c r="A370" s="96" t="s">
        <v>2490</v>
      </c>
      <c r="B370" s="96" t="s">
        <v>2491</v>
      </c>
      <c r="C370" s="96" t="s">
        <v>2012</v>
      </c>
      <c r="F370" s="97" t="s">
        <v>2012</v>
      </c>
      <c r="G370" s="98">
        <v>32.5</v>
      </c>
      <c r="H370" s="98">
        <v>14.6</v>
      </c>
      <c r="I370" s="98">
        <v>14.6</v>
      </c>
      <c r="J370" s="99">
        <v>0.9</v>
      </c>
      <c r="K370" s="99">
        <v>1.45</v>
      </c>
      <c r="L370" s="100">
        <v>-2.2200000000000002</v>
      </c>
      <c r="M370" s="101">
        <v>43282</v>
      </c>
      <c r="N370" s="100">
        <v>-2.2200000000000002</v>
      </c>
      <c r="O370" s="97" t="s">
        <v>2492</v>
      </c>
      <c r="P370" s="97" t="s">
        <v>2012</v>
      </c>
      <c r="Q370" s="102"/>
      <c r="R370" s="100">
        <v>-2.97</v>
      </c>
      <c r="S370" s="102"/>
      <c r="T370" s="103">
        <v>3</v>
      </c>
      <c r="U370" s="103">
        <v>3</v>
      </c>
      <c r="V370" s="104">
        <v>4.0999999999999996</v>
      </c>
      <c r="W370" s="105">
        <v>0.28000000000000003</v>
      </c>
      <c r="X370" s="106">
        <v>133</v>
      </c>
      <c r="Y370" s="104">
        <v>0.4</v>
      </c>
      <c r="Z370" s="105">
        <v>0.03</v>
      </c>
      <c r="AA370" s="106">
        <v>13</v>
      </c>
    </row>
    <row r="371" spans="1:27" ht="15.75" customHeight="1" x14ac:dyDescent="0.25">
      <c r="A371" s="96" t="s">
        <v>2490</v>
      </c>
      <c r="B371" s="96" t="s">
        <v>2491</v>
      </c>
      <c r="C371" s="96" t="s">
        <v>2013</v>
      </c>
      <c r="F371" s="97" t="s">
        <v>2013</v>
      </c>
      <c r="G371" s="98">
        <v>27</v>
      </c>
      <c r="H371" s="98">
        <v>17</v>
      </c>
      <c r="I371" s="98">
        <v>17</v>
      </c>
      <c r="J371" s="99">
        <v>0.8</v>
      </c>
      <c r="K371" s="99">
        <v>1.59</v>
      </c>
      <c r="L371" s="100">
        <v>-2.2200000000000002</v>
      </c>
      <c r="M371" s="101">
        <v>43282</v>
      </c>
      <c r="N371" s="100">
        <v>-2.2200000000000002</v>
      </c>
      <c r="O371" s="97" t="s">
        <v>2492</v>
      </c>
      <c r="P371" s="97" t="s">
        <v>2013</v>
      </c>
      <c r="Q371" s="102"/>
      <c r="R371" s="100">
        <v>-2.97</v>
      </c>
      <c r="S371" s="102"/>
      <c r="T371" s="103">
        <v>3</v>
      </c>
      <c r="U371" s="103">
        <v>3</v>
      </c>
      <c r="V371" s="104">
        <v>8.6999999999999993</v>
      </c>
      <c r="W371" s="105">
        <v>0.51</v>
      </c>
      <c r="X371" s="106">
        <v>235</v>
      </c>
      <c r="Y371" s="104">
        <v>0.2</v>
      </c>
      <c r="Z371" s="105">
        <v>0.01</v>
      </c>
      <c r="AA371" s="106">
        <v>5</v>
      </c>
    </row>
    <row r="372" spans="1:27" ht="15.75" customHeight="1" x14ac:dyDescent="0.25">
      <c r="A372" s="96" t="s">
        <v>2490</v>
      </c>
      <c r="B372" s="96" t="s">
        <v>2491</v>
      </c>
      <c r="C372" s="96" t="s">
        <v>2014</v>
      </c>
      <c r="F372" s="97" t="s">
        <v>2014</v>
      </c>
      <c r="G372" s="98">
        <v>36</v>
      </c>
      <c r="H372" s="98">
        <v>5</v>
      </c>
      <c r="I372" s="98">
        <v>5</v>
      </c>
      <c r="J372" s="99">
        <v>0.64</v>
      </c>
      <c r="K372" s="99">
        <v>0.97</v>
      </c>
      <c r="L372" s="100">
        <v>-2.21</v>
      </c>
      <c r="M372" s="101">
        <v>43282</v>
      </c>
      <c r="N372" s="100">
        <v>-2.21</v>
      </c>
      <c r="O372" s="97" t="s">
        <v>2492</v>
      </c>
      <c r="P372" s="97" t="s">
        <v>2014</v>
      </c>
      <c r="Q372" s="102"/>
      <c r="R372" s="100">
        <v>-2.97</v>
      </c>
      <c r="S372" s="102"/>
      <c r="T372" s="103">
        <v>3</v>
      </c>
      <c r="U372" s="103">
        <v>3</v>
      </c>
      <c r="V372" s="104">
        <v>0.7</v>
      </c>
      <c r="W372" s="105">
        <v>0.14000000000000001</v>
      </c>
      <c r="X372" s="106">
        <v>25</v>
      </c>
      <c r="Y372" s="104">
        <v>0.1</v>
      </c>
      <c r="Z372" s="105">
        <v>0.03</v>
      </c>
      <c r="AA372" s="106">
        <v>4</v>
      </c>
    </row>
    <row r="373" spans="1:27" ht="15.75" customHeight="1" x14ac:dyDescent="0.25">
      <c r="A373" s="96" t="s">
        <v>2490</v>
      </c>
      <c r="B373" s="96" t="s">
        <v>2491</v>
      </c>
      <c r="C373" s="96" t="s">
        <v>2015</v>
      </c>
      <c r="F373" s="97" t="s">
        <v>2015</v>
      </c>
      <c r="G373" s="98">
        <v>19</v>
      </c>
      <c r="H373" s="98">
        <v>9.1</v>
      </c>
      <c r="I373" s="98">
        <v>9.1</v>
      </c>
      <c r="J373" s="99">
        <v>0.98</v>
      </c>
      <c r="K373" s="99">
        <v>1.27</v>
      </c>
      <c r="L373" s="100">
        <v>-2.21</v>
      </c>
      <c r="M373" s="101">
        <v>43282</v>
      </c>
      <c r="N373" s="100">
        <v>-2.21</v>
      </c>
      <c r="O373" s="97" t="s">
        <v>2492</v>
      </c>
      <c r="P373" s="97" t="s">
        <v>2015</v>
      </c>
      <c r="Q373" s="102"/>
      <c r="R373" s="100">
        <v>-2.97</v>
      </c>
      <c r="S373" s="102"/>
      <c r="T373" s="103">
        <v>3</v>
      </c>
      <c r="U373" s="103">
        <v>3</v>
      </c>
      <c r="V373" s="104">
        <v>1.5</v>
      </c>
      <c r="W373" s="105">
        <v>0.16</v>
      </c>
      <c r="X373" s="106">
        <v>29</v>
      </c>
      <c r="Y373" s="104">
        <v>0</v>
      </c>
      <c r="Z373" s="105">
        <v>0</v>
      </c>
      <c r="AA373" s="106">
        <v>0</v>
      </c>
    </row>
    <row r="374" spans="1:27" ht="15.75" customHeight="1" x14ac:dyDescent="0.25">
      <c r="A374" s="96" t="s">
        <v>2490</v>
      </c>
      <c r="B374" s="96" t="s">
        <v>2491</v>
      </c>
      <c r="C374" s="96" t="s">
        <v>2016</v>
      </c>
      <c r="F374" s="97" t="s">
        <v>2016</v>
      </c>
      <c r="G374" s="98">
        <v>23</v>
      </c>
      <c r="H374" s="98">
        <v>15</v>
      </c>
      <c r="I374" s="98">
        <v>15</v>
      </c>
      <c r="J374" s="99">
        <v>0.94</v>
      </c>
      <c r="K374" s="99">
        <v>1.44</v>
      </c>
      <c r="L374" s="100">
        <v>-2.21</v>
      </c>
      <c r="M374" s="101">
        <v>43282</v>
      </c>
      <c r="N374" s="100">
        <v>-2.21</v>
      </c>
      <c r="O374" s="97" t="s">
        <v>2492</v>
      </c>
      <c r="P374" s="97" t="s">
        <v>2016</v>
      </c>
      <c r="Q374" s="102"/>
      <c r="R374" s="100">
        <v>-2.97</v>
      </c>
      <c r="S374" s="102"/>
      <c r="T374" s="103">
        <v>3</v>
      </c>
      <c r="U374" s="103">
        <v>3</v>
      </c>
      <c r="V374" s="104">
        <v>4.3</v>
      </c>
      <c r="W374" s="105">
        <v>0.28000000000000003</v>
      </c>
      <c r="X374" s="106">
        <v>99</v>
      </c>
      <c r="Y374" s="104">
        <v>0.4</v>
      </c>
      <c r="Z374" s="105">
        <v>0.03</v>
      </c>
      <c r="AA374" s="106">
        <v>9</v>
      </c>
    </row>
    <row r="375" spans="1:27" ht="15.75" customHeight="1" x14ac:dyDescent="0.25">
      <c r="A375" s="96" t="s">
        <v>2490</v>
      </c>
      <c r="B375" s="96" t="s">
        <v>2491</v>
      </c>
      <c r="C375" s="96" t="s">
        <v>2017</v>
      </c>
      <c r="F375" s="97" t="s">
        <v>2017</v>
      </c>
      <c r="G375" s="98">
        <v>23</v>
      </c>
      <c r="H375" s="98">
        <v>4.8</v>
      </c>
      <c r="I375" s="98">
        <v>4.8</v>
      </c>
      <c r="J375" s="99">
        <v>0.72</v>
      </c>
      <c r="K375" s="99">
        <v>1.19</v>
      </c>
      <c r="L375" s="100">
        <v>-2.21</v>
      </c>
      <c r="M375" s="101">
        <v>43282</v>
      </c>
      <c r="N375" s="100">
        <v>-2.21</v>
      </c>
      <c r="O375" s="97" t="s">
        <v>2492</v>
      </c>
      <c r="P375" s="97" t="s">
        <v>2017</v>
      </c>
      <c r="Q375" s="102"/>
      <c r="R375" s="100">
        <v>-2.72</v>
      </c>
      <c r="S375" s="102"/>
      <c r="T375" s="103">
        <v>3</v>
      </c>
      <c r="U375" s="103">
        <v>3</v>
      </c>
      <c r="V375" s="104">
        <v>1.2</v>
      </c>
      <c r="W375" s="105">
        <v>0.25</v>
      </c>
      <c r="X375" s="106">
        <v>28</v>
      </c>
      <c r="Y375" s="104">
        <v>0</v>
      </c>
      <c r="Z375" s="105">
        <v>0</v>
      </c>
      <c r="AA375" s="106">
        <v>0</v>
      </c>
    </row>
    <row r="376" spans="1:27" ht="15.75" customHeight="1" x14ac:dyDescent="0.25">
      <c r="A376" s="96" t="s">
        <v>2490</v>
      </c>
      <c r="B376" s="96" t="s">
        <v>2491</v>
      </c>
      <c r="C376" s="96" t="s">
        <v>2018</v>
      </c>
      <c r="F376" s="97" t="s">
        <v>2018</v>
      </c>
      <c r="G376" s="98">
        <v>30.5</v>
      </c>
      <c r="H376" s="98">
        <v>4.3</v>
      </c>
      <c r="I376" s="98">
        <v>4.3</v>
      </c>
      <c r="J376" s="99">
        <v>0.83</v>
      </c>
      <c r="K376" s="99">
        <v>1.38</v>
      </c>
      <c r="L376" s="100">
        <v>-2.2200000000000002</v>
      </c>
      <c r="M376" s="101">
        <v>43282</v>
      </c>
      <c r="N376" s="100">
        <v>-2.2200000000000002</v>
      </c>
      <c r="O376" s="97" t="s">
        <v>2492</v>
      </c>
      <c r="P376" s="97" t="s">
        <v>2018</v>
      </c>
      <c r="Q376" s="102"/>
      <c r="R376" s="100">
        <v>-2.97</v>
      </c>
      <c r="S376" s="102"/>
      <c r="T376" s="103">
        <v>3</v>
      </c>
      <c r="U376" s="103">
        <v>3</v>
      </c>
      <c r="V376" s="104">
        <v>1.2</v>
      </c>
      <c r="W376" s="105">
        <v>0.28000000000000003</v>
      </c>
      <c r="X376" s="106">
        <v>37</v>
      </c>
      <c r="Y376" s="104"/>
      <c r="Z376" s="105"/>
      <c r="AA376" s="106" t="s">
        <v>2511</v>
      </c>
    </row>
    <row r="377" spans="1:27" ht="15.75" customHeight="1" x14ac:dyDescent="0.25">
      <c r="A377" s="96" t="s">
        <v>2490</v>
      </c>
      <c r="B377" s="96" t="s">
        <v>2491</v>
      </c>
      <c r="C377" s="96" t="s">
        <v>2019</v>
      </c>
      <c r="F377" s="97" t="s">
        <v>2019</v>
      </c>
      <c r="G377" s="98">
        <v>29</v>
      </c>
      <c r="H377" s="98">
        <v>4.3</v>
      </c>
      <c r="I377" s="98">
        <v>4.3</v>
      </c>
      <c r="J377" s="99">
        <v>0.7</v>
      </c>
      <c r="K377" s="99">
        <v>1.24</v>
      </c>
      <c r="L377" s="100">
        <v>-2.2200000000000002</v>
      </c>
      <c r="M377" s="101">
        <v>43282</v>
      </c>
      <c r="N377" s="100">
        <v>-2.2200000000000002</v>
      </c>
      <c r="O377" s="97" t="s">
        <v>2492</v>
      </c>
      <c r="P377" s="97" t="s">
        <v>2019</v>
      </c>
      <c r="Q377" s="102"/>
      <c r="R377" s="100">
        <v>-2.97</v>
      </c>
      <c r="S377" s="102"/>
      <c r="T377" s="103">
        <v>3</v>
      </c>
      <c r="U377" s="103">
        <v>3</v>
      </c>
      <c r="V377" s="104">
        <v>1.5</v>
      </c>
      <c r="W377" s="105">
        <v>0.35</v>
      </c>
      <c r="X377" s="106">
        <v>44</v>
      </c>
      <c r="Y377" s="104"/>
      <c r="Z377" s="105"/>
      <c r="AA377" s="106" t="s">
        <v>2511</v>
      </c>
    </row>
    <row r="378" spans="1:27" ht="15.75" customHeight="1" x14ac:dyDescent="0.25">
      <c r="A378" s="96" t="s">
        <v>2490</v>
      </c>
      <c r="B378" s="96" t="s">
        <v>2491</v>
      </c>
      <c r="C378" s="96" t="s">
        <v>2020</v>
      </c>
      <c r="F378" s="97" t="s">
        <v>2020</v>
      </c>
      <c r="G378" s="98">
        <v>29</v>
      </c>
      <c r="H378" s="98">
        <v>21.5</v>
      </c>
      <c r="I378" s="98">
        <v>21.5</v>
      </c>
      <c r="J378" s="99">
        <v>0.51</v>
      </c>
      <c r="K378" s="99">
        <v>0.71</v>
      </c>
      <c r="L378" s="100">
        <v>-2.21</v>
      </c>
      <c r="M378" s="101">
        <v>43282</v>
      </c>
      <c r="N378" s="100">
        <v>-2.21</v>
      </c>
      <c r="O378" s="97" t="s">
        <v>2492</v>
      </c>
      <c r="P378" s="97" t="s">
        <v>2020</v>
      </c>
      <c r="Q378" s="102"/>
      <c r="R378" s="100">
        <v>-2.97</v>
      </c>
      <c r="S378" s="102"/>
      <c r="T378" s="103">
        <v>3</v>
      </c>
      <c r="U378" s="103">
        <v>3</v>
      </c>
      <c r="V378" s="104">
        <v>3.7</v>
      </c>
      <c r="W378" s="105">
        <v>0.17</v>
      </c>
      <c r="X378" s="106">
        <v>107</v>
      </c>
      <c r="Y378" s="104">
        <v>3.5</v>
      </c>
      <c r="Z378" s="105">
        <v>0.16</v>
      </c>
      <c r="AA378" s="106">
        <v>102</v>
      </c>
    </row>
    <row r="379" spans="1:27" ht="15.75" customHeight="1" x14ac:dyDescent="0.25">
      <c r="A379" s="96" t="s">
        <v>2490</v>
      </c>
      <c r="B379" s="96" t="s">
        <v>2491</v>
      </c>
      <c r="C379" s="96" t="s">
        <v>2021</v>
      </c>
      <c r="F379" s="97" t="s">
        <v>2021</v>
      </c>
      <c r="G379" s="98">
        <v>25</v>
      </c>
      <c r="H379" s="98">
        <v>5.5</v>
      </c>
      <c r="I379" s="98">
        <v>5.5</v>
      </c>
      <c r="J379" s="99">
        <v>0.75</v>
      </c>
      <c r="K379" s="99">
        <v>0.98</v>
      </c>
      <c r="L379" s="100">
        <v>-2.21</v>
      </c>
      <c r="M379" s="101">
        <v>43282</v>
      </c>
      <c r="N379" s="100">
        <v>-2.21</v>
      </c>
      <c r="O379" s="97" t="s">
        <v>2492</v>
      </c>
      <c r="P379" s="97" t="s">
        <v>2021</v>
      </c>
      <c r="Q379" s="102"/>
      <c r="R379" s="100">
        <v>-2.97</v>
      </c>
      <c r="S379" s="102"/>
      <c r="T379" s="103">
        <v>3</v>
      </c>
      <c r="U379" s="103">
        <v>3</v>
      </c>
      <c r="V379" s="104">
        <v>0.9</v>
      </c>
      <c r="W379" s="105">
        <v>0.17</v>
      </c>
      <c r="X379" s="106">
        <v>23</v>
      </c>
      <c r="Y379" s="104">
        <v>0.1</v>
      </c>
      <c r="Z379" s="105">
        <v>0.01</v>
      </c>
      <c r="AA379" s="106">
        <v>3</v>
      </c>
    </row>
    <row r="380" spans="1:27" ht="15.75" customHeight="1" x14ac:dyDescent="0.25">
      <c r="A380" s="96" t="s">
        <v>2490</v>
      </c>
      <c r="B380" s="96" t="s">
        <v>2491</v>
      </c>
      <c r="C380" s="96" t="s">
        <v>2022</v>
      </c>
      <c r="F380" s="97" t="s">
        <v>2022</v>
      </c>
      <c r="G380" s="98">
        <v>52</v>
      </c>
      <c r="H380" s="98">
        <v>17</v>
      </c>
      <c r="I380" s="98">
        <v>17</v>
      </c>
      <c r="J380" s="99">
        <v>0.97</v>
      </c>
      <c r="K380" s="99">
        <v>1.33</v>
      </c>
      <c r="L380" s="100">
        <v>-2.21</v>
      </c>
      <c r="M380" s="101">
        <v>43282</v>
      </c>
      <c r="N380" s="100">
        <v>-2.21</v>
      </c>
      <c r="O380" s="97" t="s">
        <v>2492</v>
      </c>
      <c r="P380" s="97" t="s">
        <v>2022</v>
      </c>
      <c r="Q380" s="102"/>
      <c r="R380" s="100">
        <v>-2.97</v>
      </c>
      <c r="S380" s="102"/>
      <c r="T380" s="103">
        <v>3</v>
      </c>
      <c r="U380" s="103">
        <v>3</v>
      </c>
      <c r="V380" s="104">
        <v>3.4</v>
      </c>
      <c r="W380" s="105">
        <v>0.2</v>
      </c>
      <c r="X380" s="106">
        <v>177</v>
      </c>
      <c r="Y380" s="104">
        <v>0</v>
      </c>
      <c r="Z380" s="105">
        <v>0</v>
      </c>
      <c r="AA380" s="106">
        <v>0</v>
      </c>
    </row>
    <row r="381" spans="1:27" ht="15.75" customHeight="1" x14ac:dyDescent="0.25">
      <c r="A381" s="96" t="s">
        <v>2490</v>
      </c>
      <c r="B381" s="96" t="s">
        <v>2491</v>
      </c>
      <c r="C381" s="96" t="s">
        <v>2023</v>
      </c>
      <c r="F381" s="97" t="s">
        <v>2023</v>
      </c>
      <c r="G381" s="98">
        <v>43</v>
      </c>
      <c r="H381" s="98">
        <v>9.6999999999999993</v>
      </c>
      <c r="I381" s="98">
        <v>9.6999999999999993</v>
      </c>
      <c r="J381" s="99">
        <v>0.71</v>
      </c>
      <c r="K381" s="99">
        <v>1.1499999999999999</v>
      </c>
      <c r="L381" s="100">
        <v>-2.21</v>
      </c>
      <c r="M381" s="101">
        <v>43282</v>
      </c>
      <c r="N381" s="100">
        <v>-2.21</v>
      </c>
      <c r="O381" s="97" t="s">
        <v>2492</v>
      </c>
      <c r="P381" s="97" t="s">
        <v>2023</v>
      </c>
      <c r="Q381" s="102"/>
      <c r="R381" s="100">
        <v>-2.97</v>
      </c>
      <c r="S381" s="102"/>
      <c r="T381" s="103">
        <v>3</v>
      </c>
      <c r="U381" s="103">
        <v>3</v>
      </c>
      <c r="V381" s="104">
        <v>3</v>
      </c>
      <c r="W381" s="105">
        <v>0.31</v>
      </c>
      <c r="X381" s="106">
        <v>129</v>
      </c>
      <c r="Y381" s="104">
        <v>0.4</v>
      </c>
      <c r="Z381" s="105">
        <v>0.04</v>
      </c>
      <c r="AA381" s="106">
        <v>17</v>
      </c>
    </row>
    <row r="382" spans="1:27" ht="15.75" customHeight="1" x14ac:dyDescent="0.25">
      <c r="A382" s="96" t="s">
        <v>2490</v>
      </c>
      <c r="B382" s="96" t="s">
        <v>2491</v>
      </c>
      <c r="C382" s="96" t="s">
        <v>2024</v>
      </c>
      <c r="F382" s="97" t="s">
        <v>2024</v>
      </c>
      <c r="G382" s="98">
        <v>44</v>
      </c>
      <c r="H382" s="98">
        <v>8.8000000000000007</v>
      </c>
      <c r="I382" s="98">
        <v>8.8000000000000007</v>
      </c>
      <c r="J382" s="99">
        <v>0.75</v>
      </c>
      <c r="K382" s="99">
        <v>1.24</v>
      </c>
      <c r="L382" s="100">
        <v>-2.21</v>
      </c>
      <c r="M382" s="101">
        <v>43282</v>
      </c>
      <c r="N382" s="100">
        <v>-2.21</v>
      </c>
      <c r="O382" s="97" t="s">
        <v>2492</v>
      </c>
      <c r="P382" s="97" t="s">
        <v>2024</v>
      </c>
      <c r="Q382" s="102"/>
      <c r="R382" s="100">
        <v>-2.97</v>
      </c>
      <c r="S382" s="102"/>
      <c r="T382" s="103">
        <v>3</v>
      </c>
      <c r="U382" s="103">
        <v>3</v>
      </c>
      <c r="V382" s="104">
        <v>3.4</v>
      </c>
      <c r="W382" s="105">
        <v>0.39</v>
      </c>
      <c r="X382" s="106">
        <v>150</v>
      </c>
      <c r="Y382" s="104">
        <v>0.4</v>
      </c>
      <c r="Z382" s="105">
        <v>0.05</v>
      </c>
      <c r="AA382" s="106">
        <v>18</v>
      </c>
    </row>
    <row r="383" spans="1:27" ht="15.75" customHeight="1" x14ac:dyDescent="0.25">
      <c r="A383" s="96" t="s">
        <v>2490</v>
      </c>
      <c r="B383" s="96" t="s">
        <v>2491</v>
      </c>
      <c r="C383" s="96" t="s">
        <v>2025</v>
      </c>
      <c r="F383" s="97" t="s">
        <v>2025</v>
      </c>
      <c r="G383" s="98">
        <v>50.5</v>
      </c>
      <c r="H383" s="98">
        <v>9.6999999999999993</v>
      </c>
      <c r="I383" s="98">
        <v>9.6999999999999993</v>
      </c>
      <c r="J383" s="99">
        <v>0.84</v>
      </c>
      <c r="K383" s="99">
        <v>1.29</v>
      </c>
      <c r="L383" s="100">
        <v>-2.21</v>
      </c>
      <c r="M383" s="101">
        <v>43282</v>
      </c>
      <c r="N383" s="100">
        <v>-2.21</v>
      </c>
      <c r="O383" s="97" t="s">
        <v>2492</v>
      </c>
      <c r="P383" s="97" t="s">
        <v>2025</v>
      </c>
      <c r="Q383" s="102"/>
      <c r="R383" s="100">
        <v>-2.97</v>
      </c>
      <c r="S383" s="102"/>
      <c r="T383" s="103">
        <v>3</v>
      </c>
      <c r="U383" s="103">
        <v>3</v>
      </c>
      <c r="V383" s="104">
        <v>3.4</v>
      </c>
      <c r="W383" s="105">
        <v>0.35</v>
      </c>
      <c r="X383" s="106">
        <v>172</v>
      </c>
      <c r="Y383" s="104">
        <v>0.1</v>
      </c>
      <c r="Z383" s="105">
        <v>0.01</v>
      </c>
      <c r="AA383" s="106">
        <v>5</v>
      </c>
    </row>
    <row r="384" spans="1:27" ht="15.75" customHeight="1" x14ac:dyDescent="0.25">
      <c r="A384" s="96" t="s">
        <v>2490</v>
      </c>
      <c r="B384" s="96" t="s">
        <v>2491</v>
      </c>
      <c r="C384" s="96" t="s">
        <v>2026</v>
      </c>
      <c r="F384" s="97" t="s">
        <v>2026</v>
      </c>
      <c r="G384" s="98">
        <v>57</v>
      </c>
      <c r="H384" s="98">
        <v>7.5</v>
      </c>
      <c r="I384" s="98">
        <v>7.5</v>
      </c>
      <c r="J384" s="99">
        <v>0.85</v>
      </c>
      <c r="K384" s="99">
        <v>1.1000000000000001</v>
      </c>
      <c r="L384" s="100">
        <v>-2.21</v>
      </c>
      <c r="M384" s="101">
        <v>43282</v>
      </c>
      <c r="N384" s="100">
        <v>-2.21</v>
      </c>
      <c r="O384" s="97" t="s">
        <v>2492</v>
      </c>
      <c r="P384" s="97" t="s">
        <v>2026</v>
      </c>
      <c r="Q384" s="102"/>
      <c r="R384" s="100">
        <v>-2.97</v>
      </c>
      <c r="S384" s="102"/>
      <c r="T384" s="103">
        <v>3</v>
      </c>
      <c r="U384" s="103">
        <v>3</v>
      </c>
      <c r="V384" s="104">
        <v>0.9</v>
      </c>
      <c r="W384" s="105">
        <v>0.12</v>
      </c>
      <c r="X384" s="106">
        <v>51</v>
      </c>
      <c r="Y384" s="104">
        <v>0</v>
      </c>
      <c r="Z384" s="105">
        <v>0</v>
      </c>
      <c r="AA384" s="106">
        <v>0</v>
      </c>
    </row>
    <row r="385" spans="1:27" ht="15.75" customHeight="1" x14ac:dyDescent="0.25">
      <c r="A385" s="96" t="s">
        <v>2490</v>
      </c>
      <c r="B385" s="96" t="s">
        <v>2491</v>
      </c>
      <c r="C385" s="96" t="s">
        <v>2027</v>
      </c>
      <c r="F385" s="97" t="s">
        <v>2027</v>
      </c>
      <c r="G385" s="98">
        <v>44</v>
      </c>
      <c r="H385" s="98">
        <v>5.9</v>
      </c>
      <c r="I385" s="98">
        <v>5.9</v>
      </c>
      <c r="J385" s="99">
        <v>0.9</v>
      </c>
      <c r="K385" s="99">
        <v>1.3</v>
      </c>
      <c r="L385" s="100">
        <v>-2.21</v>
      </c>
      <c r="M385" s="101">
        <v>43282</v>
      </c>
      <c r="N385" s="100">
        <v>-2.21</v>
      </c>
      <c r="O385" s="97" t="s">
        <v>2492</v>
      </c>
      <c r="P385" s="97" t="s">
        <v>2027</v>
      </c>
      <c r="Q385" s="102"/>
      <c r="R385" s="100">
        <v>-2.97</v>
      </c>
      <c r="S385" s="102"/>
      <c r="T385" s="103">
        <v>3</v>
      </c>
      <c r="U385" s="103">
        <v>3</v>
      </c>
      <c r="V385" s="104">
        <v>1.3</v>
      </c>
      <c r="W385" s="105">
        <v>0.22</v>
      </c>
      <c r="X385" s="106">
        <v>57</v>
      </c>
      <c r="Y385" s="104">
        <v>0</v>
      </c>
      <c r="Z385" s="105">
        <v>0</v>
      </c>
      <c r="AA385" s="106">
        <v>0</v>
      </c>
    </row>
    <row r="386" spans="1:27" ht="15.75" customHeight="1" x14ac:dyDescent="0.25">
      <c r="A386" s="96" t="s">
        <v>2490</v>
      </c>
      <c r="B386" s="96" t="s">
        <v>2491</v>
      </c>
      <c r="C386" s="96" t="s">
        <v>2028</v>
      </c>
      <c r="F386" s="97" t="s">
        <v>2028</v>
      </c>
      <c r="G386" s="98">
        <v>29</v>
      </c>
      <c r="H386" s="98">
        <v>17</v>
      </c>
      <c r="I386" s="98">
        <v>17</v>
      </c>
      <c r="J386" s="99">
        <v>0.85</v>
      </c>
      <c r="K386" s="99">
        <v>1.0900000000000001</v>
      </c>
      <c r="L386" s="100">
        <v>-2.2400000000000002</v>
      </c>
      <c r="M386" s="101">
        <v>43282</v>
      </c>
      <c r="N386" s="100">
        <v>-2.2400000000000002</v>
      </c>
      <c r="O386" s="97" t="s">
        <v>2492</v>
      </c>
      <c r="P386" s="97" t="s">
        <v>2028</v>
      </c>
      <c r="Q386" s="102"/>
      <c r="R386" s="100">
        <v>-2.97</v>
      </c>
      <c r="S386" s="102"/>
      <c r="T386" s="103">
        <v>3</v>
      </c>
      <c r="U386" s="103">
        <v>3</v>
      </c>
      <c r="V386" s="104">
        <v>1.8</v>
      </c>
      <c r="W386" s="105">
        <v>0.11</v>
      </c>
      <c r="X386" s="106">
        <v>52</v>
      </c>
      <c r="Y386" s="104">
        <v>0.4</v>
      </c>
      <c r="Z386" s="105">
        <v>0.02</v>
      </c>
      <c r="AA386" s="106">
        <v>12</v>
      </c>
    </row>
    <row r="387" spans="1:27" ht="15.75" customHeight="1" x14ac:dyDescent="0.25">
      <c r="A387" s="96" t="s">
        <v>2490</v>
      </c>
      <c r="B387" s="96" t="s">
        <v>2491</v>
      </c>
      <c r="C387" s="96" t="s">
        <v>2029</v>
      </c>
      <c r="F387" s="97" t="s">
        <v>2029</v>
      </c>
      <c r="G387" s="98">
        <v>39</v>
      </c>
      <c r="H387" s="98">
        <v>7.2</v>
      </c>
      <c r="I387" s="98">
        <v>7.2</v>
      </c>
      <c r="J387" s="99">
        <v>0.85</v>
      </c>
      <c r="K387" s="99">
        <v>1.36</v>
      </c>
      <c r="L387" s="100">
        <v>-2.2400000000000002</v>
      </c>
      <c r="M387" s="101">
        <v>43282</v>
      </c>
      <c r="N387" s="100">
        <v>-2.2400000000000002</v>
      </c>
      <c r="O387" s="97" t="s">
        <v>2492</v>
      </c>
      <c r="P387" s="97" t="s">
        <v>2029</v>
      </c>
      <c r="Q387" s="102"/>
      <c r="R387" s="100">
        <v>-2.97</v>
      </c>
      <c r="S387" s="102"/>
      <c r="T387" s="103">
        <v>3</v>
      </c>
      <c r="U387" s="103">
        <v>3</v>
      </c>
      <c r="V387" s="104">
        <v>1.9</v>
      </c>
      <c r="W387" s="105">
        <v>0.26</v>
      </c>
      <c r="X387" s="106">
        <v>74</v>
      </c>
      <c r="Y387" s="104">
        <v>0</v>
      </c>
      <c r="Z387" s="105">
        <v>0</v>
      </c>
      <c r="AA387" s="106">
        <v>0</v>
      </c>
    </row>
    <row r="388" spans="1:27" ht="15.75" customHeight="1" x14ac:dyDescent="0.25">
      <c r="A388" s="96" t="s">
        <v>2490</v>
      </c>
      <c r="B388" s="96" t="s">
        <v>2491</v>
      </c>
      <c r="C388" s="96" t="s">
        <v>2030</v>
      </c>
      <c r="F388" s="97" t="s">
        <v>2030</v>
      </c>
      <c r="G388" s="98">
        <v>58</v>
      </c>
      <c r="H388" s="98">
        <v>7.2</v>
      </c>
      <c r="I388" s="98">
        <v>7.2</v>
      </c>
      <c r="J388" s="99">
        <v>0.87</v>
      </c>
      <c r="K388" s="99">
        <v>1.29</v>
      </c>
      <c r="L388" s="100">
        <v>-2.2400000000000002</v>
      </c>
      <c r="M388" s="101">
        <v>43282</v>
      </c>
      <c r="N388" s="100">
        <v>-2.2400000000000002</v>
      </c>
      <c r="O388" s="97" t="s">
        <v>2492</v>
      </c>
      <c r="P388" s="97" t="s">
        <v>2030</v>
      </c>
      <c r="Q388" s="102"/>
      <c r="R388" s="100">
        <v>-2.97</v>
      </c>
      <c r="S388" s="102"/>
      <c r="T388" s="103">
        <v>3</v>
      </c>
      <c r="U388" s="103">
        <v>3</v>
      </c>
      <c r="V388" s="104">
        <v>1.7</v>
      </c>
      <c r="W388" s="105">
        <v>0.24</v>
      </c>
      <c r="X388" s="106">
        <v>99</v>
      </c>
      <c r="Y388" s="104">
        <v>0</v>
      </c>
      <c r="Z388" s="105">
        <v>0</v>
      </c>
      <c r="AA388" s="106">
        <v>0</v>
      </c>
    </row>
    <row r="389" spans="1:27" ht="15.75" customHeight="1" x14ac:dyDescent="0.25">
      <c r="A389" s="96" t="s">
        <v>2490</v>
      </c>
      <c r="B389" s="96" t="s">
        <v>2491</v>
      </c>
      <c r="C389" s="96" t="s">
        <v>2031</v>
      </c>
      <c r="F389" s="97" t="s">
        <v>2031</v>
      </c>
      <c r="G389" s="98">
        <v>37</v>
      </c>
      <c r="H389" s="98">
        <v>15.9</v>
      </c>
      <c r="I389" s="98">
        <v>15.8</v>
      </c>
      <c r="J389" s="99">
        <v>0.75</v>
      </c>
      <c r="K389" s="99">
        <v>1.6</v>
      </c>
      <c r="L389" s="100">
        <v>-2.2400000000000002</v>
      </c>
      <c r="M389" s="101">
        <v>43282</v>
      </c>
      <c r="N389" s="100">
        <v>-2.2400000000000002</v>
      </c>
      <c r="O389" s="97" t="s">
        <v>2492</v>
      </c>
      <c r="P389" s="97" t="s">
        <v>2031</v>
      </c>
      <c r="Q389" s="102"/>
      <c r="R389" s="100">
        <v>-2.97</v>
      </c>
      <c r="S389" s="102"/>
      <c r="T389" s="103">
        <v>3</v>
      </c>
      <c r="U389" s="103">
        <v>3</v>
      </c>
      <c r="V389" s="104">
        <v>4.5999999999999996</v>
      </c>
      <c r="W389" s="105">
        <v>0.28999999999999998</v>
      </c>
      <c r="X389" s="106">
        <v>170</v>
      </c>
      <c r="Y389" s="104">
        <v>1.2</v>
      </c>
      <c r="Z389" s="105">
        <v>0.08</v>
      </c>
      <c r="AA389" s="106">
        <v>44</v>
      </c>
    </row>
    <row r="390" spans="1:27" ht="15.75" customHeight="1" x14ac:dyDescent="0.25">
      <c r="A390" s="96" t="s">
        <v>2490</v>
      </c>
      <c r="B390" s="96" t="s">
        <v>2491</v>
      </c>
      <c r="C390" s="96" t="s">
        <v>2032</v>
      </c>
      <c r="F390" s="97" t="s">
        <v>2032</v>
      </c>
      <c r="G390" s="98">
        <v>14</v>
      </c>
      <c r="H390" s="98">
        <v>17</v>
      </c>
      <c r="I390" s="98">
        <v>17</v>
      </c>
      <c r="J390" s="99">
        <v>0.8</v>
      </c>
      <c r="K390" s="99">
        <v>1.95</v>
      </c>
      <c r="L390" s="100">
        <v>-2.2400000000000002</v>
      </c>
      <c r="M390" s="101">
        <v>43282</v>
      </c>
      <c r="N390" s="100">
        <v>-2.2400000000000002</v>
      </c>
      <c r="O390" s="97" t="s">
        <v>2492</v>
      </c>
      <c r="P390" s="97" t="s">
        <v>2032</v>
      </c>
      <c r="Q390" s="102"/>
      <c r="R390" s="100">
        <v>-2.97</v>
      </c>
      <c r="S390" s="102"/>
      <c r="T390" s="103">
        <v>3</v>
      </c>
      <c r="U390" s="103">
        <v>3</v>
      </c>
      <c r="V390" s="104">
        <v>9.6999999999999993</v>
      </c>
      <c r="W390" s="105">
        <v>0.56999999999999995</v>
      </c>
      <c r="X390" s="106">
        <v>136</v>
      </c>
      <c r="Y390" s="104">
        <v>1.4</v>
      </c>
      <c r="Z390" s="105">
        <v>0.08</v>
      </c>
      <c r="AA390" s="106">
        <v>20</v>
      </c>
    </row>
    <row r="391" spans="1:27" ht="15.75" customHeight="1" x14ac:dyDescent="0.25">
      <c r="A391" s="96" t="s">
        <v>2490</v>
      </c>
      <c r="B391" s="96" t="s">
        <v>2491</v>
      </c>
      <c r="C391" s="96" t="s">
        <v>2033</v>
      </c>
      <c r="F391" s="97" t="s">
        <v>2033</v>
      </c>
      <c r="G391" s="98">
        <v>28</v>
      </c>
      <c r="H391" s="98">
        <v>24</v>
      </c>
      <c r="I391" s="98">
        <v>24</v>
      </c>
      <c r="J391" s="99">
        <v>0.38</v>
      </c>
      <c r="K391" s="99">
        <v>0.95</v>
      </c>
      <c r="L391" s="100">
        <v>-2.2400000000000002</v>
      </c>
      <c r="M391" s="101">
        <v>43282</v>
      </c>
      <c r="N391" s="100">
        <v>-2.2400000000000002</v>
      </c>
      <c r="O391" s="97" t="s">
        <v>2492</v>
      </c>
      <c r="P391" s="97" t="s">
        <v>2033</v>
      </c>
      <c r="Q391" s="102"/>
      <c r="R391" s="100">
        <v>-2.97</v>
      </c>
      <c r="S391" s="102"/>
      <c r="T391" s="103">
        <v>3</v>
      </c>
      <c r="U391" s="103">
        <v>3</v>
      </c>
      <c r="V391" s="104">
        <v>7.3</v>
      </c>
      <c r="W391" s="105">
        <v>0.31</v>
      </c>
      <c r="X391" s="106">
        <v>204</v>
      </c>
      <c r="Y391" s="104">
        <v>6</v>
      </c>
      <c r="Z391" s="105">
        <v>0.25</v>
      </c>
      <c r="AA391" s="106">
        <v>168</v>
      </c>
    </row>
    <row r="392" spans="1:27" ht="15.75" customHeight="1" x14ac:dyDescent="0.25">
      <c r="A392" s="96" t="s">
        <v>2490</v>
      </c>
      <c r="B392" s="96" t="s">
        <v>2491</v>
      </c>
      <c r="C392" s="96" t="s">
        <v>2034</v>
      </c>
      <c r="F392" s="97" t="s">
        <v>2034</v>
      </c>
      <c r="G392" s="98">
        <v>39</v>
      </c>
      <c r="H392" s="98">
        <v>26</v>
      </c>
      <c r="I392" s="98">
        <v>26</v>
      </c>
      <c r="J392" s="99">
        <v>0.59</v>
      </c>
      <c r="K392" s="99">
        <v>1.05</v>
      </c>
      <c r="L392" s="100">
        <v>-2.2400000000000002</v>
      </c>
      <c r="M392" s="101">
        <v>43282</v>
      </c>
      <c r="N392" s="100">
        <v>-2.2400000000000002</v>
      </c>
      <c r="O392" s="97" t="s">
        <v>2492</v>
      </c>
      <c r="P392" s="97" t="s">
        <v>2034</v>
      </c>
      <c r="Q392" s="102"/>
      <c r="R392" s="100">
        <v>-2.97</v>
      </c>
      <c r="S392" s="102"/>
      <c r="T392" s="103">
        <v>3</v>
      </c>
      <c r="U392" s="103">
        <v>3</v>
      </c>
      <c r="V392" s="104">
        <v>7</v>
      </c>
      <c r="W392" s="105">
        <v>0.27</v>
      </c>
      <c r="X392" s="106">
        <v>273</v>
      </c>
      <c r="Y392" s="104">
        <v>5.4</v>
      </c>
      <c r="Z392" s="105">
        <v>0.21</v>
      </c>
      <c r="AA392" s="106">
        <v>211</v>
      </c>
    </row>
    <row r="393" spans="1:27" ht="15.75" customHeight="1" x14ac:dyDescent="0.25">
      <c r="A393" s="96" t="s">
        <v>2490</v>
      </c>
      <c r="B393" s="96" t="s">
        <v>2491</v>
      </c>
      <c r="C393" s="96" t="s">
        <v>2035</v>
      </c>
      <c r="F393" s="97" t="s">
        <v>2035</v>
      </c>
      <c r="G393" s="98">
        <v>49</v>
      </c>
      <c r="H393" s="98">
        <v>16</v>
      </c>
      <c r="I393" s="98">
        <v>16</v>
      </c>
      <c r="J393" s="99">
        <v>0.9</v>
      </c>
      <c r="K393" s="99">
        <v>1.5</v>
      </c>
      <c r="L393" s="100">
        <v>-2.2400000000000002</v>
      </c>
      <c r="M393" s="101">
        <v>43282</v>
      </c>
      <c r="N393" s="100">
        <v>-2.2400000000000002</v>
      </c>
      <c r="O393" s="97" t="s">
        <v>2492</v>
      </c>
      <c r="P393" s="97" t="s">
        <v>2035</v>
      </c>
      <c r="Q393" s="102"/>
      <c r="R393" s="100">
        <v>-2.97</v>
      </c>
      <c r="S393" s="102"/>
      <c r="T393" s="103">
        <v>3</v>
      </c>
      <c r="U393" s="103">
        <v>3</v>
      </c>
      <c r="V393" s="104">
        <v>3.9</v>
      </c>
      <c r="W393" s="105">
        <v>0.24</v>
      </c>
      <c r="X393" s="106">
        <v>191</v>
      </c>
      <c r="Y393" s="104">
        <v>0</v>
      </c>
      <c r="Z393" s="105">
        <v>0</v>
      </c>
      <c r="AA393" s="106">
        <v>0</v>
      </c>
    </row>
    <row r="394" spans="1:27" ht="15.75" customHeight="1" x14ac:dyDescent="0.25">
      <c r="A394" s="96" t="s">
        <v>2490</v>
      </c>
      <c r="B394" s="96" t="s">
        <v>2491</v>
      </c>
      <c r="C394" s="96" t="s">
        <v>2036</v>
      </c>
      <c r="F394" s="97" t="s">
        <v>2036</v>
      </c>
      <c r="G394" s="98">
        <v>44.5</v>
      </c>
      <c r="H394" s="98">
        <v>6.7</v>
      </c>
      <c r="I394" s="98">
        <v>6.7</v>
      </c>
      <c r="J394" s="99">
        <v>0.8</v>
      </c>
      <c r="K394" s="99">
        <v>1.1100000000000001</v>
      </c>
      <c r="L394" s="100">
        <v>-2.2400000000000002</v>
      </c>
      <c r="M394" s="101">
        <v>43282</v>
      </c>
      <c r="N394" s="100">
        <v>-2.2400000000000002</v>
      </c>
      <c r="O394" s="97" t="s">
        <v>2492</v>
      </c>
      <c r="P394" s="97" t="s">
        <v>2036</v>
      </c>
      <c r="Q394" s="102"/>
      <c r="R394" s="100">
        <v>-2.97</v>
      </c>
      <c r="S394" s="102"/>
      <c r="T394" s="103">
        <v>3</v>
      </c>
      <c r="U394" s="103">
        <v>3</v>
      </c>
      <c r="V394" s="104">
        <v>1.1000000000000001</v>
      </c>
      <c r="W394" s="105">
        <v>0.16</v>
      </c>
      <c r="X394" s="106">
        <v>49</v>
      </c>
      <c r="Y394" s="104">
        <v>0</v>
      </c>
      <c r="Z394" s="105">
        <v>0</v>
      </c>
      <c r="AA394" s="106">
        <v>0</v>
      </c>
    </row>
    <row r="395" spans="1:27" ht="15.75" customHeight="1" x14ac:dyDescent="0.25">
      <c r="A395" s="96" t="s">
        <v>2490</v>
      </c>
      <c r="B395" s="96" t="s">
        <v>2491</v>
      </c>
      <c r="C395" s="96" t="s">
        <v>2037</v>
      </c>
      <c r="F395" s="97" t="s">
        <v>2037</v>
      </c>
      <c r="G395" s="98">
        <v>36</v>
      </c>
      <c r="H395" s="98">
        <v>6.5</v>
      </c>
      <c r="I395" s="98">
        <v>6.4</v>
      </c>
      <c r="J395" s="99">
        <v>0.71</v>
      </c>
      <c r="K395" s="99">
        <v>0.8</v>
      </c>
      <c r="L395" s="100">
        <v>-2.2400000000000002</v>
      </c>
      <c r="M395" s="101">
        <v>43282</v>
      </c>
      <c r="N395" s="100">
        <v>-2.2400000000000002</v>
      </c>
      <c r="O395" s="97" t="s">
        <v>2492</v>
      </c>
      <c r="P395" s="97" t="s">
        <v>2037</v>
      </c>
      <c r="Q395" s="102"/>
      <c r="R395" s="100">
        <v>-2.97</v>
      </c>
      <c r="S395" s="102"/>
      <c r="T395" s="103">
        <v>3</v>
      </c>
      <c r="U395" s="103">
        <v>3</v>
      </c>
      <c r="V395" s="104">
        <v>0.5</v>
      </c>
      <c r="W395" s="105">
        <v>7.0000000000000007E-2</v>
      </c>
      <c r="X395" s="106">
        <v>18</v>
      </c>
      <c r="Y395" s="104">
        <v>0.3</v>
      </c>
      <c r="Z395" s="105">
        <v>0.05</v>
      </c>
      <c r="AA395" s="106">
        <v>11</v>
      </c>
    </row>
    <row r="396" spans="1:27" ht="15.75" customHeight="1" x14ac:dyDescent="0.25">
      <c r="A396" s="96" t="s">
        <v>2490</v>
      </c>
      <c r="B396" s="96" t="s">
        <v>2491</v>
      </c>
      <c r="C396" s="96" t="s">
        <v>2038</v>
      </c>
      <c r="F396" s="97" t="s">
        <v>2038</v>
      </c>
      <c r="G396" s="98">
        <v>31</v>
      </c>
      <c r="H396" s="98">
        <v>5.9</v>
      </c>
      <c r="I396" s="98">
        <v>5.9</v>
      </c>
      <c r="J396" s="99">
        <v>0.78</v>
      </c>
      <c r="K396" s="99">
        <v>1.1499999999999999</v>
      </c>
      <c r="L396" s="100">
        <v>-2.21</v>
      </c>
      <c r="M396" s="101">
        <v>43282</v>
      </c>
      <c r="N396" s="100">
        <v>-2.21</v>
      </c>
      <c r="O396" s="97" t="s">
        <v>2492</v>
      </c>
      <c r="P396" s="97" t="s">
        <v>2038</v>
      </c>
      <c r="Q396" s="102"/>
      <c r="R396" s="100">
        <v>-2.97</v>
      </c>
      <c r="S396" s="102"/>
      <c r="T396" s="103">
        <v>3</v>
      </c>
      <c r="U396" s="103">
        <v>3</v>
      </c>
      <c r="V396" s="104">
        <v>1.1000000000000001</v>
      </c>
      <c r="W396" s="105">
        <v>0.18</v>
      </c>
      <c r="X396" s="106">
        <v>34</v>
      </c>
      <c r="Y396" s="104">
        <v>0</v>
      </c>
      <c r="Z396" s="105">
        <v>0</v>
      </c>
      <c r="AA396" s="106">
        <v>0</v>
      </c>
    </row>
    <row r="397" spans="1:27" ht="15.75" customHeight="1" x14ac:dyDescent="0.25">
      <c r="A397" s="96" t="s">
        <v>2490</v>
      </c>
      <c r="B397" s="96" t="s">
        <v>2491</v>
      </c>
      <c r="C397" s="96" t="s">
        <v>2039</v>
      </c>
      <c r="F397" s="97" t="s">
        <v>2039</v>
      </c>
      <c r="G397" s="98">
        <v>18</v>
      </c>
      <c r="H397" s="98">
        <v>7.3</v>
      </c>
      <c r="I397" s="98">
        <v>7.3</v>
      </c>
      <c r="J397" s="99">
        <v>0.79</v>
      </c>
      <c r="K397" s="99">
        <v>1.0900000000000001</v>
      </c>
      <c r="L397" s="100">
        <v>-2.21</v>
      </c>
      <c r="M397" s="101">
        <v>43282</v>
      </c>
      <c r="N397" s="100">
        <v>-2.21</v>
      </c>
      <c r="O397" s="97" t="s">
        <v>2492</v>
      </c>
      <c r="P397" s="97" t="s">
        <v>2039</v>
      </c>
      <c r="Q397" s="102"/>
      <c r="R397" s="100">
        <v>-2.97</v>
      </c>
      <c r="S397" s="102"/>
      <c r="T397" s="103">
        <v>3</v>
      </c>
      <c r="U397" s="103">
        <v>3</v>
      </c>
      <c r="V397" s="104">
        <v>1.3</v>
      </c>
      <c r="W397" s="105">
        <v>0.17</v>
      </c>
      <c r="X397" s="106">
        <v>23</v>
      </c>
      <c r="Y397" s="104">
        <v>0.1</v>
      </c>
      <c r="Z397" s="105">
        <v>0.01</v>
      </c>
      <c r="AA397" s="106">
        <v>2</v>
      </c>
    </row>
    <row r="398" spans="1:27" ht="15.75" customHeight="1" x14ac:dyDescent="0.25">
      <c r="A398" s="96" t="s">
        <v>2490</v>
      </c>
      <c r="B398" s="96" t="s">
        <v>2491</v>
      </c>
      <c r="C398" s="96" t="s">
        <v>2040</v>
      </c>
      <c r="F398" s="97" t="s">
        <v>2040</v>
      </c>
      <c r="G398" s="98">
        <v>45</v>
      </c>
      <c r="H398" s="98">
        <v>7.2</v>
      </c>
      <c r="I398" s="98">
        <v>7.2</v>
      </c>
      <c r="J398" s="99">
        <v>0.91</v>
      </c>
      <c r="K398" s="99">
        <v>1.57</v>
      </c>
      <c r="L398" s="100">
        <v>-2.21</v>
      </c>
      <c r="M398" s="101">
        <v>43282</v>
      </c>
      <c r="N398" s="100">
        <v>-2.21</v>
      </c>
      <c r="O398" s="97" t="s">
        <v>2492</v>
      </c>
      <c r="P398" s="97" t="s">
        <v>2040</v>
      </c>
      <c r="Q398" s="102"/>
      <c r="R398" s="100">
        <v>-2.97</v>
      </c>
      <c r="S398" s="102"/>
      <c r="T398" s="103">
        <v>3</v>
      </c>
      <c r="U398" s="103">
        <v>3</v>
      </c>
      <c r="V398" s="104">
        <v>2.2000000000000002</v>
      </c>
      <c r="W398" s="105">
        <v>0.31</v>
      </c>
      <c r="X398" s="106">
        <v>99</v>
      </c>
      <c r="Y398" s="104">
        <v>0</v>
      </c>
      <c r="Z398" s="105">
        <v>0</v>
      </c>
      <c r="AA398" s="106">
        <v>0</v>
      </c>
    </row>
    <row r="399" spans="1:27" ht="15.75" customHeight="1" x14ac:dyDescent="0.25">
      <c r="A399" s="96" t="s">
        <v>2490</v>
      </c>
      <c r="B399" s="96" t="s">
        <v>2491</v>
      </c>
      <c r="C399" s="96" t="s">
        <v>2041</v>
      </c>
      <c r="F399" s="97" t="s">
        <v>2041</v>
      </c>
      <c r="G399" s="98">
        <v>46.5</v>
      </c>
      <c r="H399" s="98">
        <v>7</v>
      </c>
      <c r="I399" s="98">
        <v>7</v>
      </c>
      <c r="J399" s="99">
        <v>0.7</v>
      </c>
      <c r="K399" s="99">
        <v>1.04</v>
      </c>
      <c r="L399" s="100">
        <v>-2.21</v>
      </c>
      <c r="M399" s="101">
        <v>43282</v>
      </c>
      <c r="N399" s="100">
        <v>-2.21</v>
      </c>
      <c r="O399" s="97" t="s">
        <v>2492</v>
      </c>
      <c r="P399" s="97" t="s">
        <v>2041</v>
      </c>
      <c r="Q399" s="102"/>
      <c r="R399" s="100">
        <v>-2.97</v>
      </c>
      <c r="S399" s="102"/>
      <c r="T399" s="103">
        <v>3</v>
      </c>
      <c r="U399" s="103">
        <v>3</v>
      </c>
      <c r="V399" s="104">
        <v>1.6</v>
      </c>
      <c r="W399" s="105">
        <v>0.23</v>
      </c>
      <c r="X399" s="106">
        <v>74</v>
      </c>
      <c r="Y399" s="104">
        <v>0.2</v>
      </c>
      <c r="Z399" s="105">
        <v>0.03</v>
      </c>
      <c r="AA399" s="106">
        <v>9</v>
      </c>
    </row>
    <row r="400" spans="1:27" ht="15.75" customHeight="1" x14ac:dyDescent="0.25">
      <c r="A400" s="96" t="s">
        <v>2490</v>
      </c>
      <c r="B400" s="96" t="s">
        <v>2491</v>
      </c>
      <c r="C400" s="96" t="s">
        <v>2042</v>
      </c>
      <c r="F400" s="97" t="s">
        <v>2042</v>
      </c>
      <c r="G400" s="98">
        <v>9</v>
      </c>
      <c r="H400" s="98">
        <v>6.1</v>
      </c>
      <c r="I400" s="98">
        <v>6.1</v>
      </c>
      <c r="J400" s="99">
        <v>0.48</v>
      </c>
      <c r="K400" s="99">
        <v>1.08</v>
      </c>
      <c r="L400" s="100">
        <v>-2.21</v>
      </c>
      <c r="M400" s="101">
        <v>43282</v>
      </c>
      <c r="N400" s="100">
        <v>-2.21</v>
      </c>
      <c r="O400" s="97" t="s">
        <v>2492</v>
      </c>
      <c r="P400" s="97" t="s">
        <v>2042</v>
      </c>
      <c r="Q400" s="102"/>
      <c r="R400" s="100">
        <v>-2.92</v>
      </c>
      <c r="S400" s="102"/>
      <c r="T400" s="103">
        <v>3</v>
      </c>
      <c r="U400" s="103">
        <v>3</v>
      </c>
      <c r="V400" s="104">
        <v>1.9</v>
      </c>
      <c r="W400" s="105">
        <v>0.32</v>
      </c>
      <c r="X400" s="106">
        <v>17</v>
      </c>
      <c r="Y400" s="104">
        <v>0.8</v>
      </c>
      <c r="Z400" s="105">
        <v>0.13</v>
      </c>
      <c r="AA400" s="106">
        <v>7</v>
      </c>
    </row>
    <row r="401" spans="1:27" ht="15.75" customHeight="1" x14ac:dyDescent="0.25">
      <c r="A401" s="96" t="s">
        <v>2490</v>
      </c>
      <c r="B401" s="96" t="s">
        <v>2491</v>
      </c>
      <c r="C401" s="96" t="s">
        <v>2043</v>
      </c>
      <c r="F401" s="97" t="s">
        <v>2043</v>
      </c>
      <c r="G401" s="98">
        <v>55</v>
      </c>
      <c r="H401" s="98">
        <v>8.6</v>
      </c>
      <c r="I401" s="98">
        <v>8.6</v>
      </c>
      <c r="J401" s="99">
        <v>0.48</v>
      </c>
      <c r="K401" s="99">
        <v>1.38</v>
      </c>
      <c r="L401" s="100">
        <v>-2.2400000000000002</v>
      </c>
      <c r="M401" s="101">
        <v>43282</v>
      </c>
      <c r="N401" s="100">
        <v>-2.2400000000000002</v>
      </c>
      <c r="O401" s="97" t="s">
        <v>2492</v>
      </c>
      <c r="P401" s="97" t="s">
        <v>2043</v>
      </c>
      <c r="Q401" s="102"/>
      <c r="R401" s="100">
        <v>-2.92</v>
      </c>
      <c r="S401" s="102"/>
      <c r="T401" s="103">
        <v>3</v>
      </c>
      <c r="U401" s="103">
        <v>3</v>
      </c>
      <c r="V401" s="104">
        <v>2.9</v>
      </c>
      <c r="W401" s="105">
        <v>0.34</v>
      </c>
      <c r="X401" s="106">
        <v>160</v>
      </c>
      <c r="Y401" s="104">
        <v>1.3</v>
      </c>
      <c r="Z401" s="105">
        <v>0.15</v>
      </c>
      <c r="AA401" s="106">
        <v>72</v>
      </c>
    </row>
    <row r="402" spans="1:27" ht="15.75" customHeight="1" x14ac:dyDescent="0.25">
      <c r="A402" s="96" t="s">
        <v>2490</v>
      </c>
      <c r="B402" s="96" t="s">
        <v>2491</v>
      </c>
      <c r="C402" s="96" t="s">
        <v>2044</v>
      </c>
      <c r="F402" s="97" t="s">
        <v>2044</v>
      </c>
      <c r="G402" s="98">
        <v>45</v>
      </c>
      <c r="H402" s="98">
        <v>6.6</v>
      </c>
      <c r="I402" s="98">
        <v>6.6</v>
      </c>
      <c r="J402" s="99">
        <v>0.51</v>
      </c>
      <c r="K402" s="99">
        <v>1.78</v>
      </c>
      <c r="L402" s="100">
        <v>-2.2400000000000002</v>
      </c>
      <c r="M402" s="101">
        <v>43282</v>
      </c>
      <c r="N402" s="100">
        <v>-2.2400000000000002</v>
      </c>
      <c r="O402" s="97" t="s">
        <v>2492</v>
      </c>
      <c r="P402" s="97" t="s">
        <v>2044</v>
      </c>
      <c r="Q402" s="102"/>
      <c r="R402" s="100">
        <v>-2.92</v>
      </c>
      <c r="S402" s="102"/>
      <c r="T402" s="103">
        <v>3</v>
      </c>
      <c r="U402" s="103">
        <v>3</v>
      </c>
      <c r="V402" s="104">
        <v>3.5</v>
      </c>
      <c r="W402" s="105">
        <v>0.53</v>
      </c>
      <c r="X402" s="106">
        <v>158</v>
      </c>
      <c r="Y402" s="104">
        <v>0.9</v>
      </c>
      <c r="Z402" s="105">
        <v>0.13</v>
      </c>
      <c r="AA402" s="106">
        <v>41</v>
      </c>
    </row>
    <row r="403" spans="1:27" ht="15.75" customHeight="1" x14ac:dyDescent="0.25">
      <c r="A403" s="96" t="s">
        <v>2490</v>
      </c>
      <c r="B403" s="96" t="s">
        <v>2491</v>
      </c>
      <c r="C403" s="96" t="s">
        <v>2045</v>
      </c>
      <c r="F403" s="97" t="s">
        <v>2045</v>
      </c>
      <c r="G403" s="98">
        <v>50</v>
      </c>
      <c r="H403" s="98">
        <v>6</v>
      </c>
      <c r="I403" s="98">
        <v>6</v>
      </c>
      <c r="J403" s="99">
        <v>0.46</v>
      </c>
      <c r="K403" s="99">
        <v>1.84</v>
      </c>
      <c r="L403" s="100">
        <v>-2.2400000000000002</v>
      </c>
      <c r="M403" s="101">
        <v>43282</v>
      </c>
      <c r="N403" s="100">
        <v>-2.2400000000000002</v>
      </c>
      <c r="O403" s="97" t="s">
        <v>2492</v>
      </c>
      <c r="P403" s="97" t="s">
        <v>2045</v>
      </c>
      <c r="Q403" s="102"/>
      <c r="R403" s="100">
        <v>-2.92</v>
      </c>
      <c r="S403" s="102"/>
      <c r="T403" s="103">
        <v>3</v>
      </c>
      <c r="U403" s="103">
        <v>3</v>
      </c>
      <c r="V403" s="104">
        <v>3.7</v>
      </c>
      <c r="W403" s="105">
        <v>0.62</v>
      </c>
      <c r="X403" s="106">
        <v>185</v>
      </c>
      <c r="Y403" s="104">
        <v>0.9</v>
      </c>
      <c r="Z403" s="105">
        <v>0.14000000000000001</v>
      </c>
      <c r="AA403" s="106">
        <v>45</v>
      </c>
    </row>
    <row r="404" spans="1:27" ht="15.75" customHeight="1" x14ac:dyDescent="0.25">
      <c r="A404" s="96" t="s">
        <v>2490</v>
      </c>
      <c r="B404" s="96" t="s">
        <v>2491</v>
      </c>
      <c r="C404" s="96" t="s">
        <v>2046</v>
      </c>
      <c r="F404" s="97" t="s">
        <v>2046</v>
      </c>
      <c r="G404" s="98">
        <v>50</v>
      </c>
      <c r="H404" s="98">
        <v>5.4</v>
      </c>
      <c r="I404" s="98">
        <v>5.4</v>
      </c>
      <c r="J404" s="99">
        <v>0.47</v>
      </c>
      <c r="K404" s="99">
        <v>1.86</v>
      </c>
      <c r="L404" s="100">
        <v>-2.2400000000000002</v>
      </c>
      <c r="M404" s="101">
        <v>43282</v>
      </c>
      <c r="N404" s="100">
        <v>-2.2400000000000002</v>
      </c>
      <c r="O404" s="97" t="s">
        <v>2492</v>
      </c>
      <c r="P404" s="97" t="s">
        <v>2046</v>
      </c>
      <c r="Q404" s="102"/>
      <c r="R404" s="100">
        <v>-2.92</v>
      </c>
      <c r="S404" s="102"/>
      <c r="T404" s="103">
        <v>3</v>
      </c>
      <c r="U404" s="103">
        <v>3</v>
      </c>
      <c r="V404" s="104">
        <v>3.1</v>
      </c>
      <c r="W404" s="105">
        <v>0.57999999999999996</v>
      </c>
      <c r="X404" s="106">
        <v>155</v>
      </c>
      <c r="Y404" s="104">
        <v>0.5</v>
      </c>
      <c r="Z404" s="105">
        <v>0.1</v>
      </c>
      <c r="AA404" s="106">
        <v>25</v>
      </c>
    </row>
    <row r="405" spans="1:27" ht="15.75" customHeight="1" x14ac:dyDescent="0.25">
      <c r="A405" s="96" t="s">
        <v>2490</v>
      </c>
      <c r="B405" s="96" t="s">
        <v>2491</v>
      </c>
      <c r="C405" s="96" t="s">
        <v>2047</v>
      </c>
      <c r="F405" s="97" t="s">
        <v>2047</v>
      </c>
      <c r="G405" s="98">
        <v>50</v>
      </c>
      <c r="H405" s="98">
        <v>4.9000000000000004</v>
      </c>
      <c r="I405" s="98">
        <v>4.9000000000000004</v>
      </c>
      <c r="J405" s="99">
        <v>0.5</v>
      </c>
      <c r="K405" s="99">
        <v>1.55</v>
      </c>
      <c r="L405" s="100">
        <v>-2.2400000000000002</v>
      </c>
      <c r="M405" s="101">
        <v>43282</v>
      </c>
      <c r="N405" s="100">
        <v>-2.2400000000000002</v>
      </c>
      <c r="O405" s="97" t="s">
        <v>2492</v>
      </c>
      <c r="P405" s="97" t="s">
        <v>2047</v>
      </c>
      <c r="Q405" s="102"/>
      <c r="R405" s="100">
        <v>-2.92</v>
      </c>
      <c r="S405" s="102"/>
      <c r="T405" s="103">
        <v>3</v>
      </c>
      <c r="U405" s="103">
        <v>3</v>
      </c>
      <c r="V405" s="104">
        <v>2.5</v>
      </c>
      <c r="W405" s="105">
        <v>0.51</v>
      </c>
      <c r="X405" s="106">
        <v>125</v>
      </c>
      <c r="Y405" s="104">
        <v>0.4</v>
      </c>
      <c r="Z405" s="105">
        <v>0.08</v>
      </c>
      <c r="AA405" s="106">
        <v>20</v>
      </c>
    </row>
    <row r="406" spans="1:27" ht="15.75" customHeight="1" x14ac:dyDescent="0.25">
      <c r="A406" s="96" t="s">
        <v>2490</v>
      </c>
      <c r="B406" s="96" t="s">
        <v>2491</v>
      </c>
      <c r="C406" s="96" t="s">
        <v>2048</v>
      </c>
      <c r="F406" s="97" t="s">
        <v>2048</v>
      </c>
      <c r="G406" s="98">
        <v>40.5</v>
      </c>
      <c r="H406" s="98">
        <v>5.2</v>
      </c>
      <c r="I406" s="98">
        <v>5.2</v>
      </c>
      <c r="J406" s="99">
        <v>0.39</v>
      </c>
      <c r="K406" s="99">
        <v>0.99</v>
      </c>
      <c r="L406" s="100">
        <v>-2.2400000000000002</v>
      </c>
      <c r="M406" s="101">
        <v>43282</v>
      </c>
      <c r="N406" s="100">
        <v>-2.2400000000000002</v>
      </c>
      <c r="O406" s="97" t="s">
        <v>2492</v>
      </c>
      <c r="P406" s="97" t="s">
        <v>2048</v>
      </c>
      <c r="Q406" s="102"/>
      <c r="R406" s="100">
        <v>-2.92</v>
      </c>
      <c r="S406" s="102"/>
      <c r="T406" s="103">
        <v>3</v>
      </c>
      <c r="U406" s="103">
        <v>3</v>
      </c>
      <c r="V406" s="104">
        <v>1.9</v>
      </c>
      <c r="W406" s="105">
        <v>0.37</v>
      </c>
      <c r="X406" s="106">
        <v>77</v>
      </c>
      <c r="Y406" s="104">
        <v>0.8</v>
      </c>
      <c r="Z406" s="105">
        <v>0.16</v>
      </c>
      <c r="AA406" s="106">
        <v>32</v>
      </c>
    </row>
    <row r="407" spans="1:27" ht="15.75" customHeight="1" x14ac:dyDescent="0.25">
      <c r="A407" s="96" t="s">
        <v>2490</v>
      </c>
      <c r="B407" s="96" t="s">
        <v>2491</v>
      </c>
      <c r="C407" s="96" t="s">
        <v>2049</v>
      </c>
      <c r="F407" s="97" t="s">
        <v>2049</v>
      </c>
      <c r="G407" s="98">
        <v>48</v>
      </c>
      <c r="H407" s="98">
        <v>5.4</v>
      </c>
      <c r="I407" s="98">
        <v>5.4</v>
      </c>
      <c r="J407" s="99">
        <v>0.45</v>
      </c>
      <c r="K407" s="99">
        <v>1.81</v>
      </c>
      <c r="L407" s="100">
        <v>-2.2400000000000002</v>
      </c>
      <c r="M407" s="101">
        <v>43282</v>
      </c>
      <c r="N407" s="100">
        <v>-2.2400000000000002</v>
      </c>
      <c r="O407" s="97" t="s">
        <v>2492</v>
      </c>
      <c r="P407" s="97" t="s">
        <v>2049</v>
      </c>
      <c r="Q407" s="102"/>
      <c r="R407" s="100">
        <v>-2.92</v>
      </c>
      <c r="S407" s="102"/>
      <c r="T407" s="103">
        <v>3</v>
      </c>
      <c r="U407" s="103">
        <v>3</v>
      </c>
      <c r="V407" s="104">
        <v>3.1</v>
      </c>
      <c r="W407" s="105">
        <v>0.56999999999999995</v>
      </c>
      <c r="X407" s="106">
        <v>149</v>
      </c>
      <c r="Y407" s="104">
        <v>0.5</v>
      </c>
      <c r="Z407" s="105">
        <v>0.1</v>
      </c>
      <c r="AA407" s="106">
        <v>24</v>
      </c>
    </row>
    <row r="408" spans="1:27" ht="15.75" customHeight="1" x14ac:dyDescent="0.25">
      <c r="A408" s="96" t="s">
        <v>2490</v>
      </c>
      <c r="B408" s="96" t="s">
        <v>2491</v>
      </c>
      <c r="C408" s="96" t="s">
        <v>2050</v>
      </c>
      <c r="F408" s="97" t="s">
        <v>2050</v>
      </c>
      <c r="G408" s="98">
        <v>54.5</v>
      </c>
      <c r="H408" s="98">
        <v>4.4000000000000004</v>
      </c>
      <c r="I408" s="98">
        <v>4.4000000000000004</v>
      </c>
      <c r="J408" s="99">
        <v>0.8</v>
      </c>
      <c r="K408" s="99">
        <v>0.91</v>
      </c>
      <c r="L408" s="100">
        <v>-2.2400000000000002</v>
      </c>
      <c r="M408" s="101">
        <v>43282</v>
      </c>
      <c r="N408" s="100">
        <v>-2.2400000000000002</v>
      </c>
      <c r="O408" s="97" t="s">
        <v>2492</v>
      </c>
      <c r="P408" s="97" t="s">
        <v>2050</v>
      </c>
      <c r="Q408" s="102"/>
      <c r="R408" s="100">
        <v>-2.92</v>
      </c>
      <c r="S408" s="102"/>
      <c r="T408" s="103">
        <v>3</v>
      </c>
      <c r="U408" s="103">
        <v>3</v>
      </c>
      <c r="V408" s="104">
        <v>0.7</v>
      </c>
      <c r="W408" s="105">
        <v>0.16</v>
      </c>
      <c r="X408" s="106">
        <v>38</v>
      </c>
      <c r="Y408" s="104">
        <v>0</v>
      </c>
      <c r="Z408" s="105">
        <v>0.01</v>
      </c>
      <c r="AA408" s="106">
        <v>0</v>
      </c>
    </row>
    <row r="409" spans="1:27" ht="15.75" customHeight="1" x14ac:dyDescent="0.25">
      <c r="A409" s="96" t="s">
        <v>2490</v>
      </c>
      <c r="B409" s="96" t="s">
        <v>2491</v>
      </c>
      <c r="C409" s="96" t="s">
        <v>2051</v>
      </c>
      <c r="F409" s="97" t="s">
        <v>2051</v>
      </c>
      <c r="G409" s="98">
        <v>20.5</v>
      </c>
      <c r="H409" s="98">
        <v>14.2</v>
      </c>
      <c r="I409" s="98">
        <v>14.2</v>
      </c>
      <c r="J409" s="99">
        <v>1.01</v>
      </c>
      <c r="K409" s="99">
        <v>1.77</v>
      </c>
      <c r="L409" s="100">
        <v>-2.2400000000000002</v>
      </c>
      <c r="M409" s="101">
        <v>43282</v>
      </c>
      <c r="N409" s="100">
        <v>-2.2400000000000002</v>
      </c>
      <c r="O409" s="97" t="s">
        <v>2492</v>
      </c>
      <c r="P409" s="97" t="s">
        <v>2051</v>
      </c>
      <c r="Q409" s="102"/>
      <c r="R409" s="100">
        <v>-2.97</v>
      </c>
      <c r="S409" s="102"/>
      <c r="T409" s="103">
        <v>3</v>
      </c>
      <c r="U409" s="103">
        <v>3</v>
      </c>
      <c r="V409" s="104">
        <v>4.0999999999999996</v>
      </c>
      <c r="W409" s="105">
        <v>0.28999999999999998</v>
      </c>
      <c r="X409" s="106">
        <v>84</v>
      </c>
      <c r="Y409" s="104">
        <v>0</v>
      </c>
      <c r="Z409" s="105">
        <v>0</v>
      </c>
      <c r="AA409" s="106">
        <v>0</v>
      </c>
    </row>
    <row r="410" spans="1:27" ht="15.75" customHeight="1" x14ac:dyDescent="0.25">
      <c r="A410" s="96" t="s">
        <v>2490</v>
      </c>
      <c r="B410" s="96" t="s">
        <v>2491</v>
      </c>
      <c r="C410" s="96" t="s">
        <v>2520</v>
      </c>
      <c r="F410" s="97" t="s">
        <v>1809</v>
      </c>
      <c r="G410" s="98"/>
      <c r="H410" s="98">
        <v>7</v>
      </c>
      <c r="I410" s="98">
        <v>7</v>
      </c>
      <c r="J410" s="99">
        <v>0.54</v>
      </c>
      <c r="K410" s="99">
        <v>1.45</v>
      </c>
      <c r="L410" s="100">
        <v>-2.2000000000000002</v>
      </c>
      <c r="M410" s="101">
        <v>43282</v>
      </c>
      <c r="N410" s="100">
        <v>-2.2000000000000002</v>
      </c>
      <c r="O410" s="107"/>
      <c r="P410" s="107"/>
      <c r="Q410" s="102"/>
      <c r="R410" s="100"/>
      <c r="S410" s="102"/>
      <c r="T410" s="103"/>
      <c r="U410" s="103"/>
      <c r="V410" s="104">
        <v>2.9</v>
      </c>
      <c r="W410" s="105">
        <v>0.41</v>
      </c>
      <c r="X410" s="106"/>
      <c r="Y410" s="104"/>
      <c r="Z410" s="105"/>
      <c r="AA410" s="106" t="s">
        <v>2511</v>
      </c>
    </row>
    <row r="411" spans="1:27" ht="15.75" customHeight="1" x14ac:dyDescent="0.25">
      <c r="A411" s="96" t="s">
        <v>2490</v>
      </c>
      <c r="B411" s="96" t="s">
        <v>2491</v>
      </c>
      <c r="C411" s="96" t="s">
        <v>2519</v>
      </c>
      <c r="F411" s="97" t="s">
        <v>1826</v>
      </c>
      <c r="G411" s="98"/>
      <c r="H411" s="98">
        <v>22.3</v>
      </c>
      <c r="I411" s="98">
        <v>22.3</v>
      </c>
      <c r="J411" s="99">
        <v>0.75</v>
      </c>
      <c r="K411" s="99">
        <v>1.1499999999999999</v>
      </c>
      <c r="L411" s="100">
        <v>-2.2200000000000002</v>
      </c>
      <c r="M411" s="101">
        <v>43282</v>
      </c>
      <c r="N411" s="100">
        <v>-2.2200000000000002</v>
      </c>
      <c r="O411" s="107"/>
      <c r="P411" s="107"/>
      <c r="Q411" s="102"/>
      <c r="R411" s="100"/>
      <c r="S411" s="102"/>
      <c r="T411" s="103"/>
      <c r="U411" s="103"/>
      <c r="V411" s="104">
        <v>3.8</v>
      </c>
      <c r="W411" s="105">
        <v>0.17</v>
      </c>
      <c r="X411" s="106"/>
      <c r="Y411" s="104"/>
      <c r="Z411" s="105"/>
      <c r="AA411" s="106" t="s">
        <v>2511</v>
      </c>
    </row>
    <row r="412" spans="1:27" ht="14.25" customHeight="1" x14ac:dyDescent="0.25">
      <c r="A412" s="96" t="s">
        <v>2490</v>
      </c>
      <c r="B412" s="96" t="s">
        <v>2491</v>
      </c>
      <c r="C412" s="96" t="s">
        <v>2512</v>
      </c>
      <c r="F412" s="110">
        <v>403</v>
      </c>
      <c r="G412" s="108">
        <v>12600</v>
      </c>
      <c r="H412" s="293"/>
      <c r="I412" s="293"/>
      <c r="J412" s="293"/>
      <c r="K412" s="293"/>
      <c r="L412" s="293"/>
      <c r="M412" s="293"/>
      <c r="N412" s="293"/>
      <c r="O412" s="293"/>
      <c r="P412" s="293"/>
      <c r="Q412" s="293"/>
      <c r="R412" s="293"/>
      <c r="S412" s="293"/>
      <c r="T412" s="293"/>
      <c r="U412" s="293"/>
      <c r="V412" s="293"/>
      <c r="W412" s="293"/>
      <c r="X412" s="109">
        <v>29624</v>
      </c>
      <c r="Y412" s="293"/>
      <c r="Z412" s="293"/>
      <c r="AA412" s="109">
        <v>4564</v>
      </c>
    </row>
    <row r="413" spans="1:27" ht="13.8" customHeight="1" x14ac:dyDescent="0.25">
      <c r="A413" s="96" t="s">
        <v>2490</v>
      </c>
      <c r="B413" s="96" t="s">
        <v>2493</v>
      </c>
      <c r="C413" t="s">
        <v>1624</v>
      </c>
      <c r="E413" s="294" t="s">
        <v>2493</v>
      </c>
      <c r="F413" s="294"/>
      <c r="G413" s="294"/>
      <c r="H413" s="294"/>
      <c r="I413" s="294"/>
      <c r="J413" s="294"/>
      <c r="K413" s="294"/>
      <c r="L413" s="294"/>
      <c r="M413" s="294"/>
      <c r="N413" s="294"/>
      <c r="O413" s="294"/>
      <c r="P413" s="294"/>
      <c r="Q413" s="294"/>
      <c r="R413" s="294"/>
      <c r="S413" s="294"/>
      <c r="T413" s="294"/>
      <c r="U413" s="294"/>
      <c r="V413" s="294"/>
      <c r="W413" s="294"/>
      <c r="X413" s="294"/>
      <c r="Y413" s="294"/>
      <c r="Z413" s="294"/>
      <c r="AA413" s="294"/>
    </row>
    <row r="414" spans="1:27" ht="15.75" customHeight="1" x14ac:dyDescent="0.25">
      <c r="A414" s="96" t="s">
        <v>2490</v>
      </c>
      <c r="B414" s="96" t="s">
        <v>2493</v>
      </c>
      <c r="C414" s="96" t="s">
        <v>2132</v>
      </c>
      <c r="F414" s="97" t="s">
        <v>2132</v>
      </c>
      <c r="G414" s="98">
        <v>48</v>
      </c>
      <c r="H414" s="98">
        <v>6.5</v>
      </c>
      <c r="I414" s="98">
        <v>6.5</v>
      </c>
      <c r="J414" s="99">
        <v>0.8</v>
      </c>
      <c r="K414" s="99">
        <v>1.37</v>
      </c>
      <c r="L414" s="100">
        <v>-1.97</v>
      </c>
      <c r="M414" s="101">
        <v>43282</v>
      </c>
      <c r="N414" s="100">
        <v>-1.97</v>
      </c>
      <c r="O414" s="97" t="s">
        <v>2492</v>
      </c>
      <c r="P414" s="97" t="s">
        <v>2132</v>
      </c>
      <c r="Q414" s="102"/>
      <c r="R414" s="100">
        <v>-2.72</v>
      </c>
      <c r="S414" s="102"/>
      <c r="T414" s="103">
        <v>3</v>
      </c>
      <c r="U414" s="103">
        <v>3</v>
      </c>
      <c r="V414" s="104">
        <v>2.1</v>
      </c>
      <c r="W414" s="105">
        <v>0.32</v>
      </c>
      <c r="X414" s="106">
        <v>101</v>
      </c>
      <c r="Y414" s="104">
        <v>0</v>
      </c>
      <c r="Z414" s="105">
        <v>0</v>
      </c>
      <c r="AA414" s="106">
        <v>0</v>
      </c>
    </row>
    <row r="415" spans="1:27" ht="15.75" customHeight="1" x14ac:dyDescent="0.25">
      <c r="A415" s="96" t="s">
        <v>2490</v>
      </c>
      <c r="B415" s="96" t="s">
        <v>2493</v>
      </c>
      <c r="C415" s="96" t="s">
        <v>2117</v>
      </c>
      <c r="F415" s="97" t="s">
        <v>2117</v>
      </c>
      <c r="G415" s="98">
        <v>13</v>
      </c>
      <c r="H415" s="98">
        <v>8.6</v>
      </c>
      <c r="I415" s="98">
        <v>8.6</v>
      </c>
      <c r="J415" s="99">
        <v>0.71</v>
      </c>
      <c r="K415" s="99">
        <v>1.18</v>
      </c>
      <c r="L415" s="100">
        <v>-1.97</v>
      </c>
      <c r="M415" s="101">
        <v>43282</v>
      </c>
      <c r="N415" s="100">
        <v>-1.97</v>
      </c>
      <c r="O415" s="97" t="s">
        <v>2492</v>
      </c>
      <c r="P415" s="97" t="s">
        <v>2117</v>
      </c>
      <c r="Q415" s="102"/>
      <c r="R415" s="100">
        <v>-2.72</v>
      </c>
      <c r="S415" s="102"/>
      <c r="T415" s="103">
        <v>3</v>
      </c>
      <c r="U415" s="103">
        <v>3</v>
      </c>
      <c r="V415" s="104">
        <v>1.7</v>
      </c>
      <c r="W415" s="105">
        <v>0.19</v>
      </c>
      <c r="X415" s="106">
        <v>22</v>
      </c>
      <c r="Y415" s="104">
        <v>0.7</v>
      </c>
      <c r="Z415" s="105">
        <v>0.08</v>
      </c>
      <c r="AA415" s="106">
        <v>9</v>
      </c>
    </row>
    <row r="416" spans="1:27" ht="15.75" customHeight="1" x14ac:dyDescent="0.25">
      <c r="A416" s="96" t="s">
        <v>2490</v>
      </c>
      <c r="B416" s="96" t="s">
        <v>2493</v>
      </c>
      <c r="C416" s="96" t="s">
        <v>2140</v>
      </c>
      <c r="F416" s="97" t="s">
        <v>2140</v>
      </c>
      <c r="G416" s="98">
        <v>40</v>
      </c>
      <c r="H416" s="98">
        <v>5.9</v>
      </c>
      <c r="I416" s="98">
        <v>5.9</v>
      </c>
      <c r="J416" s="99">
        <v>0.79</v>
      </c>
      <c r="K416" s="99">
        <v>1.47</v>
      </c>
      <c r="L416" s="100">
        <v>-1.97</v>
      </c>
      <c r="M416" s="101">
        <v>43282</v>
      </c>
      <c r="N416" s="100">
        <v>-1.97</v>
      </c>
      <c r="O416" s="97" t="s">
        <v>2492</v>
      </c>
      <c r="P416" s="97" t="s">
        <v>2140</v>
      </c>
      <c r="Q416" s="102"/>
      <c r="R416" s="100">
        <v>-2.72</v>
      </c>
      <c r="S416" s="102"/>
      <c r="T416" s="103">
        <v>3</v>
      </c>
      <c r="U416" s="103">
        <v>3</v>
      </c>
      <c r="V416" s="104">
        <v>2.1</v>
      </c>
      <c r="W416" s="105">
        <v>0.35</v>
      </c>
      <c r="X416" s="106">
        <v>84</v>
      </c>
      <c r="Y416" s="104">
        <v>0</v>
      </c>
      <c r="Z416" s="105">
        <v>0</v>
      </c>
      <c r="AA416" s="106">
        <v>0</v>
      </c>
    </row>
    <row r="417" spans="1:27" ht="15.75" customHeight="1" x14ac:dyDescent="0.25">
      <c r="A417" s="96" t="s">
        <v>2490</v>
      </c>
      <c r="B417" s="96" t="s">
        <v>2493</v>
      </c>
      <c r="C417" s="96" t="s">
        <v>2141</v>
      </c>
      <c r="F417" s="97" t="s">
        <v>2141</v>
      </c>
      <c r="G417" s="98">
        <v>50</v>
      </c>
      <c r="H417" s="98">
        <v>4.3</v>
      </c>
      <c r="I417" s="98">
        <v>4.3</v>
      </c>
      <c r="J417" s="99">
        <v>0.74</v>
      </c>
      <c r="K417" s="99">
        <v>1.35</v>
      </c>
      <c r="L417" s="100">
        <v>-1.97</v>
      </c>
      <c r="M417" s="101">
        <v>43282</v>
      </c>
      <c r="N417" s="100">
        <v>-1.97</v>
      </c>
      <c r="O417" s="97" t="s">
        <v>2492</v>
      </c>
      <c r="P417" s="97" t="s">
        <v>2141</v>
      </c>
      <c r="Q417" s="102"/>
      <c r="R417" s="100">
        <v>-2.72</v>
      </c>
      <c r="S417" s="102"/>
      <c r="T417" s="103">
        <v>3</v>
      </c>
      <c r="U417" s="103">
        <v>3</v>
      </c>
      <c r="V417" s="104">
        <v>1.6</v>
      </c>
      <c r="W417" s="105">
        <v>0.38</v>
      </c>
      <c r="X417" s="106">
        <v>80</v>
      </c>
      <c r="Y417" s="104"/>
      <c r="Z417" s="105"/>
      <c r="AA417" s="106" t="s">
        <v>2511</v>
      </c>
    </row>
    <row r="418" spans="1:27" ht="15.75" customHeight="1" x14ac:dyDescent="0.25">
      <c r="A418" s="96" t="s">
        <v>2490</v>
      </c>
      <c r="B418" s="96" t="s">
        <v>2493</v>
      </c>
      <c r="C418" s="96" t="s">
        <v>2142</v>
      </c>
      <c r="F418" s="97" t="s">
        <v>2142</v>
      </c>
      <c r="G418" s="98">
        <v>50</v>
      </c>
      <c r="H418" s="98">
        <v>5.7</v>
      </c>
      <c r="I418" s="98">
        <v>5.7</v>
      </c>
      <c r="J418" s="99">
        <v>0.7</v>
      </c>
      <c r="K418" s="99">
        <v>1.2</v>
      </c>
      <c r="L418" s="100">
        <v>-1.97</v>
      </c>
      <c r="M418" s="101">
        <v>43282</v>
      </c>
      <c r="N418" s="100">
        <v>-1.97</v>
      </c>
      <c r="O418" s="97" t="s">
        <v>2492</v>
      </c>
      <c r="P418" s="97" t="s">
        <v>2142</v>
      </c>
      <c r="Q418" s="102"/>
      <c r="R418" s="100">
        <v>-2.72</v>
      </c>
      <c r="S418" s="102"/>
      <c r="T418" s="103">
        <v>3</v>
      </c>
      <c r="U418" s="103">
        <v>3</v>
      </c>
      <c r="V418" s="104">
        <v>1.4</v>
      </c>
      <c r="W418" s="105">
        <v>0.25</v>
      </c>
      <c r="X418" s="106">
        <v>70</v>
      </c>
      <c r="Y418" s="104">
        <v>0.1</v>
      </c>
      <c r="Z418" s="105">
        <v>0.02</v>
      </c>
      <c r="AA418" s="106">
        <v>5</v>
      </c>
    </row>
    <row r="419" spans="1:27" ht="15.75" customHeight="1" x14ac:dyDescent="0.25">
      <c r="A419" s="96" t="s">
        <v>2490</v>
      </c>
      <c r="B419" s="96" t="s">
        <v>2493</v>
      </c>
      <c r="C419" s="96" t="s">
        <v>2143</v>
      </c>
      <c r="F419" s="97" t="s">
        <v>2143</v>
      </c>
      <c r="G419" s="98">
        <v>46.5</v>
      </c>
      <c r="H419" s="98">
        <v>5.6</v>
      </c>
      <c r="I419" s="98">
        <v>5.6</v>
      </c>
      <c r="J419" s="99">
        <v>0.74</v>
      </c>
      <c r="K419" s="99">
        <v>1.3</v>
      </c>
      <c r="L419" s="100">
        <v>-1.97</v>
      </c>
      <c r="M419" s="101">
        <v>43282</v>
      </c>
      <c r="N419" s="100">
        <v>-1.97</v>
      </c>
      <c r="O419" s="97" t="s">
        <v>2492</v>
      </c>
      <c r="P419" s="97" t="s">
        <v>2143</v>
      </c>
      <c r="Q419" s="102"/>
      <c r="R419" s="100">
        <v>-2.72</v>
      </c>
      <c r="S419" s="102"/>
      <c r="T419" s="103">
        <v>3</v>
      </c>
      <c r="U419" s="103">
        <v>3</v>
      </c>
      <c r="V419" s="104">
        <v>1.8</v>
      </c>
      <c r="W419" s="105">
        <v>0.33</v>
      </c>
      <c r="X419" s="106">
        <v>84</v>
      </c>
      <c r="Y419" s="104">
        <v>0</v>
      </c>
      <c r="Z419" s="105">
        <v>0.01</v>
      </c>
      <c r="AA419" s="106">
        <v>0</v>
      </c>
    </row>
    <row r="420" spans="1:27" ht="15.75" customHeight="1" x14ac:dyDescent="0.25">
      <c r="A420" s="96" t="s">
        <v>2490</v>
      </c>
      <c r="B420" s="96" t="s">
        <v>2493</v>
      </c>
      <c r="C420" s="96" t="s">
        <v>2144</v>
      </c>
      <c r="F420" s="97" t="s">
        <v>2144</v>
      </c>
      <c r="G420" s="98">
        <v>50</v>
      </c>
      <c r="H420" s="98">
        <v>5.4</v>
      </c>
      <c r="I420" s="98">
        <v>5.4</v>
      </c>
      <c r="J420" s="99">
        <v>0.72</v>
      </c>
      <c r="K420" s="99">
        <v>1.25</v>
      </c>
      <c r="L420" s="100">
        <v>-1.97</v>
      </c>
      <c r="M420" s="101">
        <v>43282</v>
      </c>
      <c r="N420" s="100">
        <v>-1.97</v>
      </c>
      <c r="O420" s="97" t="s">
        <v>2492</v>
      </c>
      <c r="P420" s="97" t="s">
        <v>2144</v>
      </c>
      <c r="Q420" s="102"/>
      <c r="R420" s="100">
        <v>-2.72</v>
      </c>
      <c r="S420" s="102"/>
      <c r="T420" s="103">
        <v>3</v>
      </c>
      <c r="U420" s="103">
        <v>3</v>
      </c>
      <c r="V420" s="104">
        <v>1.3</v>
      </c>
      <c r="W420" s="105">
        <v>0.25</v>
      </c>
      <c r="X420" s="106">
        <v>65</v>
      </c>
      <c r="Y420" s="104">
        <v>0</v>
      </c>
      <c r="Z420" s="105">
        <v>0.01</v>
      </c>
      <c r="AA420" s="106">
        <v>0</v>
      </c>
    </row>
    <row r="421" spans="1:27" ht="15.75" customHeight="1" x14ac:dyDescent="0.25">
      <c r="A421" s="96" t="s">
        <v>2490</v>
      </c>
      <c r="B421" s="96" t="s">
        <v>2493</v>
      </c>
      <c r="C421" s="96" t="s">
        <v>2145</v>
      </c>
      <c r="F421" s="97" t="s">
        <v>2145</v>
      </c>
      <c r="G421" s="98">
        <v>52</v>
      </c>
      <c r="H421" s="98">
        <v>7.2</v>
      </c>
      <c r="I421" s="98">
        <v>7.2</v>
      </c>
      <c r="J421" s="99">
        <v>0.85</v>
      </c>
      <c r="K421" s="99">
        <v>1.47</v>
      </c>
      <c r="L421" s="100">
        <v>-1.97</v>
      </c>
      <c r="M421" s="101">
        <v>43282</v>
      </c>
      <c r="N421" s="100">
        <v>-1.97</v>
      </c>
      <c r="O421" s="97" t="s">
        <v>2492</v>
      </c>
      <c r="P421" s="97" t="s">
        <v>2145</v>
      </c>
      <c r="Q421" s="102"/>
      <c r="R421" s="100">
        <v>-2.72</v>
      </c>
      <c r="S421" s="102"/>
      <c r="T421" s="103">
        <v>3</v>
      </c>
      <c r="U421" s="103">
        <v>3</v>
      </c>
      <c r="V421" s="104">
        <v>1.9</v>
      </c>
      <c r="W421" s="105">
        <v>0.26</v>
      </c>
      <c r="X421" s="106">
        <v>99</v>
      </c>
      <c r="Y421" s="104">
        <v>0.2</v>
      </c>
      <c r="Z421" s="105">
        <v>0.03</v>
      </c>
      <c r="AA421" s="106">
        <v>10</v>
      </c>
    </row>
    <row r="422" spans="1:27" ht="15.75" customHeight="1" x14ac:dyDescent="0.25">
      <c r="A422" s="96" t="s">
        <v>2490</v>
      </c>
      <c r="B422" s="96" t="s">
        <v>2493</v>
      </c>
      <c r="C422" s="96" t="s">
        <v>2146</v>
      </c>
      <c r="F422" s="97" t="s">
        <v>2146</v>
      </c>
      <c r="G422" s="98">
        <v>50</v>
      </c>
      <c r="H422" s="98">
        <v>5.4</v>
      </c>
      <c r="I422" s="98">
        <v>5.4</v>
      </c>
      <c r="J422" s="99">
        <v>0.74</v>
      </c>
      <c r="K422" s="99">
        <v>1.24</v>
      </c>
      <c r="L422" s="100">
        <v>-1.97</v>
      </c>
      <c r="M422" s="101">
        <v>43282</v>
      </c>
      <c r="N422" s="100">
        <v>-1.97</v>
      </c>
      <c r="O422" s="97" t="s">
        <v>2492</v>
      </c>
      <c r="P422" s="97" t="s">
        <v>2146</v>
      </c>
      <c r="Q422" s="102"/>
      <c r="R422" s="100">
        <v>-2.72</v>
      </c>
      <c r="S422" s="102"/>
      <c r="T422" s="103">
        <v>3</v>
      </c>
      <c r="U422" s="103">
        <v>3</v>
      </c>
      <c r="V422" s="104">
        <v>1.7</v>
      </c>
      <c r="W422" s="105">
        <v>0.31</v>
      </c>
      <c r="X422" s="106">
        <v>85</v>
      </c>
      <c r="Y422" s="104">
        <v>0</v>
      </c>
      <c r="Z422" s="105">
        <v>0</v>
      </c>
      <c r="AA422" s="106">
        <v>0</v>
      </c>
    </row>
    <row r="423" spans="1:27" ht="15.75" customHeight="1" x14ac:dyDescent="0.25">
      <c r="A423" s="96" t="s">
        <v>2490</v>
      </c>
      <c r="B423" s="96" t="s">
        <v>2493</v>
      </c>
      <c r="C423" s="96" t="s">
        <v>2147</v>
      </c>
      <c r="F423" s="97" t="s">
        <v>2147</v>
      </c>
      <c r="G423" s="98">
        <v>51.5</v>
      </c>
      <c r="H423" s="98">
        <v>5.9</v>
      </c>
      <c r="I423" s="98">
        <v>5.9</v>
      </c>
      <c r="J423" s="99">
        <v>0.94</v>
      </c>
      <c r="K423" s="99">
        <v>1.5</v>
      </c>
      <c r="L423" s="100">
        <v>-1.97</v>
      </c>
      <c r="M423" s="101">
        <v>43282</v>
      </c>
      <c r="N423" s="100">
        <v>-1.97</v>
      </c>
      <c r="O423" s="97" t="s">
        <v>2492</v>
      </c>
      <c r="P423" s="97" t="s">
        <v>2147</v>
      </c>
      <c r="Q423" s="102"/>
      <c r="R423" s="100">
        <v>-2.72</v>
      </c>
      <c r="S423" s="102"/>
      <c r="T423" s="103">
        <v>3</v>
      </c>
      <c r="U423" s="103">
        <v>3</v>
      </c>
      <c r="V423" s="104">
        <v>2</v>
      </c>
      <c r="W423" s="105">
        <v>0.34</v>
      </c>
      <c r="X423" s="106">
        <v>103</v>
      </c>
      <c r="Y423" s="104">
        <v>0</v>
      </c>
      <c r="Z423" s="105">
        <v>0</v>
      </c>
      <c r="AA423" s="106">
        <v>0</v>
      </c>
    </row>
    <row r="424" spans="1:27" ht="15.75" customHeight="1" x14ac:dyDescent="0.25">
      <c r="A424" s="96" t="s">
        <v>2490</v>
      </c>
      <c r="B424" s="96" t="s">
        <v>2493</v>
      </c>
      <c r="C424" s="96" t="s">
        <v>2148</v>
      </c>
      <c r="F424" s="97" t="s">
        <v>2148</v>
      </c>
      <c r="G424" s="98">
        <v>50</v>
      </c>
      <c r="H424" s="98">
        <v>6.4</v>
      </c>
      <c r="I424" s="98">
        <v>6.4</v>
      </c>
      <c r="J424" s="99">
        <v>0.66</v>
      </c>
      <c r="K424" s="99">
        <v>1.43</v>
      </c>
      <c r="L424" s="100">
        <v>-1.97</v>
      </c>
      <c r="M424" s="101">
        <v>43282</v>
      </c>
      <c r="N424" s="100">
        <v>-1.97</v>
      </c>
      <c r="O424" s="97" t="s">
        <v>2492</v>
      </c>
      <c r="P424" s="97" t="s">
        <v>2148</v>
      </c>
      <c r="Q424" s="102"/>
      <c r="R424" s="100">
        <v>-2.72</v>
      </c>
      <c r="S424" s="102"/>
      <c r="T424" s="103">
        <v>3</v>
      </c>
      <c r="U424" s="103">
        <v>3</v>
      </c>
      <c r="V424" s="104">
        <v>2.6</v>
      </c>
      <c r="W424" s="105">
        <v>0.4</v>
      </c>
      <c r="X424" s="106">
        <v>130</v>
      </c>
      <c r="Y424" s="104">
        <v>0.3</v>
      </c>
      <c r="Z424" s="105">
        <v>0.05</v>
      </c>
      <c r="AA424" s="106">
        <v>15</v>
      </c>
    </row>
    <row r="425" spans="1:27" ht="15.75" customHeight="1" x14ac:dyDescent="0.25">
      <c r="A425" s="96" t="s">
        <v>2490</v>
      </c>
      <c r="B425" s="96" t="s">
        <v>2493</v>
      </c>
      <c r="C425" s="96" t="s">
        <v>2149</v>
      </c>
      <c r="F425" s="97" t="s">
        <v>2149</v>
      </c>
      <c r="G425" s="98">
        <v>47</v>
      </c>
      <c r="H425" s="98">
        <v>6.1</v>
      </c>
      <c r="I425" s="98">
        <v>6.1</v>
      </c>
      <c r="J425" s="99">
        <v>0.71</v>
      </c>
      <c r="K425" s="99">
        <v>1.38</v>
      </c>
      <c r="L425" s="100">
        <v>-1.97</v>
      </c>
      <c r="M425" s="101">
        <v>43282</v>
      </c>
      <c r="N425" s="100">
        <v>-1.97</v>
      </c>
      <c r="O425" s="97" t="s">
        <v>2492</v>
      </c>
      <c r="P425" s="97" t="s">
        <v>2149</v>
      </c>
      <c r="Q425" s="102"/>
      <c r="R425" s="100">
        <v>-2.72</v>
      </c>
      <c r="S425" s="102"/>
      <c r="T425" s="103">
        <v>3</v>
      </c>
      <c r="U425" s="103">
        <v>3</v>
      </c>
      <c r="V425" s="104">
        <v>2.2000000000000002</v>
      </c>
      <c r="W425" s="105">
        <v>0.36</v>
      </c>
      <c r="X425" s="106">
        <v>103</v>
      </c>
      <c r="Y425" s="104">
        <v>0.1</v>
      </c>
      <c r="Z425" s="105">
        <v>0.01</v>
      </c>
      <c r="AA425" s="106">
        <v>5</v>
      </c>
    </row>
    <row r="426" spans="1:27" ht="15.75" customHeight="1" x14ac:dyDescent="0.25">
      <c r="A426" s="96" t="s">
        <v>2490</v>
      </c>
      <c r="B426" s="96" t="s">
        <v>2493</v>
      </c>
      <c r="C426" s="96" t="s">
        <v>2150</v>
      </c>
      <c r="F426" s="97" t="s">
        <v>2150</v>
      </c>
      <c r="G426" s="98">
        <v>50</v>
      </c>
      <c r="H426" s="98">
        <v>5.3</v>
      </c>
      <c r="I426" s="98">
        <v>5.3</v>
      </c>
      <c r="J426" s="99">
        <v>0.69</v>
      </c>
      <c r="K426" s="99">
        <v>1.19</v>
      </c>
      <c r="L426" s="100">
        <v>-1.97</v>
      </c>
      <c r="M426" s="101">
        <v>43282</v>
      </c>
      <c r="N426" s="100">
        <v>-1.97</v>
      </c>
      <c r="O426" s="97" t="s">
        <v>2492</v>
      </c>
      <c r="P426" s="97" t="s">
        <v>2150</v>
      </c>
      <c r="Q426" s="102"/>
      <c r="R426" s="100">
        <v>-2.72</v>
      </c>
      <c r="S426" s="102"/>
      <c r="T426" s="103">
        <v>3</v>
      </c>
      <c r="U426" s="103">
        <v>3</v>
      </c>
      <c r="V426" s="104">
        <v>1.8</v>
      </c>
      <c r="W426" s="105">
        <v>0.33</v>
      </c>
      <c r="X426" s="106">
        <v>90</v>
      </c>
      <c r="Y426" s="104">
        <v>0.1</v>
      </c>
      <c r="Z426" s="105">
        <v>0.02</v>
      </c>
      <c r="AA426" s="106">
        <v>5</v>
      </c>
    </row>
    <row r="427" spans="1:27" ht="15.75" customHeight="1" x14ac:dyDescent="0.25">
      <c r="A427" s="96" t="s">
        <v>2490</v>
      </c>
      <c r="B427" s="96" t="s">
        <v>2493</v>
      </c>
      <c r="C427" s="96" t="s">
        <v>2151</v>
      </c>
      <c r="F427" s="97" t="s">
        <v>2151</v>
      </c>
      <c r="G427" s="98">
        <v>53</v>
      </c>
      <c r="H427" s="98">
        <v>5.8</v>
      </c>
      <c r="I427" s="98">
        <v>5.8</v>
      </c>
      <c r="J427" s="99">
        <v>0.63</v>
      </c>
      <c r="K427" s="99">
        <v>1.33</v>
      </c>
      <c r="L427" s="100">
        <v>-1.97</v>
      </c>
      <c r="M427" s="101">
        <v>43282</v>
      </c>
      <c r="N427" s="100">
        <v>-1.97</v>
      </c>
      <c r="O427" s="97" t="s">
        <v>2492</v>
      </c>
      <c r="P427" s="97" t="s">
        <v>2151</v>
      </c>
      <c r="Q427" s="102"/>
      <c r="R427" s="100">
        <v>-2.72</v>
      </c>
      <c r="S427" s="102"/>
      <c r="T427" s="103">
        <v>3</v>
      </c>
      <c r="U427" s="103">
        <v>3</v>
      </c>
      <c r="V427" s="104">
        <v>2.4</v>
      </c>
      <c r="W427" s="105">
        <v>0.42</v>
      </c>
      <c r="X427" s="106">
        <v>127</v>
      </c>
      <c r="Y427" s="104">
        <v>0.3</v>
      </c>
      <c r="Z427" s="105">
        <v>0.05</v>
      </c>
      <c r="AA427" s="106">
        <v>16</v>
      </c>
    </row>
    <row r="428" spans="1:27" ht="15.75" customHeight="1" x14ac:dyDescent="0.25">
      <c r="A428" s="96" t="s">
        <v>2490</v>
      </c>
      <c r="B428" s="96" t="s">
        <v>2493</v>
      </c>
      <c r="C428" s="96" t="s">
        <v>2152</v>
      </c>
      <c r="F428" s="97" t="s">
        <v>2152</v>
      </c>
      <c r="G428" s="98">
        <v>50</v>
      </c>
      <c r="H428" s="98">
        <v>5.4</v>
      </c>
      <c r="I428" s="98">
        <v>5.4</v>
      </c>
      <c r="J428" s="99">
        <v>0.62</v>
      </c>
      <c r="K428" s="99">
        <v>1.42</v>
      </c>
      <c r="L428" s="100">
        <v>-1.97</v>
      </c>
      <c r="M428" s="101">
        <v>43282</v>
      </c>
      <c r="N428" s="100">
        <v>-1.97</v>
      </c>
      <c r="O428" s="97" t="s">
        <v>2492</v>
      </c>
      <c r="P428" s="97" t="s">
        <v>2152</v>
      </c>
      <c r="Q428" s="102"/>
      <c r="R428" s="100">
        <v>-2.72</v>
      </c>
      <c r="S428" s="102"/>
      <c r="T428" s="103">
        <v>3</v>
      </c>
      <c r="U428" s="103">
        <v>3</v>
      </c>
      <c r="V428" s="104">
        <v>2.8</v>
      </c>
      <c r="W428" s="105">
        <v>0.53</v>
      </c>
      <c r="X428" s="106">
        <v>140</v>
      </c>
      <c r="Y428" s="104">
        <v>0.2</v>
      </c>
      <c r="Z428" s="105">
        <v>0.03</v>
      </c>
      <c r="AA428" s="106">
        <v>10</v>
      </c>
    </row>
    <row r="429" spans="1:27" ht="15.75" customHeight="1" x14ac:dyDescent="0.25">
      <c r="A429" s="96" t="s">
        <v>2490</v>
      </c>
      <c r="B429" s="96" t="s">
        <v>2493</v>
      </c>
      <c r="C429" s="96" t="s">
        <v>2153</v>
      </c>
      <c r="F429" s="97" t="s">
        <v>2153</v>
      </c>
      <c r="G429" s="98">
        <v>45</v>
      </c>
      <c r="H429" s="98">
        <v>5.3</v>
      </c>
      <c r="I429" s="98">
        <v>5.3</v>
      </c>
      <c r="J429" s="99">
        <v>0.69</v>
      </c>
      <c r="K429" s="99">
        <v>1.27</v>
      </c>
      <c r="L429" s="100">
        <v>-1.97</v>
      </c>
      <c r="M429" s="101">
        <v>43282</v>
      </c>
      <c r="N429" s="100">
        <v>-1.97</v>
      </c>
      <c r="O429" s="97" t="s">
        <v>2492</v>
      </c>
      <c r="P429" s="97" t="s">
        <v>2153</v>
      </c>
      <c r="Q429" s="102"/>
      <c r="R429" s="100">
        <v>-2.72</v>
      </c>
      <c r="S429" s="102"/>
      <c r="T429" s="103">
        <v>3</v>
      </c>
      <c r="U429" s="103">
        <v>3</v>
      </c>
      <c r="V429" s="104">
        <v>1.6</v>
      </c>
      <c r="W429" s="105">
        <v>0.31</v>
      </c>
      <c r="X429" s="106">
        <v>72</v>
      </c>
      <c r="Y429" s="104">
        <v>0.1</v>
      </c>
      <c r="Z429" s="105">
        <v>0.01</v>
      </c>
      <c r="AA429" s="106">
        <v>5</v>
      </c>
    </row>
    <row r="430" spans="1:27" ht="15.75" customHeight="1" x14ac:dyDescent="0.25">
      <c r="A430" s="96" t="s">
        <v>2490</v>
      </c>
      <c r="B430" s="96" t="s">
        <v>2493</v>
      </c>
      <c r="C430" s="96" t="s">
        <v>2106</v>
      </c>
      <c r="F430" s="97" t="s">
        <v>2106</v>
      </c>
      <c r="G430" s="98">
        <v>25.5</v>
      </c>
      <c r="H430" s="98">
        <v>5.6</v>
      </c>
      <c r="I430" s="98">
        <v>5.6</v>
      </c>
      <c r="J430" s="99">
        <v>1.1000000000000001</v>
      </c>
      <c r="K430" s="99">
        <v>1.64</v>
      </c>
      <c r="L430" s="100">
        <v>-1.96</v>
      </c>
      <c r="M430" s="101">
        <v>43282</v>
      </c>
      <c r="N430" s="100">
        <v>-1.96</v>
      </c>
      <c r="O430" s="97" t="s">
        <v>2492</v>
      </c>
      <c r="P430" s="97" t="s">
        <v>2106</v>
      </c>
      <c r="Q430" s="102"/>
      <c r="R430" s="100">
        <v>-2.72</v>
      </c>
      <c r="S430" s="102"/>
      <c r="T430" s="103">
        <v>3</v>
      </c>
      <c r="U430" s="103">
        <v>3</v>
      </c>
      <c r="V430" s="104">
        <v>1.8</v>
      </c>
      <c r="W430" s="105">
        <v>0.32</v>
      </c>
      <c r="X430" s="106">
        <v>46</v>
      </c>
      <c r="Y430" s="104">
        <v>0</v>
      </c>
      <c r="Z430" s="105">
        <v>0</v>
      </c>
      <c r="AA430" s="106">
        <v>0</v>
      </c>
    </row>
    <row r="431" spans="1:27" ht="15.75" customHeight="1" x14ac:dyDescent="0.25">
      <c r="A431" s="96" t="s">
        <v>2490</v>
      </c>
      <c r="B431" s="96" t="s">
        <v>2493</v>
      </c>
      <c r="C431" s="96" t="s">
        <v>2107</v>
      </c>
      <c r="F431" s="97" t="s">
        <v>2107</v>
      </c>
      <c r="G431" s="98">
        <v>27</v>
      </c>
      <c r="H431" s="98">
        <v>5.5</v>
      </c>
      <c r="I431" s="98">
        <v>5.5</v>
      </c>
      <c r="J431" s="99">
        <v>0.95</v>
      </c>
      <c r="K431" s="99">
        <v>1.43</v>
      </c>
      <c r="L431" s="100">
        <v>-1.96</v>
      </c>
      <c r="M431" s="101">
        <v>43282</v>
      </c>
      <c r="N431" s="100">
        <v>-1.96</v>
      </c>
      <c r="O431" s="97" t="s">
        <v>2492</v>
      </c>
      <c r="P431" s="97" t="s">
        <v>2107</v>
      </c>
      <c r="Q431" s="102"/>
      <c r="R431" s="100">
        <v>-2.72</v>
      </c>
      <c r="S431" s="102"/>
      <c r="T431" s="103">
        <v>3</v>
      </c>
      <c r="U431" s="103">
        <v>3</v>
      </c>
      <c r="V431" s="104">
        <v>2.2000000000000002</v>
      </c>
      <c r="W431" s="105">
        <v>0.39</v>
      </c>
      <c r="X431" s="106">
        <v>59</v>
      </c>
      <c r="Y431" s="104">
        <v>0</v>
      </c>
      <c r="Z431" s="105">
        <v>0</v>
      </c>
      <c r="AA431" s="106">
        <v>0</v>
      </c>
    </row>
    <row r="432" spans="1:27" ht="15.75" customHeight="1" x14ac:dyDescent="0.25">
      <c r="A432" s="96" t="s">
        <v>2490</v>
      </c>
      <c r="B432" s="96" t="s">
        <v>2493</v>
      </c>
      <c r="C432" s="96" t="s">
        <v>2108</v>
      </c>
      <c r="F432" s="97" t="s">
        <v>2108</v>
      </c>
      <c r="G432" s="98">
        <v>24.5</v>
      </c>
      <c r="H432" s="98">
        <v>5.6</v>
      </c>
      <c r="I432" s="98">
        <v>5.6</v>
      </c>
      <c r="J432" s="99">
        <v>0.95</v>
      </c>
      <c r="K432" s="99">
        <v>1.75</v>
      </c>
      <c r="L432" s="100">
        <v>-1.96</v>
      </c>
      <c r="M432" s="101">
        <v>43282</v>
      </c>
      <c r="N432" s="100">
        <v>-1.96</v>
      </c>
      <c r="O432" s="97" t="s">
        <v>2492</v>
      </c>
      <c r="P432" s="97" t="s">
        <v>2108</v>
      </c>
      <c r="Q432" s="102"/>
      <c r="R432" s="100">
        <v>-2.72</v>
      </c>
      <c r="S432" s="102"/>
      <c r="T432" s="103">
        <v>3</v>
      </c>
      <c r="U432" s="103">
        <v>3</v>
      </c>
      <c r="V432" s="104">
        <v>2.4</v>
      </c>
      <c r="W432" s="105">
        <v>0.42</v>
      </c>
      <c r="X432" s="106">
        <v>59</v>
      </c>
      <c r="Y432" s="104">
        <v>0</v>
      </c>
      <c r="Z432" s="105">
        <v>0</v>
      </c>
      <c r="AA432" s="106">
        <v>0</v>
      </c>
    </row>
    <row r="433" spans="1:27" ht="15.75" customHeight="1" x14ac:dyDescent="0.25">
      <c r="A433" s="96" t="s">
        <v>2490</v>
      </c>
      <c r="B433" s="96" t="s">
        <v>2493</v>
      </c>
      <c r="C433" s="96" t="s">
        <v>2109</v>
      </c>
      <c r="F433" s="97" t="s">
        <v>2109</v>
      </c>
      <c r="G433" s="98">
        <v>22</v>
      </c>
      <c r="H433" s="98">
        <v>4.8</v>
      </c>
      <c r="I433" s="98">
        <v>4.8</v>
      </c>
      <c r="J433" s="99">
        <v>0.89</v>
      </c>
      <c r="K433" s="99">
        <v>1.43</v>
      </c>
      <c r="L433" s="100">
        <v>-1.96</v>
      </c>
      <c r="M433" s="101">
        <v>43282</v>
      </c>
      <c r="N433" s="100">
        <v>-1.96</v>
      </c>
      <c r="O433" s="97" t="s">
        <v>2492</v>
      </c>
      <c r="P433" s="97" t="s">
        <v>2109</v>
      </c>
      <c r="Q433" s="102"/>
      <c r="R433" s="100">
        <v>-2.72</v>
      </c>
      <c r="S433" s="102"/>
      <c r="T433" s="103">
        <v>3</v>
      </c>
      <c r="U433" s="103">
        <v>3</v>
      </c>
      <c r="V433" s="104">
        <v>1.7</v>
      </c>
      <c r="W433" s="105">
        <v>0.36</v>
      </c>
      <c r="X433" s="106">
        <v>37</v>
      </c>
      <c r="Y433" s="104">
        <v>0</v>
      </c>
      <c r="Z433" s="105">
        <v>0</v>
      </c>
      <c r="AA433" s="106">
        <v>0</v>
      </c>
    </row>
    <row r="434" spans="1:27" ht="15.75" customHeight="1" x14ac:dyDescent="0.25">
      <c r="A434" s="96" t="s">
        <v>2490</v>
      </c>
      <c r="B434" s="96" t="s">
        <v>2493</v>
      </c>
      <c r="C434" s="96" t="s">
        <v>2110</v>
      </c>
      <c r="F434" s="97" t="s">
        <v>2110</v>
      </c>
      <c r="G434" s="98">
        <v>26.5</v>
      </c>
      <c r="H434" s="98">
        <v>4.7</v>
      </c>
      <c r="I434" s="98">
        <v>4.7</v>
      </c>
      <c r="J434" s="99">
        <v>0.86</v>
      </c>
      <c r="K434" s="99">
        <v>1.47</v>
      </c>
      <c r="L434" s="100">
        <v>-1.96</v>
      </c>
      <c r="M434" s="101">
        <v>43282</v>
      </c>
      <c r="N434" s="100">
        <v>-1.96</v>
      </c>
      <c r="O434" s="97" t="s">
        <v>2492</v>
      </c>
      <c r="P434" s="97" t="s">
        <v>2110</v>
      </c>
      <c r="Q434" s="102"/>
      <c r="R434" s="100">
        <v>-2.72</v>
      </c>
      <c r="S434" s="102"/>
      <c r="T434" s="103">
        <v>3</v>
      </c>
      <c r="U434" s="103">
        <v>3</v>
      </c>
      <c r="V434" s="104">
        <v>2</v>
      </c>
      <c r="W434" s="105">
        <v>0.43</v>
      </c>
      <c r="X434" s="106">
        <v>53</v>
      </c>
      <c r="Y434" s="104">
        <v>0</v>
      </c>
      <c r="Z434" s="105">
        <v>0</v>
      </c>
      <c r="AA434" s="106">
        <v>0</v>
      </c>
    </row>
    <row r="435" spans="1:27" ht="15.75" customHeight="1" x14ac:dyDescent="0.25">
      <c r="A435" s="96" t="s">
        <v>2490</v>
      </c>
      <c r="B435" s="96" t="s">
        <v>2493</v>
      </c>
      <c r="C435" s="96" t="s">
        <v>2111</v>
      </c>
      <c r="F435" s="97" t="s">
        <v>2111</v>
      </c>
      <c r="G435" s="98">
        <v>25</v>
      </c>
      <c r="H435" s="98">
        <v>4.0999999999999996</v>
      </c>
      <c r="I435" s="98">
        <v>4.0999999999999996</v>
      </c>
      <c r="J435" s="99">
        <v>1</v>
      </c>
      <c r="K435" s="99">
        <v>1.56</v>
      </c>
      <c r="L435" s="100">
        <v>-1.96</v>
      </c>
      <c r="M435" s="101">
        <v>43282</v>
      </c>
      <c r="N435" s="100">
        <v>-1.96</v>
      </c>
      <c r="O435" s="97" t="s">
        <v>2492</v>
      </c>
      <c r="P435" s="97" t="s">
        <v>2111</v>
      </c>
      <c r="Q435" s="102"/>
      <c r="R435" s="100">
        <v>-2.72</v>
      </c>
      <c r="S435" s="102"/>
      <c r="T435" s="103">
        <v>3</v>
      </c>
      <c r="U435" s="103">
        <v>3</v>
      </c>
      <c r="V435" s="104">
        <v>1.3</v>
      </c>
      <c r="W435" s="105">
        <v>0.31</v>
      </c>
      <c r="X435" s="106">
        <v>33</v>
      </c>
      <c r="Y435" s="104"/>
      <c r="Z435" s="105"/>
      <c r="AA435" s="106" t="s">
        <v>2511</v>
      </c>
    </row>
    <row r="436" spans="1:27" ht="15.75" customHeight="1" x14ac:dyDescent="0.25">
      <c r="A436" s="96" t="s">
        <v>2490</v>
      </c>
      <c r="B436" s="96" t="s">
        <v>2493</v>
      </c>
      <c r="C436" s="96" t="s">
        <v>2112</v>
      </c>
      <c r="F436" s="97" t="s">
        <v>2112</v>
      </c>
      <c r="G436" s="98">
        <v>25</v>
      </c>
      <c r="H436" s="98">
        <v>4.3</v>
      </c>
      <c r="I436" s="98">
        <v>4.3</v>
      </c>
      <c r="J436" s="99">
        <v>0.97</v>
      </c>
      <c r="K436" s="99">
        <v>1.48</v>
      </c>
      <c r="L436" s="100">
        <v>-1.96</v>
      </c>
      <c r="M436" s="101">
        <v>43282</v>
      </c>
      <c r="N436" s="100">
        <v>-1.96</v>
      </c>
      <c r="O436" s="97" t="s">
        <v>2492</v>
      </c>
      <c r="P436" s="97" t="s">
        <v>2112</v>
      </c>
      <c r="Q436" s="102"/>
      <c r="R436" s="100">
        <v>-2.72</v>
      </c>
      <c r="S436" s="102"/>
      <c r="T436" s="103">
        <v>3</v>
      </c>
      <c r="U436" s="103">
        <v>3</v>
      </c>
      <c r="V436" s="104">
        <v>1.4</v>
      </c>
      <c r="W436" s="105">
        <v>0.33</v>
      </c>
      <c r="X436" s="106">
        <v>35</v>
      </c>
      <c r="Y436" s="104"/>
      <c r="Z436" s="105"/>
      <c r="AA436" s="106" t="s">
        <v>2511</v>
      </c>
    </row>
    <row r="437" spans="1:27" ht="15.75" customHeight="1" x14ac:dyDescent="0.25">
      <c r="A437" s="96" t="s">
        <v>2490</v>
      </c>
      <c r="B437" s="96" t="s">
        <v>2493</v>
      </c>
      <c r="C437" s="96" t="s">
        <v>2113</v>
      </c>
      <c r="F437" s="97" t="s">
        <v>2113</v>
      </c>
      <c r="G437" s="98">
        <v>25</v>
      </c>
      <c r="H437" s="98">
        <v>3.3</v>
      </c>
      <c r="I437" s="98">
        <v>3.3</v>
      </c>
      <c r="J437" s="99">
        <v>0.77</v>
      </c>
      <c r="K437" s="99">
        <v>1.46</v>
      </c>
      <c r="L437" s="100">
        <v>-1.96</v>
      </c>
      <c r="M437" s="101">
        <v>43282</v>
      </c>
      <c r="N437" s="100">
        <v>-1.96</v>
      </c>
      <c r="O437" s="97" t="s">
        <v>2492</v>
      </c>
      <c r="P437" s="97" t="s">
        <v>2113</v>
      </c>
      <c r="Q437" s="102"/>
      <c r="R437" s="100">
        <v>-2.72</v>
      </c>
      <c r="S437" s="102"/>
      <c r="T437" s="103">
        <v>3</v>
      </c>
      <c r="U437" s="103">
        <v>3</v>
      </c>
      <c r="V437" s="104">
        <v>1.6</v>
      </c>
      <c r="W437" s="105">
        <v>0.49</v>
      </c>
      <c r="X437" s="106">
        <v>40</v>
      </c>
      <c r="Y437" s="104"/>
      <c r="Z437" s="105"/>
      <c r="AA437" s="106" t="s">
        <v>2511</v>
      </c>
    </row>
    <row r="438" spans="1:27" ht="15.75" customHeight="1" x14ac:dyDescent="0.25">
      <c r="A438" s="96" t="s">
        <v>2490</v>
      </c>
      <c r="B438" s="96" t="s">
        <v>2493</v>
      </c>
      <c r="C438" s="96" t="s">
        <v>2114</v>
      </c>
      <c r="F438" s="97" t="s">
        <v>2114</v>
      </c>
      <c r="G438" s="98">
        <v>25</v>
      </c>
      <c r="H438" s="98">
        <v>4.7</v>
      </c>
      <c r="I438" s="98">
        <v>4.7</v>
      </c>
      <c r="J438" s="99">
        <v>0.96</v>
      </c>
      <c r="K438" s="99">
        <v>1.47</v>
      </c>
      <c r="L438" s="100">
        <v>-1.96</v>
      </c>
      <c r="M438" s="101">
        <v>43282</v>
      </c>
      <c r="N438" s="100">
        <v>-1.96</v>
      </c>
      <c r="O438" s="97" t="s">
        <v>2492</v>
      </c>
      <c r="P438" s="97" t="s">
        <v>2114</v>
      </c>
      <c r="Q438" s="102"/>
      <c r="R438" s="100">
        <v>-2.72</v>
      </c>
      <c r="S438" s="102"/>
      <c r="T438" s="103">
        <v>3</v>
      </c>
      <c r="U438" s="103">
        <v>3</v>
      </c>
      <c r="V438" s="104">
        <v>2.1</v>
      </c>
      <c r="W438" s="105">
        <v>0.44</v>
      </c>
      <c r="X438" s="106">
        <v>53</v>
      </c>
      <c r="Y438" s="104">
        <v>0</v>
      </c>
      <c r="Z438" s="105">
        <v>0</v>
      </c>
      <c r="AA438" s="106">
        <v>0</v>
      </c>
    </row>
    <row r="439" spans="1:27" ht="15.75" customHeight="1" x14ac:dyDescent="0.25">
      <c r="A439" s="96" t="s">
        <v>2490</v>
      </c>
      <c r="B439" s="96" t="s">
        <v>2493</v>
      </c>
      <c r="C439" s="96" t="s">
        <v>2115</v>
      </c>
      <c r="F439" s="97" t="s">
        <v>2115</v>
      </c>
      <c r="G439" s="98">
        <v>25</v>
      </c>
      <c r="H439" s="98">
        <v>4.5999999999999996</v>
      </c>
      <c r="I439" s="98">
        <v>4.5999999999999996</v>
      </c>
      <c r="J439" s="99">
        <v>0.94</v>
      </c>
      <c r="K439" s="99">
        <v>1.46</v>
      </c>
      <c r="L439" s="100">
        <v>-1.96</v>
      </c>
      <c r="M439" s="101">
        <v>43282</v>
      </c>
      <c r="N439" s="100">
        <v>-1.96</v>
      </c>
      <c r="O439" s="97" t="s">
        <v>2492</v>
      </c>
      <c r="P439" s="97" t="s">
        <v>2115</v>
      </c>
      <c r="Q439" s="102"/>
      <c r="R439" s="100">
        <v>-2.72</v>
      </c>
      <c r="S439" s="102"/>
      <c r="T439" s="103">
        <v>3</v>
      </c>
      <c r="U439" s="103">
        <v>3</v>
      </c>
      <c r="V439" s="104">
        <v>1.7</v>
      </c>
      <c r="W439" s="105">
        <v>0.36</v>
      </c>
      <c r="X439" s="106">
        <v>43</v>
      </c>
      <c r="Y439" s="104">
        <v>0</v>
      </c>
      <c r="Z439" s="105">
        <v>0</v>
      </c>
      <c r="AA439" s="106">
        <v>0</v>
      </c>
    </row>
    <row r="440" spans="1:27" ht="15.75" customHeight="1" x14ac:dyDescent="0.25">
      <c r="A440" s="96" t="s">
        <v>2490</v>
      </c>
      <c r="B440" s="96" t="s">
        <v>2493</v>
      </c>
      <c r="C440" s="96" t="s">
        <v>2116</v>
      </c>
      <c r="F440" s="97" t="s">
        <v>2116</v>
      </c>
      <c r="G440" s="98">
        <v>25.5</v>
      </c>
      <c r="H440" s="98">
        <v>3.8</v>
      </c>
      <c r="I440" s="98">
        <v>3.8</v>
      </c>
      <c r="J440" s="99">
        <v>0.76</v>
      </c>
      <c r="K440" s="99">
        <v>1.1499999999999999</v>
      </c>
      <c r="L440" s="100">
        <v>-1.96</v>
      </c>
      <c r="M440" s="101">
        <v>43282</v>
      </c>
      <c r="N440" s="100">
        <v>-1.96</v>
      </c>
      <c r="O440" s="97" t="s">
        <v>2492</v>
      </c>
      <c r="P440" s="97" t="s">
        <v>2116</v>
      </c>
      <c r="Q440" s="102"/>
      <c r="R440" s="100">
        <v>-2.72</v>
      </c>
      <c r="S440" s="102"/>
      <c r="T440" s="103">
        <v>3</v>
      </c>
      <c r="U440" s="103">
        <v>3</v>
      </c>
      <c r="V440" s="104">
        <v>1.2</v>
      </c>
      <c r="W440" s="105">
        <v>0.32</v>
      </c>
      <c r="X440" s="106">
        <v>31</v>
      </c>
      <c r="Y440" s="104"/>
      <c r="Z440" s="105"/>
      <c r="AA440" s="106" t="s">
        <v>2511</v>
      </c>
    </row>
    <row r="441" spans="1:27" ht="15.75" customHeight="1" x14ac:dyDescent="0.25">
      <c r="A441" s="96" t="s">
        <v>2490</v>
      </c>
      <c r="B441" s="96" t="s">
        <v>2493</v>
      </c>
      <c r="C441" s="96" t="s">
        <v>2061</v>
      </c>
      <c r="F441" s="97" t="s">
        <v>2061</v>
      </c>
      <c r="G441" s="98">
        <v>24</v>
      </c>
      <c r="H441" s="98">
        <v>3.1</v>
      </c>
      <c r="I441" s="98">
        <v>3.1</v>
      </c>
      <c r="J441" s="99">
        <v>0.7</v>
      </c>
      <c r="K441" s="99">
        <v>1.1100000000000001</v>
      </c>
      <c r="L441" s="100">
        <v>-1.96</v>
      </c>
      <c r="M441" s="101">
        <v>43282</v>
      </c>
      <c r="N441" s="100">
        <v>-1.96</v>
      </c>
      <c r="O441" s="97" t="s">
        <v>2492</v>
      </c>
      <c r="P441" s="97" t="s">
        <v>2061</v>
      </c>
      <c r="Q441" s="102"/>
      <c r="R441" s="100">
        <v>-2.4700000000000002</v>
      </c>
      <c r="S441" s="102"/>
      <c r="T441" s="103">
        <v>3</v>
      </c>
      <c r="U441" s="103">
        <v>3</v>
      </c>
      <c r="V441" s="104">
        <v>0.8</v>
      </c>
      <c r="W441" s="105">
        <v>0.26</v>
      </c>
      <c r="X441" s="106">
        <v>19</v>
      </c>
      <c r="Y441" s="104"/>
      <c r="Z441" s="105"/>
      <c r="AA441" s="106" t="s">
        <v>2511</v>
      </c>
    </row>
    <row r="442" spans="1:27" ht="15.75" customHeight="1" x14ac:dyDescent="0.25">
      <c r="A442" s="96" t="s">
        <v>2490</v>
      </c>
      <c r="B442" s="96" t="s">
        <v>2493</v>
      </c>
      <c r="C442" s="96" t="s">
        <v>2089</v>
      </c>
      <c r="F442" s="97" t="s">
        <v>2089</v>
      </c>
      <c r="G442" s="98">
        <v>46.5</v>
      </c>
      <c r="H442" s="98">
        <v>1.5</v>
      </c>
      <c r="I442" s="98">
        <v>1.5</v>
      </c>
      <c r="J442" s="99">
        <v>0.21</v>
      </c>
      <c r="K442" s="99">
        <v>0.56000000000000005</v>
      </c>
      <c r="L442" s="100">
        <v>-1.96</v>
      </c>
      <c r="M442" s="101">
        <v>43282</v>
      </c>
      <c r="N442" s="100">
        <v>-1.96</v>
      </c>
      <c r="O442" s="97" t="s">
        <v>2492</v>
      </c>
      <c r="P442" s="97" t="s">
        <v>2089</v>
      </c>
      <c r="Q442" s="102"/>
      <c r="R442" s="100">
        <v>-2.2200000000000002</v>
      </c>
      <c r="S442" s="102"/>
      <c r="T442" s="103">
        <v>1</v>
      </c>
      <c r="U442" s="103">
        <v>1</v>
      </c>
      <c r="V442" s="104">
        <v>0.3</v>
      </c>
      <c r="W442" s="105">
        <v>0.23</v>
      </c>
      <c r="X442" s="106">
        <v>14</v>
      </c>
      <c r="Y442" s="104">
        <v>0.1</v>
      </c>
      <c r="Z442" s="105">
        <v>7.0000000000000007E-2</v>
      </c>
      <c r="AA442" s="106">
        <v>5</v>
      </c>
    </row>
    <row r="443" spans="1:27" ht="15.75" customHeight="1" x14ac:dyDescent="0.25">
      <c r="A443" s="96" t="s">
        <v>2490</v>
      </c>
      <c r="B443" s="96" t="s">
        <v>2493</v>
      </c>
      <c r="C443" s="96" t="s">
        <v>2090</v>
      </c>
      <c r="F443" s="97" t="s">
        <v>2090</v>
      </c>
      <c r="G443" s="98">
        <v>53.5</v>
      </c>
      <c r="H443" s="98">
        <v>1.6</v>
      </c>
      <c r="I443" s="98">
        <v>1.6</v>
      </c>
      <c r="J443" s="99">
        <v>0.38</v>
      </c>
      <c r="K443" s="99">
        <v>0.76</v>
      </c>
      <c r="L443" s="100">
        <v>-1.96</v>
      </c>
      <c r="M443" s="101">
        <v>43282</v>
      </c>
      <c r="N443" s="100">
        <v>-1.96</v>
      </c>
      <c r="O443" s="97" t="s">
        <v>2492</v>
      </c>
      <c r="P443" s="97" t="s">
        <v>2090</v>
      </c>
      <c r="Q443" s="102"/>
      <c r="R443" s="100">
        <v>-2.2200000000000002</v>
      </c>
      <c r="S443" s="102"/>
      <c r="T443" s="103">
        <v>1</v>
      </c>
      <c r="U443" s="103">
        <v>1</v>
      </c>
      <c r="V443" s="104">
        <v>0.4</v>
      </c>
      <c r="W443" s="105">
        <v>0.27</v>
      </c>
      <c r="X443" s="106">
        <v>21</v>
      </c>
      <c r="Y443" s="104">
        <v>0</v>
      </c>
      <c r="Z443" s="105">
        <v>0</v>
      </c>
      <c r="AA443" s="106">
        <v>0</v>
      </c>
    </row>
    <row r="444" spans="1:27" ht="15.75" customHeight="1" x14ac:dyDescent="0.25">
      <c r="A444" s="96" t="s">
        <v>2490</v>
      </c>
      <c r="B444" s="96" t="s">
        <v>2493</v>
      </c>
      <c r="C444" s="96" t="s">
        <v>2091</v>
      </c>
      <c r="F444" s="97" t="s">
        <v>2091</v>
      </c>
      <c r="G444" s="98">
        <v>50</v>
      </c>
      <c r="H444" s="98">
        <v>1.8</v>
      </c>
      <c r="I444" s="98">
        <v>1.8</v>
      </c>
      <c r="J444" s="99">
        <v>0.25</v>
      </c>
      <c r="K444" s="99">
        <v>0.77</v>
      </c>
      <c r="L444" s="100">
        <v>-1.96</v>
      </c>
      <c r="M444" s="101">
        <v>43282</v>
      </c>
      <c r="N444" s="100">
        <v>-1.96</v>
      </c>
      <c r="O444" s="97" t="s">
        <v>2492</v>
      </c>
      <c r="P444" s="97" t="s">
        <v>2091</v>
      </c>
      <c r="Q444" s="102"/>
      <c r="R444" s="100">
        <v>-2.2200000000000002</v>
      </c>
      <c r="S444" s="102"/>
      <c r="T444" s="103">
        <v>1</v>
      </c>
      <c r="U444" s="103">
        <v>1</v>
      </c>
      <c r="V444" s="104">
        <v>0.6</v>
      </c>
      <c r="W444" s="105">
        <v>0.35</v>
      </c>
      <c r="X444" s="106">
        <v>30</v>
      </c>
      <c r="Y444" s="104">
        <v>0.1</v>
      </c>
      <c r="Z444" s="105">
        <v>0.04</v>
      </c>
      <c r="AA444" s="106">
        <v>5</v>
      </c>
    </row>
    <row r="445" spans="1:27" ht="15.75" customHeight="1" x14ac:dyDescent="0.25">
      <c r="A445" s="96" t="s">
        <v>2490</v>
      </c>
      <c r="B445" s="96" t="s">
        <v>2493</v>
      </c>
      <c r="C445" s="96" t="s">
        <v>2092</v>
      </c>
      <c r="F445" s="97" t="s">
        <v>2092</v>
      </c>
      <c r="G445" s="98">
        <v>46.5</v>
      </c>
      <c r="H445" s="98">
        <v>1</v>
      </c>
      <c r="I445" s="98">
        <v>1</v>
      </c>
      <c r="J445" s="99">
        <v>0.18</v>
      </c>
      <c r="K445" s="99">
        <v>0.59</v>
      </c>
      <c r="L445" s="100">
        <v>-1.96</v>
      </c>
      <c r="M445" s="101">
        <v>43282</v>
      </c>
      <c r="N445" s="100">
        <v>-1.96</v>
      </c>
      <c r="O445" s="97" t="s">
        <v>2492</v>
      </c>
      <c r="P445" s="97" t="s">
        <v>2092</v>
      </c>
      <c r="Q445" s="102"/>
      <c r="R445" s="100">
        <v>-2.2200000000000002</v>
      </c>
      <c r="S445" s="102"/>
      <c r="T445" s="103">
        <v>1</v>
      </c>
      <c r="U445" s="103">
        <v>1</v>
      </c>
      <c r="V445" s="104">
        <v>0.3</v>
      </c>
      <c r="W445" s="105">
        <v>0.28000000000000003</v>
      </c>
      <c r="X445" s="106">
        <v>14</v>
      </c>
      <c r="Y445" s="104">
        <v>0.1</v>
      </c>
      <c r="Z445" s="105">
        <v>0.06</v>
      </c>
      <c r="AA445" s="106">
        <v>5</v>
      </c>
    </row>
    <row r="446" spans="1:27" ht="15.75" customHeight="1" x14ac:dyDescent="0.25">
      <c r="A446" s="96" t="s">
        <v>2490</v>
      </c>
      <c r="B446" s="96" t="s">
        <v>2493</v>
      </c>
      <c r="C446" s="96" t="s">
        <v>2093</v>
      </c>
      <c r="F446" s="97" t="s">
        <v>2093</v>
      </c>
      <c r="G446" s="98">
        <v>50</v>
      </c>
      <c r="H446" s="98">
        <v>1.6</v>
      </c>
      <c r="I446" s="98">
        <v>1.6</v>
      </c>
      <c r="J446" s="99">
        <v>0.28000000000000003</v>
      </c>
      <c r="K446" s="99">
        <v>0.74</v>
      </c>
      <c r="L446" s="100">
        <v>-1.96</v>
      </c>
      <c r="M446" s="101">
        <v>43282</v>
      </c>
      <c r="N446" s="100">
        <v>-1.96</v>
      </c>
      <c r="O446" s="97" t="s">
        <v>2492</v>
      </c>
      <c r="P446" s="97" t="s">
        <v>2093</v>
      </c>
      <c r="Q446" s="102"/>
      <c r="R446" s="100">
        <v>-2.2200000000000002</v>
      </c>
      <c r="S446" s="102"/>
      <c r="T446" s="103">
        <v>1</v>
      </c>
      <c r="U446" s="103">
        <v>1</v>
      </c>
      <c r="V446" s="104">
        <v>0.4</v>
      </c>
      <c r="W446" s="105">
        <v>0.28000000000000003</v>
      </c>
      <c r="X446" s="106">
        <v>20</v>
      </c>
      <c r="Y446" s="104">
        <v>0</v>
      </c>
      <c r="Z446" s="105">
        <v>0</v>
      </c>
      <c r="AA446" s="106">
        <v>0</v>
      </c>
    </row>
    <row r="447" spans="1:27" ht="15.75" customHeight="1" x14ac:dyDescent="0.25">
      <c r="A447" s="96" t="s">
        <v>2490</v>
      </c>
      <c r="B447" s="96" t="s">
        <v>2493</v>
      </c>
      <c r="C447" s="96" t="s">
        <v>2094</v>
      </c>
      <c r="F447" s="97" t="s">
        <v>2094</v>
      </c>
      <c r="G447" s="98">
        <v>46.5</v>
      </c>
      <c r="H447" s="98">
        <v>1.1000000000000001</v>
      </c>
      <c r="I447" s="98">
        <v>1.1000000000000001</v>
      </c>
      <c r="J447" s="99">
        <v>0.21</v>
      </c>
      <c r="K447" s="99">
        <v>0.67</v>
      </c>
      <c r="L447" s="100">
        <v>-1.96</v>
      </c>
      <c r="M447" s="101">
        <v>43282</v>
      </c>
      <c r="N447" s="100">
        <v>-1.96</v>
      </c>
      <c r="O447" s="97" t="s">
        <v>2492</v>
      </c>
      <c r="P447" s="97" t="s">
        <v>2094</v>
      </c>
      <c r="Q447" s="102"/>
      <c r="R447" s="100">
        <v>-2.2200000000000002</v>
      </c>
      <c r="S447" s="102"/>
      <c r="T447" s="103">
        <v>1</v>
      </c>
      <c r="U447" s="103">
        <v>1</v>
      </c>
      <c r="V447" s="104">
        <v>0.4</v>
      </c>
      <c r="W447" s="105">
        <v>0.33</v>
      </c>
      <c r="X447" s="106">
        <v>19</v>
      </c>
      <c r="Y447" s="104">
        <v>0.1</v>
      </c>
      <c r="Z447" s="105">
        <v>0.06</v>
      </c>
      <c r="AA447" s="106">
        <v>5</v>
      </c>
    </row>
    <row r="448" spans="1:27" ht="15.75" customHeight="1" x14ac:dyDescent="0.25">
      <c r="A448" s="96" t="s">
        <v>2490</v>
      </c>
      <c r="B448" s="96" t="s">
        <v>2493</v>
      </c>
      <c r="C448" s="96" t="s">
        <v>2155</v>
      </c>
      <c r="F448" s="97" t="s">
        <v>2155</v>
      </c>
      <c r="G448" s="98">
        <v>26.5</v>
      </c>
      <c r="H448" s="98">
        <v>6.6</v>
      </c>
      <c r="I448" s="98">
        <v>6.6</v>
      </c>
      <c r="J448" s="99">
        <v>0.56999999999999995</v>
      </c>
      <c r="K448" s="99">
        <v>1.1000000000000001</v>
      </c>
      <c r="L448" s="100">
        <v>-1.97</v>
      </c>
      <c r="M448" s="101">
        <v>43282</v>
      </c>
      <c r="N448" s="100">
        <v>-1.97</v>
      </c>
      <c r="O448" s="97" t="s">
        <v>2492</v>
      </c>
      <c r="P448" s="97" t="s">
        <v>2155</v>
      </c>
      <c r="Q448" s="102"/>
      <c r="R448" s="100">
        <v>-2.72</v>
      </c>
      <c r="S448" s="102"/>
      <c r="T448" s="103">
        <v>3</v>
      </c>
      <c r="U448" s="103">
        <v>3</v>
      </c>
      <c r="V448" s="104">
        <v>1.4</v>
      </c>
      <c r="W448" s="105">
        <v>0.21</v>
      </c>
      <c r="X448" s="106">
        <v>37</v>
      </c>
      <c r="Y448" s="104">
        <v>0.6</v>
      </c>
      <c r="Z448" s="105">
        <v>0.1</v>
      </c>
      <c r="AA448" s="106">
        <v>16</v>
      </c>
    </row>
    <row r="449" spans="1:27" ht="15.75" customHeight="1" x14ac:dyDescent="0.25">
      <c r="A449" s="96" t="s">
        <v>2490</v>
      </c>
      <c r="B449" s="96" t="s">
        <v>2493</v>
      </c>
      <c r="C449" s="96" t="s">
        <v>2156</v>
      </c>
      <c r="F449" s="97" t="s">
        <v>2156</v>
      </c>
      <c r="G449" s="98">
        <v>44</v>
      </c>
      <c r="H449" s="98">
        <v>5.7</v>
      </c>
      <c r="I449" s="98">
        <v>5.7</v>
      </c>
      <c r="J449" s="99">
        <v>0.8</v>
      </c>
      <c r="K449" s="99">
        <v>1.01</v>
      </c>
      <c r="L449" s="100">
        <v>-1.97</v>
      </c>
      <c r="M449" s="101">
        <v>43282</v>
      </c>
      <c r="N449" s="100">
        <v>-1.97</v>
      </c>
      <c r="O449" s="97" t="s">
        <v>2492</v>
      </c>
      <c r="P449" s="97" t="s">
        <v>2156</v>
      </c>
      <c r="Q449" s="102"/>
      <c r="R449" s="100">
        <v>-2.72</v>
      </c>
      <c r="S449" s="102"/>
      <c r="T449" s="103">
        <v>3</v>
      </c>
      <c r="U449" s="103">
        <v>3</v>
      </c>
      <c r="V449" s="104">
        <v>1.1000000000000001</v>
      </c>
      <c r="W449" s="105">
        <v>0.18</v>
      </c>
      <c r="X449" s="106">
        <v>48</v>
      </c>
      <c r="Y449" s="104">
        <v>0</v>
      </c>
      <c r="Z449" s="105">
        <v>0</v>
      </c>
      <c r="AA449" s="106">
        <v>0</v>
      </c>
    </row>
    <row r="450" spans="1:27" ht="15.75" customHeight="1" x14ac:dyDescent="0.25">
      <c r="A450" s="96" t="s">
        <v>2490</v>
      </c>
      <c r="B450" s="96" t="s">
        <v>2493</v>
      </c>
      <c r="C450" s="96" t="s">
        <v>2157</v>
      </c>
      <c r="F450" s="97" t="s">
        <v>2157</v>
      </c>
      <c r="G450" s="98">
        <v>55.5</v>
      </c>
      <c r="H450" s="98">
        <v>7.7</v>
      </c>
      <c r="I450" s="98">
        <v>7.7</v>
      </c>
      <c r="J450" s="99">
        <v>0.75</v>
      </c>
      <c r="K450" s="99">
        <v>0.97</v>
      </c>
      <c r="L450" s="100">
        <v>-1.97</v>
      </c>
      <c r="M450" s="101">
        <v>43282</v>
      </c>
      <c r="N450" s="100">
        <v>-1.97</v>
      </c>
      <c r="O450" s="97" t="s">
        <v>2492</v>
      </c>
      <c r="P450" s="97" t="s">
        <v>2157</v>
      </c>
      <c r="Q450" s="102"/>
      <c r="R450" s="100">
        <v>-2.72</v>
      </c>
      <c r="S450" s="102"/>
      <c r="T450" s="103">
        <v>3</v>
      </c>
      <c r="U450" s="103">
        <v>3</v>
      </c>
      <c r="V450" s="104">
        <v>1.8</v>
      </c>
      <c r="W450" s="105">
        <v>0.24</v>
      </c>
      <c r="X450" s="106">
        <v>100</v>
      </c>
      <c r="Y450" s="104">
        <v>1</v>
      </c>
      <c r="Z450" s="105">
        <v>0.13</v>
      </c>
      <c r="AA450" s="106">
        <v>56</v>
      </c>
    </row>
    <row r="451" spans="1:27" ht="15.75" customHeight="1" x14ac:dyDescent="0.25">
      <c r="A451" s="96" t="s">
        <v>2490</v>
      </c>
      <c r="B451" s="96" t="s">
        <v>2493</v>
      </c>
      <c r="C451" s="96" t="s">
        <v>2158</v>
      </c>
      <c r="F451" s="97" t="s">
        <v>2158</v>
      </c>
      <c r="G451" s="98">
        <v>36.5</v>
      </c>
      <c r="H451" s="98">
        <v>25</v>
      </c>
      <c r="I451" s="98">
        <v>25</v>
      </c>
      <c r="J451" s="99">
        <v>0.68</v>
      </c>
      <c r="K451" s="99">
        <v>0.94</v>
      </c>
      <c r="L451" s="100">
        <v>-1.97</v>
      </c>
      <c r="M451" s="101">
        <v>43282</v>
      </c>
      <c r="N451" s="100">
        <v>-1.97</v>
      </c>
      <c r="O451" s="97" t="s">
        <v>2492</v>
      </c>
      <c r="P451" s="97" t="s">
        <v>2158</v>
      </c>
      <c r="Q451" s="102"/>
      <c r="R451" s="100">
        <v>-2.72</v>
      </c>
      <c r="S451" s="102"/>
      <c r="T451" s="103">
        <v>3</v>
      </c>
      <c r="U451" s="103">
        <v>3</v>
      </c>
      <c r="V451" s="104">
        <v>8</v>
      </c>
      <c r="W451" s="105">
        <v>0.32</v>
      </c>
      <c r="X451" s="106">
        <v>292</v>
      </c>
      <c r="Y451" s="104">
        <v>5.4</v>
      </c>
      <c r="Z451" s="105">
        <v>0.22</v>
      </c>
      <c r="AA451" s="106">
        <v>197</v>
      </c>
    </row>
    <row r="452" spans="1:27" ht="15.75" customHeight="1" x14ac:dyDescent="0.25">
      <c r="A452" s="96" t="s">
        <v>2490</v>
      </c>
      <c r="B452" s="96" t="s">
        <v>2493</v>
      </c>
      <c r="C452" s="96" t="s">
        <v>2063</v>
      </c>
      <c r="F452" s="97" t="s">
        <v>2063</v>
      </c>
      <c r="G452" s="98">
        <v>53</v>
      </c>
      <c r="H452" s="98">
        <v>8.9</v>
      </c>
      <c r="I452" s="98">
        <v>8.9</v>
      </c>
      <c r="J452" s="99">
        <v>0.85</v>
      </c>
      <c r="K452" s="99">
        <v>1.34</v>
      </c>
      <c r="L452" s="100">
        <v>-1.97</v>
      </c>
      <c r="M452" s="101">
        <v>43282</v>
      </c>
      <c r="N452" s="100">
        <v>-1.97</v>
      </c>
      <c r="O452" s="97" t="s">
        <v>2492</v>
      </c>
      <c r="P452" s="97" t="s">
        <v>2063</v>
      </c>
      <c r="Q452" s="102"/>
      <c r="R452" s="100">
        <v>-2.72</v>
      </c>
      <c r="S452" s="102"/>
      <c r="T452" s="103">
        <v>3</v>
      </c>
      <c r="U452" s="103">
        <v>3</v>
      </c>
      <c r="V452" s="104">
        <v>2.2000000000000002</v>
      </c>
      <c r="W452" s="105">
        <v>0.24</v>
      </c>
      <c r="X452" s="106">
        <v>117</v>
      </c>
      <c r="Y452" s="104">
        <v>0.3</v>
      </c>
      <c r="Z452" s="105">
        <v>0.04</v>
      </c>
      <c r="AA452" s="106">
        <v>16</v>
      </c>
    </row>
    <row r="453" spans="1:27" ht="15.75" customHeight="1" x14ac:dyDescent="0.25">
      <c r="A453" s="96" t="s">
        <v>2490</v>
      </c>
      <c r="B453" s="96" t="s">
        <v>2493</v>
      </c>
      <c r="C453" s="96" t="s">
        <v>2064</v>
      </c>
      <c r="F453" s="97" t="s">
        <v>2064</v>
      </c>
      <c r="G453" s="98">
        <v>50</v>
      </c>
      <c r="H453" s="98">
        <v>9.1</v>
      </c>
      <c r="I453" s="98">
        <v>9.1</v>
      </c>
      <c r="J453" s="99">
        <v>0.91</v>
      </c>
      <c r="K453" s="99">
        <v>1.45</v>
      </c>
      <c r="L453" s="100">
        <v>-1.97</v>
      </c>
      <c r="M453" s="101">
        <v>43282</v>
      </c>
      <c r="N453" s="100">
        <v>-1.97</v>
      </c>
      <c r="O453" s="97" t="s">
        <v>2492</v>
      </c>
      <c r="P453" s="97" t="s">
        <v>2064</v>
      </c>
      <c r="Q453" s="102"/>
      <c r="R453" s="100">
        <v>-2.72</v>
      </c>
      <c r="S453" s="102"/>
      <c r="T453" s="103">
        <v>3</v>
      </c>
      <c r="U453" s="103">
        <v>3</v>
      </c>
      <c r="V453" s="104">
        <v>2.7</v>
      </c>
      <c r="W453" s="105">
        <v>0.28999999999999998</v>
      </c>
      <c r="X453" s="106">
        <v>135</v>
      </c>
      <c r="Y453" s="104">
        <v>0.8</v>
      </c>
      <c r="Z453" s="105">
        <v>0.08</v>
      </c>
      <c r="AA453" s="106">
        <v>40</v>
      </c>
    </row>
    <row r="454" spans="1:27" ht="15.75" customHeight="1" x14ac:dyDescent="0.25">
      <c r="A454" s="96" t="s">
        <v>2490</v>
      </c>
      <c r="B454" s="96" t="s">
        <v>2493</v>
      </c>
      <c r="C454" s="96" t="s">
        <v>2065</v>
      </c>
      <c r="F454" s="97" t="s">
        <v>2065</v>
      </c>
      <c r="G454" s="98">
        <v>50</v>
      </c>
      <c r="H454" s="98">
        <v>8.9</v>
      </c>
      <c r="I454" s="98">
        <v>8.9</v>
      </c>
      <c r="J454" s="99">
        <v>0.76</v>
      </c>
      <c r="K454" s="99">
        <v>1.72</v>
      </c>
      <c r="L454" s="100">
        <v>-1.97</v>
      </c>
      <c r="M454" s="101">
        <v>43282</v>
      </c>
      <c r="N454" s="100">
        <v>-1.97</v>
      </c>
      <c r="O454" s="97" t="s">
        <v>2492</v>
      </c>
      <c r="P454" s="97" t="s">
        <v>2065</v>
      </c>
      <c r="Q454" s="102"/>
      <c r="R454" s="100">
        <v>-2.72</v>
      </c>
      <c r="S454" s="102"/>
      <c r="T454" s="103">
        <v>3</v>
      </c>
      <c r="U454" s="103">
        <v>3</v>
      </c>
      <c r="V454" s="104">
        <v>4</v>
      </c>
      <c r="W454" s="105">
        <v>0.45</v>
      </c>
      <c r="X454" s="106">
        <v>200</v>
      </c>
      <c r="Y454" s="104">
        <v>0.3</v>
      </c>
      <c r="Z454" s="105">
        <v>0.03</v>
      </c>
      <c r="AA454" s="106">
        <v>15</v>
      </c>
    </row>
    <row r="455" spans="1:27" ht="15.75" customHeight="1" x14ac:dyDescent="0.25">
      <c r="A455" s="96" t="s">
        <v>2490</v>
      </c>
      <c r="B455" s="96" t="s">
        <v>2493</v>
      </c>
      <c r="C455" s="96" t="s">
        <v>2134</v>
      </c>
      <c r="F455" s="97" t="s">
        <v>2134</v>
      </c>
      <c r="G455" s="98">
        <v>19.5</v>
      </c>
      <c r="H455" s="98">
        <v>15.8</v>
      </c>
      <c r="I455" s="98">
        <v>15.8</v>
      </c>
      <c r="J455" s="99">
        <v>0.68</v>
      </c>
      <c r="K455" s="99">
        <v>1.1200000000000001</v>
      </c>
      <c r="L455" s="100">
        <v>-1.96</v>
      </c>
      <c r="M455" s="101">
        <v>43282</v>
      </c>
      <c r="N455" s="100">
        <v>-1.96</v>
      </c>
      <c r="O455" s="97" t="s">
        <v>2492</v>
      </c>
      <c r="P455" s="97" t="s">
        <v>2134</v>
      </c>
      <c r="Q455" s="102"/>
      <c r="R455" s="100">
        <v>-2.72</v>
      </c>
      <c r="S455" s="102"/>
      <c r="T455" s="103">
        <v>3</v>
      </c>
      <c r="U455" s="103">
        <v>3</v>
      </c>
      <c r="V455" s="104">
        <v>5.6</v>
      </c>
      <c r="W455" s="105">
        <v>0.36</v>
      </c>
      <c r="X455" s="106">
        <v>109</v>
      </c>
      <c r="Y455" s="104">
        <v>1.8</v>
      </c>
      <c r="Z455" s="105">
        <v>0.11</v>
      </c>
      <c r="AA455" s="106">
        <v>35</v>
      </c>
    </row>
    <row r="456" spans="1:27" ht="15.75" customHeight="1" x14ac:dyDescent="0.25">
      <c r="A456" s="96" t="s">
        <v>2490</v>
      </c>
      <c r="B456" s="96" t="s">
        <v>2493</v>
      </c>
      <c r="C456" s="96" t="s">
        <v>2154</v>
      </c>
      <c r="F456" s="97" t="s">
        <v>2154</v>
      </c>
      <c r="G456" s="98">
        <v>33.5</v>
      </c>
      <c r="H456" s="98">
        <v>6.9</v>
      </c>
      <c r="I456" s="98">
        <v>6.9</v>
      </c>
      <c r="J456" s="99">
        <v>0.88</v>
      </c>
      <c r="K456" s="99">
        <v>1.57</v>
      </c>
      <c r="L456" s="100">
        <v>-1.96</v>
      </c>
      <c r="M456" s="101">
        <v>43282</v>
      </c>
      <c r="N456" s="100">
        <v>-1.96</v>
      </c>
      <c r="O456" s="97" t="s">
        <v>2492</v>
      </c>
      <c r="P456" s="97" t="s">
        <v>2154</v>
      </c>
      <c r="Q456" s="102"/>
      <c r="R456" s="100">
        <v>-2.72</v>
      </c>
      <c r="S456" s="102"/>
      <c r="T456" s="103">
        <v>3</v>
      </c>
      <c r="U456" s="103">
        <v>3</v>
      </c>
      <c r="V456" s="104">
        <v>2.8</v>
      </c>
      <c r="W456" s="105">
        <v>0.4</v>
      </c>
      <c r="X456" s="106">
        <v>94</v>
      </c>
      <c r="Y456" s="104">
        <v>0</v>
      </c>
      <c r="Z456" s="105">
        <v>0</v>
      </c>
      <c r="AA456" s="106">
        <v>0</v>
      </c>
    </row>
    <row r="457" spans="1:27" ht="15.75" customHeight="1" x14ac:dyDescent="0.25">
      <c r="A457" s="96" t="s">
        <v>2490</v>
      </c>
      <c r="B457" s="96" t="s">
        <v>2493</v>
      </c>
      <c r="C457" s="96" t="s">
        <v>2137</v>
      </c>
      <c r="F457" s="97" t="s">
        <v>2137</v>
      </c>
      <c r="G457" s="98">
        <v>56</v>
      </c>
      <c r="H457" s="98">
        <v>6.8</v>
      </c>
      <c r="I457" s="98">
        <v>6.8</v>
      </c>
      <c r="J457" s="99">
        <v>0.77</v>
      </c>
      <c r="K457" s="99">
        <v>1.27</v>
      </c>
      <c r="L457" s="100">
        <v>-1.96</v>
      </c>
      <c r="M457" s="101">
        <v>43282</v>
      </c>
      <c r="N457" s="100">
        <v>-1.96</v>
      </c>
      <c r="O457" s="97" t="s">
        <v>2492</v>
      </c>
      <c r="P457" s="97" t="s">
        <v>2137</v>
      </c>
      <c r="Q457" s="102"/>
      <c r="R457" s="100">
        <v>-2.72</v>
      </c>
      <c r="S457" s="102"/>
      <c r="T457" s="103">
        <v>3</v>
      </c>
      <c r="U457" s="103">
        <v>3</v>
      </c>
      <c r="V457" s="104">
        <v>2.1</v>
      </c>
      <c r="W457" s="105">
        <v>0.31</v>
      </c>
      <c r="X457" s="106">
        <v>118</v>
      </c>
      <c r="Y457" s="104">
        <v>0.2</v>
      </c>
      <c r="Z457" s="105">
        <v>0.04</v>
      </c>
      <c r="AA457" s="106">
        <v>11</v>
      </c>
    </row>
    <row r="458" spans="1:27" ht="15.75" customHeight="1" x14ac:dyDescent="0.25">
      <c r="A458" s="96" t="s">
        <v>2490</v>
      </c>
      <c r="B458" s="96" t="s">
        <v>2493</v>
      </c>
      <c r="C458" s="96" t="s">
        <v>2138</v>
      </c>
      <c r="F458" s="97" t="s">
        <v>2138</v>
      </c>
      <c r="G458" s="98">
        <v>47</v>
      </c>
      <c r="H458" s="98">
        <v>6.6</v>
      </c>
      <c r="I458" s="98">
        <v>6.6</v>
      </c>
      <c r="J458" s="99">
        <v>0.77</v>
      </c>
      <c r="K458" s="99">
        <v>1.22</v>
      </c>
      <c r="L458" s="100">
        <v>-1.96</v>
      </c>
      <c r="M458" s="101">
        <v>43282</v>
      </c>
      <c r="N458" s="100">
        <v>-1.96</v>
      </c>
      <c r="O458" s="97" t="s">
        <v>2492</v>
      </c>
      <c r="P458" s="97" t="s">
        <v>2138</v>
      </c>
      <c r="Q458" s="102"/>
      <c r="R458" s="100">
        <v>-2.72</v>
      </c>
      <c r="S458" s="102"/>
      <c r="T458" s="103">
        <v>3</v>
      </c>
      <c r="U458" s="103">
        <v>3</v>
      </c>
      <c r="V458" s="104">
        <v>1.7</v>
      </c>
      <c r="W458" s="105">
        <v>0.26</v>
      </c>
      <c r="X458" s="106">
        <v>80</v>
      </c>
      <c r="Y458" s="104">
        <v>0</v>
      </c>
      <c r="Z458" s="105">
        <v>0.01</v>
      </c>
      <c r="AA458" s="106">
        <v>0</v>
      </c>
    </row>
    <row r="459" spans="1:27" ht="15.75" customHeight="1" x14ac:dyDescent="0.25">
      <c r="A459" s="96" t="s">
        <v>2490</v>
      </c>
      <c r="B459" s="96" t="s">
        <v>2493</v>
      </c>
      <c r="C459" s="96" t="s">
        <v>2139</v>
      </c>
      <c r="F459" s="97" t="s">
        <v>2139</v>
      </c>
      <c r="G459" s="98">
        <v>51</v>
      </c>
      <c r="H459" s="98">
        <v>6.4</v>
      </c>
      <c r="I459" s="98">
        <v>6.4</v>
      </c>
      <c r="J459" s="99">
        <v>0.81</v>
      </c>
      <c r="K459" s="99">
        <v>1.3</v>
      </c>
      <c r="L459" s="100">
        <v>-1.96</v>
      </c>
      <c r="M459" s="101">
        <v>43282</v>
      </c>
      <c r="N459" s="100">
        <v>-1.96</v>
      </c>
      <c r="O459" s="97" t="s">
        <v>2492</v>
      </c>
      <c r="P459" s="97" t="s">
        <v>2139</v>
      </c>
      <c r="Q459" s="102"/>
      <c r="R459" s="100">
        <v>-2.72</v>
      </c>
      <c r="S459" s="102"/>
      <c r="T459" s="103">
        <v>3</v>
      </c>
      <c r="U459" s="103">
        <v>3</v>
      </c>
      <c r="V459" s="104">
        <v>1.9</v>
      </c>
      <c r="W459" s="105">
        <v>0.28999999999999998</v>
      </c>
      <c r="X459" s="106">
        <v>97</v>
      </c>
      <c r="Y459" s="104">
        <v>0</v>
      </c>
      <c r="Z459" s="105">
        <v>0</v>
      </c>
      <c r="AA459" s="106">
        <v>0</v>
      </c>
    </row>
    <row r="460" spans="1:27" ht="15.75" customHeight="1" x14ac:dyDescent="0.25">
      <c r="A460" s="96" t="s">
        <v>2490</v>
      </c>
      <c r="B460" s="96" t="s">
        <v>2493</v>
      </c>
      <c r="C460" s="96" t="s">
        <v>2054</v>
      </c>
      <c r="F460" s="97" t="s">
        <v>2054</v>
      </c>
      <c r="G460" s="98">
        <v>55.5</v>
      </c>
      <c r="H460" s="98">
        <v>6.8</v>
      </c>
      <c r="I460" s="98">
        <v>6.8</v>
      </c>
      <c r="J460" s="99">
        <v>0.85</v>
      </c>
      <c r="K460" s="99">
        <v>1.1000000000000001</v>
      </c>
      <c r="L460" s="100">
        <v>-1.96</v>
      </c>
      <c r="M460" s="101">
        <v>43282</v>
      </c>
      <c r="N460" s="100">
        <v>-1.96</v>
      </c>
      <c r="O460" s="97" t="s">
        <v>2492</v>
      </c>
      <c r="P460" s="97" t="s">
        <v>2054</v>
      </c>
      <c r="Q460" s="102"/>
      <c r="R460" s="100">
        <v>-2.72</v>
      </c>
      <c r="S460" s="102"/>
      <c r="T460" s="103">
        <v>3</v>
      </c>
      <c r="U460" s="103">
        <v>3</v>
      </c>
      <c r="V460" s="104">
        <v>1.4</v>
      </c>
      <c r="W460" s="105">
        <v>0.2</v>
      </c>
      <c r="X460" s="106">
        <v>78</v>
      </c>
      <c r="Y460" s="104">
        <v>0</v>
      </c>
      <c r="Z460" s="105">
        <v>0</v>
      </c>
      <c r="AA460" s="106">
        <v>0</v>
      </c>
    </row>
    <row r="461" spans="1:27" ht="15.75" customHeight="1" x14ac:dyDescent="0.25">
      <c r="A461" s="96" t="s">
        <v>2490</v>
      </c>
      <c r="B461" s="96" t="s">
        <v>2493</v>
      </c>
      <c r="C461" s="96" t="s">
        <v>2078</v>
      </c>
      <c r="F461" s="97" t="s">
        <v>2078</v>
      </c>
      <c r="G461" s="98">
        <v>11.5</v>
      </c>
      <c r="H461" s="98">
        <v>8.6999999999999993</v>
      </c>
      <c r="I461" s="98">
        <v>8.6999999999999993</v>
      </c>
      <c r="J461" s="99">
        <v>0.81</v>
      </c>
      <c r="K461" s="99">
        <v>1.3</v>
      </c>
      <c r="L461" s="100">
        <v>-1.96</v>
      </c>
      <c r="M461" s="101">
        <v>43282</v>
      </c>
      <c r="N461" s="100">
        <v>-1.96</v>
      </c>
      <c r="O461" s="97" t="s">
        <v>2492</v>
      </c>
      <c r="P461" s="97" t="s">
        <v>2078</v>
      </c>
      <c r="Q461" s="102"/>
      <c r="R461" s="100">
        <v>-2.72</v>
      </c>
      <c r="S461" s="102"/>
      <c r="T461" s="103">
        <v>3</v>
      </c>
      <c r="U461" s="103">
        <v>3</v>
      </c>
      <c r="V461" s="104">
        <v>3.2</v>
      </c>
      <c r="W461" s="105">
        <v>0.37</v>
      </c>
      <c r="X461" s="106">
        <v>37</v>
      </c>
      <c r="Y461" s="104">
        <v>0.1</v>
      </c>
      <c r="Z461" s="105">
        <v>0.01</v>
      </c>
      <c r="AA461" s="106">
        <v>1</v>
      </c>
    </row>
    <row r="462" spans="1:27" ht="15.75" customHeight="1" x14ac:dyDescent="0.25">
      <c r="A462" s="96" t="s">
        <v>2490</v>
      </c>
      <c r="B462" s="96" t="s">
        <v>2493</v>
      </c>
      <c r="C462" s="96" t="s">
        <v>2079</v>
      </c>
      <c r="F462" s="97" t="s">
        <v>2079</v>
      </c>
      <c r="G462" s="98">
        <v>30</v>
      </c>
      <c r="H462" s="98">
        <v>5.3</v>
      </c>
      <c r="I462" s="98">
        <v>5.3</v>
      </c>
      <c r="J462" s="99">
        <v>0.66</v>
      </c>
      <c r="K462" s="99">
        <v>1.32</v>
      </c>
      <c r="L462" s="100">
        <v>-1.96</v>
      </c>
      <c r="M462" s="101">
        <v>43282</v>
      </c>
      <c r="N462" s="100">
        <v>-1.96</v>
      </c>
      <c r="O462" s="97" t="s">
        <v>2492</v>
      </c>
      <c r="P462" s="97" t="s">
        <v>2079</v>
      </c>
      <c r="Q462" s="102"/>
      <c r="R462" s="100">
        <v>-2.72</v>
      </c>
      <c r="S462" s="102"/>
      <c r="T462" s="103">
        <v>3</v>
      </c>
      <c r="U462" s="103">
        <v>3</v>
      </c>
      <c r="V462" s="104">
        <v>1.9</v>
      </c>
      <c r="W462" s="105">
        <v>0.37</v>
      </c>
      <c r="X462" s="106">
        <v>57</v>
      </c>
      <c r="Y462" s="104">
        <v>0.1</v>
      </c>
      <c r="Z462" s="105">
        <v>0.02</v>
      </c>
      <c r="AA462" s="106">
        <v>3</v>
      </c>
    </row>
    <row r="463" spans="1:27" ht="15.75" customHeight="1" x14ac:dyDescent="0.25">
      <c r="A463" s="96" t="s">
        <v>2490</v>
      </c>
      <c r="B463" s="96" t="s">
        <v>2493</v>
      </c>
      <c r="C463" s="96" t="s">
        <v>2080</v>
      </c>
      <c r="F463" s="97" t="s">
        <v>2080</v>
      </c>
      <c r="G463" s="98">
        <v>30</v>
      </c>
      <c r="H463" s="98">
        <v>8.8000000000000007</v>
      </c>
      <c r="I463" s="98">
        <v>8.8000000000000007</v>
      </c>
      <c r="J463" s="99">
        <v>0.8</v>
      </c>
      <c r="K463" s="99">
        <v>1.8</v>
      </c>
      <c r="L463" s="100">
        <v>-1.96</v>
      </c>
      <c r="M463" s="101">
        <v>43282</v>
      </c>
      <c r="N463" s="100">
        <v>-1.96</v>
      </c>
      <c r="O463" s="97" t="s">
        <v>2492</v>
      </c>
      <c r="P463" s="97" t="s">
        <v>2080</v>
      </c>
      <c r="Q463" s="102"/>
      <c r="R463" s="100">
        <v>-2.72</v>
      </c>
      <c r="S463" s="102"/>
      <c r="T463" s="103">
        <v>3</v>
      </c>
      <c r="U463" s="103">
        <v>3</v>
      </c>
      <c r="V463" s="104">
        <v>4.4000000000000004</v>
      </c>
      <c r="W463" s="105">
        <v>0.5</v>
      </c>
      <c r="X463" s="106">
        <v>132</v>
      </c>
      <c r="Y463" s="104">
        <v>0.2</v>
      </c>
      <c r="Z463" s="105">
        <v>0.02</v>
      </c>
      <c r="AA463" s="106">
        <v>6</v>
      </c>
    </row>
    <row r="464" spans="1:27" ht="15.75" customHeight="1" x14ac:dyDescent="0.25">
      <c r="A464" s="96" t="s">
        <v>2490</v>
      </c>
      <c r="B464" s="96" t="s">
        <v>2493</v>
      </c>
      <c r="C464" s="96" t="s">
        <v>2160</v>
      </c>
      <c r="F464" s="97" t="s">
        <v>2160</v>
      </c>
      <c r="G464" s="98">
        <v>34</v>
      </c>
      <c r="H464" s="98">
        <v>6.5</v>
      </c>
      <c r="I464" s="98">
        <v>6.5</v>
      </c>
      <c r="J464" s="99">
        <v>0.85</v>
      </c>
      <c r="K464" s="99">
        <v>1.35</v>
      </c>
      <c r="L464" s="100">
        <v>-1.96</v>
      </c>
      <c r="M464" s="101">
        <v>43282</v>
      </c>
      <c r="N464" s="100">
        <v>-1.96</v>
      </c>
      <c r="O464" s="97" t="s">
        <v>2492</v>
      </c>
      <c r="P464" s="97" t="s">
        <v>2160</v>
      </c>
      <c r="Q464" s="102"/>
      <c r="R464" s="100">
        <v>-2.72</v>
      </c>
      <c r="S464" s="102"/>
      <c r="T464" s="103">
        <v>3</v>
      </c>
      <c r="U464" s="103">
        <v>3</v>
      </c>
      <c r="V464" s="104">
        <v>2.4</v>
      </c>
      <c r="W464" s="105">
        <v>0.37</v>
      </c>
      <c r="X464" s="106">
        <v>82</v>
      </c>
      <c r="Y464" s="104">
        <v>0</v>
      </c>
      <c r="Z464" s="105">
        <v>0</v>
      </c>
      <c r="AA464" s="106">
        <v>0</v>
      </c>
    </row>
    <row r="465" spans="1:27" ht="15.75" customHeight="1" x14ac:dyDescent="0.25">
      <c r="A465" s="96" t="s">
        <v>2490</v>
      </c>
      <c r="B465" s="96" t="s">
        <v>2493</v>
      </c>
      <c r="C465" s="96" t="s">
        <v>2135</v>
      </c>
      <c r="F465" s="97" t="s">
        <v>2135</v>
      </c>
      <c r="G465" s="98">
        <v>9</v>
      </c>
      <c r="H465" s="98">
        <v>14.8</v>
      </c>
      <c r="I465" s="98">
        <v>14.8</v>
      </c>
      <c r="J465" s="99">
        <v>0.96</v>
      </c>
      <c r="K465" s="99">
        <v>1.93</v>
      </c>
      <c r="L465" s="100">
        <v>-0.72</v>
      </c>
      <c r="M465" s="101">
        <v>43282</v>
      </c>
      <c r="N465" s="100">
        <v>-0.72</v>
      </c>
      <c r="O465" s="97" t="s">
        <v>2492</v>
      </c>
      <c r="P465" s="97" t="s">
        <v>2135</v>
      </c>
      <c r="Q465" s="102"/>
      <c r="R465" s="100">
        <v>-1.47</v>
      </c>
      <c r="S465" s="102"/>
      <c r="T465" s="103">
        <v>3</v>
      </c>
      <c r="U465" s="103">
        <v>3</v>
      </c>
      <c r="V465" s="104">
        <v>11.3</v>
      </c>
      <c r="W465" s="105">
        <v>0.76</v>
      </c>
      <c r="X465" s="106">
        <v>102</v>
      </c>
      <c r="Y465" s="104">
        <v>0.6</v>
      </c>
      <c r="Z465" s="105">
        <v>0.04</v>
      </c>
      <c r="AA465" s="106">
        <v>5</v>
      </c>
    </row>
    <row r="466" spans="1:27" ht="15.75" customHeight="1" x14ac:dyDescent="0.25">
      <c r="A466" s="96" t="s">
        <v>2490</v>
      </c>
      <c r="B466" s="96" t="s">
        <v>2493</v>
      </c>
      <c r="C466" s="96" t="s">
        <v>2161</v>
      </c>
      <c r="F466" s="97" t="s">
        <v>2161</v>
      </c>
      <c r="G466" s="98">
        <v>38.5</v>
      </c>
      <c r="H466" s="98">
        <v>6</v>
      </c>
      <c r="I466" s="98">
        <v>6</v>
      </c>
      <c r="J466" s="99">
        <v>0.65</v>
      </c>
      <c r="K466" s="99">
        <v>1.7</v>
      </c>
      <c r="L466" s="100">
        <v>-1.96</v>
      </c>
      <c r="M466" s="101">
        <v>43282</v>
      </c>
      <c r="N466" s="100">
        <v>-1.96</v>
      </c>
      <c r="O466" s="97" t="s">
        <v>2492</v>
      </c>
      <c r="P466" s="97" t="s">
        <v>2161</v>
      </c>
      <c r="Q466" s="102"/>
      <c r="R466" s="100">
        <v>-2.72</v>
      </c>
      <c r="S466" s="102"/>
      <c r="T466" s="103">
        <v>3</v>
      </c>
      <c r="U466" s="103">
        <v>3</v>
      </c>
      <c r="V466" s="104">
        <v>4.0999999999999996</v>
      </c>
      <c r="W466" s="105">
        <v>0.69</v>
      </c>
      <c r="X466" s="106">
        <v>158</v>
      </c>
      <c r="Y466" s="104">
        <v>0.6</v>
      </c>
      <c r="Z466" s="105">
        <v>0.1</v>
      </c>
      <c r="AA466" s="106">
        <v>23</v>
      </c>
    </row>
    <row r="467" spans="1:27" ht="15.75" customHeight="1" x14ac:dyDescent="0.25">
      <c r="A467" s="96" t="s">
        <v>2490</v>
      </c>
      <c r="B467" s="96" t="s">
        <v>2493</v>
      </c>
      <c r="C467" s="96" t="s">
        <v>2162</v>
      </c>
      <c r="F467" s="97" t="s">
        <v>2162</v>
      </c>
      <c r="G467" s="98">
        <v>50</v>
      </c>
      <c r="H467" s="98">
        <v>5.9</v>
      </c>
      <c r="I467" s="98">
        <v>5.9</v>
      </c>
      <c r="J467" s="99">
        <v>0.8</v>
      </c>
      <c r="K467" s="99">
        <v>1.57</v>
      </c>
      <c r="L467" s="100">
        <v>-1.96</v>
      </c>
      <c r="M467" s="101">
        <v>43282</v>
      </c>
      <c r="N467" s="100">
        <v>-1.96</v>
      </c>
      <c r="O467" s="97" t="s">
        <v>2492</v>
      </c>
      <c r="P467" s="97" t="s">
        <v>2162</v>
      </c>
      <c r="Q467" s="102"/>
      <c r="R467" s="100">
        <v>-2.72</v>
      </c>
      <c r="S467" s="102"/>
      <c r="T467" s="103">
        <v>3</v>
      </c>
      <c r="U467" s="103">
        <v>3</v>
      </c>
      <c r="V467" s="104">
        <v>2.8</v>
      </c>
      <c r="W467" s="105">
        <v>0.47</v>
      </c>
      <c r="X467" s="106">
        <v>140</v>
      </c>
      <c r="Y467" s="104">
        <v>0.2</v>
      </c>
      <c r="Z467" s="105">
        <v>0.04</v>
      </c>
      <c r="AA467" s="106">
        <v>10</v>
      </c>
    </row>
    <row r="468" spans="1:27" ht="15.75" customHeight="1" x14ac:dyDescent="0.25">
      <c r="A468" s="96" t="s">
        <v>2490</v>
      </c>
      <c r="B468" s="96" t="s">
        <v>2493</v>
      </c>
      <c r="C468" s="96" t="s">
        <v>2163</v>
      </c>
      <c r="F468" s="97" t="s">
        <v>2163</v>
      </c>
      <c r="G468" s="98">
        <v>46.5</v>
      </c>
      <c r="H468" s="98">
        <v>5.6</v>
      </c>
      <c r="I468" s="98">
        <v>5.6</v>
      </c>
      <c r="J468" s="99">
        <v>0.4</v>
      </c>
      <c r="K468" s="99">
        <v>1.38</v>
      </c>
      <c r="L468" s="100">
        <v>-1.96</v>
      </c>
      <c r="M468" s="101">
        <v>43282</v>
      </c>
      <c r="N468" s="100">
        <v>-1.96</v>
      </c>
      <c r="O468" s="97" t="s">
        <v>2492</v>
      </c>
      <c r="P468" s="97" t="s">
        <v>2163</v>
      </c>
      <c r="Q468" s="102"/>
      <c r="R468" s="100">
        <v>-2.72</v>
      </c>
      <c r="S468" s="102"/>
      <c r="T468" s="103">
        <v>3</v>
      </c>
      <c r="U468" s="103">
        <v>3</v>
      </c>
      <c r="V468" s="104">
        <v>4.3</v>
      </c>
      <c r="W468" s="105">
        <v>0.76</v>
      </c>
      <c r="X468" s="106">
        <v>200</v>
      </c>
      <c r="Y468" s="104">
        <v>1.3</v>
      </c>
      <c r="Z468" s="105">
        <v>0.23</v>
      </c>
      <c r="AA468" s="106">
        <v>60</v>
      </c>
    </row>
    <row r="469" spans="1:27" ht="15.75" customHeight="1" x14ac:dyDescent="0.25">
      <c r="A469" s="96" t="s">
        <v>2490</v>
      </c>
      <c r="B469" s="96" t="s">
        <v>2493</v>
      </c>
      <c r="C469" s="96" t="s">
        <v>2164</v>
      </c>
      <c r="F469" s="97" t="s">
        <v>2164</v>
      </c>
      <c r="G469" s="98">
        <v>41</v>
      </c>
      <c r="H469" s="98">
        <v>6.6</v>
      </c>
      <c r="I469" s="98">
        <v>6.6</v>
      </c>
      <c r="J469" s="99">
        <v>0.8</v>
      </c>
      <c r="K469" s="99">
        <v>1.58</v>
      </c>
      <c r="L469" s="100">
        <v>-1.96</v>
      </c>
      <c r="M469" s="101">
        <v>43282</v>
      </c>
      <c r="N469" s="100">
        <v>-1.96</v>
      </c>
      <c r="O469" s="97" t="s">
        <v>2492</v>
      </c>
      <c r="P469" s="97" t="s">
        <v>2164</v>
      </c>
      <c r="Q469" s="102"/>
      <c r="R469" s="100">
        <v>-2.72</v>
      </c>
      <c r="S469" s="102"/>
      <c r="T469" s="103">
        <v>3</v>
      </c>
      <c r="U469" s="103">
        <v>3</v>
      </c>
      <c r="V469" s="104">
        <v>3.2</v>
      </c>
      <c r="W469" s="105">
        <v>0.49</v>
      </c>
      <c r="X469" s="106">
        <v>131</v>
      </c>
      <c r="Y469" s="104">
        <v>0</v>
      </c>
      <c r="Z469" s="105">
        <v>0.01</v>
      </c>
      <c r="AA469" s="106">
        <v>0</v>
      </c>
    </row>
    <row r="470" spans="1:27" ht="15.75" customHeight="1" x14ac:dyDescent="0.25">
      <c r="A470" s="96" t="s">
        <v>2490</v>
      </c>
      <c r="B470" s="96" t="s">
        <v>2493</v>
      </c>
      <c r="C470" s="96" t="s">
        <v>2102</v>
      </c>
      <c r="F470" s="97" t="s">
        <v>2102</v>
      </c>
      <c r="G470" s="98">
        <v>19</v>
      </c>
      <c r="H470" s="98">
        <v>2.2000000000000002</v>
      </c>
      <c r="I470" s="98">
        <v>2.2000000000000002</v>
      </c>
      <c r="J470" s="99">
        <v>0.28000000000000003</v>
      </c>
      <c r="K470" s="99">
        <v>1.08</v>
      </c>
      <c r="L470" s="100">
        <v>-1.93</v>
      </c>
      <c r="M470" s="101">
        <v>43282</v>
      </c>
      <c r="N470" s="100">
        <v>-1.93</v>
      </c>
      <c r="O470" s="97" t="s">
        <v>2492</v>
      </c>
      <c r="P470" s="97" t="s">
        <v>2102</v>
      </c>
      <c r="Q470" s="102"/>
      <c r="R470" s="100">
        <v>-2.3199999999999998</v>
      </c>
      <c r="S470" s="102"/>
      <c r="T470" s="103">
        <v>2</v>
      </c>
      <c r="U470" s="103">
        <v>2</v>
      </c>
      <c r="V470" s="104">
        <v>1.3</v>
      </c>
      <c r="W470" s="105">
        <v>0.6</v>
      </c>
      <c r="X470" s="106">
        <v>25</v>
      </c>
      <c r="Y470" s="104">
        <v>0.1</v>
      </c>
      <c r="Z470" s="105">
        <v>0.04</v>
      </c>
      <c r="AA470" s="106">
        <v>2</v>
      </c>
    </row>
    <row r="471" spans="1:27" ht="15.75" customHeight="1" x14ac:dyDescent="0.25">
      <c r="A471" s="96" t="s">
        <v>2490</v>
      </c>
      <c r="B471" s="96" t="s">
        <v>2493</v>
      </c>
      <c r="C471" s="96" t="s">
        <v>2095</v>
      </c>
      <c r="F471" s="97" t="s">
        <v>2095</v>
      </c>
      <c r="G471" s="98">
        <v>37</v>
      </c>
      <c r="H471" s="98">
        <v>8</v>
      </c>
      <c r="I471" s="98">
        <v>8</v>
      </c>
      <c r="J471" s="99">
        <v>0.88</v>
      </c>
      <c r="K471" s="99">
        <v>1.56</v>
      </c>
      <c r="L471" s="100">
        <v>-1.93</v>
      </c>
      <c r="M471" s="101">
        <v>43282</v>
      </c>
      <c r="N471" s="100">
        <v>-1.93</v>
      </c>
      <c r="O471" s="97" t="s">
        <v>2492</v>
      </c>
      <c r="P471" s="97" t="s">
        <v>2095</v>
      </c>
      <c r="Q471" s="102"/>
      <c r="R471" s="100">
        <v>-2.72</v>
      </c>
      <c r="S471" s="102"/>
      <c r="T471" s="103">
        <v>3</v>
      </c>
      <c r="U471" s="103">
        <v>3</v>
      </c>
      <c r="V471" s="104">
        <v>3.6</v>
      </c>
      <c r="W471" s="105">
        <v>0.45</v>
      </c>
      <c r="X471" s="106">
        <v>133</v>
      </c>
      <c r="Y471" s="104">
        <v>0.3</v>
      </c>
      <c r="Z471" s="105">
        <v>0.03</v>
      </c>
      <c r="AA471" s="106">
        <v>11</v>
      </c>
    </row>
    <row r="472" spans="1:27" ht="15.75" customHeight="1" x14ac:dyDescent="0.25">
      <c r="A472" s="96" t="s">
        <v>2490</v>
      </c>
      <c r="B472" s="96" t="s">
        <v>2493</v>
      </c>
      <c r="C472" s="96" t="s">
        <v>2096</v>
      </c>
      <c r="F472" s="97" t="s">
        <v>2096</v>
      </c>
      <c r="G472" s="98">
        <v>47</v>
      </c>
      <c r="H472" s="98">
        <v>8.5</v>
      </c>
      <c r="I472" s="98">
        <v>8.5</v>
      </c>
      <c r="J472" s="99">
        <v>0.93</v>
      </c>
      <c r="K472" s="99">
        <v>1.84</v>
      </c>
      <c r="L472" s="100">
        <v>-1.93</v>
      </c>
      <c r="M472" s="101">
        <v>43282</v>
      </c>
      <c r="N472" s="100">
        <v>-1.93</v>
      </c>
      <c r="O472" s="97" t="s">
        <v>2492</v>
      </c>
      <c r="P472" s="97" t="s">
        <v>2096</v>
      </c>
      <c r="Q472" s="102"/>
      <c r="R472" s="100">
        <v>-2.72</v>
      </c>
      <c r="S472" s="102"/>
      <c r="T472" s="103">
        <v>3</v>
      </c>
      <c r="U472" s="103">
        <v>3</v>
      </c>
      <c r="V472" s="104">
        <v>3.5</v>
      </c>
      <c r="W472" s="105">
        <v>0.41</v>
      </c>
      <c r="X472" s="106">
        <v>165</v>
      </c>
      <c r="Y472" s="104">
        <v>0.1</v>
      </c>
      <c r="Z472" s="105">
        <v>0.01</v>
      </c>
      <c r="AA472" s="106">
        <v>5</v>
      </c>
    </row>
    <row r="473" spans="1:27" ht="15.75" customHeight="1" x14ac:dyDescent="0.25">
      <c r="A473" s="96" t="s">
        <v>2490</v>
      </c>
      <c r="B473" s="96" t="s">
        <v>2493</v>
      </c>
      <c r="C473" s="96" t="s">
        <v>2129</v>
      </c>
      <c r="F473" s="97" t="s">
        <v>2129</v>
      </c>
      <c r="G473" s="98">
        <v>38</v>
      </c>
      <c r="H473" s="98">
        <v>6.8</v>
      </c>
      <c r="I473" s="98">
        <v>6.8</v>
      </c>
      <c r="J473" s="99">
        <v>1.0900000000000001</v>
      </c>
      <c r="K473" s="99">
        <v>1.68</v>
      </c>
      <c r="L473" s="100">
        <v>-1.94</v>
      </c>
      <c r="M473" s="101">
        <v>43282</v>
      </c>
      <c r="N473" s="100">
        <v>-1.94</v>
      </c>
      <c r="O473" s="97" t="s">
        <v>2492</v>
      </c>
      <c r="P473" s="97" t="s">
        <v>2129</v>
      </c>
      <c r="Q473" s="102"/>
      <c r="R473" s="100">
        <v>-2.72</v>
      </c>
      <c r="S473" s="102"/>
      <c r="T473" s="103">
        <v>3</v>
      </c>
      <c r="U473" s="103">
        <v>3</v>
      </c>
      <c r="V473" s="104">
        <v>2.2999999999999998</v>
      </c>
      <c r="W473" s="105">
        <v>0.34</v>
      </c>
      <c r="X473" s="106">
        <v>87</v>
      </c>
      <c r="Y473" s="104">
        <v>0</v>
      </c>
      <c r="Z473" s="105">
        <v>0.01</v>
      </c>
      <c r="AA473" s="106">
        <v>0</v>
      </c>
    </row>
    <row r="474" spans="1:27" ht="15.75" customHeight="1" x14ac:dyDescent="0.25">
      <c r="A474" s="96" t="s">
        <v>2490</v>
      </c>
      <c r="B474" s="96" t="s">
        <v>2493</v>
      </c>
      <c r="C474" s="96" t="s">
        <v>2055</v>
      </c>
      <c r="F474" s="97" t="s">
        <v>2055</v>
      </c>
      <c r="G474" s="98">
        <v>9</v>
      </c>
      <c r="H474" s="98">
        <v>4</v>
      </c>
      <c r="I474" s="98">
        <v>4</v>
      </c>
      <c r="J474" s="99">
        <v>0.57999999999999996</v>
      </c>
      <c r="K474" s="99">
        <v>1.1100000000000001</v>
      </c>
      <c r="L474" s="100">
        <v>-1.94</v>
      </c>
      <c r="M474" s="101">
        <v>43282</v>
      </c>
      <c r="N474" s="100">
        <v>-1.94</v>
      </c>
      <c r="O474" s="97" t="s">
        <v>2492</v>
      </c>
      <c r="P474" s="97" t="s">
        <v>2055</v>
      </c>
      <c r="Q474" s="102"/>
      <c r="R474" s="100">
        <v>-2.4700000000000002</v>
      </c>
      <c r="S474" s="102"/>
      <c r="T474" s="103">
        <v>3</v>
      </c>
      <c r="U474" s="103">
        <v>3</v>
      </c>
      <c r="V474" s="104">
        <v>1.4</v>
      </c>
      <c r="W474" s="105">
        <v>0.34</v>
      </c>
      <c r="X474" s="106">
        <v>13</v>
      </c>
      <c r="Y474" s="104">
        <v>0</v>
      </c>
      <c r="Z474" s="105">
        <v>0</v>
      </c>
      <c r="AA474" s="106">
        <v>0</v>
      </c>
    </row>
    <row r="475" spans="1:27" ht="15.75" customHeight="1" x14ac:dyDescent="0.25">
      <c r="A475" s="96" t="s">
        <v>2490</v>
      </c>
      <c r="B475" s="96" t="s">
        <v>2493</v>
      </c>
      <c r="C475" s="96" t="s">
        <v>2062</v>
      </c>
      <c r="F475" s="97" t="s">
        <v>2062</v>
      </c>
      <c r="G475" s="98">
        <v>18</v>
      </c>
      <c r="H475" s="98">
        <v>8</v>
      </c>
      <c r="I475" s="98">
        <v>8</v>
      </c>
      <c r="J475" s="99">
        <v>0.89</v>
      </c>
      <c r="K475" s="99">
        <v>1.38</v>
      </c>
      <c r="L475" s="100">
        <v>-1.94</v>
      </c>
      <c r="M475" s="101">
        <v>43282</v>
      </c>
      <c r="N475" s="100">
        <v>-1.94</v>
      </c>
      <c r="O475" s="97" t="s">
        <v>2492</v>
      </c>
      <c r="P475" s="97" t="s">
        <v>2062</v>
      </c>
      <c r="Q475" s="102"/>
      <c r="R475" s="100">
        <v>-2.72</v>
      </c>
      <c r="S475" s="102"/>
      <c r="T475" s="103">
        <v>3</v>
      </c>
      <c r="U475" s="103">
        <v>3</v>
      </c>
      <c r="V475" s="104">
        <v>3</v>
      </c>
      <c r="W475" s="105">
        <v>0.38</v>
      </c>
      <c r="X475" s="106">
        <v>54</v>
      </c>
      <c r="Y475" s="104">
        <v>0</v>
      </c>
      <c r="Z475" s="105">
        <v>0</v>
      </c>
      <c r="AA475" s="106">
        <v>0</v>
      </c>
    </row>
    <row r="476" spans="1:27" ht="15.75" customHeight="1" x14ac:dyDescent="0.25">
      <c r="A476" s="96" t="s">
        <v>2490</v>
      </c>
      <c r="B476" s="96" t="s">
        <v>2493</v>
      </c>
      <c r="C476" s="96" t="s">
        <v>2136</v>
      </c>
      <c r="F476" s="97" t="s">
        <v>2136</v>
      </c>
      <c r="G476" s="98">
        <v>41.5</v>
      </c>
      <c r="H476" s="98">
        <v>5.6</v>
      </c>
      <c r="I476" s="98">
        <v>5.6</v>
      </c>
      <c r="J476" s="99">
        <v>0.9</v>
      </c>
      <c r="K476" s="99">
        <v>1.1499999999999999</v>
      </c>
      <c r="L476" s="100">
        <v>-1.94</v>
      </c>
      <c r="M476" s="101">
        <v>43282</v>
      </c>
      <c r="N476" s="100">
        <v>-1.94</v>
      </c>
      <c r="O476" s="97" t="s">
        <v>2492</v>
      </c>
      <c r="P476" s="97" t="s">
        <v>2136</v>
      </c>
      <c r="Q476" s="102"/>
      <c r="R476" s="100">
        <v>-2.72</v>
      </c>
      <c r="S476" s="102"/>
      <c r="T476" s="103">
        <v>3</v>
      </c>
      <c r="U476" s="103">
        <v>3</v>
      </c>
      <c r="V476" s="104">
        <v>1.2</v>
      </c>
      <c r="W476" s="105">
        <v>0.21</v>
      </c>
      <c r="X476" s="106">
        <v>50</v>
      </c>
      <c r="Y476" s="104">
        <v>0</v>
      </c>
      <c r="Z476" s="105">
        <v>0</v>
      </c>
      <c r="AA476" s="106">
        <v>0</v>
      </c>
    </row>
    <row r="477" spans="1:27" ht="15.75" customHeight="1" x14ac:dyDescent="0.25">
      <c r="A477" s="96" t="s">
        <v>2490</v>
      </c>
      <c r="B477" s="96" t="s">
        <v>2493</v>
      </c>
      <c r="C477" s="96" t="s">
        <v>2069</v>
      </c>
      <c r="F477" s="97" t="s">
        <v>2069</v>
      </c>
      <c r="G477" s="98">
        <v>32</v>
      </c>
      <c r="H477" s="98">
        <v>5.8</v>
      </c>
      <c r="I477" s="98">
        <v>5.8</v>
      </c>
      <c r="J477" s="99">
        <v>0.92</v>
      </c>
      <c r="K477" s="99">
        <v>1.35</v>
      </c>
      <c r="L477" s="100">
        <v>-1.94</v>
      </c>
      <c r="M477" s="101">
        <v>43282</v>
      </c>
      <c r="N477" s="100">
        <v>-1.94</v>
      </c>
      <c r="O477" s="97" t="s">
        <v>2492</v>
      </c>
      <c r="P477" s="97" t="s">
        <v>2069</v>
      </c>
      <c r="Q477" s="102"/>
      <c r="R477" s="100">
        <v>-2.72</v>
      </c>
      <c r="S477" s="102"/>
      <c r="T477" s="103">
        <v>3</v>
      </c>
      <c r="U477" s="103">
        <v>3</v>
      </c>
      <c r="V477" s="104">
        <v>1.4</v>
      </c>
      <c r="W477" s="105">
        <v>0.25</v>
      </c>
      <c r="X477" s="106">
        <v>45</v>
      </c>
      <c r="Y477" s="104">
        <v>0</v>
      </c>
      <c r="Z477" s="105">
        <v>0</v>
      </c>
      <c r="AA477" s="106">
        <v>0</v>
      </c>
    </row>
    <row r="478" spans="1:27" ht="15.75" customHeight="1" x14ac:dyDescent="0.25">
      <c r="A478" s="96" t="s">
        <v>2490</v>
      </c>
      <c r="B478" s="96" t="s">
        <v>2493</v>
      </c>
      <c r="C478" s="96" t="s">
        <v>2070</v>
      </c>
      <c r="F478" s="97" t="s">
        <v>2070</v>
      </c>
      <c r="G478" s="98">
        <v>23.5</v>
      </c>
      <c r="H478" s="98">
        <v>5.7</v>
      </c>
      <c r="I478" s="98">
        <v>5.7</v>
      </c>
      <c r="J478" s="99">
        <v>0.83</v>
      </c>
      <c r="K478" s="99">
        <v>1.26</v>
      </c>
      <c r="L478" s="100">
        <v>-1.94</v>
      </c>
      <c r="M478" s="101">
        <v>43282</v>
      </c>
      <c r="N478" s="100">
        <v>-1.94</v>
      </c>
      <c r="O478" s="97" t="s">
        <v>2492</v>
      </c>
      <c r="P478" s="97" t="s">
        <v>2070</v>
      </c>
      <c r="Q478" s="102"/>
      <c r="R478" s="100">
        <v>-2.72</v>
      </c>
      <c r="S478" s="102"/>
      <c r="T478" s="103">
        <v>3</v>
      </c>
      <c r="U478" s="103">
        <v>3</v>
      </c>
      <c r="V478" s="104">
        <v>1.7</v>
      </c>
      <c r="W478" s="105">
        <v>0.28999999999999998</v>
      </c>
      <c r="X478" s="106">
        <v>40</v>
      </c>
      <c r="Y478" s="104">
        <v>0</v>
      </c>
      <c r="Z478" s="105">
        <v>0</v>
      </c>
      <c r="AA478" s="106">
        <v>0</v>
      </c>
    </row>
    <row r="479" spans="1:27" ht="15.75" customHeight="1" x14ac:dyDescent="0.25">
      <c r="A479" s="96" t="s">
        <v>2490</v>
      </c>
      <c r="B479" s="96" t="s">
        <v>2493</v>
      </c>
      <c r="C479" s="96" t="s">
        <v>2130</v>
      </c>
      <c r="F479" s="97" t="s">
        <v>2130</v>
      </c>
      <c r="G479" s="98">
        <v>16.5</v>
      </c>
      <c r="H479" s="98">
        <v>15</v>
      </c>
      <c r="I479" s="98">
        <v>15</v>
      </c>
      <c r="J479" s="99">
        <v>0.68</v>
      </c>
      <c r="K479" s="99">
        <v>1.1000000000000001</v>
      </c>
      <c r="L479" s="100">
        <v>-1.94</v>
      </c>
      <c r="M479" s="101">
        <v>43282</v>
      </c>
      <c r="N479" s="100">
        <v>-1.94</v>
      </c>
      <c r="O479" s="97" t="s">
        <v>2492</v>
      </c>
      <c r="P479" s="97" t="s">
        <v>2130</v>
      </c>
      <c r="Q479" s="102"/>
      <c r="R479" s="100">
        <v>-2.72</v>
      </c>
      <c r="S479" s="102"/>
      <c r="T479" s="103">
        <v>3</v>
      </c>
      <c r="U479" s="103">
        <v>3</v>
      </c>
      <c r="V479" s="104">
        <v>4.8</v>
      </c>
      <c r="W479" s="105">
        <v>0.32</v>
      </c>
      <c r="X479" s="106">
        <v>79</v>
      </c>
      <c r="Y479" s="104">
        <v>2.4</v>
      </c>
      <c r="Z479" s="105">
        <v>0.16</v>
      </c>
      <c r="AA479" s="106">
        <v>40</v>
      </c>
    </row>
    <row r="480" spans="1:27" ht="15.75" customHeight="1" x14ac:dyDescent="0.25">
      <c r="A480" s="96" t="s">
        <v>2490</v>
      </c>
      <c r="B480" s="96" t="s">
        <v>2493</v>
      </c>
      <c r="C480" s="96" t="s">
        <v>2131</v>
      </c>
      <c r="F480" s="97" t="s">
        <v>2131</v>
      </c>
      <c r="G480" s="98">
        <v>19</v>
      </c>
      <c r="H480" s="98">
        <v>7.1</v>
      </c>
      <c r="I480" s="98">
        <v>7.1</v>
      </c>
      <c r="J480" s="99">
        <v>0.74</v>
      </c>
      <c r="K480" s="99">
        <v>1.33</v>
      </c>
      <c r="L480" s="100">
        <v>-1.94</v>
      </c>
      <c r="M480" s="101">
        <v>43282</v>
      </c>
      <c r="N480" s="100">
        <v>-1.94</v>
      </c>
      <c r="O480" s="97" t="s">
        <v>2492</v>
      </c>
      <c r="P480" s="97" t="s">
        <v>2131</v>
      </c>
      <c r="Q480" s="102"/>
      <c r="R480" s="100">
        <v>-2.72</v>
      </c>
      <c r="S480" s="102"/>
      <c r="T480" s="103">
        <v>3</v>
      </c>
      <c r="U480" s="103">
        <v>3</v>
      </c>
      <c r="V480" s="104">
        <v>2.5</v>
      </c>
      <c r="W480" s="105">
        <v>0.36</v>
      </c>
      <c r="X480" s="106">
        <v>48</v>
      </c>
      <c r="Y480" s="104">
        <v>0.3</v>
      </c>
      <c r="Z480" s="105">
        <v>0.04</v>
      </c>
      <c r="AA480" s="106">
        <v>6</v>
      </c>
    </row>
    <row r="481" spans="1:27" ht="15.75" customHeight="1" x14ac:dyDescent="0.25">
      <c r="A481" s="96" t="s">
        <v>2490</v>
      </c>
      <c r="B481" s="96" t="s">
        <v>2493</v>
      </c>
      <c r="C481" s="96" t="s">
        <v>2128</v>
      </c>
      <c r="F481" s="97" t="s">
        <v>2128</v>
      </c>
      <c r="G481" s="98">
        <v>5</v>
      </c>
      <c r="H481" s="98">
        <v>13</v>
      </c>
      <c r="I481" s="98">
        <v>13</v>
      </c>
      <c r="J481" s="99">
        <v>1.05</v>
      </c>
      <c r="K481" s="99">
        <v>1.3</v>
      </c>
      <c r="L481" s="100">
        <v>-1.94</v>
      </c>
      <c r="M481" s="101">
        <v>43282</v>
      </c>
      <c r="N481" s="100">
        <v>-1.94</v>
      </c>
      <c r="O481" s="97" t="s">
        <v>2492</v>
      </c>
      <c r="P481" s="97" t="s">
        <v>2128</v>
      </c>
      <c r="Q481" s="102"/>
      <c r="R481" s="100">
        <v>-2.72</v>
      </c>
      <c r="S481" s="102"/>
      <c r="T481" s="103">
        <v>3</v>
      </c>
      <c r="U481" s="103">
        <v>3</v>
      </c>
      <c r="V481" s="104">
        <v>2.2000000000000002</v>
      </c>
      <c r="W481" s="105">
        <v>0.17</v>
      </c>
      <c r="X481" s="106">
        <v>11</v>
      </c>
      <c r="Y481" s="104">
        <v>0.6</v>
      </c>
      <c r="Z481" s="105">
        <v>0.05</v>
      </c>
      <c r="AA481" s="106">
        <v>3</v>
      </c>
    </row>
    <row r="482" spans="1:27" ht="15.75" customHeight="1" x14ac:dyDescent="0.25">
      <c r="A482" s="96" t="s">
        <v>2490</v>
      </c>
      <c r="B482" s="96" t="s">
        <v>2493</v>
      </c>
      <c r="C482" s="96" t="s">
        <v>2133</v>
      </c>
      <c r="F482" s="97" t="s">
        <v>2133</v>
      </c>
      <c r="G482" s="98">
        <v>52</v>
      </c>
      <c r="H482" s="98">
        <v>6.1</v>
      </c>
      <c r="I482" s="98">
        <v>6.1</v>
      </c>
      <c r="J482" s="99">
        <v>0.9</v>
      </c>
      <c r="K482" s="99">
        <v>1.45</v>
      </c>
      <c r="L482" s="100">
        <v>-1.94</v>
      </c>
      <c r="M482" s="101">
        <v>43282</v>
      </c>
      <c r="N482" s="100">
        <v>-1.94</v>
      </c>
      <c r="O482" s="97" t="s">
        <v>2492</v>
      </c>
      <c r="P482" s="97" t="s">
        <v>2133</v>
      </c>
      <c r="Q482" s="102"/>
      <c r="R482" s="100">
        <v>-2.72</v>
      </c>
      <c r="S482" s="102"/>
      <c r="T482" s="103">
        <v>3</v>
      </c>
      <c r="U482" s="103">
        <v>3</v>
      </c>
      <c r="V482" s="104">
        <v>2.4</v>
      </c>
      <c r="W482" s="105">
        <v>0.39</v>
      </c>
      <c r="X482" s="106">
        <v>125</v>
      </c>
      <c r="Y482" s="104">
        <v>0.1</v>
      </c>
      <c r="Z482" s="105">
        <v>0.02</v>
      </c>
      <c r="AA482" s="106">
        <v>5</v>
      </c>
    </row>
    <row r="483" spans="1:27" ht="15.75" customHeight="1" x14ac:dyDescent="0.25">
      <c r="A483" s="96" t="s">
        <v>2490</v>
      </c>
      <c r="B483" s="96" t="s">
        <v>2493</v>
      </c>
      <c r="C483" s="96" t="s">
        <v>2066</v>
      </c>
      <c r="F483" s="97" t="s">
        <v>2066</v>
      </c>
      <c r="G483" s="98">
        <v>50</v>
      </c>
      <c r="H483" s="98">
        <v>5.7</v>
      </c>
      <c r="I483" s="98">
        <v>5.7</v>
      </c>
      <c r="J483" s="99">
        <v>0.9</v>
      </c>
      <c r="K483" s="99">
        <v>1.5</v>
      </c>
      <c r="L483" s="100">
        <v>-1.94</v>
      </c>
      <c r="M483" s="101">
        <v>43282</v>
      </c>
      <c r="N483" s="100">
        <v>-1.94</v>
      </c>
      <c r="O483" s="97" t="s">
        <v>2492</v>
      </c>
      <c r="P483" s="97" t="s">
        <v>2066</v>
      </c>
      <c r="Q483" s="102"/>
      <c r="R483" s="100">
        <v>-2.72</v>
      </c>
      <c r="S483" s="102"/>
      <c r="T483" s="103">
        <v>3</v>
      </c>
      <c r="U483" s="103">
        <v>3</v>
      </c>
      <c r="V483" s="104">
        <v>2.6</v>
      </c>
      <c r="W483" s="105">
        <v>0.45</v>
      </c>
      <c r="X483" s="106">
        <v>130</v>
      </c>
      <c r="Y483" s="104">
        <v>0</v>
      </c>
      <c r="Z483" s="105">
        <v>0</v>
      </c>
      <c r="AA483" s="106">
        <v>0</v>
      </c>
    </row>
    <row r="484" spans="1:27" ht="15.75" customHeight="1" x14ac:dyDescent="0.25">
      <c r="A484" s="96" t="s">
        <v>2490</v>
      </c>
      <c r="B484" s="96" t="s">
        <v>2493</v>
      </c>
      <c r="C484" s="96" t="s">
        <v>2067</v>
      </c>
      <c r="F484" s="97" t="s">
        <v>2067</v>
      </c>
      <c r="G484" s="98">
        <v>17</v>
      </c>
      <c r="H484" s="98">
        <v>7.4</v>
      </c>
      <c r="I484" s="98">
        <v>7.4</v>
      </c>
      <c r="J484" s="99">
        <v>0.88</v>
      </c>
      <c r="K484" s="99">
        <v>1.44</v>
      </c>
      <c r="L484" s="100">
        <v>-1.94</v>
      </c>
      <c r="M484" s="101">
        <v>43282</v>
      </c>
      <c r="N484" s="100">
        <v>-1.94</v>
      </c>
      <c r="O484" s="97" t="s">
        <v>2492</v>
      </c>
      <c r="P484" s="97" t="s">
        <v>2067</v>
      </c>
      <c r="Q484" s="102"/>
      <c r="R484" s="100">
        <v>-2.72</v>
      </c>
      <c r="S484" s="102"/>
      <c r="T484" s="103">
        <v>3</v>
      </c>
      <c r="U484" s="103">
        <v>3</v>
      </c>
      <c r="V484" s="104">
        <v>2.5</v>
      </c>
      <c r="W484" s="105">
        <v>0.33</v>
      </c>
      <c r="X484" s="106">
        <v>43</v>
      </c>
      <c r="Y484" s="104">
        <v>0</v>
      </c>
      <c r="Z484" s="105">
        <v>0</v>
      </c>
      <c r="AA484" s="106">
        <v>0</v>
      </c>
    </row>
    <row r="485" spans="1:27" ht="15.75" customHeight="1" x14ac:dyDescent="0.25">
      <c r="A485" s="96" t="s">
        <v>2490</v>
      </c>
      <c r="B485" s="96" t="s">
        <v>2493</v>
      </c>
      <c r="C485" s="96" t="s">
        <v>2068</v>
      </c>
      <c r="F485" s="97" t="s">
        <v>2068</v>
      </c>
      <c r="G485" s="98">
        <v>45.5</v>
      </c>
      <c r="H485" s="98">
        <v>5.6</v>
      </c>
      <c r="I485" s="98">
        <v>5.6</v>
      </c>
      <c r="J485" s="99">
        <v>0.8</v>
      </c>
      <c r="K485" s="99">
        <v>1.43</v>
      </c>
      <c r="L485" s="100">
        <v>-1.94</v>
      </c>
      <c r="M485" s="101">
        <v>43282</v>
      </c>
      <c r="N485" s="100">
        <v>-1.94</v>
      </c>
      <c r="O485" s="97" t="s">
        <v>2492</v>
      </c>
      <c r="P485" s="97" t="s">
        <v>2068</v>
      </c>
      <c r="Q485" s="102"/>
      <c r="R485" s="100">
        <v>-2.72</v>
      </c>
      <c r="S485" s="102"/>
      <c r="T485" s="103">
        <v>3</v>
      </c>
      <c r="U485" s="103">
        <v>3</v>
      </c>
      <c r="V485" s="104">
        <v>1.9</v>
      </c>
      <c r="W485" s="105">
        <v>0.34</v>
      </c>
      <c r="X485" s="106">
        <v>86</v>
      </c>
      <c r="Y485" s="104">
        <v>0</v>
      </c>
      <c r="Z485" s="105">
        <v>0</v>
      </c>
      <c r="AA485" s="106">
        <v>0</v>
      </c>
    </row>
    <row r="486" spans="1:27" ht="15.75" customHeight="1" x14ac:dyDescent="0.25">
      <c r="A486" s="96" t="s">
        <v>2490</v>
      </c>
      <c r="B486" s="96" t="s">
        <v>2493</v>
      </c>
      <c r="C486" s="96" t="s">
        <v>2081</v>
      </c>
      <c r="F486" s="97" t="s">
        <v>2081</v>
      </c>
      <c r="G486" s="98">
        <v>31.5</v>
      </c>
      <c r="H486" s="98">
        <v>5.4</v>
      </c>
      <c r="I486" s="98">
        <v>5.4</v>
      </c>
      <c r="J486" s="99">
        <v>0.88</v>
      </c>
      <c r="K486" s="99">
        <v>1.58</v>
      </c>
      <c r="L486" s="100">
        <v>-1.94</v>
      </c>
      <c r="M486" s="101">
        <v>43282</v>
      </c>
      <c r="N486" s="100">
        <v>-1.94</v>
      </c>
      <c r="O486" s="97" t="s">
        <v>2492</v>
      </c>
      <c r="P486" s="97" t="s">
        <v>2081</v>
      </c>
      <c r="Q486" s="102"/>
      <c r="R486" s="100">
        <v>-2.72</v>
      </c>
      <c r="S486" s="102"/>
      <c r="T486" s="103">
        <v>3</v>
      </c>
      <c r="U486" s="103">
        <v>3</v>
      </c>
      <c r="V486" s="104">
        <v>2</v>
      </c>
      <c r="W486" s="105">
        <v>0.38</v>
      </c>
      <c r="X486" s="106">
        <v>63</v>
      </c>
      <c r="Y486" s="104">
        <v>0</v>
      </c>
      <c r="Z486" s="105">
        <v>0</v>
      </c>
      <c r="AA486" s="106">
        <v>0</v>
      </c>
    </row>
    <row r="487" spans="1:27" ht="15.75" customHeight="1" x14ac:dyDescent="0.25">
      <c r="A487" s="96" t="s">
        <v>2490</v>
      </c>
      <c r="B487" s="96" t="s">
        <v>2493</v>
      </c>
      <c r="C487" s="96" t="s">
        <v>2082</v>
      </c>
      <c r="F487" s="97" t="s">
        <v>2082</v>
      </c>
      <c r="G487" s="98">
        <v>22</v>
      </c>
      <c r="H487" s="98">
        <v>7.5</v>
      </c>
      <c r="I487" s="98">
        <v>7.5</v>
      </c>
      <c r="J487" s="99">
        <v>0.9</v>
      </c>
      <c r="K487" s="99">
        <v>1.1299999999999999</v>
      </c>
      <c r="L487" s="100">
        <v>-1.94</v>
      </c>
      <c r="M487" s="101">
        <v>43282</v>
      </c>
      <c r="N487" s="100">
        <v>-1.94</v>
      </c>
      <c r="O487" s="97" t="s">
        <v>2492</v>
      </c>
      <c r="P487" s="97" t="s">
        <v>2082</v>
      </c>
      <c r="Q487" s="102"/>
      <c r="R487" s="100">
        <v>-2.72</v>
      </c>
      <c r="S487" s="102"/>
      <c r="T487" s="103">
        <v>3</v>
      </c>
      <c r="U487" s="103">
        <v>3</v>
      </c>
      <c r="V487" s="104">
        <v>1.3</v>
      </c>
      <c r="W487" s="105">
        <v>0.17</v>
      </c>
      <c r="X487" s="106">
        <v>29</v>
      </c>
      <c r="Y487" s="104">
        <v>0.2</v>
      </c>
      <c r="Z487" s="105">
        <v>0.02</v>
      </c>
      <c r="AA487" s="106">
        <v>4</v>
      </c>
    </row>
    <row r="488" spans="1:27" ht="15.75" customHeight="1" x14ac:dyDescent="0.25">
      <c r="A488" s="96" t="s">
        <v>2490</v>
      </c>
      <c r="B488" s="96" t="s">
        <v>2493</v>
      </c>
      <c r="C488" s="96" t="s">
        <v>2072</v>
      </c>
      <c r="F488" s="97" t="s">
        <v>2072</v>
      </c>
      <c r="G488" s="98">
        <v>60.5</v>
      </c>
      <c r="H488" s="98">
        <v>12.3</v>
      </c>
      <c r="I488" s="98">
        <v>12.3</v>
      </c>
      <c r="J488" s="99">
        <v>1.1000000000000001</v>
      </c>
      <c r="K488" s="99">
        <v>2.08</v>
      </c>
      <c r="L488" s="100">
        <v>-1.94</v>
      </c>
      <c r="M488" s="101">
        <v>43282</v>
      </c>
      <c r="N488" s="100">
        <v>-1.94</v>
      </c>
      <c r="O488" s="97" t="s">
        <v>2492</v>
      </c>
      <c r="P488" s="97" t="s">
        <v>2072</v>
      </c>
      <c r="Q488" s="102"/>
      <c r="R488" s="100">
        <v>-2.72</v>
      </c>
      <c r="S488" s="102"/>
      <c r="T488" s="103">
        <v>3</v>
      </c>
      <c r="U488" s="103">
        <v>3</v>
      </c>
      <c r="V488" s="104">
        <v>8.4</v>
      </c>
      <c r="W488" s="105">
        <v>0.69</v>
      </c>
      <c r="X488" s="106">
        <v>508</v>
      </c>
      <c r="Y488" s="104">
        <v>0</v>
      </c>
      <c r="Z488" s="105">
        <v>0</v>
      </c>
      <c r="AA488" s="106">
        <v>0</v>
      </c>
    </row>
    <row r="489" spans="1:27" ht="15.75" customHeight="1" x14ac:dyDescent="0.25">
      <c r="A489" s="96" t="s">
        <v>2490</v>
      </c>
      <c r="B489" s="96" t="s">
        <v>2493</v>
      </c>
      <c r="C489" s="96" t="s">
        <v>2073</v>
      </c>
      <c r="F489" s="97" t="s">
        <v>2073</v>
      </c>
      <c r="G489" s="98">
        <v>57.5</v>
      </c>
      <c r="H489" s="98">
        <v>15.2</v>
      </c>
      <c r="I489" s="98">
        <v>15.2</v>
      </c>
      <c r="J489" s="99">
        <v>1.05</v>
      </c>
      <c r="K489" s="99">
        <v>2.2000000000000002</v>
      </c>
      <c r="L489" s="100">
        <v>-1.94</v>
      </c>
      <c r="M489" s="101">
        <v>43282</v>
      </c>
      <c r="N489" s="100">
        <v>-1.94</v>
      </c>
      <c r="O489" s="97" t="s">
        <v>2492</v>
      </c>
      <c r="P489" s="97" t="s">
        <v>2073</v>
      </c>
      <c r="Q489" s="102"/>
      <c r="R489" s="100">
        <v>-2.72</v>
      </c>
      <c r="S489" s="102"/>
      <c r="T489" s="103">
        <v>3</v>
      </c>
      <c r="U489" s="103">
        <v>3</v>
      </c>
      <c r="V489" s="104">
        <v>8.8000000000000007</v>
      </c>
      <c r="W489" s="105">
        <v>0.57999999999999996</v>
      </c>
      <c r="X489" s="106">
        <v>506</v>
      </c>
      <c r="Y489" s="104">
        <v>0</v>
      </c>
      <c r="Z489" s="105">
        <v>0</v>
      </c>
      <c r="AA489" s="106">
        <v>0</v>
      </c>
    </row>
    <row r="490" spans="1:27" ht="15.75" customHeight="1" x14ac:dyDescent="0.25">
      <c r="A490" s="96" t="s">
        <v>2490</v>
      </c>
      <c r="B490" s="96" t="s">
        <v>2493</v>
      </c>
      <c r="C490" s="96" t="s">
        <v>2074</v>
      </c>
      <c r="F490" s="97" t="s">
        <v>2074</v>
      </c>
      <c r="G490" s="98">
        <v>50</v>
      </c>
      <c r="H490" s="98">
        <v>11.8</v>
      </c>
      <c r="I490" s="98">
        <v>11.8</v>
      </c>
      <c r="J490" s="99">
        <v>0.94</v>
      </c>
      <c r="K490" s="99">
        <v>1.38</v>
      </c>
      <c r="L490" s="100">
        <v>-1.94</v>
      </c>
      <c r="M490" s="101">
        <v>43282</v>
      </c>
      <c r="N490" s="100">
        <v>-1.94</v>
      </c>
      <c r="O490" s="97" t="s">
        <v>2492</v>
      </c>
      <c r="P490" s="97" t="s">
        <v>2074</v>
      </c>
      <c r="Q490" s="102"/>
      <c r="R490" s="100">
        <v>-2.72</v>
      </c>
      <c r="S490" s="102"/>
      <c r="T490" s="103">
        <v>3</v>
      </c>
      <c r="U490" s="103">
        <v>3</v>
      </c>
      <c r="V490" s="104">
        <v>2.9</v>
      </c>
      <c r="W490" s="105">
        <v>0.25</v>
      </c>
      <c r="X490" s="106">
        <v>145</v>
      </c>
      <c r="Y490" s="104">
        <v>0</v>
      </c>
      <c r="Z490" s="105">
        <v>0</v>
      </c>
      <c r="AA490" s="106">
        <v>0</v>
      </c>
    </row>
    <row r="491" spans="1:27" ht="15.75" customHeight="1" x14ac:dyDescent="0.25">
      <c r="A491" s="96" t="s">
        <v>2490</v>
      </c>
      <c r="B491" s="96" t="s">
        <v>2493</v>
      </c>
      <c r="C491" s="96" t="s">
        <v>2075</v>
      </c>
      <c r="F491" s="97" t="s">
        <v>2075</v>
      </c>
      <c r="G491" s="98">
        <v>47</v>
      </c>
      <c r="H491" s="98">
        <v>8.3000000000000007</v>
      </c>
      <c r="I491" s="98">
        <v>8.3000000000000007</v>
      </c>
      <c r="J491" s="99">
        <v>0.93</v>
      </c>
      <c r="K491" s="99">
        <v>1.73</v>
      </c>
      <c r="L491" s="100">
        <v>-1.94</v>
      </c>
      <c r="M491" s="101">
        <v>43282</v>
      </c>
      <c r="N491" s="100">
        <v>-1.94</v>
      </c>
      <c r="O491" s="97" t="s">
        <v>2492</v>
      </c>
      <c r="P491" s="97" t="s">
        <v>2075</v>
      </c>
      <c r="Q491" s="102"/>
      <c r="R491" s="100">
        <v>-2.72</v>
      </c>
      <c r="S491" s="102"/>
      <c r="T491" s="103">
        <v>3</v>
      </c>
      <c r="U491" s="103">
        <v>3</v>
      </c>
      <c r="V491" s="104">
        <v>3.4</v>
      </c>
      <c r="W491" s="105">
        <v>0.41</v>
      </c>
      <c r="X491" s="106">
        <v>160</v>
      </c>
      <c r="Y491" s="104">
        <v>0</v>
      </c>
      <c r="Z491" s="105">
        <v>0</v>
      </c>
      <c r="AA491" s="106">
        <v>0</v>
      </c>
    </row>
    <row r="492" spans="1:27" ht="15.75" customHeight="1" x14ac:dyDescent="0.25">
      <c r="A492" s="96" t="s">
        <v>2490</v>
      </c>
      <c r="B492" s="96" t="s">
        <v>2493</v>
      </c>
      <c r="C492" s="96" t="s">
        <v>2076</v>
      </c>
      <c r="F492" s="97" t="s">
        <v>2076</v>
      </c>
      <c r="G492" s="98">
        <v>28</v>
      </c>
      <c r="H492" s="98">
        <v>6.9</v>
      </c>
      <c r="I492" s="98">
        <v>6.9</v>
      </c>
      <c r="J492" s="99">
        <v>0.85</v>
      </c>
      <c r="K492" s="99">
        <v>1.7</v>
      </c>
      <c r="L492" s="100">
        <v>-1.94</v>
      </c>
      <c r="M492" s="101">
        <v>43282</v>
      </c>
      <c r="N492" s="100">
        <v>-1.94</v>
      </c>
      <c r="O492" s="97" t="s">
        <v>2492</v>
      </c>
      <c r="P492" s="97" t="s">
        <v>2076</v>
      </c>
      <c r="Q492" s="102"/>
      <c r="R492" s="100">
        <v>-2.72</v>
      </c>
      <c r="S492" s="102"/>
      <c r="T492" s="103">
        <v>3</v>
      </c>
      <c r="U492" s="103">
        <v>3</v>
      </c>
      <c r="V492" s="104">
        <v>2.4</v>
      </c>
      <c r="W492" s="105">
        <v>0.34</v>
      </c>
      <c r="X492" s="106">
        <v>67</v>
      </c>
      <c r="Y492" s="104">
        <v>0</v>
      </c>
      <c r="Z492" s="105">
        <v>0</v>
      </c>
      <c r="AA492" s="106">
        <v>0</v>
      </c>
    </row>
    <row r="493" spans="1:27" ht="15.75" customHeight="1" x14ac:dyDescent="0.25">
      <c r="A493" s="96" t="s">
        <v>2490</v>
      </c>
      <c r="B493" s="96" t="s">
        <v>2493</v>
      </c>
      <c r="C493" s="96" t="s">
        <v>2077</v>
      </c>
      <c r="F493" s="97" t="s">
        <v>2077</v>
      </c>
      <c r="G493" s="98">
        <v>36</v>
      </c>
      <c r="H493" s="98">
        <v>10</v>
      </c>
      <c r="I493" s="98">
        <v>10</v>
      </c>
      <c r="J493" s="99">
        <v>1</v>
      </c>
      <c r="K493" s="99">
        <v>1.83</v>
      </c>
      <c r="L493" s="100">
        <v>-1.94</v>
      </c>
      <c r="M493" s="101">
        <v>43282</v>
      </c>
      <c r="N493" s="100">
        <v>-1.94</v>
      </c>
      <c r="O493" s="97" t="s">
        <v>2492</v>
      </c>
      <c r="P493" s="97" t="s">
        <v>2077</v>
      </c>
      <c r="Q493" s="102"/>
      <c r="R493" s="100">
        <v>-2.72</v>
      </c>
      <c r="S493" s="102"/>
      <c r="T493" s="103">
        <v>3</v>
      </c>
      <c r="U493" s="103">
        <v>3</v>
      </c>
      <c r="V493" s="104">
        <v>4.7</v>
      </c>
      <c r="W493" s="105">
        <v>0.47</v>
      </c>
      <c r="X493" s="106">
        <v>169</v>
      </c>
      <c r="Y493" s="104">
        <v>0.4</v>
      </c>
      <c r="Z493" s="105">
        <v>0.04</v>
      </c>
      <c r="AA493" s="106">
        <v>14</v>
      </c>
    </row>
    <row r="494" spans="1:27" ht="15.75" customHeight="1" x14ac:dyDescent="0.25">
      <c r="A494" s="96" t="s">
        <v>2490</v>
      </c>
      <c r="B494" s="96" t="s">
        <v>2493</v>
      </c>
      <c r="C494" s="96" t="s">
        <v>2056</v>
      </c>
      <c r="F494" s="97" t="s">
        <v>2056</v>
      </c>
      <c r="G494" s="98">
        <v>47.5</v>
      </c>
      <c r="H494" s="98">
        <v>9</v>
      </c>
      <c r="I494" s="98">
        <v>9</v>
      </c>
      <c r="J494" s="99">
        <v>0.9</v>
      </c>
      <c r="K494" s="99">
        <v>1.3</v>
      </c>
      <c r="L494" s="100">
        <v>-1.94</v>
      </c>
      <c r="M494" s="101">
        <v>43282</v>
      </c>
      <c r="N494" s="100">
        <v>-1.94</v>
      </c>
      <c r="O494" s="97" t="s">
        <v>2492</v>
      </c>
      <c r="P494" s="97" t="s">
        <v>2056</v>
      </c>
      <c r="Q494" s="102"/>
      <c r="R494" s="100">
        <v>-2.72</v>
      </c>
      <c r="S494" s="102"/>
      <c r="T494" s="103">
        <v>3</v>
      </c>
      <c r="U494" s="103">
        <v>3</v>
      </c>
      <c r="V494" s="104">
        <v>2.6</v>
      </c>
      <c r="W494" s="105">
        <v>0.28000000000000003</v>
      </c>
      <c r="X494" s="106">
        <v>124</v>
      </c>
      <c r="Y494" s="104">
        <v>0.2</v>
      </c>
      <c r="Z494" s="105">
        <v>0.02</v>
      </c>
      <c r="AA494" s="106">
        <v>10</v>
      </c>
    </row>
    <row r="495" spans="1:27" ht="15.75" customHeight="1" x14ac:dyDescent="0.25">
      <c r="A495" s="96" t="s">
        <v>2490</v>
      </c>
      <c r="B495" s="96" t="s">
        <v>2493</v>
      </c>
      <c r="C495" s="96" t="s">
        <v>2057</v>
      </c>
      <c r="F495" s="97" t="s">
        <v>2057</v>
      </c>
      <c r="G495" s="98">
        <v>50</v>
      </c>
      <c r="H495" s="98">
        <v>9.6999999999999993</v>
      </c>
      <c r="I495" s="98">
        <v>9.6999999999999993</v>
      </c>
      <c r="J495" s="99">
        <v>0.91</v>
      </c>
      <c r="K495" s="99">
        <v>1.32</v>
      </c>
      <c r="L495" s="100">
        <v>-1.94</v>
      </c>
      <c r="M495" s="101">
        <v>43282</v>
      </c>
      <c r="N495" s="100">
        <v>-1.94</v>
      </c>
      <c r="O495" s="97" t="s">
        <v>2492</v>
      </c>
      <c r="P495" s="97" t="s">
        <v>2057</v>
      </c>
      <c r="Q495" s="102"/>
      <c r="R495" s="100">
        <v>-2.72</v>
      </c>
      <c r="S495" s="102"/>
      <c r="T495" s="103">
        <v>3</v>
      </c>
      <c r="U495" s="103">
        <v>3</v>
      </c>
      <c r="V495" s="104">
        <v>2.2000000000000002</v>
      </c>
      <c r="W495" s="105">
        <v>0.23</v>
      </c>
      <c r="X495" s="106">
        <v>110</v>
      </c>
      <c r="Y495" s="104">
        <v>0.2</v>
      </c>
      <c r="Z495" s="105">
        <v>0.02</v>
      </c>
      <c r="AA495" s="106">
        <v>10</v>
      </c>
    </row>
    <row r="496" spans="1:27" ht="15.75" customHeight="1" x14ac:dyDescent="0.25">
      <c r="A496" s="96" t="s">
        <v>2490</v>
      </c>
      <c r="B496" s="96" t="s">
        <v>2493</v>
      </c>
      <c r="C496" s="96" t="s">
        <v>2058</v>
      </c>
      <c r="F496" s="97" t="s">
        <v>2058</v>
      </c>
      <c r="G496" s="98">
        <v>47</v>
      </c>
      <c r="H496" s="98">
        <v>9.5</v>
      </c>
      <c r="I496" s="98">
        <v>9.5</v>
      </c>
      <c r="J496" s="99">
        <v>0.8</v>
      </c>
      <c r="K496" s="99">
        <v>1.31</v>
      </c>
      <c r="L496" s="100">
        <v>-1.94</v>
      </c>
      <c r="M496" s="101">
        <v>43282</v>
      </c>
      <c r="N496" s="100">
        <v>-1.94</v>
      </c>
      <c r="O496" s="97" t="s">
        <v>2492</v>
      </c>
      <c r="P496" s="97" t="s">
        <v>2058</v>
      </c>
      <c r="Q496" s="102"/>
      <c r="R496" s="100">
        <v>-2.72</v>
      </c>
      <c r="S496" s="102"/>
      <c r="T496" s="103">
        <v>3</v>
      </c>
      <c r="U496" s="103">
        <v>3</v>
      </c>
      <c r="V496" s="104">
        <v>2.6</v>
      </c>
      <c r="W496" s="105">
        <v>0.28000000000000003</v>
      </c>
      <c r="X496" s="106">
        <v>122</v>
      </c>
      <c r="Y496" s="104">
        <v>0.3</v>
      </c>
      <c r="Z496" s="105">
        <v>0.03</v>
      </c>
      <c r="AA496" s="106">
        <v>14</v>
      </c>
    </row>
    <row r="497" spans="1:27" ht="15.75" customHeight="1" x14ac:dyDescent="0.25">
      <c r="A497" s="96" t="s">
        <v>2490</v>
      </c>
      <c r="B497" s="96" t="s">
        <v>2493</v>
      </c>
      <c r="C497" s="96" t="s">
        <v>2059</v>
      </c>
      <c r="F497" s="97" t="s">
        <v>2059</v>
      </c>
      <c r="G497" s="98">
        <v>32</v>
      </c>
      <c r="H497" s="98">
        <v>8.9</v>
      </c>
      <c r="I497" s="98">
        <v>8.9</v>
      </c>
      <c r="J497" s="99">
        <v>0.88</v>
      </c>
      <c r="K497" s="99">
        <v>1.38</v>
      </c>
      <c r="L497" s="100">
        <v>-1.94</v>
      </c>
      <c r="M497" s="101">
        <v>43282</v>
      </c>
      <c r="N497" s="100">
        <v>-1.94</v>
      </c>
      <c r="O497" s="97" t="s">
        <v>2492</v>
      </c>
      <c r="P497" s="97" t="s">
        <v>2059</v>
      </c>
      <c r="Q497" s="102"/>
      <c r="R497" s="100">
        <v>-2.72</v>
      </c>
      <c r="S497" s="102"/>
      <c r="T497" s="103">
        <v>3</v>
      </c>
      <c r="U497" s="103">
        <v>3</v>
      </c>
      <c r="V497" s="104">
        <v>2.7</v>
      </c>
      <c r="W497" s="105">
        <v>0.3</v>
      </c>
      <c r="X497" s="106">
        <v>86</v>
      </c>
      <c r="Y497" s="104">
        <v>0</v>
      </c>
      <c r="Z497" s="105">
        <v>0</v>
      </c>
      <c r="AA497" s="106">
        <v>0</v>
      </c>
    </row>
    <row r="498" spans="1:27" ht="15.75" customHeight="1" x14ac:dyDescent="0.25">
      <c r="A498" s="96" t="s">
        <v>2490</v>
      </c>
      <c r="B498" s="96" t="s">
        <v>2493</v>
      </c>
      <c r="C498" s="96" t="s">
        <v>2060</v>
      </c>
      <c r="F498" s="97" t="s">
        <v>2060</v>
      </c>
      <c r="G498" s="98">
        <v>31</v>
      </c>
      <c r="H498" s="98">
        <v>11.2</v>
      </c>
      <c r="I498" s="98">
        <v>11.2</v>
      </c>
      <c r="J498" s="99">
        <v>0.9</v>
      </c>
      <c r="K498" s="99">
        <v>1.37</v>
      </c>
      <c r="L498" s="100">
        <v>-1.94</v>
      </c>
      <c r="M498" s="101">
        <v>43282</v>
      </c>
      <c r="N498" s="100">
        <v>-1.94</v>
      </c>
      <c r="O498" s="97" t="s">
        <v>2492</v>
      </c>
      <c r="P498" s="97" t="s">
        <v>2060</v>
      </c>
      <c r="Q498" s="102"/>
      <c r="R498" s="100">
        <v>-2.72</v>
      </c>
      <c r="S498" s="102"/>
      <c r="T498" s="103">
        <v>3</v>
      </c>
      <c r="U498" s="103">
        <v>3</v>
      </c>
      <c r="V498" s="104">
        <v>3.1</v>
      </c>
      <c r="W498" s="105">
        <v>0.27</v>
      </c>
      <c r="X498" s="106">
        <v>96</v>
      </c>
      <c r="Y498" s="104">
        <v>0</v>
      </c>
      <c r="Z498" s="105">
        <v>0</v>
      </c>
      <c r="AA498" s="106">
        <v>0</v>
      </c>
    </row>
    <row r="499" spans="1:27" ht="15.75" customHeight="1" x14ac:dyDescent="0.25">
      <c r="A499" s="96" t="s">
        <v>2490</v>
      </c>
      <c r="B499" s="96" t="s">
        <v>2493</v>
      </c>
      <c r="C499" s="96" t="s">
        <v>2052</v>
      </c>
      <c r="F499" s="97" t="s">
        <v>2052</v>
      </c>
      <c r="G499" s="98">
        <v>51</v>
      </c>
      <c r="H499" s="98">
        <v>3.9</v>
      </c>
      <c r="I499" s="98">
        <v>3.9</v>
      </c>
      <c r="J499" s="99">
        <v>0.15</v>
      </c>
      <c r="K499" s="99">
        <v>0.8</v>
      </c>
      <c r="L499" s="100">
        <v>-2.65</v>
      </c>
      <c r="M499" s="101">
        <v>43282</v>
      </c>
      <c r="N499" s="100">
        <v>-2.65</v>
      </c>
      <c r="O499" s="97" t="s">
        <v>2492</v>
      </c>
      <c r="P499" s="97" t="s">
        <v>2052</v>
      </c>
      <c r="Q499" s="102"/>
      <c r="R499" s="100">
        <v>-3.15</v>
      </c>
      <c r="S499" s="102"/>
      <c r="T499" s="103">
        <v>3</v>
      </c>
      <c r="U499" s="103">
        <v>3</v>
      </c>
      <c r="V499" s="104">
        <v>1.4</v>
      </c>
      <c r="W499" s="105">
        <v>0.53</v>
      </c>
      <c r="X499" s="106">
        <v>71</v>
      </c>
      <c r="Y499" s="104">
        <v>0.9</v>
      </c>
      <c r="Z499" s="105">
        <v>0.36</v>
      </c>
      <c r="AA499" s="106">
        <v>46</v>
      </c>
    </row>
    <row r="500" spans="1:27" ht="15.75" customHeight="1" x14ac:dyDescent="0.25">
      <c r="A500" s="96" t="s">
        <v>2490</v>
      </c>
      <c r="B500" s="96" t="s">
        <v>2493</v>
      </c>
      <c r="C500" s="96" t="s">
        <v>2053</v>
      </c>
      <c r="F500" s="97" t="s">
        <v>2053</v>
      </c>
      <c r="G500" s="98">
        <v>51.5</v>
      </c>
      <c r="H500" s="98">
        <v>3.9</v>
      </c>
      <c r="I500" s="98">
        <v>3.9</v>
      </c>
      <c r="J500" s="99">
        <v>0.12</v>
      </c>
      <c r="K500" s="99">
        <v>0.84</v>
      </c>
      <c r="L500" s="100">
        <v>-2.65</v>
      </c>
      <c r="M500" s="101">
        <v>43282</v>
      </c>
      <c r="N500" s="100">
        <v>-2.65</v>
      </c>
      <c r="O500" s="97" t="s">
        <v>2492</v>
      </c>
      <c r="P500" s="97" t="s">
        <v>2053</v>
      </c>
      <c r="Q500" s="102"/>
      <c r="R500" s="100">
        <v>-3.15</v>
      </c>
      <c r="S500" s="102"/>
      <c r="T500" s="103">
        <v>3</v>
      </c>
      <c r="U500" s="103">
        <v>3</v>
      </c>
      <c r="V500" s="104">
        <v>1.4</v>
      </c>
      <c r="W500" s="105">
        <v>0.48</v>
      </c>
      <c r="X500" s="106">
        <v>72</v>
      </c>
      <c r="Y500" s="104">
        <v>1</v>
      </c>
      <c r="Z500" s="105">
        <v>0.34</v>
      </c>
      <c r="AA500" s="106">
        <v>52</v>
      </c>
    </row>
    <row r="501" spans="1:27" ht="15.75" customHeight="1" x14ac:dyDescent="0.25">
      <c r="A501" s="96" t="s">
        <v>2490</v>
      </c>
      <c r="B501" s="96" t="s">
        <v>2493</v>
      </c>
      <c r="C501" s="96" t="s">
        <v>2097</v>
      </c>
      <c r="F501" s="97" t="s">
        <v>2097</v>
      </c>
      <c r="G501" s="98">
        <v>41.5</v>
      </c>
      <c r="H501" s="98">
        <v>8.1999999999999993</v>
      </c>
      <c r="I501" s="98">
        <v>8.1999999999999993</v>
      </c>
      <c r="J501" s="99">
        <v>0.83</v>
      </c>
      <c r="K501" s="99">
        <v>1.46</v>
      </c>
      <c r="L501" s="100">
        <v>-1.97</v>
      </c>
      <c r="M501" s="101">
        <v>43282</v>
      </c>
      <c r="N501" s="100">
        <v>-1.97</v>
      </c>
      <c r="O501" s="97" t="s">
        <v>2492</v>
      </c>
      <c r="P501" s="97" t="s">
        <v>2097</v>
      </c>
      <c r="Q501" s="102"/>
      <c r="R501" s="100">
        <v>-2.72</v>
      </c>
      <c r="S501" s="102"/>
      <c r="T501" s="103">
        <v>3</v>
      </c>
      <c r="U501" s="103">
        <v>3</v>
      </c>
      <c r="V501" s="104">
        <v>2.5</v>
      </c>
      <c r="W501" s="105">
        <v>0.31</v>
      </c>
      <c r="X501" s="106">
        <v>104</v>
      </c>
      <c r="Y501" s="104">
        <v>0.1</v>
      </c>
      <c r="Z501" s="105">
        <v>0.02</v>
      </c>
      <c r="AA501" s="106">
        <v>4</v>
      </c>
    </row>
    <row r="502" spans="1:27" ht="15.75" customHeight="1" x14ac:dyDescent="0.25">
      <c r="A502" s="96" t="s">
        <v>2490</v>
      </c>
      <c r="B502" s="96" t="s">
        <v>2493</v>
      </c>
      <c r="C502" s="96" t="s">
        <v>2098</v>
      </c>
      <c r="F502" s="97" t="s">
        <v>2098</v>
      </c>
      <c r="G502" s="98">
        <v>54</v>
      </c>
      <c r="H502" s="98">
        <v>8.1999999999999993</v>
      </c>
      <c r="I502" s="98">
        <v>8.1999999999999993</v>
      </c>
      <c r="J502" s="99">
        <v>0.81</v>
      </c>
      <c r="K502" s="99">
        <v>1.62</v>
      </c>
      <c r="L502" s="100">
        <v>-1.97</v>
      </c>
      <c r="M502" s="101">
        <v>43282</v>
      </c>
      <c r="N502" s="100">
        <v>-1.97</v>
      </c>
      <c r="O502" s="97" t="s">
        <v>2492</v>
      </c>
      <c r="P502" s="97" t="s">
        <v>2098</v>
      </c>
      <c r="Q502" s="102"/>
      <c r="R502" s="100">
        <v>-2.72</v>
      </c>
      <c r="S502" s="102"/>
      <c r="T502" s="103">
        <v>3</v>
      </c>
      <c r="U502" s="103">
        <v>3</v>
      </c>
      <c r="V502" s="104">
        <v>3.1</v>
      </c>
      <c r="W502" s="105">
        <v>0.38</v>
      </c>
      <c r="X502" s="106">
        <v>167</v>
      </c>
      <c r="Y502" s="104">
        <v>0.1</v>
      </c>
      <c r="Z502" s="105">
        <v>0.01</v>
      </c>
      <c r="AA502" s="106">
        <v>5</v>
      </c>
    </row>
    <row r="503" spans="1:27" ht="15.75" customHeight="1" x14ac:dyDescent="0.25">
      <c r="A503" s="96" t="s">
        <v>2490</v>
      </c>
      <c r="B503" s="96" t="s">
        <v>2493</v>
      </c>
      <c r="C503" s="96" t="s">
        <v>2099</v>
      </c>
      <c r="F503" s="97" t="s">
        <v>2099</v>
      </c>
      <c r="G503" s="98">
        <v>55</v>
      </c>
      <c r="H503" s="98">
        <v>8.4</v>
      </c>
      <c r="I503" s="98">
        <v>8.4</v>
      </c>
      <c r="J503" s="99">
        <v>0.79</v>
      </c>
      <c r="K503" s="99">
        <v>1.48</v>
      </c>
      <c r="L503" s="100">
        <v>-1.97</v>
      </c>
      <c r="M503" s="101">
        <v>43282</v>
      </c>
      <c r="N503" s="100">
        <v>-1.97</v>
      </c>
      <c r="O503" s="97" t="s">
        <v>2492</v>
      </c>
      <c r="P503" s="97" t="s">
        <v>2099</v>
      </c>
      <c r="Q503" s="102"/>
      <c r="R503" s="100">
        <v>-2.72</v>
      </c>
      <c r="S503" s="102"/>
      <c r="T503" s="103">
        <v>3</v>
      </c>
      <c r="U503" s="103">
        <v>3</v>
      </c>
      <c r="V503" s="104">
        <v>2.7</v>
      </c>
      <c r="W503" s="105">
        <v>0.32</v>
      </c>
      <c r="X503" s="106">
        <v>149</v>
      </c>
      <c r="Y503" s="104">
        <v>0.4</v>
      </c>
      <c r="Z503" s="105">
        <v>0.04</v>
      </c>
      <c r="AA503" s="106">
        <v>22</v>
      </c>
    </row>
    <row r="504" spans="1:27" ht="15.75" customHeight="1" x14ac:dyDescent="0.25">
      <c r="A504" s="96" t="s">
        <v>2490</v>
      </c>
      <c r="B504" s="96" t="s">
        <v>2493</v>
      </c>
      <c r="C504" s="96" t="s">
        <v>2100</v>
      </c>
      <c r="F504" s="97" t="s">
        <v>2100</v>
      </c>
      <c r="G504" s="98">
        <v>50</v>
      </c>
      <c r="H504" s="98">
        <v>8.5</v>
      </c>
      <c r="I504" s="98">
        <v>8.5</v>
      </c>
      <c r="J504" s="99">
        <v>0.86</v>
      </c>
      <c r="K504" s="99">
        <v>1.43</v>
      </c>
      <c r="L504" s="100">
        <v>-1.97</v>
      </c>
      <c r="M504" s="101">
        <v>43282</v>
      </c>
      <c r="N504" s="100">
        <v>-1.97</v>
      </c>
      <c r="O504" s="97" t="s">
        <v>2492</v>
      </c>
      <c r="P504" s="97" t="s">
        <v>2100</v>
      </c>
      <c r="Q504" s="102"/>
      <c r="R504" s="100">
        <v>-2.72</v>
      </c>
      <c r="S504" s="102"/>
      <c r="T504" s="103">
        <v>3</v>
      </c>
      <c r="U504" s="103">
        <v>3</v>
      </c>
      <c r="V504" s="104">
        <v>2.5</v>
      </c>
      <c r="W504" s="105">
        <v>0.3</v>
      </c>
      <c r="X504" s="106">
        <v>125</v>
      </c>
      <c r="Y504" s="104">
        <v>0.2</v>
      </c>
      <c r="Z504" s="105">
        <v>0.02</v>
      </c>
      <c r="AA504" s="106">
        <v>10</v>
      </c>
    </row>
    <row r="505" spans="1:27" ht="15.75" customHeight="1" x14ac:dyDescent="0.25">
      <c r="A505" s="96" t="s">
        <v>2490</v>
      </c>
      <c r="B505" s="96" t="s">
        <v>2493</v>
      </c>
      <c r="C505" s="96" t="s">
        <v>2101</v>
      </c>
      <c r="F505" s="97" t="s">
        <v>2101</v>
      </c>
      <c r="G505" s="98">
        <v>63</v>
      </c>
      <c r="H505" s="98">
        <v>9.6</v>
      </c>
      <c r="I505" s="98">
        <v>9.6</v>
      </c>
      <c r="J505" s="99">
        <v>0.86</v>
      </c>
      <c r="K505" s="99">
        <v>1.66</v>
      </c>
      <c r="L505" s="100">
        <v>-1.97</v>
      </c>
      <c r="M505" s="101">
        <v>43282</v>
      </c>
      <c r="N505" s="100">
        <v>-1.97</v>
      </c>
      <c r="O505" s="97" t="s">
        <v>2492</v>
      </c>
      <c r="P505" s="97" t="s">
        <v>2101</v>
      </c>
      <c r="Q505" s="102"/>
      <c r="R505" s="100">
        <v>-2.72</v>
      </c>
      <c r="S505" s="102"/>
      <c r="T505" s="103">
        <v>3</v>
      </c>
      <c r="U505" s="103">
        <v>3</v>
      </c>
      <c r="V505" s="104">
        <v>3.3</v>
      </c>
      <c r="W505" s="105">
        <v>0.34</v>
      </c>
      <c r="X505" s="106">
        <v>208</v>
      </c>
      <c r="Y505" s="104">
        <v>0.3</v>
      </c>
      <c r="Z505" s="105">
        <v>0.03</v>
      </c>
      <c r="AA505" s="106">
        <v>19</v>
      </c>
    </row>
    <row r="506" spans="1:27" ht="15.75" customHeight="1" x14ac:dyDescent="0.25">
      <c r="A506" s="96" t="s">
        <v>2490</v>
      </c>
      <c r="B506" s="96" t="s">
        <v>2493</v>
      </c>
      <c r="C506" s="96" t="s">
        <v>2120</v>
      </c>
      <c r="F506" s="97" t="s">
        <v>2120</v>
      </c>
      <c r="G506" s="98">
        <v>52</v>
      </c>
      <c r="H506" s="98">
        <v>6</v>
      </c>
      <c r="I506" s="98">
        <v>6</v>
      </c>
      <c r="J506" s="99">
        <v>0.77</v>
      </c>
      <c r="K506" s="99">
        <v>1.0900000000000001</v>
      </c>
      <c r="L506" s="100">
        <v>-1.94</v>
      </c>
      <c r="M506" s="101">
        <v>43282</v>
      </c>
      <c r="N506" s="100">
        <v>-1.94</v>
      </c>
      <c r="O506" s="97" t="s">
        <v>2492</v>
      </c>
      <c r="P506" s="97" t="s">
        <v>2120</v>
      </c>
      <c r="Q506" s="102"/>
      <c r="R506" s="100">
        <v>-2.72</v>
      </c>
      <c r="S506" s="102"/>
      <c r="T506" s="103">
        <v>3</v>
      </c>
      <c r="U506" s="103">
        <v>3</v>
      </c>
      <c r="V506" s="104">
        <v>1.1000000000000001</v>
      </c>
      <c r="W506" s="105">
        <v>0.18</v>
      </c>
      <c r="X506" s="106">
        <v>57</v>
      </c>
      <c r="Y506" s="104">
        <v>0.1</v>
      </c>
      <c r="Z506" s="105">
        <v>0.02</v>
      </c>
      <c r="AA506" s="106">
        <v>5</v>
      </c>
    </row>
    <row r="507" spans="1:27" ht="15.75" customHeight="1" x14ac:dyDescent="0.25">
      <c r="A507" s="96" t="s">
        <v>2490</v>
      </c>
      <c r="B507" s="96" t="s">
        <v>2493</v>
      </c>
      <c r="C507" s="96" t="s">
        <v>2121</v>
      </c>
      <c r="F507" s="97" t="s">
        <v>2121</v>
      </c>
      <c r="G507" s="98">
        <v>53</v>
      </c>
      <c r="H507" s="98">
        <v>5.0999999999999996</v>
      </c>
      <c r="I507" s="98">
        <v>5.0999999999999996</v>
      </c>
      <c r="J507" s="99">
        <v>0.78</v>
      </c>
      <c r="K507" s="99">
        <v>1.2</v>
      </c>
      <c r="L507" s="100">
        <v>-1.94</v>
      </c>
      <c r="M507" s="101">
        <v>43282</v>
      </c>
      <c r="N507" s="100">
        <v>-1.94</v>
      </c>
      <c r="O507" s="97" t="s">
        <v>2492</v>
      </c>
      <c r="P507" s="97" t="s">
        <v>2121</v>
      </c>
      <c r="Q507" s="102"/>
      <c r="R507" s="100">
        <v>-2.72</v>
      </c>
      <c r="S507" s="102"/>
      <c r="T507" s="103">
        <v>3</v>
      </c>
      <c r="U507" s="103">
        <v>3</v>
      </c>
      <c r="V507" s="104">
        <v>1.1000000000000001</v>
      </c>
      <c r="W507" s="105">
        <v>0.22</v>
      </c>
      <c r="X507" s="106">
        <v>58</v>
      </c>
      <c r="Y507" s="104">
        <v>0</v>
      </c>
      <c r="Z507" s="105">
        <v>0</v>
      </c>
      <c r="AA507" s="106">
        <v>0</v>
      </c>
    </row>
    <row r="508" spans="1:27" ht="15.75" customHeight="1" x14ac:dyDescent="0.25">
      <c r="A508" s="96" t="s">
        <v>2490</v>
      </c>
      <c r="B508" s="96" t="s">
        <v>2493</v>
      </c>
      <c r="C508" s="96" t="s">
        <v>2122</v>
      </c>
      <c r="F508" s="97" t="s">
        <v>2122</v>
      </c>
      <c r="G508" s="98">
        <v>45</v>
      </c>
      <c r="H508" s="98">
        <v>5.7</v>
      </c>
      <c r="I508" s="98">
        <v>5.7</v>
      </c>
      <c r="J508" s="99">
        <v>0.78</v>
      </c>
      <c r="K508" s="99">
        <v>1.18</v>
      </c>
      <c r="L508" s="100">
        <v>-1.94</v>
      </c>
      <c r="M508" s="101">
        <v>43282</v>
      </c>
      <c r="N508" s="100">
        <v>-1.94</v>
      </c>
      <c r="O508" s="97" t="s">
        <v>2492</v>
      </c>
      <c r="P508" s="97" t="s">
        <v>2122</v>
      </c>
      <c r="Q508" s="102"/>
      <c r="R508" s="100">
        <v>-2.72</v>
      </c>
      <c r="S508" s="102"/>
      <c r="T508" s="103">
        <v>3</v>
      </c>
      <c r="U508" s="103">
        <v>3</v>
      </c>
      <c r="V508" s="104">
        <v>1.2</v>
      </c>
      <c r="W508" s="105">
        <v>0.21</v>
      </c>
      <c r="X508" s="106">
        <v>54</v>
      </c>
      <c r="Y508" s="104">
        <v>0</v>
      </c>
      <c r="Z508" s="105">
        <v>0</v>
      </c>
      <c r="AA508" s="106">
        <v>0</v>
      </c>
    </row>
    <row r="509" spans="1:27" ht="15.75" customHeight="1" x14ac:dyDescent="0.25">
      <c r="A509" s="96" t="s">
        <v>2490</v>
      </c>
      <c r="B509" s="96" t="s">
        <v>2493</v>
      </c>
      <c r="C509" s="96" t="s">
        <v>2103</v>
      </c>
      <c r="F509" s="97" t="s">
        <v>2103</v>
      </c>
      <c r="G509" s="98">
        <v>38.5</v>
      </c>
      <c r="H509" s="98">
        <v>5.4</v>
      </c>
      <c r="I509" s="98">
        <v>5.4</v>
      </c>
      <c r="J509" s="99">
        <v>0.75</v>
      </c>
      <c r="K509" s="99">
        <v>1.2</v>
      </c>
      <c r="L509" s="100">
        <v>-1.94</v>
      </c>
      <c r="M509" s="101">
        <v>43282</v>
      </c>
      <c r="N509" s="100">
        <v>-1.94</v>
      </c>
      <c r="O509" s="97" t="s">
        <v>2492</v>
      </c>
      <c r="P509" s="97" t="s">
        <v>2103</v>
      </c>
      <c r="Q509" s="102"/>
      <c r="R509" s="100">
        <v>-2.72</v>
      </c>
      <c r="S509" s="102"/>
      <c r="T509" s="103">
        <v>3</v>
      </c>
      <c r="U509" s="103">
        <v>3</v>
      </c>
      <c r="V509" s="104">
        <v>1.4</v>
      </c>
      <c r="W509" s="105">
        <v>0.27</v>
      </c>
      <c r="X509" s="106">
        <v>54</v>
      </c>
      <c r="Y509" s="104">
        <v>0</v>
      </c>
      <c r="Z509" s="105">
        <v>0.01</v>
      </c>
      <c r="AA509" s="106">
        <v>0</v>
      </c>
    </row>
    <row r="510" spans="1:27" ht="15.75" customHeight="1" x14ac:dyDescent="0.25">
      <c r="A510" s="96" t="s">
        <v>2490</v>
      </c>
      <c r="B510" s="96" t="s">
        <v>2493</v>
      </c>
      <c r="C510" s="96" t="s">
        <v>2104</v>
      </c>
      <c r="F510" s="97" t="s">
        <v>2104</v>
      </c>
      <c r="G510" s="98">
        <v>50</v>
      </c>
      <c r="H510" s="98">
        <v>5.9</v>
      </c>
      <c r="I510" s="98">
        <v>5.9</v>
      </c>
      <c r="J510" s="99">
        <v>0.63</v>
      </c>
      <c r="K510" s="99">
        <v>1.3</v>
      </c>
      <c r="L510" s="100">
        <v>-1.94</v>
      </c>
      <c r="M510" s="101">
        <v>43282</v>
      </c>
      <c r="N510" s="100">
        <v>-1.94</v>
      </c>
      <c r="O510" s="97" t="s">
        <v>2492</v>
      </c>
      <c r="P510" s="97" t="s">
        <v>2104</v>
      </c>
      <c r="Q510" s="102"/>
      <c r="R510" s="100">
        <v>-2.72</v>
      </c>
      <c r="S510" s="102"/>
      <c r="T510" s="103">
        <v>3</v>
      </c>
      <c r="U510" s="103">
        <v>3</v>
      </c>
      <c r="V510" s="104">
        <v>1.9</v>
      </c>
      <c r="W510" s="105">
        <v>0.31</v>
      </c>
      <c r="X510" s="106">
        <v>95</v>
      </c>
      <c r="Y510" s="104">
        <v>0.3</v>
      </c>
      <c r="Z510" s="105">
        <v>0.05</v>
      </c>
      <c r="AA510" s="106">
        <v>15</v>
      </c>
    </row>
    <row r="511" spans="1:27" ht="15.75" customHeight="1" x14ac:dyDescent="0.25">
      <c r="A511" s="96" t="s">
        <v>2490</v>
      </c>
      <c r="B511" s="96" t="s">
        <v>2493</v>
      </c>
      <c r="C511" s="96" t="s">
        <v>2105</v>
      </c>
      <c r="F511" s="97" t="s">
        <v>2105</v>
      </c>
      <c r="G511" s="98">
        <v>43.5</v>
      </c>
      <c r="H511" s="98">
        <v>5.3</v>
      </c>
      <c r="I511" s="98">
        <v>5.3</v>
      </c>
      <c r="J511" s="99">
        <v>0.73</v>
      </c>
      <c r="K511" s="99">
        <v>1.22</v>
      </c>
      <c r="L511" s="100">
        <v>-1.94</v>
      </c>
      <c r="M511" s="101">
        <v>43282</v>
      </c>
      <c r="N511" s="100">
        <v>-1.94</v>
      </c>
      <c r="O511" s="97" t="s">
        <v>2492</v>
      </c>
      <c r="P511" s="97" t="s">
        <v>2105</v>
      </c>
      <c r="Q511" s="102"/>
      <c r="R511" s="100">
        <v>-2.72</v>
      </c>
      <c r="S511" s="102"/>
      <c r="T511" s="103">
        <v>3</v>
      </c>
      <c r="U511" s="103">
        <v>3</v>
      </c>
      <c r="V511" s="104">
        <v>1.4</v>
      </c>
      <c r="W511" s="105">
        <v>0.26</v>
      </c>
      <c r="X511" s="106">
        <v>61</v>
      </c>
      <c r="Y511" s="104">
        <v>0.1</v>
      </c>
      <c r="Z511" s="105">
        <v>0.01</v>
      </c>
      <c r="AA511" s="106">
        <v>4</v>
      </c>
    </row>
    <row r="512" spans="1:27" ht="15.75" customHeight="1" x14ac:dyDescent="0.25">
      <c r="A512" s="96" t="s">
        <v>2490</v>
      </c>
      <c r="B512" s="96" t="s">
        <v>2493</v>
      </c>
      <c r="C512" s="96" t="s">
        <v>2118</v>
      </c>
      <c r="F512" s="97" t="s">
        <v>2118</v>
      </c>
      <c r="G512" s="98">
        <v>27</v>
      </c>
      <c r="H512" s="98">
        <v>22.4</v>
      </c>
      <c r="I512" s="98">
        <v>22.4</v>
      </c>
      <c r="J512" s="99">
        <v>1.01</v>
      </c>
      <c r="K512" s="99">
        <v>2</v>
      </c>
      <c r="L512" s="100">
        <v>-1.98</v>
      </c>
      <c r="M512" s="101">
        <v>43282</v>
      </c>
      <c r="N512" s="100">
        <v>-1.98</v>
      </c>
      <c r="O512" s="97" t="s">
        <v>2492</v>
      </c>
      <c r="P512" s="97" t="s">
        <v>2118</v>
      </c>
      <c r="Q512" s="102"/>
      <c r="R512" s="100">
        <v>-2.72</v>
      </c>
      <c r="S512" s="102"/>
      <c r="T512" s="103">
        <v>3</v>
      </c>
      <c r="U512" s="103">
        <v>3</v>
      </c>
      <c r="V512" s="104">
        <v>15.7</v>
      </c>
      <c r="W512" s="105">
        <v>0.7</v>
      </c>
      <c r="X512" s="106">
        <v>424</v>
      </c>
      <c r="Y512" s="104">
        <v>0</v>
      </c>
      <c r="Z512" s="105">
        <v>0</v>
      </c>
      <c r="AA512" s="106">
        <v>0</v>
      </c>
    </row>
    <row r="513" spans="1:27" ht="15.75" customHeight="1" x14ac:dyDescent="0.25">
      <c r="A513" s="96" t="s">
        <v>2490</v>
      </c>
      <c r="B513" s="96" t="s">
        <v>2493</v>
      </c>
      <c r="C513" s="96" t="s">
        <v>2119</v>
      </c>
      <c r="F513" s="97" t="s">
        <v>2119</v>
      </c>
      <c r="G513" s="98">
        <v>34.5</v>
      </c>
      <c r="H513" s="98">
        <v>7</v>
      </c>
      <c r="I513" s="98">
        <v>7</v>
      </c>
      <c r="J513" s="99">
        <v>0.73</v>
      </c>
      <c r="K513" s="99">
        <v>1.05</v>
      </c>
      <c r="L513" s="100">
        <v>-1.98</v>
      </c>
      <c r="M513" s="101">
        <v>43282</v>
      </c>
      <c r="N513" s="100">
        <v>-1.98</v>
      </c>
      <c r="O513" s="97" t="s">
        <v>2492</v>
      </c>
      <c r="P513" s="97" t="s">
        <v>2119</v>
      </c>
      <c r="Q513" s="102"/>
      <c r="R513" s="100">
        <v>-2.72</v>
      </c>
      <c r="S513" s="102"/>
      <c r="T513" s="103">
        <v>3</v>
      </c>
      <c r="U513" s="103">
        <v>3</v>
      </c>
      <c r="V513" s="104">
        <v>1.1000000000000001</v>
      </c>
      <c r="W513" s="105">
        <v>0.16</v>
      </c>
      <c r="X513" s="106">
        <v>38</v>
      </c>
      <c r="Y513" s="104">
        <v>0.3</v>
      </c>
      <c r="Z513" s="105">
        <v>0.04</v>
      </c>
      <c r="AA513" s="106">
        <v>10</v>
      </c>
    </row>
    <row r="514" spans="1:27" ht="15.75" customHeight="1" x14ac:dyDescent="0.25">
      <c r="A514" s="96" t="s">
        <v>2490</v>
      </c>
      <c r="B514" s="96" t="s">
        <v>2493</v>
      </c>
      <c r="C514" s="96" t="s">
        <v>2071</v>
      </c>
      <c r="F514" s="97" t="s">
        <v>2071</v>
      </c>
      <c r="G514" s="98">
        <v>18</v>
      </c>
      <c r="H514" s="98">
        <v>5.6</v>
      </c>
      <c r="I514" s="98">
        <v>5.6</v>
      </c>
      <c r="J514" s="99">
        <v>0.73</v>
      </c>
      <c r="K514" s="99">
        <v>1.01</v>
      </c>
      <c r="L514" s="100">
        <v>-1.95</v>
      </c>
      <c r="M514" s="101">
        <v>43282</v>
      </c>
      <c r="N514" s="100">
        <v>-1.95</v>
      </c>
      <c r="O514" s="97" t="s">
        <v>2492</v>
      </c>
      <c r="P514" s="97" t="s">
        <v>2071</v>
      </c>
      <c r="Q514" s="102"/>
      <c r="R514" s="100">
        <v>-2.72</v>
      </c>
      <c r="S514" s="102"/>
      <c r="T514" s="103">
        <v>3</v>
      </c>
      <c r="U514" s="103">
        <v>3</v>
      </c>
      <c r="V514" s="104">
        <v>0.9</v>
      </c>
      <c r="W514" s="105">
        <v>0.16</v>
      </c>
      <c r="X514" s="106">
        <v>16</v>
      </c>
      <c r="Y514" s="104">
        <v>0.1</v>
      </c>
      <c r="Z514" s="105">
        <v>0.02</v>
      </c>
      <c r="AA514" s="106">
        <v>2</v>
      </c>
    </row>
    <row r="515" spans="1:27" ht="15.75" customHeight="1" x14ac:dyDescent="0.25">
      <c r="A515" s="96" t="s">
        <v>2490</v>
      </c>
      <c r="B515" s="96" t="s">
        <v>2493</v>
      </c>
      <c r="C515" s="96" t="s">
        <v>2123</v>
      </c>
      <c r="F515" s="97" t="s">
        <v>2123</v>
      </c>
      <c r="G515" s="98">
        <v>40</v>
      </c>
      <c r="H515" s="98">
        <v>5.7</v>
      </c>
      <c r="I515" s="98">
        <v>5.7</v>
      </c>
      <c r="J515" s="99">
        <v>0.79</v>
      </c>
      <c r="K515" s="99">
        <v>1.1599999999999999</v>
      </c>
      <c r="L515" s="100">
        <v>-1.95</v>
      </c>
      <c r="M515" s="101">
        <v>43282</v>
      </c>
      <c r="N515" s="100">
        <v>-1.95</v>
      </c>
      <c r="O515" s="97" t="s">
        <v>2492</v>
      </c>
      <c r="P515" s="97" t="s">
        <v>2123</v>
      </c>
      <c r="Q515" s="102"/>
      <c r="R515" s="100">
        <v>-2.72</v>
      </c>
      <c r="S515" s="102"/>
      <c r="T515" s="103">
        <v>3</v>
      </c>
      <c r="U515" s="103">
        <v>3</v>
      </c>
      <c r="V515" s="104">
        <v>1.1000000000000001</v>
      </c>
      <c r="W515" s="105">
        <v>0.19</v>
      </c>
      <c r="X515" s="106">
        <v>44</v>
      </c>
      <c r="Y515" s="104">
        <v>0</v>
      </c>
      <c r="Z515" s="105">
        <v>0</v>
      </c>
      <c r="AA515" s="106">
        <v>0</v>
      </c>
    </row>
    <row r="516" spans="1:27" ht="15.75" customHeight="1" x14ac:dyDescent="0.25">
      <c r="A516" s="96" t="s">
        <v>2490</v>
      </c>
      <c r="B516" s="96" t="s">
        <v>2493</v>
      </c>
      <c r="C516" s="96" t="s">
        <v>2124</v>
      </c>
      <c r="F516" s="97" t="s">
        <v>2124</v>
      </c>
      <c r="G516" s="98">
        <v>50</v>
      </c>
      <c r="H516" s="98">
        <v>5.7</v>
      </c>
      <c r="I516" s="98">
        <v>5.7</v>
      </c>
      <c r="J516" s="99">
        <v>0.83</v>
      </c>
      <c r="K516" s="99">
        <v>1.24</v>
      </c>
      <c r="L516" s="100">
        <v>-1.95</v>
      </c>
      <c r="M516" s="101">
        <v>43282</v>
      </c>
      <c r="N516" s="100">
        <v>-1.95</v>
      </c>
      <c r="O516" s="97" t="s">
        <v>2492</v>
      </c>
      <c r="P516" s="97" t="s">
        <v>2124</v>
      </c>
      <c r="Q516" s="102"/>
      <c r="R516" s="100">
        <v>-2.72</v>
      </c>
      <c r="S516" s="102"/>
      <c r="T516" s="103">
        <v>3</v>
      </c>
      <c r="U516" s="103">
        <v>3</v>
      </c>
      <c r="V516" s="104">
        <v>1.4</v>
      </c>
      <c r="W516" s="105">
        <v>0.24</v>
      </c>
      <c r="X516" s="106">
        <v>70</v>
      </c>
      <c r="Y516" s="104">
        <v>0</v>
      </c>
      <c r="Z516" s="105">
        <v>0</v>
      </c>
      <c r="AA516" s="106">
        <v>0</v>
      </c>
    </row>
    <row r="517" spans="1:27" ht="15.75" customHeight="1" x14ac:dyDescent="0.25">
      <c r="A517" s="96" t="s">
        <v>2490</v>
      </c>
      <c r="B517" s="96" t="s">
        <v>2493</v>
      </c>
      <c r="C517" s="96" t="s">
        <v>2125</v>
      </c>
      <c r="F517" s="97" t="s">
        <v>2125</v>
      </c>
      <c r="G517" s="98">
        <v>50</v>
      </c>
      <c r="H517" s="98">
        <v>6</v>
      </c>
      <c r="I517" s="98">
        <v>6</v>
      </c>
      <c r="J517" s="99">
        <v>0.87</v>
      </c>
      <c r="K517" s="99">
        <v>1.38</v>
      </c>
      <c r="L517" s="100">
        <v>-1.95</v>
      </c>
      <c r="M517" s="101">
        <v>43282</v>
      </c>
      <c r="N517" s="100">
        <v>-1.95</v>
      </c>
      <c r="O517" s="97" t="s">
        <v>2492</v>
      </c>
      <c r="P517" s="97" t="s">
        <v>2125</v>
      </c>
      <c r="Q517" s="102"/>
      <c r="R517" s="100">
        <v>-2.72</v>
      </c>
      <c r="S517" s="102"/>
      <c r="T517" s="103">
        <v>3</v>
      </c>
      <c r="U517" s="103">
        <v>3</v>
      </c>
      <c r="V517" s="104">
        <v>1.5</v>
      </c>
      <c r="W517" s="105">
        <v>0.24</v>
      </c>
      <c r="X517" s="106">
        <v>75</v>
      </c>
      <c r="Y517" s="104">
        <v>0</v>
      </c>
      <c r="Z517" s="105">
        <v>0</v>
      </c>
      <c r="AA517" s="106">
        <v>0</v>
      </c>
    </row>
    <row r="518" spans="1:27" ht="15.75" customHeight="1" x14ac:dyDescent="0.25">
      <c r="A518" s="96" t="s">
        <v>2490</v>
      </c>
      <c r="B518" s="96" t="s">
        <v>2493</v>
      </c>
      <c r="C518" s="96" t="s">
        <v>2126</v>
      </c>
      <c r="F518" s="97" t="s">
        <v>2126</v>
      </c>
      <c r="G518" s="98">
        <v>50</v>
      </c>
      <c r="H518" s="98">
        <v>6</v>
      </c>
      <c r="I518" s="98">
        <v>6</v>
      </c>
      <c r="J518" s="99">
        <v>0.81</v>
      </c>
      <c r="K518" s="99">
        <v>1.22</v>
      </c>
      <c r="L518" s="100">
        <v>-1.95</v>
      </c>
      <c r="M518" s="101">
        <v>43282</v>
      </c>
      <c r="N518" s="100">
        <v>-1.95</v>
      </c>
      <c r="O518" s="97" t="s">
        <v>2492</v>
      </c>
      <c r="P518" s="97" t="s">
        <v>2126</v>
      </c>
      <c r="Q518" s="102"/>
      <c r="R518" s="100">
        <v>-2.72</v>
      </c>
      <c r="S518" s="102"/>
      <c r="T518" s="103">
        <v>3</v>
      </c>
      <c r="U518" s="103">
        <v>3</v>
      </c>
      <c r="V518" s="104">
        <v>1.4</v>
      </c>
      <c r="W518" s="105">
        <v>0.23</v>
      </c>
      <c r="X518" s="106">
        <v>70</v>
      </c>
      <c r="Y518" s="104">
        <v>0</v>
      </c>
      <c r="Z518" s="105">
        <v>0</v>
      </c>
      <c r="AA518" s="106">
        <v>0</v>
      </c>
    </row>
    <row r="519" spans="1:27" ht="15.75" customHeight="1" x14ac:dyDescent="0.25">
      <c r="A519" s="96" t="s">
        <v>2490</v>
      </c>
      <c r="B519" s="96" t="s">
        <v>2493</v>
      </c>
      <c r="C519" s="96" t="s">
        <v>2127</v>
      </c>
      <c r="F519" s="97" t="s">
        <v>2127</v>
      </c>
      <c r="G519" s="98">
        <v>47</v>
      </c>
      <c r="H519" s="98">
        <v>6.3</v>
      </c>
      <c r="I519" s="98">
        <v>6.3</v>
      </c>
      <c r="J519" s="99">
        <v>0.87</v>
      </c>
      <c r="K519" s="99">
        <v>1.24</v>
      </c>
      <c r="L519" s="100">
        <v>-1.95</v>
      </c>
      <c r="M519" s="101">
        <v>43282</v>
      </c>
      <c r="N519" s="100">
        <v>-1.95</v>
      </c>
      <c r="O519" s="97" t="s">
        <v>2492</v>
      </c>
      <c r="P519" s="97" t="s">
        <v>2127</v>
      </c>
      <c r="Q519" s="102"/>
      <c r="R519" s="100">
        <v>-2.72</v>
      </c>
      <c r="S519" s="102"/>
      <c r="T519" s="103">
        <v>3</v>
      </c>
      <c r="U519" s="103">
        <v>3</v>
      </c>
      <c r="V519" s="104">
        <v>1.2</v>
      </c>
      <c r="W519" s="105">
        <v>0.19</v>
      </c>
      <c r="X519" s="106">
        <v>56</v>
      </c>
      <c r="Y519" s="104">
        <v>0</v>
      </c>
      <c r="Z519" s="105">
        <v>0</v>
      </c>
      <c r="AA519" s="106">
        <v>0</v>
      </c>
    </row>
    <row r="520" spans="1:27" ht="15.75" customHeight="1" x14ac:dyDescent="0.25">
      <c r="A520" s="96" t="s">
        <v>2490</v>
      </c>
      <c r="B520" s="96" t="s">
        <v>2493</v>
      </c>
      <c r="C520" s="96" t="s">
        <v>2159</v>
      </c>
      <c r="F520" s="97" t="s">
        <v>2159</v>
      </c>
      <c r="G520" s="98">
        <v>49.5</v>
      </c>
      <c r="H520" s="98">
        <v>6.6</v>
      </c>
      <c r="I520" s="98">
        <v>6.6</v>
      </c>
      <c r="J520" s="99">
        <v>0.83</v>
      </c>
      <c r="K520" s="99">
        <v>1.25</v>
      </c>
      <c r="L520" s="100">
        <v>-1.97</v>
      </c>
      <c r="M520" s="101">
        <v>43282</v>
      </c>
      <c r="N520" s="100">
        <v>-1.97</v>
      </c>
      <c r="O520" s="97" t="s">
        <v>2492</v>
      </c>
      <c r="P520" s="97" t="s">
        <v>2159</v>
      </c>
      <c r="Q520" s="102"/>
      <c r="R520" s="100">
        <v>-2.72</v>
      </c>
      <c r="S520" s="102"/>
      <c r="T520" s="103">
        <v>3</v>
      </c>
      <c r="U520" s="103">
        <v>3</v>
      </c>
      <c r="V520" s="104">
        <v>1.6</v>
      </c>
      <c r="W520" s="105">
        <v>0.24</v>
      </c>
      <c r="X520" s="106">
        <v>79</v>
      </c>
      <c r="Y520" s="104">
        <v>0</v>
      </c>
      <c r="Z520" s="105">
        <v>0</v>
      </c>
      <c r="AA520" s="106">
        <v>0</v>
      </c>
    </row>
    <row r="521" spans="1:27" ht="15.75" customHeight="1" x14ac:dyDescent="0.25">
      <c r="A521" s="96" t="s">
        <v>2490</v>
      </c>
      <c r="B521" s="96" t="s">
        <v>2493</v>
      </c>
      <c r="C521" s="96" t="s">
        <v>2083</v>
      </c>
      <c r="F521" s="97" t="s">
        <v>2083</v>
      </c>
      <c r="G521" s="98">
        <v>22</v>
      </c>
      <c r="H521" s="98">
        <v>32</v>
      </c>
      <c r="I521" s="98">
        <v>32</v>
      </c>
      <c r="J521" s="99">
        <v>0.8</v>
      </c>
      <c r="K521" s="99">
        <v>1.25</v>
      </c>
      <c r="L521" s="100">
        <v>-1.94</v>
      </c>
      <c r="M521" s="101">
        <v>43282</v>
      </c>
      <c r="N521" s="100">
        <v>-1.94</v>
      </c>
      <c r="O521" s="97" t="s">
        <v>2492</v>
      </c>
      <c r="P521" s="97" t="s">
        <v>2083</v>
      </c>
      <c r="Q521" s="102"/>
      <c r="R521" s="100">
        <v>-2.72</v>
      </c>
      <c r="S521" s="102"/>
      <c r="T521" s="103">
        <v>3</v>
      </c>
      <c r="U521" s="103">
        <v>3</v>
      </c>
      <c r="V521" s="104">
        <v>8</v>
      </c>
      <c r="W521" s="105">
        <v>0.25</v>
      </c>
      <c r="X521" s="106">
        <v>176</v>
      </c>
      <c r="Y521" s="104">
        <v>0.6</v>
      </c>
      <c r="Z521" s="105">
        <v>0.02</v>
      </c>
      <c r="AA521" s="106">
        <v>13</v>
      </c>
    </row>
    <row r="522" spans="1:27" ht="15.75" customHeight="1" x14ac:dyDescent="0.25">
      <c r="A522" s="96" t="s">
        <v>2490</v>
      </c>
      <c r="B522" s="96" t="s">
        <v>2493</v>
      </c>
      <c r="C522" s="96" t="s">
        <v>2084</v>
      </c>
      <c r="F522" s="97" t="s">
        <v>2084</v>
      </c>
      <c r="G522" s="98">
        <v>18</v>
      </c>
      <c r="H522" s="98">
        <v>17</v>
      </c>
      <c r="I522" s="98">
        <v>17</v>
      </c>
      <c r="J522" s="99">
        <v>0.94</v>
      </c>
      <c r="K522" s="99">
        <v>1.17</v>
      </c>
      <c r="L522" s="100">
        <v>-1.94</v>
      </c>
      <c r="M522" s="101">
        <v>43282</v>
      </c>
      <c r="N522" s="100">
        <v>-1.94</v>
      </c>
      <c r="O522" s="97" t="s">
        <v>2492</v>
      </c>
      <c r="P522" s="97" t="s">
        <v>2084</v>
      </c>
      <c r="Q522" s="102"/>
      <c r="R522" s="100">
        <v>-2.72</v>
      </c>
      <c r="S522" s="102"/>
      <c r="T522" s="103">
        <v>3</v>
      </c>
      <c r="U522" s="103">
        <v>3</v>
      </c>
      <c r="V522" s="104">
        <v>2.2000000000000002</v>
      </c>
      <c r="W522" s="105">
        <v>0.13</v>
      </c>
      <c r="X522" s="106">
        <v>40</v>
      </c>
      <c r="Y522" s="104">
        <v>0.2</v>
      </c>
      <c r="Z522" s="105">
        <v>0.01</v>
      </c>
      <c r="AA522" s="106">
        <v>4</v>
      </c>
    </row>
    <row r="523" spans="1:27" ht="15.75" customHeight="1" x14ac:dyDescent="0.25">
      <c r="A523" s="96" t="s">
        <v>2490</v>
      </c>
      <c r="B523" s="96" t="s">
        <v>2493</v>
      </c>
      <c r="C523" s="96" t="s">
        <v>2085</v>
      </c>
      <c r="F523" s="97" t="s">
        <v>2085</v>
      </c>
      <c r="G523" s="98">
        <v>16.5</v>
      </c>
      <c r="H523" s="98">
        <v>12</v>
      </c>
      <c r="I523" s="98">
        <v>12</v>
      </c>
      <c r="J523" s="99">
        <v>0.7</v>
      </c>
      <c r="K523" s="99">
        <v>0.81</v>
      </c>
      <c r="L523" s="100">
        <v>-1.94</v>
      </c>
      <c r="M523" s="101">
        <v>43282</v>
      </c>
      <c r="N523" s="100">
        <v>-1.94</v>
      </c>
      <c r="O523" s="97" t="s">
        <v>2492</v>
      </c>
      <c r="P523" s="97" t="s">
        <v>2085</v>
      </c>
      <c r="Q523" s="102"/>
      <c r="R523" s="100">
        <v>-2.72</v>
      </c>
      <c r="S523" s="102"/>
      <c r="T523" s="103">
        <v>3</v>
      </c>
      <c r="U523" s="103">
        <v>3</v>
      </c>
      <c r="V523" s="104">
        <v>1</v>
      </c>
      <c r="W523" s="105">
        <v>0.08</v>
      </c>
      <c r="X523" s="106">
        <v>17</v>
      </c>
      <c r="Y523" s="104">
        <v>0.7</v>
      </c>
      <c r="Z523" s="105">
        <v>0.06</v>
      </c>
      <c r="AA523" s="106">
        <v>12</v>
      </c>
    </row>
    <row r="524" spans="1:27" ht="15.75" customHeight="1" x14ac:dyDescent="0.25">
      <c r="A524" s="96" t="s">
        <v>2490</v>
      </c>
      <c r="B524" s="96" t="s">
        <v>2493</v>
      </c>
      <c r="C524" s="96" t="s">
        <v>2086</v>
      </c>
      <c r="F524" s="97" t="s">
        <v>2086</v>
      </c>
      <c r="G524" s="98">
        <v>32.5</v>
      </c>
      <c r="H524" s="98">
        <v>5.7</v>
      </c>
      <c r="I524" s="98">
        <v>5.7</v>
      </c>
      <c r="J524" s="99">
        <v>0.66</v>
      </c>
      <c r="K524" s="99">
        <v>1.04</v>
      </c>
      <c r="L524" s="100">
        <v>-1.94</v>
      </c>
      <c r="M524" s="101">
        <v>43282</v>
      </c>
      <c r="N524" s="100">
        <v>-1.94</v>
      </c>
      <c r="O524" s="97" t="s">
        <v>2492</v>
      </c>
      <c r="P524" s="97" t="s">
        <v>2086</v>
      </c>
      <c r="Q524" s="102"/>
      <c r="R524" s="100">
        <v>-2.72</v>
      </c>
      <c r="S524" s="102"/>
      <c r="T524" s="103">
        <v>3</v>
      </c>
      <c r="U524" s="103">
        <v>3</v>
      </c>
      <c r="V524" s="104">
        <v>1.3</v>
      </c>
      <c r="W524" s="105">
        <v>0.23</v>
      </c>
      <c r="X524" s="106">
        <v>42</v>
      </c>
      <c r="Y524" s="104">
        <v>0.2</v>
      </c>
      <c r="Z524" s="105">
        <v>0.04</v>
      </c>
      <c r="AA524" s="106">
        <v>7</v>
      </c>
    </row>
    <row r="525" spans="1:27" ht="15.75" customHeight="1" x14ac:dyDescent="0.25">
      <c r="A525" s="96" t="s">
        <v>2490</v>
      </c>
      <c r="B525" s="96" t="s">
        <v>2493</v>
      </c>
      <c r="C525" s="96" t="s">
        <v>2087</v>
      </c>
      <c r="F525" s="97" t="s">
        <v>2087</v>
      </c>
      <c r="G525" s="98">
        <v>32.5</v>
      </c>
      <c r="H525" s="98">
        <v>5.8</v>
      </c>
      <c r="I525" s="98">
        <v>5.8</v>
      </c>
      <c r="J525" s="99">
        <v>0.85</v>
      </c>
      <c r="K525" s="99">
        <v>1</v>
      </c>
      <c r="L525" s="100">
        <v>-1.94</v>
      </c>
      <c r="M525" s="101">
        <v>43282</v>
      </c>
      <c r="N525" s="100">
        <v>-1.94</v>
      </c>
      <c r="O525" s="97" t="s">
        <v>2492</v>
      </c>
      <c r="P525" s="97" t="s">
        <v>2087</v>
      </c>
      <c r="Q525" s="102"/>
      <c r="R525" s="100">
        <v>-2.72</v>
      </c>
      <c r="S525" s="102"/>
      <c r="T525" s="103">
        <v>3</v>
      </c>
      <c r="U525" s="103">
        <v>3</v>
      </c>
      <c r="V525" s="104">
        <v>0.8</v>
      </c>
      <c r="W525" s="105">
        <v>0.14000000000000001</v>
      </c>
      <c r="X525" s="106">
        <v>26</v>
      </c>
      <c r="Y525" s="104">
        <v>0</v>
      </c>
      <c r="Z525" s="105">
        <v>0</v>
      </c>
      <c r="AA525" s="106">
        <v>0</v>
      </c>
    </row>
    <row r="526" spans="1:27" ht="15.75" customHeight="1" x14ac:dyDescent="0.25">
      <c r="A526" s="96" t="s">
        <v>2490</v>
      </c>
      <c r="B526" s="96" t="s">
        <v>2493</v>
      </c>
      <c r="C526" s="96" t="s">
        <v>2088</v>
      </c>
      <c r="F526" s="97" t="s">
        <v>2088</v>
      </c>
      <c r="G526" s="98">
        <v>32.5</v>
      </c>
      <c r="H526" s="98">
        <v>5.8</v>
      </c>
      <c r="I526" s="98">
        <v>5.8</v>
      </c>
      <c r="J526" s="99">
        <v>0.75</v>
      </c>
      <c r="K526" s="99">
        <v>1.05</v>
      </c>
      <c r="L526" s="100">
        <v>-1.94</v>
      </c>
      <c r="M526" s="101">
        <v>43282</v>
      </c>
      <c r="N526" s="100">
        <v>-1.94</v>
      </c>
      <c r="O526" s="97" t="s">
        <v>2492</v>
      </c>
      <c r="P526" s="97" t="s">
        <v>2088</v>
      </c>
      <c r="Q526" s="102"/>
      <c r="R526" s="100">
        <v>-2.72</v>
      </c>
      <c r="S526" s="102"/>
      <c r="T526" s="103">
        <v>3</v>
      </c>
      <c r="U526" s="103">
        <v>3</v>
      </c>
      <c r="V526" s="104">
        <v>1</v>
      </c>
      <c r="W526" s="105">
        <v>0.17</v>
      </c>
      <c r="X526" s="106">
        <v>33</v>
      </c>
      <c r="Y526" s="104">
        <v>0.1</v>
      </c>
      <c r="Z526" s="105">
        <v>0.01</v>
      </c>
      <c r="AA526" s="106">
        <v>3</v>
      </c>
    </row>
    <row r="527" spans="1:27" ht="14.25" customHeight="1" x14ac:dyDescent="0.25">
      <c r="A527" s="96" t="s">
        <v>2490</v>
      </c>
      <c r="B527" s="96" t="s">
        <v>2493</v>
      </c>
      <c r="C527" s="96" t="s">
        <v>2494</v>
      </c>
      <c r="F527" s="110">
        <v>113</v>
      </c>
      <c r="G527" s="108">
        <v>4385.5</v>
      </c>
      <c r="H527" s="293"/>
      <c r="I527" s="293"/>
      <c r="J527" s="293"/>
      <c r="K527" s="293"/>
      <c r="L527" s="293"/>
      <c r="M527" s="293"/>
      <c r="N527" s="293"/>
      <c r="O527" s="293"/>
      <c r="P527" s="293"/>
      <c r="Q527" s="293"/>
      <c r="R527" s="293"/>
      <c r="S527" s="293"/>
      <c r="T527" s="293"/>
      <c r="U527" s="293"/>
      <c r="V527" s="293"/>
      <c r="W527" s="293"/>
      <c r="X527" s="109">
        <v>10425</v>
      </c>
      <c r="Y527" s="293"/>
      <c r="Z527" s="293"/>
      <c r="AA527" s="109">
        <v>951</v>
      </c>
    </row>
    <row r="528" spans="1:27" ht="13.8" customHeight="1" x14ac:dyDescent="0.25">
      <c r="A528" s="96" t="s">
        <v>2490</v>
      </c>
      <c r="B528" s="96" t="s">
        <v>2495</v>
      </c>
      <c r="C528" t="s">
        <v>1624</v>
      </c>
      <c r="E528" s="294" t="s">
        <v>2495</v>
      </c>
      <c r="F528" s="294"/>
      <c r="G528" s="294"/>
      <c r="H528" s="294"/>
      <c r="I528" s="294"/>
      <c r="J528" s="294"/>
      <c r="K528" s="294"/>
      <c r="L528" s="294"/>
      <c r="M528" s="294"/>
      <c r="N528" s="294"/>
      <c r="O528" s="294"/>
      <c r="P528" s="294"/>
      <c r="Q528" s="294"/>
      <c r="R528" s="294"/>
      <c r="S528" s="294"/>
      <c r="T528" s="294"/>
      <c r="U528" s="294"/>
      <c r="V528" s="294"/>
      <c r="W528" s="294"/>
      <c r="X528" s="294"/>
      <c r="Y528" s="294"/>
      <c r="Z528" s="294"/>
      <c r="AA528" s="294"/>
    </row>
    <row r="529" spans="1:27" ht="15.75" customHeight="1" x14ac:dyDescent="0.25">
      <c r="A529" s="96" t="s">
        <v>2490</v>
      </c>
      <c r="B529" s="96" t="s">
        <v>2495</v>
      </c>
      <c r="C529" s="96" t="s">
        <v>2165</v>
      </c>
      <c r="F529" s="97" t="s">
        <v>2165</v>
      </c>
      <c r="G529" s="98">
        <v>21</v>
      </c>
      <c r="H529" s="98">
        <v>5.0999999999999996</v>
      </c>
      <c r="I529" s="98">
        <v>5.0999999999999996</v>
      </c>
      <c r="J529" s="99">
        <v>0.57999999999999996</v>
      </c>
      <c r="K529" s="99">
        <v>1</v>
      </c>
      <c r="L529" s="100">
        <v>-1.91</v>
      </c>
      <c r="M529" s="101">
        <v>43282</v>
      </c>
      <c r="N529" s="100">
        <v>-1.91</v>
      </c>
      <c r="O529" s="97" t="s">
        <v>2492</v>
      </c>
      <c r="P529" s="97" t="s">
        <v>2165</v>
      </c>
      <c r="Q529" s="102"/>
      <c r="R529" s="100">
        <v>-2.67</v>
      </c>
      <c r="S529" s="102"/>
      <c r="T529" s="103">
        <v>3</v>
      </c>
      <c r="U529" s="103">
        <v>3</v>
      </c>
      <c r="V529" s="104">
        <v>1</v>
      </c>
      <c r="W529" s="105">
        <v>0.2</v>
      </c>
      <c r="X529" s="106">
        <v>21</v>
      </c>
      <c r="Y529" s="104">
        <v>0.2</v>
      </c>
      <c r="Z529" s="105">
        <v>0.05</v>
      </c>
      <c r="AA529" s="106">
        <v>4</v>
      </c>
    </row>
    <row r="530" spans="1:27" ht="15.75" customHeight="1" x14ac:dyDescent="0.25">
      <c r="A530" s="96" t="s">
        <v>2490</v>
      </c>
      <c r="B530" s="96" t="s">
        <v>2495</v>
      </c>
      <c r="C530" s="96" t="s">
        <v>2166</v>
      </c>
      <c r="F530" s="97" t="s">
        <v>2166</v>
      </c>
      <c r="G530" s="98">
        <v>51.5</v>
      </c>
      <c r="H530" s="98">
        <v>5.0999999999999996</v>
      </c>
      <c r="I530" s="98">
        <v>5.0999999999999996</v>
      </c>
      <c r="J530" s="99">
        <v>0.49</v>
      </c>
      <c r="K530" s="99">
        <v>0.85</v>
      </c>
      <c r="L530" s="100">
        <v>-1.91</v>
      </c>
      <c r="M530" s="101">
        <v>43282</v>
      </c>
      <c r="N530" s="100">
        <v>-1.91</v>
      </c>
      <c r="O530" s="97" t="s">
        <v>2492</v>
      </c>
      <c r="P530" s="97" t="s">
        <v>2166</v>
      </c>
      <c r="Q530" s="102"/>
      <c r="R530" s="100">
        <v>-2.67</v>
      </c>
      <c r="S530" s="102"/>
      <c r="T530" s="103">
        <v>3</v>
      </c>
      <c r="U530" s="103">
        <v>3</v>
      </c>
      <c r="V530" s="104">
        <v>1.1000000000000001</v>
      </c>
      <c r="W530" s="105">
        <v>0.21</v>
      </c>
      <c r="X530" s="106">
        <v>57</v>
      </c>
      <c r="Y530" s="104">
        <v>0.4</v>
      </c>
      <c r="Z530" s="105">
        <v>0.09</v>
      </c>
      <c r="AA530" s="106">
        <v>21</v>
      </c>
    </row>
    <row r="531" spans="1:27" ht="15.75" customHeight="1" x14ac:dyDescent="0.25">
      <c r="A531" s="96" t="s">
        <v>2490</v>
      </c>
      <c r="B531" s="96" t="s">
        <v>2495</v>
      </c>
      <c r="C531" s="96" t="s">
        <v>2167</v>
      </c>
      <c r="F531" s="97" t="s">
        <v>2167</v>
      </c>
      <c r="G531" s="98">
        <v>25</v>
      </c>
      <c r="H531" s="98">
        <v>18.100000000000001</v>
      </c>
      <c r="I531" s="98">
        <v>18.100000000000001</v>
      </c>
      <c r="J531" s="99">
        <v>0.7</v>
      </c>
      <c r="K531" s="99">
        <v>0.98</v>
      </c>
      <c r="L531" s="100">
        <v>-1.91</v>
      </c>
      <c r="M531" s="101">
        <v>43282</v>
      </c>
      <c r="N531" s="100">
        <v>-1.91</v>
      </c>
      <c r="O531" s="97" t="s">
        <v>2492</v>
      </c>
      <c r="P531" s="97" t="s">
        <v>2167</v>
      </c>
      <c r="Q531" s="102"/>
      <c r="R531" s="100">
        <v>-2.67</v>
      </c>
      <c r="S531" s="102"/>
      <c r="T531" s="103">
        <v>3</v>
      </c>
      <c r="U531" s="103">
        <v>3</v>
      </c>
      <c r="V531" s="104">
        <v>4.0999999999999996</v>
      </c>
      <c r="W531" s="105">
        <v>0.23</v>
      </c>
      <c r="X531" s="106">
        <v>103</v>
      </c>
      <c r="Y531" s="104">
        <v>2.1</v>
      </c>
      <c r="Z531" s="105">
        <v>0.11</v>
      </c>
      <c r="AA531" s="106">
        <v>53</v>
      </c>
    </row>
    <row r="532" spans="1:27" ht="15.75" customHeight="1" x14ac:dyDescent="0.25">
      <c r="A532" s="96" t="s">
        <v>2490</v>
      </c>
      <c r="B532" s="96" t="s">
        <v>2495</v>
      </c>
      <c r="C532" s="96" t="s">
        <v>2168</v>
      </c>
      <c r="F532" s="97" t="s">
        <v>2168</v>
      </c>
      <c r="G532" s="98">
        <v>25</v>
      </c>
      <c r="H532" s="98">
        <v>10</v>
      </c>
      <c r="I532" s="98">
        <v>10</v>
      </c>
      <c r="J532" s="99">
        <v>0.56999999999999995</v>
      </c>
      <c r="K532" s="99">
        <v>0.95</v>
      </c>
      <c r="L532" s="100">
        <v>-1.91</v>
      </c>
      <c r="M532" s="101">
        <v>43282</v>
      </c>
      <c r="N532" s="100">
        <v>-1.91</v>
      </c>
      <c r="O532" s="97" t="s">
        <v>2492</v>
      </c>
      <c r="P532" s="97" t="s">
        <v>2168</v>
      </c>
      <c r="Q532" s="102"/>
      <c r="R532" s="100">
        <v>-2.67</v>
      </c>
      <c r="S532" s="102"/>
      <c r="T532" s="103">
        <v>3</v>
      </c>
      <c r="U532" s="103">
        <v>3</v>
      </c>
      <c r="V532" s="104">
        <v>2.1</v>
      </c>
      <c r="W532" s="105">
        <v>0.21</v>
      </c>
      <c r="X532" s="106">
        <v>53</v>
      </c>
      <c r="Y532" s="104">
        <v>1.6</v>
      </c>
      <c r="Z532" s="105">
        <v>0.16</v>
      </c>
      <c r="AA532" s="106">
        <v>40</v>
      </c>
    </row>
    <row r="533" spans="1:27" ht="15.75" customHeight="1" x14ac:dyDescent="0.25">
      <c r="A533" s="96" t="s">
        <v>2490</v>
      </c>
      <c r="B533" s="96" t="s">
        <v>2495</v>
      </c>
      <c r="C533" s="96" t="s">
        <v>2169</v>
      </c>
      <c r="F533" s="97" t="s">
        <v>2169</v>
      </c>
      <c r="G533" s="98">
        <v>36.5</v>
      </c>
      <c r="H533" s="98">
        <v>6</v>
      </c>
      <c r="I533" s="98">
        <v>6</v>
      </c>
      <c r="J533" s="99">
        <v>0.55000000000000004</v>
      </c>
      <c r="K533" s="99">
        <v>1.01</v>
      </c>
      <c r="L533" s="100">
        <v>-1.91</v>
      </c>
      <c r="M533" s="101">
        <v>43282</v>
      </c>
      <c r="N533" s="100">
        <v>-1.91</v>
      </c>
      <c r="O533" s="97" t="s">
        <v>2492</v>
      </c>
      <c r="P533" s="97" t="s">
        <v>2169</v>
      </c>
      <c r="Q533" s="102"/>
      <c r="R533" s="100">
        <v>-2.67</v>
      </c>
      <c r="S533" s="102"/>
      <c r="T533" s="103">
        <v>3</v>
      </c>
      <c r="U533" s="103">
        <v>3</v>
      </c>
      <c r="V533" s="104">
        <v>0.9</v>
      </c>
      <c r="W533" s="105">
        <v>0.15</v>
      </c>
      <c r="X533" s="106">
        <v>33</v>
      </c>
      <c r="Y533" s="104">
        <v>0.5</v>
      </c>
      <c r="Z533" s="105">
        <v>0.08</v>
      </c>
      <c r="AA533" s="106">
        <v>18</v>
      </c>
    </row>
    <row r="534" spans="1:27" ht="14.25" customHeight="1" x14ac:dyDescent="0.25">
      <c r="A534" s="96" t="s">
        <v>2490</v>
      </c>
      <c r="B534" s="96" t="s">
        <v>2495</v>
      </c>
      <c r="C534" s="96" t="s">
        <v>2496</v>
      </c>
      <c r="F534" s="110">
        <v>5</v>
      </c>
      <c r="G534" s="108">
        <v>159</v>
      </c>
      <c r="H534" s="293"/>
      <c r="I534" s="293"/>
      <c r="J534" s="293"/>
      <c r="K534" s="293"/>
      <c r="L534" s="293"/>
      <c r="M534" s="293"/>
      <c r="N534" s="293"/>
      <c r="O534" s="293"/>
      <c r="P534" s="293"/>
      <c r="Q534" s="293"/>
      <c r="R534" s="293"/>
      <c r="S534" s="293"/>
      <c r="T534" s="293"/>
      <c r="U534" s="293"/>
      <c r="V534" s="293"/>
      <c r="W534" s="293"/>
      <c r="X534" s="109">
        <v>267</v>
      </c>
      <c r="Y534" s="293"/>
      <c r="Z534" s="293"/>
      <c r="AA534" s="109">
        <v>136</v>
      </c>
    </row>
    <row r="535" spans="1:27" ht="13.8" customHeight="1" x14ac:dyDescent="0.25">
      <c r="A535" s="96" t="s">
        <v>2490</v>
      </c>
      <c r="B535" s="96" t="s">
        <v>2497</v>
      </c>
      <c r="C535" t="s">
        <v>1624</v>
      </c>
      <c r="E535" s="294" t="s">
        <v>2497</v>
      </c>
      <c r="F535" s="294"/>
      <c r="G535" s="294"/>
      <c r="H535" s="294"/>
      <c r="I535" s="294"/>
      <c r="J535" s="294"/>
      <c r="K535" s="294"/>
      <c r="L535" s="294"/>
      <c r="M535" s="294"/>
      <c r="N535" s="294"/>
      <c r="O535" s="294"/>
      <c r="P535" s="294"/>
      <c r="Q535" s="294"/>
      <c r="R535" s="294"/>
      <c r="S535" s="294"/>
      <c r="T535" s="294"/>
      <c r="U535" s="294"/>
      <c r="V535" s="294"/>
      <c r="W535" s="294"/>
      <c r="X535" s="294"/>
      <c r="Y535" s="294"/>
      <c r="Z535" s="294"/>
      <c r="AA535" s="294"/>
    </row>
    <row r="536" spans="1:27" ht="15.75" customHeight="1" x14ac:dyDescent="0.25">
      <c r="A536" s="96" t="s">
        <v>2490</v>
      </c>
      <c r="B536" s="96" t="s">
        <v>2497</v>
      </c>
      <c r="C536" s="96" t="s">
        <v>2170</v>
      </c>
      <c r="F536" s="97" t="s">
        <v>2170</v>
      </c>
      <c r="G536" s="98">
        <v>14.5</v>
      </c>
      <c r="H536" s="98">
        <v>11</v>
      </c>
      <c r="I536" s="98">
        <v>11</v>
      </c>
      <c r="J536" s="99">
        <v>0.37</v>
      </c>
      <c r="K536" s="99">
        <v>0.96</v>
      </c>
      <c r="L536" s="100">
        <v>-2.4</v>
      </c>
      <c r="M536" s="101">
        <v>43282</v>
      </c>
      <c r="N536" s="100">
        <v>-2.4</v>
      </c>
      <c r="O536" s="97" t="s">
        <v>2492</v>
      </c>
      <c r="P536" s="97" t="s">
        <v>2170</v>
      </c>
      <c r="Q536" s="102"/>
      <c r="R536" s="100">
        <v>-3.14</v>
      </c>
      <c r="S536" s="102"/>
      <c r="T536" s="103">
        <v>3</v>
      </c>
      <c r="U536" s="103">
        <v>3</v>
      </c>
      <c r="V536" s="104">
        <v>1.8</v>
      </c>
      <c r="W536" s="105">
        <v>0.16</v>
      </c>
      <c r="X536" s="106">
        <v>26</v>
      </c>
      <c r="Y536" s="104">
        <v>0.9</v>
      </c>
      <c r="Z536" s="105">
        <v>0.08</v>
      </c>
      <c r="AA536" s="106">
        <v>13</v>
      </c>
    </row>
    <row r="537" spans="1:27" ht="15.75" customHeight="1" x14ac:dyDescent="0.25">
      <c r="A537" s="96" t="s">
        <v>2490</v>
      </c>
      <c r="B537" s="96" t="s">
        <v>2497</v>
      </c>
      <c r="C537" s="96" t="s">
        <v>2171</v>
      </c>
      <c r="F537" s="97" t="s">
        <v>2171</v>
      </c>
      <c r="G537" s="98">
        <v>13</v>
      </c>
      <c r="H537" s="98">
        <v>9</v>
      </c>
      <c r="I537" s="98">
        <v>9</v>
      </c>
      <c r="J537" s="99">
        <v>0.35</v>
      </c>
      <c r="K537" s="99">
        <v>1.18</v>
      </c>
      <c r="L537" s="100">
        <v>-2.4</v>
      </c>
      <c r="M537" s="101">
        <v>43282</v>
      </c>
      <c r="N537" s="100">
        <v>-2.4</v>
      </c>
      <c r="O537" s="97" t="s">
        <v>2492</v>
      </c>
      <c r="P537" s="97" t="s">
        <v>2171</v>
      </c>
      <c r="Q537" s="102"/>
      <c r="R537" s="100">
        <v>-3.14</v>
      </c>
      <c r="S537" s="102"/>
      <c r="T537" s="103">
        <v>3</v>
      </c>
      <c r="U537" s="103">
        <v>3</v>
      </c>
      <c r="V537" s="104">
        <v>4.7</v>
      </c>
      <c r="W537" s="105">
        <v>0.52</v>
      </c>
      <c r="X537" s="106">
        <v>61</v>
      </c>
      <c r="Y537" s="104">
        <v>2.6</v>
      </c>
      <c r="Z537" s="105">
        <v>0.28999999999999998</v>
      </c>
      <c r="AA537" s="106">
        <v>34</v>
      </c>
    </row>
    <row r="538" spans="1:27" ht="14.25" customHeight="1" x14ac:dyDescent="0.25">
      <c r="A538" s="96" t="s">
        <v>2490</v>
      </c>
      <c r="B538" s="96" t="s">
        <v>2497</v>
      </c>
      <c r="C538" s="96" t="s">
        <v>2498</v>
      </c>
      <c r="F538" s="110">
        <v>2</v>
      </c>
      <c r="G538" s="108">
        <v>27.5</v>
      </c>
      <c r="H538" s="293"/>
      <c r="I538" s="293"/>
      <c r="J538" s="293"/>
      <c r="K538" s="293"/>
      <c r="L538" s="293"/>
      <c r="M538" s="293"/>
      <c r="N538" s="293"/>
      <c r="O538" s="293"/>
      <c r="P538" s="293"/>
      <c r="Q538" s="293"/>
      <c r="R538" s="293"/>
      <c r="S538" s="293"/>
      <c r="T538" s="293"/>
      <c r="U538" s="293"/>
      <c r="V538" s="293"/>
      <c r="W538" s="293"/>
      <c r="X538" s="109">
        <v>87</v>
      </c>
      <c r="Y538" s="293"/>
      <c r="Z538" s="293"/>
      <c r="AA538" s="109">
        <v>47</v>
      </c>
    </row>
    <row r="539" spans="1:27" ht="13.8" customHeight="1" x14ac:dyDescent="0.25">
      <c r="A539" s="96" t="s">
        <v>2490</v>
      </c>
      <c r="B539" s="96" t="s">
        <v>2499</v>
      </c>
      <c r="C539" t="s">
        <v>1624</v>
      </c>
      <c r="E539" s="294" t="s">
        <v>2499</v>
      </c>
      <c r="F539" s="294"/>
      <c r="G539" s="294"/>
      <c r="H539" s="294"/>
      <c r="I539" s="294"/>
      <c r="J539" s="294"/>
      <c r="K539" s="294"/>
      <c r="L539" s="294"/>
      <c r="M539" s="294"/>
      <c r="N539" s="294"/>
      <c r="O539" s="294"/>
      <c r="P539" s="294"/>
      <c r="Q539" s="294"/>
      <c r="R539" s="294"/>
      <c r="S539" s="294"/>
      <c r="T539" s="294"/>
      <c r="U539" s="294"/>
      <c r="V539" s="294"/>
      <c r="W539" s="294"/>
      <c r="X539" s="294"/>
      <c r="Y539" s="294"/>
      <c r="Z539" s="294"/>
      <c r="AA539" s="294"/>
    </row>
    <row r="540" spans="1:27" ht="15.75" customHeight="1" x14ac:dyDescent="0.25">
      <c r="A540" s="96" t="s">
        <v>2490</v>
      </c>
      <c r="B540" s="96" t="s">
        <v>2499</v>
      </c>
      <c r="C540" s="96" t="s">
        <v>2229</v>
      </c>
      <c r="F540" s="97" t="s">
        <v>2229</v>
      </c>
      <c r="G540" s="98">
        <v>50</v>
      </c>
      <c r="H540" s="98">
        <v>4.5999999999999996</v>
      </c>
      <c r="I540" s="98">
        <v>4.5999999999999996</v>
      </c>
      <c r="J540" s="99">
        <v>0.27</v>
      </c>
      <c r="K540" s="99">
        <v>1.19</v>
      </c>
      <c r="L540" s="100">
        <v>-2.2000000000000002</v>
      </c>
      <c r="M540" s="101">
        <v>43282</v>
      </c>
      <c r="N540" s="100">
        <v>-2.2000000000000002</v>
      </c>
      <c r="O540" s="97" t="s">
        <v>2492</v>
      </c>
      <c r="P540" s="97" t="s">
        <v>2229</v>
      </c>
      <c r="Q540" s="102"/>
      <c r="R540" s="100">
        <v>-2.74</v>
      </c>
      <c r="S540" s="102"/>
      <c r="T540" s="103">
        <v>3</v>
      </c>
      <c r="U540" s="103">
        <v>3</v>
      </c>
      <c r="V540" s="104">
        <v>2.2000000000000002</v>
      </c>
      <c r="W540" s="105">
        <v>0.47</v>
      </c>
      <c r="X540" s="106">
        <v>110</v>
      </c>
      <c r="Y540" s="104">
        <v>0.8</v>
      </c>
      <c r="Z540" s="105">
        <v>0.18</v>
      </c>
      <c r="AA540" s="106">
        <v>40</v>
      </c>
    </row>
    <row r="541" spans="1:27" ht="15.75" customHeight="1" x14ac:dyDescent="0.25">
      <c r="A541" s="96" t="s">
        <v>2490</v>
      </c>
      <c r="B541" s="96" t="s">
        <v>2499</v>
      </c>
      <c r="C541" s="96" t="s">
        <v>2230</v>
      </c>
      <c r="F541" s="97" t="s">
        <v>2230</v>
      </c>
      <c r="G541" s="98">
        <v>50</v>
      </c>
      <c r="H541" s="98">
        <v>4.8</v>
      </c>
      <c r="I541" s="98">
        <v>4.8</v>
      </c>
      <c r="J541" s="99">
        <v>0.31</v>
      </c>
      <c r="K541" s="99">
        <v>1.35</v>
      </c>
      <c r="L541" s="100">
        <v>-2.2000000000000002</v>
      </c>
      <c r="M541" s="101">
        <v>43282</v>
      </c>
      <c r="N541" s="100">
        <v>-2.2000000000000002</v>
      </c>
      <c r="O541" s="97" t="s">
        <v>2492</v>
      </c>
      <c r="P541" s="97" t="s">
        <v>2230</v>
      </c>
      <c r="Q541" s="102"/>
      <c r="R541" s="100">
        <v>-2.74</v>
      </c>
      <c r="S541" s="102"/>
      <c r="T541" s="103">
        <v>3</v>
      </c>
      <c r="U541" s="103">
        <v>3</v>
      </c>
      <c r="V541" s="104">
        <v>2.5</v>
      </c>
      <c r="W541" s="105">
        <v>0.53</v>
      </c>
      <c r="X541" s="106">
        <v>125</v>
      </c>
      <c r="Y541" s="104">
        <v>0.8</v>
      </c>
      <c r="Z541" s="105">
        <v>0.17</v>
      </c>
      <c r="AA541" s="106">
        <v>40</v>
      </c>
    </row>
    <row r="542" spans="1:27" ht="15.75" customHeight="1" x14ac:dyDescent="0.25">
      <c r="A542" s="96" t="s">
        <v>2490</v>
      </c>
      <c r="B542" s="96" t="s">
        <v>2499</v>
      </c>
      <c r="C542" s="96" t="s">
        <v>2231</v>
      </c>
      <c r="F542" s="97" t="s">
        <v>2231</v>
      </c>
      <c r="G542" s="98">
        <v>50</v>
      </c>
      <c r="H542" s="98">
        <v>5.4</v>
      </c>
      <c r="I542" s="98">
        <v>5.4</v>
      </c>
      <c r="J542" s="99">
        <v>0.4</v>
      </c>
      <c r="K542" s="99">
        <v>1.3</v>
      </c>
      <c r="L542" s="100">
        <v>-2.2000000000000002</v>
      </c>
      <c r="M542" s="101">
        <v>43282</v>
      </c>
      <c r="N542" s="100">
        <v>-2.2000000000000002</v>
      </c>
      <c r="O542" s="97" t="s">
        <v>2492</v>
      </c>
      <c r="P542" s="97" t="s">
        <v>2231</v>
      </c>
      <c r="Q542" s="102"/>
      <c r="R542" s="100">
        <v>-2.74</v>
      </c>
      <c r="S542" s="102"/>
      <c r="T542" s="103">
        <v>3</v>
      </c>
      <c r="U542" s="103">
        <v>3</v>
      </c>
      <c r="V542" s="104">
        <v>2.7</v>
      </c>
      <c r="W542" s="105">
        <v>0.51</v>
      </c>
      <c r="X542" s="106">
        <v>135</v>
      </c>
      <c r="Y542" s="104">
        <v>0.9</v>
      </c>
      <c r="Z542" s="105">
        <v>0.17</v>
      </c>
      <c r="AA542" s="106">
        <v>45</v>
      </c>
    </row>
    <row r="543" spans="1:27" ht="15.75" customHeight="1" x14ac:dyDescent="0.25">
      <c r="A543" s="96" t="s">
        <v>2490</v>
      </c>
      <c r="B543" s="96" t="s">
        <v>2499</v>
      </c>
      <c r="C543" s="96" t="s">
        <v>2232</v>
      </c>
      <c r="F543" s="97" t="s">
        <v>2232</v>
      </c>
      <c r="G543" s="98">
        <v>50</v>
      </c>
      <c r="H543" s="98">
        <v>5.3</v>
      </c>
      <c r="I543" s="98">
        <v>5.3</v>
      </c>
      <c r="J543" s="99">
        <v>0.43</v>
      </c>
      <c r="K543" s="99">
        <v>1.35</v>
      </c>
      <c r="L543" s="100">
        <v>-2.2000000000000002</v>
      </c>
      <c r="M543" s="101">
        <v>43282</v>
      </c>
      <c r="N543" s="100">
        <v>-2.2000000000000002</v>
      </c>
      <c r="O543" s="97" t="s">
        <v>2492</v>
      </c>
      <c r="P543" s="97" t="s">
        <v>2232</v>
      </c>
      <c r="Q543" s="102"/>
      <c r="R543" s="100">
        <v>-2.74</v>
      </c>
      <c r="S543" s="102"/>
      <c r="T543" s="103">
        <v>3</v>
      </c>
      <c r="U543" s="103">
        <v>3</v>
      </c>
      <c r="V543" s="104">
        <v>2.7</v>
      </c>
      <c r="W543" s="105">
        <v>0.51</v>
      </c>
      <c r="X543" s="106">
        <v>135</v>
      </c>
      <c r="Y543" s="104">
        <v>0.7</v>
      </c>
      <c r="Z543" s="105">
        <v>0.13</v>
      </c>
      <c r="AA543" s="106">
        <v>35</v>
      </c>
    </row>
    <row r="544" spans="1:27" ht="15.75" customHeight="1" x14ac:dyDescent="0.25">
      <c r="A544" s="96" t="s">
        <v>2490</v>
      </c>
      <c r="B544" s="96" t="s">
        <v>2499</v>
      </c>
      <c r="C544" s="96" t="s">
        <v>2233</v>
      </c>
      <c r="F544" s="97" t="s">
        <v>2233</v>
      </c>
      <c r="G544" s="98">
        <v>50</v>
      </c>
      <c r="H544" s="98">
        <v>6</v>
      </c>
      <c r="I544" s="98">
        <v>6</v>
      </c>
      <c r="J544" s="99">
        <v>0.48</v>
      </c>
      <c r="K544" s="99">
        <v>1.8</v>
      </c>
      <c r="L544" s="100">
        <v>-2.2000000000000002</v>
      </c>
      <c r="M544" s="101">
        <v>43282</v>
      </c>
      <c r="N544" s="100">
        <v>-2.2000000000000002</v>
      </c>
      <c r="O544" s="97" t="s">
        <v>2492</v>
      </c>
      <c r="P544" s="97" t="s">
        <v>2233</v>
      </c>
      <c r="Q544" s="102"/>
      <c r="R544" s="100">
        <v>-2.74</v>
      </c>
      <c r="S544" s="102"/>
      <c r="T544" s="103">
        <v>3</v>
      </c>
      <c r="U544" s="103">
        <v>3</v>
      </c>
      <c r="V544" s="104">
        <v>3.5</v>
      </c>
      <c r="W544" s="105">
        <v>0.59</v>
      </c>
      <c r="X544" s="106">
        <v>175</v>
      </c>
      <c r="Y544" s="104">
        <v>0.9</v>
      </c>
      <c r="Z544" s="105">
        <v>0.16</v>
      </c>
      <c r="AA544" s="106">
        <v>45</v>
      </c>
    </row>
    <row r="545" spans="1:27" ht="15.75" customHeight="1" x14ac:dyDescent="0.25">
      <c r="A545" s="96" t="s">
        <v>2490</v>
      </c>
      <c r="B545" s="96" t="s">
        <v>2499</v>
      </c>
      <c r="C545" s="96" t="s">
        <v>2234</v>
      </c>
      <c r="F545" s="97" t="s">
        <v>2234</v>
      </c>
      <c r="G545" s="98">
        <v>50</v>
      </c>
      <c r="H545" s="98">
        <v>5.7</v>
      </c>
      <c r="I545" s="98">
        <v>5.7</v>
      </c>
      <c r="J545" s="99">
        <v>0.46</v>
      </c>
      <c r="K545" s="99">
        <v>1.85</v>
      </c>
      <c r="L545" s="100">
        <v>-2.2000000000000002</v>
      </c>
      <c r="M545" s="101">
        <v>43282</v>
      </c>
      <c r="N545" s="100">
        <v>-2.2000000000000002</v>
      </c>
      <c r="O545" s="97" t="s">
        <v>2492</v>
      </c>
      <c r="P545" s="97" t="s">
        <v>2234</v>
      </c>
      <c r="Q545" s="102"/>
      <c r="R545" s="100">
        <v>-2.74</v>
      </c>
      <c r="S545" s="102"/>
      <c r="T545" s="103">
        <v>3</v>
      </c>
      <c r="U545" s="103">
        <v>3</v>
      </c>
      <c r="V545" s="104">
        <v>3.1</v>
      </c>
      <c r="W545" s="105">
        <v>0.54</v>
      </c>
      <c r="X545" s="106">
        <v>155</v>
      </c>
      <c r="Y545" s="104">
        <v>0.8</v>
      </c>
      <c r="Z545" s="105">
        <v>0.14000000000000001</v>
      </c>
      <c r="AA545" s="106">
        <v>40</v>
      </c>
    </row>
    <row r="546" spans="1:27" ht="15.75" customHeight="1" x14ac:dyDescent="0.25">
      <c r="A546" s="96" t="s">
        <v>2490</v>
      </c>
      <c r="B546" s="96" t="s">
        <v>2499</v>
      </c>
      <c r="C546" s="96" t="s">
        <v>2235</v>
      </c>
      <c r="F546" s="97" t="s">
        <v>2235</v>
      </c>
      <c r="G546" s="98">
        <v>50</v>
      </c>
      <c r="H546" s="98">
        <v>5.2</v>
      </c>
      <c r="I546" s="98">
        <v>5.2</v>
      </c>
      <c r="J546" s="99">
        <v>0.38</v>
      </c>
      <c r="K546" s="99">
        <v>1.1299999999999999</v>
      </c>
      <c r="L546" s="100">
        <v>-2.2000000000000002</v>
      </c>
      <c r="M546" s="101">
        <v>43282</v>
      </c>
      <c r="N546" s="100">
        <v>-2.2000000000000002</v>
      </c>
      <c r="O546" s="97" t="s">
        <v>2492</v>
      </c>
      <c r="P546" s="97" t="s">
        <v>2235</v>
      </c>
      <c r="Q546" s="102"/>
      <c r="R546" s="100">
        <v>-2.74</v>
      </c>
      <c r="S546" s="102"/>
      <c r="T546" s="103">
        <v>3</v>
      </c>
      <c r="U546" s="103">
        <v>3</v>
      </c>
      <c r="V546" s="104">
        <v>2.1</v>
      </c>
      <c r="W546" s="105">
        <v>0.41</v>
      </c>
      <c r="X546" s="106">
        <v>105</v>
      </c>
      <c r="Y546" s="104">
        <v>0.8</v>
      </c>
      <c r="Z546" s="105">
        <v>0.15</v>
      </c>
      <c r="AA546" s="106">
        <v>40</v>
      </c>
    </row>
    <row r="547" spans="1:27" ht="15.75" customHeight="1" x14ac:dyDescent="0.25">
      <c r="A547" s="96" t="s">
        <v>2490</v>
      </c>
      <c r="B547" s="96" t="s">
        <v>2499</v>
      </c>
      <c r="C547" s="96" t="s">
        <v>2236</v>
      </c>
      <c r="F547" s="97" t="s">
        <v>2236</v>
      </c>
      <c r="G547" s="98">
        <v>50</v>
      </c>
      <c r="H547" s="98">
        <v>5.4</v>
      </c>
      <c r="I547" s="98">
        <v>5.4</v>
      </c>
      <c r="J547" s="99">
        <v>0.38</v>
      </c>
      <c r="K547" s="99">
        <v>1.91</v>
      </c>
      <c r="L547" s="100">
        <v>-2.2000000000000002</v>
      </c>
      <c r="M547" s="101">
        <v>43282</v>
      </c>
      <c r="N547" s="100">
        <v>-2.2000000000000002</v>
      </c>
      <c r="O547" s="97" t="s">
        <v>2492</v>
      </c>
      <c r="P547" s="97" t="s">
        <v>2236</v>
      </c>
      <c r="Q547" s="102"/>
      <c r="R547" s="100">
        <v>-2.74</v>
      </c>
      <c r="S547" s="102"/>
      <c r="T547" s="103">
        <v>3</v>
      </c>
      <c r="U547" s="103">
        <v>3</v>
      </c>
      <c r="V547" s="104">
        <v>3.3</v>
      </c>
      <c r="W547" s="105">
        <v>0.62</v>
      </c>
      <c r="X547" s="106">
        <v>165</v>
      </c>
      <c r="Y547" s="104">
        <v>0.8</v>
      </c>
      <c r="Z547" s="105">
        <v>0.14000000000000001</v>
      </c>
      <c r="AA547" s="106">
        <v>40</v>
      </c>
    </row>
    <row r="548" spans="1:27" ht="15.75" customHeight="1" x14ac:dyDescent="0.25">
      <c r="A548" s="96" t="s">
        <v>2490</v>
      </c>
      <c r="B548" s="96" t="s">
        <v>2499</v>
      </c>
      <c r="C548" s="96" t="s">
        <v>2237</v>
      </c>
      <c r="F548" s="97" t="s">
        <v>2237</v>
      </c>
      <c r="G548" s="98">
        <v>50</v>
      </c>
      <c r="H548" s="98">
        <v>5.5</v>
      </c>
      <c r="I548" s="98">
        <v>5.5</v>
      </c>
      <c r="J548" s="99">
        <v>0.39</v>
      </c>
      <c r="K548" s="99">
        <v>1.82</v>
      </c>
      <c r="L548" s="100">
        <v>-2.2000000000000002</v>
      </c>
      <c r="M548" s="101">
        <v>43282</v>
      </c>
      <c r="N548" s="100">
        <v>-2.2000000000000002</v>
      </c>
      <c r="O548" s="97" t="s">
        <v>2492</v>
      </c>
      <c r="P548" s="97" t="s">
        <v>2237</v>
      </c>
      <c r="Q548" s="102"/>
      <c r="R548" s="100">
        <v>-2.74</v>
      </c>
      <c r="S548" s="102"/>
      <c r="T548" s="103">
        <v>3</v>
      </c>
      <c r="U548" s="103">
        <v>3</v>
      </c>
      <c r="V548" s="104">
        <v>3.2</v>
      </c>
      <c r="W548" s="105">
        <v>0.59</v>
      </c>
      <c r="X548" s="106">
        <v>160</v>
      </c>
      <c r="Y548" s="104">
        <v>0.7</v>
      </c>
      <c r="Z548" s="105">
        <v>0.13</v>
      </c>
      <c r="AA548" s="106">
        <v>35</v>
      </c>
    </row>
    <row r="549" spans="1:27" ht="15.75" customHeight="1" x14ac:dyDescent="0.25">
      <c r="A549" s="96" t="s">
        <v>2490</v>
      </c>
      <c r="B549" s="96" t="s">
        <v>2499</v>
      </c>
      <c r="C549" s="96" t="s">
        <v>2238</v>
      </c>
      <c r="F549" s="97" t="s">
        <v>2238</v>
      </c>
      <c r="G549" s="98">
        <v>50</v>
      </c>
      <c r="H549" s="98">
        <v>5.6</v>
      </c>
      <c r="I549" s="98">
        <v>5.6</v>
      </c>
      <c r="J549" s="99">
        <v>0.43</v>
      </c>
      <c r="K549" s="99">
        <v>1.5</v>
      </c>
      <c r="L549" s="100">
        <v>-2.2000000000000002</v>
      </c>
      <c r="M549" s="101">
        <v>43282</v>
      </c>
      <c r="N549" s="100">
        <v>-2.2000000000000002</v>
      </c>
      <c r="O549" s="97" t="s">
        <v>2492</v>
      </c>
      <c r="P549" s="97" t="s">
        <v>2238</v>
      </c>
      <c r="Q549" s="102"/>
      <c r="R549" s="100">
        <v>-2.74</v>
      </c>
      <c r="S549" s="102"/>
      <c r="T549" s="103">
        <v>3</v>
      </c>
      <c r="U549" s="103">
        <v>3</v>
      </c>
      <c r="V549" s="104">
        <v>3</v>
      </c>
      <c r="W549" s="105">
        <v>0.54</v>
      </c>
      <c r="X549" s="106">
        <v>150</v>
      </c>
      <c r="Y549" s="104">
        <v>0.7</v>
      </c>
      <c r="Z549" s="105">
        <v>0.12</v>
      </c>
      <c r="AA549" s="106">
        <v>35</v>
      </c>
    </row>
    <row r="550" spans="1:27" ht="15.75" customHeight="1" x14ac:dyDescent="0.25">
      <c r="A550" s="96" t="s">
        <v>2490</v>
      </c>
      <c r="B550" s="96" t="s">
        <v>2499</v>
      </c>
      <c r="C550" s="96" t="s">
        <v>2239</v>
      </c>
      <c r="F550" s="97" t="s">
        <v>2239</v>
      </c>
      <c r="G550" s="98">
        <v>50</v>
      </c>
      <c r="H550" s="98">
        <v>5.8</v>
      </c>
      <c r="I550" s="98">
        <v>5.8</v>
      </c>
      <c r="J550" s="99">
        <v>0.39</v>
      </c>
      <c r="K550" s="99">
        <v>1.46</v>
      </c>
      <c r="L550" s="100">
        <v>-2.2000000000000002</v>
      </c>
      <c r="M550" s="101">
        <v>43282</v>
      </c>
      <c r="N550" s="100">
        <v>-2.2000000000000002</v>
      </c>
      <c r="O550" s="97" t="s">
        <v>2492</v>
      </c>
      <c r="P550" s="97" t="s">
        <v>2239</v>
      </c>
      <c r="Q550" s="102"/>
      <c r="R550" s="100">
        <v>-2.74</v>
      </c>
      <c r="S550" s="102"/>
      <c r="T550" s="103">
        <v>3</v>
      </c>
      <c r="U550" s="103">
        <v>3</v>
      </c>
      <c r="V550" s="104">
        <v>2.6</v>
      </c>
      <c r="W550" s="105">
        <v>0.46</v>
      </c>
      <c r="X550" s="106">
        <v>130</v>
      </c>
      <c r="Y550" s="104">
        <v>0.9</v>
      </c>
      <c r="Z550" s="105">
        <v>0.15</v>
      </c>
      <c r="AA550" s="106">
        <v>45</v>
      </c>
    </row>
    <row r="551" spans="1:27" ht="15.75" customHeight="1" x14ac:dyDescent="0.25">
      <c r="A551" s="96" t="s">
        <v>2490</v>
      </c>
      <c r="B551" s="96" t="s">
        <v>2499</v>
      </c>
      <c r="C551" s="96" t="s">
        <v>2240</v>
      </c>
      <c r="F551" s="97" t="s">
        <v>2240</v>
      </c>
      <c r="G551" s="98">
        <v>50</v>
      </c>
      <c r="H551" s="98">
        <v>6.8</v>
      </c>
      <c r="I551" s="98">
        <v>6.8</v>
      </c>
      <c r="J551" s="99">
        <v>0.25</v>
      </c>
      <c r="K551" s="99">
        <v>1.57</v>
      </c>
      <c r="L551" s="100">
        <v>-2.2000000000000002</v>
      </c>
      <c r="M551" s="101">
        <v>43282</v>
      </c>
      <c r="N551" s="100">
        <v>-2.2000000000000002</v>
      </c>
      <c r="O551" s="97" t="s">
        <v>2492</v>
      </c>
      <c r="P551" s="97" t="s">
        <v>2240</v>
      </c>
      <c r="Q551" s="102"/>
      <c r="R551" s="100">
        <v>-2.74</v>
      </c>
      <c r="S551" s="102"/>
      <c r="T551" s="103">
        <v>3</v>
      </c>
      <c r="U551" s="103">
        <v>3</v>
      </c>
      <c r="V551" s="104">
        <v>3.9</v>
      </c>
      <c r="W551" s="105">
        <v>0.56999999999999995</v>
      </c>
      <c r="X551" s="106">
        <v>195</v>
      </c>
      <c r="Y551" s="104">
        <v>1.8</v>
      </c>
      <c r="Z551" s="105">
        <v>0.26</v>
      </c>
      <c r="AA551" s="106">
        <v>90</v>
      </c>
    </row>
    <row r="552" spans="1:27" ht="15.75" customHeight="1" x14ac:dyDescent="0.25">
      <c r="A552" s="96" t="s">
        <v>2490</v>
      </c>
      <c r="B552" s="96" t="s">
        <v>2499</v>
      </c>
      <c r="C552" s="96" t="s">
        <v>2241</v>
      </c>
      <c r="F552" s="97" t="s">
        <v>2241</v>
      </c>
      <c r="G552" s="98">
        <v>53</v>
      </c>
      <c r="H552" s="98">
        <v>7.8</v>
      </c>
      <c r="I552" s="98">
        <v>7.8</v>
      </c>
      <c r="J552" s="99">
        <v>0.34</v>
      </c>
      <c r="K552" s="99">
        <v>1.88</v>
      </c>
      <c r="L552" s="100">
        <v>-2.2000000000000002</v>
      </c>
      <c r="M552" s="101">
        <v>43282</v>
      </c>
      <c r="N552" s="100">
        <v>-2.2000000000000002</v>
      </c>
      <c r="O552" s="97" t="s">
        <v>2492</v>
      </c>
      <c r="P552" s="97" t="s">
        <v>2241</v>
      </c>
      <c r="Q552" s="102"/>
      <c r="R552" s="100">
        <v>-2.74</v>
      </c>
      <c r="S552" s="102"/>
      <c r="T552" s="103">
        <v>3</v>
      </c>
      <c r="U552" s="103">
        <v>3</v>
      </c>
      <c r="V552" s="104">
        <v>4.0999999999999996</v>
      </c>
      <c r="W552" s="105">
        <v>0.53</v>
      </c>
      <c r="X552" s="106">
        <v>217</v>
      </c>
      <c r="Y552" s="104">
        <v>1.4</v>
      </c>
      <c r="Z552" s="105">
        <v>0.18</v>
      </c>
      <c r="AA552" s="106">
        <v>74</v>
      </c>
    </row>
    <row r="553" spans="1:27" ht="15.75" customHeight="1" x14ac:dyDescent="0.25">
      <c r="A553" s="96" t="s">
        <v>2490</v>
      </c>
      <c r="B553" s="96" t="s">
        <v>2499</v>
      </c>
      <c r="C553" s="96" t="s">
        <v>2212</v>
      </c>
      <c r="F553" s="97" t="s">
        <v>2212</v>
      </c>
      <c r="G553" s="98">
        <v>48.5</v>
      </c>
      <c r="H553" s="98">
        <v>6.2</v>
      </c>
      <c r="I553" s="98">
        <v>6.2</v>
      </c>
      <c r="J553" s="99">
        <v>0.69</v>
      </c>
      <c r="K553" s="99">
        <v>1.85</v>
      </c>
      <c r="L553" s="100">
        <v>-2.2000000000000002</v>
      </c>
      <c r="M553" s="101">
        <v>43282</v>
      </c>
      <c r="N553" s="100">
        <v>-2.2000000000000002</v>
      </c>
      <c r="O553" s="97" t="s">
        <v>2492</v>
      </c>
      <c r="P553" s="97" t="s">
        <v>2212</v>
      </c>
      <c r="Q553" s="102"/>
      <c r="R553" s="100">
        <v>-2.74</v>
      </c>
      <c r="S553" s="102"/>
      <c r="T553" s="103">
        <v>3</v>
      </c>
      <c r="U553" s="103">
        <v>3</v>
      </c>
      <c r="V553" s="104">
        <v>3.6</v>
      </c>
      <c r="W553" s="105">
        <v>0.57999999999999996</v>
      </c>
      <c r="X553" s="106">
        <v>175</v>
      </c>
      <c r="Y553" s="104">
        <v>0</v>
      </c>
      <c r="Z553" s="105">
        <v>0</v>
      </c>
      <c r="AA553" s="106">
        <v>0</v>
      </c>
    </row>
    <row r="554" spans="1:27" ht="15.75" customHeight="1" x14ac:dyDescent="0.25">
      <c r="A554" s="96" t="s">
        <v>2490</v>
      </c>
      <c r="B554" s="96" t="s">
        <v>2499</v>
      </c>
      <c r="C554" s="96" t="s">
        <v>2213</v>
      </c>
      <c r="F554" s="97" t="s">
        <v>2213</v>
      </c>
      <c r="G554" s="98">
        <v>49.5</v>
      </c>
      <c r="H554" s="98">
        <v>5.5</v>
      </c>
      <c r="I554" s="98">
        <v>5.5</v>
      </c>
      <c r="J554" s="99">
        <v>0.81</v>
      </c>
      <c r="K554" s="99">
        <v>1.41</v>
      </c>
      <c r="L554" s="100">
        <v>-2.2000000000000002</v>
      </c>
      <c r="M554" s="101">
        <v>43282</v>
      </c>
      <c r="N554" s="100">
        <v>-2.2000000000000002</v>
      </c>
      <c r="O554" s="97" t="s">
        <v>2492</v>
      </c>
      <c r="P554" s="97" t="s">
        <v>2213</v>
      </c>
      <c r="Q554" s="102"/>
      <c r="R554" s="100">
        <v>-2.74</v>
      </c>
      <c r="S554" s="102"/>
      <c r="T554" s="103">
        <v>3</v>
      </c>
      <c r="U554" s="103">
        <v>3</v>
      </c>
      <c r="V554" s="104">
        <v>2</v>
      </c>
      <c r="W554" s="105">
        <v>0.36</v>
      </c>
      <c r="X554" s="106">
        <v>99</v>
      </c>
      <c r="Y554" s="104">
        <v>0</v>
      </c>
      <c r="Z554" s="105">
        <v>0</v>
      </c>
      <c r="AA554" s="106">
        <v>0</v>
      </c>
    </row>
    <row r="555" spans="1:27" ht="15.75" customHeight="1" x14ac:dyDescent="0.25">
      <c r="A555" s="96" t="s">
        <v>2490</v>
      </c>
      <c r="B555" s="96" t="s">
        <v>2499</v>
      </c>
      <c r="C555" s="96" t="s">
        <v>2214</v>
      </c>
      <c r="F555" s="97" t="s">
        <v>2214</v>
      </c>
      <c r="G555" s="98">
        <v>50</v>
      </c>
      <c r="H555" s="98">
        <v>5.5</v>
      </c>
      <c r="I555" s="98">
        <v>5.5</v>
      </c>
      <c r="J555" s="99">
        <v>0.83</v>
      </c>
      <c r="K555" s="99">
        <v>1.58</v>
      </c>
      <c r="L555" s="100">
        <v>-2.2000000000000002</v>
      </c>
      <c r="M555" s="101">
        <v>43282</v>
      </c>
      <c r="N555" s="100">
        <v>-2.2000000000000002</v>
      </c>
      <c r="O555" s="97" t="s">
        <v>2492</v>
      </c>
      <c r="P555" s="97" t="s">
        <v>2214</v>
      </c>
      <c r="Q555" s="102"/>
      <c r="R555" s="100">
        <v>-2.74</v>
      </c>
      <c r="S555" s="102"/>
      <c r="T555" s="103">
        <v>3</v>
      </c>
      <c r="U555" s="103">
        <v>3</v>
      </c>
      <c r="V555" s="104">
        <v>2.4</v>
      </c>
      <c r="W555" s="105">
        <v>0.43</v>
      </c>
      <c r="X555" s="106">
        <v>120</v>
      </c>
      <c r="Y555" s="104">
        <v>0</v>
      </c>
      <c r="Z555" s="105">
        <v>0</v>
      </c>
      <c r="AA555" s="106">
        <v>0</v>
      </c>
    </row>
    <row r="556" spans="1:27" ht="15.75" customHeight="1" x14ac:dyDescent="0.25">
      <c r="A556" s="96" t="s">
        <v>2490</v>
      </c>
      <c r="B556" s="96" t="s">
        <v>2499</v>
      </c>
      <c r="C556" s="96" t="s">
        <v>2215</v>
      </c>
      <c r="F556" s="97" t="s">
        <v>2215</v>
      </c>
      <c r="G556" s="98">
        <v>50</v>
      </c>
      <c r="H556" s="98">
        <v>6.5</v>
      </c>
      <c r="I556" s="98">
        <v>6.5</v>
      </c>
      <c r="J556" s="99">
        <v>0.85</v>
      </c>
      <c r="K556" s="99">
        <v>1.72</v>
      </c>
      <c r="L556" s="100">
        <v>-2.2000000000000002</v>
      </c>
      <c r="M556" s="101">
        <v>43282</v>
      </c>
      <c r="N556" s="100">
        <v>-2.2000000000000002</v>
      </c>
      <c r="O556" s="97" t="s">
        <v>2492</v>
      </c>
      <c r="P556" s="97" t="s">
        <v>2215</v>
      </c>
      <c r="Q556" s="102"/>
      <c r="R556" s="100">
        <v>-2.74</v>
      </c>
      <c r="S556" s="102"/>
      <c r="T556" s="103">
        <v>3</v>
      </c>
      <c r="U556" s="103">
        <v>3</v>
      </c>
      <c r="V556" s="104">
        <v>2.5</v>
      </c>
      <c r="W556" s="105">
        <v>0.38</v>
      </c>
      <c r="X556" s="106">
        <v>125</v>
      </c>
      <c r="Y556" s="104">
        <v>0</v>
      </c>
      <c r="Z556" s="105">
        <v>0</v>
      </c>
      <c r="AA556" s="106">
        <v>0</v>
      </c>
    </row>
    <row r="557" spans="1:27" ht="15.75" customHeight="1" x14ac:dyDescent="0.25">
      <c r="A557" s="96" t="s">
        <v>2490</v>
      </c>
      <c r="B557" s="96" t="s">
        <v>2499</v>
      </c>
      <c r="C557" s="96" t="s">
        <v>2216</v>
      </c>
      <c r="F557" s="97" t="s">
        <v>2216</v>
      </c>
      <c r="G557" s="98">
        <v>50</v>
      </c>
      <c r="H557" s="98">
        <v>7.3</v>
      </c>
      <c r="I557" s="98">
        <v>7.3</v>
      </c>
      <c r="J557" s="99">
        <v>0.72</v>
      </c>
      <c r="K557" s="99">
        <v>1.83</v>
      </c>
      <c r="L557" s="100">
        <v>-2.2000000000000002</v>
      </c>
      <c r="M557" s="101">
        <v>43282</v>
      </c>
      <c r="N557" s="100">
        <v>-2.2000000000000002</v>
      </c>
      <c r="O557" s="97" t="s">
        <v>2492</v>
      </c>
      <c r="P557" s="97" t="s">
        <v>2216</v>
      </c>
      <c r="Q557" s="102"/>
      <c r="R557" s="100">
        <v>-2.74</v>
      </c>
      <c r="S557" s="102"/>
      <c r="T557" s="103">
        <v>3</v>
      </c>
      <c r="U557" s="103">
        <v>3</v>
      </c>
      <c r="V557" s="104">
        <v>3.1</v>
      </c>
      <c r="W557" s="105">
        <v>0.43</v>
      </c>
      <c r="X557" s="106">
        <v>155</v>
      </c>
      <c r="Y557" s="104">
        <v>0.1</v>
      </c>
      <c r="Z557" s="105">
        <v>0.02</v>
      </c>
      <c r="AA557" s="106">
        <v>5</v>
      </c>
    </row>
    <row r="558" spans="1:27" ht="15.75" customHeight="1" x14ac:dyDescent="0.25">
      <c r="A558" s="96" t="s">
        <v>2490</v>
      </c>
      <c r="B558" s="96" t="s">
        <v>2499</v>
      </c>
      <c r="C558" s="96" t="s">
        <v>2217</v>
      </c>
      <c r="F558" s="97" t="s">
        <v>2217</v>
      </c>
      <c r="G558" s="98">
        <v>50</v>
      </c>
      <c r="H558" s="98">
        <v>7.2</v>
      </c>
      <c r="I558" s="98">
        <v>7.2</v>
      </c>
      <c r="J558" s="99">
        <v>0.78</v>
      </c>
      <c r="K558" s="99">
        <v>1.75</v>
      </c>
      <c r="L558" s="100">
        <v>-2.2000000000000002</v>
      </c>
      <c r="M558" s="101">
        <v>43282</v>
      </c>
      <c r="N558" s="100">
        <v>-2.2000000000000002</v>
      </c>
      <c r="O558" s="97" t="s">
        <v>2492</v>
      </c>
      <c r="P558" s="97" t="s">
        <v>2217</v>
      </c>
      <c r="Q558" s="102"/>
      <c r="R558" s="100">
        <v>-2.74</v>
      </c>
      <c r="S558" s="102"/>
      <c r="T558" s="103">
        <v>3</v>
      </c>
      <c r="U558" s="103">
        <v>3</v>
      </c>
      <c r="V558" s="104">
        <v>2.9</v>
      </c>
      <c r="W558" s="105">
        <v>0.4</v>
      </c>
      <c r="X558" s="106">
        <v>145</v>
      </c>
      <c r="Y558" s="104">
        <v>0.1</v>
      </c>
      <c r="Z558" s="105">
        <v>0.02</v>
      </c>
      <c r="AA558" s="106">
        <v>5</v>
      </c>
    </row>
    <row r="559" spans="1:27" ht="15.75" customHeight="1" x14ac:dyDescent="0.25">
      <c r="A559" s="96" t="s">
        <v>2490</v>
      </c>
      <c r="B559" s="96" t="s">
        <v>2499</v>
      </c>
      <c r="C559" s="96" t="s">
        <v>2218</v>
      </c>
      <c r="F559" s="97" t="s">
        <v>2218</v>
      </c>
      <c r="G559" s="98">
        <v>53.5</v>
      </c>
      <c r="H559" s="98">
        <v>6.9</v>
      </c>
      <c r="I559" s="98">
        <v>6.9</v>
      </c>
      <c r="J559" s="99">
        <v>0.81</v>
      </c>
      <c r="K559" s="99">
        <v>1.47</v>
      </c>
      <c r="L559" s="100">
        <v>-2.2000000000000002</v>
      </c>
      <c r="M559" s="101">
        <v>43282</v>
      </c>
      <c r="N559" s="100">
        <v>-2.2000000000000002</v>
      </c>
      <c r="O559" s="97" t="s">
        <v>2492</v>
      </c>
      <c r="P559" s="97" t="s">
        <v>2218</v>
      </c>
      <c r="Q559" s="102"/>
      <c r="R559" s="100">
        <v>-2.74</v>
      </c>
      <c r="S559" s="102"/>
      <c r="T559" s="103">
        <v>3</v>
      </c>
      <c r="U559" s="103">
        <v>3</v>
      </c>
      <c r="V559" s="104">
        <v>1.8</v>
      </c>
      <c r="W559" s="105">
        <v>0.26</v>
      </c>
      <c r="X559" s="106">
        <v>96</v>
      </c>
      <c r="Y559" s="104">
        <v>0.2</v>
      </c>
      <c r="Z559" s="105">
        <v>0.02</v>
      </c>
      <c r="AA559" s="106">
        <v>11</v>
      </c>
    </row>
    <row r="560" spans="1:27" ht="15.75" customHeight="1" x14ac:dyDescent="0.25">
      <c r="A560" s="96" t="s">
        <v>2490</v>
      </c>
      <c r="B560" s="96" t="s">
        <v>2499</v>
      </c>
      <c r="C560" s="96" t="s">
        <v>2219</v>
      </c>
      <c r="F560" s="97" t="s">
        <v>2219</v>
      </c>
      <c r="G560" s="98">
        <v>39.5</v>
      </c>
      <c r="H560" s="98">
        <v>6.1</v>
      </c>
      <c r="I560" s="98">
        <v>6.1</v>
      </c>
      <c r="J560" s="99">
        <v>0.87</v>
      </c>
      <c r="K560" s="99">
        <v>1.5</v>
      </c>
      <c r="L560" s="100">
        <v>-2.2000000000000002</v>
      </c>
      <c r="M560" s="101">
        <v>43282</v>
      </c>
      <c r="N560" s="100">
        <v>-2.2000000000000002</v>
      </c>
      <c r="O560" s="97" t="s">
        <v>2492</v>
      </c>
      <c r="P560" s="97" t="s">
        <v>2219</v>
      </c>
      <c r="Q560" s="102"/>
      <c r="R560" s="100">
        <v>-2.74</v>
      </c>
      <c r="S560" s="102"/>
      <c r="T560" s="103">
        <v>3</v>
      </c>
      <c r="U560" s="103">
        <v>3</v>
      </c>
      <c r="V560" s="104">
        <v>1.8</v>
      </c>
      <c r="W560" s="105">
        <v>0.3</v>
      </c>
      <c r="X560" s="106">
        <v>71</v>
      </c>
      <c r="Y560" s="104">
        <v>0</v>
      </c>
      <c r="Z560" s="105">
        <v>0.01</v>
      </c>
      <c r="AA560" s="106">
        <v>0</v>
      </c>
    </row>
    <row r="561" spans="1:27" ht="15.75" customHeight="1" x14ac:dyDescent="0.25">
      <c r="A561" s="96" t="s">
        <v>2490</v>
      </c>
      <c r="B561" s="96" t="s">
        <v>2499</v>
      </c>
      <c r="C561" s="96" t="s">
        <v>2220</v>
      </c>
      <c r="F561" s="97" t="s">
        <v>2220</v>
      </c>
      <c r="G561" s="98">
        <v>36</v>
      </c>
      <c r="H561" s="98">
        <v>5.9</v>
      </c>
      <c r="I561" s="98">
        <v>5.9</v>
      </c>
      <c r="J561" s="99">
        <v>0.84</v>
      </c>
      <c r="K561" s="99">
        <v>1.39</v>
      </c>
      <c r="L561" s="100">
        <v>-2.2000000000000002</v>
      </c>
      <c r="M561" s="101">
        <v>43282</v>
      </c>
      <c r="N561" s="100">
        <v>-2.2000000000000002</v>
      </c>
      <c r="O561" s="97" t="s">
        <v>2492</v>
      </c>
      <c r="P561" s="97" t="s">
        <v>2220</v>
      </c>
      <c r="Q561" s="102"/>
      <c r="R561" s="100">
        <v>-2.74</v>
      </c>
      <c r="S561" s="102"/>
      <c r="T561" s="103">
        <v>3</v>
      </c>
      <c r="U561" s="103">
        <v>3</v>
      </c>
      <c r="V561" s="104">
        <v>1.7</v>
      </c>
      <c r="W561" s="105">
        <v>0.28000000000000003</v>
      </c>
      <c r="X561" s="106">
        <v>61</v>
      </c>
      <c r="Y561" s="104">
        <v>0</v>
      </c>
      <c r="Z561" s="105">
        <v>0</v>
      </c>
      <c r="AA561" s="106">
        <v>0</v>
      </c>
    </row>
    <row r="562" spans="1:27" ht="15.75" customHeight="1" x14ac:dyDescent="0.25">
      <c r="A562" s="96" t="s">
        <v>2490</v>
      </c>
      <c r="B562" s="96" t="s">
        <v>2499</v>
      </c>
      <c r="C562" s="96" t="s">
        <v>2252</v>
      </c>
      <c r="F562" s="97" t="s">
        <v>2252</v>
      </c>
      <c r="G562" s="98">
        <v>52.5</v>
      </c>
      <c r="H562" s="98">
        <v>5.4</v>
      </c>
      <c r="I562" s="98">
        <v>5.4</v>
      </c>
      <c r="J562" s="99">
        <v>0.87</v>
      </c>
      <c r="K562" s="99">
        <v>1.57</v>
      </c>
      <c r="L562" s="100">
        <v>-2.2000000000000002</v>
      </c>
      <c r="M562" s="101">
        <v>43282</v>
      </c>
      <c r="N562" s="100">
        <v>-2.2000000000000002</v>
      </c>
      <c r="O562" s="97" t="s">
        <v>2492</v>
      </c>
      <c r="P562" s="97" t="s">
        <v>2252</v>
      </c>
      <c r="Q562" s="102"/>
      <c r="R562" s="100">
        <v>-2.74</v>
      </c>
      <c r="S562" s="102"/>
      <c r="T562" s="103">
        <v>2</v>
      </c>
      <c r="U562" s="103">
        <v>2</v>
      </c>
      <c r="V562" s="104">
        <v>1.4</v>
      </c>
      <c r="W562" s="105">
        <v>0.26</v>
      </c>
      <c r="X562" s="106">
        <v>74</v>
      </c>
      <c r="Y562" s="104">
        <v>0</v>
      </c>
      <c r="Z562" s="105">
        <v>0.01</v>
      </c>
      <c r="AA562" s="106">
        <v>0</v>
      </c>
    </row>
    <row r="563" spans="1:27" ht="15.75" customHeight="1" x14ac:dyDescent="0.25">
      <c r="A563" s="96" t="s">
        <v>2490</v>
      </c>
      <c r="B563" s="96" t="s">
        <v>2499</v>
      </c>
      <c r="C563" s="96" t="s">
        <v>2253</v>
      </c>
      <c r="F563" s="97" t="s">
        <v>2253</v>
      </c>
      <c r="G563" s="98">
        <v>29</v>
      </c>
      <c r="H563" s="98">
        <v>6.7</v>
      </c>
      <c r="I563" s="98">
        <v>6.7</v>
      </c>
      <c r="J563" s="99">
        <v>0.87</v>
      </c>
      <c r="K563" s="99">
        <v>1.24</v>
      </c>
      <c r="L563" s="100">
        <v>-2.2000000000000002</v>
      </c>
      <c r="M563" s="101">
        <v>43282</v>
      </c>
      <c r="N563" s="100">
        <v>-2.2000000000000002</v>
      </c>
      <c r="O563" s="97" t="s">
        <v>2492</v>
      </c>
      <c r="P563" s="97" t="s">
        <v>2253</v>
      </c>
      <c r="Q563" s="102"/>
      <c r="R563" s="100">
        <v>-2.74</v>
      </c>
      <c r="S563" s="102"/>
      <c r="T563" s="103">
        <v>2</v>
      </c>
      <c r="U563" s="103">
        <v>2</v>
      </c>
      <c r="V563" s="104">
        <v>1.1000000000000001</v>
      </c>
      <c r="W563" s="105">
        <v>0.17</v>
      </c>
      <c r="X563" s="106">
        <v>32</v>
      </c>
      <c r="Y563" s="104">
        <v>0.1</v>
      </c>
      <c r="Z563" s="105">
        <v>0.02</v>
      </c>
      <c r="AA563" s="106">
        <v>3</v>
      </c>
    </row>
    <row r="564" spans="1:27" ht="15.75" customHeight="1" x14ac:dyDescent="0.25">
      <c r="A564" s="96" t="s">
        <v>2490</v>
      </c>
      <c r="B564" s="96" t="s">
        <v>2499</v>
      </c>
      <c r="C564" s="96" t="s">
        <v>2246</v>
      </c>
      <c r="F564" s="97" t="s">
        <v>2246</v>
      </c>
      <c r="G564" s="98">
        <v>35.5</v>
      </c>
      <c r="H564" s="98">
        <v>3.6</v>
      </c>
      <c r="I564" s="98">
        <v>3.6</v>
      </c>
      <c r="J564" s="99">
        <v>0.33</v>
      </c>
      <c r="K564" s="99">
        <v>0.95</v>
      </c>
      <c r="L564" s="100">
        <v>-1.97</v>
      </c>
      <c r="M564" s="101">
        <v>43282</v>
      </c>
      <c r="N564" s="100">
        <v>-1.97</v>
      </c>
      <c r="O564" s="97" t="s">
        <v>2492</v>
      </c>
      <c r="P564" s="97" t="s">
        <v>2246</v>
      </c>
      <c r="Q564" s="102"/>
      <c r="R564" s="100">
        <v>-2.4700000000000002</v>
      </c>
      <c r="S564" s="102"/>
      <c r="T564" s="103">
        <v>3</v>
      </c>
      <c r="U564" s="103">
        <v>3</v>
      </c>
      <c r="V564" s="104">
        <v>1.1000000000000001</v>
      </c>
      <c r="W564" s="105">
        <v>0.32</v>
      </c>
      <c r="X564" s="106">
        <v>39</v>
      </c>
      <c r="Y564" s="104">
        <v>0.3</v>
      </c>
      <c r="Z564" s="105">
        <v>7.0000000000000007E-2</v>
      </c>
      <c r="AA564" s="106">
        <v>11</v>
      </c>
    </row>
    <row r="565" spans="1:27" ht="15.75" customHeight="1" x14ac:dyDescent="0.25">
      <c r="A565" s="96" t="s">
        <v>2490</v>
      </c>
      <c r="B565" s="96" t="s">
        <v>2499</v>
      </c>
      <c r="C565" s="96" t="s">
        <v>2247</v>
      </c>
      <c r="F565" s="97" t="s">
        <v>2247</v>
      </c>
      <c r="G565" s="98">
        <v>41</v>
      </c>
      <c r="H565" s="98">
        <v>5.0999999999999996</v>
      </c>
      <c r="I565" s="98">
        <v>5.0999999999999996</v>
      </c>
      <c r="J565" s="99">
        <v>0.6</v>
      </c>
      <c r="K565" s="99">
        <v>1.08</v>
      </c>
      <c r="L565" s="100">
        <v>-1.97</v>
      </c>
      <c r="M565" s="101">
        <v>43282</v>
      </c>
      <c r="N565" s="100">
        <v>-1.97</v>
      </c>
      <c r="O565" s="97" t="s">
        <v>2492</v>
      </c>
      <c r="P565" s="97" t="s">
        <v>2247</v>
      </c>
      <c r="Q565" s="102"/>
      <c r="R565" s="100">
        <v>-2.4700000000000002</v>
      </c>
      <c r="S565" s="102"/>
      <c r="T565" s="103">
        <v>3</v>
      </c>
      <c r="U565" s="103">
        <v>3</v>
      </c>
      <c r="V565" s="104">
        <v>1.1000000000000001</v>
      </c>
      <c r="W565" s="105">
        <v>0.22</v>
      </c>
      <c r="X565" s="106">
        <v>45</v>
      </c>
      <c r="Y565" s="104">
        <v>0</v>
      </c>
      <c r="Z565" s="105">
        <v>0</v>
      </c>
      <c r="AA565" s="106">
        <v>0</v>
      </c>
    </row>
    <row r="566" spans="1:27" ht="15.75" customHeight="1" x14ac:dyDescent="0.25">
      <c r="A566" s="96" t="s">
        <v>2490</v>
      </c>
      <c r="B566" s="96" t="s">
        <v>2499</v>
      </c>
      <c r="C566" s="96" t="s">
        <v>2248</v>
      </c>
      <c r="F566" s="97" t="s">
        <v>2248</v>
      </c>
      <c r="G566" s="98">
        <v>31</v>
      </c>
      <c r="H566" s="98">
        <v>4.4000000000000004</v>
      </c>
      <c r="I566" s="98">
        <v>4.4000000000000004</v>
      </c>
      <c r="J566" s="99">
        <v>0.5</v>
      </c>
      <c r="K566" s="99">
        <v>1.25</v>
      </c>
      <c r="L566" s="100">
        <v>-1.97</v>
      </c>
      <c r="M566" s="101">
        <v>43282</v>
      </c>
      <c r="N566" s="100">
        <v>-1.97</v>
      </c>
      <c r="O566" s="97" t="s">
        <v>2492</v>
      </c>
      <c r="P566" s="97" t="s">
        <v>2248</v>
      </c>
      <c r="Q566" s="102"/>
      <c r="R566" s="100">
        <v>-2.4700000000000002</v>
      </c>
      <c r="S566" s="102"/>
      <c r="T566" s="103">
        <v>3</v>
      </c>
      <c r="U566" s="103">
        <v>3</v>
      </c>
      <c r="V566" s="104">
        <v>1.5</v>
      </c>
      <c r="W566" s="105">
        <v>0.33</v>
      </c>
      <c r="X566" s="106">
        <v>47</v>
      </c>
      <c r="Y566" s="104">
        <v>0</v>
      </c>
      <c r="Z566" s="105">
        <v>0.01</v>
      </c>
      <c r="AA566" s="106">
        <v>0</v>
      </c>
    </row>
    <row r="567" spans="1:27" ht="15.75" customHeight="1" x14ac:dyDescent="0.25">
      <c r="A567" s="96" t="s">
        <v>2490</v>
      </c>
      <c r="B567" s="96" t="s">
        <v>2499</v>
      </c>
      <c r="C567" s="96" t="s">
        <v>2273</v>
      </c>
      <c r="F567" s="97" t="s">
        <v>2273</v>
      </c>
      <c r="G567" s="98">
        <v>15</v>
      </c>
      <c r="H567" s="98">
        <v>5.2</v>
      </c>
      <c r="I567" s="98">
        <v>5.2</v>
      </c>
      <c r="J567" s="99">
        <v>0.44</v>
      </c>
      <c r="K567" s="99">
        <v>1.3</v>
      </c>
      <c r="L567" s="100">
        <v>-1.97</v>
      </c>
      <c r="M567" s="101">
        <v>43282</v>
      </c>
      <c r="N567" s="100">
        <v>-1.97</v>
      </c>
      <c r="O567" s="97" t="s">
        <v>2492</v>
      </c>
      <c r="P567" s="97" t="s">
        <v>2273</v>
      </c>
      <c r="Q567" s="102"/>
      <c r="R567" s="100">
        <v>-2.4700000000000002</v>
      </c>
      <c r="S567" s="102"/>
      <c r="T567" s="103">
        <v>3</v>
      </c>
      <c r="U567" s="103">
        <v>3</v>
      </c>
      <c r="V567" s="104">
        <v>2.2999999999999998</v>
      </c>
      <c r="W567" s="105">
        <v>0.44</v>
      </c>
      <c r="X567" s="106">
        <v>35</v>
      </c>
      <c r="Y567" s="104">
        <v>0.2</v>
      </c>
      <c r="Z567" s="105">
        <v>0.04</v>
      </c>
      <c r="AA567" s="106">
        <v>3</v>
      </c>
    </row>
    <row r="568" spans="1:27" ht="15.75" customHeight="1" x14ac:dyDescent="0.25">
      <c r="A568" s="96" t="s">
        <v>2490</v>
      </c>
      <c r="B568" s="96" t="s">
        <v>2499</v>
      </c>
      <c r="C568" s="96" t="s">
        <v>2199</v>
      </c>
      <c r="F568" s="97" t="s">
        <v>2199</v>
      </c>
      <c r="G568" s="98">
        <v>32.5</v>
      </c>
      <c r="H568" s="98">
        <v>3.9</v>
      </c>
      <c r="I568" s="98">
        <v>3.9</v>
      </c>
      <c r="J568" s="99">
        <v>0.57999999999999996</v>
      </c>
      <c r="K568" s="99">
        <v>1.25</v>
      </c>
      <c r="L568" s="100">
        <v>-1.97</v>
      </c>
      <c r="M568" s="101">
        <v>43282</v>
      </c>
      <c r="N568" s="100">
        <v>-1.97</v>
      </c>
      <c r="O568" s="97" t="s">
        <v>2492</v>
      </c>
      <c r="P568" s="97" t="s">
        <v>2199</v>
      </c>
      <c r="Q568" s="102"/>
      <c r="R568" s="100">
        <v>-2.4700000000000002</v>
      </c>
      <c r="S568" s="102"/>
      <c r="T568" s="103">
        <v>3</v>
      </c>
      <c r="U568" s="103">
        <v>3</v>
      </c>
      <c r="V568" s="104">
        <v>1.3</v>
      </c>
      <c r="W568" s="105">
        <v>0.34</v>
      </c>
      <c r="X568" s="106">
        <v>42</v>
      </c>
      <c r="Y568" s="104">
        <v>0</v>
      </c>
      <c r="Z568" s="105">
        <v>0</v>
      </c>
      <c r="AA568" s="106">
        <v>0</v>
      </c>
    </row>
    <row r="569" spans="1:27" ht="15.75" customHeight="1" x14ac:dyDescent="0.25">
      <c r="A569" s="96" t="s">
        <v>2490</v>
      </c>
      <c r="B569" s="96" t="s">
        <v>2499</v>
      </c>
      <c r="C569" s="96" t="s">
        <v>2200</v>
      </c>
      <c r="F569" s="97" t="s">
        <v>2200</v>
      </c>
      <c r="G569" s="98">
        <v>43</v>
      </c>
      <c r="H569" s="98">
        <v>5.2</v>
      </c>
      <c r="I569" s="98">
        <v>5.2</v>
      </c>
      <c r="J569" s="99">
        <v>0.56999999999999995</v>
      </c>
      <c r="K569" s="99">
        <v>1.1000000000000001</v>
      </c>
      <c r="L569" s="100">
        <v>-1.97</v>
      </c>
      <c r="M569" s="101">
        <v>43282</v>
      </c>
      <c r="N569" s="100">
        <v>-1.97</v>
      </c>
      <c r="O569" s="97" t="s">
        <v>2492</v>
      </c>
      <c r="P569" s="97" t="s">
        <v>2200</v>
      </c>
      <c r="Q569" s="102"/>
      <c r="R569" s="100">
        <v>-2.4700000000000002</v>
      </c>
      <c r="S569" s="102"/>
      <c r="T569" s="103">
        <v>3</v>
      </c>
      <c r="U569" s="103">
        <v>3</v>
      </c>
      <c r="V569" s="104">
        <v>1.8</v>
      </c>
      <c r="W569" s="105">
        <v>0.35</v>
      </c>
      <c r="X569" s="106">
        <v>77</v>
      </c>
      <c r="Y569" s="104">
        <v>0.1</v>
      </c>
      <c r="Z569" s="105">
        <v>0.02</v>
      </c>
      <c r="AA569" s="106">
        <v>4</v>
      </c>
    </row>
    <row r="570" spans="1:27" ht="15.75" customHeight="1" x14ac:dyDescent="0.25">
      <c r="A570" s="96" t="s">
        <v>2490</v>
      </c>
      <c r="B570" s="96" t="s">
        <v>2499</v>
      </c>
      <c r="C570" s="96" t="s">
        <v>2187</v>
      </c>
      <c r="F570" s="97" t="s">
        <v>2187</v>
      </c>
      <c r="G570" s="98">
        <v>22.5</v>
      </c>
      <c r="H570" s="98">
        <v>3.8</v>
      </c>
      <c r="I570" s="98">
        <v>3.8</v>
      </c>
      <c r="J570" s="99">
        <v>0.68</v>
      </c>
      <c r="K570" s="99">
        <v>1.08</v>
      </c>
      <c r="L570" s="100">
        <v>-1.97</v>
      </c>
      <c r="M570" s="101">
        <v>43282</v>
      </c>
      <c r="N570" s="100">
        <v>-1.97</v>
      </c>
      <c r="O570" s="97" t="s">
        <v>2492</v>
      </c>
      <c r="P570" s="97" t="s">
        <v>2187</v>
      </c>
      <c r="Q570" s="102"/>
      <c r="R570" s="100">
        <v>-2.4700000000000002</v>
      </c>
      <c r="S570" s="102"/>
      <c r="T570" s="103">
        <v>3</v>
      </c>
      <c r="U570" s="103">
        <v>3</v>
      </c>
      <c r="V570" s="104">
        <v>0.9</v>
      </c>
      <c r="W570" s="105">
        <v>0.24</v>
      </c>
      <c r="X570" s="106">
        <v>20</v>
      </c>
      <c r="Y570" s="104">
        <v>0</v>
      </c>
      <c r="Z570" s="105">
        <v>0</v>
      </c>
      <c r="AA570" s="106">
        <v>0</v>
      </c>
    </row>
    <row r="571" spans="1:27" ht="15.75" customHeight="1" x14ac:dyDescent="0.25">
      <c r="A571" s="96" t="s">
        <v>2490</v>
      </c>
      <c r="B571" s="96" t="s">
        <v>2499</v>
      </c>
      <c r="C571" s="96" t="s">
        <v>2201</v>
      </c>
      <c r="F571" s="97" t="s">
        <v>2201</v>
      </c>
      <c r="G571" s="98">
        <v>47</v>
      </c>
      <c r="H571" s="98">
        <v>4.2</v>
      </c>
      <c r="I571" s="98">
        <v>4.2</v>
      </c>
      <c r="J571" s="99">
        <v>0.57999999999999996</v>
      </c>
      <c r="K571" s="99">
        <v>1.03</v>
      </c>
      <c r="L571" s="100">
        <v>-1.97</v>
      </c>
      <c r="M571" s="101">
        <v>43282</v>
      </c>
      <c r="N571" s="100">
        <v>-1.97</v>
      </c>
      <c r="O571" s="97" t="s">
        <v>2492</v>
      </c>
      <c r="P571" s="97" t="s">
        <v>2201</v>
      </c>
      <c r="Q571" s="102"/>
      <c r="R571" s="100">
        <v>-2.4700000000000002</v>
      </c>
      <c r="S571" s="102"/>
      <c r="T571" s="103">
        <v>3</v>
      </c>
      <c r="U571" s="103">
        <v>3</v>
      </c>
      <c r="V571" s="104">
        <v>1.1000000000000001</v>
      </c>
      <c r="W571" s="105">
        <v>0.27</v>
      </c>
      <c r="X571" s="106">
        <v>52</v>
      </c>
      <c r="Y571" s="104">
        <v>0</v>
      </c>
      <c r="Z571" s="105">
        <v>0</v>
      </c>
      <c r="AA571" s="106">
        <v>0</v>
      </c>
    </row>
    <row r="572" spans="1:27" ht="15.75" customHeight="1" x14ac:dyDescent="0.25">
      <c r="A572" s="96" t="s">
        <v>2490</v>
      </c>
      <c r="B572" s="96" t="s">
        <v>2499</v>
      </c>
      <c r="C572" s="96" t="s">
        <v>2202</v>
      </c>
      <c r="F572" s="97" t="s">
        <v>2202</v>
      </c>
      <c r="G572" s="98">
        <v>33.5</v>
      </c>
      <c r="H572" s="98">
        <v>2.2999999999999998</v>
      </c>
      <c r="I572" s="98">
        <v>2.2999999999999998</v>
      </c>
      <c r="J572" s="99">
        <v>0.54</v>
      </c>
      <c r="K572" s="99">
        <v>0.85</v>
      </c>
      <c r="L572" s="100">
        <v>-1.97</v>
      </c>
      <c r="M572" s="101">
        <v>43282</v>
      </c>
      <c r="N572" s="100">
        <v>-1.97</v>
      </c>
      <c r="O572" s="97" t="s">
        <v>2492</v>
      </c>
      <c r="P572" s="97" t="s">
        <v>2202</v>
      </c>
      <c r="Q572" s="102"/>
      <c r="R572" s="100">
        <v>-2.4700000000000002</v>
      </c>
      <c r="S572" s="102"/>
      <c r="T572" s="103">
        <v>3</v>
      </c>
      <c r="U572" s="103">
        <v>3</v>
      </c>
      <c r="V572" s="104">
        <v>0.6</v>
      </c>
      <c r="W572" s="105">
        <v>0.25</v>
      </c>
      <c r="X572" s="106">
        <v>20</v>
      </c>
      <c r="Y572" s="104"/>
      <c r="Z572" s="105"/>
      <c r="AA572" s="106" t="s">
        <v>2511</v>
      </c>
    </row>
    <row r="573" spans="1:27" ht="15.75" customHeight="1" x14ac:dyDescent="0.25">
      <c r="A573" s="96" t="s">
        <v>2490</v>
      </c>
      <c r="B573" s="96" t="s">
        <v>2499</v>
      </c>
      <c r="C573" s="96" t="s">
        <v>2267</v>
      </c>
      <c r="F573" s="97" t="s">
        <v>2267</v>
      </c>
      <c r="G573" s="98">
        <v>36</v>
      </c>
      <c r="H573" s="98">
        <v>9</v>
      </c>
      <c r="I573" s="98">
        <v>9</v>
      </c>
      <c r="J573" s="99">
        <v>0.68</v>
      </c>
      <c r="K573" s="99">
        <v>1.35</v>
      </c>
      <c r="L573" s="100">
        <v>-2.21</v>
      </c>
      <c r="M573" s="101">
        <v>43282</v>
      </c>
      <c r="N573" s="100">
        <v>-2.21</v>
      </c>
      <c r="O573" s="97" t="s">
        <v>2492</v>
      </c>
      <c r="P573" s="97" t="s">
        <v>2267</v>
      </c>
      <c r="Q573" s="102"/>
      <c r="R573" s="100">
        <v>-2.99</v>
      </c>
      <c r="S573" s="102"/>
      <c r="T573" s="103">
        <v>3</v>
      </c>
      <c r="U573" s="103">
        <v>3</v>
      </c>
      <c r="V573" s="104">
        <v>3.1</v>
      </c>
      <c r="W573" s="105">
        <v>0.34</v>
      </c>
      <c r="X573" s="106">
        <v>112</v>
      </c>
      <c r="Y573" s="104">
        <v>1</v>
      </c>
      <c r="Z573" s="105">
        <v>0.11</v>
      </c>
      <c r="AA573" s="106">
        <v>36</v>
      </c>
    </row>
    <row r="574" spans="1:27" ht="15.75" customHeight="1" x14ac:dyDescent="0.25">
      <c r="A574" s="96" t="s">
        <v>2490</v>
      </c>
      <c r="B574" s="96" t="s">
        <v>2499</v>
      </c>
      <c r="C574" s="96" t="s">
        <v>2268</v>
      </c>
      <c r="F574" s="97" t="s">
        <v>2268</v>
      </c>
      <c r="G574" s="98">
        <v>30</v>
      </c>
      <c r="H574" s="98">
        <v>9.9</v>
      </c>
      <c r="I574" s="98">
        <v>9.9</v>
      </c>
      <c r="J574" s="99">
        <v>0.75</v>
      </c>
      <c r="K574" s="99">
        <v>1.22</v>
      </c>
      <c r="L574" s="100">
        <v>-2.21</v>
      </c>
      <c r="M574" s="101">
        <v>43282</v>
      </c>
      <c r="N574" s="100">
        <v>-2.21</v>
      </c>
      <c r="O574" s="97" t="s">
        <v>2492</v>
      </c>
      <c r="P574" s="97" t="s">
        <v>2268</v>
      </c>
      <c r="Q574" s="102"/>
      <c r="R574" s="100">
        <v>-2.99</v>
      </c>
      <c r="S574" s="102"/>
      <c r="T574" s="103">
        <v>3</v>
      </c>
      <c r="U574" s="103">
        <v>3</v>
      </c>
      <c r="V574" s="104">
        <v>3.7</v>
      </c>
      <c r="W574" s="105">
        <v>0.37</v>
      </c>
      <c r="X574" s="106">
        <v>111</v>
      </c>
      <c r="Y574" s="104">
        <v>1.4</v>
      </c>
      <c r="Z574" s="105">
        <v>0.15</v>
      </c>
      <c r="AA574" s="106">
        <v>42</v>
      </c>
    </row>
    <row r="575" spans="1:27" ht="15.75" customHeight="1" x14ac:dyDescent="0.25">
      <c r="A575" s="96" t="s">
        <v>2490</v>
      </c>
      <c r="B575" s="96" t="s">
        <v>2499</v>
      </c>
      <c r="C575" s="96" t="s">
        <v>2192</v>
      </c>
      <c r="F575" s="97" t="s">
        <v>2192</v>
      </c>
      <c r="G575" s="98">
        <v>37.5</v>
      </c>
      <c r="H575" s="98">
        <v>3.3</v>
      </c>
      <c r="I575" s="98">
        <v>3.3</v>
      </c>
      <c r="J575" s="99">
        <v>0.36</v>
      </c>
      <c r="K575" s="99">
        <v>1.1100000000000001</v>
      </c>
      <c r="L575" s="100">
        <v>-2.54</v>
      </c>
      <c r="M575" s="101">
        <v>43282</v>
      </c>
      <c r="N575" s="100">
        <v>-2.54</v>
      </c>
      <c r="O575" s="97" t="s">
        <v>2492</v>
      </c>
      <c r="P575" s="97" t="s">
        <v>2192</v>
      </c>
      <c r="Q575" s="102"/>
      <c r="R575" s="100">
        <v>-3.04</v>
      </c>
      <c r="S575" s="102"/>
      <c r="T575" s="103">
        <v>2</v>
      </c>
      <c r="U575" s="103">
        <v>2</v>
      </c>
      <c r="V575" s="104">
        <v>1.5</v>
      </c>
      <c r="W575" s="105">
        <v>0.46</v>
      </c>
      <c r="X575" s="106">
        <v>56</v>
      </c>
      <c r="Y575" s="104">
        <v>0.3</v>
      </c>
      <c r="Z575" s="105">
        <v>0.09</v>
      </c>
      <c r="AA575" s="106">
        <v>11</v>
      </c>
    </row>
    <row r="576" spans="1:27" ht="15.75" customHeight="1" x14ac:dyDescent="0.25">
      <c r="A576" s="96" t="s">
        <v>2490</v>
      </c>
      <c r="B576" s="96" t="s">
        <v>2499</v>
      </c>
      <c r="C576" s="96" t="s">
        <v>2193</v>
      </c>
      <c r="F576" s="97" t="s">
        <v>2193</v>
      </c>
      <c r="G576" s="98">
        <v>42.5</v>
      </c>
      <c r="H576" s="98">
        <v>3</v>
      </c>
      <c r="I576" s="98">
        <v>3</v>
      </c>
      <c r="J576" s="99">
        <v>0.57999999999999996</v>
      </c>
      <c r="K576" s="99">
        <v>1.18</v>
      </c>
      <c r="L576" s="100">
        <v>-2.54</v>
      </c>
      <c r="M576" s="101">
        <v>43282</v>
      </c>
      <c r="N576" s="100">
        <v>-2.54</v>
      </c>
      <c r="O576" s="97" t="s">
        <v>2492</v>
      </c>
      <c r="P576" s="97" t="s">
        <v>2193</v>
      </c>
      <c r="Q576" s="102"/>
      <c r="R576" s="100">
        <v>-3.04</v>
      </c>
      <c r="S576" s="102"/>
      <c r="T576" s="103">
        <v>2</v>
      </c>
      <c r="U576" s="103">
        <v>2</v>
      </c>
      <c r="V576" s="104">
        <v>1</v>
      </c>
      <c r="W576" s="105">
        <v>0.33</v>
      </c>
      <c r="X576" s="106">
        <v>43</v>
      </c>
      <c r="Y576" s="104">
        <v>0</v>
      </c>
      <c r="Z576" s="105">
        <v>0.01</v>
      </c>
      <c r="AA576" s="106">
        <v>0</v>
      </c>
    </row>
    <row r="577" spans="1:27" ht="15.75" customHeight="1" x14ac:dyDescent="0.25">
      <c r="A577" s="96" t="s">
        <v>2490</v>
      </c>
      <c r="B577" s="96" t="s">
        <v>2499</v>
      </c>
      <c r="C577" s="96" t="s">
        <v>2194</v>
      </c>
      <c r="F577" s="97" t="s">
        <v>2194</v>
      </c>
      <c r="G577" s="98">
        <v>32.5</v>
      </c>
      <c r="H577" s="98">
        <v>3.6</v>
      </c>
      <c r="I577" s="98">
        <v>3.6</v>
      </c>
      <c r="J577" s="99">
        <v>0.5</v>
      </c>
      <c r="K577" s="99">
        <v>1.35</v>
      </c>
      <c r="L577" s="100">
        <v>-2.54</v>
      </c>
      <c r="M577" s="101">
        <v>43282</v>
      </c>
      <c r="N577" s="100">
        <v>-2.54</v>
      </c>
      <c r="O577" s="97" t="s">
        <v>2492</v>
      </c>
      <c r="P577" s="97" t="s">
        <v>2194</v>
      </c>
      <c r="Q577" s="102"/>
      <c r="R577" s="100">
        <v>-3.04</v>
      </c>
      <c r="S577" s="102"/>
      <c r="T577" s="103">
        <v>2</v>
      </c>
      <c r="U577" s="103">
        <v>2</v>
      </c>
      <c r="V577" s="104">
        <v>1.6</v>
      </c>
      <c r="W577" s="105">
        <v>0.46</v>
      </c>
      <c r="X577" s="106">
        <v>52</v>
      </c>
      <c r="Y577" s="104">
        <v>0</v>
      </c>
      <c r="Z577" s="105">
        <v>0.01</v>
      </c>
      <c r="AA577" s="106">
        <v>0</v>
      </c>
    </row>
    <row r="578" spans="1:27" ht="15.75" customHeight="1" x14ac:dyDescent="0.25">
      <c r="A578" s="96" t="s">
        <v>2490</v>
      </c>
      <c r="B578" s="96" t="s">
        <v>2499</v>
      </c>
      <c r="C578" s="96" t="s">
        <v>2195</v>
      </c>
      <c r="F578" s="97" t="s">
        <v>2195</v>
      </c>
      <c r="G578" s="98">
        <v>37.5</v>
      </c>
      <c r="H578" s="98">
        <v>2.6</v>
      </c>
      <c r="I578" s="98">
        <v>2.6</v>
      </c>
      <c r="J578" s="99">
        <v>0.35</v>
      </c>
      <c r="K578" s="99">
        <v>0.93</v>
      </c>
      <c r="L578" s="100">
        <v>-2.54</v>
      </c>
      <c r="M578" s="101">
        <v>43282</v>
      </c>
      <c r="N578" s="100">
        <v>-2.54</v>
      </c>
      <c r="O578" s="97" t="s">
        <v>2492</v>
      </c>
      <c r="P578" s="97" t="s">
        <v>2195</v>
      </c>
      <c r="Q578" s="102"/>
      <c r="R578" s="100">
        <v>-3.04</v>
      </c>
      <c r="S578" s="102"/>
      <c r="T578" s="103">
        <v>2</v>
      </c>
      <c r="U578" s="103">
        <v>2</v>
      </c>
      <c r="V578" s="104">
        <v>1.1000000000000001</v>
      </c>
      <c r="W578" s="105">
        <v>0.43</v>
      </c>
      <c r="X578" s="106">
        <v>41</v>
      </c>
      <c r="Y578" s="104">
        <v>0.2</v>
      </c>
      <c r="Z578" s="105">
        <v>7.0000000000000007E-2</v>
      </c>
      <c r="AA578" s="106">
        <v>8</v>
      </c>
    </row>
    <row r="579" spans="1:27" ht="15.75" customHeight="1" x14ac:dyDescent="0.25">
      <c r="A579" s="96" t="s">
        <v>2490</v>
      </c>
      <c r="B579" s="96" t="s">
        <v>2499</v>
      </c>
      <c r="C579" s="96" t="s">
        <v>2196</v>
      </c>
      <c r="F579" s="97" t="s">
        <v>2196</v>
      </c>
      <c r="G579" s="98">
        <v>47.5</v>
      </c>
      <c r="H579" s="98">
        <v>3.4</v>
      </c>
      <c r="I579" s="98">
        <v>3.4</v>
      </c>
      <c r="J579" s="99">
        <v>0.57999999999999996</v>
      </c>
      <c r="K579" s="99">
        <v>1.18</v>
      </c>
      <c r="L579" s="100">
        <v>-2.54</v>
      </c>
      <c r="M579" s="101">
        <v>43282</v>
      </c>
      <c r="N579" s="100">
        <v>-2.54</v>
      </c>
      <c r="O579" s="97" t="s">
        <v>2492</v>
      </c>
      <c r="P579" s="97" t="s">
        <v>2196</v>
      </c>
      <c r="Q579" s="102"/>
      <c r="R579" s="100">
        <v>-3.04</v>
      </c>
      <c r="S579" s="102"/>
      <c r="T579" s="103">
        <v>2</v>
      </c>
      <c r="U579" s="103">
        <v>2</v>
      </c>
      <c r="V579" s="104">
        <v>1.2</v>
      </c>
      <c r="W579" s="105">
        <v>0.35</v>
      </c>
      <c r="X579" s="106">
        <v>57</v>
      </c>
      <c r="Y579" s="104">
        <v>0</v>
      </c>
      <c r="Z579" s="105">
        <v>0</v>
      </c>
      <c r="AA579" s="106">
        <v>0</v>
      </c>
    </row>
    <row r="580" spans="1:27" ht="15.75" customHeight="1" x14ac:dyDescent="0.25">
      <c r="A580" s="96" t="s">
        <v>2490</v>
      </c>
      <c r="B580" s="96" t="s">
        <v>2499</v>
      </c>
      <c r="C580" s="96" t="s">
        <v>2197</v>
      </c>
      <c r="F580" s="97" t="s">
        <v>2197</v>
      </c>
      <c r="G580" s="98">
        <v>47.5</v>
      </c>
      <c r="H580" s="98">
        <v>3.1</v>
      </c>
      <c r="I580" s="98">
        <v>3.1</v>
      </c>
      <c r="J580" s="99">
        <v>0.56999999999999995</v>
      </c>
      <c r="K580" s="99">
        <v>1.08</v>
      </c>
      <c r="L580" s="100">
        <v>-2.54</v>
      </c>
      <c r="M580" s="101">
        <v>43282</v>
      </c>
      <c r="N580" s="100">
        <v>-2.54</v>
      </c>
      <c r="O580" s="97" t="s">
        <v>2492</v>
      </c>
      <c r="P580" s="97" t="s">
        <v>2197</v>
      </c>
      <c r="Q580" s="102"/>
      <c r="R580" s="100">
        <v>-3.04</v>
      </c>
      <c r="S580" s="102"/>
      <c r="T580" s="103">
        <v>2</v>
      </c>
      <c r="U580" s="103">
        <v>2</v>
      </c>
      <c r="V580" s="104">
        <v>1</v>
      </c>
      <c r="W580" s="105">
        <v>0.32</v>
      </c>
      <c r="X580" s="106">
        <v>48</v>
      </c>
      <c r="Y580" s="104">
        <v>0.1</v>
      </c>
      <c r="Z580" s="105">
        <v>0.02</v>
      </c>
      <c r="AA580" s="106">
        <v>5</v>
      </c>
    </row>
    <row r="581" spans="1:27" ht="15.75" customHeight="1" x14ac:dyDescent="0.25">
      <c r="A581" s="96" t="s">
        <v>2490</v>
      </c>
      <c r="B581" s="96" t="s">
        <v>2499</v>
      </c>
      <c r="C581" s="96" t="s">
        <v>2198</v>
      </c>
      <c r="F581" s="97" t="s">
        <v>2198</v>
      </c>
      <c r="G581" s="98">
        <v>37.5</v>
      </c>
      <c r="H581" s="98">
        <v>2.4</v>
      </c>
      <c r="I581" s="98">
        <v>2.4</v>
      </c>
      <c r="J581" s="99">
        <v>0.36</v>
      </c>
      <c r="K581" s="99">
        <v>0.94</v>
      </c>
      <c r="L581" s="100">
        <v>-2.54</v>
      </c>
      <c r="M581" s="101">
        <v>43282</v>
      </c>
      <c r="N581" s="100">
        <v>-2.54</v>
      </c>
      <c r="O581" s="97" t="s">
        <v>2492</v>
      </c>
      <c r="P581" s="97" t="s">
        <v>2198</v>
      </c>
      <c r="Q581" s="102"/>
      <c r="R581" s="100">
        <v>-3.04</v>
      </c>
      <c r="S581" s="102"/>
      <c r="T581" s="103">
        <v>2</v>
      </c>
      <c r="U581" s="103">
        <v>2</v>
      </c>
      <c r="V581" s="104">
        <v>1</v>
      </c>
      <c r="W581" s="105">
        <v>0.43</v>
      </c>
      <c r="X581" s="106">
        <v>38</v>
      </c>
      <c r="Y581" s="104">
        <v>0.1</v>
      </c>
      <c r="Z581" s="105">
        <v>0.06</v>
      </c>
      <c r="AA581" s="106">
        <v>4</v>
      </c>
    </row>
    <row r="582" spans="1:27" ht="15.75" customHeight="1" x14ac:dyDescent="0.25">
      <c r="A582" s="96" t="s">
        <v>2490</v>
      </c>
      <c r="B582" s="96" t="s">
        <v>2499</v>
      </c>
      <c r="C582" s="96" t="s">
        <v>2224</v>
      </c>
      <c r="F582" s="97" t="s">
        <v>2224</v>
      </c>
      <c r="G582" s="98">
        <v>47</v>
      </c>
      <c r="H582" s="98">
        <v>2.6</v>
      </c>
      <c r="I582" s="98">
        <v>2.6</v>
      </c>
      <c r="J582" s="99">
        <v>0.33</v>
      </c>
      <c r="K582" s="99">
        <v>0.86</v>
      </c>
      <c r="L582" s="100">
        <v>-2.63</v>
      </c>
      <c r="M582" s="101">
        <v>43282</v>
      </c>
      <c r="N582" s="100">
        <v>-2.63</v>
      </c>
      <c r="O582" s="97" t="s">
        <v>2492</v>
      </c>
      <c r="P582" s="97" t="s">
        <v>2224</v>
      </c>
      <c r="Q582" s="102"/>
      <c r="R582" s="100">
        <v>-3.13</v>
      </c>
      <c r="S582" s="102"/>
      <c r="T582" s="103">
        <v>2</v>
      </c>
      <c r="U582" s="103">
        <v>2</v>
      </c>
      <c r="V582" s="104">
        <v>1</v>
      </c>
      <c r="W582" s="105">
        <v>0.37</v>
      </c>
      <c r="X582" s="106">
        <v>47</v>
      </c>
      <c r="Y582" s="104">
        <v>0.2</v>
      </c>
      <c r="Z582" s="105">
        <v>7.0000000000000007E-2</v>
      </c>
      <c r="AA582" s="106">
        <v>9</v>
      </c>
    </row>
    <row r="583" spans="1:27" ht="15.75" customHeight="1" x14ac:dyDescent="0.25">
      <c r="A583" s="96" t="s">
        <v>2490</v>
      </c>
      <c r="B583" s="96" t="s">
        <v>2499</v>
      </c>
      <c r="C583" s="96" t="s">
        <v>2225</v>
      </c>
      <c r="F583" s="97" t="s">
        <v>2225</v>
      </c>
      <c r="G583" s="98">
        <v>46.5</v>
      </c>
      <c r="H583" s="98">
        <v>2.6</v>
      </c>
      <c r="I583" s="98">
        <v>2.6</v>
      </c>
      <c r="J583" s="99">
        <v>0.47</v>
      </c>
      <c r="K583" s="99">
        <v>0.9</v>
      </c>
      <c r="L583" s="100">
        <v>-2.63</v>
      </c>
      <c r="M583" s="101">
        <v>43282</v>
      </c>
      <c r="N583" s="100">
        <v>-2.63</v>
      </c>
      <c r="O583" s="97" t="s">
        <v>2492</v>
      </c>
      <c r="P583" s="97" t="s">
        <v>2225</v>
      </c>
      <c r="Q583" s="102"/>
      <c r="R583" s="100">
        <v>-3.13</v>
      </c>
      <c r="S583" s="102"/>
      <c r="T583" s="103">
        <v>2</v>
      </c>
      <c r="U583" s="103">
        <v>2</v>
      </c>
      <c r="V583" s="104">
        <v>0.8</v>
      </c>
      <c r="W583" s="105">
        <v>0.31</v>
      </c>
      <c r="X583" s="106">
        <v>37</v>
      </c>
      <c r="Y583" s="104">
        <v>0.1</v>
      </c>
      <c r="Z583" s="105">
        <v>0.02</v>
      </c>
      <c r="AA583" s="106">
        <v>5</v>
      </c>
    </row>
    <row r="584" spans="1:27" ht="15.75" customHeight="1" x14ac:dyDescent="0.25">
      <c r="A584" s="96" t="s">
        <v>2490</v>
      </c>
      <c r="B584" s="96" t="s">
        <v>2499</v>
      </c>
      <c r="C584" s="96" t="s">
        <v>2257</v>
      </c>
      <c r="F584" s="97" t="s">
        <v>2257</v>
      </c>
      <c r="G584" s="98">
        <v>24</v>
      </c>
      <c r="H584" s="98">
        <v>8</v>
      </c>
      <c r="I584" s="98">
        <v>7.4</v>
      </c>
      <c r="J584" s="99">
        <v>1.43</v>
      </c>
      <c r="K584" s="99">
        <v>1.43</v>
      </c>
      <c r="L584" s="100">
        <v>-2.23</v>
      </c>
      <c r="M584" s="101">
        <v>43282</v>
      </c>
      <c r="N584" s="100">
        <v>-2.23</v>
      </c>
      <c r="O584" s="97" t="s">
        <v>2492</v>
      </c>
      <c r="P584" s="97" t="s">
        <v>2257</v>
      </c>
      <c r="Q584" s="102"/>
      <c r="R584" s="100">
        <v>-2.99</v>
      </c>
      <c r="S584" s="102"/>
      <c r="T584" s="103">
        <v>3</v>
      </c>
      <c r="U584" s="103">
        <v>3</v>
      </c>
      <c r="V584" s="104">
        <v>1.3</v>
      </c>
      <c r="W584" s="105">
        <v>0.17</v>
      </c>
      <c r="X584" s="106">
        <v>31</v>
      </c>
      <c r="Y584" s="104">
        <v>0</v>
      </c>
      <c r="Z584" s="105">
        <v>0</v>
      </c>
      <c r="AA584" s="106">
        <v>0</v>
      </c>
    </row>
    <row r="585" spans="1:27" ht="15.75" customHeight="1" x14ac:dyDescent="0.25">
      <c r="A585" s="96" t="s">
        <v>2490</v>
      </c>
      <c r="B585" s="96" t="s">
        <v>2499</v>
      </c>
      <c r="C585" s="96" t="s">
        <v>2210</v>
      </c>
      <c r="F585" s="97" t="s">
        <v>2210</v>
      </c>
      <c r="G585" s="98">
        <v>19</v>
      </c>
      <c r="H585" s="98">
        <v>6.3</v>
      </c>
      <c r="I585" s="98">
        <v>6.3</v>
      </c>
      <c r="J585" s="99">
        <v>0.55000000000000004</v>
      </c>
      <c r="K585" s="99">
        <v>0.88</v>
      </c>
      <c r="L585" s="100">
        <v>-2.09</v>
      </c>
      <c r="M585" s="101">
        <v>43282</v>
      </c>
      <c r="N585" s="100">
        <v>-2.09</v>
      </c>
      <c r="O585" s="97" t="s">
        <v>2492</v>
      </c>
      <c r="P585" s="97" t="s">
        <v>2210</v>
      </c>
      <c r="Q585" s="102"/>
      <c r="R585" s="100">
        <v>-2.87</v>
      </c>
      <c r="S585" s="102"/>
      <c r="T585" s="103">
        <v>3</v>
      </c>
      <c r="U585" s="103">
        <v>3</v>
      </c>
      <c r="V585" s="104">
        <v>1.2</v>
      </c>
      <c r="W585" s="105">
        <v>0.19</v>
      </c>
      <c r="X585" s="106">
        <v>23</v>
      </c>
      <c r="Y585" s="104">
        <v>0.7</v>
      </c>
      <c r="Z585" s="105">
        <v>0.11</v>
      </c>
      <c r="AA585" s="106">
        <v>13</v>
      </c>
    </row>
    <row r="586" spans="1:27" ht="15.75" customHeight="1" x14ac:dyDescent="0.25">
      <c r="A586" s="96" t="s">
        <v>2490</v>
      </c>
      <c r="B586" s="96" t="s">
        <v>2499</v>
      </c>
      <c r="C586" s="96" t="s">
        <v>2188</v>
      </c>
      <c r="F586" s="97" t="s">
        <v>2188</v>
      </c>
      <c r="G586" s="98">
        <v>30</v>
      </c>
      <c r="H586" s="98">
        <v>2.4</v>
      </c>
      <c r="I586" s="98">
        <v>2.4</v>
      </c>
      <c r="J586" s="99">
        <v>0.23</v>
      </c>
      <c r="K586" s="99">
        <v>0.8</v>
      </c>
      <c r="L586" s="100">
        <v>-2.0699999999999998</v>
      </c>
      <c r="M586" s="101">
        <v>43282</v>
      </c>
      <c r="N586" s="100">
        <v>-2.0699999999999998</v>
      </c>
      <c r="O586" s="97" t="s">
        <v>2492</v>
      </c>
      <c r="P586" s="97" t="s">
        <v>2188</v>
      </c>
      <c r="Q586" s="102"/>
      <c r="R586" s="100">
        <v>-2.4700000000000002</v>
      </c>
      <c r="S586" s="102"/>
      <c r="T586" s="103">
        <v>2</v>
      </c>
      <c r="U586" s="103">
        <v>2</v>
      </c>
      <c r="V586" s="104">
        <v>0.9</v>
      </c>
      <c r="W586" s="105">
        <v>0.36</v>
      </c>
      <c r="X586" s="106">
        <v>27</v>
      </c>
      <c r="Y586" s="104">
        <v>0.3</v>
      </c>
      <c r="Z586" s="105">
        <v>0.11</v>
      </c>
      <c r="AA586" s="106">
        <v>9</v>
      </c>
    </row>
    <row r="587" spans="1:27" ht="15.75" customHeight="1" x14ac:dyDescent="0.25">
      <c r="A587" s="96" t="s">
        <v>2490</v>
      </c>
      <c r="B587" s="96" t="s">
        <v>2499</v>
      </c>
      <c r="C587" s="96" t="s">
        <v>2245</v>
      </c>
      <c r="F587" s="97" t="s">
        <v>2245</v>
      </c>
      <c r="G587" s="98">
        <v>6</v>
      </c>
      <c r="H587" s="98">
        <v>5</v>
      </c>
      <c r="I587" s="98">
        <v>5</v>
      </c>
      <c r="J587" s="99">
        <v>0.43</v>
      </c>
      <c r="K587" s="99">
        <v>1.1499999999999999</v>
      </c>
      <c r="L587" s="100">
        <v>-2.0699999999999998</v>
      </c>
      <c r="M587" s="101">
        <v>43282</v>
      </c>
      <c r="N587" s="100">
        <v>-2.0699999999999998</v>
      </c>
      <c r="O587" s="97" t="s">
        <v>2492</v>
      </c>
      <c r="P587" s="97" t="s">
        <v>2245</v>
      </c>
      <c r="Q587" s="102"/>
      <c r="R587" s="100">
        <v>-2.62</v>
      </c>
      <c r="S587" s="102"/>
      <c r="T587" s="103">
        <v>3</v>
      </c>
      <c r="U587" s="103">
        <v>3</v>
      </c>
      <c r="V587" s="104">
        <v>2.2999999999999998</v>
      </c>
      <c r="W587" s="105">
        <v>0.46</v>
      </c>
      <c r="X587" s="106">
        <v>14</v>
      </c>
      <c r="Y587" s="104">
        <v>0.4</v>
      </c>
      <c r="Z587" s="105">
        <v>0.08</v>
      </c>
      <c r="AA587" s="106">
        <v>2</v>
      </c>
    </row>
    <row r="588" spans="1:27" ht="15.75" customHeight="1" x14ac:dyDescent="0.25">
      <c r="A588" s="96" t="s">
        <v>2490</v>
      </c>
      <c r="B588" s="96" t="s">
        <v>2499</v>
      </c>
      <c r="C588" s="96" t="s">
        <v>2203</v>
      </c>
      <c r="F588" s="97" t="s">
        <v>2203</v>
      </c>
      <c r="G588" s="98">
        <v>18.5</v>
      </c>
      <c r="H588" s="98">
        <v>3.9</v>
      </c>
      <c r="I588" s="98">
        <v>3.9</v>
      </c>
      <c r="J588" s="99">
        <v>1.28</v>
      </c>
      <c r="K588" s="99">
        <v>1.43</v>
      </c>
      <c r="L588" s="100">
        <v>-2.09</v>
      </c>
      <c r="M588" s="101">
        <v>43282</v>
      </c>
      <c r="N588" s="100">
        <v>-2.09</v>
      </c>
      <c r="O588" s="97" t="s">
        <v>2492</v>
      </c>
      <c r="P588" s="97" t="s">
        <v>2203</v>
      </c>
      <c r="Q588" s="102"/>
      <c r="R588" s="100">
        <v>-2.87</v>
      </c>
      <c r="S588" s="102"/>
      <c r="T588" s="103">
        <v>3</v>
      </c>
      <c r="U588" s="103">
        <v>3</v>
      </c>
      <c r="V588" s="104">
        <v>0.4</v>
      </c>
      <c r="W588" s="105">
        <v>0.09</v>
      </c>
      <c r="X588" s="106">
        <v>7</v>
      </c>
      <c r="Y588" s="104"/>
      <c r="Z588" s="105"/>
      <c r="AA588" s="106" t="s">
        <v>2511</v>
      </c>
    </row>
    <row r="589" spans="1:27" ht="15.75" customHeight="1" x14ac:dyDescent="0.25">
      <c r="A589" s="96" t="s">
        <v>2490</v>
      </c>
      <c r="B589" s="96" t="s">
        <v>2499</v>
      </c>
      <c r="C589" s="96" t="s">
        <v>2204</v>
      </c>
      <c r="F589" s="97" t="s">
        <v>2204</v>
      </c>
      <c r="G589" s="98">
        <v>28</v>
      </c>
      <c r="H589" s="98">
        <v>5.2</v>
      </c>
      <c r="I589" s="98">
        <v>5.2</v>
      </c>
      <c r="J589" s="99">
        <v>0.92</v>
      </c>
      <c r="K589" s="99">
        <v>1.3</v>
      </c>
      <c r="L589" s="100">
        <v>-2.09</v>
      </c>
      <c r="M589" s="101">
        <v>43282</v>
      </c>
      <c r="N589" s="100">
        <v>-2.09</v>
      </c>
      <c r="O589" s="97" t="s">
        <v>2492</v>
      </c>
      <c r="P589" s="97" t="s">
        <v>2204</v>
      </c>
      <c r="Q589" s="102"/>
      <c r="R589" s="100">
        <v>-2.87</v>
      </c>
      <c r="S589" s="102"/>
      <c r="T589" s="103">
        <v>3</v>
      </c>
      <c r="U589" s="103">
        <v>3</v>
      </c>
      <c r="V589" s="104">
        <v>1</v>
      </c>
      <c r="W589" s="105">
        <v>0.19</v>
      </c>
      <c r="X589" s="106">
        <v>28</v>
      </c>
      <c r="Y589" s="104">
        <v>0</v>
      </c>
      <c r="Z589" s="105">
        <v>0</v>
      </c>
      <c r="AA589" s="106">
        <v>0</v>
      </c>
    </row>
    <row r="590" spans="1:27" ht="15.75" customHeight="1" x14ac:dyDescent="0.25">
      <c r="A590" s="96" t="s">
        <v>2490</v>
      </c>
      <c r="B590" s="96" t="s">
        <v>2499</v>
      </c>
      <c r="C590" s="96" t="s">
        <v>2205</v>
      </c>
      <c r="F590" s="97" t="s">
        <v>2205</v>
      </c>
      <c r="G590" s="98">
        <v>23.5</v>
      </c>
      <c r="H590" s="98">
        <v>5.0999999999999996</v>
      </c>
      <c r="I590" s="98">
        <v>5.0999999999999996</v>
      </c>
      <c r="J590" s="99">
        <v>0.88</v>
      </c>
      <c r="K590" s="99">
        <v>1.29</v>
      </c>
      <c r="L590" s="100">
        <v>-2.09</v>
      </c>
      <c r="M590" s="101">
        <v>43282</v>
      </c>
      <c r="N590" s="100">
        <v>-2.09</v>
      </c>
      <c r="O590" s="97" t="s">
        <v>2492</v>
      </c>
      <c r="P590" s="97" t="s">
        <v>2205</v>
      </c>
      <c r="Q590" s="102"/>
      <c r="R590" s="100">
        <v>-2.87</v>
      </c>
      <c r="S590" s="102"/>
      <c r="T590" s="103">
        <v>3</v>
      </c>
      <c r="U590" s="103">
        <v>3</v>
      </c>
      <c r="V590" s="104">
        <v>1.2</v>
      </c>
      <c r="W590" s="105">
        <v>0.24</v>
      </c>
      <c r="X590" s="106">
        <v>28</v>
      </c>
      <c r="Y590" s="104">
        <v>0</v>
      </c>
      <c r="Z590" s="105">
        <v>0</v>
      </c>
      <c r="AA590" s="106">
        <v>0</v>
      </c>
    </row>
    <row r="591" spans="1:27" ht="15.75" customHeight="1" x14ac:dyDescent="0.25">
      <c r="A591" s="96" t="s">
        <v>2490</v>
      </c>
      <c r="B591" s="96" t="s">
        <v>2499</v>
      </c>
      <c r="C591" s="96" t="s">
        <v>2206</v>
      </c>
      <c r="F591" s="97" t="s">
        <v>2206</v>
      </c>
      <c r="G591" s="98">
        <v>63</v>
      </c>
      <c r="H591" s="98">
        <v>6</v>
      </c>
      <c r="I591" s="98">
        <v>6</v>
      </c>
      <c r="J591" s="99">
        <v>0.87</v>
      </c>
      <c r="K591" s="99">
        <v>1.17</v>
      </c>
      <c r="L591" s="100">
        <v>-2.09</v>
      </c>
      <c r="M591" s="101">
        <v>43282</v>
      </c>
      <c r="N591" s="100">
        <v>-2.09</v>
      </c>
      <c r="O591" s="97" t="s">
        <v>2492</v>
      </c>
      <c r="P591" s="97" t="s">
        <v>2206</v>
      </c>
      <c r="Q591" s="102"/>
      <c r="R591" s="100">
        <v>-2.87</v>
      </c>
      <c r="S591" s="102"/>
      <c r="T591" s="103">
        <v>3</v>
      </c>
      <c r="U591" s="103">
        <v>3</v>
      </c>
      <c r="V591" s="104">
        <v>1.1000000000000001</v>
      </c>
      <c r="W591" s="105">
        <v>0.18</v>
      </c>
      <c r="X591" s="106">
        <v>69</v>
      </c>
      <c r="Y591" s="104">
        <v>0</v>
      </c>
      <c r="Z591" s="105">
        <v>0</v>
      </c>
      <c r="AA591" s="106">
        <v>0</v>
      </c>
    </row>
    <row r="592" spans="1:27" ht="15.75" customHeight="1" x14ac:dyDescent="0.25">
      <c r="A592" s="96" t="s">
        <v>2490</v>
      </c>
      <c r="B592" s="96" t="s">
        <v>2499</v>
      </c>
      <c r="C592" s="96" t="s">
        <v>2207</v>
      </c>
      <c r="F592" s="97" t="s">
        <v>2207</v>
      </c>
      <c r="G592" s="98">
        <v>46.5</v>
      </c>
      <c r="H592" s="98">
        <v>6.1</v>
      </c>
      <c r="I592" s="98">
        <v>6.1</v>
      </c>
      <c r="J592" s="99">
        <v>0.88</v>
      </c>
      <c r="K592" s="99">
        <v>1.28</v>
      </c>
      <c r="L592" s="100">
        <v>-2.09</v>
      </c>
      <c r="M592" s="101">
        <v>43282</v>
      </c>
      <c r="N592" s="100">
        <v>-2.09</v>
      </c>
      <c r="O592" s="97" t="s">
        <v>2492</v>
      </c>
      <c r="P592" s="97" t="s">
        <v>2207</v>
      </c>
      <c r="Q592" s="102"/>
      <c r="R592" s="100">
        <v>-2.87</v>
      </c>
      <c r="S592" s="102"/>
      <c r="T592" s="103">
        <v>3</v>
      </c>
      <c r="U592" s="103">
        <v>3</v>
      </c>
      <c r="V592" s="104">
        <v>1.3</v>
      </c>
      <c r="W592" s="105">
        <v>0.22</v>
      </c>
      <c r="X592" s="106">
        <v>60</v>
      </c>
      <c r="Y592" s="104">
        <v>0</v>
      </c>
      <c r="Z592" s="105">
        <v>0.01</v>
      </c>
      <c r="AA592" s="106">
        <v>0</v>
      </c>
    </row>
    <row r="593" spans="1:27" ht="15.75" customHeight="1" x14ac:dyDescent="0.25">
      <c r="A593" s="96" t="s">
        <v>2490</v>
      </c>
      <c r="B593" s="96" t="s">
        <v>2499</v>
      </c>
      <c r="C593" s="96" t="s">
        <v>2208</v>
      </c>
      <c r="F593" s="97" t="s">
        <v>2208</v>
      </c>
      <c r="G593" s="98">
        <v>60</v>
      </c>
      <c r="H593" s="98">
        <v>6.2</v>
      </c>
      <c r="I593" s="98">
        <v>6.2</v>
      </c>
      <c r="J593" s="99">
        <v>0.86</v>
      </c>
      <c r="K593" s="99">
        <v>1.1000000000000001</v>
      </c>
      <c r="L593" s="100">
        <v>-2.09</v>
      </c>
      <c r="M593" s="101">
        <v>43282</v>
      </c>
      <c r="N593" s="100">
        <v>-2.09</v>
      </c>
      <c r="O593" s="97" t="s">
        <v>2492</v>
      </c>
      <c r="P593" s="97" t="s">
        <v>2208</v>
      </c>
      <c r="Q593" s="102"/>
      <c r="R593" s="100">
        <v>-2.87</v>
      </c>
      <c r="S593" s="102"/>
      <c r="T593" s="103">
        <v>3</v>
      </c>
      <c r="U593" s="103">
        <v>3</v>
      </c>
      <c r="V593" s="104">
        <v>1.3</v>
      </c>
      <c r="W593" s="105">
        <v>0.21</v>
      </c>
      <c r="X593" s="106">
        <v>78</v>
      </c>
      <c r="Y593" s="104">
        <v>0.1</v>
      </c>
      <c r="Z593" s="105">
        <v>0.02</v>
      </c>
      <c r="AA593" s="106">
        <v>6</v>
      </c>
    </row>
    <row r="594" spans="1:27" ht="15.75" customHeight="1" x14ac:dyDescent="0.25">
      <c r="A594" s="96" t="s">
        <v>2490</v>
      </c>
      <c r="B594" s="96" t="s">
        <v>2499</v>
      </c>
      <c r="C594" s="96" t="s">
        <v>2209</v>
      </c>
      <c r="F594" s="97" t="s">
        <v>2209</v>
      </c>
      <c r="G594" s="98">
        <v>26</v>
      </c>
      <c r="H594" s="98">
        <v>18</v>
      </c>
      <c r="I594" s="98">
        <v>18</v>
      </c>
      <c r="J594" s="99">
        <v>1.18</v>
      </c>
      <c r="K594" s="99">
        <v>1.28</v>
      </c>
      <c r="L594" s="100">
        <v>-2.09</v>
      </c>
      <c r="M594" s="101">
        <v>43282</v>
      </c>
      <c r="N594" s="100">
        <v>-2.09</v>
      </c>
      <c r="O594" s="97" t="s">
        <v>2492</v>
      </c>
      <c r="P594" s="97" t="s">
        <v>2209</v>
      </c>
      <c r="Q594" s="102"/>
      <c r="R594" s="100">
        <v>-2.87</v>
      </c>
      <c r="S594" s="102"/>
      <c r="T594" s="103">
        <v>3</v>
      </c>
      <c r="U594" s="103">
        <v>3</v>
      </c>
      <c r="V594" s="104">
        <v>3</v>
      </c>
      <c r="W594" s="105">
        <v>0.17</v>
      </c>
      <c r="X594" s="106">
        <v>78</v>
      </c>
      <c r="Y594" s="104">
        <v>0.8</v>
      </c>
      <c r="Z594" s="105">
        <v>0.04</v>
      </c>
      <c r="AA594" s="106">
        <v>21</v>
      </c>
    </row>
    <row r="595" spans="1:27" ht="15.75" customHeight="1" x14ac:dyDescent="0.25">
      <c r="A595" s="96" t="s">
        <v>2490</v>
      </c>
      <c r="B595" s="96" t="s">
        <v>2499</v>
      </c>
      <c r="C595" s="96" t="s">
        <v>2274</v>
      </c>
      <c r="F595" s="97" t="s">
        <v>2274</v>
      </c>
      <c r="G595" s="98">
        <v>7.5</v>
      </c>
      <c r="H595" s="98">
        <v>5.9</v>
      </c>
      <c r="I595" s="98">
        <v>5.9</v>
      </c>
      <c r="J595" s="99">
        <v>0.45</v>
      </c>
      <c r="K595" s="99">
        <v>0.8</v>
      </c>
      <c r="L595" s="100">
        <v>-2.1</v>
      </c>
      <c r="M595" s="101">
        <v>43282</v>
      </c>
      <c r="N595" s="100">
        <v>-2.1</v>
      </c>
      <c r="O595" s="97" t="s">
        <v>2492</v>
      </c>
      <c r="P595" s="97" t="s">
        <v>2274</v>
      </c>
      <c r="Q595" s="102"/>
      <c r="R595" s="100">
        <v>-2.62</v>
      </c>
      <c r="S595" s="102"/>
      <c r="T595" s="103">
        <v>3</v>
      </c>
      <c r="U595" s="103">
        <v>3</v>
      </c>
      <c r="V595" s="104">
        <v>1.3</v>
      </c>
      <c r="W595" s="105">
        <v>0.22</v>
      </c>
      <c r="X595" s="106">
        <v>10</v>
      </c>
      <c r="Y595" s="104">
        <v>0.6</v>
      </c>
      <c r="Z595" s="105">
        <v>0.1</v>
      </c>
      <c r="AA595" s="106">
        <v>5</v>
      </c>
    </row>
    <row r="596" spans="1:27" ht="15.75" customHeight="1" x14ac:dyDescent="0.25">
      <c r="A596" s="96" t="s">
        <v>2490</v>
      </c>
      <c r="B596" s="96" t="s">
        <v>2499</v>
      </c>
      <c r="C596" s="96" t="s">
        <v>2275</v>
      </c>
      <c r="F596" s="97" t="s">
        <v>2275</v>
      </c>
      <c r="G596" s="98">
        <v>18.5</v>
      </c>
      <c r="H596" s="98">
        <v>6</v>
      </c>
      <c r="I596" s="98">
        <v>6</v>
      </c>
      <c r="J596" s="99">
        <v>0.35</v>
      </c>
      <c r="K596" s="99">
        <v>0.87</v>
      </c>
      <c r="L596" s="100">
        <v>-2.1</v>
      </c>
      <c r="M596" s="101">
        <v>43282</v>
      </c>
      <c r="N596" s="100">
        <v>-2.1</v>
      </c>
      <c r="O596" s="97" t="s">
        <v>2492</v>
      </c>
      <c r="P596" s="97" t="s">
        <v>2275</v>
      </c>
      <c r="Q596" s="102"/>
      <c r="R596" s="100">
        <v>-2.62</v>
      </c>
      <c r="S596" s="102"/>
      <c r="T596" s="103">
        <v>3</v>
      </c>
      <c r="U596" s="103">
        <v>3</v>
      </c>
      <c r="V596" s="104">
        <v>2.1</v>
      </c>
      <c r="W596" s="105">
        <v>0.35</v>
      </c>
      <c r="X596" s="106">
        <v>39</v>
      </c>
      <c r="Y596" s="104">
        <v>1.4</v>
      </c>
      <c r="Z596" s="105">
        <v>0.23</v>
      </c>
      <c r="AA596" s="106">
        <v>26</v>
      </c>
    </row>
    <row r="597" spans="1:27" ht="15.75" customHeight="1" x14ac:dyDescent="0.25">
      <c r="A597" s="96" t="s">
        <v>2490</v>
      </c>
      <c r="B597" s="96" t="s">
        <v>2499</v>
      </c>
      <c r="C597" s="96" t="s">
        <v>2183</v>
      </c>
      <c r="F597" s="97" t="s">
        <v>2183</v>
      </c>
      <c r="G597" s="98">
        <v>45.5</v>
      </c>
      <c r="H597" s="98">
        <v>5.6</v>
      </c>
      <c r="I597" s="98">
        <v>5.6</v>
      </c>
      <c r="J597" s="99">
        <v>0.8</v>
      </c>
      <c r="K597" s="99">
        <v>1.34</v>
      </c>
      <c r="L597" s="100">
        <v>-2.1</v>
      </c>
      <c r="M597" s="101">
        <v>43282</v>
      </c>
      <c r="N597" s="100">
        <v>-2.1</v>
      </c>
      <c r="O597" s="97" t="s">
        <v>2492</v>
      </c>
      <c r="P597" s="97" t="s">
        <v>2183</v>
      </c>
      <c r="Q597" s="102"/>
      <c r="R597" s="100">
        <v>-2.87</v>
      </c>
      <c r="S597" s="102"/>
      <c r="T597" s="103">
        <v>3</v>
      </c>
      <c r="U597" s="103">
        <v>3</v>
      </c>
      <c r="V597" s="104">
        <v>1.8</v>
      </c>
      <c r="W597" s="105">
        <v>0.33</v>
      </c>
      <c r="X597" s="106">
        <v>82</v>
      </c>
      <c r="Y597" s="104">
        <v>0.1</v>
      </c>
      <c r="Z597" s="105">
        <v>0.01</v>
      </c>
      <c r="AA597" s="106">
        <v>5</v>
      </c>
    </row>
    <row r="598" spans="1:27" ht="15.75" customHeight="1" x14ac:dyDescent="0.25">
      <c r="A598" s="96" t="s">
        <v>2490</v>
      </c>
      <c r="B598" s="96" t="s">
        <v>2499</v>
      </c>
      <c r="C598" s="96" t="s">
        <v>2184</v>
      </c>
      <c r="F598" s="97" t="s">
        <v>2184</v>
      </c>
      <c r="G598" s="98">
        <v>39</v>
      </c>
      <c r="H598" s="98">
        <v>5.8</v>
      </c>
      <c r="I598" s="98">
        <v>5.8</v>
      </c>
      <c r="J598" s="99">
        <v>0.77</v>
      </c>
      <c r="K598" s="99">
        <v>1.25</v>
      </c>
      <c r="L598" s="100">
        <v>-2.1</v>
      </c>
      <c r="M598" s="101">
        <v>43282</v>
      </c>
      <c r="N598" s="100">
        <v>-2.1</v>
      </c>
      <c r="O598" s="97" t="s">
        <v>2492</v>
      </c>
      <c r="P598" s="97" t="s">
        <v>2184</v>
      </c>
      <c r="Q598" s="102"/>
      <c r="R598" s="100">
        <v>-2.87</v>
      </c>
      <c r="S598" s="102"/>
      <c r="T598" s="103">
        <v>3</v>
      </c>
      <c r="U598" s="103">
        <v>3</v>
      </c>
      <c r="V598" s="104">
        <v>1.6</v>
      </c>
      <c r="W598" s="105">
        <v>0.27</v>
      </c>
      <c r="X598" s="106">
        <v>62</v>
      </c>
      <c r="Y598" s="104">
        <v>0.1</v>
      </c>
      <c r="Z598" s="105">
        <v>0.01</v>
      </c>
      <c r="AA598" s="106">
        <v>4</v>
      </c>
    </row>
    <row r="599" spans="1:27" ht="15.75" customHeight="1" x14ac:dyDescent="0.25">
      <c r="A599" s="96" t="s">
        <v>2490</v>
      </c>
      <c r="B599" s="96" t="s">
        <v>2499</v>
      </c>
      <c r="C599" s="96" t="s">
        <v>2185</v>
      </c>
      <c r="F599" s="97" t="s">
        <v>2185</v>
      </c>
      <c r="G599" s="98">
        <v>32</v>
      </c>
      <c r="H599" s="98">
        <v>6</v>
      </c>
      <c r="I599" s="98">
        <v>6</v>
      </c>
      <c r="J599" s="99">
        <v>0.75</v>
      </c>
      <c r="K599" s="99">
        <v>1.4</v>
      </c>
      <c r="L599" s="100">
        <v>-2.1</v>
      </c>
      <c r="M599" s="101">
        <v>43282</v>
      </c>
      <c r="N599" s="100">
        <v>-2.1</v>
      </c>
      <c r="O599" s="97" t="s">
        <v>2492</v>
      </c>
      <c r="P599" s="97" t="s">
        <v>2185</v>
      </c>
      <c r="Q599" s="102"/>
      <c r="R599" s="100">
        <v>-2.87</v>
      </c>
      <c r="S599" s="102"/>
      <c r="T599" s="103">
        <v>3</v>
      </c>
      <c r="U599" s="103">
        <v>3</v>
      </c>
      <c r="V599" s="104">
        <v>1.8</v>
      </c>
      <c r="W599" s="105">
        <v>0.31</v>
      </c>
      <c r="X599" s="106">
        <v>58</v>
      </c>
      <c r="Y599" s="104">
        <v>0.1</v>
      </c>
      <c r="Z599" s="105">
        <v>0.02</v>
      </c>
      <c r="AA599" s="106">
        <v>3</v>
      </c>
    </row>
    <row r="600" spans="1:27" ht="15.75" customHeight="1" x14ac:dyDescent="0.25">
      <c r="A600" s="96" t="s">
        <v>2490</v>
      </c>
      <c r="B600" s="96" t="s">
        <v>2499</v>
      </c>
      <c r="C600" s="96" t="s">
        <v>2276</v>
      </c>
      <c r="F600" s="97" t="s">
        <v>2276</v>
      </c>
      <c r="G600" s="98">
        <v>2</v>
      </c>
      <c r="H600" s="98">
        <v>6.1</v>
      </c>
      <c r="I600" s="98">
        <v>6.1</v>
      </c>
      <c r="J600" s="99">
        <v>0.46</v>
      </c>
      <c r="K600" s="99">
        <v>0.61</v>
      </c>
      <c r="L600" s="100">
        <v>-2.1</v>
      </c>
      <c r="M600" s="101">
        <v>43282</v>
      </c>
      <c r="N600" s="100">
        <v>-2.1</v>
      </c>
      <c r="O600" s="97" t="s">
        <v>2492</v>
      </c>
      <c r="P600" s="97" t="s">
        <v>2276</v>
      </c>
      <c r="Q600" s="102"/>
      <c r="R600" s="100">
        <v>-2.87</v>
      </c>
      <c r="S600" s="102"/>
      <c r="T600" s="103">
        <v>3</v>
      </c>
      <c r="U600" s="103">
        <v>3</v>
      </c>
      <c r="V600" s="104">
        <v>1</v>
      </c>
      <c r="W600" s="105">
        <v>0.16</v>
      </c>
      <c r="X600" s="106">
        <v>2</v>
      </c>
      <c r="Y600" s="104">
        <v>0.6</v>
      </c>
      <c r="Z600" s="105">
        <v>0.1</v>
      </c>
      <c r="AA600" s="106">
        <v>1</v>
      </c>
    </row>
    <row r="601" spans="1:27" ht="15.75" customHeight="1" x14ac:dyDescent="0.25">
      <c r="A601" s="96" t="s">
        <v>2490</v>
      </c>
      <c r="B601" s="96" t="s">
        <v>2499</v>
      </c>
      <c r="C601" s="96" t="s">
        <v>2221</v>
      </c>
      <c r="F601" s="97" t="s">
        <v>2221</v>
      </c>
      <c r="G601" s="98">
        <v>40</v>
      </c>
      <c r="H601" s="98">
        <v>18.7</v>
      </c>
      <c r="I601" s="98">
        <v>18.7</v>
      </c>
      <c r="J601" s="99">
        <v>0.9</v>
      </c>
      <c r="K601" s="99">
        <v>1.17</v>
      </c>
      <c r="L601" s="100">
        <v>-2.1</v>
      </c>
      <c r="M601" s="101">
        <v>43282</v>
      </c>
      <c r="N601" s="100">
        <v>-2.1</v>
      </c>
      <c r="O601" s="97" t="s">
        <v>2492</v>
      </c>
      <c r="P601" s="97" t="s">
        <v>2221</v>
      </c>
      <c r="Q601" s="102"/>
      <c r="R601" s="100">
        <v>-2.87</v>
      </c>
      <c r="S601" s="102"/>
      <c r="T601" s="103">
        <v>3</v>
      </c>
      <c r="U601" s="103">
        <v>3</v>
      </c>
      <c r="V601" s="104">
        <v>3.4</v>
      </c>
      <c r="W601" s="105">
        <v>0.18</v>
      </c>
      <c r="X601" s="106">
        <v>136</v>
      </c>
      <c r="Y601" s="104">
        <v>0.6</v>
      </c>
      <c r="Z601" s="105">
        <v>0.03</v>
      </c>
      <c r="AA601" s="106">
        <v>24</v>
      </c>
    </row>
    <row r="602" spans="1:27" ht="15.75" customHeight="1" x14ac:dyDescent="0.25">
      <c r="A602" s="96" t="s">
        <v>2490</v>
      </c>
      <c r="B602" s="96" t="s">
        <v>2499</v>
      </c>
      <c r="C602" s="96" t="s">
        <v>2222</v>
      </c>
      <c r="F602" s="97" t="s">
        <v>2222</v>
      </c>
      <c r="G602" s="98">
        <v>45</v>
      </c>
      <c r="H602" s="98">
        <v>8.3000000000000007</v>
      </c>
      <c r="I602" s="98">
        <v>8.3000000000000007</v>
      </c>
      <c r="J602" s="99">
        <v>0.84</v>
      </c>
      <c r="K602" s="99">
        <v>1.05</v>
      </c>
      <c r="L602" s="100">
        <v>-2.1</v>
      </c>
      <c r="M602" s="101">
        <v>43282</v>
      </c>
      <c r="N602" s="100">
        <v>-2.1</v>
      </c>
      <c r="O602" s="97" t="s">
        <v>2492</v>
      </c>
      <c r="P602" s="97" t="s">
        <v>2222</v>
      </c>
      <c r="Q602" s="102"/>
      <c r="R602" s="100">
        <v>-2.87</v>
      </c>
      <c r="S602" s="102"/>
      <c r="T602" s="103">
        <v>3</v>
      </c>
      <c r="U602" s="103">
        <v>3</v>
      </c>
      <c r="V602" s="104">
        <v>1.2</v>
      </c>
      <c r="W602" s="105">
        <v>0.15</v>
      </c>
      <c r="X602" s="106">
        <v>54</v>
      </c>
      <c r="Y602" s="104">
        <v>0.4</v>
      </c>
      <c r="Z602" s="105">
        <v>0.05</v>
      </c>
      <c r="AA602" s="106">
        <v>18</v>
      </c>
    </row>
    <row r="603" spans="1:27" ht="15.75" customHeight="1" x14ac:dyDescent="0.25">
      <c r="A603" s="96" t="s">
        <v>2490</v>
      </c>
      <c r="B603" s="96" t="s">
        <v>2499</v>
      </c>
      <c r="C603" s="96" t="s">
        <v>2223</v>
      </c>
      <c r="F603" s="97" t="s">
        <v>2223</v>
      </c>
      <c r="G603" s="98">
        <v>36</v>
      </c>
      <c r="H603" s="98">
        <v>5.7</v>
      </c>
      <c r="I603" s="98">
        <v>5.7</v>
      </c>
      <c r="J603" s="99">
        <v>0.88</v>
      </c>
      <c r="K603" s="99">
        <v>1.32</v>
      </c>
      <c r="L603" s="100">
        <v>-2.1</v>
      </c>
      <c r="M603" s="101">
        <v>43282</v>
      </c>
      <c r="N603" s="100">
        <v>-2.1</v>
      </c>
      <c r="O603" s="97" t="s">
        <v>2492</v>
      </c>
      <c r="P603" s="97" t="s">
        <v>2223</v>
      </c>
      <c r="Q603" s="102"/>
      <c r="R603" s="100">
        <v>-2.87</v>
      </c>
      <c r="S603" s="102"/>
      <c r="T603" s="103">
        <v>3</v>
      </c>
      <c r="U603" s="103">
        <v>3</v>
      </c>
      <c r="V603" s="104">
        <v>1.6</v>
      </c>
      <c r="W603" s="105">
        <v>0.28000000000000003</v>
      </c>
      <c r="X603" s="106">
        <v>58</v>
      </c>
      <c r="Y603" s="104">
        <v>0</v>
      </c>
      <c r="Z603" s="105">
        <v>0</v>
      </c>
      <c r="AA603" s="106">
        <v>0</v>
      </c>
    </row>
    <row r="604" spans="1:27" ht="15.75" customHeight="1" x14ac:dyDescent="0.25">
      <c r="A604" s="96" t="s">
        <v>2490</v>
      </c>
      <c r="B604" s="96" t="s">
        <v>2499</v>
      </c>
      <c r="C604" s="96" t="s">
        <v>2283</v>
      </c>
      <c r="F604" s="97" t="s">
        <v>2283</v>
      </c>
      <c r="G604" s="98">
        <v>31.5</v>
      </c>
      <c r="H604" s="98">
        <v>5.9</v>
      </c>
      <c r="I604" s="98">
        <v>5.9</v>
      </c>
      <c r="J604" s="99">
        <v>0.84</v>
      </c>
      <c r="K604" s="99">
        <v>1.1299999999999999</v>
      </c>
      <c r="L604" s="100">
        <v>-2.1</v>
      </c>
      <c r="M604" s="101">
        <v>43282</v>
      </c>
      <c r="N604" s="100">
        <v>-2.1</v>
      </c>
      <c r="O604" s="97" t="s">
        <v>2492</v>
      </c>
      <c r="P604" s="97" t="s">
        <v>2283</v>
      </c>
      <c r="Q604" s="102"/>
      <c r="R604" s="100">
        <v>-2.62</v>
      </c>
      <c r="S604" s="102"/>
      <c r="T604" s="103">
        <v>3</v>
      </c>
      <c r="U604" s="103">
        <v>3</v>
      </c>
      <c r="V604" s="104">
        <v>1.2</v>
      </c>
      <c r="W604" s="105">
        <v>0.2</v>
      </c>
      <c r="X604" s="106">
        <v>38</v>
      </c>
      <c r="Y604" s="104">
        <v>0.1</v>
      </c>
      <c r="Z604" s="105">
        <v>0.01</v>
      </c>
      <c r="AA604" s="106">
        <v>3</v>
      </c>
    </row>
    <row r="605" spans="1:27" ht="15.75" customHeight="1" x14ac:dyDescent="0.25">
      <c r="A605" s="96" t="s">
        <v>2490</v>
      </c>
      <c r="B605" s="96" t="s">
        <v>2499</v>
      </c>
      <c r="C605" s="96" t="s">
        <v>2284</v>
      </c>
      <c r="F605" s="97" t="s">
        <v>2284</v>
      </c>
      <c r="G605" s="98">
        <v>27.5</v>
      </c>
      <c r="H605" s="98">
        <v>6.4</v>
      </c>
      <c r="I605" s="98">
        <v>6.4</v>
      </c>
      <c r="J605" s="99">
        <v>0.95</v>
      </c>
      <c r="K605" s="99">
        <v>1.07</v>
      </c>
      <c r="L605" s="100">
        <v>-2.1</v>
      </c>
      <c r="M605" s="101">
        <v>43282</v>
      </c>
      <c r="N605" s="100">
        <v>-2.1</v>
      </c>
      <c r="O605" s="97" t="s">
        <v>2492</v>
      </c>
      <c r="P605" s="97" t="s">
        <v>2284</v>
      </c>
      <c r="Q605" s="102"/>
      <c r="R605" s="100">
        <v>-2.62</v>
      </c>
      <c r="S605" s="102"/>
      <c r="T605" s="103">
        <v>3</v>
      </c>
      <c r="U605" s="103">
        <v>3</v>
      </c>
      <c r="V605" s="104">
        <v>0.4</v>
      </c>
      <c r="W605" s="105">
        <v>7.0000000000000007E-2</v>
      </c>
      <c r="X605" s="106">
        <v>11</v>
      </c>
      <c r="Y605" s="104">
        <v>0</v>
      </c>
      <c r="Z605" s="105">
        <v>0.01</v>
      </c>
      <c r="AA605" s="106">
        <v>0</v>
      </c>
    </row>
    <row r="606" spans="1:27" ht="15.75" customHeight="1" x14ac:dyDescent="0.25">
      <c r="A606" s="96" t="s">
        <v>2490</v>
      </c>
      <c r="B606" s="96" t="s">
        <v>2499</v>
      </c>
      <c r="C606" s="96" t="s">
        <v>2278</v>
      </c>
      <c r="F606" s="97" t="s">
        <v>2278</v>
      </c>
      <c r="G606" s="98">
        <v>51</v>
      </c>
      <c r="H606" s="98">
        <v>6.9</v>
      </c>
      <c r="I606" s="98">
        <v>6.9</v>
      </c>
      <c r="J606" s="99">
        <v>0.84</v>
      </c>
      <c r="K606" s="99">
        <v>1.1000000000000001</v>
      </c>
      <c r="L606" s="100">
        <v>-2.1</v>
      </c>
      <c r="M606" s="101">
        <v>43282</v>
      </c>
      <c r="N606" s="100">
        <v>-2.1</v>
      </c>
      <c r="O606" s="97" t="s">
        <v>2492</v>
      </c>
      <c r="P606" s="97" t="s">
        <v>2278</v>
      </c>
      <c r="Q606" s="102"/>
      <c r="R606" s="100">
        <v>-2.62</v>
      </c>
      <c r="S606" s="102"/>
      <c r="T606" s="103">
        <v>3</v>
      </c>
      <c r="U606" s="103">
        <v>3</v>
      </c>
      <c r="V606" s="104">
        <v>0.7</v>
      </c>
      <c r="W606" s="105">
        <v>0.1</v>
      </c>
      <c r="X606" s="106">
        <v>36</v>
      </c>
      <c r="Y606" s="104">
        <v>0</v>
      </c>
      <c r="Z606" s="105">
        <v>0</v>
      </c>
      <c r="AA606" s="106">
        <v>0</v>
      </c>
    </row>
    <row r="607" spans="1:27" ht="15.75" customHeight="1" x14ac:dyDescent="0.25">
      <c r="A607" s="96" t="s">
        <v>2490</v>
      </c>
      <c r="B607" s="96" t="s">
        <v>2499</v>
      </c>
      <c r="C607" s="96" t="s">
        <v>2279</v>
      </c>
      <c r="F607" s="97" t="s">
        <v>2279</v>
      </c>
      <c r="G607" s="98">
        <v>50</v>
      </c>
      <c r="H607" s="98">
        <v>7.3</v>
      </c>
      <c r="I607" s="98">
        <v>7.3</v>
      </c>
      <c r="J607" s="99">
        <v>0.92</v>
      </c>
      <c r="K607" s="99">
        <v>1.18</v>
      </c>
      <c r="L607" s="100">
        <v>-2.1</v>
      </c>
      <c r="M607" s="101">
        <v>43282</v>
      </c>
      <c r="N607" s="100">
        <v>-2.1</v>
      </c>
      <c r="O607" s="97" t="s">
        <v>2492</v>
      </c>
      <c r="P607" s="97" t="s">
        <v>2279</v>
      </c>
      <c r="Q607" s="102"/>
      <c r="R607" s="100">
        <v>-2.62</v>
      </c>
      <c r="S607" s="102"/>
      <c r="T607" s="103">
        <v>3</v>
      </c>
      <c r="U607" s="103">
        <v>3</v>
      </c>
      <c r="V607" s="104">
        <v>0.8</v>
      </c>
      <c r="W607" s="105">
        <v>0.11</v>
      </c>
      <c r="X607" s="106">
        <v>40</v>
      </c>
      <c r="Y607" s="104">
        <v>0</v>
      </c>
      <c r="Z607" s="105">
        <v>0.01</v>
      </c>
      <c r="AA607" s="106">
        <v>0</v>
      </c>
    </row>
    <row r="608" spans="1:27" ht="15.75" customHeight="1" x14ac:dyDescent="0.25">
      <c r="A608" s="96" t="s">
        <v>2490</v>
      </c>
      <c r="B608" s="96" t="s">
        <v>2499</v>
      </c>
      <c r="C608" s="96" t="s">
        <v>2189</v>
      </c>
      <c r="F608" s="97" t="s">
        <v>2189</v>
      </c>
      <c r="G608" s="98">
        <v>6</v>
      </c>
      <c r="H608" s="98">
        <v>9.1</v>
      </c>
      <c r="I608" s="98">
        <v>9.1</v>
      </c>
      <c r="J608" s="99">
        <v>0.8</v>
      </c>
      <c r="K608" s="99">
        <v>1.5</v>
      </c>
      <c r="L608" s="100">
        <v>-2.1</v>
      </c>
      <c r="M608" s="101">
        <v>43282</v>
      </c>
      <c r="N608" s="100">
        <v>-2.1</v>
      </c>
      <c r="O608" s="97" t="s">
        <v>2492</v>
      </c>
      <c r="P608" s="97" t="s">
        <v>2189</v>
      </c>
      <c r="Q608" s="102"/>
      <c r="R608" s="100">
        <v>-2.87</v>
      </c>
      <c r="S608" s="102"/>
      <c r="T608" s="103">
        <v>3</v>
      </c>
      <c r="U608" s="103">
        <v>3</v>
      </c>
      <c r="V608" s="104">
        <v>2.9</v>
      </c>
      <c r="W608" s="105">
        <v>0.32</v>
      </c>
      <c r="X608" s="106">
        <v>17</v>
      </c>
      <c r="Y608" s="104">
        <v>0.1</v>
      </c>
      <c r="Z608" s="105">
        <v>0.01</v>
      </c>
      <c r="AA608" s="106">
        <v>1</v>
      </c>
    </row>
    <row r="609" spans="1:27" ht="15.75" customHeight="1" x14ac:dyDescent="0.25">
      <c r="A609" s="96" t="s">
        <v>2490</v>
      </c>
      <c r="B609" s="96" t="s">
        <v>2499</v>
      </c>
      <c r="C609" s="96" t="s">
        <v>2175</v>
      </c>
      <c r="F609" s="97" t="s">
        <v>2175</v>
      </c>
      <c r="G609" s="98">
        <v>22</v>
      </c>
      <c r="H609" s="98">
        <v>10</v>
      </c>
      <c r="I609" s="98">
        <v>10</v>
      </c>
      <c r="J609" s="99">
        <v>0.96</v>
      </c>
      <c r="K609" s="99">
        <v>1.77</v>
      </c>
      <c r="L609" s="100">
        <v>-2.1</v>
      </c>
      <c r="M609" s="101">
        <v>43282</v>
      </c>
      <c r="N609" s="100">
        <v>-2.1</v>
      </c>
      <c r="O609" s="97" t="s">
        <v>2492</v>
      </c>
      <c r="P609" s="97" t="s">
        <v>2175</v>
      </c>
      <c r="Q609" s="102"/>
      <c r="R609" s="100">
        <v>-2.87</v>
      </c>
      <c r="S609" s="102"/>
      <c r="T609" s="103">
        <v>3</v>
      </c>
      <c r="U609" s="103">
        <v>3</v>
      </c>
      <c r="V609" s="104">
        <v>3.2</v>
      </c>
      <c r="W609" s="105">
        <v>0.31</v>
      </c>
      <c r="X609" s="106">
        <v>70</v>
      </c>
      <c r="Y609" s="104">
        <v>0.3</v>
      </c>
      <c r="Z609" s="105">
        <v>0.03</v>
      </c>
      <c r="AA609" s="106">
        <v>7</v>
      </c>
    </row>
    <row r="610" spans="1:27" ht="15.75" customHeight="1" x14ac:dyDescent="0.25">
      <c r="A610" s="96" t="s">
        <v>2490</v>
      </c>
      <c r="B610" s="96" t="s">
        <v>2499</v>
      </c>
      <c r="C610" s="96" t="s">
        <v>2176</v>
      </c>
      <c r="F610" s="97" t="s">
        <v>2176</v>
      </c>
      <c r="G610" s="98">
        <v>24</v>
      </c>
      <c r="H610" s="98">
        <v>7.5</v>
      </c>
      <c r="I610" s="98">
        <v>7.5</v>
      </c>
      <c r="J610" s="99">
        <v>1.18</v>
      </c>
      <c r="K610" s="99">
        <v>1.54</v>
      </c>
      <c r="L610" s="100">
        <v>-2.1</v>
      </c>
      <c r="M610" s="101">
        <v>43282</v>
      </c>
      <c r="N610" s="100">
        <v>-2.1</v>
      </c>
      <c r="O610" s="97" t="s">
        <v>2492</v>
      </c>
      <c r="P610" s="97" t="s">
        <v>2176</v>
      </c>
      <c r="Q610" s="102"/>
      <c r="R610" s="100">
        <v>-2.87</v>
      </c>
      <c r="S610" s="102"/>
      <c r="T610" s="103">
        <v>3</v>
      </c>
      <c r="U610" s="103">
        <v>3</v>
      </c>
      <c r="V610" s="104">
        <v>1.6</v>
      </c>
      <c r="W610" s="105">
        <v>0.21</v>
      </c>
      <c r="X610" s="106">
        <v>38</v>
      </c>
      <c r="Y610" s="104">
        <v>0.2</v>
      </c>
      <c r="Z610" s="105">
        <v>0.03</v>
      </c>
      <c r="AA610" s="106">
        <v>5</v>
      </c>
    </row>
    <row r="611" spans="1:27" ht="15.75" customHeight="1" x14ac:dyDescent="0.25">
      <c r="A611" s="96" t="s">
        <v>2490</v>
      </c>
      <c r="B611" s="96" t="s">
        <v>2499</v>
      </c>
      <c r="C611" s="96" t="s">
        <v>2177</v>
      </c>
      <c r="F611" s="97" t="s">
        <v>2177</v>
      </c>
      <c r="G611" s="98">
        <v>24</v>
      </c>
      <c r="H611" s="98">
        <v>7.5</v>
      </c>
      <c r="I611" s="98">
        <v>7.5</v>
      </c>
      <c r="J611" s="99">
        <v>1.2</v>
      </c>
      <c r="K611" s="99">
        <v>1.54</v>
      </c>
      <c r="L611" s="100">
        <v>-2.1</v>
      </c>
      <c r="M611" s="101">
        <v>43282</v>
      </c>
      <c r="N611" s="100">
        <v>-2.1</v>
      </c>
      <c r="O611" s="97" t="s">
        <v>2492</v>
      </c>
      <c r="P611" s="97" t="s">
        <v>2177</v>
      </c>
      <c r="Q611" s="102"/>
      <c r="R611" s="100">
        <v>-2.87</v>
      </c>
      <c r="S611" s="102"/>
      <c r="T611" s="103">
        <v>3</v>
      </c>
      <c r="U611" s="103">
        <v>3</v>
      </c>
      <c r="V611" s="104">
        <v>1.6</v>
      </c>
      <c r="W611" s="105">
        <v>0.22</v>
      </c>
      <c r="X611" s="106">
        <v>38</v>
      </c>
      <c r="Y611" s="104">
        <v>0.2</v>
      </c>
      <c r="Z611" s="105">
        <v>0.03</v>
      </c>
      <c r="AA611" s="106">
        <v>5</v>
      </c>
    </row>
    <row r="612" spans="1:27" ht="15.75" customHeight="1" x14ac:dyDescent="0.25">
      <c r="A612" s="96" t="s">
        <v>2490</v>
      </c>
      <c r="B612" s="96" t="s">
        <v>2499</v>
      </c>
      <c r="C612" s="96" t="s">
        <v>2178</v>
      </c>
      <c r="F612" s="97" t="s">
        <v>2178</v>
      </c>
      <c r="G612" s="98">
        <v>24</v>
      </c>
      <c r="H612" s="98">
        <v>5.3</v>
      </c>
      <c r="I612" s="98">
        <v>5.3</v>
      </c>
      <c r="J612" s="99">
        <v>1.02</v>
      </c>
      <c r="K612" s="99">
        <v>1.25</v>
      </c>
      <c r="L612" s="100">
        <v>-2.1</v>
      </c>
      <c r="M612" s="101">
        <v>43282</v>
      </c>
      <c r="N612" s="100">
        <v>-2.1</v>
      </c>
      <c r="O612" s="97" t="s">
        <v>2492</v>
      </c>
      <c r="P612" s="97" t="s">
        <v>2178</v>
      </c>
      <c r="Q612" s="102"/>
      <c r="R612" s="100">
        <v>-2.87</v>
      </c>
      <c r="S612" s="102"/>
      <c r="T612" s="103">
        <v>3</v>
      </c>
      <c r="U612" s="103">
        <v>3</v>
      </c>
      <c r="V612" s="104">
        <v>0.8</v>
      </c>
      <c r="W612" s="105">
        <v>0.15</v>
      </c>
      <c r="X612" s="106">
        <v>19</v>
      </c>
      <c r="Y612" s="104">
        <v>0</v>
      </c>
      <c r="Z612" s="105">
        <v>0</v>
      </c>
      <c r="AA612" s="106">
        <v>0</v>
      </c>
    </row>
    <row r="613" spans="1:27" ht="15.75" customHeight="1" x14ac:dyDescent="0.25">
      <c r="A613" s="96" t="s">
        <v>2490</v>
      </c>
      <c r="B613" s="96" t="s">
        <v>2499</v>
      </c>
      <c r="C613" s="96" t="s">
        <v>2179</v>
      </c>
      <c r="F613" s="97" t="s">
        <v>2179</v>
      </c>
      <c r="G613" s="98">
        <v>22.5</v>
      </c>
      <c r="H613" s="98">
        <v>8.6</v>
      </c>
      <c r="I613" s="98">
        <v>8.6</v>
      </c>
      <c r="J613" s="99">
        <v>1.01</v>
      </c>
      <c r="K613" s="99">
        <v>1.7</v>
      </c>
      <c r="L613" s="100">
        <v>-2.1</v>
      </c>
      <c r="M613" s="101">
        <v>43282</v>
      </c>
      <c r="N613" s="100">
        <v>-2.1</v>
      </c>
      <c r="O613" s="97" t="s">
        <v>2492</v>
      </c>
      <c r="P613" s="97" t="s">
        <v>2179</v>
      </c>
      <c r="Q613" s="102"/>
      <c r="R613" s="100">
        <v>-2.87</v>
      </c>
      <c r="S613" s="102"/>
      <c r="T613" s="103">
        <v>3</v>
      </c>
      <c r="U613" s="103">
        <v>3</v>
      </c>
      <c r="V613" s="104">
        <v>3</v>
      </c>
      <c r="W613" s="105">
        <v>0.35</v>
      </c>
      <c r="X613" s="106">
        <v>68</v>
      </c>
      <c r="Y613" s="104">
        <v>0.2</v>
      </c>
      <c r="Z613" s="105">
        <v>0.03</v>
      </c>
      <c r="AA613" s="106">
        <v>5</v>
      </c>
    </row>
    <row r="614" spans="1:27" ht="15.75" customHeight="1" x14ac:dyDescent="0.25">
      <c r="A614" s="96" t="s">
        <v>2490</v>
      </c>
      <c r="B614" s="96" t="s">
        <v>2499</v>
      </c>
      <c r="C614" s="96" t="s">
        <v>2261</v>
      </c>
      <c r="F614" s="97" t="s">
        <v>2261</v>
      </c>
      <c r="G614" s="98">
        <v>25</v>
      </c>
      <c r="H614" s="98">
        <v>4.8</v>
      </c>
      <c r="I614" s="98">
        <v>4.8</v>
      </c>
      <c r="J614" s="99">
        <v>0.8</v>
      </c>
      <c r="K614" s="99">
        <v>1.62</v>
      </c>
      <c r="L614" s="100">
        <v>-2.09</v>
      </c>
      <c r="M614" s="101">
        <v>43282</v>
      </c>
      <c r="N614" s="100">
        <v>-2.09</v>
      </c>
      <c r="O614" s="97" t="s">
        <v>2492</v>
      </c>
      <c r="P614" s="97" t="s">
        <v>2261</v>
      </c>
      <c r="Q614" s="102"/>
      <c r="R614" s="100">
        <v>-2.62</v>
      </c>
      <c r="S614" s="102"/>
      <c r="T614" s="103">
        <v>3</v>
      </c>
      <c r="U614" s="103">
        <v>3</v>
      </c>
      <c r="V614" s="104">
        <v>2.5</v>
      </c>
      <c r="W614" s="105">
        <v>0.53</v>
      </c>
      <c r="X614" s="106">
        <v>63</v>
      </c>
      <c r="Y614" s="104">
        <v>0</v>
      </c>
      <c r="Z614" s="105">
        <v>0</v>
      </c>
      <c r="AA614" s="106">
        <v>0</v>
      </c>
    </row>
    <row r="615" spans="1:27" ht="15.75" customHeight="1" x14ac:dyDescent="0.25">
      <c r="A615" s="96" t="s">
        <v>2490</v>
      </c>
      <c r="B615" s="96" t="s">
        <v>2499</v>
      </c>
      <c r="C615" s="96" t="s">
        <v>2191</v>
      </c>
      <c r="F615" s="97" t="s">
        <v>2191</v>
      </c>
      <c r="G615" s="98">
        <v>21</v>
      </c>
      <c r="H615" s="98">
        <v>4.2</v>
      </c>
      <c r="I615" s="98">
        <v>4.2</v>
      </c>
      <c r="J615" s="99">
        <v>0.55000000000000004</v>
      </c>
      <c r="K615" s="99">
        <v>0.94</v>
      </c>
      <c r="L615" s="100">
        <v>-2.09</v>
      </c>
      <c r="M615" s="101">
        <v>43282</v>
      </c>
      <c r="N615" s="100">
        <v>-2.09</v>
      </c>
      <c r="O615" s="97" t="s">
        <v>2492</v>
      </c>
      <c r="P615" s="97" t="s">
        <v>2191</v>
      </c>
      <c r="Q615" s="102"/>
      <c r="R615" s="100">
        <v>-2.62</v>
      </c>
      <c r="S615" s="102"/>
      <c r="T615" s="103">
        <v>3</v>
      </c>
      <c r="U615" s="103">
        <v>3</v>
      </c>
      <c r="V615" s="104">
        <v>0.9</v>
      </c>
      <c r="W615" s="105">
        <v>0.21</v>
      </c>
      <c r="X615" s="106">
        <v>19</v>
      </c>
      <c r="Y615" s="104">
        <v>0</v>
      </c>
      <c r="Z615" s="105">
        <v>0</v>
      </c>
      <c r="AA615" s="106">
        <v>0</v>
      </c>
    </row>
    <row r="616" spans="1:27" ht="15.75" customHeight="1" x14ac:dyDescent="0.25">
      <c r="A616" s="96" t="s">
        <v>2490</v>
      </c>
      <c r="B616" s="96" t="s">
        <v>2499</v>
      </c>
      <c r="C616" s="96" t="s">
        <v>2258</v>
      </c>
      <c r="F616" s="97" t="s">
        <v>2258</v>
      </c>
      <c r="G616" s="98">
        <v>52</v>
      </c>
      <c r="H616" s="98">
        <v>7</v>
      </c>
      <c r="I616" s="98">
        <v>7</v>
      </c>
      <c r="J616" s="99">
        <v>1.07</v>
      </c>
      <c r="K616" s="99">
        <v>1.34</v>
      </c>
      <c r="L616" s="100">
        <v>-2.09</v>
      </c>
      <c r="M616" s="101">
        <v>43282</v>
      </c>
      <c r="N616" s="100">
        <v>-2.09</v>
      </c>
      <c r="O616" s="97" t="s">
        <v>2492</v>
      </c>
      <c r="P616" s="97" t="s">
        <v>2258</v>
      </c>
      <c r="Q616" s="102"/>
      <c r="R616" s="100">
        <v>-3.02</v>
      </c>
      <c r="S616" s="102"/>
      <c r="T616" s="103">
        <v>3</v>
      </c>
      <c r="U616" s="103">
        <v>3</v>
      </c>
      <c r="V616" s="104">
        <v>0.9</v>
      </c>
      <c r="W616" s="105">
        <v>0.12</v>
      </c>
      <c r="X616" s="106">
        <v>47</v>
      </c>
      <c r="Y616" s="104">
        <v>0.2</v>
      </c>
      <c r="Z616" s="105">
        <v>0.03</v>
      </c>
      <c r="AA616" s="106">
        <v>10</v>
      </c>
    </row>
    <row r="617" spans="1:27" ht="15.75" customHeight="1" x14ac:dyDescent="0.25">
      <c r="A617" s="96" t="s">
        <v>2490</v>
      </c>
      <c r="B617" s="96" t="s">
        <v>2499</v>
      </c>
      <c r="C617" s="96" t="s">
        <v>2227</v>
      </c>
      <c r="F617" s="97" t="s">
        <v>2227</v>
      </c>
      <c r="G617" s="98">
        <v>17.5</v>
      </c>
      <c r="H617" s="98">
        <v>5.8</v>
      </c>
      <c r="I617" s="98">
        <v>5.8</v>
      </c>
      <c r="J617" s="99">
        <v>0.95</v>
      </c>
      <c r="K617" s="99">
        <v>1.28</v>
      </c>
      <c r="L617" s="100">
        <v>-2.09</v>
      </c>
      <c r="M617" s="101">
        <v>43282</v>
      </c>
      <c r="N617" s="100">
        <v>-2.09</v>
      </c>
      <c r="O617" s="97" t="s">
        <v>2492</v>
      </c>
      <c r="P617" s="97" t="s">
        <v>2227</v>
      </c>
      <c r="Q617" s="102"/>
      <c r="R617" s="100">
        <v>-2.62</v>
      </c>
      <c r="S617" s="102"/>
      <c r="T617" s="103">
        <v>3</v>
      </c>
      <c r="U617" s="103">
        <v>3</v>
      </c>
      <c r="V617" s="104">
        <v>0.8</v>
      </c>
      <c r="W617" s="105">
        <v>0.14000000000000001</v>
      </c>
      <c r="X617" s="106">
        <v>14</v>
      </c>
      <c r="Y617" s="104">
        <v>0</v>
      </c>
      <c r="Z617" s="105">
        <v>0</v>
      </c>
      <c r="AA617" s="106">
        <v>0</v>
      </c>
    </row>
    <row r="618" spans="1:27" ht="15.75" customHeight="1" x14ac:dyDescent="0.25">
      <c r="A618" s="96" t="s">
        <v>2490</v>
      </c>
      <c r="B618" s="96" t="s">
        <v>2499</v>
      </c>
      <c r="C618" s="96" t="s">
        <v>2277</v>
      </c>
      <c r="F618" s="97" t="s">
        <v>2277</v>
      </c>
      <c r="G618" s="98">
        <v>28</v>
      </c>
      <c r="H618" s="98">
        <v>27.2</v>
      </c>
      <c r="I618" s="98">
        <v>27.2</v>
      </c>
      <c r="J618" s="99">
        <v>1.1000000000000001</v>
      </c>
      <c r="K618" s="99">
        <v>1.37</v>
      </c>
      <c r="L618" s="100">
        <v>-2.09</v>
      </c>
      <c r="M618" s="101">
        <v>43282</v>
      </c>
      <c r="N618" s="100">
        <v>-2.09</v>
      </c>
      <c r="O618" s="97" t="s">
        <v>2492</v>
      </c>
      <c r="P618" s="97" t="s">
        <v>2277</v>
      </c>
      <c r="Q618" s="102"/>
      <c r="R618" s="100">
        <v>-2.87</v>
      </c>
      <c r="S618" s="102"/>
      <c r="T618" s="103">
        <v>3</v>
      </c>
      <c r="U618" s="103">
        <v>3</v>
      </c>
      <c r="V618" s="104">
        <v>6</v>
      </c>
      <c r="W618" s="105">
        <v>0.22</v>
      </c>
      <c r="X618" s="106">
        <v>168</v>
      </c>
      <c r="Y618" s="104">
        <v>0.3</v>
      </c>
      <c r="Z618" s="105">
        <v>0.01</v>
      </c>
      <c r="AA618" s="106">
        <v>8</v>
      </c>
    </row>
    <row r="619" spans="1:27" ht="15.75" customHeight="1" x14ac:dyDescent="0.25">
      <c r="A619" s="96" t="s">
        <v>2490</v>
      </c>
      <c r="B619" s="96" t="s">
        <v>2499</v>
      </c>
      <c r="C619" s="96" t="s">
        <v>2256</v>
      </c>
      <c r="F619" s="97" t="s">
        <v>2256</v>
      </c>
      <c r="G619" s="98">
        <v>24</v>
      </c>
      <c r="H619" s="98">
        <v>33.299999999999997</v>
      </c>
      <c r="I619" s="98">
        <v>33.299999999999997</v>
      </c>
      <c r="J619" s="99">
        <v>1.1100000000000001</v>
      </c>
      <c r="K619" s="99">
        <v>1.47</v>
      </c>
      <c r="L619" s="100">
        <v>-2.09</v>
      </c>
      <c r="M619" s="101">
        <v>43282</v>
      </c>
      <c r="N619" s="100">
        <v>-2.09</v>
      </c>
      <c r="O619" s="97" t="s">
        <v>2492</v>
      </c>
      <c r="P619" s="97" t="s">
        <v>2256</v>
      </c>
      <c r="Q619" s="102"/>
      <c r="R619" s="100">
        <v>-2.87</v>
      </c>
      <c r="S619" s="102"/>
      <c r="T619" s="103">
        <v>3</v>
      </c>
      <c r="U619" s="103">
        <v>3</v>
      </c>
      <c r="V619" s="104">
        <v>9.3000000000000007</v>
      </c>
      <c r="W619" s="105">
        <v>0.28000000000000003</v>
      </c>
      <c r="X619" s="106">
        <v>223</v>
      </c>
      <c r="Y619" s="104">
        <v>0.1</v>
      </c>
      <c r="Z619" s="105">
        <v>0</v>
      </c>
      <c r="AA619" s="106">
        <v>2</v>
      </c>
    </row>
    <row r="620" spans="1:27" ht="15.75" customHeight="1" x14ac:dyDescent="0.25">
      <c r="A620" s="96" t="s">
        <v>2490</v>
      </c>
      <c r="B620" s="96" t="s">
        <v>2499</v>
      </c>
      <c r="C620" s="96" t="s">
        <v>2285</v>
      </c>
      <c r="F620" s="97" t="s">
        <v>2285</v>
      </c>
      <c r="G620" s="98">
        <v>32.5</v>
      </c>
      <c r="H620" s="98">
        <v>6.8</v>
      </c>
      <c r="I620" s="98">
        <v>6.8</v>
      </c>
      <c r="J620" s="99">
        <v>0.83</v>
      </c>
      <c r="K620" s="99">
        <v>1.03</v>
      </c>
      <c r="L620" s="100">
        <v>-2.09</v>
      </c>
      <c r="M620" s="101">
        <v>43282</v>
      </c>
      <c r="N620" s="100">
        <v>-2.09</v>
      </c>
      <c r="O620" s="97" t="s">
        <v>2492</v>
      </c>
      <c r="P620" s="97" t="s">
        <v>2285</v>
      </c>
      <c r="Q620" s="102"/>
      <c r="R620" s="100">
        <v>-2.87</v>
      </c>
      <c r="S620" s="102"/>
      <c r="T620" s="103">
        <v>3</v>
      </c>
      <c r="U620" s="103">
        <v>3</v>
      </c>
      <c r="V620" s="104">
        <v>0.5</v>
      </c>
      <c r="W620" s="105">
        <v>7.0000000000000007E-2</v>
      </c>
      <c r="X620" s="106">
        <v>16</v>
      </c>
      <c r="Y620" s="104">
        <v>0.2</v>
      </c>
      <c r="Z620" s="105">
        <v>0.02</v>
      </c>
      <c r="AA620" s="106">
        <v>7</v>
      </c>
    </row>
    <row r="621" spans="1:27" ht="15.75" customHeight="1" x14ac:dyDescent="0.25">
      <c r="A621" s="96" t="s">
        <v>2490</v>
      </c>
      <c r="B621" s="96" t="s">
        <v>2499</v>
      </c>
      <c r="C621" s="96" t="s">
        <v>2286</v>
      </c>
      <c r="F621" s="97" t="s">
        <v>2286</v>
      </c>
      <c r="G621" s="98">
        <v>45</v>
      </c>
      <c r="H621" s="98">
        <v>6.7</v>
      </c>
      <c r="I621" s="98">
        <v>6.7</v>
      </c>
      <c r="J621" s="99">
        <v>0.85</v>
      </c>
      <c r="K621" s="99">
        <v>0.89</v>
      </c>
      <c r="L621" s="100">
        <v>-2.09</v>
      </c>
      <c r="M621" s="101">
        <v>43282</v>
      </c>
      <c r="N621" s="100">
        <v>-2.09</v>
      </c>
      <c r="O621" s="97" t="s">
        <v>2492</v>
      </c>
      <c r="P621" s="97" t="s">
        <v>2286</v>
      </c>
      <c r="Q621" s="102"/>
      <c r="R621" s="100">
        <v>-2.87</v>
      </c>
      <c r="S621" s="102"/>
      <c r="T621" s="103">
        <v>3</v>
      </c>
      <c r="U621" s="103">
        <v>3</v>
      </c>
      <c r="V621" s="104">
        <v>0.1</v>
      </c>
      <c r="W621" s="105">
        <v>0.02</v>
      </c>
      <c r="X621" s="106">
        <v>5</v>
      </c>
      <c r="Y621" s="104">
        <v>0</v>
      </c>
      <c r="Z621" s="105">
        <v>0</v>
      </c>
      <c r="AA621" s="106">
        <v>0</v>
      </c>
    </row>
    <row r="622" spans="1:27" ht="15.75" customHeight="1" x14ac:dyDescent="0.25">
      <c r="A622" s="96" t="s">
        <v>2490</v>
      </c>
      <c r="B622" s="96" t="s">
        <v>2499</v>
      </c>
      <c r="C622" s="96" t="s">
        <v>2287</v>
      </c>
      <c r="F622" s="97" t="s">
        <v>2287</v>
      </c>
      <c r="G622" s="98">
        <v>44.5</v>
      </c>
      <c r="H622" s="98">
        <v>7.4</v>
      </c>
      <c r="I622" s="98">
        <v>7.4</v>
      </c>
      <c r="J622" s="99">
        <v>0.75</v>
      </c>
      <c r="K622" s="99">
        <v>0.95</v>
      </c>
      <c r="L622" s="100">
        <v>-2.09</v>
      </c>
      <c r="M622" s="101">
        <v>43282</v>
      </c>
      <c r="N622" s="100">
        <v>-2.09</v>
      </c>
      <c r="O622" s="97" t="s">
        <v>2492</v>
      </c>
      <c r="P622" s="97" t="s">
        <v>2287</v>
      </c>
      <c r="Q622" s="102"/>
      <c r="R622" s="100">
        <v>-2.87</v>
      </c>
      <c r="S622" s="102"/>
      <c r="T622" s="103">
        <v>3</v>
      </c>
      <c r="U622" s="103">
        <v>3</v>
      </c>
      <c r="V622" s="104">
        <v>0.6</v>
      </c>
      <c r="W622" s="105">
        <v>0.08</v>
      </c>
      <c r="X622" s="106">
        <v>27</v>
      </c>
      <c r="Y622" s="104">
        <v>0.2</v>
      </c>
      <c r="Z622" s="105">
        <v>0.03</v>
      </c>
      <c r="AA622" s="106">
        <v>9</v>
      </c>
    </row>
    <row r="623" spans="1:27" ht="15.75" customHeight="1" x14ac:dyDescent="0.25">
      <c r="A623" s="96" t="s">
        <v>2490</v>
      </c>
      <c r="B623" s="96" t="s">
        <v>2499</v>
      </c>
      <c r="C623" s="96" t="s">
        <v>2288</v>
      </c>
      <c r="F623" s="97" t="s">
        <v>2288</v>
      </c>
      <c r="G623" s="98">
        <v>45</v>
      </c>
      <c r="H623" s="98">
        <v>7.3</v>
      </c>
      <c r="I623" s="98">
        <v>7.3</v>
      </c>
      <c r="J623" s="99">
        <v>0.91</v>
      </c>
      <c r="K623" s="99">
        <v>1.18</v>
      </c>
      <c r="L623" s="100">
        <v>-2.09</v>
      </c>
      <c r="M623" s="101">
        <v>43282</v>
      </c>
      <c r="N623" s="100">
        <v>-2.09</v>
      </c>
      <c r="O623" s="97" t="s">
        <v>2492</v>
      </c>
      <c r="P623" s="97" t="s">
        <v>2288</v>
      </c>
      <c r="Q623" s="102"/>
      <c r="R623" s="100">
        <v>-2.87</v>
      </c>
      <c r="S623" s="102"/>
      <c r="T623" s="103">
        <v>3</v>
      </c>
      <c r="U623" s="103">
        <v>3</v>
      </c>
      <c r="V623" s="104">
        <v>0.7</v>
      </c>
      <c r="W623" s="105">
        <v>0.09</v>
      </c>
      <c r="X623" s="106">
        <v>32</v>
      </c>
      <c r="Y623" s="104">
        <v>0.1</v>
      </c>
      <c r="Z623" s="105">
        <v>0.01</v>
      </c>
      <c r="AA623" s="106">
        <v>5</v>
      </c>
    </row>
    <row r="624" spans="1:27" ht="15.75" customHeight="1" x14ac:dyDescent="0.25">
      <c r="A624" s="96" t="s">
        <v>2490</v>
      </c>
      <c r="B624" s="96" t="s">
        <v>2499</v>
      </c>
      <c r="C624" s="96" t="s">
        <v>2289</v>
      </c>
      <c r="F624" s="97" t="s">
        <v>2289</v>
      </c>
      <c r="G624" s="98">
        <v>37.5</v>
      </c>
      <c r="H624" s="98">
        <v>5.8</v>
      </c>
      <c r="I624" s="98">
        <v>5.8</v>
      </c>
      <c r="J624" s="99">
        <v>0.73</v>
      </c>
      <c r="K624" s="99">
        <v>0.81</v>
      </c>
      <c r="L624" s="100">
        <v>-2.09</v>
      </c>
      <c r="M624" s="101">
        <v>43282</v>
      </c>
      <c r="N624" s="100">
        <v>-2.09</v>
      </c>
      <c r="O624" s="97" t="s">
        <v>2492</v>
      </c>
      <c r="P624" s="97" t="s">
        <v>2289</v>
      </c>
      <c r="Q624" s="102"/>
      <c r="R624" s="100">
        <v>-2.87</v>
      </c>
      <c r="S624" s="102"/>
      <c r="T624" s="103">
        <v>3</v>
      </c>
      <c r="U624" s="103">
        <v>3</v>
      </c>
      <c r="V624" s="104">
        <v>0.6</v>
      </c>
      <c r="W624" s="105">
        <v>0.11</v>
      </c>
      <c r="X624" s="106">
        <v>23</v>
      </c>
      <c r="Y624" s="104">
        <v>0.2</v>
      </c>
      <c r="Z624" s="105">
        <v>0.04</v>
      </c>
      <c r="AA624" s="106">
        <v>8</v>
      </c>
    </row>
    <row r="625" spans="1:27" ht="15.75" customHeight="1" x14ac:dyDescent="0.25">
      <c r="A625" s="96" t="s">
        <v>2490</v>
      </c>
      <c r="B625" s="96" t="s">
        <v>2499</v>
      </c>
      <c r="C625" s="96" t="s">
        <v>2290</v>
      </c>
      <c r="F625" s="97" t="s">
        <v>2290</v>
      </c>
      <c r="G625" s="98">
        <v>42.5</v>
      </c>
      <c r="H625" s="98">
        <v>5.8</v>
      </c>
      <c r="I625" s="98">
        <v>5.8</v>
      </c>
      <c r="J625" s="99">
        <v>0.7</v>
      </c>
      <c r="K625" s="99">
        <v>0.84</v>
      </c>
      <c r="L625" s="100">
        <v>-2.09</v>
      </c>
      <c r="M625" s="101">
        <v>43282</v>
      </c>
      <c r="N625" s="100">
        <v>-2.09</v>
      </c>
      <c r="O625" s="97" t="s">
        <v>2492</v>
      </c>
      <c r="P625" s="97" t="s">
        <v>2290</v>
      </c>
      <c r="Q625" s="102"/>
      <c r="R625" s="100">
        <v>-2.87</v>
      </c>
      <c r="S625" s="102"/>
      <c r="T625" s="103">
        <v>3</v>
      </c>
      <c r="U625" s="103">
        <v>3</v>
      </c>
      <c r="V625" s="104">
        <v>0.4</v>
      </c>
      <c r="W625" s="105">
        <v>0.08</v>
      </c>
      <c r="X625" s="106">
        <v>17</v>
      </c>
      <c r="Y625" s="104">
        <v>0.2</v>
      </c>
      <c r="Z625" s="105">
        <v>0.04</v>
      </c>
      <c r="AA625" s="106">
        <v>9</v>
      </c>
    </row>
    <row r="626" spans="1:27" ht="15.75" customHeight="1" x14ac:dyDescent="0.25">
      <c r="A626" s="96" t="s">
        <v>2490</v>
      </c>
      <c r="B626" s="96" t="s">
        <v>2499</v>
      </c>
      <c r="C626" s="96" t="s">
        <v>2291</v>
      </c>
      <c r="F626" s="97" t="s">
        <v>2291</v>
      </c>
      <c r="G626" s="98">
        <v>31.5</v>
      </c>
      <c r="H626" s="98">
        <v>6.4</v>
      </c>
      <c r="I626" s="98">
        <v>6.4</v>
      </c>
      <c r="J626" s="99">
        <v>0.63</v>
      </c>
      <c r="K626" s="99">
        <v>0.69</v>
      </c>
      <c r="L626" s="100">
        <v>-2.09</v>
      </c>
      <c r="M626" s="101">
        <v>43282</v>
      </c>
      <c r="N626" s="100">
        <v>-2.09</v>
      </c>
      <c r="O626" s="97" t="s">
        <v>2492</v>
      </c>
      <c r="P626" s="97" t="s">
        <v>2291</v>
      </c>
      <c r="Q626" s="102"/>
      <c r="R626" s="100">
        <v>-2.87</v>
      </c>
      <c r="S626" s="102"/>
      <c r="T626" s="103">
        <v>3</v>
      </c>
      <c r="U626" s="103">
        <v>3</v>
      </c>
      <c r="V626" s="104">
        <v>0.4</v>
      </c>
      <c r="W626" s="105">
        <v>0.06</v>
      </c>
      <c r="X626" s="106">
        <v>13</v>
      </c>
      <c r="Y626" s="104">
        <v>0.3</v>
      </c>
      <c r="Z626" s="105">
        <v>0.05</v>
      </c>
      <c r="AA626" s="106">
        <v>9</v>
      </c>
    </row>
    <row r="627" spans="1:27" ht="15.75" customHeight="1" x14ac:dyDescent="0.25">
      <c r="A627" s="96" t="s">
        <v>2490</v>
      </c>
      <c r="B627" s="96" t="s">
        <v>2499</v>
      </c>
      <c r="C627" s="96" t="s">
        <v>2254</v>
      </c>
      <c r="F627" s="97" t="s">
        <v>2254</v>
      </c>
      <c r="G627" s="98">
        <v>65.5</v>
      </c>
      <c r="H627" s="98">
        <v>6.2</v>
      </c>
      <c r="I627" s="98">
        <v>6.2</v>
      </c>
      <c r="J627" s="99">
        <v>0.94</v>
      </c>
      <c r="K627" s="99">
        <v>1.35</v>
      </c>
      <c r="L627" s="100">
        <v>-2.09</v>
      </c>
      <c r="M627" s="101">
        <v>43282</v>
      </c>
      <c r="N627" s="100">
        <v>-2.09</v>
      </c>
      <c r="O627" s="97" t="s">
        <v>2492</v>
      </c>
      <c r="P627" s="97" t="s">
        <v>2254</v>
      </c>
      <c r="Q627" s="102"/>
      <c r="R627" s="100">
        <v>-2.87</v>
      </c>
      <c r="S627" s="102"/>
      <c r="T627" s="103">
        <v>3</v>
      </c>
      <c r="U627" s="103">
        <v>3</v>
      </c>
      <c r="V627" s="104">
        <v>1.6</v>
      </c>
      <c r="W627" s="105">
        <v>0.27</v>
      </c>
      <c r="X627" s="106">
        <v>105</v>
      </c>
      <c r="Y627" s="104">
        <v>0</v>
      </c>
      <c r="Z627" s="105">
        <v>0</v>
      </c>
      <c r="AA627" s="106">
        <v>0</v>
      </c>
    </row>
    <row r="628" spans="1:27" ht="15.75" customHeight="1" x14ac:dyDescent="0.25">
      <c r="A628" s="96" t="s">
        <v>2490</v>
      </c>
      <c r="B628" s="96" t="s">
        <v>2499</v>
      </c>
      <c r="C628" s="96" t="s">
        <v>2255</v>
      </c>
      <c r="F628" s="97" t="s">
        <v>2255</v>
      </c>
      <c r="G628" s="98">
        <v>42</v>
      </c>
      <c r="H628" s="98">
        <v>6.6</v>
      </c>
      <c r="I628" s="98">
        <v>6.6</v>
      </c>
      <c r="J628" s="99">
        <v>0.83</v>
      </c>
      <c r="K628" s="99">
        <v>1.3</v>
      </c>
      <c r="L628" s="100">
        <v>-2.09</v>
      </c>
      <c r="M628" s="101">
        <v>43282</v>
      </c>
      <c r="N628" s="100">
        <v>-2.09</v>
      </c>
      <c r="O628" s="97" t="s">
        <v>2492</v>
      </c>
      <c r="P628" s="97" t="s">
        <v>2255</v>
      </c>
      <c r="Q628" s="102"/>
      <c r="R628" s="100">
        <v>-2.87</v>
      </c>
      <c r="S628" s="102"/>
      <c r="T628" s="103">
        <v>3</v>
      </c>
      <c r="U628" s="103">
        <v>3</v>
      </c>
      <c r="V628" s="104">
        <v>1.5</v>
      </c>
      <c r="W628" s="105">
        <v>0.22</v>
      </c>
      <c r="X628" s="106">
        <v>63</v>
      </c>
      <c r="Y628" s="104">
        <v>0.1</v>
      </c>
      <c r="Z628" s="105">
        <v>0.01</v>
      </c>
      <c r="AA628" s="106">
        <v>4</v>
      </c>
    </row>
    <row r="629" spans="1:27" ht="15.75" customHeight="1" x14ac:dyDescent="0.25">
      <c r="A629" s="96" t="s">
        <v>2490</v>
      </c>
      <c r="B629" s="96" t="s">
        <v>2499</v>
      </c>
      <c r="C629" s="96" t="s">
        <v>2226</v>
      </c>
      <c r="F629" s="97" t="s">
        <v>2226</v>
      </c>
      <c r="G629" s="98">
        <v>55</v>
      </c>
      <c r="H629" s="98">
        <v>5.9</v>
      </c>
      <c r="I629" s="98">
        <v>5.9</v>
      </c>
      <c r="J629" s="99">
        <v>0.74</v>
      </c>
      <c r="K629" s="99">
        <v>1.1499999999999999</v>
      </c>
      <c r="L629" s="100">
        <v>-2.09</v>
      </c>
      <c r="M629" s="101">
        <v>43282</v>
      </c>
      <c r="N629" s="100">
        <v>-2.09</v>
      </c>
      <c r="O629" s="97" t="s">
        <v>2492</v>
      </c>
      <c r="P629" s="97" t="s">
        <v>2226</v>
      </c>
      <c r="Q629" s="102"/>
      <c r="R629" s="100">
        <v>-2.87</v>
      </c>
      <c r="S629" s="102"/>
      <c r="T629" s="103">
        <v>3</v>
      </c>
      <c r="U629" s="103">
        <v>3</v>
      </c>
      <c r="V629" s="104">
        <v>1.3</v>
      </c>
      <c r="W629" s="105">
        <v>0.22</v>
      </c>
      <c r="X629" s="106">
        <v>72</v>
      </c>
      <c r="Y629" s="104">
        <v>0.1</v>
      </c>
      <c r="Z629" s="105">
        <v>0.02</v>
      </c>
      <c r="AA629" s="106">
        <v>6</v>
      </c>
    </row>
    <row r="630" spans="1:27" ht="15.75" customHeight="1" x14ac:dyDescent="0.25">
      <c r="A630" s="96" t="s">
        <v>2490</v>
      </c>
      <c r="B630" s="96" t="s">
        <v>2499</v>
      </c>
      <c r="C630" s="96" t="s">
        <v>2269</v>
      </c>
      <c r="F630" s="97" t="s">
        <v>2269</v>
      </c>
      <c r="G630" s="98">
        <v>38</v>
      </c>
      <c r="H630" s="98">
        <v>5.5</v>
      </c>
      <c r="I630" s="98">
        <v>5.5</v>
      </c>
      <c r="J630" s="99">
        <v>0.79</v>
      </c>
      <c r="K630" s="99">
        <v>1.24</v>
      </c>
      <c r="L630" s="100">
        <v>-2.09</v>
      </c>
      <c r="M630" s="101">
        <v>43282</v>
      </c>
      <c r="N630" s="100">
        <v>-2.09</v>
      </c>
      <c r="O630" s="97" t="s">
        <v>2492</v>
      </c>
      <c r="P630" s="97" t="s">
        <v>2269</v>
      </c>
      <c r="Q630" s="102"/>
      <c r="R630" s="100">
        <v>-2.87</v>
      </c>
      <c r="S630" s="102"/>
      <c r="T630" s="103">
        <v>3</v>
      </c>
      <c r="U630" s="103">
        <v>3</v>
      </c>
      <c r="V630" s="104">
        <v>1.5</v>
      </c>
      <c r="W630" s="105">
        <v>0.27</v>
      </c>
      <c r="X630" s="106">
        <v>57</v>
      </c>
      <c r="Y630" s="104">
        <v>0</v>
      </c>
      <c r="Z630" s="105">
        <v>0</v>
      </c>
      <c r="AA630" s="106">
        <v>0</v>
      </c>
    </row>
    <row r="631" spans="1:27" ht="15.75" customHeight="1" x14ac:dyDescent="0.25">
      <c r="A631" s="96" t="s">
        <v>2490</v>
      </c>
      <c r="B631" s="96" t="s">
        <v>2499</v>
      </c>
      <c r="C631" s="96" t="s">
        <v>2282</v>
      </c>
      <c r="F631" s="97" t="s">
        <v>2282</v>
      </c>
      <c r="G631" s="98">
        <v>29</v>
      </c>
      <c r="H631" s="98">
        <v>5.8</v>
      </c>
      <c r="I631" s="98">
        <v>5.8</v>
      </c>
      <c r="J631" s="99">
        <v>0.78</v>
      </c>
      <c r="K631" s="99">
        <v>0.91</v>
      </c>
      <c r="L631" s="100">
        <v>-2.09</v>
      </c>
      <c r="M631" s="101">
        <v>43282</v>
      </c>
      <c r="N631" s="100">
        <v>-2.09</v>
      </c>
      <c r="O631" s="97" t="s">
        <v>2492</v>
      </c>
      <c r="P631" s="97" t="s">
        <v>2282</v>
      </c>
      <c r="Q631" s="102"/>
      <c r="R631" s="100">
        <v>-2.4700000000000002</v>
      </c>
      <c r="S631" s="102"/>
      <c r="T631" s="103">
        <v>3</v>
      </c>
      <c r="U631" s="103">
        <v>3</v>
      </c>
      <c r="V631" s="104">
        <v>0.6</v>
      </c>
      <c r="W631" s="105">
        <v>0.11</v>
      </c>
      <c r="X631" s="106">
        <v>17</v>
      </c>
      <c r="Y631" s="104">
        <v>0.1</v>
      </c>
      <c r="Z631" s="105">
        <v>0.01</v>
      </c>
      <c r="AA631" s="106">
        <v>3</v>
      </c>
    </row>
    <row r="632" spans="1:27" ht="15.75" customHeight="1" x14ac:dyDescent="0.25">
      <c r="A632" s="96" t="s">
        <v>2490</v>
      </c>
      <c r="B632" s="96" t="s">
        <v>2499</v>
      </c>
      <c r="C632" s="96" t="s">
        <v>2172</v>
      </c>
      <c r="F632" s="97" t="s">
        <v>2172</v>
      </c>
      <c r="G632" s="98">
        <v>38.5</v>
      </c>
      <c r="H632" s="98">
        <v>7.8</v>
      </c>
      <c r="I632" s="98">
        <v>7.8</v>
      </c>
      <c r="J632" s="99">
        <v>0.73</v>
      </c>
      <c r="K632" s="99">
        <v>1.43</v>
      </c>
      <c r="L632" s="100">
        <v>-2.09</v>
      </c>
      <c r="M632" s="101">
        <v>43282</v>
      </c>
      <c r="N632" s="100">
        <v>-2.09</v>
      </c>
      <c r="O632" s="97" t="s">
        <v>2492</v>
      </c>
      <c r="P632" s="97" t="s">
        <v>2172</v>
      </c>
      <c r="Q632" s="102"/>
      <c r="R632" s="100">
        <v>-2.87</v>
      </c>
      <c r="S632" s="102"/>
      <c r="T632" s="103">
        <v>3</v>
      </c>
      <c r="U632" s="103">
        <v>3</v>
      </c>
      <c r="V632" s="104">
        <v>2.5</v>
      </c>
      <c r="W632" s="105">
        <v>0.33</v>
      </c>
      <c r="X632" s="106">
        <v>96</v>
      </c>
      <c r="Y632" s="104">
        <v>0.8</v>
      </c>
      <c r="Z632" s="105">
        <v>0.11</v>
      </c>
      <c r="AA632" s="106">
        <v>31</v>
      </c>
    </row>
    <row r="633" spans="1:27" ht="15.75" customHeight="1" x14ac:dyDescent="0.25">
      <c r="A633" s="96" t="s">
        <v>2490</v>
      </c>
      <c r="B633" s="96" t="s">
        <v>2499</v>
      </c>
      <c r="C633" s="96" t="s">
        <v>2173</v>
      </c>
      <c r="F633" s="97" t="s">
        <v>2173</v>
      </c>
      <c r="G633" s="98">
        <v>46.5</v>
      </c>
      <c r="H633" s="98">
        <v>7.6</v>
      </c>
      <c r="I633" s="98">
        <v>7.6</v>
      </c>
      <c r="J633" s="99">
        <v>0.75</v>
      </c>
      <c r="K633" s="99">
        <v>1.42</v>
      </c>
      <c r="L633" s="100">
        <v>-2.09</v>
      </c>
      <c r="M633" s="101">
        <v>43282</v>
      </c>
      <c r="N633" s="100">
        <v>-2.09</v>
      </c>
      <c r="O633" s="97" t="s">
        <v>2492</v>
      </c>
      <c r="P633" s="97" t="s">
        <v>2173</v>
      </c>
      <c r="Q633" s="102"/>
      <c r="R633" s="100">
        <v>-2.87</v>
      </c>
      <c r="S633" s="102"/>
      <c r="T633" s="103">
        <v>3</v>
      </c>
      <c r="U633" s="103">
        <v>3</v>
      </c>
      <c r="V633" s="104">
        <v>2.6</v>
      </c>
      <c r="W633" s="105">
        <v>0.34</v>
      </c>
      <c r="X633" s="106">
        <v>121</v>
      </c>
      <c r="Y633" s="104">
        <v>0.6</v>
      </c>
      <c r="Z633" s="105">
        <v>7.0000000000000007E-2</v>
      </c>
      <c r="AA633" s="106">
        <v>28</v>
      </c>
    </row>
    <row r="634" spans="1:27" ht="15.75" customHeight="1" x14ac:dyDescent="0.25">
      <c r="A634" s="96" t="s">
        <v>2490</v>
      </c>
      <c r="B634" s="96" t="s">
        <v>2499</v>
      </c>
      <c r="C634" s="96" t="s">
        <v>2174</v>
      </c>
      <c r="F634" s="97" t="s">
        <v>2174</v>
      </c>
      <c r="G634" s="98">
        <v>39</v>
      </c>
      <c r="H634" s="98">
        <v>5.5</v>
      </c>
      <c r="I634" s="98">
        <v>5.5</v>
      </c>
      <c r="J634" s="99">
        <v>0.88</v>
      </c>
      <c r="K634" s="99">
        <v>1.06</v>
      </c>
      <c r="L634" s="100">
        <v>-2.09</v>
      </c>
      <c r="M634" s="101">
        <v>43282</v>
      </c>
      <c r="N634" s="100">
        <v>-2.09</v>
      </c>
      <c r="O634" s="97" t="s">
        <v>2492</v>
      </c>
      <c r="P634" s="97" t="s">
        <v>2174</v>
      </c>
      <c r="Q634" s="102"/>
      <c r="R634" s="100">
        <v>-2.87</v>
      </c>
      <c r="S634" s="102"/>
      <c r="T634" s="103">
        <v>3</v>
      </c>
      <c r="U634" s="103">
        <v>3</v>
      </c>
      <c r="V634" s="104">
        <v>0.8</v>
      </c>
      <c r="W634" s="105">
        <v>0.15</v>
      </c>
      <c r="X634" s="106">
        <v>31</v>
      </c>
      <c r="Y634" s="104">
        <v>0</v>
      </c>
      <c r="Z634" s="105">
        <v>0</v>
      </c>
      <c r="AA634" s="106">
        <v>0</v>
      </c>
    </row>
    <row r="635" spans="1:27" ht="15.75" customHeight="1" x14ac:dyDescent="0.25">
      <c r="A635" s="96" t="s">
        <v>2490</v>
      </c>
      <c r="B635" s="96" t="s">
        <v>2499</v>
      </c>
      <c r="C635" s="96" t="s">
        <v>2280</v>
      </c>
      <c r="F635" s="97" t="s">
        <v>2280</v>
      </c>
      <c r="G635" s="98">
        <v>31.5</v>
      </c>
      <c r="H635" s="98">
        <v>6.2</v>
      </c>
      <c r="I635" s="98">
        <v>6.2</v>
      </c>
      <c r="J635" s="99">
        <v>0.97</v>
      </c>
      <c r="K635" s="99">
        <v>1.22</v>
      </c>
      <c r="L635" s="100">
        <v>-2.09</v>
      </c>
      <c r="M635" s="101">
        <v>43282</v>
      </c>
      <c r="N635" s="100">
        <v>-2.09</v>
      </c>
      <c r="O635" s="97" t="s">
        <v>2492</v>
      </c>
      <c r="P635" s="97" t="s">
        <v>2280</v>
      </c>
      <c r="Q635" s="102"/>
      <c r="R635" s="100">
        <v>-2.62</v>
      </c>
      <c r="S635" s="102"/>
      <c r="T635" s="103">
        <v>3</v>
      </c>
      <c r="U635" s="103">
        <v>3</v>
      </c>
      <c r="V635" s="104">
        <v>0.7</v>
      </c>
      <c r="W635" s="105">
        <v>0.11</v>
      </c>
      <c r="X635" s="106">
        <v>22</v>
      </c>
      <c r="Y635" s="104">
        <v>0</v>
      </c>
      <c r="Z635" s="105">
        <v>0</v>
      </c>
      <c r="AA635" s="106">
        <v>0</v>
      </c>
    </row>
    <row r="636" spans="1:27" ht="15.75" customHeight="1" x14ac:dyDescent="0.25">
      <c r="A636" s="96" t="s">
        <v>2490</v>
      </c>
      <c r="B636" s="96" t="s">
        <v>2499</v>
      </c>
      <c r="C636" s="96" t="s">
        <v>2281</v>
      </c>
      <c r="F636" s="97" t="s">
        <v>2281</v>
      </c>
      <c r="G636" s="98">
        <v>29</v>
      </c>
      <c r="H636" s="98">
        <v>6.2</v>
      </c>
      <c r="I636" s="98">
        <v>6.2</v>
      </c>
      <c r="J636" s="99">
        <v>0.82</v>
      </c>
      <c r="K636" s="99">
        <v>0.93</v>
      </c>
      <c r="L636" s="100">
        <v>-2.09</v>
      </c>
      <c r="M636" s="101">
        <v>43282</v>
      </c>
      <c r="N636" s="100">
        <v>-2.09</v>
      </c>
      <c r="O636" s="97" t="s">
        <v>2492</v>
      </c>
      <c r="P636" s="97" t="s">
        <v>2281</v>
      </c>
      <c r="Q636" s="102"/>
      <c r="R636" s="100">
        <v>-2.62</v>
      </c>
      <c r="S636" s="102"/>
      <c r="T636" s="103">
        <v>3</v>
      </c>
      <c r="U636" s="103">
        <v>3</v>
      </c>
      <c r="V636" s="104">
        <v>0.5</v>
      </c>
      <c r="W636" s="105">
        <v>0.08</v>
      </c>
      <c r="X636" s="106">
        <v>15</v>
      </c>
      <c r="Y636" s="104">
        <v>0.1</v>
      </c>
      <c r="Z636" s="105">
        <v>0.02</v>
      </c>
      <c r="AA636" s="106">
        <v>3</v>
      </c>
    </row>
    <row r="637" spans="1:27" ht="15.75" customHeight="1" x14ac:dyDescent="0.25">
      <c r="A637" s="96" t="s">
        <v>2490</v>
      </c>
      <c r="B637" s="96" t="s">
        <v>2499</v>
      </c>
      <c r="C637" s="96" t="s">
        <v>2211</v>
      </c>
      <c r="F637" s="97" t="s">
        <v>2211</v>
      </c>
      <c r="G637" s="98">
        <v>48.5</v>
      </c>
      <c r="H637" s="98">
        <v>7.3</v>
      </c>
      <c r="I637" s="98">
        <v>7.3</v>
      </c>
      <c r="J637" s="99">
        <v>0.74</v>
      </c>
      <c r="K637" s="99">
        <v>1.38</v>
      </c>
      <c r="L637" s="100">
        <v>-2.09</v>
      </c>
      <c r="M637" s="101">
        <v>43282</v>
      </c>
      <c r="N637" s="100">
        <v>-2.09</v>
      </c>
      <c r="O637" s="97" t="s">
        <v>2492</v>
      </c>
      <c r="P637" s="97" t="s">
        <v>2211</v>
      </c>
      <c r="Q637" s="102"/>
      <c r="R637" s="100">
        <v>-2.87</v>
      </c>
      <c r="S637" s="102"/>
      <c r="T637" s="103">
        <v>3</v>
      </c>
      <c r="U637" s="103">
        <v>3</v>
      </c>
      <c r="V637" s="104">
        <v>2.6</v>
      </c>
      <c r="W637" s="105">
        <v>0.35</v>
      </c>
      <c r="X637" s="106">
        <v>126</v>
      </c>
      <c r="Y637" s="104">
        <v>0.4</v>
      </c>
      <c r="Z637" s="105">
        <v>0.05</v>
      </c>
      <c r="AA637" s="106">
        <v>19</v>
      </c>
    </row>
    <row r="638" spans="1:27" ht="15.75" customHeight="1" x14ac:dyDescent="0.25">
      <c r="A638" s="96" t="s">
        <v>2490</v>
      </c>
      <c r="B638" s="96" t="s">
        <v>2499</v>
      </c>
      <c r="C638" s="96" t="s">
        <v>2249</v>
      </c>
      <c r="F638" s="97" t="s">
        <v>2249</v>
      </c>
      <c r="G638" s="98">
        <v>45</v>
      </c>
      <c r="H638" s="98">
        <v>8.6999999999999993</v>
      </c>
      <c r="I638" s="98">
        <v>8.6999999999999993</v>
      </c>
      <c r="J638" s="99">
        <v>0.82</v>
      </c>
      <c r="K638" s="99">
        <v>1.23</v>
      </c>
      <c r="L638" s="100">
        <v>-2.09</v>
      </c>
      <c r="M638" s="101">
        <v>43282</v>
      </c>
      <c r="N638" s="100">
        <v>-2.09</v>
      </c>
      <c r="O638" s="97" t="s">
        <v>2492</v>
      </c>
      <c r="P638" s="97" t="s">
        <v>2249</v>
      </c>
      <c r="Q638" s="102"/>
      <c r="R638" s="100">
        <v>-2.87</v>
      </c>
      <c r="S638" s="102"/>
      <c r="T638" s="103">
        <v>3</v>
      </c>
      <c r="U638" s="103">
        <v>3</v>
      </c>
      <c r="V638" s="104">
        <v>2.1</v>
      </c>
      <c r="W638" s="105">
        <v>0.24</v>
      </c>
      <c r="X638" s="106">
        <v>95</v>
      </c>
      <c r="Y638" s="104">
        <v>0.1</v>
      </c>
      <c r="Z638" s="105">
        <v>0.01</v>
      </c>
      <c r="AA638" s="106">
        <v>5</v>
      </c>
    </row>
    <row r="639" spans="1:27" ht="15.75" customHeight="1" x14ac:dyDescent="0.25">
      <c r="A639" s="96" t="s">
        <v>2490</v>
      </c>
      <c r="B639" s="96" t="s">
        <v>2499</v>
      </c>
      <c r="C639" s="96" t="s">
        <v>2244</v>
      </c>
      <c r="F639" s="97" t="s">
        <v>2244</v>
      </c>
      <c r="G639" s="98">
        <v>22</v>
      </c>
      <c r="H639" s="98">
        <v>4.4000000000000004</v>
      </c>
      <c r="I639" s="98">
        <v>4.4000000000000004</v>
      </c>
      <c r="J639" s="99">
        <v>0.56000000000000005</v>
      </c>
      <c r="K639" s="99">
        <v>1.17</v>
      </c>
      <c r="L639" s="100">
        <v>-2.09</v>
      </c>
      <c r="M639" s="101">
        <v>43282</v>
      </c>
      <c r="N639" s="100">
        <v>-2.09</v>
      </c>
      <c r="O639" s="97" t="s">
        <v>2492</v>
      </c>
      <c r="P639" s="97" t="s">
        <v>2244</v>
      </c>
      <c r="Q639" s="102"/>
      <c r="R639" s="100">
        <v>-2.87</v>
      </c>
      <c r="S639" s="102"/>
      <c r="T639" s="103">
        <v>3</v>
      </c>
      <c r="U639" s="103">
        <v>3</v>
      </c>
      <c r="V639" s="104">
        <v>1.4</v>
      </c>
      <c r="W639" s="105">
        <v>0.32</v>
      </c>
      <c r="X639" s="106">
        <v>31</v>
      </c>
      <c r="Y639" s="104"/>
      <c r="Z639" s="105"/>
      <c r="AA639" s="106" t="s">
        <v>2511</v>
      </c>
    </row>
    <row r="640" spans="1:27" ht="15.75" customHeight="1" x14ac:dyDescent="0.25">
      <c r="A640" s="96" t="s">
        <v>2490</v>
      </c>
      <c r="B640" s="96" t="s">
        <v>2499</v>
      </c>
      <c r="C640" s="96" t="s">
        <v>2260</v>
      </c>
      <c r="F640" s="97" t="s">
        <v>2260</v>
      </c>
      <c r="G640" s="98">
        <v>6.5</v>
      </c>
      <c r="H640" s="98">
        <v>6.5</v>
      </c>
      <c r="I640" s="98">
        <v>6.5</v>
      </c>
      <c r="J640" s="99">
        <v>0.6</v>
      </c>
      <c r="K640" s="99">
        <v>1.27</v>
      </c>
      <c r="L640" s="100">
        <v>-2.09</v>
      </c>
      <c r="M640" s="101">
        <v>43282</v>
      </c>
      <c r="N640" s="100">
        <v>-2.09</v>
      </c>
      <c r="O640" s="97" t="s">
        <v>2492</v>
      </c>
      <c r="P640" s="97" t="s">
        <v>2260</v>
      </c>
      <c r="Q640" s="102"/>
      <c r="R640" s="100">
        <v>-2.87</v>
      </c>
      <c r="S640" s="102"/>
      <c r="T640" s="103">
        <v>3</v>
      </c>
      <c r="U640" s="103">
        <v>3</v>
      </c>
      <c r="V640" s="104">
        <v>2.7</v>
      </c>
      <c r="W640" s="105">
        <v>0.41</v>
      </c>
      <c r="X640" s="106">
        <v>18</v>
      </c>
      <c r="Y640" s="104">
        <v>1.2</v>
      </c>
      <c r="Z640" s="105">
        <v>0.19</v>
      </c>
      <c r="AA640" s="106">
        <v>8</v>
      </c>
    </row>
    <row r="641" spans="1:27" ht="15.75" customHeight="1" x14ac:dyDescent="0.25">
      <c r="A641" s="96" t="s">
        <v>2490</v>
      </c>
      <c r="B641" s="96" t="s">
        <v>2499</v>
      </c>
      <c r="C641" s="96" t="s">
        <v>2242</v>
      </c>
      <c r="F641" s="97" t="s">
        <v>2242</v>
      </c>
      <c r="G641" s="98">
        <v>67</v>
      </c>
      <c r="H641" s="98">
        <v>6.2</v>
      </c>
      <c r="I641" s="98">
        <v>6.2</v>
      </c>
      <c r="J641" s="99">
        <v>0.79</v>
      </c>
      <c r="K641" s="99">
        <v>1.05</v>
      </c>
      <c r="L641" s="100">
        <v>-2.09</v>
      </c>
      <c r="M641" s="101">
        <v>43282</v>
      </c>
      <c r="N641" s="100">
        <v>-2.09</v>
      </c>
      <c r="O641" s="97" t="s">
        <v>2492</v>
      </c>
      <c r="P641" s="97" t="s">
        <v>2242</v>
      </c>
      <c r="Q641" s="102"/>
      <c r="R641" s="100">
        <v>-2.87</v>
      </c>
      <c r="S641" s="102"/>
      <c r="T641" s="103">
        <v>3</v>
      </c>
      <c r="U641" s="103">
        <v>3</v>
      </c>
      <c r="V641" s="104">
        <v>1.7</v>
      </c>
      <c r="W641" s="105">
        <v>0.28000000000000003</v>
      </c>
      <c r="X641" s="106">
        <v>114</v>
      </c>
      <c r="Y641" s="104">
        <v>0.2</v>
      </c>
      <c r="Z641" s="105">
        <v>0.04</v>
      </c>
      <c r="AA641" s="106">
        <v>13</v>
      </c>
    </row>
    <row r="642" spans="1:27" ht="15.75" customHeight="1" x14ac:dyDescent="0.25">
      <c r="A642" s="96" t="s">
        <v>2490</v>
      </c>
      <c r="B642" s="96" t="s">
        <v>2499</v>
      </c>
      <c r="C642" s="96" t="s">
        <v>2243</v>
      </c>
      <c r="F642" s="97" t="s">
        <v>2243</v>
      </c>
      <c r="G642" s="98">
        <v>27</v>
      </c>
      <c r="H642" s="98">
        <v>5.5</v>
      </c>
      <c r="I642" s="98">
        <v>5.5</v>
      </c>
      <c r="J642" s="99">
        <v>0.74</v>
      </c>
      <c r="K642" s="99">
        <v>1.25</v>
      </c>
      <c r="L642" s="100">
        <v>-2.09</v>
      </c>
      <c r="M642" s="101">
        <v>43282</v>
      </c>
      <c r="N642" s="100">
        <v>-2.09</v>
      </c>
      <c r="O642" s="97" t="s">
        <v>2492</v>
      </c>
      <c r="P642" s="97" t="s">
        <v>2243</v>
      </c>
      <c r="Q642" s="102"/>
      <c r="R642" s="100">
        <v>-2.87</v>
      </c>
      <c r="S642" s="102"/>
      <c r="T642" s="103">
        <v>3</v>
      </c>
      <c r="U642" s="103">
        <v>3</v>
      </c>
      <c r="V642" s="104">
        <v>1.3</v>
      </c>
      <c r="W642" s="105">
        <v>0.24</v>
      </c>
      <c r="X642" s="106">
        <v>35</v>
      </c>
      <c r="Y642" s="104">
        <v>0.2</v>
      </c>
      <c r="Z642" s="105">
        <v>0.04</v>
      </c>
      <c r="AA642" s="106">
        <v>5</v>
      </c>
    </row>
    <row r="643" spans="1:27" ht="15.75" customHeight="1" x14ac:dyDescent="0.25">
      <c r="A643" s="96" t="s">
        <v>2490</v>
      </c>
      <c r="B643" s="96" t="s">
        <v>2499</v>
      </c>
      <c r="C643" s="96" t="s">
        <v>2180</v>
      </c>
      <c r="F643" s="97" t="s">
        <v>2180</v>
      </c>
      <c r="G643" s="98">
        <v>25</v>
      </c>
      <c r="H643" s="98">
        <v>5.5</v>
      </c>
      <c r="I643" s="98">
        <v>5.5</v>
      </c>
      <c r="J643" s="99">
        <v>0.65</v>
      </c>
      <c r="K643" s="99">
        <v>1.37</v>
      </c>
      <c r="L643" s="100">
        <v>-2.09</v>
      </c>
      <c r="M643" s="101">
        <v>43282</v>
      </c>
      <c r="N643" s="100">
        <v>-2.09</v>
      </c>
      <c r="O643" s="97" t="s">
        <v>2492</v>
      </c>
      <c r="P643" s="97" t="s">
        <v>2180</v>
      </c>
      <c r="Q643" s="102"/>
      <c r="R643" s="100">
        <v>-2.87</v>
      </c>
      <c r="S643" s="102"/>
      <c r="T643" s="103">
        <v>3</v>
      </c>
      <c r="U643" s="103">
        <v>3</v>
      </c>
      <c r="V643" s="104">
        <v>1.9</v>
      </c>
      <c r="W643" s="105">
        <v>0.35</v>
      </c>
      <c r="X643" s="106">
        <v>48</v>
      </c>
      <c r="Y643" s="104">
        <v>0.4</v>
      </c>
      <c r="Z643" s="105">
        <v>7.0000000000000007E-2</v>
      </c>
      <c r="AA643" s="106">
        <v>10</v>
      </c>
    </row>
    <row r="644" spans="1:27" ht="15.75" customHeight="1" x14ac:dyDescent="0.25">
      <c r="A644" s="96" t="s">
        <v>2490</v>
      </c>
      <c r="B644" s="96" t="s">
        <v>2499</v>
      </c>
      <c r="C644" s="96" t="s">
        <v>2181</v>
      </c>
      <c r="F644" s="97" t="s">
        <v>2181</v>
      </c>
      <c r="G644" s="98">
        <v>27</v>
      </c>
      <c r="H644" s="98">
        <v>15</v>
      </c>
      <c r="I644" s="98">
        <v>15</v>
      </c>
      <c r="J644" s="99">
        <v>0.88</v>
      </c>
      <c r="K644" s="99">
        <v>1.4</v>
      </c>
      <c r="L644" s="100">
        <v>-2.09</v>
      </c>
      <c r="M644" s="101">
        <v>43282</v>
      </c>
      <c r="N644" s="100">
        <v>-2.09</v>
      </c>
      <c r="O644" s="97" t="s">
        <v>2492</v>
      </c>
      <c r="P644" s="97" t="s">
        <v>2181</v>
      </c>
      <c r="Q644" s="102"/>
      <c r="R644" s="100">
        <v>-2.87</v>
      </c>
      <c r="S644" s="102"/>
      <c r="T644" s="103">
        <v>3</v>
      </c>
      <c r="U644" s="103">
        <v>3</v>
      </c>
      <c r="V644" s="104">
        <v>3.5</v>
      </c>
      <c r="W644" s="105">
        <v>0.23</v>
      </c>
      <c r="X644" s="106">
        <v>95</v>
      </c>
      <c r="Y644" s="104">
        <v>0.8</v>
      </c>
      <c r="Z644" s="105">
        <v>0.05</v>
      </c>
      <c r="AA644" s="106">
        <v>22</v>
      </c>
    </row>
    <row r="645" spans="1:27" ht="15.75" customHeight="1" x14ac:dyDescent="0.25">
      <c r="A645" s="96" t="s">
        <v>2490</v>
      </c>
      <c r="B645" s="96" t="s">
        <v>2499</v>
      </c>
      <c r="C645" s="96" t="s">
        <v>2182</v>
      </c>
      <c r="F645" s="97" t="s">
        <v>2182</v>
      </c>
      <c r="G645" s="98">
        <v>29</v>
      </c>
      <c r="H645" s="98">
        <v>6</v>
      </c>
      <c r="I645" s="98">
        <v>6</v>
      </c>
      <c r="J645" s="99">
        <v>0.41</v>
      </c>
      <c r="K645" s="99">
        <v>1.08</v>
      </c>
      <c r="L645" s="100">
        <v>-2.09</v>
      </c>
      <c r="M645" s="101">
        <v>43282</v>
      </c>
      <c r="N645" s="100">
        <v>-2.09</v>
      </c>
      <c r="O645" s="97" t="s">
        <v>2492</v>
      </c>
      <c r="P645" s="97" t="s">
        <v>2182</v>
      </c>
      <c r="Q645" s="102"/>
      <c r="R645" s="100">
        <v>-2.87</v>
      </c>
      <c r="S645" s="102"/>
      <c r="T645" s="103">
        <v>3</v>
      </c>
      <c r="U645" s="103">
        <v>3</v>
      </c>
      <c r="V645" s="104">
        <v>1.6</v>
      </c>
      <c r="W645" s="105">
        <v>0.27</v>
      </c>
      <c r="X645" s="106">
        <v>46</v>
      </c>
      <c r="Y645" s="104">
        <v>0.9</v>
      </c>
      <c r="Z645" s="105">
        <v>0.15</v>
      </c>
      <c r="AA645" s="106">
        <v>26</v>
      </c>
    </row>
    <row r="646" spans="1:27" ht="15.75" customHeight="1" x14ac:dyDescent="0.25">
      <c r="A646" s="96" t="s">
        <v>2490</v>
      </c>
      <c r="B646" s="96" t="s">
        <v>2499</v>
      </c>
      <c r="C646" s="96" t="s">
        <v>2262</v>
      </c>
      <c r="F646" s="97" t="s">
        <v>2262</v>
      </c>
      <c r="G646" s="98">
        <v>16</v>
      </c>
      <c r="H646" s="98">
        <v>7</v>
      </c>
      <c r="I646" s="98">
        <v>7</v>
      </c>
      <c r="J646" s="99">
        <v>0.57999999999999996</v>
      </c>
      <c r="K646" s="99">
        <v>0.95</v>
      </c>
      <c r="L646" s="100">
        <v>-2.09</v>
      </c>
      <c r="M646" s="101">
        <v>43282</v>
      </c>
      <c r="N646" s="100">
        <v>-2.09</v>
      </c>
      <c r="O646" s="97" t="s">
        <v>2492</v>
      </c>
      <c r="P646" s="97" t="s">
        <v>2262</v>
      </c>
      <c r="Q646" s="102"/>
      <c r="R646" s="100">
        <v>-2.87</v>
      </c>
      <c r="S646" s="102"/>
      <c r="T646" s="103">
        <v>3</v>
      </c>
      <c r="U646" s="103">
        <v>3</v>
      </c>
      <c r="V646" s="104">
        <v>1.4</v>
      </c>
      <c r="W646" s="105">
        <v>0.2</v>
      </c>
      <c r="X646" s="106">
        <v>22</v>
      </c>
      <c r="Y646" s="104">
        <v>0.6</v>
      </c>
      <c r="Z646" s="105">
        <v>0.09</v>
      </c>
      <c r="AA646" s="106">
        <v>10</v>
      </c>
    </row>
    <row r="647" spans="1:27" ht="15.75" customHeight="1" x14ac:dyDescent="0.25">
      <c r="A647" s="96" t="s">
        <v>2490</v>
      </c>
      <c r="B647" s="96" t="s">
        <v>2499</v>
      </c>
      <c r="C647" s="96" t="s">
        <v>2263</v>
      </c>
      <c r="F647" s="97" t="s">
        <v>2263</v>
      </c>
      <c r="G647" s="98">
        <v>27</v>
      </c>
      <c r="H647" s="98">
        <v>5.8</v>
      </c>
      <c r="I647" s="98">
        <v>5.8</v>
      </c>
      <c r="J647" s="99">
        <v>0.38</v>
      </c>
      <c r="K647" s="99">
        <v>0.76</v>
      </c>
      <c r="L647" s="100">
        <v>-2.09</v>
      </c>
      <c r="M647" s="101">
        <v>43282</v>
      </c>
      <c r="N647" s="100">
        <v>-2.09</v>
      </c>
      <c r="O647" s="97" t="s">
        <v>2492</v>
      </c>
      <c r="P647" s="97" t="s">
        <v>2263</v>
      </c>
      <c r="Q647" s="102"/>
      <c r="R647" s="100">
        <v>-2.87</v>
      </c>
      <c r="S647" s="102"/>
      <c r="T647" s="103">
        <v>3</v>
      </c>
      <c r="U647" s="103">
        <v>3</v>
      </c>
      <c r="V647" s="104">
        <v>0.7</v>
      </c>
      <c r="W647" s="105">
        <v>0.12</v>
      </c>
      <c r="X647" s="106">
        <v>19</v>
      </c>
      <c r="Y647" s="104">
        <v>0.4</v>
      </c>
      <c r="Z647" s="105">
        <v>7.0000000000000007E-2</v>
      </c>
      <c r="AA647" s="106">
        <v>11</v>
      </c>
    </row>
    <row r="648" spans="1:27" ht="15.75" customHeight="1" x14ac:dyDescent="0.25">
      <c r="A648" s="96" t="s">
        <v>2490</v>
      </c>
      <c r="B648" s="96" t="s">
        <v>2499</v>
      </c>
      <c r="C648" s="96" t="s">
        <v>2264</v>
      </c>
      <c r="F648" s="97" t="s">
        <v>2264</v>
      </c>
      <c r="G648" s="98">
        <v>27</v>
      </c>
      <c r="H648" s="98">
        <v>5.2</v>
      </c>
      <c r="I648" s="98">
        <v>5.2</v>
      </c>
      <c r="J648" s="99">
        <v>0.41</v>
      </c>
      <c r="K648" s="99">
        <v>0.95</v>
      </c>
      <c r="L648" s="100">
        <v>-2.09</v>
      </c>
      <c r="M648" s="101">
        <v>43282</v>
      </c>
      <c r="N648" s="100">
        <v>-2.09</v>
      </c>
      <c r="O648" s="97" t="s">
        <v>2492</v>
      </c>
      <c r="P648" s="97" t="s">
        <v>2264</v>
      </c>
      <c r="Q648" s="102"/>
      <c r="R648" s="100">
        <v>-2.87</v>
      </c>
      <c r="S648" s="102"/>
      <c r="T648" s="103">
        <v>3</v>
      </c>
      <c r="U648" s="103">
        <v>3</v>
      </c>
      <c r="V648" s="104">
        <v>1.1000000000000001</v>
      </c>
      <c r="W648" s="105">
        <v>0.22</v>
      </c>
      <c r="X648" s="106">
        <v>30</v>
      </c>
      <c r="Y648" s="104">
        <v>0.5</v>
      </c>
      <c r="Z648" s="105">
        <v>0.1</v>
      </c>
      <c r="AA648" s="106">
        <v>14</v>
      </c>
    </row>
    <row r="649" spans="1:27" ht="15.75" customHeight="1" x14ac:dyDescent="0.25">
      <c r="A649" s="96" t="s">
        <v>2490</v>
      </c>
      <c r="B649" s="96" t="s">
        <v>2499</v>
      </c>
      <c r="C649" s="96" t="s">
        <v>2265</v>
      </c>
      <c r="F649" s="97" t="s">
        <v>2265</v>
      </c>
      <c r="G649" s="98">
        <v>29</v>
      </c>
      <c r="H649" s="98">
        <v>6.8</v>
      </c>
      <c r="I649" s="98">
        <v>6.8</v>
      </c>
      <c r="J649" s="99">
        <v>0.39</v>
      </c>
      <c r="K649" s="99">
        <v>0.73</v>
      </c>
      <c r="L649" s="100">
        <v>-2.09</v>
      </c>
      <c r="M649" s="101">
        <v>43282</v>
      </c>
      <c r="N649" s="100">
        <v>-2.09</v>
      </c>
      <c r="O649" s="97" t="s">
        <v>2492</v>
      </c>
      <c r="P649" s="97" t="s">
        <v>2265</v>
      </c>
      <c r="Q649" s="102"/>
      <c r="R649" s="100">
        <v>-2.87</v>
      </c>
      <c r="S649" s="102"/>
      <c r="T649" s="103">
        <v>3</v>
      </c>
      <c r="U649" s="103">
        <v>3</v>
      </c>
      <c r="V649" s="104">
        <v>0.9</v>
      </c>
      <c r="W649" s="105">
        <v>0.14000000000000001</v>
      </c>
      <c r="X649" s="106">
        <v>26</v>
      </c>
      <c r="Y649" s="104">
        <v>0.8</v>
      </c>
      <c r="Z649" s="105">
        <v>0.12</v>
      </c>
      <c r="AA649" s="106">
        <v>23</v>
      </c>
    </row>
    <row r="650" spans="1:27" ht="15.75" customHeight="1" x14ac:dyDescent="0.25">
      <c r="A650" s="96" t="s">
        <v>2490</v>
      </c>
      <c r="B650" s="96" t="s">
        <v>2499</v>
      </c>
      <c r="C650" s="96" t="s">
        <v>2266</v>
      </c>
      <c r="F650" s="97" t="s">
        <v>2266</v>
      </c>
      <c r="G650" s="98">
        <v>16</v>
      </c>
      <c r="H650" s="98">
        <v>10</v>
      </c>
      <c r="I650" s="98">
        <v>10</v>
      </c>
      <c r="J650" s="99">
        <v>0.61</v>
      </c>
      <c r="K650" s="99">
        <v>1.18</v>
      </c>
      <c r="L650" s="100">
        <v>-2.09</v>
      </c>
      <c r="M650" s="101">
        <v>43282</v>
      </c>
      <c r="N650" s="100">
        <v>-2.09</v>
      </c>
      <c r="O650" s="97" t="s">
        <v>2492</v>
      </c>
      <c r="P650" s="97" t="s">
        <v>2266</v>
      </c>
      <c r="Q650" s="102"/>
      <c r="R650" s="100">
        <v>-2.87</v>
      </c>
      <c r="S650" s="102"/>
      <c r="T650" s="103">
        <v>3</v>
      </c>
      <c r="U650" s="103">
        <v>3</v>
      </c>
      <c r="V650" s="104">
        <v>2.7</v>
      </c>
      <c r="W650" s="105">
        <v>0.27</v>
      </c>
      <c r="X650" s="106">
        <v>43</v>
      </c>
      <c r="Y650" s="104">
        <v>1.6</v>
      </c>
      <c r="Z650" s="105">
        <v>0.16</v>
      </c>
      <c r="AA650" s="106">
        <v>26</v>
      </c>
    </row>
    <row r="651" spans="1:27" ht="15.75" customHeight="1" x14ac:dyDescent="0.25">
      <c r="A651" s="96" t="s">
        <v>2490</v>
      </c>
      <c r="B651" s="96" t="s">
        <v>2499</v>
      </c>
      <c r="C651" s="96" t="s">
        <v>2190</v>
      </c>
      <c r="F651" s="97" t="s">
        <v>2190</v>
      </c>
      <c r="G651" s="98">
        <v>33</v>
      </c>
      <c r="H651" s="98">
        <v>2.1</v>
      </c>
      <c r="I651" s="98">
        <v>2.1</v>
      </c>
      <c r="J651" s="99">
        <v>0.38</v>
      </c>
      <c r="K651" s="99">
        <v>0.73</v>
      </c>
      <c r="L651" s="100">
        <v>-2.0699999999999998</v>
      </c>
      <c r="M651" s="101">
        <v>43282</v>
      </c>
      <c r="N651" s="100">
        <v>-2.0699999999999998</v>
      </c>
      <c r="O651" s="97" t="s">
        <v>2492</v>
      </c>
      <c r="P651" s="97" t="s">
        <v>2190</v>
      </c>
      <c r="Q651" s="102"/>
      <c r="R651" s="100">
        <v>-2.4700000000000002</v>
      </c>
      <c r="S651" s="102"/>
      <c r="T651" s="103">
        <v>2</v>
      </c>
      <c r="U651" s="103">
        <v>2</v>
      </c>
      <c r="V651" s="104">
        <v>0.5</v>
      </c>
      <c r="W651" s="105">
        <v>0.22</v>
      </c>
      <c r="X651" s="106">
        <v>17</v>
      </c>
      <c r="Y651" s="104">
        <v>0</v>
      </c>
      <c r="Z651" s="105">
        <v>0.02</v>
      </c>
      <c r="AA651" s="106">
        <v>0</v>
      </c>
    </row>
    <row r="652" spans="1:27" ht="15.75" customHeight="1" x14ac:dyDescent="0.25">
      <c r="A652" s="96" t="s">
        <v>2490</v>
      </c>
      <c r="B652" s="96" t="s">
        <v>2499</v>
      </c>
      <c r="C652" s="96" t="s">
        <v>2228</v>
      </c>
      <c r="F652" s="97" t="s">
        <v>2228</v>
      </c>
      <c r="G652" s="98">
        <v>14.5</v>
      </c>
      <c r="H652" s="98">
        <v>5.7</v>
      </c>
      <c r="I652" s="98">
        <v>5.7</v>
      </c>
      <c r="J652" s="99">
        <v>0.43</v>
      </c>
      <c r="K652" s="99">
        <v>1.25</v>
      </c>
      <c r="L652" s="100">
        <v>-2.0699999999999998</v>
      </c>
      <c r="M652" s="101">
        <v>43282</v>
      </c>
      <c r="N652" s="100">
        <v>-2.0699999999999998</v>
      </c>
      <c r="O652" s="97" t="s">
        <v>2492</v>
      </c>
      <c r="P652" s="97" t="s">
        <v>2228</v>
      </c>
      <c r="Q652" s="102"/>
      <c r="R652" s="100">
        <v>-2.62</v>
      </c>
      <c r="S652" s="102"/>
      <c r="T652" s="103">
        <v>3</v>
      </c>
      <c r="U652" s="103">
        <v>3</v>
      </c>
      <c r="V652" s="104">
        <v>2.8</v>
      </c>
      <c r="W652" s="105">
        <v>0.49</v>
      </c>
      <c r="X652" s="106">
        <v>41</v>
      </c>
      <c r="Y652" s="104">
        <v>0.4</v>
      </c>
      <c r="Z652" s="105">
        <v>0.08</v>
      </c>
      <c r="AA652" s="106">
        <v>6</v>
      </c>
    </row>
    <row r="653" spans="1:27" ht="15.75" customHeight="1" x14ac:dyDescent="0.25">
      <c r="A653" s="96" t="s">
        <v>2490</v>
      </c>
      <c r="B653" s="96" t="s">
        <v>2499</v>
      </c>
      <c r="C653" s="96" t="s">
        <v>2186</v>
      </c>
      <c r="F653" s="97" t="s">
        <v>2186</v>
      </c>
      <c r="G653" s="98">
        <v>24.5</v>
      </c>
      <c r="H653" s="98">
        <v>2</v>
      </c>
      <c r="I653" s="98">
        <v>2</v>
      </c>
      <c r="J653" s="99">
        <v>0.18</v>
      </c>
      <c r="K653" s="99">
        <v>0.54</v>
      </c>
      <c r="L653" s="100">
        <v>-2.0699999999999998</v>
      </c>
      <c r="M653" s="101">
        <v>43282</v>
      </c>
      <c r="N653" s="100">
        <v>-2.0699999999999998</v>
      </c>
      <c r="O653" s="97" t="s">
        <v>2492</v>
      </c>
      <c r="P653" s="97" t="s">
        <v>2186</v>
      </c>
      <c r="Q653" s="102"/>
      <c r="R653" s="100">
        <v>-2.37</v>
      </c>
      <c r="S653" s="102"/>
      <c r="T653" s="103">
        <v>2</v>
      </c>
      <c r="U653" s="103">
        <v>2</v>
      </c>
      <c r="V653" s="104">
        <v>0.5</v>
      </c>
      <c r="W653" s="105">
        <v>0.23</v>
      </c>
      <c r="X653" s="106">
        <v>12</v>
      </c>
      <c r="Y653" s="104">
        <v>0.2</v>
      </c>
      <c r="Z653" s="105">
        <v>0.1</v>
      </c>
      <c r="AA653" s="106">
        <v>5</v>
      </c>
    </row>
    <row r="654" spans="1:27" ht="15.75" customHeight="1" x14ac:dyDescent="0.25">
      <c r="A654" s="96" t="s">
        <v>2490</v>
      </c>
      <c r="B654" s="96" t="s">
        <v>2499</v>
      </c>
      <c r="C654" s="96" t="s">
        <v>2259</v>
      </c>
      <c r="F654" s="97" t="s">
        <v>2259</v>
      </c>
      <c r="G654" s="98">
        <v>22.5</v>
      </c>
      <c r="H654" s="98">
        <v>6.2</v>
      </c>
      <c r="I654" s="98">
        <v>6.2</v>
      </c>
      <c r="J654" s="99">
        <v>0.56999999999999995</v>
      </c>
      <c r="K654" s="99">
        <v>1.35</v>
      </c>
      <c r="L654" s="100">
        <v>-2.0699999999999998</v>
      </c>
      <c r="M654" s="101">
        <v>43282</v>
      </c>
      <c r="N654" s="100">
        <v>-2.0699999999999998</v>
      </c>
      <c r="O654" s="97" t="s">
        <v>2492</v>
      </c>
      <c r="P654" s="97" t="s">
        <v>2259</v>
      </c>
      <c r="Q654" s="102"/>
      <c r="R654" s="100">
        <v>-2.62</v>
      </c>
      <c r="S654" s="102"/>
      <c r="T654" s="103">
        <v>3</v>
      </c>
      <c r="U654" s="103">
        <v>3</v>
      </c>
      <c r="V654" s="104">
        <v>2.2000000000000002</v>
      </c>
      <c r="W654" s="105">
        <v>0.36</v>
      </c>
      <c r="X654" s="106">
        <v>50</v>
      </c>
      <c r="Y654" s="104">
        <v>0.3</v>
      </c>
      <c r="Z654" s="105">
        <v>0.05</v>
      </c>
      <c r="AA654" s="106">
        <v>7</v>
      </c>
    </row>
    <row r="655" spans="1:27" ht="15.75" customHeight="1" x14ac:dyDescent="0.25">
      <c r="A655" s="96" t="s">
        <v>2490</v>
      </c>
      <c r="B655" s="96" t="s">
        <v>2499</v>
      </c>
      <c r="C655" s="96" t="s">
        <v>2250</v>
      </c>
      <c r="F655" s="97" t="s">
        <v>2250</v>
      </c>
      <c r="G655" s="98">
        <v>34</v>
      </c>
      <c r="H655" s="98">
        <v>2.1</v>
      </c>
      <c r="I655" s="98">
        <v>2.1</v>
      </c>
      <c r="J655" s="99">
        <v>0.21</v>
      </c>
      <c r="K655" s="99">
        <v>0.68</v>
      </c>
      <c r="L655" s="100">
        <v>-2.0699999999999998</v>
      </c>
      <c r="M655" s="101">
        <v>43282</v>
      </c>
      <c r="N655" s="100">
        <v>-2.0699999999999998</v>
      </c>
      <c r="O655" s="97" t="s">
        <v>2492</v>
      </c>
      <c r="P655" s="97" t="s">
        <v>2250</v>
      </c>
      <c r="Q655" s="102"/>
      <c r="R655" s="100">
        <v>-2.62</v>
      </c>
      <c r="S655" s="102"/>
      <c r="T655" s="103">
        <v>2</v>
      </c>
      <c r="U655" s="103">
        <v>2</v>
      </c>
      <c r="V655" s="104">
        <v>0.4</v>
      </c>
      <c r="W655" s="105">
        <v>0.21</v>
      </c>
      <c r="X655" s="106">
        <v>14</v>
      </c>
      <c r="Y655" s="104"/>
      <c r="Z655" s="105"/>
      <c r="AA655" s="106" t="s">
        <v>2511</v>
      </c>
    </row>
    <row r="656" spans="1:27" ht="15.75" customHeight="1" x14ac:dyDescent="0.25">
      <c r="A656" s="96" t="s">
        <v>2490</v>
      </c>
      <c r="B656" s="96" t="s">
        <v>2499</v>
      </c>
      <c r="C656" s="96" t="s">
        <v>2251</v>
      </c>
      <c r="F656" s="97" t="s">
        <v>2251</v>
      </c>
      <c r="G656" s="98">
        <v>26</v>
      </c>
      <c r="H656" s="98">
        <v>8.5</v>
      </c>
      <c r="I656" s="98">
        <v>8.5</v>
      </c>
      <c r="J656" s="99">
        <v>0.64</v>
      </c>
      <c r="K656" s="99">
        <v>1.1399999999999999</v>
      </c>
      <c r="L656" s="100">
        <v>-2.0699999999999998</v>
      </c>
      <c r="M656" s="101">
        <v>43282</v>
      </c>
      <c r="N656" s="100">
        <v>-2.0699999999999998</v>
      </c>
      <c r="O656" s="97" t="s">
        <v>2492</v>
      </c>
      <c r="P656" s="97" t="s">
        <v>2251</v>
      </c>
      <c r="Q656" s="102"/>
      <c r="R656" s="100">
        <v>-2.62</v>
      </c>
      <c r="S656" s="102"/>
      <c r="T656" s="103">
        <v>2</v>
      </c>
      <c r="U656" s="103">
        <v>2</v>
      </c>
      <c r="V656" s="104">
        <v>2.4</v>
      </c>
      <c r="W656" s="105">
        <v>0.28000000000000003</v>
      </c>
      <c r="X656" s="106">
        <v>62</v>
      </c>
      <c r="Y656" s="104">
        <v>0.6</v>
      </c>
      <c r="Z656" s="105">
        <v>7.0000000000000007E-2</v>
      </c>
      <c r="AA656" s="106">
        <v>16</v>
      </c>
    </row>
    <row r="657" spans="1:27" ht="15.75" customHeight="1" x14ac:dyDescent="0.25">
      <c r="A657" s="96" t="s">
        <v>2490</v>
      </c>
      <c r="B657" s="96" t="s">
        <v>2499</v>
      </c>
      <c r="C657" s="96" t="s">
        <v>2270</v>
      </c>
      <c r="F657" s="97" t="s">
        <v>2270</v>
      </c>
      <c r="G657" s="98">
        <v>25.5</v>
      </c>
      <c r="H657" s="98">
        <v>6.5</v>
      </c>
      <c r="I657" s="98">
        <v>6.5</v>
      </c>
      <c r="J657" s="99">
        <v>1</v>
      </c>
      <c r="K657" s="99">
        <v>1.68</v>
      </c>
      <c r="L657" s="100">
        <v>-2.09</v>
      </c>
      <c r="M657" s="101">
        <v>43282</v>
      </c>
      <c r="N657" s="100">
        <v>-2.09</v>
      </c>
      <c r="O657" s="97" t="s">
        <v>2492</v>
      </c>
      <c r="P657" s="97" t="s">
        <v>2270</v>
      </c>
      <c r="Q657" s="102"/>
      <c r="R657" s="100">
        <v>-2.87</v>
      </c>
      <c r="S657" s="102"/>
      <c r="T657" s="103">
        <v>3</v>
      </c>
      <c r="U657" s="103">
        <v>3</v>
      </c>
      <c r="V657" s="104">
        <v>2.1</v>
      </c>
      <c r="W657" s="105">
        <v>0.32</v>
      </c>
      <c r="X657" s="106">
        <v>54</v>
      </c>
      <c r="Y657" s="104">
        <v>0</v>
      </c>
      <c r="Z657" s="105">
        <v>0</v>
      </c>
      <c r="AA657" s="106">
        <v>0</v>
      </c>
    </row>
    <row r="658" spans="1:27" ht="15.75" customHeight="1" x14ac:dyDescent="0.25">
      <c r="A658" s="96" t="s">
        <v>2490</v>
      </c>
      <c r="B658" s="96" t="s">
        <v>2499</v>
      </c>
      <c r="C658" s="96" t="s">
        <v>2271</v>
      </c>
      <c r="F658" s="97" t="s">
        <v>2271</v>
      </c>
      <c r="G658" s="98">
        <v>18.5</v>
      </c>
      <c r="H658" s="98">
        <v>5.6</v>
      </c>
      <c r="I658" s="98">
        <v>5.6</v>
      </c>
      <c r="J658" s="99">
        <v>0.97</v>
      </c>
      <c r="K658" s="99">
        <v>1.4</v>
      </c>
      <c r="L658" s="100">
        <v>-2.09</v>
      </c>
      <c r="M658" s="101">
        <v>43282</v>
      </c>
      <c r="N658" s="100">
        <v>-2.09</v>
      </c>
      <c r="O658" s="97" t="s">
        <v>2492</v>
      </c>
      <c r="P658" s="97" t="s">
        <v>2271</v>
      </c>
      <c r="Q658" s="102"/>
      <c r="R658" s="100">
        <v>-2.87</v>
      </c>
      <c r="S658" s="102"/>
      <c r="T658" s="103">
        <v>3</v>
      </c>
      <c r="U658" s="103">
        <v>3</v>
      </c>
      <c r="V658" s="104">
        <v>0.9</v>
      </c>
      <c r="W658" s="105">
        <v>0.15</v>
      </c>
      <c r="X658" s="106">
        <v>17</v>
      </c>
      <c r="Y658" s="104">
        <v>0</v>
      </c>
      <c r="Z658" s="105">
        <v>0</v>
      </c>
      <c r="AA658" s="106">
        <v>0</v>
      </c>
    </row>
    <row r="659" spans="1:27" ht="15.75" customHeight="1" x14ac:dyDescent="0.25">
      <c r="A659" s="96" t="s">
        <v>2490</v>
      </c>
      <c r="B659" s="96" t="s">
        <v>2499</v>
      </c>
      <c r="C659" s="96" t="s">
        <v>2272</v>
      </c>
      <c r="F659" s="97" t="s">
        <v>2272</v>
      </c>
      <c r="G659" s="98">
        <v>27.5</v>
      </c>
      <c r="H659" s="98">
        <v>8.1999999999999993</v>
      </c>
      <c r="I659" s="98">
        <v>8.1999999999999993</v>
      </c>
      <c r="J659" s="99">
        <v>0.97</v>
      </c>
      <c r="K659" s="99">
        <v>1.93</v>
      </c>
      <c r="L659" s="100">
        <v>-2.09</v>
      </c>
      <c r="M659" s="101">
        <v>43282</v>
      </c>
      <c r="N659" s="100">
        <v>-2.09</v>
      </c>
      <c r="O659" s="97" t="s">
        <v>2492</v>
      </c>
      <c r="P659" s="97" t="s">
        <v>2272</v>
      </c>
      <c r="Q659" s="102"/>
      <c r="R659" s="100">
        <v>-2.87</v>
      </c>
      <c r="S659" s="102"/>
      <c r="T659" s="103">
        <v>3</v>
      </c>
      <c r="U659" s="103">
        <v>3</v>
      </c>
      <c r="V659" s="104">
        <v>3.1</v>
      </c>
      <c r="W659" s="105">
        <v>0.39</v>
      </c>
      <c r="X659" s="106">
        <v>85</v>
      </c>
      <c r="Y659" s="104">
        <v>0.3</v>
      </c>
      <c r="Z659" s="105">
        <v>0.03</v>
      </c>
      <c r="AA659" s="106">
        <v>8</v>
      </c>
    </row>
    <row r="660" spans="1:27" ht="14.25" customHeight="1" x14ac:dyDescent="0.25">
      <c r="A660" s="96" t="s">
        <v>2490</v>
      </c>
      <c r="B660" s="96" t="s">
        <v>2499</v>
      </c>
      <c r="C660" s="96" t="s">
        <v>2500</v>
      </c>
      <c r="F660" s="110">
        <v>120</v>
      </c>
      <c r="G660" s="108">
        <v>4295</v>
      </c>
      <c r="H660" s="293"/>
      <c r="I660" s="293"/>
      <c r="J660" s="293"/>
      <c r="K660" s="293"/>
      <c r="L660" s="293"/>
      <c r="M660" s="293"/>
      <c r="N660" s="293"/>
      <c r="O660" s="293"/>
      <c r="P660" s="293"/>
      <c r="Q660" s="293"/>
      <c r="R660" s="293"/>
      <c r="S660" s="293"/>
      <c r="T660" s="293"/>
      <c r="U660" s="293"/>
      <c r="V660" s="293"/>
      <c r="W660" s="293"/>
      <c r="X660" s="109">
        <v>7814</v>
      </c>
      <c r="Y660" s="293"/>
      <c r="Z660" s="293"/>
      <c r="AA660" s="109">
        <v>1305</v>
      </c>
    </row>
    <row r="661" spans="1:27" ht="13.8" customHeight="1" x14ac:dyDescent="0.25">
      <c r="A661" s="96" t="s">
        <v>2490</v>
      </c>
      <c r="B661" s="96" t="s">
        <v>2501</v>
      </c>
      <c r="C661" t="s">
        <v>1624</v>
      </c>
      <c r="E661" s="294" t="s">
        <v>2501</v>
      </c>
      <c r="F661" s="294"/>
      <c r="G661" s="294"/>
      <c r="H661" s="294"/>
      <c r="I661" s="294"/>
      <c r="J661" s="294"/>
      <c r="K661" s="294"/>
      <c r="L661" s="294"/>
      <c r="M661" s="294"/>
      <c r="N661" s="294"/>
      <c r="O661" s="294"/>
      <c r="P661" s="294"/>
      <c r="Q661" s="294"/>
      <c r="R661" s="294"/>
      <c r="S661" s="294"/>
      <c r="T661" s="294"/>
      <c r="U661" s="294"/>
      <c r="V661" s="294"/>
      <c r="W661" s="294"/>
      <c r="X661" s="294"/>
      <c r="Y661" s="294"/>
      <c r="Z661" s="294"/>
      <c r="AA661" s="294"/>
    </row>
    <row r="662" spans="1:27" ht="15.75" customHeight="1" x14ac:dyDescent="0.25">
      <c r="A662" s="96" t="s">
        <v>2490</v>
      </c>
      <c r="B662" s="96" t="s">
        <v>2501</v>
      </c>
      <c r="C662" s="96" t="s">
        <v>2313</v>
      </c>
      <c r="F662" s="97" t="s">
        <v>2313</v>
      </c>
      <c r="G662" s="98">
        <v>7</v>
      </c>
      <c r="H662" s="98">
        <v>2</v>
      </c>
      <c r="I662" s="98">
        <v>2</v>
      </c>
      <c r="J662" s="99">
        <v>0.45</v>
      </c>
      <c r="K662" s="99">
        <v>0.72</v>
      </c>
      <c r="L662" s="100">
        <v>-1.87</v>
      </c>
      <c r="M662" s="101">
        <v>43282</v>
      </c>
      <c r="N662" s="100">
        <v>-1.87</v>
      </c>
      <c r="O662" s="97" t="s">
        <v>2492</v>
      </c>
      <c r="P662" s="97" t="s">
        <v>2313</v>
      </c>
      <c r="Q662" s="102"/>
      <c r="R662" s="100">
        <v>-2.2200000000000002</v>
      </c>
      <c r="S662" s="102"/>
      <c r="T662" s="103">
        <v>2</v>
      </c>
      <c r="U662" s="103">
        <v>2</v>
      </c>
      <c r="V662" s="104">
        <v>0.4</v>
      </c>
      <c r="W662" s="105">
        <v>0.2</v>
      </c>
      <c r="X662" s="106">
        <v>3</v>
      </c>
      <c r="Y662" s="104">
        <v>0</v>
      </c>
      <c r="Z662" s="105">
        <v>0.01</v>
      </c>
      <c r="AA662" s="106">
        <v>0</v>
      </c>
    </row>
    <row r="663" spans="1:27" ht="15.75" customHeight="1" x14ac:dyDescent="0.25">
      <c r="A663" s="96" t="s">
        <v>2490</v>
      </c>
      <c r="B663" s="96" t="s">
        <v>2501</v>
      </c>
      <c r="C663" s="96" t="s">
        <v>2314</v>
      </c>
      <c r="F663" s="97" t="s">
        <v>2314</v>
      </c>
      <c r="G663" s="98">
        <v>12</v>
      </c>
      <c r="H663" s="98">
        <v>2</v>
      </c>
      <c r="I663" s="98">
        <v>2</v>
      </c>
      <c r="J663" s="99">
        <v>0.46</v>
      </c>
      <c r="K663" s="99">
        <v>0.71</v>
      </c>
      <c r="L663" s="100">
        <v>-1.87</v>
      </c>
      <c r="M663" s="101">
        <v>43282</v>
      </c>
      <c r="N663" s="100">
        <v>-1.87</v>
      </c>
      <c r="O663" s="97" t="s">
        <v>2492</v>
      </c>
      <c r="P663" s="97" t="s">
        <v>2314</v>
      </c>
      <c r="Q663" s="102"/>
      <c r="R663" s="100">
        <v>-2.3199999999999998</v>
      </c>
      <c r="S663" s="102"/>
      <c r="T663" s="103">
        <v>2</v>
      </c>
      <c r="U663" s="103">
        <v>2</v>
      </c>
      <c r="V663" s="104">
        <v>0.4</v>
      </c>
      <c r="W663" s="105">
        <v>0.17</v>
      </c>
      <c r="X663" s="106">
        <v>5</v>
      </c>
      <c r="Y663" s="104">
        <v>0</v>
      </c>
      <c r="Z663" s="105">
        <v>0</v>
      </c>
      <c r="AA663" s="106">
        <v>0</v>
      </c>
    </row>
    <row r="664" spans="1:27" ht="15.75" customHeight="1" x14ac:dyDescent="0.25">
      <c r="A664" s="96" t="s">
        <v>2490</v>
      </c>
      <c r="B664" s="96" t="s">
        <v>2501</v>
      </c>
      <c r="C664" s="96" t="s">
        <v>2305</v>
      </c>
      <c r="F664" s="97" t="s">
        <v>2305</v>
      </c>
      <c r="G664" s="98">
        <v>37.5</v>
      </c>
      <c r="H664" s="98">
        <v>2.2999999999999998</v>
      </c>
      <c r="I664" s="98">
        <v>2.2999999999999998</v>
      </c>
      <c r="J664" s="99">
        <v>0.54</v>
      </c>
      <c r="K664" s="99">
        <v>0.88</v>
      </c>
      <c r="L664" s="100">
        <v>-1.72</v>
      </c>
      <c r="M664" s="101">
        <v>43282</v>
      </c>
      <c r="N664" s="100">
        <v>-1.72</v>
      </c>
      <c r="O664" s="97" t="s">
        <v>2492</v>
      </c>
      <c r="P664" s="97" t="s">
        <v>2305</v>
      </c>
      <c r="Q664" s="102"/>
      <c r="R664" s="100">
        <v>-1.97</v>
      </c>
      <c r="S664" s="102"/>
      <c r="T664" s="103">
        <v>1</v>
      </c>
      <c r="U664" s="103">
        <v>1</v>
      </c>
      <c r="V664" s="104">
        <v>0.5</v>
      </c>
      <c r="W664" s="105">
        <v>0.24</v>
      </c>
      <c r="X664" s="106">
        <v>19</v>
      </c>
      <c r="Y664" s="104">
        <v>0</v>
      </c>
      <c r="Z664" s="105">
        <v>0.01</v>
      </c>
      <c r="AA664" s="106">
        <v>0</v>
      </c>
    </row>
    <row r="665" spans="1:27" ht="15.75" customHeight="1" x14ac:dyDescent="0.25">
      <c r="A665" s="96" t="s">
        <v>2490</v>
      </c>
      <c r="B665" s="96" t="s">
        <v>2501</v>
      </c>
      <c r="C665" s="96" t="s">
        <v>2306</v>
      </c>
      <c r="F665" s="97" t="s">
        <v>2306</v>
      </c>
      <c r="G665" s="98">
        <v>50</v>
      </c>
      <c r="H665" s="98">
        <v>2.1</v>
      </c>
      <c r="I665" s="98">
        <v>2.1</v>
      </c>
      <c r="J665" s="99">
        <v>0.49</v>
      </c>
      <c r="K665" s="99">
        <v>0.87</v>
      </c>
      <c r="L665" s="100">
        <v>-1.72</v>
      </c>
      <c r="M665" s="101">
        <v>43282</v>
      </c>
      <c r="N665" s="100">
        <v>-1.72</v>
      </c>
      <c r="O665" s="97" t="s">
        <v>2492</v>
      </c>
      <c r="P665" s="97" t="s">
        <v>2306</v>
      </c>
      <c r="Q665" s="102"/>
      <c r="R665" s="100">
        <v>-1.97</v>
      </c>
      <c r="S665" s="102"/>
      <c r="T665" s="103">
        <v>1</v>
      </c>
      <c r="U665" s="103">
        <v>1</v>
      </c>
      <c r="V665" s="104">
        <v>0.5</v>
      </c>
      <c r="W665" s="105">
        <v>0.25</v>
      </c>
      <c r="X665" s="106">
        <v>25</v>
      </c>
      <c r="Y665" s="104">
        <v>0.1</v>
      </c>
      <c r="Z665" s="105">
        <v>0.03</v>
      </c>
      <c r="AA665" s="106">
        <v>5</v>
      </c>
    </row>
    <row r="666" spans="1:27" ht="15.75" customHeight="1" x14ac:dyDescent="0.25">
      <c r="A666" s="96" t="s">
        <v>2490</v>
      </c>
      <c r="B666" s="96" t="s">
        <v>2501</v>
      </c>
      <c r="C666" s="96" t="s">
        <v>2307</v>
      </c>
      <c r="F666" s="97" t="s">
        <v>2307</v>
      </c>
      <c r="G666" s="98">
        <v>50</v>
      </c>
      <c r="H666" s="98">
        <v>1.2</v>
      </c>
      <c r="I666" s="98">
        <v>1.2</v>
      </c>
      <c r="J666" s="99">
        <v>0.27</v>
      </c>
      <c r="K666" s="99">
        <v>0.46</v>
      </c>
      <c r="L666" s="100">
        <v>-1.72</v>
      </c>
      <c r="M666" s="101">
        <v>43282</v>
      </c>
      <c r="N666" s="100">
        <v>-1.72</v>
      </c>
      <c r="O666" s="97" t="s">
        <v>2492</v>
      </c>
      <c r="P666" s="97" t="s">
        <v>2307</v>
      </c>
      <c r="Q666" s="102"/>
      <c r="R666" s="100">
        <v>-1.97</v>
      </c>
      <c r="S666" s="102"/>
      <c r="T666" s="103">
        <v>1</v>
      </c>
      <c r="U666" s="103">
        <v>1</v>
      </c>
      <c r="V666" s="104">
        <v>0.2</v>
      </c>
      <c r="W666" s="105">
        <v>0.14000000000000001</v>
      </c>
      <c r="X666" s="106">
        <v>10</v>
      </c>
      <c r="Y666" s="104">
        <v>0</v>
      </c>
      <c r="Z666" s="105">
        <v>0.04</v>
      </c>
      <c r="AA666" s="106">
        <v>0</v>
      </c>
    </row>
    <row r="667" spans="1:27" ht="15.75" customHeight="1" x14ac:dyDescent="0.25">
      <c r="A667" s="96" t="s">
        <v>2490</v>
      </c>
      <c r="B667" s="96" t="s">
        <v>2501</v>
      </c>
      <c r="C667" s="96" t="s">
        <v>2308</v>
      </c>
      <c r="F667" s="97" t="s">
        <v>2308</v>
      </c>
      <c r="G667" s="98">
        <v>50</v>
      </c>
      <c r="H667" s="98">
        <v>1.5</v>
      </c>
      <c r="I667" s="98">
        <v>1.5</v>
      </c>
      <c r="J667" s="99">
        <v>0.21</v>
      </c>
      <c r="K667" s="99">
        <v>0.56999999999999995</v>
      </c>
      <c r="L667" s="100">
        <v>-1.72</v>
      </c>
      <c r="M667" s="101">
        <v>43282</v>
      </c>
      <c r="N667" s="100">
        <v>-1.72</v>
      </c>
      <c r="O667" s="97" t="s">
        <v>2492</v>
      </c>
      <c r="P667" s="97" t="s">
        <v>2308</v>
      </c>
      <c r="Q667" s="102"/>
      <c r="R667" s="100">
        <v>-1.97</v>
      </c>
      <c r="S667" s="102"/>
      <c r="T667" s="103">
        <v>1</v>
      </c>
      <c r="U667" s="103">
        <v>1</v>
      </c>
      <c r="V667" s="104">
        <v>0.3</v>
      </c>
      <c r="W667" s="105">
        <v>0.21</v>
      </c>
      <c r="X667" s="106">
        <v>15</v>
      </c>
      <c r="Y667" s="104">
        <v>0.1</v>
      </c>
      <c r="Z667" s="105">
        <v>0.06</v>
      </c>
      <c r="AA667" s="106">
        <v>5</v>
      </c>
    </row>
    <row r="668" spans="1:27" ht="15.75" customHeight="1" x14ac:dyDescent="0.25">
      <c r="A668" s="96" t="s">
        <v>2490</v>
      </c>
      <c r="B668" s="96" t="s">
        <v>2501</v>
      </c>
      <c r="C668" s="96" t="s">
        <v>2309</v>
      </c>
      <c r="F668" s="97" t="s">
        <v>2309</v>
      </c>
      <c r="G668" s="98">
        <v>38.5</v>
      </c>
      <c r="H668" s="98">
        <v>1.2</v>
      </c>
      <c r="I668" s="98">
        <v>1.2</v>
      </c>
      <c r="J668" s="99">
        <v>0.16</v>
      </c>
      <c r="K668" s="99">
        <v>0.4</v>
      </c>
      <c r="L668" s="100">
        <v>-1.72</v>
      </c>
      <c r="M668" s="101">
        <v>43282</v>
      </c>
      <c r="N668" s="100">
        <v>-1.72</v>
      </c>
      <c r="O668" s="97" t="s">
        <v>2492</v>
      </c>
      <c r="P668" s="97" t="s">
        <v>2309</v>
      </c>
      <c r="Q668" s="102"/>
      <c r="R668" s="100">
        <v>-1.97</v>
      </c>
      <c r="S668" s="102"/>
      <c r="T668" s="103">
        <v>1</v>
      </c>
      <c r="U668" s="103">
        <v>1</v>
      </c>
      <c r="V668" s="104">
        <v>0.2</v>
      </c>
      <c r="W668" s="105">
        <v>0.15</v>
      </c>
      <c r="X668" s="106">
        <v>8</v>
      </c>
      <c r="Y668" s="104">
        <v>0.1</v>
      </c>
      <c r="Z668" s="105">
        <v>0.08</v>
      </c>
      <c r="AA668" s="106">
        <v>4</v>
      </c>
    </row>
    <row r="669" spans="1:27" ht="15.75" customHeight="1" x14ac:dyDescent="0.25">
      <c r="A669" s="96" t="s">
        <v>2490</v>
      </c>
      <c r="B669" s="96" t="s">
        <v>2501</v>
      </c>
      <c r="C669" s="96" t="s">
        <v>2310</v>
      </c>
      <c r="F669" s="97" t="s">
        <v>2310</v>
      </c>
      <c r="G669" s="98">
        <v>5</v>
      </c>
      <c r="H669" s="98">
        <v>1.4</v>
      </c>
      <c r="I669" s="98">
        <v>1.4</v>
      </c>
      <c r="J669" s="99">
        <v>0.12</v>
      </c>
      <c r="K669" s="99">
        <v>0.28999999999999998</v>
      </c>
      <c r="L669" s="100">
        <v>-1.72</v>
      </c>
      <c r="M669" s="101">
        <v>43282</v>
      </c>
      <c r="N669" s="100">
        <v>-1.72</v>
      </c>
      <c r="O669" s="97" t="s">
        <v>2492</v>
      </c>
      <c r="P669" s="97" t="s">
        <v>2310</v>
      </c>
      <c r="Q669" s="102"/>
      <c r="R669" s="100">
        <v>-1.97</v>
      </c>
      <c r="S669" s="102"/>
      <c r="T669" s="103">
        <v>1</v>
      </c>
      <c r="U669" s="103">
        <v>1</v>
      </c>
      <c r="V669" s="104">
        <v>0.2</v>
      </c>
      <c r="W669" s="105">
        <v>0.11</v>
      </c>
      <c r="X669" s="106">
        <v>1</v>
      </c>
      <c r="Y669" s="104">
        <v>0.1</v>
      </c>
      <c r="Z669" s="105">
        <v>0.09</v>
      </c>
      <c r="AA669" s="106">
        <v>1</v>
      </c>
    </row>
    <row r="670" spans="1:27" ht="15.75" customHeight="1" x14ac:dyDescent="0.25">
      <c r="A670" s="96" t="s">
        <v>2490</v>
      </c>
      <c r="B670" s="96" t="s">
        <v>2501</v>
      </c>
      <c r="C670" s="96" t="s">
        <v>2318</v>
      </c>
      <c r="F670" s="97" t="s">
        <v>2318</v>
      </c>
      <c r="G670" s="98">
        <v>17.5</v>
      </c>
      <c r="H670" s="98">
        <v>2.4</v>
      </c>
      <c r="I670" s="98">
        <v>2.4</v>
      </c>
      <c r="J670" s="99">
        <v>0.47</v>
      </c>
      <c r="K670" s="99">
        <v>0.88</v>
      </c>
      <c r="L670" s="100">
        <v>-0.56999999999999995</v>
      </c>
      <c r="M670" s="101">
        <v>43282</v>
      </c>
      <c r="N670" s="100">
        <v>-0.56999999999999995</v>
      </c>
      <c r="O670" s="97" t="s">
        <v>2492</v>
      </c>
      <c r="P670" s="97" t="s">
        <v>2318</v>
      </c>
      <c r="Q670" s="102"/>
      <c r="R670" s="100">
        <v>-1.02</v>
      </c>
      <c r="S670" s="102"/>
      <c r="T670" s="103">
        <v>2</v>
      </c>
      <c r="U670" s="103">
        <v>2</v>
      </c>
      <c r="V670" s="104">
        <v>0.7</v>
      </c>
      <c r="W670" s="105">
        <v>0.3</v>
      </c>
      <c r="X670" s="106">
        <v>12</v>
      </c>
      <c r="Y670" s="104">
        <v>0</v>
      </c>
      <c r="Z670" s="105">
        <v>0.01</v>
      </c>
      <c r="AA670" s="106">
        <v>0</v>
      </c>
    </row>
    <row r="671" spans="1:27" ht="15.75" customHeight="1" x14ac:dyDescent="0.25">
      <c r="A671" s="96" t="s">
        <v>2490</v>
      </c>
      <c r="B671" s="96" t="s">
        <v>2501</v>
      </c>
      <c r="C671" s="96" t="s">
        <v>2319</v>
      </c>
      <c r="F671" s="97" t="s">
        <v>2319</v>
      </c>
      <c r="G671" s="98">
        <v>22.5</v>
      </c>
      <c r="H671" s="98">
        <v>2.8</v>
      </c>
      <c r="I671" s="98">
        <v>2.8</v>
      </c>
      <c r="J671" s="99">
        <v>0.39</v>
      </c>
      <c r="K671" s="99">
        <v>0.87</v>
      </c>
      <c r="L671" s="100">
        <v>-0.61</v>
      </c>
      <c r="M671" s="101">
        <v>43282</v>
      </c>
      <c r="N671" s="100">
        <v>-0.61</v>
      </c>
      <c r="O671" s="97" t="s">
        <v>2492</v>
      </c>
      <c r="P671" s="97" t="s">
        <v>2319</v>
      </c>
      <c r="Q671" s="102"/>
      <c r="R671" s="100">
        <v>-1.02</v>
      </c>
      <c r="S671" s="102"/>
      <c r="T671" s="103">
        <v>2</v>
      </c>
      <c r="U671" s="103">
        <v>2</v>
      </c>
      <c r="V671" s="104">
        <v>0.8</v>
      </c>
      <c r="W671" s="105">
        <v>0.28000000000000003</v>
      </c>
      <c r="X671" s="106">
        <v>18</v>
      </c>
      <c r="Y671" s="104">
        <v>0</v>
      </c>
      <c r="Z671" s="105">
        <v>0.01</v>
      </c>
      <c r="AA671" s="106">
        <v>0</v>
      </c>
    </row>
    <row r="672" spans="1:27" ht="15.75" customHeight="1" x14ac:dyDescent="0.25">
      <c r="A672" s="96" t="s">
        <v>2490</v>
      </c>
      <c r="B672" s="96" t="s">
        <v>2501</v>
      </c>
      <c r="C672" s="96" t="s">
        <v>2320</v>
      </c>
      <c r="F672" s="97" t="s">
        <v>2320</v>
      </c>
      <c r="G672" s="98">
        <v>25</v>
      </c>
      <c r="H672" s="98">
        <v>2.2999999999999998</v>
      </c>
      <c r="I672" s="98">
        <v>2.2999999999999998</v>
      </c>
      <c r="J672" s="99">
        <v>0.48</v>
      </c>
      <c r="K672" s="99">
        <v>0.78</v>
      </c>
      <c r="L672" s="100">
        <v>-0.56999999999999995</v>
      </c>
      <c r="M672" s="101">
        <v>43282</v>
      </c>
      <c r="N672" s="100">
        <v>-0.56999999999999995</v>
      </c>
      <c r="O672" s="97" t="s">
        <v>2492</v>
      </c>
      <c r="P672" s="97" t="s">
        <v>2320</v>
      </c>
      <c r="Q672" s="102"/>
      <c r="R672" s="100">
        <v>-1.02</v>
      </c>
      <c r="S672" s="102"/>
      <c r="T672" s="103">
        <v>2</v>
      </c>
      <c r="U672" s="103">
        <v>2</v>
      </c>
      <c r="V672" s="104">
        <v>0.4</v>
      </c>
      <c r="W672" s="105">
        <v>0.17</v>
      </c>
      <c r="X672" s="106">
        <v>10</v>
      </c>
      <c r="Y672" s="104">
        <v>0</v>
      </c>
      <c r="Z672" s="105">
        <v>0</v>
      </c>
      <c r="AA672" s="106">
        <v>0</v>
      </c>
    </row>
    <row r="673" spans="1:27" ht="15.75" customHeight="1" x14ac:dyDescent="0.25">
      <c r="A673" s="96" t="s">
        <v>2490</v>
      </c>
      <c r="B673" s="96" t="s">
        <v>2501</v>
      </c>
      <c r="C673" s="96" t="s">
        <v>2321</v>
      </c>
      <c r="F673" s="97" t="s">
        <v>2321</v>
      </c>
      <c r="G673" s="98">
        <v>23</v>
      </c>
      <c r="H673" s="98">
        <v>2.2999999999999998</v>
      </c>
      <c r="I673" s="98">
        <v>2.2999999999999998</v>
      </c>
      <c r="J673" s="99">
        <v>0.33</v>
      </c>
      <c r="K673" s="99">
        <v>0.73</v>
      </c>
      <c r="L673" s="100">
        <v>-0.61</v>
      </c>
      <c r="M673" s="101">
        <v>43282</v>
      </c>
      <c r="N673" s="100">
        <v>-0.61</v>
      </c>
      <c r="O673" s="97" t="s">
        <v>2492</v>
      </c>
      <c r="P673" s="97" t="s">
        <v>2321</v>
      </c>
      <c r="Q673" s="102"/>
      <c r="R673" s="100">
        <v>-1.02</v>
      </c>
      <c r="S673" s="102"/>
      <c r="T673" s="103">
        <v>2</v>
      </c>
      <c r="U673" s="103">
        <v>2</v>
      </c>
      <c r="V673" s="104">
        <v>0.5</v>
      </c>
      <c r="W673" s="105">
        <v>0.23</v>
      </c>
      <c r="X673" s="106">
        <v>12</v>
      </c>
      <c r="Y673" s="104">
        <v>0.1</v>
      </c>
      <c r="Z673" s="105">
        <v>0.05</v>
      </c>
      <c r="AA673" s="106">
        <v>2</v>
      </c>
    </row>
    <row r="674" spans="1:27" ht="15.75" customHeight="1" x14ac:dyDescent="0.25">
      <c r="A674" s="96" t="s">
        <v>2490</v>
      </c>
      <c r="B674" s="96" t="s">
        <v>2501</v>
      </c>
      <c r="C674" s="96" t="s">
        <v>2322</v>
      </c>
      <c r="F674" s="97" t="s">
        <v>2322</v>
      </c>
      <c r="G674" s="98">
        <v>17.5</v>
      </c>
      <c r="H674" s="98">
        <v>2.2000000000000002</v>
      </c>
      <c r="I674" s="98">
        <v>2.2000000000000002</v>
      </c>
      <c r="J674" s="99">
        <v>0.37</v>
      </c>
      <c r="K674" s="99">
        <v>0.69</v>
      </c>
      <c r="L674" s="100">
        <v>-0.56999999999999995</v>
      </c>
      <c r="M674" s="101">
        <v>43282</v>
      </c>
      <c r="N674" s="100">
        <v>-0.56999999999999995</v>
      </c>
      <c r="O674" s="97" t="s">
        <v>2492</v>
      </c>
      <c r="P674" s="97" t="s">
        <v>2322</v>
      </c>
      <c r="Q674" s="102"/>
      <c r="R674" s="100">
        <v>-1.02</v>
      </c>
      <c r="S674" s="102"/>
      <c r="T674" s="103">
        <v>2</v>
      </c>
      <c r="U674" s="103">
        <v>2</v>
      </c>
      <c r="V674" s="104">
        <v>0.4</v>
      </c>
      <c r="W674" s="105">
        <v>0.16</v>
      </c>
      <c r="X674" s="106">
        <v>7</v>
      </c>
      <c r="Y674" s="104">
        <v>0.1</v>
      </c>
      <c r="Z674" s="105">
        <v>0.03</v>
      </c>
      <c r="AA674" s="106">
        <v>2</v>
      </c>
    </row>
    <row r="675" spans="1:27" ht="15.75" customHeight="1" x14ac:dyDescent="0.25">
      <c r="A675" s="96" t="s">
        <v>2490</v>
      </c>
      <c r="B675" s="96" t="s">
        <v>2501</v>
      </c>
      <c r="C675" s="96" t="s">
        <v>2323</v>
      </c>
      <c r="F675" s="97" t="s">
        <v>2323</v>
      </c>
      <c r="G675" s="98">
        <v>23</v>
      </c>
      <c r="H675" s="98">
        <v>4.5</v>
      </c>
      <c r="I675" s="98">
        <v>4.5</v>
      </c>
      <c r="J675" s="99">
        <v>0.5</v>
      </c>
      <c r="K675" s="99">
        <v>1.1299999999999999</v>
      </c>
      <c r="L675" s="100">
        <v>-0.56999999999999995</v>
      </c>
      <c r="M675" s="101">
        <v>43282</v>
      </c>
      <c r="N675" s="100">
        <v>-0.56999999999999995</v>
      </c>
      <c r="O675" s="97" t="s">
        <v>2492</v>
      </c>
      <c r="P675" s="97" t="s">
        <v>2323</v>
      </c>
      <c r="Q675" s="102"/>
      <c r="R675" s="100">
        <v>-1.02</v>
      </c>
      <c r="S675" s="102"/>
      <c r="T675" s="103">
        <v>2</v>
      </c>
      <c r="U675" s="103">
        <v>2</v>
      </c>
      <c r="V675" s="104">
        <v>1.3</v>
      </c>
      <c r="W675" s="105">
        <v>0.28999999999999998</v>
      </c>
      <c r="X675" s="106">
        <v>30</v>
      </c>
      <c r="Y675" s="104">
        <v>0.2</v>
      </c>
      <c r="Z675" s="105">
        <v>0.03</v>
      </c>
      <c r="AA675" s="106">
        <v>5</v>
      </c>
    </row>
    <row r="676" spans="1:27" ht="15.75" customHeight="1" x14ac:dyDescent="0.25">
      <c r="A676" s="96" t="s">
        <v>2490</v>
      </c>
      <c r="B676" s="96" t="s">
        <v>2501</v>
      </c>
      <c r="C676" s="96" t="s">
        <v>2324</v>
      </c>
      <c r="F676" s="97" t="s">
        <v>2324</v>
      </c>
      <c r="G676" s="98">
        <v>25</v>
      </c>
      <c r="H676" s="98">
        <v>4.0999999999999996</v>
      </c>
      <c r="I676" s="98">
        <v>4.0999999999999996</v>
      </c>
      <c r="J676" s="99">
        <v>0.45</v>
      </c>
      <c r="K676" s="99">
        <v>0.9</v>
      </c>
      <c r="L676" s="100">
        <v>-0.56999999999999995</v>
      </c>
      <c r="M676" s="101">
        <v>43282</v>
      </c>
      <c r="N676" s="100">
        <v>-0.56999999999999995</v>
      </c>
      <c r="O676" s="97" t="s">
        <v>2492</v>
      </c>
      <c r="P676" s="97" t="s">
        <v>2324</v>
      </c>
      <c r="Q676" s="102"/>
      <c r="R676" s="100">
        <v>-1.02</v>
      </c>
      <c r="S676" s="102"/>
      <c r="T676" s="103">
        <v>2</v>
      </c>
      <c r="U676" s="103">
        <v>2</v>
      </c>
      <c r="V676" s="104">
        <v>0.9</v>
      </c>
      <c r="W676" s="105">
        <v>0.22</v>
      </c>
      <c r="X676" s="106">
        <v>23</v>
      </c>
      <c r="Y676" s="104">
        <v>0.2</v>
      </c>
      <c r="Z676" s="105">
        <v>0.04</v>
      </c>
      <c r="AA676" s="106">
        <v>5</v>
      </c>
    </row>
    <row r="677" spans="1:27" ht="15.75" customHeight="1" x14ac:dyDescent="0.25">
      <c r="A677" s="96" t="s">
        <v>2490</v>
      </c>
      <c r="B677" s="96" t="s">
        <v>2501</v>
      </c>
      <c r="C677" s="96" t="s">
        <v>2325</v>
      </c>
      <c r="F677" s="97" t="s">
        <v>2325</v>
      </c>
      <c r="G677" s="98">
        <v>24</v>
      </c>
      <c r="H677" s="98">
        <v>3.1</v>
      </c>
      <c r="I677" s="98">
        <v>3.1</v>
      </c>
      <c r="J677" s="99">
        <v>0.39</v>
      </c>
      <c r="K677" s="99">
        <v>0.86</v>
      </c>
      <c r="L677" s="100">
        <v>-0.56999999999999995</v>
      </c>
      <c r="M677" s="101">
        <v>43282</v>
      </c>
      <c r="N677" s="100">
        <v>-0.56999999999999995</v>
      </c>
      <c r="O677" s="97" t="s">
        <v>2492</v>
      </c>
      <c r="P677" s="97" t="s">
        <v>2325</v>
      </c>
      <c r="Q677" s="102"/>
      <c r="R677" s="100">
        <v>-1.02</v>
      </c>
      <c r="S677" s="102"/>
      <c r="T677" s="103">
        <v>2</v>
      </c>
      <c r="U677" s="103">
        <v>2</v>
      </c>
      <c r="V677" s="104">
        <v>0.6</v>
      </c>
      <c r="W677" s="105">
        <v>0.21</v>
      </c>
      <c r="X677" s="106">
        <v>14</v>
      </c>
      <c r="Y677" s="104">
        <v>0.1</v>
      </c>
      <c r="Z677" s="105">
        <v>0.04</v>
      </c>
      <c r="AA677" s="106">
        <v>2</v>
      </c>
    </row>
    <row r="678" spans="1:27" ht="15.75" customHeight="1" x14ac:dyDescent="0.25">
      <c r="A678" s="96" t="s">
        <v>2490</v>
      </c>
      <c r="B678" s="96" t="s">
        <v>2501</v>
      </c>
      <c r="C678" s="96" t="s">
        <v>2302</v>
      </c>
      <c r="F678" s="97" t="s">
        <v>2302</v>
      </c>
      <c r="G678" s="98">
        <v>26</v>
      </c>
      <c r="H678" s="98">
        <v>4</v>
      </c>
      <c r="I678" s="98">
        <v>4</v>
      </c>
      <c r="J678" s="99">
        <v>0.45</v>
      </c>
      <c r="K678" s="99">
        <v>1.1499999999999999</v>
      </c>
      <c r="L678" s="100">
        <v>-0.56999999999999995</v>
      </c>
      <c r="M678" s="101">
        <v>43282</v>
      </c>
      <c r="N678" s="100">
        <v>-0.56999999999999995</v>
      </c>
      <c r="O678" s="97" t="s">
        <v>2492</v>
      </c>
      <c r="P678" s="97" t="s">
        <v>2302</v>
      </c>
      <c r="Q678" s="102"/>
      <c r="R678" s="100">
        <v>-1.02</v>
      </c>
      <c r="S678" s="102"/>
      <c r="T678" s="103">
        <v>2</v>
      </c>
      <c r="U678" s="103">
        <v>2</v>
      </c>
      <c r="V678" s="104">
        <v>1.2</v>
      </c>
      <c r="W678" s="105">
        <v>0.3</v>
      </c>
      <c r="X678" s="106">
        <v>31</v>
      </c>
      <c r="Y678" s="104">
        <v>0.1</v>
      </c>
      <c r="Z678" s="105">
        <v>0.02</v>
      </c>
      <c r="AA678" s="106">
        <v>3</v>
      </c>
    </row>
    <row r="679" spans="1:27" ht="15.75" customHeight="1" x14ac:dyDescent="0.25">
      <c r="A679" s="96" t="s">
        <v>2490</v>
      </c>
      <c r="B679" s="96" t="s">
        <v>2501</v>
      </c>
      <c r="C679" s="96" t="s">
        <v>2298</v>
      </c>
      <c r="F679" s="97" t="s">
        <v>2298</v>
      </c>
      <c r="G679" s="98">
        <v>15.5</v>
      </c>
      <c r="H679" s="98">
        <v>8.1999999999999993</v>
      </c>
      <c r="I679" s="98">
        <v>8.1999999999999993</v>
      </c>
      <c r="J679" s="99">
        <v>0.91</v>
      </c>
      <c r="K679" s="99">
        <v>0.98</v>
      </c>
      <c r="L679" s="100">
        <v>-1.87</v>
      </c>
      <c r="M679" s="101">
        <v>43282</v>
      </c>
      <c r="N679" s="100">
        <v>-1.87</v>
      </c>
      <c r="O679" s="97" t="s">
        <v>2492</v>
      </c>
      <c r="P679" s="97" t="s">
        <v>2298</v>
      </c>
      <c r="Q679" s="102"/>
      <c r="R679" s="100">
        <v>-2.4700000000000002</v>
      </c>
      <c r="S679" s="102"/>
      <c r="T679" s="103">
        <v>3</v>
      </c>
      <c r="U679" s="103">
        <v>3</v>
      </c>
      <c r="V679" s="104">
        <v>0.7</v>
      </c>
      <c r="W679" s="105">
        <v>0.08</v>
      </c>
      <c r="X679" s="106">
        <v>11</v>
      </c>
      <c r="Y679" s="104">
        <v>0.1</v>
      </c>
      <c r="Z679" s="105">
        <v>0.01</v>
      </c>
      <c r="AA679" s="106">
        <v>2</v>
      </c>
    </row>
    <row r="680" spans="1:27" ht="15.75" customHeight="1" x14ac:dyDescent="0.25">
      <c r="A680" s="96" t="s">
        <v>2490</v>
      </c>
      <c r="B680" s="96" t="s">
        <v>2501</v>
      </c>
      <c r="C680" s="96" t="s">
        <v>2299</v>
      </c>
      <c r="F680" s="97" t="s">
        <v>2299</v>
      </c>
      <c r="G680" s="98">
        <v>37.5</v>
      </c>
      <c r="H680" s="98">
        <v>3.3</v>
      </c>
      <c r="I680" s="98">
        <v>3.3</v>
      </c>
      <c r="J680" s="99">
        <v>0.59</v>
      </c>
      <c r="K680" s="99">
        <v>0.97</v>
      </c>
      <c r="L680" s="100">
        <v>-1.87</v>
      </c>
      <c r="M680" s="101">
        <v>43282</v>
      </c>
      <c r="N680" s="100">
        <v>-1.87</v>
      </c>
      <c r="O680" s="97" t="s">
        <v>2492</v>
      </c>
      <c r="P680" s="97" t="s">
        <v>2299</v>
      </c>
      <c r="Q680" s="102"/>
      <c r="R680" s="100">
        <v>-2.4700000000000002</v>
      </c>
      <c r="S680" s="102"/>
      <c r="T680" s="103">
        <v>3</v>
      </c>
      <c r="U680" s="103">
        <v>3</v>
      </c>
      <c r="V680" s="104">
        <v>0.7</v>
      </c>
      <c r="W680" s="105">
        <v>0.21</v>
      </c>
      <c r="X680" s="106">
        <v>26</v>
      </c>
      <c r="Y680" s="104"/>
      <c r="Z680" s="105"/>
      <c r="AA680" s="106" t="s">
        <v>2511</v>
      </c>
    </row>
    <row r="681" spans="1:27" ht="15.75" customHeight="1" x14ac:dyDescent="0.25">
      <c r="A681" s="96" t="s">
        <v>2490</v>
      </c>
      <c r="B681" s="96" t="s">
        <v>2501</v>
      </c>
      <c r="C681" s="96" t="s">
        <v>2300</v>
      </c>
      <c r="F681" s="97" t="s">
        <v>2300</v>
      </c>
      <c r="G681" s="98">
        <v>40</v>
      </c>
      <c r="H681" s="98">
        <v>3.4</v>
      </c>
      <c r="I681" s="98">
        <v>3.4</v>
      </c>
      <c r="J681" s="99">
        <v>0.44</v>
      </c>
      <c r="K681" s="99">
        <v>0.79</v>
      </c>
      <c r="L681" s="100">
        <v>-1.87</v>
      </c>
      <c r="M681" s="101">
        <v>43282</v>
      </c>
      <c r="N681" s="100">
        <v>-1.87</v>
      </c>
      <c r="O681" s="97" t="s">
        <v>2492</v>
      </c>
      <c r="P681" s="97" t="s">
        <v>2300</v>
      </c>
      <c r="Q681" s="102"/>
      <c r="R681" s="100">
        <v>-2.4700000000000002</v>
      </c>
      <c r="S681" s="102"/>
      <c r="T681" s="103">
        <v>3</v>
      </c>
      <c r="U681" s="103">
        <v>3</v>
      </c>
      <c r="V681" s="104">
        <v>0.7</v>
      </c>
      <c r="W681" s="105">
        <v>0.2</v>
      </c>
      <c r="X681" s="106">
        <v>28</v>
      </c>
      <c r="Y681" s="104"/>
      <c r="Z681" s="105"/>
      <c r="AA681" s="106" t="s">
        <v>2511</v>
      </c>
    </row>
    <row r="682" spans="1:27" ht="15.75" customHeight="1" x14ac:dyDescent="0.25">
      <c r="A682" s="96" t="s">
        <v>2490</v>
      </c>
      <c r="B682" s="96" t="s">
        <v>2501</v>
      </c>
      <c r="C682" s="96" t="s">
        <v>2315</v>
      </c>
      <c r="F682" s="97" t="s">
        <v>2315</v>
      </c>
      <c r="G682" s="98">
        <v>12.5</v>
      </c>
      <c r="H682" s="98">
        <v>3.5</v>
      </c>
      <c r="I682" s="98">
        <v>3.5</v>
      </c>
      <c r="J682" s="99">
        <v>0.39</v>
      </c>
      <c r="K682" s="99">
        <v>0.8</v>
      </c>
      <c r="L682" s="100">
        <v>-1.87</v>
      </c>
      <c r="M682" s="101">
        <v>43282</v>
      </c>
      <c r="N682" s="100">
        <v>-1.87</v>
      </c>
      <c r="O682" s="97" t="s">
        <v>2492</v>
      </c>
      <c r="P682" s="97" t="s">
        <v>2315</v>
      </c>
      <c r="Q682" s="102"/>
      <c r="R682" s="100">
        <v>-2.4700000000000002</v>
      </c>
      <c r="S682" s="102"/>
      <c r="T682" s="103">
        <v>3</v>
      </c>
      <c r="U682" s="103">
        <v>3</v>
      </c>
      <c r="V682" s="104">
        <v>0.6</v>
      </c>
      <c r="W682" s="105">
        <v>0.17</v>
      </c>
      <c r="X682" s="106">
        <v>8</v>
      </c>
      <c r="Y682" s="104"/>
      <c r="Z682" s="105"/>
      <c r="AA682" s="106" t="s">
        <v>2511</v>
      </c>
    </row>
    <row r="683" spans="1:27" ht="15.75" customHeight="1" x14ac:dyDescent="0.25">
      <c r="A683" s="96" t="s">
        <v>2490</v>
      </c>
      <c r="B683" s="96" t="s">
        <v>2501</v>
      </c>
      <c r="C683" s="96" t="s">
        <v>2301</v>
      </c>
      <c r="F683" s="97" t="s">
        <v>2301</v>
      </c>
      <c r="G683" s="98">
        <v>8</v>
      </c>
      <c r="H683" s="98">
        <v>2.2999999999999998</v>
      </c>
      <c r="I683" s="98">
        <v>2.2999999999999998</v>
      </c>
      <c r="J683" s="99">
        <v>0.4</v>
      </c>
      <c r="K683" s="99">
        <v>0.68</v>
      </c>
      <c r="L683" s="100">
        <v>-1.87</v>
      </c>
      <c r="M683" s="101">
        <v>43282</v>
      </c>
      <c r="N683" s="100">
        <v>-1.87</v>
      </c>
      <c r="O683" s="97" t="s">
        <v>2492</v>
      </c>
      <c r="P683" s="97" t="s">
        <v>2301</v>
      </c>
      <c r="Q683" s="102"/>
      <c r="R683" s="100">
        <v>-2.3199999999999998</v>
      </c>
      <c r="S683" s="102"/>
      <c r="T683" s="103">
        <v>2</v>
      </c>
      <c r="U683" s="103">
        <v>2</v>
      </c>
      <c r="V683" s="104">
        <v>0.4</v>
      </c>
      <c r="W683" s="105">
        <v>0.16</v>
      </c>
      <c r="X683" s="106">
        <v>3</v>
      </c>
      <c r="Y683" s="104">
        <v>0</v>
      </c>
      <c r="Z683" s="105">
        <v>0.02</v>
      </c>
      <c r="AA683" s="106">
        <v>0</v>
      </c>
    </row>
    <row r="684" spans="1:27" ht="15.75" customHeight="1" x14ac:dyDescent="0.25">
      <c r="A684" s="96" t="s">
        <v>2490</v>
      </c>
      <c r="B684" s="96" t="s">
        <v>2501</v>
      </c>
      <c r="C684" s="96" t="s">
        <v>2331</v>
      </c>
      <c r="F684" s="97" t="s">
        <v>2331</v>
      </c>
      <c r="G684" s="98">
        <v>32</v>
      </c>
      <c r="H684" s="98">
        <v>3.7</v>
      </c>
      <c r="I684" s="98">
        <v>3.7</v>
      </c>
      <c r="J684" s="99">
        <v>0.43</v>
      </c>
      <c r="K684" s="99">
        <v>0.77</v>
      </c>
      <c r="L684" s="100">
        <v>-1.87</v>
      </c>
      <c r="M684" s="101">
        <v>43282</v>
      </c>
      <c r="N684" s="100">
        <v>-1.87</v>
      </c>
      <c r="O684" s="97" t="s">
        <v>2492</v>
      </c>
      <c r="P684" s="97" t="s">
        <v>2331</v>
      </c>
      <c r="Q684" s="102"/>
      <c r="R684" s="100">
        <v>-2.4700000000000002</v>
      </c>
      <c r="S684" s="102"/>
      <c r="T684" s="103">
        <v>2</v>
      </c>
      <c r="U684" s="103">
        <v>2</v>
      </c>
      <c r="V684" s="104">
        <v>0.5</v>
      </c>
      <c r="W684" s="105">
        <v>0.15</v>
      </c>
      <c r="X684" s="106">
        <v>16</v>
      </c>
      <c r="Y684" s="104">
        <v>0.4</v>
      </c>
      <c r="Z684" s="105">
        <v>0.1</v>
      </c>
      <c r="AA684" s="106">
        <v>13</v>
      </c>
    </row>
    <row r="685" spans="1:27" ht="15.75" customHeight="1" x14ac:dyDescent="0.25">
      <c r="A685" s="96" t="s">
        <v>2490</v>
      </c>
      <c r="B685" s="96" t="s">
        <v>2501</v>
      </c>
      <c r="C685" s="96" t="s">
        <v>2332</v>
      </c>
      <c r="F685" s="97" t="s">
        <v>2332</v>
      </c>
      <c r="G685" s="98">
        <v>32.5</v>
      </c>
      <c r="H685" s="98">
        <v>3.3</v>
      </c>
      <c r="I685" s="98">
        <v>3.3</v>
      </c>
      <c r="J685" s="99">
        <v>0.47</v>
      </c>
      <c r="K685" s="99">
        <v>0.8</v>
      </c>
      <c r="L685" s="100">
        <v>-1.87</v>
      </c>
      <c r="M685" s="101">
        <v>43282</v>
      </c>
      <c r="N685" s="100">
        <v>-1.87</v>
      </c>
      <c r="O685" s="97" t="s">
        <v>2492</v>
      </c>
      <c r="P685" s="97" t="s">
        <v>2332</v>
      </c>
      <c r="Q685" s="102"/>
      <c r="R685" s="100">
        <v>-2.4700000000000002</v>
      </c>
      <c r="S685" s="102"/>
      <c r="T685" s="103">
        <v>2</v>
      </c>
      <c r="U685" s="103">
        <v>2</v>
      </c>
      <c r="V685" s="104">
        <v>0.5</v>
      </c>
      <c r="W685" s="105">
        <v>0.15</v>
      </c>
      <c r="X685" s="106">
        <v>16</v>
      </c>
      <c r="Y685" s="104">
        <v>0.2</v>
      </c>
      <c r="Z685" s="105">
        <v>0.06</v>
      </c>
      <c r="AA685" s="106">
        <v>7</v>
      </c>
    </row>
    <row r="686" spans="1:27" ht="15.75" customHeight="1" x14ac:dyDescent="0.25">
      <c r="A686" s="96" t="s">
        <v>2490</v>
      </c>
      <c r="B686" s="96" t="s">
        <v>2501</v>
      </c>
      <c r="C686" s="96" t="s">
        <v>2335</v>
      </c>
      <c r="F686" s="97" t="s">
        <v>2335</v>
      </c>
      <c r="G686" s="98">
        <v>16</v>
      </c>
      <c r="H686" s="98">
        <v>15.5</v>
      </c>
      <c r="I686" s="98">
        <v>15.5</v>
      </c>
      <c r="J686" s="99">
        <v>0.59</v>
      </c>
      <c r="K686" s="99">
        <v>0.96</v>
      </c>
      <c r="L686" s="100">
        <v>-1.3</v>
      </c>
      <c r="M686" s="101">
        <v>43282</v>
      </c>
      <c r="N686" s="100">
        <v>-1.3</v>
      </c>
      <c r="O686" s="97" t="s">
        <v>2492</v>
      </c>
      <c r="P686" s="97" t="s">
        <v>2335</v>
      </c>
      <c r="Q686" s="102"/>
      <c r="R686" s="100">
        <v>-1.72</v>
      </c>
      <c r="S686" s="102"/>
      <c r="T686" s="103">
        <v>3</v>
      </c>
      <c r="U686" s="103">
        <v>3</v>
      </c>
      <c r="V686" s="104">
        <v>4.5</v>
      </c>
      <c r="W686" s="105">
        <v>0.28999999999999998</v>
      </c>
      <c r="X686" s="106">
        <v>72</v>
      </c>
      <c r="Y686" s="104">
        <v>0.1</v>
      </c>
      <c r="Z686" s="105">
        <v>0</v>
      </c>
      <c r="AA686" s="106">
        <v>2</v>
      </c>
    </row>
    <row r="687" spans="1:27" ht="15.75" customHeight="1" x14ac:dyDescent="0.25">
      <c r="A687" s="96" t="s">
        <v>2490</v>
      </c>
      <c r="B687" s="96" t="s">
        <v>2501</v>
      </c>
      <c r="C687" s="96" t="s">
        <v>2336</v>
      </c>
      <c r="F687" s="97" t="s">
        <v>2336</v>
      </c>
      <c r="G687" s="98">
        <v>23</v>
      </c>
      <c r="H687" s="98">
        <v>3.8</v>
      </c>
      <c r="I687" s="98">
        <v>3.8</v>
      </c>
      <c r="J687" s="99">
        <v>0.5</v>
      </c>
      <c r="K687" s="99">
        <v>0.78</v>
      </c>
      <c r="L687" s="100">
        <v>-1.3</v>
      </c>
      <c r="M687" s="101">
        <v>43282</v>
      </c>
      <c r="N687" s="100">
        <v>-1.3</v>
      </c>
      <c r="O687" s="97" t="s">
        <v>2492</v>
      </c>
      <c r="P687" s="97" t="s">
        <v>2336</v>
      </c>
      <c r="Q687" s="102"/>
      <c r="R687" s="100">
        <v>-1.72</v>
      </c>
      <c r="S687" s="102"/>
      <c r="T687" s="103">
        <v>3</v>
      </c>
      <c r="U687" s="103">
        <v>3</v>
      </c>
      <c r="V687" s="104">
        <v>0.6</v>
      </c>
      <c r="W687" s="105">
        <v>0.15</v>
      </c>
      <c r="X687" s="106">
        <v>14</v>
      </c>
      <c r="Y687" s="104">
        <v>0</v>
      </c>
      <c r="Z687" s="105">
        <v>0</v>
      </c>
      <c r="AA687" s="106">
        <v>0</v>
      </c>
    </row>
    <row r="688" spans="1:27" ht="15.75" customHeight="1" x14ac:dyDescent="0.25">
      <c r="A688" s="96" t="s">
        <v>2490</v>
      </c>
      <c r="B688" s="96" t="s">
        <v>2501</v>
      </c>
      <c r="C688" s="96" t="s">
        <v>2337</v>
      </c>
      <c r="F688" s="97" t="s">
        <v>2337</v>
      </c>
      <c r="G688" s="98">
        <v>21</v>
      </c>
      <c r="H688" s="98">
        <v>4.3</v>
      </c>
      <c r="I688" s="98">
        <v>4.3</v>
      </c>
      <c r="J688" s="99">
        <v>0.57999999999999996</v>
      </c>
      <c r="K688" s="99">
        <v>0.76</v>
      </c>
      <c r="L688" s="100">
        <v>-1.3</v>
      </c>
      <c r="M688" s="101">
        <v>43282</v>
      </c>
      <c r="N688" s="100">
        <v>-1.3</v>
      </c>
      <c r="O688" s="97" t="s">
        <v>2492</v>
      </c>
      <c r="P688" s="97" t="s">
        <v>2337</v>
      </c>
      <c r="Q688" s="102"/>
      <c r="R688" s="100">
        <v>-1.72</v>
      </c>
      <c r="S688" s="102"/>
      <c r="T688" s="103">
        <v>3</v>
      </c>
      <c r="U688" s="103">
        <v>3</v>
      </c>
      <c r="V688" s="104">
        <v>0.7</v>
      </c>
      <c r="W688" s="105">
        <v>0.16</v>
      </c>
      <c r="X688" s="106">
        <v>15</v>
      </c>
      <c r="Y688" s="104">
        <v>0</v>
      </c>
      <c r="Z688" s="105">
        <v>0</v>
      </c>
      <c r="AA688" s="106">
        <v>0</v>
      </c>
    </row>
    <row r="689" spans="1:27" ht="15.75" customHeight="1" x14ac:dyDescent="0.25">
      <c r="A689" s="96" t="s">
        <v>2490</v>
      </c>
      <c r="B689" s="96" t="s">
        <v>2501</v>
      </c>
      <c r="C689" s="96" t="s">
        <v>2338</v>
      </c>
      <c r="F689" s="97" t="s">
        <v>2338</v>
      </c>
      <c r="G689" s="98">
        <v>33</v>
      </c>
      <c r="H689" s="98">
        <v>3.3</v>
      </c>
      <c r="I689" s="98">
        <v>3.3</v>
      </c>
      <c r="J689" s="99">
        <v>0.42</v>
      </c>
      <c r="K689" s="99">
        <v>0.71</v>
      </c>
      <c r="L689" s="100">
        <v>-1.3</v>
      </c>
      <c r="M689" s="101">
        <v>43282</v>
      </c>
      <c r="N689" s="100">
        <v>-1.3</v>
      </c>
      <c r="O689" s="97" t="s">
        <v>2492</v>
      </c>
      <c r="P689" s="97" t="s">
        <v>2338</v>
      </c>
      <c r="Q689" s="102"/>
      <c r="R689" s="100">
        <v>-1.72</v>
      </c>
      <c r="S689" s="102"/>
      <c r="T689" s="103">
        <v>3</v>
      </c>
      <c r="U689" s="103">
        <v>3</v>
      </c>
      <c r="V689" s="104">
        <v>0.6</v>
      </c>
      <c r="W689" s="105">
        <v>0.17</v>
      </c>
      <c r="X689" s="106">
        <v>20</v>
      </c>
      <c r="Y689" s="104">
        <v>0</v>
      </c>
      <c r="Z689" s="105">
        <v>0</v>
      </c>
      <c r="AA689" s="106">
        <v>0</v>
      </c>
    </row>
    <row r="690" spans="1:27" ht="15.75" customHeight="1" x14ac:dyDescent="0.25">
      <c r="A690" s="96" t="s">
        <v>2490</v>
      </c>
      <c r="B690" s="96" t="s">
        <v>2501</v>
      </c>
      <c r="C690" s="96" t="s">
        <v>2339</v>
      </c>
      <c r="F690" s="97" t="s">
        <v>2339</v>
      </c>
      <c r="G690" s="98">
        <v>19.5</v>
      </c>
      <c r="H690" s="98">
        <v>5.6</v>
      </c>
      <c r="I690" s="98">
        <v>5.6</v>
      </c>
      <c r="J690" s="99">
        <v>0.48</v>
      </c>
      <c r="K690" s="99">
        <v>0.79</v>
      </c>
      <c r="L690" s="100">
        <v>-1.23</v>
      </c>
      <c r="M690" s="101">
        <v>43282</v>
      </c>
      <c r="N690" s="100">
        <v>-1.23</v>
      </c>
      <c r="O690" s="97" t="s">
        <v>2492</v>
      </c>
      <c r="P690" s="97" t="s">
        <v>2339</v>
      </c>
      <c r="Q690" s="102"/>
      <c r="R690" s="100">
        <v>-1.72</v>
      </c>
      <c r="S690" s="102"/>
      <c r="T690" s="103">
        <v>3</v>
      </c>
      <c r="U690" s="103">
        <v>3</v>
      </c>
      <c r="V690" s="104">
        <v>1</v>
      </c>
      <c r="W690" s="105">
        <v>0.18</v>
      </c>
      <c r="X690" s="106">
        <v>20</v>
      </c>
      <c r="Y690" s="104">
        <v>0.2</v>
      </c>
      <c r="Z690" s="105">
        <v>0.03</v>
      </c>
      <c r="AA690" s="106">
        <v>4</v>
      </c>
    </row>
    <row r="691" spans="1:27" ht="15.75" customHeight="1" x14ac:dyDescent="0.25">
      <c r="A691" s="96" t="s">
        <v>2490</v>
      </c>
      <c r="B691" s="96" t="s">
        <v>2501</v>
      </c>
      <c r="C691" s="96" t="s">
        <v>2340</v>
      </c>
      <c r="F691" s="97" t="s">
        <v>2340</v>
      </c>
      <c r="G691" s="98">
        <v>20</v>
      </c>
      <c r="H691" s="98">
        <v>5.5</v>
      </c>
      <c r="I691" s="98">
        <v>5.5</v>
      </c>
      <c r="J691" s="99">
        <v>0.45</v>
      </c>
      <c r="K691" s="99">
        <v>0.76</v>
      </c>
      <c r="L691" s="100">
        <v>-1.23</v>
      </c>
      <c r="M691" s="101">
        <v>43282</v>
      </c>
      <c r="N691" s="100">
        <v>-1.23</v>
      </c>
      <c r="O691" s="97" t="s">
        <v>2492</v>
      </c>
      <c r="P691" s="97" t="s">
        <v>2340</v>
      </c>
      <c r="Q691" s="102"/>
      <c r="R691" s="100">
        <v>-1.72</v>
      </c>
      <c r="S691" s="102"/>
      <c r="T691" s="103">
        <v>3</v>
      </c>
      <c r="U691" s="103">
        <v>3</v>
      </c>
      <c r="V691" s="104">
        <v>1.3</v>
      </c>
      <c r="W691" s="105">
        <v>0.24</v>
      </c>
      <c r="X691" s="106">
        <v>26</v>
      </c>
      <c r="Y691" s="104">
        <v>0.2</v>
      </c>
      <c r="Z691" s="105">
        <v>0.04</v>
      </c>
      <c r="AA691" s="106">
        <v>4</v>
      </c>
    </row>
    <row r="692" spans="1:27" ht="15.75" customHeight="1" x14ac:dyDescent="0.25">
      <c r="A692" s="96" t="s">
        <v>2490</v>
      </c>
      <c r="B692" s="96" t="s">
        <v>2501</v>
      </c>
      <c r="C692" s="96" t="s">
        <v>2341</v>
      </c>
      <c r="F692" s="97" t="s">
        <v>2341</v>
      </c>
      <c r="G692" s="98">
        <v>20</v>
      </c>
      <c r="H692" s="98">
        <v>5.2</v>
      </c>
      <c r="I692" s="98">
        <v>5.2</v>
      </c>
      <c r="J692" s="99">
        <v>0.45</v>
      </c>
      <c r="K692" s="99">
        <v>0.68</v>
      </c>
      <c r="L692" s="100">
        <v>-1.23</v>
      </c>
      <c r="M692" s="101">
        <v>43282</v>
      </c>
      <c r="N692" s="100">
        <v>-1.23</v>
      </c>
      <c r="O692" s="97" t="s">
        <v>2492</v>
      </c>
      <c r="P692" s="97" t="s">
        <v>2341</v>
      </c>
      <c r="Q692" s="102"/>
      <c r="R692" s="100">
        <v>-1.72</v>
      </c>
      <c r="S692" s="102"/>
      <c r="T692" s="103">
        <v>3</v>
      </c>
      <c r="U692" s="103">
        <v>3</v>
      </c>
      <c r="V692" s="104">
        <v>0.8</v>
      </c>
      <c r="W692" s="105">
        <v>0.16</v>
      </c>
      <c r="X692" s="106">
        <v>16</v>
      </c>
      <c r="Y692" s="104">
        <v>0.3</v>
      </c>
      <c r="Z692" s="105">
        <v>0.06</v>
      </c>
      <c r="AA692" s="106">
        <v>6</v>
      </c>
    </row>
    <row r="693" spans="1:27" ht="15.75" customHeight="1" x14ac:dyDescent="0.25">
      <c r="A693" s="96" t="s">
        <v>2490</v>
      </c>
      <c r="B693" s="96" t="s">
        <v>2501</v>
      </c>
      <c r="C693" s="96" t="s">
        <v>2342</v>
      </c>
      <c r="F693" s="97" t="s">
        <v>2342</v>
      </c>
      <c r="G693" s="98">
        <v>22.5</v>
      </c>
      <c r="H693" s="98">
        <v>4.4000000000000004</v>
      </c>
      <c r="I693" s="98">
        <v>4.4000000000000004</v>
      </c>
      <c r="J693" s="99">
        <v>0.41</v>
      </c>
      <c r="K693" s="99">
        <v>0.7</v>
      </c>
      <c r="L693" s="100">
        <v>-1.23</v>
      </c>
      <c r="M693" s="101">
        <v>43282</v>
      </c>
      <c r="N693" s="100">
        <v>-1.23</v>
      </c>
      <c r="O693" s="97" t="s">
        <v>2492</v>
      </c>
      <c r="P693" s="97" t="s">
        <v>2342</v>
      </c>
      <c r="Q693" s="102"/>
      <c r="R693" s="100">
        <v>-1.72</v>
      </c>
      <c r="S693" s="102"/>
      <c r="T693" s="103">
        <v>3</v>
      </c>
      <c r="U693" s="103">
        <v>3</v>
      </c>
      <c r="V693" s="104">
        <v>0.6</v>
      </c>
      <c r="W693" s="105">
        <v>0.13</v>
      </c>
      <c r="X693" s="106">
        <v>14</v>
      </c>
      <c r="Y693" s="104">
        <v>0.2</v>
      </c>
      <c r="Z693" s="105">
        <v>0.05</v>
      </c>
      <c r="AA693" s="106">
        <v>5</v>
      </c>
    </row>
    <row r="694" spans="1:27" ht="15.75" customHeight="1" x14ac:dyDescent="0.25">
      <c r="A694" s="96" t="s">
        <v>2490</v>
      </c>
      <c r="B694" s="96" t="s">
        <v>2501</v>
      </c>
      <c r="C694" s="96" t="s">
        <v>2317</v>
      </c>
      <c r="F694" s="97" t="s">
        <v>2317</v>
      </c>
      <c r="G694" s="98">
        <v>36</v>
      </c>
      <c r="H694" s="98">
        <v>2.8</v>
      </c>
      <c r="I694" s="98">
        <v>2.8</v>
      </c>
      <c r="J694" s="99">
        <v>0.35</v>
      </c>
      <c r="K694" s="99">
        <v>0.73</v>
      </c>
      <c r="L694" s="100">
        <v>-1.23</v>
      </c>
      <c r="M694" s="101">
        <v>43282</v>
      </c>
      <c r="N694" s="100">
        <v>-1.23</v>
      </c>
      <c r="O694" s="97" t="s">
        <v>2492</v>
      </c>
      <c r="P694" s="97" t="s">
        <v>2317</v>
      </c>
      <c r="Q694" s="102"/>
      <c r="R694" s="100">
        <v>-1.57</v>
      </c>
      <c r="S694" s="102"/>
      <c r="T694" s="103">
        <v>2</v>
      </c>
      <c r="U694" s="103">
        <v>2</v>
      </c>
      <c r="V694" s="104">
        <v>0.5</v>
      </c>
      <c r="W694" s="105">
        <v>0.18</v>
      </c>
      <c r="X694" s="106">
        <v>18</v>
      </c>
      <c r="Y694" s="104">
        <v>0.1</v>
      </c>
      <c r="Z694" s="105">
        <v>0.03</v>
      </c>
      <c r="AA694" s="106">
        <v>4</v>
      </c>
    </row>
    <row r="695" spans="1:27" ht="15.75" customHeight="1" x14ac:dyDescent="0.25">
      <c r="A695" s="96" t="s">
        <v>2490</v>
      </c>
      <c r="B695" s="96" t="s">
        <v>2501</v>
      </c>
      <c r="C695" s="96" t="s">
        <v>2303</v>
      </c>
      <c r="F695" s="97" t="s">
        <v>2303</v>
      </c>
      <c r="G695" s="98">
        <v>28.5</v>
      </c>
      <c r="H695" s="98">
        <v>9.3000000000000007</v>
      </c>
      <c r="I695" s="98">
        <v>9.3000000000000007</v>
      </c>
      <c r="J695" s="99">
        <v>0.5</v>
      </c>
      <c r="K695" s="99">
        <v>0.77</v>
      </c>
      <c r="L695" s="100">
        <v>-1.23</v>
      </c>
      <c r="M695" s="101">
        <v>43282</v>
      </c>
      <c r="N695" s="100">
        <v>-1.23</v>
      </c>
      <c r="O695" s="97" t="s">
        <v>2492</v>
      </c>
      <c r="P695" s="97" t="s">
        <v>2303</v>
      </c>
      <c r="Q695" s="102"/>
      <c r="R695" s="100">
        <v>-1.72</v>
      </c>
      <c r="S695" s="102"/>
      <c r="T695" s="103">
        <v>3</v>
      </c>
      <c r="U695" s="103">
        <v>3</v>
      </c>
      <c r="V695" s="104">
        <v>2.1</v>
      </c>
      <c r="W695" s="105">
        <v>0.23</v>
      </c>
      <c r="X695" s="106">
        <v>60</v>
      </c>
      <c r="Y695" s="104">
        <v>0.8</v>
      </c>
      <c r="Z695" s="105">
        <v>0.09</v>
      </c>
      <c r="AA695" s="106">
        <v>23</v>
      </c>
    </row>
    <row r="696" spans="1:27" ht="15.75" customHeight="1" x14ac:dyDescent="0.25">
      <c r="A696" s="96" t="s">
        <v>2490</v>
      </c>
      <c r="B696" s="96" t="s">
        <v>2501</v>
      </c>
      <c r="C696" s="96" t="s">
        <v>2304</v>
      </c>
      <c r="F696" s="97" t="s">
        <v>2304</v>
      </c>
      <c r="G696" s="98">
        <v>45.5</v>
      </c>
      <c r="H696" s="98">
        <v>3.4</v>
      </c>
      <c r="I696" s="98">
        <v>3.4</v>
      </c>
      <c r="J696" s="99">
        <v>0.4</v>
      </c>
      <c r="K696" s="99">
        <v>0.7</v>
      </c>
      <c r="L696" s="100">
        <v>-1.23</v>
      </c>
      <c r="M696" s="101">
        <v>43282</v>
      </c>
      <c r="N696" s="100">
        <v>-1.23</v>
      </c>
      <c r="O696" s="97" t="s">
        <v>2492</v>
      </c>
      <c r="P696" s="97" t="s">
        <v>2304</v>
      </c>
      <c r="Q696" s="102"/>
      <c r="R696" s="100">
        <v>-1.72</v>
      </c>
      <c r="S696" s="102"/>
      <c r="T696" s="103">
        <v>3</v>
      </c>
      <c r="U696" s="103">
        <v>3</v>
      </c>
      <c r="V696" s="104">
        <v>0.5</v>
      </c>
      <c r="W696" s="105">
        <v>0.15</v>
      </c>
      <c r="X696" s="106">
        <v>23</v>
      </c>
      <c r="Y696" s="104">
        <v>0.1</v>
      </c>
      <c r="Z696" s="105">
        <v>0.02</v>
      </c>
      <c r="AA696" s="106">
        <v>5</v>
      </c>
    </row>
    <row r="697" spans="1:27" ht="15.75" customHeight="1" x14ac:dyDescent="0.25">
      <c r="A697" s="96" t="s">
        <v>2490</v>
      </c>
      <c r="B697" s="96" t="s">
        <v>2501</v>
      </c>
      <c r="C697" s="96" t="s">
        <v>2316</v>
      </c>
      <c r="F697" s="97" t="s">
        <v>2316</v>
      </c>
      <c r="G697" s="98">
        <v>14</v>
      </c>
      <c r="H697" s="98">
        <v>2.7</v>
      </c>
      <c r="I697" s="98">
        <v>2.7</v>
      </c>
      <c r="J697" s="99">
        <v>0.33</v>
      </c>
      <c r="K697" s="99">
        <v>0.62</v>
      </c>
      <c r="L697" s="100">
        <v>-1.23</v>
      </c>
      <c r="M697" s="101">
        <v>43282</v>
      </c>
      <c r="N697" s="100">
        <v>-1.23</v>
      </c>
      <c r="O697" s="97" t="s">
        <v>2492</v>
      </c>
      <c r="P697" s="97" t="s">
        <v>2316</v>
      </c>
      <c r="Q697" s="102"/>
      <c r="R697" s="100">
        <v>-1.57</v>
      </c>
      <c r="S697" s="102"/>
      <c r="T697" s="103">
        <v>2</v>
      </c>
      <c r="U697" s="103">
        <v>2</v>
      </c>
      <c r="V697" s="104">
        <v>0.5</v>
      </c>
      <c r="W697" s="105">
        <v>0.19</v>
      </c>
      <c r="X697" s="106">
        <v>7</v>
      </c>
      <c r="Y697" s="104">
        <v>0.1</v>
      </c>
      <c r="Z697" s="105">
        <v>0.02</v>
      </c>
      <c r="AA697" s="106">
        <v>1</v>
      </c>
    </row>
    <row r="698" spans="1:27" ht="15.75" customHeight="1" x14ac:dyDescent="0.25">
      <c r="A698" s="96" t="s">
        <v>2490</v>
      </c>
      <c r="B698" s="96" t="s">
        <v>2501</v>
      </c>
      <c r="C698" s="96" t="s">
        <v>2311</v>
      </c>
      <c r="F698" s="97" t="s">
        <v>2311</v>
      </c>
      <c r="G698" s="98">
        <v>43</v>
      </c>
      <c r="H698" s="98">
        <v>3.3</v>
      </c>
      <c r="I698" s="98">
        <v>3.3</v>
      </c>
      <c r="J698" s="99">
        <v>0.44</v>
      </c>
      <c r="K698" s="99">
        <v>0.88</v>
      </c>
      <c r="L698" s="100">
        <v>-1.23</v>
      </c>
      <c r="M698" s="101">
        <v>43282</v>
      </c>
      <c r="N698" s="100">
        <v>-1.23</v>
      </c>
      <c r="O698" s="97" t="s">
        <v>2492</v>
      </c>
      <c r="P698" s="97" t="s">
        <v>2311</v>
      </c>
      <c r="Q698" s="102"/>
      <c r="R698" s="100">
        <v>-1.72</v>
      </c>
      <c r="S698" s="102"/>
      <c r="T698" s="103">
        <v>2</v>
      </c>
      <c r="U698" s="103">
        <v>2</v>
      </c>
      <c r="V698" s="104">
        <v>0.8</v>
      </c>
      <c r="W698" s="105">
        <v>0.25</v>
      </c>
      <c r="X698" s="106">
        <v>34</v>
      </c>
      <c r="Y698" s="104">
        <v>0.2</v>
      </c>
      <c r="Z698" s="105">
        <v>0.05</v>
      </c>
      <c r="AA698" s="106">
        <v>9</v>
      </c>
    </row>
    <row r="699" spans="1:27" ht="15.75" customHeight="1" x14ac:dyDescent="0.25">
      <c r="A699" s="96" t="s">
        <v>2490</v>
      </c>
      <c r="B699" s="96" t="s">
        <v>2501</v>
      </c>
      <c r="C699" s="96" t="s">
        <v>2312</v>
      </c>
      <c r="F699" s="97" t="s">
        <v>2312</v>
      </c>
      <c r="G699" s="98">
        <v>49.5</v>
      </c>
      <c r="H699" s="98">
        <v>3.4</v>
      </c>
      <c r="I699" s="98">
        <v>3.4</v>
      </c>
      <c r="J699" s="99">
        <v>0.45</v>
      </c>
      <c r="K699" s="99">
        <v>0.83</v>
      </c>
      <c r="L699" s="100">
        <v>-1.23</v>
      </c>
      <c r="M699" s="101">
        <v>43282</v>
      </c>
      <c r="N699" s="100">
        <v>-1.23</v>
      </c>
      <c r="O699" s="97" t="s">
        <v>2492</v>
      </c>
      <c r="P699" s="97" t="s">
        <v>2312</v>
      </c>
      <c r="Q699" s="102"/>
      <c r="R699" s="100">
        <v>-1.72</v>
      </c>
      <c r="S699" s="102"/>
      <c r="T699" s="103">
        <v>2</v>
      </c>
      <c r="U699" s="103">
        <v>2</v>
      </c>
      <c r="V699" s="104">
        <v>0.6</v>
      </c>
      <c r="W699" s="105">
        <v>0.19</v>
      </c>
      <c r="X699" s="106">
        <v>30</v>
      </c>
      <c r="Y699" s="104">
        <v>0.1</v>
      </c>
      <c r="Z699" s="105">
        <v>0.04</v>
      </c>
      <c r="AA699" s="106">
        <v>5</v>
      </c>
    </row>
    <row r="700" spans="1:27" ht="15.75" customHeight="1" x14ac:dyDescent="0.25">
      <c r="A700" s="96" t="s">
        <v>2490</v>
      </c>
      <c r="B700" s="96" t="s">
        <v>2501</v>
      </c>
      <c r="C700" s="96" t="s">
        <v>2333</v>
      </c>
      <c r="F700" s="97" t="s">
        <v>2333</v>
      </c>
      <c r="G700" s="98">
        <v>12.5</v>
      </c>
      <c r="H700" s="98">
        <v>2.6</v>
      </c>
      <c r="I700" s="98">
        <v>2.6</v>
      </c>
      <c r="J700" s="99">
        <v>0.24</v>
      </c>
      <c r="K700" s="99">
        <v>0.6</v>
      </c>
      <c r="L700" s="100">
        <v>-1.23</v>
      </c>
      <c r="M700" s="101">
        <v>43282</v>
      </c>
      <c r="N700" s="100">
        <v>-1.23</v>
      </c>
      <c r="O700" s="97" t="s">
        <v>2492</v>
      </c>
      <c r="P700" s="97" t="s">
        <v>2333</v>
      </c>
      <c r="Q700" s="102"/>
      <c r="R700" s="100">
        <v>-1.72</v>
      </c>
      <c r="S700" s="102"/>
      <c r="T700" s="103">
        <v>2</v>
      </c>
      <c r="U700" s="103">
        <v>2</v>
      </c>
      <c r="V700" s="104">
        <v>0.5</v>
      </c>
      <c r="W700" s="105">
        <v>0.2</v>
      </c>
      <c r="X700" s="106">
        <v>6</v>
      </c>
      <c r="Y700" s="104">
        <v>0.3</v>
      </c>
      <c r="Z700" s="105">
        <v>0.13</v>
      </c>
      <c r="AA700" s="106">
        <v>4</v>
      </c>
    </row>
    <row r="701" spans="1:27" ht="15.75" customHeight="1" x14ac:dyDescent="0.25">
      <c r="A701" s="96" t="s">
        <v>2490</v>
      </c>
      <c r="B701" s="96" t="s">
        <v>2501</v>
      </c>
      <c r="C701" s="96" t="s">
        <v>2334</v>
      </c>
      <c r="F701" s="97" t="s">
        <v>2334</v>
      </c>
      <c r="G701" s="98">
        <v>2.5</v>
      </c>
      <c r="H701" s="98">
        <v>5.6</v>
      </c>
      <c r="I701" s="98">
        <v>5.6</v>
      </c>
      <c r="J701" s="99">
        <v>0.63</v>
      </c>
      <c r="K701" s="99">
        <v>1.3</v>
      </c>
      <c r="L701" s="100">
        <v>-0.56999999999999995</v>
      </c>
      <c r="M701" s="101">
        <v>43282</v>
      </c>
      <c r="N701" s="100">
        <v>-0.56999999999999995</v>
      </c>
      <c r="O701" s="97" t="s">
        <v>2492</v>
      </c>
      <c r="P701" s="97" t="s">
        <v>2334</v>
      </c>
      <c r="Q701" s="102"/>
      <c r="R701" s="100">
        <v>-1.02</v>
      </c>
      <c r="S701" s="102"/>
      <c r="T701" s="103">
        <v>3</v>
      </c>
      <c r="U701" s="103">
        <v>3</v>
      </c>
      <c r="V701" s="104">
        <v>1.8</v>
      </c>
      <c r="W701" s="105">
        <v>0.33</v>
      </c>
      <c r="X701" s="106">
        <v>5</v>
      </c>
      <c r="Y701" s="104">
        <v>0.2</v>
      </c>
      <c r="Z701" s="105">
        <v>0.03</v>
      </c>
      <c r="AA701" s="106">
        <v>1</v>
      </c>
    </row>
    <row r="702" spans="1:27" ht="15.75" customHeight="1" x14ac:dyDescent="0.25">
      <c r="A702" s="96" t="s">
        <v>2490</v>
      </c>
      <c r="B702" s="96" t="s">
        <v>2501</v>
      </c>
      <c r="C702" s="96" t="s">
        <v>2294</v>
      </c>
      <c r="F702" s="97" t="s">
        <v>2294</v>
      </c>
      <c r="G702" s="98">
        <v>39</v>
      </c>
      <c r="H702" s="98">
        <v>9.1</v>
      </c>
      <c r="I702" s="98">
        <v>9.1</v>
      </c>
      <c r="J702" s="99">
        <v>0.57999999999999996</v>
      </c>
      <c r="K702" s="99">
        <v>1.02</v>
      </c>
      <c r="L702" s="100">
        <v>-0.56999999999999995</v>
      </c>
      <c r="M702" s="101">
        <v>43282</v>
      </c>
      <c r="N702" s="100">
        <v>-0.56999999999999995</v>
      </c>
      <c r="O702" s="97" t="s">
        <v>2492</v>
      </c>
      <c r="P702" s="97" t="s">
        <v>2294</v>
      </c>
      <c r="Q702" s="102"/>
      <c r="R702" s="100">
        <v>-1.02</v>
      </c>
      <c r="S702" s="102"/>
      <c r="T702" s="103">
        <v>3</v>
      </c>
      <c r="U702" s="103">
        <v>3</v>
      </c>
      <c r="V702" s="104">
        <v>3.2</v>
      </c>
      <c r="W702" s="105">
        <v>0.36</v>
      </c>
      <c r="X702" s="106">
        <v>125</v>
      </c>
      <c r="Y702" s="104">
        <v>0.1</v>
      </c>
      <c r="Z702" s="105">
        <v>0.01</v>
      </c>
      <c r="AA702" s="106">
        <v>4</v>
      </c>
    </row>
    <row r="703" spans="1:27" ht="15.75" customHeight="1" x14ac:dyDescent="0.25">
      <c r="A703" s="96" t="s">
        <v>2490</v>
      </c>
      <c r="B703" s="96" t="s">
        <v>2501</v>
      </c>
      <c r="C703" s="96" t="s">
        <v>2295</v>
      </c>
      <c r="F703" s="97" t="s">
        <v>2295</v>
      </c>
      <c r="G703" s="98">
        <v>14.5</v>
      </c>
      <c r="H703" s="98">
        <v>4</v>
      </c>
      <c r="I703" s="98">
        <v>4</v>
      </c>
      <c r="J703" s="99">
        <v>0.38</v>
      </c>
      <c r="K703" s="99">
        <v>0.88</v>
      </c>
      <c r="L703" s="100">
        <v>-0.56999999999999995</v>
      </c>
      <c r="M703" s="101">
        <v>43282</v>
      </c>
      <c r="N703" s="100">
        <v>-0.56999999999999995</v>
      </c>
      <c r="O703" s="97" t="s">
        <v>2492</v>
      </c>
      <c r="P703" s="97" t="s">
        <v>2295</v>
      </c>
      <c r="Q703" s="102"/>
      <c r="R703" s="100">
        <v>-1.02</v>
      </c>
      <c r="S703" s="102"/>
      <c r="T703" s="103">
        <v>3</v>
      </c>
      <c r="U703" s="103">
        <v>3</v>
      </c>
      <c r="V703" s="104">
        <v>1.1000000000000001</v>
      </c>
      <c r="W703" s="105">
        <v>0.28000000000000003</v>
      </c>
      <c r="X703" s="106">
        <v>16</v>
      </c>
      <c r="Y703" s="104">
        <v>0.2</v>
      </c>
      <c r="Z703" s="105">
        <v>0.05</v>
      </c>
      <c r="AA703" s="106">
        <v>3</v>
      </c>
    </row>
    <row r="704" spans="1:27" ht="15.75" customHeight="1" x14ac:dyDescent="0.25">
      <c r="A704" s="96" t="s">
        <v>2490</v>
      </c>
      <c r="B704" s="96" t="s">
        <v>2501</v>
      </c>
      <c r="C704" s="96" t="s">
        <v>2296</v>
      </c>
      <c r="F704" s="97" t="s">
        <v>2296</v>
      </c>
      <c r="G704" s="98">
        <v>41.5</v>
      </c>
      <c r="H704" s="98">
        <v>3.8</v>
      </c>
      <c r="I704" s="98">
        <v>3.8</v>
      </c>
      <c r="J704" s="99">
        <v>0.57999999999999996</v>
      </c>
      <c r="K704" s="99">
        <v>1.08</v>
      </c>
      <c r="L704" s="100">
        <v>-0.56999999999999995</v>
      </c>
      <c r="M704" s="101">
        <v>43282</v>
      </c>
      <c r="N704" s="100">
        <v>-0.56999999999999995</v>
      </c>
      <c r="O704" s="97" t="s">
        <v>2492</v>
      </c>
      <c r="P704" s="97" t="s">
        <v>2296</v>
      </c>
      <c r="Q704" s="102"/>
      <c r="R704" s="100">
        <v>-1.02</v>
      </c>
      <c r="S704" s="102"/>
      <c r="T704" s="103">
        <v>3</v>
      </c>
      <c r="U704" s="103">
        <v>3</v>
      </c>
      <c r="V704" s="104">
        <v>1</v>
      </c>
      <c r="W704" s="105">
        <v>0.27</v>
      </c>
      <c r="X704" s="106">
        <v>42</v>
      </c>
      <c r="Y704" s="104">
        <v>0</v>
      </c>
      <c r="Z704" s="105">
        <v>0</v>
      </c>
      <c r="AA704" s="106">
        <v>0</v>
      </c>
    </row>
    <row r="705" spans="1:27" ht="15.75" customHeight="1" x14ac:dyDescent="0.25">
      <c r="A705" s="96" t="s">
        <v>2490</v>
      </c>
      <c r="B705" s="96" t="s">
        <v>2501</v>
      </c>
      <c r="C705" s="96" t="s">
        <v>2297</v>
      </c>
      <c r="F705" s="97" t="s">
        <v>2297</v>
      </c>
      <c r="G705" s="98">
        <v>46.5</v>
      </c>
      <c r="H705" s="98">
        <v>3.5</v>
      </c>
      <c r="I705" s="98">
        <v>3.5</v>
      </c>
      <c r="J705" s="99">
        <v>0.59</v>
      </c>
      <c r="K705" s="99">
        <v>1.17</v>
      </c>
      <c r="L705" s="100">
        <v>-0.56999999999999995</v>
      </c>
      <c r="M705" s="101">
        <v>43282</v>
      </c>
      <c r="N705" s="100">
        <v>-0.56999999999999995</v>
      </c>
      <c r="O705" s="97" t="s">
        <v>2492</v>
      </c>
      <c r="P705" s="97" t="s">
        <v>2297</v>
      </c>
      <c r="Q705" s="102"/>
      <c r="R705" s="100">
        <v>-1.02</v>
      </c>
      <c r="S705" s="102"/>
      <c r="T705" s="103">
        <v>3</v>
      </c>
      <c r="U705" s="103">
        <v>3</v>
      </c>
      <c r="V705" s="104">
        <v>0.9</v>
      </c>
      <c r="W705" s="105">
        <v>0.25</v>
      </c>
      <c r="X705" s="106">
        <v>42</v>
      </c>
      <c r="Y705" s="104">
        <v>0</v>
      </c>
      <c r="Z705" s="105">
        <v>0</v>
      </c>
      <c r="AA705" s="106">
        <v>0</v>
      </c>
    </row>
    <row r="706" spans="1:27" ht="15.75" customHeight="1" x14ac:dyDescent="0.25">
      <c r="A706" s="96" t="s">
        <v>2490</v>
      </c>
      <c r="B706" s="96" t="s">
        <v>2501</v>
      </c>
      <c r="C706" s="96" t="s">
        <v>2326</v>
      </c>
      <c r="F706" s="97" t="s">
        <v>2326</v>
      </c>
      <c r="G706" s="98">
        <v>35</v>
      </c>
      <c r="H706" s="98">
        <v>4.5</v>
      </c>
      <c r="I706" s="98">
        <v>4.5</v>
      </c>
      <c r="J706" s="99">
        <v>0.33</v>
      </c>
      <c r="K706" s="99">
        <v>0.68</v>
      </c>
      <c r="L706" s="100">
        <v>-0.56999999999999995</v>
      </c>
      <c r="M706" s="101">
        <v>43282</v>
      </c>
      <c r="N706" s="100">
        <v>-0.56999999999999995</v>
      </c>
      <c r="O706" s="97" t="s">
        <v>2492</v>
      </c>
      <c r="P706" s="97" t="s">
        <v>2326</v>
      </c>
      <c r="Q706" s="102"/>
      <c r="R706" s="100">
        <v>-1.02</v>
      </c>
      <c r="S706" s="102"/>
      <c r="T706" s="103">
        <v>2</v>
      </c>
      <c r="U706" s="103">
        <v>2</v>
      </c>
      <c r="V706" s="104">
        <v>0.9</v>
      </c>
      <c r="W706" s="105">
        <v>0.21</v>
      </c>
      <c r="X706" s="106">
        <v>32</v>
      </c>
      <c r="Y706" s="104">
        <v>0.5</v>
      </c>
      <c r="Z706" s="105">
        <v>0.12</v>
      </c>
      <c r="AA706" s="106">
        <v>18</v>
      </c>
    </row>
    <row r="707" spans="1:27" ht="15.75" customHeight="1" x14ac:dyDescent="0.25">
      <c r="A707" s="96" t="s">
        <v>2490</v>
      </c>
      <c r="B707" s="96" t="s">
        <v>2501</v>
      </c>
      <c r="C707" s="96" t="s">
        <v>2327</v>
      </c>
      <c r="F707" s="97" t="s">
        <v>2327</v>
      </c>
      <c r="G707" s="98">
        <v>50</v>
      </c>
      <c r="H707" s="98">
        <v>3.7</v>
      </c>
      <c r="I707" s="98">
        <v>3.7</v>
      </c>
      <c r="J707" s="99">
        <v>0.36</v>
      </c>
      <c r="K707" s="99">
        <v>0.77</v>
      </c>
      <c r="L707" s="100">
        <v>-0.56999999999999995</v>
      </c>
      <c r="M707" s="101">
        <v>43282</v>
      </c>
      <c r="N707" s="100">
        <v>-0.56999999999999995</v>
      </c>
      <c r="O707" s="97" t="s">
        <v>2492</v>
      </c>
      <c r="P707" s="97" t="s">
        <v>2327</v>
      </c>
      <c r="Q707" s="102"/>
      <c r="R707" s="100">
        <v>-1.02</v>
      </c>
      <c r="S707" s="102"/>
      <c r="T707" s="103">
        <v>2</v>
      </c>
      <c r="U707" s="103">
        <v>2</v>
      </c>
      <c r="V707" s="104">
        <v>0.8</v>
      </c>
      <c r="W707" s="105">
        <v>0.21</v>
      </c>
      <c r="X707" s="106">
        <v>40</v>
      </c>
      <c r="Y707" s="104">
        <v>0.3</v>
      </c>
      <c r="Z707" s="105">
        <v>0.09</v>
      </c>
      <c r="AA707" s="106">
        <v>15</v>
      </c>
    </row>
    <row r="708" spans="1:27" ht="15.75" customHeight="1" x14ac:dyDescent="0.25">
      <c r="A708" s="96" t="s">
        <v>2490</v>
      </c>
      <c r="B708" s="96" t="s">
        <v>2501</v>
      </c>
      <c r="C708" s="96" t="s">
        <v>2328</v>
      </c>
      <c r="F708" s="97" t="s">
        <v>2328</v>
      </c>
      <c r="G708" s="98">
        <v>50</v>
      </c>
      <c r="H708" s="98">
        <v>3.4</v>
      </c>
      <c r="I708" s="98">
        <v>3.4</v>
      </c>
      <c r="J708" s="99">
        <v>0.3</v>
      </c>
      <c r="K708" s="99">
        <v>0.83</v>
      </c>
      <c r="L708" s="100">
        <v>-0.56999999999999995</v>
      </c>
      <c r="M708" s="101">
        <v>43282</v>
      </c>
      <c r="N708" s="100">
        <v>-0.56999999999999995</v>
      </c>
      <c r="O708" s="97" t="s">
        <v>2492</v>
      </c>
      <c r="P708" s="97" t="s">
        <v>2328</v>
      </c>
      <c r="Q708" s="102"/>
      <c r="R708" s="100">
        <v>-1.02</v>
      </c>
      <c r="S708" s="102"/>
      <c r="T708" s="103">
        <v>2</v>
      </c>
      <c r="U708" s="103">
        <v>2</v>
      </c>
      <c r="V708" s="104">
        <v>0.9</v>
      </c>
      <c r="W708" s="105">
        <v>0.28000000000000003</v>
      </c>
      <c r="X708" s="106">
        <v>45</v>
      </c>
      <c r="Y708" s="104">
        <v>0.3</v>
      </c>
      <c r="Z708" s="105">
        <v>0.1</v>
      </c>
      <c r="AA708" s="106">
        <v>15</v>
      </c>
    </row>
    <row r="709" spans="1:27" ht="15.75" customHeight="1" x14ac:dyDescent="0.25">
      <c r="A709" s="96" t="s">
        <v>2490</v>
      </c>
      <c r="B709" s="96" t="s">
        <v>2501</v>
      </c>
      <c r="C709" s="96" t="s">
        <v>2329</v>
      </c>
      <c r="F709" s="97" t="s">
        <v>2329</v>
      </c>
      <c r="G709" s="98">
        <v>50</v>
      </c>
      <c r="H709" s="98">
        <v>3.6</v>
      </c>
      <c r="I709" s="98">
        <v>3.6</v>
      </c>
      <c r="J709" s="99">
        <v>0.33</v>
      </c>
      <c r="K709" s="99">
        <v>0.9</v>
      </c>
      <c r="L709" s="100">
        <v>-0.56999999999999995</v>
      </c>
      <c r="M709" s="101">
        <v>43282</v>
      </c>
      <c r="N709" s="100">
        <v>-0.56999999999999995</v>
      </c>
      <c r="O709" s="97" t="s">
        <v>2492</v>
      </c>
      <c r="P709" s="97" t="s">
        <v>2329</v>
      </c>
      <c r="Q709" s="102"/>
      <c r="R709" s="100">
        <v>-1.02</v>
      </c>
      <c r="S709" s="102"/>
      <c r="T709" s="103">
        <v>2</v>
      </c>
      <c r="U709" s="103">
        <v>2</v>
      </c>
      <c r="V709" s="104">
        <v>1</v>
      </c>
      <c r="W709" s="105">
        <v>0.28000000000000003</v>
      </c>
      <c r="X709" s="106">
        <v>50</v>
      </c>
      <c r="Y709" s="104">
        <v>0.4</v>
      </c>
      <c r="Z709" s="105">
        <v>0.13</v>
      </c>
      <c r="AA709" s="106">
        <v>20</v>
      </c>
    </row>
    <row r="710" spans="1:27" ht="15.75" customHeight="1" x14ac:dyDescent="0.25">
      <c r="A710" s="96" t="s">
        <v>2490</v>
      </c>
      <c r="B710" s="96" t="s">
        <v>2501</v>
      </c>
      <c r="C710" s="96" t="s">
        <v>2330</v>
      </c>
      <c r="F710" s="97" t="s">
        <v>2330</v>
      </c>
      <c r="G710" s="98">
        <v>35</v>
      </c>
      <c r="H710" s="98">
        <v>3</v>
      </c>
      <c r="I710" s="98">
        <v>3</v>
      </c>
      <c r="J710" s="99">
        <v>0.37</v>
      </c>
      <c r="K710" s="99">
        <v>0.81</v>
      </c>
      <c r="L710" s="100">
        <v>-0.56999999999999995</v>
      </c>
      <c r="M710" s="101">
        <v>43282</v>
      </c>
      <c r="N710" s="100">
        <v>-0.56999999999999995</v>
      </c>
      <c r="O710" s="97" t="s">
        <v>2492</v>
      </c>
      <c r="P710" s="97" t="s">
        <v>2330</v>
      </c>
      <c r="Q710" s="102"/>
      <c r="R710" s="100">
        <v>-1.02</v>
      </c>
      <c r="S710" s="102"/>
      <c r="T710" s="103">
        <v>2</v>
      </c>
      <c r="U710" s="103">
        <v>2</v>
      </c>
      <c r="V710" s="104">
        <v>0.8</v>
      </c>
      <c r="W710" s="105">
        <v>0.27</v>
      </c>
      <c r="X710" s="106">
        <v>28</v>
      </c>
      <c r="Y710" s="104">
        <v>0.3</v>
      </c>
      <c r="Z710" s="105">
        <v>0.09</v>
      </c>
      <c r="AA710" s="106">
        <v>11</v>
      </c>
    </row>
    <row r="711" spans="1:27" ht="15.75" customHeight="1" x14ac:dyDescent="0.25">
      <c r="A711" s="96" t="s">
        <v>2490</v>
      </c>
      <c r="B711" s="96" t="s">
        <v>2501</v>
      </c>
      <c r="C711" s="96" t="s">
        <v>2292</v>
      </c>
      <c r="F711" s="97" t="s">
        <v>2292</v>
      </c>
      <c r="G711" s="98">
        <v>48.5</v>
      </c>
      <c r="H711" s="98">
        <v>2.8</v>
      </c>
      <c r="I711" s="98">
        <v>2.8</v>
      </c>
      <c r="J711" s="99">
        <v>0.38</v>
      </c>
      <c r="K711" s="99">
        <v>0.75</v>
      </c>
      <c r="L711" s="100">
        <v>-0.56999999999999995</v>
      </c>
      <c r="M711" s="101">
        <v>43282</v>
      </c>
      <c r="N711" s="100">
        <v>-0.56999999999999995</v>
      </c>
      <c r="O711" s="97" t="s">
        <v>2492</v>
      </c>
      <c r="P711" s="97" t="s">
        <v>2292</v>
      </c>
      <c r="Q711" s="102"/>
      <c r="R711" s="100">
        <v>-1.02</v>
      </c>
      <c r="S711" s="102"/>
      <c r="T711" s="103">
        <v>2</v>
      </c>
      <c r="U711" s="103">
        <v>2</v>
      </c>
      <c r="V711" s="104">
        <v>0.6</v>
      </c>
      <c r="W711" s="105">
        <v>0.23</v>
      </c>
      <c r="X711" s="106">
        <v>29</v>
      </c>
      <c r="Y711" s="104">
        <v>0.2</v>
      </c>
      <c r="Z711" s="105">
        <v>0.06</v>
      </c>
      <c r="AA711" s="106">
        <v>10</v>
      </c>
    </row>
    <row r="712" spans="1:27" ht="15.75" customHeight="1" x14ac:dyDescent="0.25">
      <c r="A712" s="96" t="s">
        <v>2490</v>
      </c>
      <c r="B712" s="96" t="s">
        <v>2501</v>
      </c>
      <c r="C712" s="96" t="s">
        <v>2293</v>
      </c>
      <c r="F712" s="97" t="s">
        <v>2293</v>
      </c>
      <c r="G712" s="98">
        <v>48.5</v>
      </c>
      <c r="H712" s="98">
        <v>3.4</v>
      </c>
      <c r="I712" s="98">
        <v>3.4</v>
      </c>
      <c r="J712" s="99">
        <v>0.59</v>
      </c>
      <c r="K712" s="99">
        <v>0.82</v>
      </c>
      <c r="L712" s="100">
        <v>-0.56999999999999995</v>
      </c>
      <c r="M712" s="101">
        <v>43282</v>
      </c>
      <c r="N712" s="100">
        <v>-0.56999999999999995</v>
      </c>
      <c r="O712" s="97" t="s">
        <v>2492</v>
      </c>
      <c r="P712" s="97" t="s">
        <v>2293</v>
      </c>
      <c r="Q712" s="102"/>
      <c r="R712" s="100">
        <v>-1.02</v>
      </c>
      <c r="S712" s="102"/>
      <c r="T712" s="103">
        <v>2</v>
      </c>
      <c r="U712" s="103">
        <v>2</v>
      </c>
      <c r="V712" s="104">
        <v>0.5</v>
      </c>
      <c r="W712" s="105">
        <v>0.15</v>
      </c>
      <c r="X712" s="106">
        <v>24</v>
      </c>
      <c r="Y712" s="104">
        <v>0</v>
      </c>
      <c r="Z712" s="105">
        <v>0.02</v>
      </c>
      <c r="AA712" s="106">
        <v>0</v>
      </c>
    </row>
    <row r="713" spans="1:27" ht="14.25" customHeight="1" x14ac:dyDescent="0.25">
      <c r="A713" s="96" t="s">
        <v>2490</v>
      </c>
      <c r="B713" s="96" t="s">
        <v>2501</v>
      </c>
      <c r="C713" s="96" t="s">
        <v>2502</v>
      </c>
      <c r="F713" s="110">
        <v>51</v>
      </c>
      <c r="G713" s="108">
        <v>1496.5</v>
      </c>
      <c r="H713" s="293"/>
      <c r="I713" s="293"/>
      <c r="J713" s="293"/>
      <c r="K713" s="293"/>
      <c r="L713" s="293"/>
      <c r="M713" s="293"/>
      <c r="N713" s="293"/>
      <c r="O713" s="293"/>
      <c r="P713" s="293"/>
      <c r="Q713" s="293"/>
      <c r="R713" s="293"/>
      <c r="S713" s="293"/>
      <c r="T713" s="293"/>
      <c r="U713" s="293"/>
      <c r="V713" s="293"/>
      <c r="W713" s="293"/>
      <c r="X713" s="109">
        <v>1204</v>
      </c>
      <c r="Y713" s="293"/>
      <c r="Z713" s="293"/>
      <c r="AA713" s="109">
        <v>225</v>
      </c>
    </row>
    <row r="714" spans="1:27" ht="13.8" customHeight="1" x14ac:dyDescent="0.25">
      <c r="A714" s="96" t="s">
        <v>2490</v>
      </c>
      <c r="B714" s="96" t="s">
        <v>2503</v>
      </c>
      <c r="C714" t="s">
        <v>1624</v>
      </c>
      <c r="E714" s="294" t="s">
        <v>2503</v>
      </c>
      <c r="F714" s="294"/>
      <c r="G714" s="294"/>
      <c r="H714" s="294"/>
      <c r="I714" s="294"/>
      <c r="J714" s="294"/>
      <c r="K714" s="294"/>
      <c r="L714" s="294"/>
      <c r="M714" s="294"/>
      <c r="N714" s="294"/>
      <c r="O714" s="294"/>
      <c r="P714" s="294"/>
      <c r="Q714" s="294"/>
      <c r="R714" s="294"/>
      <c r="S714" s="294"/>
      <c r="T714" s="294"/>
      <c r="U714" s="294"/>
      <c r="V714" s="294"/>
      <c r="W714" s="294"/>
      <c r="X714" s="294"/>
      <c r="Y714" s="294"/>
      <c r="Z714" s="294"/>
      <c r="AA714" s="294"/>
    </row>
    <row r="715" spans="1:27" ht="15.75" customHeight="1" x14ac:dyDescent="0.25">
      <c r="A715" s="96" t="s">
        <v>2490</v>
      </c>
      <c r="B715" s="96" t="s">
        <v>2503</v>
      </c>
      <c r="C715" s="96" t="s">
        <v>2389</v>
      </c>
      <c r="F715" s="97" t="s">
        <v>2389</v>
      </c>
      <c r="G715" s="98">
        <v>34</v>
      </c>
      <c r="H715" s="98">
        <v>5.7</v>
      </c>
      <c r="I715" s="98">
        <v>5.7</v>
      </c>
      <c r="J715" s="99">
        <v>0.4</v>
      </c>
      <c r="K715" s="99">
        <v>0.83</v>
      </c>
      <c r="L715" s="100">
        <v>-1.94</v>
      </c>
      <c r="M715" s="101">
        <v>43282</v>
      </c>
      <c r="N715" s="100">
        <v>-1.94</v>
      </c>
      <c r="O715" s="97" t="s">
        <v>2492</v>
      </c>
      <c r="P715" s="97" t="s">
        <v>2389</v>
      </c>
      <c r="Q715" s="102"/>
      <c r="R715" s="100">
        <v>-2.72</v>
      </c>
      <c r="S715" s="102"/>
      <c r="T715" s="103">
        <v>3</v>
      </c>
      <c r="U715" s="103">
        <v>3</v>
      </c>
      <c r="V715" s="104">
        <v>1.4</v>
      </c>
      <c r="W715" s="105">
        <v>0.24</v>
      </c>
      <c r="X715" s="106">
        <v>48</v>
      </c>
      <c r="Y715" s="104">
        <v>0.8</v>
      </c>
      <c r="Z715" s="105">
        <v>0.15</v>
      </c>
      <c r="AA715" s="106">
        <v>27</v>
      </c>
    </row>
    <row r="716" spans="1:27" ht="15.75" customHeight="1" x14ac:dyDescent="0.25">
      <c r="A716" s="96" t="s">
        <v>2490</v>
      </c>
      <c r="B716" s="96" t="s">
        <v>2503</v>
      </c>
      <c r="C716" s="96" t="s">
        <v>2390</v>
      </c>
      <c r="F716" s="97" t="s">
        <v>2390</v>
      </c>
      <c r="G716" s="98">
        <v>39</v>
      </c>
      <c r="H716" s="98">
        <v>6.1</v>
      </c>
      <c r="I716" s="98">
        <v>6.1</v>
      </c>
      <c r="J716" s="99">
        <v>0.77</v>
      </c>
      <c r="K716" s="99">
        <v>1.0900000000000001</v>
      </c>
      <c r="L716" s="100">
        <v>-1.94</v>
      </c>
      <c r="M716" s="101">
        <v>43282</v>
      </c>
      <c r="N716" s="100">
        <v>-1.94</v>
      </c>
      <c r="O716" s="97" t="s">
        <v>2492</v>
      </c>
      <c r="P716" s="97" t="s">
        <v>2390</v>
      </c>
      <c r="Q716" s="102"/>
      <c r="R716" s="100">
        <v>-2.72</v>
      </c>
      <c r="S716" s="102"/>
      <c r="T716" s="103">
        <v>3</v>
      </c>
      <c r="U716" s="103">
        <v>3</v>
      </c>
      <c r="V716" s="104">
        <v>1.2</v>
      </c>
      <c r="W716" s="105">
        <v>0.2</v>
      </c>
      <c r="X716" s="106">
        <v>47</v>
      </c>
      <c r="Y716" s="104">
        <v>0.2</v>
      </c>
      <c r="Z716" s="105">
        <v>0.03</v>
      </c>
      <c r="AA716" s="106">
        <v>8</v>
      </c>
    </row>
    <row r="717" spans="1:27" ht="15.75" customHeight="1" x14ac:dyDescent="0.25">
      <c r="A717" s="96" t="s">
        <v>2490</v>
      </c>
      <c r="B717" s="96" t="s">
        <v>2503</v>
      </c>
      <c r="C717" s="96" t="s">
        <v>2391</v>
      </c>
      <c r="F717" s="97" t="s">
        <v>2391</v>
      </c>
      <c r="G717" s="98">
        <v>43.5</v>
      </c>
      <c r="H717" s="98">
        <v>6</v>
      </c>
      <c r="I717" s="98">
        <v>6</v>
      </c>
      <c r="J717" s="99">
        <v>0.8</v>
      </c>
      <c r="K717" s="99">
        <v>1.1299999999999999</v>
      </c>
      <c r="L717" s="100">
        <v>-1.94</v>
      </c>
      <c r="M717" s="101">
        <v>43282</v>
      </c>
      <c r="N717" s="100">
        <v>-1.94</v>
      </c>
      <c r="O717" s="97" t="s">
        <v>2492</v>
      </c>
      <c r="P717" s="97" t="s">
        <v>2391</v>
      </c>
      <c r="Q717" s="102"/>
      <c r="R717" s="100">
        <v>-2.72</v>
      </c>
      <c r="S717" s="102"/>
      <c r="T717" s="103">
        <v>3</v>
      </c>
      <c r="U717" s="103">
        <v>3</v>
      </c>
      <c r="V717" s="104">
        <v>1.1000000000000001</v>
      </c>
      <c r="W717" s="105">
        <v>0.19</v>
      </c>
      <c r="X717" s="106">
        <v>48</v>
      </c>
      <c r="Y717" s="104">
        <v>0</v>
      </c>
      <c r="Z717" s="105">
        <v>0.01</v>
      </c>
      <c r="AA717" s="106">
        <v>0</v>
      </c>
    </row>
    <row r="718" spans="1:27" ht="15.75" customHeight="1" x14ac:dyDescent="0.25">
      <c r="A718" s="96" t="s">
        <v>2490</v>
      </c>
      <c r="B718" s="96" t="s">
        <v>2503</v>
      </c>
      <c r="C718" s="96" t="s">
        <v>2412</v>
      </c>
      <c r="F718" s="97" t="s">
        <v>2412</v>
      </c>
      <c r="G718" s="98">
        <v>27</v>
      </c>
      <c r="H718" s="98">
        <v>5.4</v>
      </c>
      <c r="I718" s="98">
        <v>5.4</v>
      </c>
      <c r="J718" s="99">
        <v>0.74</v>
      </c>
      <c r="K718" s="99">
        <v>1.1000000000000001</v>
      </c>
      <c r="L718" s="100">
        <v>-1.94</v>
      </c>
      <c r="M718" s="101">
        <v>43282</v>
      </c>
      <c r="N718" s="100">
        <v>-1.94</v>
      </c>
      <c r="O718" s="97" t="s">
        <v>2492</v>
      </c>
      <c r="P718" s="97" t="s">
        <v>2412</v>
      </c>
      <c r="Q718" s="102"/>
      <c r="R718" s="100">
        <v>-2.72</v>
      </c>
      <c r="S718" s="102"/>
      <c r="T718" s="103">
        <v>3</v>
      </c>
      <c r="U718" s="103">
        <v>3</v>
      </c>
      <c r="V718" s="104">
        <v>1.1000000000000001</v>
      </c>
      <c r="W718" s="105">
        <v>0.21</v>
      </c>
      <c r="X718" s="106">
        <v>30</v>
      </c>
      <c r="Y718" s="104">
        <v>0.1</v>
      </c>
      <c r="Z718" s="105">
        <v>0.01</v>
      </c>
      <c r="AA718" s="106">
        <v>3</v>
      </c>
    </row>
    <row r="719" spans="1:27" ht="15.75" customHeight="1" x14ac:dyDescent="0.25">
      <c r="A719" s="96" t="s">
        <v>2490</v>
      </c>
      <c r="B719" s="96" t="s">
        <v>2503</v>
      </c>
      <c r="C719" s="96" t="s">
        <v>2413</v>
      </c>
      <c r="F719" s="97" t="s">
        <v>2413</v>
      </c>
      <c r="G719" s="98">
        <v>13</v>
      </c>
      <c r="H719" s="98">
        <v>9.1999999999999993</v>
      </c>
      <c r="I719" s="98">
        <v>9.1999999999999993</v>
      </c>
      <c r="J719" s="99">
        <v>0.8</v>
      </c>
      <c r="K719" s="99">
        <v>1.1399999999999999</v>
      </c>
      <c r="L719" s="100">
        <v>-1.94</v>
      </c>
      <c r="M719" s="101">
        <v>43282</v>
      </c>
      <c r="N719" s="100">
        <v>-1.94</v>
      </c>
      <c r="O719" s="97" t="s">
        <v>2492</v>
      </c>
      <c r="P719" s="97" t="s">
        <v>2413</v>
      </c>
      <c r="Q719" s="102"/>
      <c r="R719" s="100">
        <v>-2.72</v>
      </c>
      <c r="S719" s="102"/>
      <c r="T719" s="103">
        <v>3</v>
      </c>
      <c r="U719" s="103">
        <v>3</v>
      </c>
      <c r="V719" s="104">
        <v>2.2999999999999998</v>
      </c>
      <c r="W719" s="105">
        <v>0.25</v>
      </c>
      <c r="X719" s="106">
        <v>30</v>
      </c>
      <c r="Y719" s="104">
        <v>0.3</v>
      </c>
      <c r="Z719" s="105">
        <v>0.03</v>
      </c>
      <c r="AA719" s="106">
        <v>4</v>
      </c>
    </row>
    <row r="720" spans="1:27" ht="15.75" customHeight="1" x14ac:dyDescent="0.25">
      <c r="A720" s="96" t="s">
        <v>2490</v>
      </c>
      <c r="B720" s="96" t="s">
        <v>2503</v>
      </c>
      <c r="C720" s="96" t="s">
        <v>2366</v>
      </c>
      <c r="F720" s="97" t="s">
        <v>2366</v>
      </c>
      <c r="G720" s="98">
        <v>34</v>
      </c>
      <c r="H720" s="98">
        <v>9.3000000000000007</v>
      </c>
      <c r="I720" s="98">
        <v>9.3000000000000007</v>
      </c>
      <c r="J720" s="99">
        <v>0.93</v>
      </c>
      <c r="K720" s="99">
        <v>1.6</v>
      </c>
      <c r="L720" s="100">
        <v>-1.94</v>
      </c>
      <c r="M720" s="101">
        <v>43282</v>
      </c>
      <c r="N720" s="100">
        <v>-1.94</v>
      </c>
      <c r="O720" s="97" t="s">
        <v>2492</v>
      </c>
      <c r="P720" s="97" t="s">
        <v>2366</v>
      </c>
      <c r="Q720" s="102"/>
      <c r="R720" s="100">
        <v>-2.72</v>
      </c>
      <c r="S720" s="102"/>
      <c r="T720" s="103">
        <v>3</v>
      </c>
      <c r="U720" s="103">
        <v>3</v>
      </c>
      <c r="V720" s="104">
        <v>2.4</v>
      </c>
      <c r="W720" s="105">
        <v>0.26</v>
      </c>
      <c r="X720" s="106">
        <v>82</v>
      </c>
      <c r="Y720" s="104">
        <v>0.3</v>
      </c>
      <c r="Z720" s="105">
        <v>0.04</v>
      </c>
      <c r="AA720" s="106">
        <v>10</v>
      </c>
    </row>
    <row r="721" spans="1:27" ht="15.75" customHeight="1" x14ac:dyDescent="0.25">
      <c r="A721" s="96" t="s">
        <v>2490</v>
      </c>
      <c r="B721" s="96" t="s">
        <v>2503</v>
      </c>
      <c r="C721" s="96" t="s">
        <v>2367</v>
      </c>
      <c r="F721" s="97" t="s">
        <v>2367</v>
      </c>
      <c r="G721" s="98">
        <v>22.5</v>
      </c>
      <c r="H721" s="98">
        <v>12.6</v>
      </c>
      <c r="I721" s="98">
        <v>12.6</v>
      </c>
      <c r="J721" s="99">
        <v>1.04</v>
      </c>
      <c r="K721" s="99">
        <v>1.72</v>
      </c>
      <c r="L721" s="100">
        <v>-1.94</v>
      </c>
      <c r="M721" s="101">
        <v>43282</v>
      </c>
      <c r="N721" s="100">
        <v>-1.94</v>
      </c>
      <c r="O721" s="97" t="s">
        <v>2492</v>
      </c>
      <c r="P721" s="97" t="s">
        <v>2367</v>
      </c>
      <c r="Q721" s="102"/>
      <c r="R721" s="100">
        <v>-2.72</v>
      </c>
      <c r="S721" s="102"/>
      <c r="T721" s="103">
        <v>3</v>
      </c>
      <c r="U721" s="103">
        <v>3</v>
      </c>
      <c r="V721" s="104">
        <v>4.5999999999999996</v>
      </c>
      <c r="W721" s="105">
        <v>0.36</v>
      </c>
      <c r="X721" s="106">
        <v>104</v>
      </c>
      <c r="Y721" s="104">
        <v>0.1</v>
      </c>
      <c r="Z721" s="105">
        <v>0.01</v>
      </c>
      <c r="AA721" s="106">
        <v>2</v>
      </c>
    </row>
    <row r="722" spans="1:27" ht="15.75" customHeight="1" x14ac:dyDescent="0.25">
      <c r="A722" s="96" t="s">
        <v>2490</v>
      </c>
      <c r="B722" s="96" t="s">
        <v>2503</v>
      </c>
      <c r="C722" s="96" t="s">
        <v>2368</v>
      </c>
      <c r="F722" s="97" t="s">
        <v>2368</v>
      </c>
      <c r="G722" s="98">
        <v>17</v>
      </c>
      <c r="H722" s="98">
        <v>22</v>
      </c>
      <c r="I722" s="98">
        <v>22</v>
      </c>
      <c r="J722" s="99">
        <v>0.95</v>
      </c>
      <c r="K722" s="99">
        <v>1.55</v>
      </c>
      <c r="L722" s="100">
        <v>-1.94</v>
      </c>
      <c r="M722" s="101">
        <v>43282</v>
      </c>
      <c r="N722" s="100">
        <v>-1.94</v>
      </c>
      <c r="O722" s="97" t="s">
        <v>2492</v>
      </c>
      <c r="P722" s="97" t="s">
        <v>2368</v>
      </c>
      <c r="Q722" s="102"/>
      <c r="R722" s="100">
        <v>-2.72</v>
      </c>
      <c r="S722" s="102"/>
      <c r="T722" s="103">
        <v>3</v>
      </c>
      <c r="U722" s="103">
        <v>3</v>
      </c>
      <c r="V722" s="104">
        <v>8.1</v>
      </c>
      <c r="W722" s="105">
        <v>0.37</v>
      </c>
      <c r="X722" s="106">
        <v>138</v>
      </c>
      <c r="Y722" s="104">
        <v>0.3</v>
      </c>
      <c r="Z722" s="105">
        <v>0.01</v>
      </c>
      <c r="AA722" s="106">
        <v>5</v>
      </c>
    </row>
    <row r="723" spans="1:27" ht="15.75" customHeight="1" x14ac:dyDescent="0.25">
      <c r="A723" s="96" t="s">
        <v>2490</v>
      </c>
      <c r="B723" s="96" t="s">
        <v>2503</v>
      </c>
      <c r="C723" s="96" t="s">
        <v>2369</v>
      </c>
      <c r="F723" s="97" t="s">
        <v>2369</v>
      </c>
      <c r="G723" s="98">
        <v>24.5</v>
      </c>
      <c r="H723" s="98">
        <v>5.9</v>
      </c>
      <c r="I723" s="98">
        <v>5.9</v>
      </c>
      <c r="J723" s="99">
        <v>0.84</v>
      </c>
      <c r="K723" s="99">
        <v>1.31</v>
      </c>
      <c r="L723" s="100">
        <v>-1.94</v>
      </c>
      <c r="M723" s="101">
        <v>43282</v>
      </c>
      <c r="N723" s="100">
        <v>-1.94</v>
      </c>
      <c r="O723" s="97" t="s">
        <v>2492</v>
      </c>
      <c r="P723" s="97" t="s">
        <v>2369</v>
      </c>
      <c r="Q723" s="102"/>
      <c r="R723" s="100">
        <v>-2.72</v>
      </c>
      <c r="S723" s="102"/>
      <c r="T723" s="103">
        <v>3</v>
      </c>
      <c r="U723" s="103">
        <v>3</v>
      </c>
      <c r="V723" s="104">
        <v>1</v>
      </c>
      <c r="W723" s="105">
        <v>0.18</v>
      </c>
      <c r="X723" s="106">
        <v>25</v>
      </c>
      <c r="Y723" s="104">
        <v>0</v>
      </c>
      <c r="Z723" s="105">
        <v>0</v>
      </c>
      <c r="AA723" s="106">
        <v>0</v>
      </c>
    </row>
    <row r="724" spans="1:27" ht="15.75" customHeight="1" x14ac:dyDescent="0.25">
      <c r="A724" s="96" t="s">
        <v>2490</v>
      </c>
      <c r="B724" s="96" t="s">
        <v>2503</v>
      </c>
      <c r="C724" s="96" t="s">
        <v>2370</v>
      </c>
      <c r="F724" s="97" t="s">
        <v>2370</v>
      </c>
      <c r="G724" s="98">
        <v>28.5</v>
      </c>
      <c r="H724" s="98">
        <v>7.5</v>
      </c>
      <c r="I724" s="98">
        <v>7.5</v>
      </c>
      <c r="J724" s="99">
        <v>0.7</v>
      </c>
      <c r="K724" s="99">
        <v>1.79</v>
      </c>
      <c r="L724" s="100">
        <v>-1.95</v>
      </c>
      <c r="M724" s="101">
        <v>43282</v>
      </c>
      <c r="N724" s="100">
        <v>-1.95</v>
      </c>
      <c r="O724" s="97" t="s">
        <v>2492</v>
      </c>
      <c r="P724" s="97" t="s">
        <v>2370</v>
      </c>
      <c r="Q724" s="102"/>
      <c r="R724" s="100">
        <v>-2.72</v>
      </c>
      <c r="S724" s="102"/>
      <c r="T724" s="103">
        <v>3</v>
      </c>
      <c r="U724" s="103">
        <v>3</v>
      </c>
      <c r="V724" s="104">
        <v>5.0999999999999996</v>
      </c>
      <c r="W724" s="105">
        <v>0.68</v>
      </c>
      <c r="X724" s="106">
        <v>145</v>
      </c>
      <c r="Y724" s="104">
        <v>0.4</v>
      </c>
      <c r="Z724" s="105">
        <v>0.05</v>
      </c>
      <c r="AA724" s="106">
        <v>11</v>
      </c>
    </row>
    <row r="725" spans="1:27" ht="15.75" customHeight="1" x14ac:dyDescent="0.25">
      <c r="A725" s="96" t="s">
        <v>2490</v>
      </c>
      <c r="B725" s="96" t="s">
        <v>2503</v>
      </c>
      <c r="C725" s="96" t="s">
        <v>2401</v>
      </c>
      <c r="F725" s="97" t="s">
        <v>2401</v>
      </c>
      <c r="G725" s="98">
        <v>32.5</v>
      </c>
      <c r="H725" s="98">
        <v>6.9</v>
      </c>
      <c r="I725" s="98">
        <v>6.9</v>
      </c>
      <c r="J725" s="99">
        <v>0.77</v>
      </c>
      <c r="K725" s="99">
        <v>1.6</v>
      </c>
      <c r="L725" s="100">
        <v>-1.95</v>
      </c>
      <c r="M725" s="101">
        <v>43282</v>
      </c>
      <c r="N725" s="100">
        <v>-1.95</v>
      </c>
      <c r="O725" s="97" t="s">
        <v>2492</v>
      </c>
      <c r="P725" s="97" t="s">
        <v>2401</v>
      </c>
      <c r="Q725" s="102"/>
      <c r="R725" s="100">
        <v>-2.72</v>
      </c>
      <c r="S725" s="102"/>
      <c r="T725" s="103">
        <v>3</v>
      </c>
      <c r="U725" s="103">
        <v>3</v>
      </c>
      <c r="V725" s="104">
        <v>3.3</v>
      </c>
      <c r="W725" s="105">
        <v>0.48</v>
      </c>
      <c r="X725" s="106">
        <v>107</v>
      </c>
      <c r="Y725" s="104">
        <v>0</v>
      </c>
      <c r="Z725" s="105">
        <v>0.01</v>
      </c>
      <c r="AA725" s="106">
        <v>0</v>
      </c>
    </row>
    <row r="726" spans="1:27" ht="15.75" customHeight="1" x14ac:dyDescent="0.25">
      <c r="A726" s="96" t="s">
        <v>2490</v>
      </c>
      <c r="B726" s="96" t="s">
        <v>2503</v>
      </c>
      <c r="C726" s="96" t="s">
        <v>2424</v>
      </c>
      <c r="F726" s="97" t="s">
        <v>2424</v>
      </c>
      <c r="G726" s="98">
        <v>37</v>
      </c>
      <c r="H726" s="98">
        <v>6.4</v>
      </c>
      <c r="I726" s="98">
        <v>6.4</v>
      </c>
      <c r="J726" s="99">
        <v>0.77</v>
      </c>
      <c r="K726" s="99">
        <v>1.35</v>
      </c>
      <c r="L726" s="100">
        <v>-1.95</v>
      </c>
      <c r="M726" s="101">
        <v>43282</v>
      </c>
      <c r="N726" s="100">
        <v>-1.95</v>
      </c>
      <c r="O726" s="97" t="s">
        <v>2492</v>
      </c>
      <c r="P726" s="97" t="s">
        <v>2424</v>
      </c>
      <c r="Q726" s="102"/>
      <c r="R726" s="100">
        <v>-2.72</v>
      </c>
      <c r="S726" s="102"/>
      <c r="T726" s="103">
        <v>3</v>
      </c>
      <c r="U726" s="103">
        <v>3</v>
      </c>
      <c r="V726" s="104">
        <v>1.6</v>
      </c>
      <c r="W726" s="105">
        <v>0.25</v>
      </c>
      <c r="X726" s="106">
        <v>59</v>
      </c>
      <c r="Y726" s="104">
        <v>0.1</v>
      </c>
      <c r="Z726" s="105">
        <v>0.02</v>
      </c>
      <c r="AA726" s="106">
        <v>4</v>
      </c>
    </row>
    <row r="727" spans="1:27" ht="15.75" customHeight="1" x14ac:dyDescent="0.25">
      <c r="A727" s="96" t="s">
        <v>2490</v>
      </c>
      <c r="B727" s="96" t="s">
        <v>2503</v>
      </c>
      <c r="C727" s="96" t="s">
        <v>2425</v>
      </c>
      <c r="F727" s="97" t="s">
        <v>2425</v>
      </c>
      <c r="G727" s="98">
        <v>37.5</v>
      </c>
      <c r="H727" s="98">
        <v>5</v>
      </c>
      <c r="I727" s="98">
        <v>5</v>
      </c>
      <c r="J727" s="99">
        <v>0.8</v>
      </c>
      <c r="K727" s="99">
        <v>1.28</v>
      </c>
      <c r="L727" s="100">
        <v>-1.95</v>
      </c>
      <c r="M727" s="101">
        <v>43282</v>
      </c>
      <c r="N727" s="100">
        <v>-1.95</v>
      </c>
      <c r="O727" s="97" t="s">
        <v>2492</v>
      </c>
      <c r="P727" s="97" t="s">
        <v>2425</v>
      </c>
      <c r="Q727" s="102"/>
      <c r="R727" s="100">
        <v>-2.72</v>
      </c>
      <c r="S727" s="102"/>
      <c r="T727" s="103">
        <v>3</v>
      </c>
      <c r="U727" s="103">
        <v>3</v>
      </c>
      <c r="V727" s="104">
        <v>1.7</v>
      </c>
      <c r="W727" s="105">
        <v>0.35</v>
      </c>
      <c r="X727" s="106">
        <v>64</v>
      </c>
      <c r="Y727" s="104">
        <v>0</v>
      </c>
      <c r="Z727" s="105">
        <v>0</v>
      </c>
      <c r="AA727" s="106">
        <v>0</v>
      </c>
    </row>
    <row r="728" spans="1:27" ht="15.75" customHeight="1" x14ac:dyDescent="0.25">
      <c r="A728" s="96" t="s">
        <v>2490</v>
      </c>
      <c r="B728" s="96" t="s">
        <v>2503</v>
      </c>
      <c r="C728" s="96" t="s">
        <v>2426</v>
      </c>
      <c r="F728" s="97" t="s">
        <v>2426</v>
      </c>
      <c r="G728" s="98">
        <v>45.5</v>
      </c>
      <c r="H728" s="98">
        <v>5</v>
      </c>
      <c r="I728" s="98">
        <v>5</v>
      </c>
      <c r="J728" s="99">
        <v>0.85</v>
      </c>
      <c r="K728" s="99">
        <v>1.03</v>
      </c>
      <c r="L728" s="100">
        <v>-1.95</v>
      </c>
      <c r="M728" s="101">
        <v>43282</v>
      </c>
      <c r="N728" s="100">
        <v>-1.95</v>
      </c>
      <c r="O728" s="97" t="s">
        <v>2492</v>
      </c>
      <c r="P728" s="97" t="s">
        <v>2426</v>
      </c>
      <c r="Q728" s="102"/>
      <c r="R728" s="100">
        <v>-2.72</v>
      </c>
      <c r="S728" s="102"/>
      <c r="T728" s="103">
        <v>3</v>
      </c>
      <c r="U728" s="103">
        <v>3</v>
      </c>
      <c r="V728" s="104">
        <v>0.8</v>
      </c>
      <c r="W728" s="105">
        <v>0.16</v>
      </c>
      <c r="X728" s="106">
        <v>36</v>
      </c>
      <c r="Y728" s="104">
        <v>0</v>
      </c>
      <c r="Z728" s="105">
        <v>0</v>
      </c>
      <c r="AA728" s="106">
        <v>0</v>
      </c>
    </row>
    <row r="729" spans="1:27" ht="15.75" customHeight="1" x14ac:dyDescent="0.25">
      <c r="A729" s="96" t="s">
        <v>2490</v>
      </c>
      <c r="B729" s="96" t="s">
        <v>2503</v>
      </c>
      <c r="C729" s="96" t="s">
        <v>2356</v>
      </c>
      <c r="F729" s="97" t="s">
        <v>2356</v>
      </c>
      <c r="G729" s="98">
        <v>62</v>
      </c>
      <c r="H729" s="98">
        <v>5.8</v>
      </c>
      <c r="I729" s="98">
        <v>5.8</v>
      </c>
      <c r="J729" s="99">
        <v>0.65</v>
      </c>
      <c r="K729" s="99">
        <v>0.89</v>
      </c>
      <c r="L729" s="100">
        <v>-1.95</v>
      </c>
      <c r="M729" s="101">
        <v>43282</v>
      </c>
      <c r="N729" s="100">
        <v>-1.95</v>
      </c>
      <c r="O729" s="97" t="s">
        <v>2492</v>
      </c>
      <c r="P729" s="97" t="s">
        <v>2356</v>
      </c>
      <c r="Q729" s="102"/>
      <c r="R729" s="100">
        <v>-2.72</v>
      </c>
      <c r="S729" s="102"/>
      <c r="T729" s="103">
        <v>3</v>
      </c>
      <c r="U729" s="103">
        <v>3</v>
      </c>
      <c r="V729" s="104">
        <v>0.9</v>
      </c>
      <c r="W729" s="105">
        <v>0.15</v>
      </c>
      <c r="X729" s="106">
        <v>56</v>
      </c>
      <c r="Y729" s="104">
        <v>0.4</v>
      </c>
      <c r="Z729" s="105">
        <v>7.0000000000000007E-2</v>
      </c>
      <c r="AA729" s="106">
        <v>25</v>
      </c>
    </row>
    <row r="730" spans="1:27" ht="15.75" customHeight="1" x14ac:dyDescent="0.25">
      <c r="A730" s="96" t="s">
        <v>2490</v>
      </c>
      <c r="B730" s="96" t="s">
        <v>2503</v>
      </c>
      <c r="C730" s="96" t="s">
        <v>2357</v>
      </c>
      <c r="F730" s="97" t="s">
        <v>2357</v>
      </c>
      <c r="G730" s="98">
        <v>47</v>
      </c>
      <c r="H730" s="98">
        <v>6.5</v>
      </c>
      <c r="I730" s="98">
        <v>6.5</v>
      </c>
      <c r="J730" s="99">
        <v>0.75</v>
      </c>
      <c r="K730" s="99">
        <v>1.18</v>
      </c>
      <c r="L730" s="100">
        <v>-1.95</v>
      </c>
      <c r="M730" s="101">
        <v>43282</v>
      </c>
      <c r="N730" s="100">
        <v>-1.95</v>
      </c>
      <c r="O730" s="97" t="s">
        <v>2492</v>
      </c>
      <c r="P730" s="97" t="s">
        <v>2357</v>
      </c>
      <c r="Q730" s="102"/>
      <c r="R730" s="100">
        <v>-2.72</v>
      </c>
      <c r="S730" s="102"/>
      <c r="T730" s="103">
        <v>3</v>
      </c>
      <c r="U730" s="103">
        <v>3</v>
      </c>
      <c r="V730" s="104">
        <v>1.5</v>
      </c>
      <c r="W730" s="105">
        <v>0.23</v>
      </c>
      <c r="X730" s="106">
        <v>71</v>
      </c>
      <c r="Y730" s="104">
        <v>0.2</v>
      </c>
      <c r="Z730" s="105">
        <v>0.03</v>
      </c>
      <c r="AA730" s="106">
        <v>9</v>
      </c>
    </row>
    <row r="731" spans="1:27" ht="15.75" customHeight="1" x14ac:dyDescent="0.25">
      <c r="A731" s="96" t="s">
        <v>2490</v>
      </c>
      <c r="B731" s="96" t="s">
        <v>2503</v>
      </c>
      <c r="C731" s="96" t="s">
        <v>2358</v>
      </c>
      <c r="F731" s="97" t="s">
        <v>2358</v>
      </c>
      <c r="G731" s="98">
        <v>50</v>
      </c>
      <c r="H731" s="98">
        <v>7.2</v>
      </c>
      <c r="I731" s="98">
        <v>7.2</v>
      </c>
      <c r="J731" s="99">
        <v>0.74</v>
      </c>
      <c r="K731" s="99">
        <v>1.17</v>
      </c>
      <c r="L731" s="100">
        <v>-1.95</v>
      </c>
      <c r="M731" s="101">
        <v>43282</v>
      </c>
      <c r="N731" s="100">
        <v>-1.95</v>
      </c>
      <c r="O731" s="97" t="s">
        <v>2492</v>
      </c>
      <c r="P731" s="97" t="s">
        <v>2358</v>
      </c>
      <c r="Q731" s="102"/>
      <c r="R731" s="100">
        <v>-2.72</v>
      </c>
      <c r="S731" s="102"/>
      <c r="T731" s="103">
        <v>3</v>
      </c>
      <c r="U731" s="103">
        <v>3</v>
      </c>
      <c r="V731" s="104">
        <v>2</v>
      </c>
      <c r="W731" s="105">
        <v>0.28000000000000003</v>
      </c>
      <c r="X731" s="106">
        <v>100</v>
      </c>
      <c r="Y731" s="104">
        <v>0.4</v>
      </c>
      <c r="Z731" s="105">
        <v>0.05</v>
      </c>
      <c r="AA731" s="106">
        <v>20</v>
      </c>
    </row>
    <row r="732" spans="1:27" ht="15.75" customHeight="1" x14ac:dyDescent="0.25">
      <c r="A732" s="96" t="s">
        <v>2490</v>
      </c>
      <c r="B732" s="96" t="s">
        <v>2503</v>
      </c>
      <c r="C732" s="96" t="s">
        <v>2359</v>
      </c>
      <c r="F732" s="97" t="s">
        <v>2359</v>
      </c>
      <c r="G732" s="98">
        <v>50</v>
      </c>
      <c r="H732" s="98">
        <v>6.5</v>
      </c>
      <c r="I732" s="98">
        <v>6.5</v>
      </c>
      <c r="J732" s="99">
        <v>0.78</v>
      </c>
      <c r="K732" s="99">
        <v>1.2</v>
      </c>
      <c r="L732" s="100">
        <v>-1.95</v>
      </c>
      <c r="M732" s="101">
        <v>43282</v>
      </c>
      <c r="N732" s="100">
        <v>-1.95</v>
      </c>
      <c r="O732" s="97" t="s">
        <v>2492</v>
      </c>
      <c r="P732" s="97" t="s">
        <v>2359</v>
      </c>
      <c r="Q732" s="102"/>
      <c r="R732" s="100">
        <v>-2.72</v>
      </c>
      <c r="S732" s="102"/>
      <c r="T732" s="103">
        <v>3</v>
      </c>
      <c r="U732" s="103">
        <v>3</v>
      </c>
      <c r="V732" s="104">
        <v>1.8</v>
      </c>
      <c r="W732" s="105">
        <v>0.28000000000000003</v>
      </c>
      <c r="X732" s="106">
        <v>90</v>
      </c>
      <c r="Y732" s="104">
        <v>0.1</v>
      </c>
      <c r="Z732" s="105">
        <v>0.02</v>
      </c>
      <c r="AA732" s="106">
        <v>5</v>
      </c>
    </row>
    <row r="733" spans="1:27" ht="15.75" customHeight="1" x14ac:dyDescent="0.25">
      <c r="A733" s="96" t="s">
        <v>2490</v>
      </c>
      <c r="B733" s="96" t="s">
        <v>2503</v>
      </c>
      <c r="C733" s="96" t="s">
        <v>2360</v>
      </c>
      <c r="F733" s="97" t="s">
        <v>2360</v>
      </c>
      <c r="G733" s="98">
        <v>56</v>
      </c>
      <c r="H733" s="98">
        <v>6.6</v>
      </c>
      <c r="I733" s="98">
        <v>6.6</v>
      </c>
      <c r="J733" s="99">
        <v>0.67</v>
      </c>
      <c r="K733" s="99">
        <v>0.94</v>
      </c>
      <c r="L733" s="100">
        <v>-1.95</v>
      </c>
      <c r="M733" s="101">
        <v>43282</v>
      </c>
      <c r="N733" s="100">
        <v>-1.95</v>
      </c>
      <c r="O733" s="97" t="s">
        <v>2492</v>
      </c>
      <c r="P733" s="97" t="s">
        <v>2360</v>
      </c>
      <c r="Q733" s="102"/>
      <c r="R733" s="100">
        <v>-2.72</v>
      </c>
      <c r="S733" s="102"/>
      <c r="T733" s="103">
        <v>3</v>
      </c>
      <c r="U733" s="103">
        <v>3</v>
      </c>
      <c r="V733" s="104">
        <v>0.9</v>
      </c>
      <c r="W733" s="105">
        <v>0.14000000000000001</v>
      </c>
      <c r="X733" s="106">
        <v>50</v>
      </c>
      <c r="Y733" s="104">
        <v>0.5</v>
      </c>
      <c r="Z733" s="105">
        <v>7.0000000000000007E-2</v>
      </c>
      <c r="AA733" s="106">
        <v>28</v>
      </c>
    </row>
    <row r="734" spans="1:27" ht="15.75" customHeight="1" x14ac:dyDescent="0.25">
      <c r="A734" s="96" t="s">
        <v>2490</v>
      </c>
      <c r="B734" s="96" t="s">
        <v>2503</v>
      </c>
      <c r="C734" s="96" t="s">
        <v>2361</v>
      </c>
      <c r="F734" s="97" t="s">
        <v>2361</v>
      </c>
      <c r="G734" s="98">
        <v>21.5</v>
      </c>
      <c r="H734" s="98">
        <v>5.4</v>
      </c>
      <c r="I734" s="98">
        <v>5.4</v>
      </c>
      <c r="J734" s="99">
        <v>0.8</v>
      </c>
      <c r="K734" s="99">
        <v>1.1499999999999999</v>
      </c>
      <c r="L734" s="100">
        <v>-1.95</v>
      </c>
      <c r="M734" s="101">
        <v>43282</v>
      </c>
      <c r="N734" s="100">
        <v>-1.95</v>
      </c>
      <c r="O734" s="97" t="s">
        <v>2492</v>
      </c>
      <c r="P734" s="97" t="s">
        <v>2361</v>
      </c>
      <c r="Q734" s="102"/>
      <c r="R734" s="100">
        <v>-2.72</v>
      </c>
      <c r="S734" s="102"/>
      <c r="T734" s="103">
        <v>3</v>
      </c>
      <c r="U734" s="103">
        <v>3</v>
      </c>
      <c r="V734" s="104">
        <v>1</v>
      </c>
      <c r="W734" s="105">
        <v>0.18</v>
      </c>
      <c r="X734" s="106">
        <v>22</v>
      </c>
      <c r="Y734" s="104">
        <v>0</v>
      </c>
      <c r="Z734" s="105">
        <v>0.01</v>
      </c>
      <c r="AA734" s="106">
        <v>0</v>
      </c>
    </row>
    <row r="735" spans="1:27" ht="15.75" customHeight="1" x14ac:dyDescent="0.25">
      <c r="A735" s="96" t="s">
        <v>2490</v>
      </c>
      <c r="B735" s="96" t="s">
        <v>2503</v>
      </c>
      <c r="C735" s="96" t="s">
        <v>2362</v>
      </c>
      <c r="F735" s="97" t="s">
        <v>2362</v>
      </c>
      <c r="G735" s="98">
        <v>28.5</v>
      </c>
      <c r="H735" s="98">
        <v>6.5</v>
      </c>
      <c r="I735" s="98">
        <v>6.5</v>
      </c>
      <c r="J735" s="99">
        <v>0.71</v>
      </c>
      <c r="K735" s="99">
        <v>1.27</v>
      </c>
      <c r="L735" s="100">
        <v>-1.95</v>
      </c>
      <c r="M735" s="101">
        <v>43282</v>
      </c>
      <c r="N735" s="100">
        <v>-1.95</v>
      </c>
      <c r="O735" s="97" t="s">
        <v>2492</v>
      </c>
      <c r="P735" s="97" t="s">
        <v>2362</v>
      </c>
      <c r="Q735" s="102"/>
      <c r="R735" s="100">
        <v>-2.72</v>
      </c>
      <c r="S735" s="102"/>
      <c r="T735" s="103">
        <v>3</v>
      </c>
      <c r="U735" s="103">
        <v>3</v>
      </c>
      <c r="V735" s="104">
        <v>1.5</v>
      </c>
      <c r="W735" s="105">
        <v>0.23</v>
      </c>
      <c r="X735" s="106">
        <v>43</v>
      </c>
      <c r="Y735" s="104">
        <v>0.3</v>
      </c>
      <c r="Z735" s="105">
        <v>0.04</v>
      </c>
      <c r="AA735" s="106">
        <v>9</v>
      </c>
    </row>
    <row r="736" spans="1:27" ht="15.75" customHeight="1" x14ac:dyDescent="0.25">
      <c r="A736" s="96" t="s">
        <v>2490</v>
      </c>
      <c r="B736" s="96" t="s">
        <v>2503</v>
      </c>
      <c r="C736" s="96" t="s">
        <v>2379</v>
      </c>
      <c r="F736" s="97" t="s">
        <v>2379</v>
      </c>
      <c r="G736" s="98">
        <v>36.5</v>
      </c>
      <c r="H736" s="98">
        <v>5.5</v>
      </c>
      <c r="I736" s="98">
        <v>5.5</v>
      </c>
      <c r="J736" s="99">
        <v>0.72</v>
      </c>
      <c r="K736" s="99">
        <v>1.44</v>
      </c>
      <c r="L736" s="100">
        <v>-1.95</v>
      </c>
      <c r="M736" s="101">
        <v>43282</v>
      </c>
      <c r="N736" s="100">
        <v>-1.95</v>
      </c>
      <c r="O736" s="97" t="s">
        <v>2492</v>
      </c>
      <c r="P736" s="97" t="s">
        <v>2379</v>
      </c>
      <c r="Q736" s="102"/>
      <c r="R736" s="100">
        <v>-2.72</v>
      </c>
      <c r="S736" s="102"/>
      <c r="T736" s="103">
        <v>3</v>
      </c>
      <c r="U736" s="103">
        <v>3</v>
      </c>
      <c r="V736" s="104">
        <v>2.2000000000000002</v>
      </c>
      <c r="W736" s="105">
        <v>0.39</v>
      </c>
      <c r="X736" s="106">
        <v>80</v>
      </c>
      <c r="Y736" s="104">
        <v>0.1</v>
      </c>
      <c r="Z736" s="105">
        <v>0.02</v>
      </c>
      <c r="AA736" s="106">
        <v>4</v>
      </c>
    </row>
    <row r="737" spans="1:27" ht="15.75" customHeight="1" x14ac:dyDescent="0.25">
      <c r="A737" s="96" t="s">
        <v>2490</v>
      </c>
      <c r="B737" s="96" t="s">
        <v>2503</v>
      </c>
      <c r="C737" s="96" t="s">
        <v>2380</v>
      </c>
      <c r="F737" s="97" t="s">
        <v>2380</v>
      </c>
      <c r="G737" s="98">
        <v>33</v>
      </c>
      <c r="H737" s="98">
        <v>7</v>
      </c>
      <c r="I737" s="98">
        <v>7</v>
      </c>
      <c r="J737" s="99">
        <v>0.74</v>
      </c>
      <c r="K737" s="99">
        <v>1.47</v>
      </c>
      <c r="L737" s="100">
        <v>-1.95</v>
      </c>
      <c r="M737" s="101">
        <v>43282</v>
      </c>
      <c r="N737" s="100">
        <v>-1.95</v>
      </c>
      <c r="O737" s="97" t="s">
        <v>2492</v>
      </c>
      <c r="P737" s="97" t="s">
        <v>2380</v>
      </c>
      <c r="Q737" s="102"/>
      <c r="R737" s="100">
        <v>-2.72</v>
      </c>
      <c r="S737" s="102"/>
      <c r="T737" s="103">
        <v>3</v>
      </c>
      <c r="U737" s="103">
        <v>3</v>
      </c>
      <c r="V737" s="104">
        <v>2.5</v>
      </c>
      <c r="W737" s="105">
        <v>0.37</v>
      </c>
      <c r="X737" s="106">
        <v>83</v>
      </c>
      <c r="Y737" s="104">
        <v>0.4</v>
      </c>
      <c r="Z737" s="105">
        <v>0.05</v>
      </c>
      <c r="AA737" s="106">
        <v>13</v>
      </c>
    </row>
    <row r="738" spans="1:27" ht="15.75" customHeight="1" x14ac:dyDescent="0.25">
      <c r="A738" s="96" t="s">
        <v>2490</v>
      </c>
      <c r="B738" s="96" t="s">
        <v>2503</v>
      </c>
      <c r="C738" s="96" t="s">
        <v>2414</v>
      </c>
      <c r="F738" s="97" t="s">
        <v>2414</v>
      </c>
      <c r="G738" s="98">
        <v>47</v>
      </c>
      <c r="H738" s="98">
        <v>5.7</v>
      </c>
      <c r="I738" s="98">
        <v>5.7</v>
      </c>
      <c r="J738" s="99">
        <v>0.75</v>
      </c>
      <c r="K738" s="99">
        <v>0.95</v>
      </c>
      <c r="L738" s="100">
        <v>-1.95</v>
      </c>
      <c r="M738" s="101">
        <v>43282</v>
      </c>
      <c r="N738" s="100">
        <v>-1.95</v>
      </c>
      <c r="O738" s="97" t="s">
        <v>2492</v>
      </c>
      <c r="P738" s="97" t="s">
        <v>2414</v>
      </c>
      <c r="Q738" s="102"/>
      <c r="R738" s="100">
        <v>-2.72</v>
      </c>
      <c r="S738" s="102"/>
      <c r="T738" s="103">
        <v>3</v>
      </c>
      <c r="U738" s="103">
        <v>3</v>
      </c>
      <c r="V738" s="104">
        <v>0.8</v>
      </c>
      <c r="W738" s="105">
        <v>0.15</v>
      </c>
      <c r="X738" s="106">
        <v>38</v>
      </c>
      <c r="Y738" s="104">
        <v>0.1</v>
      </c>
      <c r="Z738" s="105">
        <v>0.01</v>
      </c>
      <c r="AA738" s="106">
        <v>5</v>
      </c>
    </row>
    <row r="739" spans="1:27" ht="15.75" customHeight="1" x14ac:dyDescent="0.25">
      <c r="A739" s="96" t="s">
        <v>2490</v>
      </c>
      <c r="B739" s="96" t="s">
        <v>2503</v>
      </c>
      <c r="C739" s="96" t="s">
        <v>2415</v>
      </c>
      <c r="F739" s="97" t="s">
        <v>2415</v>
      </c>
      <c r="G739" s="98">
        <v>46</v>
      </c>
      <c r="H739" s="98">
        <v>5.9</v>
      </c>
      <c r="I739" s="98">
        <v>5.9</v>
      </c>
      <c r="J739" s="99">
        <v>0.61</v>
      </c>
      <c r="K739" s="99">
        <v>0.99</v>
      </c>
      <c r="L739" s="100">
        <v>-1.95</v>
      </c>
      <c r="M739" s="101">
        <v>43282</v>
      </c>
      <c r="N739" s="100">
        <v>-1.95</v>
      </c>
      <c r="O739" s="97" t="s">
        <v>2492</v>
      </c>
      <c r="P739" s="97" t="s">
        <v>2415</v>
      </c>
      <c r="Q739" s="102"/>
      <c r="R739" s="100">
        <v>-2.72</v>
      </c>
      <c r="S739" s="102"/>
      <c r="T739" s="103">
        <v>3</v>
      </c>
      <c r="U739" s="103">
        <v>3</v>
      </c>
      <c r="V739" s="104">
        <v>1.4</v>
      </c>
      <c r="W739" s="105">
        <v>0.23</v>
      </c>
      <c r="X739" s="106">
        <v>64</v>
      </c>
      <c r="Y739" s="104">
        <v>0.4</v>
      </c>
      <c r="Z739" s="105">
        <v>0.06</v>
      </c>
      <c r="AA739" s="106">
        <v>18</v>
      </c>
    </row>
    <row r="740" spans="1:27" ht="15.75" customHeight="1" x14ac:dyDescent="0.25">
      <c r="A740" s="96" t="s">
        <v>2490</v>
      </c>
      <c r="B740" s="96" t="s">
        <v>2503</v>
      </c>
      <c r="C740" s="96" t="s">
        <v>2416</v>
      </c>
      <c r="F740" s="97" t="s">
        <v>2416</v>
      </c>
      <c r="G740" s="98">
        <v>50</v>
      </c>
      <c r="H740" s="98">
        <v>5.7</v>
      </c>
      <c r="I740" s="98">
        <v>5.7</v>
      </c>
      <c r="J740" s="99">
        <v>0.54</v>
      </c>
      <c r="K740" s="99">
        <v>0.83</v>
      </c>
      <c r="L740" s="100">
        <v>-1.95</v>
      </c>
      <c r="M740" s="101">
        <v>43282</v>
      </c>
      <c r="N740" s="100">
        <v>-1.95</v>
      </c>
      <c r="O740" s="97" t="s">
        <v>2492</v>
      </c>
      <c r="P740" s="97" t="s">
        <v>2416</v>
      </c>
      <c r="Q740" s="102"/>
      <c r="R740" s="100">
        <v>-2.72</v>
      </c>
      <c r="S740" s="102"/>
      <c r="T740" s="103">
        <v>3</v>
      </c>
      <c r="U740" s="103">
        <v>3</v>
      </c>
      <c r="V740" s="104">
        <v>1</v>
      </c>
      <c r="W740" s="105">
        <v>0.18</v>
      </c>
      <c r="X740" s="106">
        <v>50</v>
      </c>
      <c r="Y740" s="104">
        <v>0.5</v>
      </c>
      <c r="Z740" s="105">
        <v>0.09</v>
      </c>
      <c r="AA740" s="106">
        <v>25</v>
      </c>
    </row>
    <row r="741" spans="1:27" ht="15.75" customHeight="1" x14ac:dyDescent="0.25">
      <c r="A741" s="96" t="s">
        <v>2490</v>
      </c>
      <c r="B741" s="96" t="s">
        <v>2503</v>
      </c>
      <c r="C741" s="96" t="s">
        <v>2417</v>
      </c>
      <c r="F741" s="97" t="s">
        <v>2417</v>
      </c>
      <c r="G741" s="98">
        <v>46.5</v>
      </c>
      <c r="H741" s="98">
        <v>5.8</v>
      </c>
      <c r="I741" s="98">
        <v>5.8</v>
      </c>
      <c r="J741" s="99">
        <v>0.68</v>
      </c>
      <c r="K741" s="99">
        <v>0.94</v>
      </c>
      <c r="L741" s="100">
        <v>-1.95</v>
      </c>
      <c r="M741" s="101">
        <v>43282</v>
      </c>
      <c r="N741" s="100">
        <v>-1.95</v>
      </c>
      <c r="O741" s="97" t="s">
        <v>2492</v>
      </c>
      <c r="P741" s="97" t="s">
        <v>2417</v>
      </c>
      <c r="Q741" s="102"/>
      <c r="R741" s="100">
        <v>-2.72</v>
      </c>
      <c r="S741" s="102"/>
      <c r="T741" s="103">
        <v>3</v>
      </c>
      <c r="U741" s="103">
        <v>3</v>
      </c>
      <c r="V741" s="104">
        <v>0.9</v>
      </c>
      <c r="W741" s="105">
        <v>0.15</v>
      </c>
      <c r="X741" s="106">
        <v>42</v>
      </c>
      <c r="Y741" s="104">
        <v>0.2</v>
      </c>
      <c r="Z741" s="105">
        <v>0.04</v>
      </c>
      <c r="AA741" s="106">
        <v>9</v>
      </c>
    </row>
    <row r="742" spans="1:27" ht="15.75" customHeight="1" x14ac:dyDescent="0.25">
      <c r="A742" s="96" t="s">
        <v>2490</v>
      </c>
      <c r="B742" s="96" t="s">
        <v>2503</v>
      </c>
      <c r="C742" s="96" t="s">
        <v>2418</v>
      </c>
      <c r="F742" s="97" t="s">
        <v>2418</v>
      </c>
      <c r="G742" s="98">
        <v>36</v>
      </c>
      <c r="H742" s="98">
        <v>5.6</v>
      </c>
      <c r="I742" s="98">
        <v>5.6</v>
      </c>
      <c r="J742" s="99">
        <v>0.69</v>
      </c>
      <c r="K742" s="99">
        <v>1.2</v>
      </c>
      <c r="L742" s="100">
        <v>-1.95</v>
      </c>
      <c r="M742" s="101">
        <v>43282</v>
      </c>
      <c r="N742" s="100">
        <v>-1.95</v>
      </c>
      <c r="O742" s="97" t="s">
        <v>2492</v>
      </c>
      <c r="P742" s="97" t="s">
        <v>2418</v>
      </c>
      <c r="Q742" s="102"/>
      <c r="R742" s="100">
        <v>-2.72</v>
      </c>
      <c r="S742" s="102"/>
      <c r="T742" s="103">
        <v>3</v>
      </c>
      <c r="U742" s="103">
        <v>3</v>
      </c>
      <c r="V742" s="104">
        <v>1.2</v>
      </c>
      <c r="W742" s="105">
        <v>0.22</v>
      </c>
      <c r="X742" s="106">
        <v>43</v>
      </c>
      <c r="Y742" s="104">
        <v>0.2</v>
      </c>
      <c r="Z742" s="105">
        <v>0.03</v>
      </c>
      <c r="AA742" s="106">
        <v>7</v>
      </c>
    </row>
    <row r="743" spans="1:27" ht="15.75" customHeight="1" x14ac:dyDescent="0.25">
      <c r="A743" s="96" t="s">
        <v>2490</v>
      </c>
      <c r="B743" s="96" t="s">
        <v>2503</v>
      </c>
      <c r="C743" s="96" t="s">
        <v>2419</v>
      </c>
      <c r="F743" s="97" t="s">
        <v>2419</v>
      </c>
      <c r="G743" s="98">
        <v>38</v>
      </c>
      <c r="H743" s="98">
        <v>5.8</v>
      </c>
      <c r="I743" s="98">
        <v>5.8</v>
      </c>
      <c r="J743" s="99">
        <v>0.78</v>
      </c>
      <c r="K743" s="99">
        <v>1.3</v>
      </c>
      <c r="L743" s="100">
        <v>-1.95</v>
      </c>
      <c r="M743" s="101">
        <v>43282</v>
      </c>
      <c r="N743" s="100">
        <v>-1.95</v>
      </c>
      <c r="O743" s="97" t="s">
        <v>2492</v>
      </c>
      <c r="P743" s="97" t="s">
        <v>2419</v>
      </c>
      <c r="Q743" s="102"/>
      <c r="R743" s="100">
        <v>-2.72</v>
      </c>
      <c r="S743" s="102"/>
      <c r="T743" s="103">
        <v>3</v>
      </c>
      <c r="U743" s="103">
        <v>3</v>
      </c>
      <c r="V743" s="104">
        <v>1.3</v>
      </c>
      <c r="W743" s="105">
        <v>0.23</v>
      </c>
      <c r="X743" s="106">
        <v>49</v>
      </c>
      <c r="Y743" s="104">
        <v>0</v>
      </c>
      <c r="Z743" s="105">
        <v>0.01</v>
      </c>
      <c r="AA743" s="106">
        <v>0</v>
      </c>
    </row>
    <row r="744" spans="1:27" ht="15.75" customHeight="1" x14ac:dyDescent="0.25">
      <c r="A744" s="96" t="s">
        <v>2490</v>
      </c>
      <c r="B744" s="96" t="s">
        <v>2503</v>
      </c>
      <c r="C744" s="96" t="s">
        <v>2350</v>
      </c>
      <c r="F744" s="97" t="s">
        <v>2350</v>
      </c>
      <c r="G744" s="98">
        <v>49</v>
      </c>
      <c r="H744" s="98">
        <v>5.7</v>
      </c>
      <c r="I744" s="98">
        <v>5.7</v>
      </c>
      <c r="J744" s="99">
        <v>0.78</v>
      </c>
      <c r="K744" s="99">
        <v>1.2</v>
      </c>
      <c r="L744" s="100">
        <v>-1.95</v>
      </c>
      <c r="M744" s="101">
        <v>43282</v>
      </c>
      <c r="N744" s="100">
        <v>-1.95</v>
      </c>
      <c r="O744" s="97" t="s">
        <v>2492</v>
      </c>
      <c r="P744" s="97" t="s">
        <v>2350</v>
      </c>
      <c r="Q744" s="102"/>
      <c r="R744" s="100">
        <v>-2.72</v>
      </c>
      <c r="S744" s="102"/>
      <c r="T744" s="103">
        <v>3</v>
      </c>
      <c r="U744" s="103">
        <v>3</v>
      </c>
      <c r="V744" s="104">
        <v>1.1000000000000001</v>
      </c>
      <c r="W744" s="105">
        <v>0.19</v>
      </c>
      <c r="X744" s="106">
        <v>54</v>
      </c>
      <c r="Y744" s="104">
        <v>0</v>
      </c>
      <c r="Z744" s="105">
        <v>0</v>
      </c>
      <c r="AA744" s="106">
        <v>0</v>
      </c>
    </row>
    <row r="745" spans="1:27" ht="15.75" customHeight="1" x14ac:dyDescent="0.25">
      <c r="A745" s="96" t="s">
        <v>2490</v>
      </c>
      <c r="B745" s="96" t="s">
        <v>2503</v>
      </c>
      <c r="C745" s="96" t="s">
        <v>2351</v>
      </c>
      <c r="F745" s="97" t="s">
        <v>2351</v>
      </c>
      <c r="G745" s="98">
        <v>49.5</v>
      </c>
      <c r="H745" s="98">
        <v>5.4</v>
      </c>
      <c r="I745" s="98">
        <v>5.4</v>
      </c>
      <c r="J745" s="99">
        <v>0.75</v>
      </c>
      <c r="K745" s="99">
        <v>1.05</v>
      </c>
      <c r="L745" s="100">
        <v>-1.95</v>
      </c>
      <c r="M745" s="101">
        <v>43282</v>
      </c>
      <c r="N745" s="100">
        <v>-1.95</v>
      </c>
      <c r="O745" s="97" t="s">
        <v>2492</v>
      </c>
      <c r="P745" s="97" t="s">
        <v>2351</v>
      </c>
      <c r="Q745" s="102"/>
      <c r="R745" s="100">
        <v>-2.72</v>
      </c>
      <c r="S745" s="102"/>
      <c r="T745" s="103">
        <v>3</v>
      </c>
      <c r="U745" s="103">
        <v>3</v>
      </c>
      <c r="V745" s="104">
        <v>1.2</v>
      </c>
      <c r="W745" s="105">
        <v>0.23</v>
      </c>
      <c r="X745" s="106">
        <v>59</v>
      </c>
      <c r="Y745" s="104">
        <v>0.1</v>
      </c>
      <c r="Z745" s="105">
        <v>0.01</v>
      </c>
      <c r="AA745" s="106">
        <v>5</v>
      </c>
    </row>
    <row r="746" spans="1:27" ht="15.75" customHeight="1" x14ac:dyDescent="0.25">
      <c r="A746" s="96" t="s">
        <v>2490</v>
      </c>
      <c r="B746" s="96" t="s">
        <v>2503</v>
      </c>
      <c r="C746" s="96" t="s">
        <v>2352</v>
      </c>
      <c r="F746" s="97" t="s">
        <v>2352</v>
      </c>
      <c r="G746" s="98">
        <v>46.5</v>
      </c>
      <c r="H746" s="98">
        <v>6.2</v>
      </c>
      <c r="I746" s="98">
        <v>6.2</v>
      </c>
      <c r="J746" s="99">
        <v>0.74</v>
      </c>
      <c r="K746" s="99">
        <v>0.95</v>
      </c>
      <c r="L746" s="100">
        <v>-1.95</v>
      </c>
      <c r="M746" s="101">
        <v>43282</v>
      </c>
      <c r="N746" s="100">
        <v>-1.95</v>
      </c>
      <c r="O746" s="97" t="s">
        <v>2492</v>
      </c>
      <c r="P746" s="97" t="s">
        <v>2352</v>
      </c>
      <c r="Q746" s="102"/>
      <c r="R746" s="100">
        <v>-2.72</v>
      </c>
      <c r="S746" s="102"/>
      <c r="T746" s="103">
        <v>3</v>
      </c>
      <c r="U746" s="103">
        <v>3</v>
      </c>
      <c r="V746" s="104">
        <v>1.1000000000000001</v>
      </c>
      <c r="W746" s="105">
        <v>0.18</v>
      </c>
      <c r="X746" s="106">
        <v>51</v>
      </c>
      <c r="Y746" s="104">
        <v>0.2</v>
      </c>
      <c r="Z746" s="105">
        <v>0.04</v>
      </c>
      <c r="AA746" s="106">
        <v>9</v>
      </c>
    </row>
    <row r="747" spans="1:27" ht="15.75" customHeight="1" x14ac:dyDescent="0.25">
      <c r="A747" s="96" t="s">
        <v>2490</v>
      </c>
      <c r="B747" s="96" t="s">
        <v>2503</v>
      </c>
      <c r="C747" s="96" t="s">
        <v>2353</v>
      </c>
      <c r="F747" s="97" t="s">
        <v>2353</v>
      </c>
      <c r="G747" s="98">
        <v>50</v>
      </c>
      <c r="H747" s="98">
        <v>5.6</v>
      </c>
      <c r="I747" s="98">
        <v>5.6</v>
      </c>
      <c r="J747" s="99">
        <v>0.78</v>
      </c>
      <c r="K747" s="99">
        <v>1.04</v>
      </c>
      <c r="L747" s="100">
        <v>-1.95</v>
      </c>
      <c r="M747" s="101">
        <v>43282</v>
      </c>
      <c r="N747" s="100">
        <v>-1.95</v>
      </c>
      <c r="O747" s="97" t="s">
        <v>2492</v>
      </c>
      <c r="P747" s="97" t="s">
        <v>2353</v>
      </c>
      <c r="Q747" s="102"/>
      <c r="R747" s="100">
        <v>-2.72</v>
      </c>
      <c r="S747" s="102"/>
      <c r="T747" s="103">
        <v>3</v>
      </c>
      <c r="U747" s="103">
        <v>3</v>
      </c>
      <c r="V747" s="104">
        <v>1.1000000000000001</v>
      </c>
      <c r="W747" s="105">
        <v>0.2</v>
      </c>
      <c r="X747" s="106">
        <v>55</v>
      </c>
      <c r="Y747" s="104">
        <v>0.2</v>
      </c>
      <c r="Z747" s="105">
        <v>0.04</v>
      </c>
      <c r="AA747" s="106">
        <v>10</v>
      </c>
    </row>
    <row r="748" spans="1:27" ht="15.75" customHeight="1" x14ac:dyDescent="0.25">
      <c r="A748" s="96" t="s">
        <v>2490</v>
      </c>
      <c r="B748" s="96" t="s">
        <v>2503</v>
      </c>
      <c r="C748" s="96" t="s">
        <v>2354</v>
      </c>
      <c r="F748" s="97" t="s">
        <v>2354</v>
      </c>
      <c r="G748" s="98">
        <v>47</v>
      </c>
      <c r="H748" s="98">
        <v>5.5</v>
      </c>
      <c r="I748" s="98">
        <v>5.5</v>
      </c>
      <c r="J748" s="99">
        <v>0.86</v>
      </c>
      <c r="K748" s="99">
        <v>1.28</v>
      </c>
      <c r="L748" s="100">
        <v>-1.95</v>
      </c>
      <c r="M748" s="101">
        <v>43282</v>
      </c>
      <c r="N748" s="100">
        <v>-1.95</v>
      </c>
      <c r="O748" s="97" t="s">
        <v>2492</v>
      </c>
      <c r="P748" s="97" t="s">
        <v>2354</v>
      </c>
      <c r="Q748" s="102"/>
      <c r="R748" s="100">
        <v>-2.72</v>
      </c>
      <c r="S748" s="102"/>
      <c r="T748" s="103">
        <v>3</v>
      </c>
      <c r="U748" s="103">
        <v>3</v>
      </c>
      <c r="V748" s="104">
        <v>1.5</v>
      </c>
      <c r="W748" s="105">
        <v>0.27</v>
      </c>
      <c r="X748" s="106">
        <v>71</v>
      </c>
      <c r="Y748" s="104">
        <v>0</v>
      </c>
      <c r="Z748" s="105">
        <v>0</v>
      </c>
      <c r="AA748" s="106">
        <v>0</v>
      </c>
    </row>
    <row r="749" spans="1:27" ht="15.75" customHeight="1" x14ac:dyDescent="0.25">
      <c r="A749" s="96" t="s">
        <v>2490</v>
      </c>
      <c r="B749" s="96" t="s">
        <v>2503</v>
      </c>
      <c r="C749" s="96" t="s">
        <v>2355</v>
      </c>
      <c r="F749" s="97" t="s">
        <v>2355</v>
      </c>
      <c r="G749" s="98">
        <v>20</v>
      </c>
      <c r="H749" s="98">
        <v>6.5</v>
      </c>
      <c r="I749" s="98">
        <v>6.5</v>
      </c>
      <c r="J749" s="99">
        <v>0.55000000000000004</v>
      </c>
      <c r="K749" s="99">
        <v>0.9</v>
      </c>
      <c r="L749" s="100">
        <v>-1.95</v>
      </c>
      <c r="M749" s="101">
        <v>43282</v>
      </c>
      <c r="N749" s="100">
        <v>-1.95</v>
      </c>
      <c r="O749" s="97" t="s">
        <v>2492</v>
      </c>
      <c r="P749" s="97" t="s">
        <v>2355</v>
      </c>
      <c r="Q749" s="102"/>
      <c r="R749" s="100">
        <v>-2.72</v>
      </c>
      <c r="S749" s="102"/>
      <c r="T749" s="103">
        <v>3</v>
      </c>
      <c r="U749" s="103">
        <v>3</v>
      </c>
      <c r="V749" s="104">
        <v>1.7</v>
      </c>
      <c r="W749" s="105">
        <v>0.26</v>
      </c>
      <c r="X749" s="106">
        <v>34</v>
      </c>
      <c r="Y749" s="104">
        <v>1</v>
      </c>
      <c r="Z749" s="105">
        <v>0.16</v>
      </c>
      <c r="AA749" s="106">
        <v>20</v>
      </c>
    </row>
    <row r="750" spans="1:27" ht="15.75" customHeight="1" x14ac:dyDescent="0.25">
      <c r="A750" s="96" t="s">
        <v>2490</v>
      </c>
      <c r="B750" s="96" t="s">
        <v>2503</v>
      </c>
      <c r="C750" s="96" t="s">
        <v>2394</v>
      </c>
      <c r="F750" s="97" t="s">
        <v>2394</v>
      </c>
      <c r="G750" s="98">
        <v>33</v>
      </c>
      <c r="H750" s="98">
        <v>26</v>
      </c>
      <c r="I750" s="98">
        <v>26</v>
      </c>
      <c r="J750" s="99">
        <v>0.77</v>
      </c>
      <c r="K750" s="99">
        <v>1.05</v>
      </c>
      <c r="L750" s="100">
        <v>-1.95</v>
      </c>
      <c r="M750" s="101">
        <v>43282</v>
      </c>
      <c r="N750" s="100">
        <v>-1.95</v>
      </c>
      <c r="O750" s="97" t="s">
        <v>2492</v>
      </c>
      <c r="P750" s="97" t="s">
        <v>2394</v>
      </c>
      <c r="Q750" s="102"/>
      <c r="R750" s="100">
        <v>-2.72</v>
      </c>
      <c r="S750" s="102"/>
      <c r="T750" s="103">
        <v>3</v>
      </c>
      <c r="U750" s="103">
        <v>3</v>
      </c>
      <c r="V750" s="104">
        <v>7</v>
      </c>
      <c r="W750" s="105">
        <v>0.27</v>
      </c>
      <c r="X750" s="106">
        <v>231</v>
      </c>
      <c r="Y750" s="104">
        <v>2.7</v>
      </c>
      <c r="Z750" s="105">
        <v>0.1</v>
      </c>
      <c r="AA750" s="106">
        <v>89</v>
      </c>
    </row>
    <row r="751" spans="1:27" ht="15.75" customHeight="1" x14ac:dyDescent="0.25">
      <c r="A751" s="96" t="s">
        <v>2490</v>
      </c>
      <c r="B751" s="96" t="s">
        <v>2503</v>
      </c>
      <c r="C751" s="96" t="s">
        <v>2395</v>
      </c>
      <c r="F751" s="97" t="s">
        <v>2395</v>
      </c>
      <c r="G751" s="98">
        <v>63.5</v>
      </c>
      <c r="H751" s="98">
        <v>7.8</v>
      </c>
      <c r="I751" s="98">
        <v>7.8</v>
      </c>
      <c r="J751" s="99">
        <v>0.61</v>
      </c>
      <c r="K751" s="99">
        <v>0.89</v>
      </c>
      <c r="L751" s="100">
        <v>-1.95</v>
      </c>
      <c r="M751" s="101">
        <v>43282</v>
      </c>
      <c r="N751" s="100">
        <v>-1.95</v>
      </c>
      <c r="O751" s="97" t="s">
        <v>2492</v>
      </c>
      <c r="P751" s="97" t="s">
        <v>2395</v>
      </c>
      <c r="Q751" s="102"/>
      <c r="R751" s="100">
        <v>-2.72</v>
      </c>
      <c r="S751" s="102"/>
      <c r="T751" s="103">
        <v>3</v>
      </c>
      <c r="U751" s="103">
        <v>3</v>
      </c>
      <c r="V751" s="104">
        <v>1.1000000000000001</v>
      </c>
      <c r="W751" s="105">
        <v>0.14000000000000001</v>
      </c>
      <c r="X751" s="106">
        <v>70</v>
      </c>
      <c r="Y751" s="104">
        <v>1</v>
      </c>
      <c r="Z751" s="105">
        <v>0.13</v>
      </c>
      <c r="AA751" s="106">
        <v>64</v>
      </c>
    </row>
    <row r="752" spans="1:27" ht="15.75" customHeight="1" x14ac:dyDescent="0.25">
      <c r="A752" s="96" t="s">
        <v>2490</v>
      </c>
      <c r="B752" s="96" t="s">
        <v>2503</v>
      </c>
      <c r="C752" s="96" t="s">
        <v>2396</v>
      </c>
      <c r="F752" s="97" t="s">
        <v>2396</v>
      </c>
      <c r="G752" s="98">
        <v>46.5</v>
      </c>
      <c r="H752" s="98">
        <v>5.9</v>
      </c>
      <c r="I752" s="98">
        <v>5.9</v>
      </c>
      <c r="J752" s="99">
        <v>0.61</v>
      </c>
      <c r="K752" s="99">
        <v>0.94</v>
      </c>
      <c r="L752" s="100">
        <v>-1.95</v>
      </c>
      <c r="M752" s="101">
        <v>43282</v>
      </c>
      <c r="N752" s="100">
        <v>-1.95</v>
      </c>
      <c r="O752" s="97" t="s">
        <v>2492</v>
      </c>
      <c r="P752" s="97" t="s">
        <v>2396</v>
      </c>
      <c r="Q752" s="102"/>
      <c r="R752" s="100">
        <v>-2.72</v>
      </c>
      <c r="S752" s="102"/>
      <c r="T752" s="103">
        <v>3</v>
      </c>
      <c r="U752" s="103">
        <v>3</v>
      </c>
      <c r="V752" s="104">
        <v>0.8</v>
      </c>
      <c r="W752" s="105">
        <v>0.14000000000000001</v>
      </c>
      <c r="X752" s="106">
        <v>37</v>
      </c>
      <c r="Y752" s="104">
        <v>0.4</v>
      </c>
      <c r="Z752" s="105">
        <v>0.08</v>
      </c>
      <c r="AA752" s="106">
        <v>19</v>
      </c>
    </row>
    <row r="753" spans="1:27" ht="15.75" customHeight="1" x14ac:dyDescent="0.25">
      <c r="A753" s="96" t="s">
        <v>2490</v>
      </c>
      <c r="B753" s="96" t="s">
        <v>2503</v>
      </c>
      <c r="C753" s="96" t="s">
        <v>2397</v>
      </c>
      <c r="F753" s="97" t="s">
        <v>2397</v>
      </c>
      <c r="G753" s="98">
        <v>54</v>
      </c>
      <c r="H753" s="98">
        <v>5.9</v>
      </c>
      <c r="I753" s="98">
        <v>5.9</v>
      </c>
      <c r="J753" s="99">
        <v>0.7</v>
      </c>
      <c r="K753" s="99">
        <v>1</v>
      </c>
      <c r="L753" s="100">
        <v>-1.95</v>
      </c>
      <c r="M753" s="101">
        <v>43282</v>
      </c>
      <c r="N753" s="100">
        <v>-1.95</v>
      </c>
      <c r="O753" s="97" t="s">
        <v>2492</v>
      </c>
      <c r="P753" s="97" t="s">
        <v>2397</v>
      </c>
      <c r="Q753" s="102"/>
      <c r="R753" s="100">
        <v>-2.72</v>
      </c>
      <c r="S753" s="102"/>
      <c r="T753" s="103">
        <v>3</v>
      </c>
      <c r="U753" s="103">
        <v>3</v>
      </c>
      <c r="V753" s="104">
        <v>1</v>
      </c>
      <c r="W753" s="105">
        <v>0.17</v>
      </c>
      <c r="X753" s="106">
        <v>54</v>
      </c>
      <c r="Y753" s="104">
        <v>0.3</v>
      </c>
      <c r="Z753" s="105">
        <v>0.05</v>
      </c>
      <c r="AA753" s="106">
        <v>16</v>
      </c>
    </row>
    <row r="754" spans="1:27" ht="15.75" customHeight="1" x14ac:dyDescent="0.25">
      <c r="A754" s="96" t="s">
        <v>2490</v>
      </c>
      <c r="B754" s="96" t="s">
        <v>2503</v>
      </c>
      <c r="C754" s="96" t="s">
        <v>2398</v>
      </c>
      <c r="F754" s="97" t="s">
        <v>2398</v>
      </c>
      <c r="G754" s="98">
        <v>43.5</v>
      </c>
      <c r="H754" s="98">
        <v>6</v>
      </c>
      <c r="I754" s="98">
        <v>6</v>
      </c>
      <c r="J754" s="99">
        <v>0.68</v>
      </c>
      <c r="K754" s="99">
        <v>0.9</v>
      </c>
      <c r="L754" s="100">
        <v>-1.95</v>
      </c>
      <c r="M754" s="101">
        <v>43282</v>
      </c>
      <c r="N754" s="100">
        <v>-1.95</v>
      </c>
      <c r="O754" s="97" t="s">
        <v>2492</v>
      </c>
      <c r="P754" s="97" t="s">
        <v>2398</v>
      </c>
      <c r="Q754" s="102"/>
      <c r="R754" s="100">
        <v>-2.72</v>
      </c>
      <c r="S754" s="102"/>
      <c r="T754" s="103">
        <v>3</v>
      </c>
      <c r="U754" s="103">
        <v>3</v>
      </c>
      <c r="V754" s="104">
        <v>1</v>
      </c>
      <c r="W754" s="105">
        <v>0.17</v>
      </c>
      <c r="X754" s="106">
        <v>44</v>
      </c>
      <c r="Y754" s="104">
        <v>0.4</v>
      </c>
      <c r="Z754" s="105">
        <v>7.0000000000000007E-2</v>
      </c>
      <c r="AA754" s="106">
        <v>17</v>
      </c>
    </row>
    <row r="755" spans="1:27" ht="15.75" customHeight="1" x14ac:dyDescent="0.25">
      <c r="A755" s="96" t="s">
        <v>2490</v>
      </c>
      <c r="B755" s="96" t="s">
        <v>2503</v>
      </c>
      <c r="C755" s="96" t="s">
        <v>2363</v>
      </c>
      <c r="F755" s="97" t="s">
        <v>2363</v>
      </c>
      <c r="G755" s="98">
        <v>43</v>
      </c>
      <c r="H755" s="98">
        <v>5.9</v>
      </c>
      <c r="I755" s="98">
        <v>5.9</v>
      </c>
      <c r="J755" s="99">
        <v>0.49</v>
      </c>
      <c r="K755" s="99">
        <v>0.78</v>
      </c>
      <c r="L755" s="100">
        <v>-2</v>
      </c>
      <c r="M755" s="101">
        <v>43282</v>
      </c>
      <c r="N755" s="100">
        <v>-2</v>
      </c>
      <c r="O755" s="97" t="s">
        <v>2492</v>
      </c>
      <c r="P755" s="97" t="s">
        <v>2363</v>
      </c>
      <c r="Q755" s="102"/>
      <c r="R755" s="100">
        <v>-2.72</v>
      </c>
      <c r="S755" s="102"/>
      <c r="T755" s="103">
        <v>3</v>
      </c>
      <c r="U755" s="103">
        <v>3</v>
      </c>
      <c r="V755" s="104">
        <v>1</v>
      </c>
      <c r="W755" s="105">
        <v>0.16</v>
      </c>
      <c r="X755" s="106">
        <v>43</v>
      </c>
      <c r="Y755" s="104">
        <v>0.6</v>
      </c>
      <c r="Z755" s="105">
        <v>0.1</v>
      </c>
      <c r="AA755" s="106">
        <v>26</v>
      </c>
    </row>
    <row r="756" spans="1:27" ht="15.75" customHeight="1" x14ac:dyDescent="0.25">
      <c r="A756" s="96" t="s">
        <v>2490</v>
      </c>
      <c r="B756" s="96" t="s">
        <v>2503</v>
      </c>
      <c r="C756" s="96" t="s">
        <v>2364</v>
      </c>
      <c r="F756" s="97" t="s">
        <v>2364</v>
      </c>
      <c r="G756" s="98">
        <v>35</v>
      </c>
      <c r="H756" s="98">
        <v>5.9</v>
      </c>
      <c r="I756" s="98">
        <v>5.9</v>
      </c>
      <c r="J756" s="99">
        <v>0.64</v>
      </c>
      <c r="K756" s="99">
        <v>0.98</v>
      </c>
      <c r="L756" s="100">
        <v>-2</v>
      </c>
      <c r="M756" s="101">
        <v>43282</v>
      </c>
      <c r="N756" s="100">
        <v>-2</v>
      </c>
      <c r="O756" s="97" t="s">
        <v>2492</v>
      </c>
      <c r="P756" s="97" t="s">
        <v>2364</v>
      </c>
      <c r="Q756" s="102"/>
      <c r="R756" s="100">
        <v>-2.72</v>
      </c>
      <c r="S756" s="102"/>
      <c r="T756" s="103">
        <v>3</v>
      </c>
      <c r="U756" s="103">
        <v>3</v>
      </c>
      <c r="V756" s="104">
        <v>1.2</v>
      </c>
      <c r="W756" s="105">
        <v>0.21</v>
      </c>
      <c r="X756" s="106">
        <v>42</v>
      </c>
      <c r="Y756" s="104">
        <v>0.2</v>
      </c>
      <c r="Z756" s="105">
        <v>0.03</v>
      </c>
      <c r="AA756" s="106">
        <v>7</v>
      </c>
    </row>
    <row r="757" spans="1:27" ht="15.75" customHeight="1" x14ac:dyDescent="0.25">
      <c r="A757" s="96" t="s">
        <v>2490</v>
      </c>
      <c r="B757" s="96" t="s">
        <v>2503</v>
      </c>
      <c r="C757" s="96" t="s">
        <v>2399</v>
      </c>
      <c r="F757" s="97" t="s">
        <v>2399</v>
      </c>
      <c r="G757" s="98">
        <v>16</v>
      </c>
      <c r="H757" s="98">
        <v>9.8000000000000007</v>
      </c>
      <c r="I757" s="98">
        <v>9.8000000000000007</v>
      </c>
      <c r="J757" s="99">
        <v>1</v>
      </c>
      <c r="K757" s="99">
        <v>1.44</v>
      </c>
      <c r="L757" s="100">
        <v>-1.97</v>
      </c>
      <c r="M757" s="101">
        <v>43282</v>
      </c>
      <c r="N757" s="100">
        <v>-1.97</v>
      </c>
      <c r="O757" s="97" t="s">
        <v>2492</v>
      </c>
      <c r="P757" s="97" t="s">
        <v>2399</v>
      </c>
      <c r="Q757" s="102"/>
      <c r="R757" s="100">
        <v>-2.72</v>
      </c>
      <c r="S757" s="102"/>
      <c r="T757" s="103">
        <v>3</v>
      </c>
      <c r="U757" s="103">
        <v>3</v>
      </c>
      <c r="V757" s="104">
        <v>3.2</v>
      </c>
      <c r="W757" s="105">
        <v>0.33</v>
      </c>
      <c r="X757" s="106">
        <v>51</v>
      </c>
      <c r="Y757" s="104">
        <v>0</v>
      </c>
      <c r="Z757" s="105">
        <v>0</v>
      </c>
      <c r="AA757" s="106">
        <v>0</v>
      </c>
    </row>
    <row r="758" spans="1:27" ht="15.75" customHeight="1" x14ac:dyDescent="0.25">
      <c r="A758" s="96" t="s">
        <v>2490</v>
      </c>
      <c r="B758" s="96" t="s">
        <v>2503</v>
      </c>
      <c r="C758" s="96" t="s">
        <v>2427</v>
      </c>
      <c r="F758" s="97" t="s">
        <v>2427</v>
      </c>
      <c r="G758" s="98">
        <v>32.5</v>
      </c>
      <c r="H758" s="98">
        <v>6.3</v>
      </c>
      <c r="I758" s="98">
        <v>6.3</v>
      </c>
      <c r="J758" s="99">
        <v>0.87</v>
      </c>
      <c r="K758" s="99">
        <v>1.38</v>
      </c>
      <c r="L758" s="100">
        <v>-1.97</v>
      </c>
      <c r="M758" s="101">
        <v>43282</v>
      </c>
      <c r="N758" s="100">
        <v>-1.97</v>
      </c>
      <c r="O758" s="97" t="s">
        <v>2492</v>
      </c>
      <c r="P758" s="97" t="s">
        <v>2427</v>
      </c>
      <c r="Q758" s="102"/>
      <c r="R758" s="100">
        <v>-2.72</v>
      </c>
      <c r="S758" s="102"/>
      <c r="T758" s="103">
        <v>3</v>
      </c>
      <c r="U758" s="103">
        <v>3</v>
      </c>
      <c r="V758" s="104">
        <v>1.8</v>
      </c>
      <c r="W758" s="105">
        <v>0.28000000000000003</v>
      </c>
      <c r="X758" s="106">
        <v>59</v>
      </c>
      <c r="Y758" s="104">
        <v>0</v>
      </c>
      <c r="Z758" s="105">
        <v>0</v>
      </c>
      <c r="AA758" s="106">
        <v>0</v>
      </c>
    </row>
    <row r="759" spans="1:27" ht="15.75" customHeight="1" x14ac:dyDescent="0.25">
      <c r="A759" s="96" t="s">
        <v>2490</v>
      </c>
      <c r="B759" s="96" t="s">
        <v>2503</v>
      </c>
      <c r="C759" s="96" t="s">
        <v>2428</v>
      </c>
      <c r="F759" s="97" t="s">
        <v>2428</v>
      </c>
      <c r="G759" s="98">
        <v>45</v>
      </c>
      <c r="H759" s="98">
        <v>6.8</v>
      </c>
      <c r="I759" s="98">
        <v>6.8</v>
      </c>
      <c r="J759" s="99">
        <v>0.8</v>
      </c>
      <c r="K759" s="99">
        <v>1.45</v>
      </c>
      <c r="L759" s="100">
        <v>-1.97</v>
      </c>
      <c r="M759" s="101">
        <v>43282</v>
      </c>
      <c r="N759" s="100">
        <v>-1.97</v>
      </c>
      <c r="O759" s="97" t="s">
        <v>2492</v>
      </c>
      <c r="P759" s="97" t="s">
        <v>2428</v>
      </c>
      <c r="Q759" s="102"/>
      <c r="R759" s="100">
        <v>-2.72</v>
      </c>
      <c r="S759" s="102"/>
      <c r="T759" s="103">
        <v>3</v>
      </c>
      <c r="U759" s="103">
        <v>3</v>
      </c>
      <c r="V759" s="104">
        <v>1.8</v>
      </c>
      <c r="W759" s="105">
        <v>0.27</v>
      </c>
      <c r="X759" s="106">
        <v>81</v>
      </c>
      <c r="Y759" s="104">
        <v>0.1</v>
      </c>
      <c r="Z759" s="105">
        <v>0.01</v>
      </c>
      <c r="AA759" s="106">
        <v>5</v>
      </c>
    </row>
    <row r="760" spans="1:27" ht="15.75" customHeight="1" x14ac:dyDescent="0.25">
      <c r="A760" s="96" t="s">
        <v>2490</v>
      </c>
      <c r="B760" s="96" t="s">
        <v>2503</v>
      </c>
      <c r="C760" s="96" t="s">
        <v>2429</v>
      </c>
      <c r="F760" s="97" t="s">
        <v>2429</v>
      </c>
      <c r="G760" s="98">
        <v>45</v>
      </c>
      <c r="H760" s="98">
        <v>6</v>
      </c>
      <c r="I760" s="98">
        <v>6</v>
      </c>
      <c r="J760" s="99">
        <v>0.84</v>
      </c>
      <c r="K760" s="99">
        <v>1.38</v>
      </c>
      <c r="L760" s="100">
        <v>-1.97</v>
      </c>
      <c r="M760" s="101">
        <v>43282</v>
      </c>
      <c r="N760" s="100">
        <v>-1.97</v>
      </c>
      <c r="O760" s="97" t="s">
        <v>2492</v>
      </c>
      <c r="P760" s="97" t="s">
        <v>2429</v>
      </c>
      <c r="Q760" s="102"/>
      <c r="R760" s="100">
        <v>-2.72</v>
      </c>
      <c r="S760" s="102"/>
      <c r="T760" s="103">
        <v>3</v>
      </c>
      <c r="U760" s="103">
        <v>3</v>
      </c>
      <c r="V760" s="104">
        <v>2.2999999999999998</v>
      </c>
      <c r="W760" s="105">
        <v>0.38</v>
      </c>
      <c r="X760" s="106">
        <v>104</v>
      </c>
      <c r="Y760" s="104">
        <v>0</v>
      </c>
      <c r="Z760" s="105">
        <v>0</v>
      </c>
      <c r="AA760" s="106">
        <v>0</v>
      </c>
    </row>
    <row r="761" spans="1:27" ht="15.75" customHeight="1" x14ac:dyDescent="0.25">
      <c r="A761" s="96" t="s">
        <v>2490</v>
      </c>
      <c r="B761" s="96" t="s">
        <v>2503</v>
      </c>
      <c r="C761" s="96" t="s">
        <v>2430</v>
      </c>
      <c r="F761" s="97" t="s">
        <v>2430</v>
      </c>
      <c r="G761" s="98">
        <v>33</v>
      </c>
      <c r="H761" s="98">
        <v>6.5</v>
      </c>
      <c r="I761" s="98">
        <v>6.5</v>
      </c>
      <c r="J761" s="99">
        <v>0.75</v>
      </c>
      <c r="K761" s="99">
        <v>1.36</v>
      </c>
      <c r="L761" s="100">
        <v>-1.97</v>
      </c>
      <c r="M761" s="101">
        <v>43282</v>
      </c>
      <c r="N761" s="100">
        <v>-1.97</v>
      </c>
      <c r="O761" s="97" t="s">
        <v>2492</v>
      </c>
      <c r="P761" s="97" t="s">
        <v>2430</v>
      </c>
      <c r="Q761" s="102"/>
      <c r="R761" s="100">
        <v>-2.72</v>
      </c>
      <c r="S761" s="102"/>
      <c r="T761" s="103">
        <v>3</v>
      </c>
      <c r="U761" s="103">
        <v>3</v>
      </c>
      <c r="V761" s="104">
        <v>2.2000000000000002</v>
      </c>
      <c r="W761" s="105">
        <v>0.34</v>
      </c>
      <c r="X761" s="106">
        <v>73</v>
      </c>
      <c r="Y761" s="104">
        <v>0.3</v>
      </c>
      <c r="Z761" s="105">
        <v>0.04</v>
      </c>
      <c r="AA761" s="106">
        <v>10</v>
      </c>
    </row>
    <row r="762" spans="1:27" ht="15.75" customHeight="1" x14ac:dyDescent="0.25">
      <c r="A762" s="96" t="s">
        <v>2490</v>
      </c>
      <c r="B762" s="96" t="s">
        <v>2503</v>
      </c>
      <c r="C762" s="96" t="s">
        <v>2386</v>
      </c>
      <c r="F762" s="97" t="s">
        <v>2386</v>
      </c>
      <c r="G762" s="98">
        <v>41</v>
      </c>
      <c r="H762" s="98">
        <v>8</v>
      </c>
      <c r="I762" s="98">
        <v>8</v>
      </c>
      <c r="J762" s="99">
        <v>0.8</v>
      </c>
      <c r="K762" s="99">
        <v>1.1499999999999999</v>
      </c>
      <c r="L762" s="100">
        <v>-1.95</v>
      </c>
      <c r="M762" s="101">
        <v>43282</v>
      </c>
      <c r="N762" s="100">
        <v>-1.95</v>
      </c>
      <c r="O762" s="97" t="s">
        <v>2492</v>
      </c>
      <c r="P762" s="97" t="s">
        <v>2386</v>
      </c>
      <c r="Q762" s="102"/>
      <c r="R762" s="100">
        <v>-2.72</v>
      </c>
      <c r="S762" s="102"/>
      <c r="T762" s="103">
        <v>3</v>
      </c>
      <c r="U762" s="103">
        <v>3</v>
      </c>
      <c r="V762" s="104">
        <v>2</v>
      </c>
      <c r="W762" s="105">
        <v>0.25</v>
      </c>
      <c r="X762" s="106">
        <v>82</v>
      </c>
      <c r="Y762" s="104">
        <v>0.3</v>
      </c>
      <c r="Z762" s="105">
        <v>0.04</v>
      </c>
      <c r="AA762" s="106">
        <v>12</v>
      </c>
    </row>
    <row r="763" spans="1:27" ht="15.75" customHeight="1" x14ac:dyDescent="0.25">
      <c r="A763" s="96" t="s">
        <v>2490</v>
      </c>
      <c r="B763" s="96" t="s">
        <v>2503</v>
      </c>
      <c r="C763" s="96" t="s">
        <v>2387</v>
      </c>
      <c r="F763" s="97" t="s">
        <v>2387</v>
      </c>
      <c r="G763" s="98">
        <v>47.5</v>
      </c>
      <c r="H763" s="98">
        <v>6.1</v>
      </c>
      <c r="I763" s="98">
        <v>6.1</v>
      </c>
      <c r="J763" s="99">
        <v>0.78</v>
      </c>
      <c r="K763" s="99">
        <v>1.4</v>
      </c>
      <c r="L763" s="100">
        <v>-1.95</v>
      </c>
      <c r="M763" s="101">
        <v>43282</v>
      </c>
      <c r="N763" s="100">
        <v>-1.95</v>
      </c>
      <c r="O763" s="97" t="s">
        <v>2492</v>
      </c>
      <c r="P763" s="97" t="s">
        <v>2387</v>
      </c>
      <c r="Q763" s="102"/>
      <c r="R763" s="100">
        <v>-2.72</v>
      </c>
      <c r="S763" s="102"/>
      <c r="T763" s="103">
        <v>3</v>
      </c>
      <c r="U763" s="103">
        <v>3</v>
      </c>
      <c r="V763" s="104">
        <v>2.2000000000000002</v>
      </c>
      <c r="W763" s="105">
        <v>0.36</v>
      </c>
      <c r="X763" s="106">
        <v>105</v>
      </c>
      <c r="Y763" s="104">
        <v>0.1</v>
      </c>
      <c r="Z763" s="105">
        <v>0.02</v>
      </c>
      <c r="AA763" s="106">
        <v>5</v>
      </c>
    </row>
    <row r="764" spans="1:27" ht="15.75" customHeight="1" x14ac:dyDescent="0.25">
      <c r="A764" s="96" t="s">
        <v>2490</v>
      </c>
      <c r="B764" s="96" t="s">
        <v>2503</v>
      </c>
      <c r="C764" s="96" t="s">
        <v>2388</v>
      </c>
      <c r="F764" s="97" t="s">
        <v>2388</v>
      </c>
      <c r="G764" s="98">
        <v>36</v>
      </c>
      <c r="H764" s="98">
        <v>6.7</v>
      </c>
      <c r="I764" s="98">
        <v>6.7</v>
      </c>
      <c r="J764" s="99">
        <v>0.72</v>
      </c>
      <c r="K764" s="99">
        <v>1.44</v>
      </c>
      <c r="L764" s="100">
        <v>-1.95</v>
      </c>
      <c r="M764" s="101">
        <v>43282</v>
      </c>
      <c r="N764" s="100">
        <v>-1.95</v>
      </c>
      <c r="O764" s="97" t="s">
        <v>2492</v>
      </c>
      <c r="P764" s="97" t="s">
        <v>2388</v>
      </c>
      <c r="Q764" s="102"/>
      <c r="R764" s="100">
        <v>-2.72</v>
      </c>
      <c r="S764" s="102"/>
      <c r="T764" s="103">
        <v>3</v>
      </c>
      <c r="U764" s="103">
        <v>3</v>
      </c>
      <c r="V764" s="104">
        <v>2.5</v>
      </c>
      <c r="W764" s="105">
        <v>0.38</v>
      </c>
      <c r="X764" s="106">
        <v>90</v>
      </c>
      <c r="Y764" s="104">
        <v>0.3</v>
      </c>
      <c r="Z764" s="105">
        <v>0.05</v>
      </c>
      <c r="AA764" s="106">
        <v>11</v>
      </c>
    </row>
    <row r="765" spans="1:27" ht="15.75" customHeight="1" x14ac:dyDescent="0.25">
      <c r="A765" s="96" t="s">
        <v>2490</v>
      </c>
      <c r="B765" s="96" t="s">
        <v>2503</v>
      </c>
      <c r="C765" s="96" t="s">
        <v>2344</v>
      </c>
      <c r="F765" s="97" t="s">
        <v>2344</v>
      </c>
      <c r="G765" s="98">
        <v>36</v>
      </c>
      <c r="H765" s="98">
        <v>6.6</v>
      </c>
      <c r="I765" s="98">
        <v>6.6</v>
      </c>
      <c r="J765" s="99">
        <v>0.74</v>
      </c>
      <c r="K765" s="99">
        <v>1.25</v>
      </c>
      <c r="L765" s="100">
        <v>-2</v>
      </c>
      <c r="M765" s="101">
        <v>43282</v>
      </c>
      <c r="N765" s="100">
        <v>-2</v>
      </c>
      <c r="O765" s="97" t="s">
        <v>2492</v>
      </c>
      <c r="P765" s="97" t="s">
        <v>2344</v>
      </c>
      <c r="Q765" s="102"/>
      <c r="R765" s="100">
        <v>-2.72</v>
      </c>
      <c r="S765" s="102"/>
      <c r="T765" s="103">
        <v>3</v>
      </c>
      <c r="U765" s="103">
        <v>3</v>
      </c>
      <c r="V765" s="104">
        <v>1.8</v>
      </c>
      <c r="W765" s="105">
        <v>0.28000000000000003</v>
      </c>
      <c r="X765" s="106">
        <v>65</v>
      </c>
      <c r="Y765" s="104">
        <v>0.1</v>
      </c>
      <c r="Z765" s="105">
        <v>0.01</v>
      </c>
      <c r="AA765" s="106">
        <v>4</v>
      </c>
    </row>
    <row r="766" spans="1:27" ht="15.75" customHeight="1" x14ac:dyDescent="0.25">
      <c r="A766" s="96" t="s">
        <v>2490</v>
      </c>
      <c r="B766" s="96" t="s">
        <v>2503</v>
      </c>
      <c r="C766" s="96" t="s">
        <v>2345</v>
      </c>
      <c r="F766" s="97" t="s">
        <v>2345</v>
      </c>
      <c r="G766" s="98">
        <v>47.5</v>
      </c>
      <c r="H766" s="98">
        <v>6.2</v>
      </c>
      <c r="I766" s="98">
        <v>6.2</v>
      </c>
      <c r="J766" s="99">
        <v>0.82</v>
      </c>
      <c r="K766" s="99">
        <v>1.38</v>
      </c>
      <c r="L766" s="100">
        <v>-2</v>
      </c>
      <c r="M766" s="101">
        <v>43282</v>
      </c>
      <c r="N766" s="100">
        <v>-2</v>
      </c>
      <c r="O766" s="97" t="s">
        <v>2492</v>
      </c>
      <c r="P766" s="97" t="s">
        <v>2345</v>
      </c>
      <c r="Q766" s="102"/>
      <c r="R766" s="100">
        <v>-2.72</v>
      </c>
      <c r="S766" s="102"/>
      <c r="T766" s="103">
        <v>3</v>
      </c>
      <c r="U766" s="103">
        <v>3</v>
      </c>
      <c r="V766" s="104">
        <v>1.5</v>
      </c>
      <c r="W766" s="105">
        <v>0.24</v>
      </c>
      <c r="X766" s="106">
        <v>71</v>
      </c>
      <c r="Y766" s="104">
        <v>0</v>
      </c>
      <c r="Z766" s="105">
        <v>0</v>
      </c>
      <c r="AA766" s="106">
        <v>0</v>
      </c>
    </row>
    <row r="767" spans="1:27" ht="15.75" customHeight="1" x14ac:dyDescent="0.25">
      <c r="A767" s="96" t="s">
        <v>2490</v>
      </c>
      <c r="B767" s="96" t="s">
        <v>2503</v>
      </c>
      <c r="C767" s="96" t="s">
        <v>2346</v>
      </c>
      <c r="F767" s="97" t="s">
        <v>2346</v>
      </c>
      <c r="G767" s="98">
        <v>42.5</v>
      </c>
      <c r="H767" s="98">
        <v>6.6</v>
      </c>
      <c r="I767" s="98">
        <v>6.6</v>
      </c>
      <c r="J767" s="99">
        <v>0.79</v>
      </c>
      <c r="K767" s="99">
        <v>1.48</v>
      </c>
      <c r="L767" s="100">
        <v>-2</v>
      </c>
      <c r="M767" s="101">
        <v>43282</v>
      </c>
      <c r="N767" s="100">
        <v>-2</v>
      </c>
      <c r="O767" s="97" t="s">
        <v>2492</v>
      </c>
      <c r="P767" s="97" t="s">
        <v>2346</v>
      </c>
      <c r="Q767" s="102"/>
      <c r="R767" s="100">
        <v>-2.72</v>
      </c>
      <c r="S767" s="102"/>
      <c r="T767" s="103">
        <v>3</v>
      </c>
      <c r="U767" s="103">
        <v>3</v>
      </c>
      <c r="V767" s="104">
        <v>2.4</v>
      </c>
      <c r="W767" s="105">
        <v>0.36</v>
      </c>
      <c r="X767" s="106">
        <v>102</v>
      </c>
      <c r="Y767" s="104">
        <v>0</v>
      </c>
      <c r="Z767" s="105">
        <v>0</v>
      </c>
      <c r="AA767" s="106">
        <v>0</v>
      </c>
    </row>
    <row r="768" spans="1:27" ht="15.75" customHeight="1" x14ac:dyDescent="0.25">
      <c r="A768" s="96" t="s">
        <v>2490</v>
      </c>
      <c r="B768" s="96" t="s">
        <v>2503</v>
      </c>
      <c r="C768" s="96" t="s">
        <v>2347</v>
      </c>
      <c r="F768" s="97" t="s">
        <v>2347</v>
      </c>
      <c r="G768" s="98">
        <v>37.5</v>
      </c>
      <c r="H768" s="98">
        <v>3.9</v>
      </c>
      <c r="I768" s="98">
        <v>3.9</v>
      </c>
      <c r="J768" s="99">
        <v>0.34</v>
      </c>
      <c r="K768" s="99">
        <v>1.25</v>
      </c>
      <c r="L768" s="100">
        <v>-2</v>
      </c>
      <c r="M768" s="101">
        <v>43282</v>
      </c>
      <c r="N768" s="100">
        <v>-2</v>
      </c>
      <c r="O768" s="97" t="s">
        <v>2492</v>
      </c>
      <c r="P768" s="97" t="s">
        <v>2347</v>
      </c>
      <c r="Q768" s="102"/>
      <c r="R768" s="100">
        <v>-2.4700000000000002</v>
      </c>
      <c r="S768" s="102"/>
      <c r="T768" s="103">
        <v>3</v>
      </c>
      <c r="U768" s="103">
        <v>3</v>
      </c>
      <c r="V768" s="104">
        <v>1.9</v>
      </c>
      <c r="W768" s="105">
        <v>0.5</v>
      </c>
      <c r="X768" s="106">
        <v>71</v>
      </c>
      <c r="Y768" s="104">
        <v>0.3</v>
      </c>
      <c r="Z768" s="105">
        <v>7.0000000000000007E-2</v>
      </c>
      <c r="AA768" s="106">
        <v>11</v>
      </c>
    </row>
    <row r="769" spans="1:27" ht="15.75" customHeight="1" x14ac:dyDescent="0.25">
      <c r="A769" s="96" t="s">
        <v>2490</v>
      </c>
      <c r="B769" s="96" t="s">
        <v>2503</v>
      </c>
      <c r="C769" s="96" t="s">
        <v>2348</v>
      </c>
      <c r="F769" s="97" t="s">
        <v>2348</v>
      </c>
      <c r="G769" s="98">
        <v>47.5</v>
      </c>
      <c r="H769" s="98">
        <v>3.7</v>
      </c>
      <c r="I769" s="98">
        <v>3.7</v>
      </c>
      <c r="J769" s="99">
        <v>0.66</v>
      </c>
      <c r="K769" s="99">
        <v>1.08</v>
      </c>
      <c r="L769" s="100">
        <v>-2</v>
      </c>
      <c r="M769" s="101">
        <v>43282</v>
      </c>
      <c r="N769" s="100">
        <v>-2</v>
      </c>
      <c r="O769" s="97" t="s">
        <v>2492</v>
      </c>
      <c r="P769" s="97" t="s">
        <v>2348</v>
      </c>
      <c r="Q769" s="102"/>
      <c r="R769" s="100">
        <v>-2.4700000000000002</v>
      </c>
      <c r="S769" s="102"/>
      <c r="T769" s="103">
        <v>3</v>
      </c>
      <c r="U769" s="103">
        <v>3</v>
      </c>
      <c r="V769" s="104">
        <v>1.2</v>
      </c>
      <c r="W769" s="105">
        <v>0.33</v>
      </c>
      <c r="X769" s="106">
        <v>57</v>
      </c>
      <c r="Y769" s="104">
        <v>0</v>
      </c>
      <c r="Z769" s="105">
        <v>0</v>
      </c>
      <c r="AA769" s="106">
        <v>0</v>
      </c>
    </row>
    <row r="770" spans="1:27" ht="15.75" customHeight="1" x14ac:dyDescent="0.25">
      <c r="A770" s="96" t="s">
        <v>2490</v>
      </c>
      <c r="B770" s="96" t="s">
        <v>2503</v>
      </c>
      <c r="C770" s="96" t="s">
        <v>2349</v>
      </c>
      <c r="F770" s="97" t="s">
        <v>2349</v>
      </c>
      <c r="G770" s="98">
        <v>43</v>
      </c>
      <c r="H770" s="98">
        <v>4.8</v>
      </c>
      <c r="I770" s="98">
        <v>4.8</v>
      </c>
      <c r="J770" s="99">
        <v>0.45</v>
      </c>
      <c r="K770" s="99">
        <v>1.42</v>
      </c>
      <c r="L770" s="100">
        <v>-2</v>
      </c>
      <c r="M770" s="101">
        <v>43282</v>
      </c>
      <c r="N770" s="100">
        <v>-2</v>
      </c>
      <c r="O770" s="97" t="s">
        <v>2492</v>
      </c>
      <c r="P770" s="97" t="s">
        <v>2349</v>
      </c>
      <c r="Q770" s="102"/>
      <c r="R770" s="100">
        <v>-2.4700000000000002</v>
      </c>
      <c r="S770" s="102"/>
      <c r="T770" s="103">
        <v>3</v>
      </c>
      <c r="U770" s="103">
        <v>3</v>
      </c>
      <c r="V770" s="104">
        <v>2.5</v>
      </c>
      <c r="W770" s="105">
        <v>0.53</v>
      </c>
      <c r="X770" s="106">
        <v>108</v>
      </c>
      <c r="Y770" s="104">
        <v>0.2</v>
      </c>
      <c r="Z770" s="105">
        <v>0.04</v>
      </c>
      <c r="AA770" s="106">
        <v>9</v>
      </c>
    </row>
    <row r="771" spans="1:27" ht="15.75" customHeight="1" x14ac:dyDescent="0.25">
      <c r="A771" s="96" t="s">
        <v>2490</v>
      </c>
      <c r="B771" s="96" t="s">
        <v>2503</v>
      </c>
      <c r="C771" s="96" t="s">
        <v>2400</v>
      </c>
      <c r="F771" s="97" t="s">
        <v>2400</v>
      </c>
      <c r="G771" s="98">
        <v>43</v>
      </c>
      <c r="H771" s="98">
        <v>5.3</v>
      </c>
      <c r="I771" s="98">
        <v>5.3</v>
      </c>
      <c r="J771" s="99">
        <v>0.56000000000000005</v>
      </c>
      <c r="K771" s="99">
        <v>0.95</v>
      </c>
      <c r="L771" s="100">
        <v>-2</v>
      </c>
      <c r="M771" s="101">
        <v>43282</v>
      </c>
      <c r="N771" s="100">
        <v>-2</v>
      </c>
      <c r="O771" s="97" t="s">
        <v>2492</v>
      </c>
      <c r="P771" s="97" t="s">
        <v>2400</v>
      </c>
      <c r="Q771" s="102"/>
      <c r="R771" s="100">
        <v>-2.72</v>
      </c>
      <c r="S771" s="102"/>
      <c r="T771" s="103">
        <v>3</v>
      </c>
      <c r="U771" s="103">
        <v>3</v>
      </c>
      <c r="V771" s="104">
        <v>1.4</v>
      </c>
      <c r="W771" s="105">
        <v>0.27</v>
      </c>
      <c r="X771" s="106">
        <v>60</v>
      </c>
      <c r="Y771" s="104">
        <v>0.5</v>
      </c>
      <c r="Z771" s="105">
        <v>0.09</v>
      </c>
      <c r="AA771" s="106">
        <v>22</v>
      </c>
    </row>
    <row r="772" spans="1:27" ht="15.75" customHeight="1" x14ac:dyDescent="0.25">
      <c r="A772" s="96" t="s">
        <v>2490</v>
      </c>
      <c r="B772" s="96" t="s">
        <v>2503</v>
      </c>
      <c r="C772" s="96" t="s">
        <v>2423</v>
      </c>
      <c r="F772" s="97" t="s">
        <v>2423</v>
      </c>
      <c r="G772" s="98">
        <v>48</v>
      </c>
      <c r="H772" s="98">
        <v>3.4</v>
      </c>
      <c r="I772" s="98">
        <v>3.4</v>
      </c>
      <c r="J772" s="99">
        <v>0.7</v>
      </c>
      <c r="K772" s="99">
        <v>1.54</v>
      </c>
      <c r="L772" s="100">
        <v>-2</v>
      </c>
      <c r="M772" s="101">
        <v>43282</v>
      </c>
      <c r="N772" s="100">
        <v>-2</v>
      </c>
      <c r="O772" s="97" t="s">
        <v>2492</v>
      </c>
      <c r="P772" s="97" t="s">
        <v>2423</v>
      </c>
      <c r="Q772" s="102"/>
      <c r="R772" s="100">
        <v>-2.4700000000000002</v>
      </c>
      <c r="S772" s="102"/>
      <c r="T772" s="103">
        <v>3</v>
      </c>
      <c r="U772" s="103">
        <v>3</v>
      </c>
      <c r="V772" s="104">
        <v>1.5</v>
      </c>
      <c r="W772" s="105">
        <v>0.43</v>
      </c>
      <c r="X772" s="106">
        <v>72</v>
      </c>
      <c r="Y772" s="104">
        <v>0</v>
      </c>
      <c r="Z772" s="105">
        <v>0</v>
      </c>
      <c r="AA772" s="106">
        <v>0</v>
      </c>
    </row>
    <row r="773" spans="1:27" ht="15.75" customHeight="1" x14ac:dyDescent="0.25">
      <c r="A773" s="96" t="s">
        <v>2490</v>
      </c>
      <c r="B773" s="96" t="s">
        <v>2503</v>
      </c>
      <c r="C773" s="96" t="s">
        <v>2434</v>
      </c>
      <c r="F773" s="97" t="s">
        <v>2434</v>
      </c>
      <c r="G773" s="98">
        <v>25</v>
      </c>
      <c r="H773" s="98">
        <v>8.3000000000000007</v>
      </c>
      <c r="I773" s="98">
        <v>8.3000000000000007</v>
      </c>
      <c r="J773" s="99">
        <v>0.7</v>
      </c>
      <c r="K773" s="99">
        <v>1.49</v>
      </c>
      <c r="L773" s="100">
        <v>-1.98</v>
      </c>
      <c r="M773" s="101">
        <v>43282</v>
      </c>
      <c r="N773" s="100">
        <v>-1.98</v>
      </c>
      <c r="O773" s="97" t="s">
        <v>2492</v>
      </c>
      <c r="P773" s="97" t="s">
        <v>2434</v>
      </c>
      <c r="Q773" s="102"/>
      <c r="R773" s="100">
        <v>-2.72</v>
      </c>
      <c r="S773" s="102"/>
      <c r="T773" s="103">
        <v>3</v>
      </c>
      <c r="U773" s="103">
        <v>3</v>
      </c>
      <c r="V773" s="104">
        <v>3.6</v>
      </c>
      <c r="W773" s="105">
        <v>0.44</v>
      </c>
      <c r="X773" s="106">
        <v>90</v>
      </c>
      <c r="Y773" s="104">
        <v>0.9</v>
      </c>
      <c r="Z773" s="105">
        <v>0.11</v>
      </c>
      <c r="AA773" s="106">
        <v>23</v>
      </c>
    </row>
    <row r="774" spans="1:27" ht="15.75" customHeight="1" x14ac:dyDescent="0.25">
      <c r="A774" s="96" t="s">
        <v>2490</v>
      </c>
      <c r="B774" s="96" t="s">
        <v>2503</v>
      </c>
      <c r="C774" s="96" t="s">
        <v>2435</v>
      </c>
      <c r="F774" s="97" t="s">
        <v>2435</v>
      </c>
      <c r="G774" s="98">
        <v>24</v>
      </c>
      <c r="H774" s="98">
        <v>9.9</v>
      </c>
      <c r="I774" s="98">
        <v>9.9</v>
      </c>
      <c r="J774" s="99">
        <v>0.79</v>
      </c>
      <c r="K774" s="99">
        <v>1.85</v>
      </c>
      <c r="L774" s="100">
        <v>-1.98</v>
      </c>
      <c r="M774" s="101">
        <v>43282</v>
      </c>
      <c r="N774" s="100">
        <v>-1.98</v>
      </c>
      <c r="O774" s="97" t="s">
        <v>2492</v>
      </c>
      <c r="P774" s="97" t="s">
        <v>2435</v>
      </c>
      <c r="Q774" s="102"/>
      <c r="R774" s="100">
        <v>-2.72</v>
      </c>
      <c r="S774" s="102"/>
      <c r="T774" s="103">
        <v>3</v>
      </c>
      <c r="U774" s="103">
        <v>3</v>
      </c>
      <c r="V774" s="104">
        <v>5.3</v>
      </c>
      <c r="W774" s="105">
        <v>0.53</v>
      </c>
      <c r="X774" s="106">
        <v>127</v>
      </c>
      <c r="Y774" s="104">
        <v>0.3</v>
      </c>
      <c r="Z774" s="105">
        <v>0.03</v>
      </c>
      <c r="AA774" s="106">
        <v>7</v>
      </c>
    </row>
    <row r="775" spans="1:27" ht="15.75" customHeight="1" x14ac:dyDescent="0.25">
      <c r="A775" s="96" t="s">
        <v>2490</v>
      </c>
      <c r="B775" s="96" t="s">
        <v>2503</v>
      </c>
      <c r="C775" s="96" t="s">
        <v>2436</v>
      </c>
      <c r="F775" s="97" t="s">
        <v>2436</v>
      </c>
      <c r="G775" s="98">
        <v>13</v>
      </c>
      <c r="H775" s="98">
        <v>8.5</v>
      </c>
      <c r="I775" s="98">
        <v>8.5</v>
      </c>
      <c r="J775" s="99">
        <v>0.53</v>
      </c>
      <c r="K775" s="99">
        <v>0.96</v>
      </c>
      <c r="L775" s="100">
        <v>-1.98</v>
      </c>
      <c r="M775" s="101">
        <v>43282</v>
      </c>
      <c r="N775" s="100">
        <v>-1.98</v>
      </c>
      <c r="O775" s="97" t="s">
        <v>2492</v>
      </c>
      <c r="P775" s="97" t="s">
        <v>2436</v>
      </c>
      <c r="Q775" s="102"/>
      <c r="R775" s="100">
        <v>-2.72</v>
      </c>
      <c r="S775" s="102"/>
      <c r="T775" s="103">
        <v>3</v>
      </c>
      <c r="U775" s="103">
        <v>3</v>
      </c>
      <c r="V775" s="104">
        <v>2.2000000000000002</v>
      </c>
      <c r="W775" s="105">
        <v>0.25</v>
      </c>
      <c r="X775" s="106">
        <v>29</v>
      </c>
      <c r="Y775" s="104">
        <v>1.4</v>
      </c>
      <c r="Z775" s="105">
        <v>0.17</v>
      </c>
      <c r="AA775" s="106">
        <v>18</v>
      </c>
    </row>
    <row r="776" spans="1:27" ht="15.75" customHeight="1" x14ac:dyDescent="0.25">
      <c r="A776" s="96" t="s">
        <v>2490</v>
      </c>
      <c r="B776" s="96" t="s">
        <v>2503</v>
      </c>
      <c r="C776" s="96" t="s">
        <v>2437</v>
      </c>
      <c r="F776" s="97" t="s">
        <v>2437</v>
      </c>
      <c r="G776" s="98">
        <v>14.5</v>
      </c>
      <c r="H776" s="98">
        <v>22</v>
      </c>
      <c r="I776" s="98">
        <v>22</v>
      </c>
      <c r="J776" s="99">
        <v>0.52</v>
      </c>
      <c r="K776" s="99">
        <v>0.88</v>
      </c>
      <c r="L776" s="100">
        <v>-1.98</v>
      </c>
      <c r="M776" s="101">
        <v>43282</v>
      </c>
      <c r="N776" s="100">
        <v>-1.98</v>
      </c>
      <c r="O776" s="97" t="s">
        <v>2492</v>
      </c>
      <c r="P776" s="97" t="s">
        <v>2437</v>
      </c>
      <c r="Q776" s="102"/>
      <c r="R776" s="100">
        <v>-2.72</v>
      </c>
      <c r="S776" s="102"/>
      <c r="T776" s="103">
        <v>3</v>
      </c>
      <c r="U776" s="103">
        <v>3</v>
      </c>
      <c r="V776" s="104">
        <v>5.0999999999999996</v>
      </c>
      <c r="W776" s="105">
        <v>0.23</v>
      </c>
      <c r="X776" s="106">
        <v>74</v>
      </c>
      <c r="Y776" s="104">
        <v>4.2</v>
      </c>
      <c r="Z776" s="105">
        <v>0.19</v>
      </c>
      <c r="AA776" s="106">
        <v>61</v>
      </c>
    </row>
    <row r="777" spans="1:27" ht="15.75" customHeight="1" x14ac:dyDescent="0.25">
      <c r="A777" s="96" t="s">
        <v>2490</v>
      </c>
      <c r="B777" s="96" t="s">
        <v>2503</v>
      </c>
      <c r="C777" s="96" t="s">
        <v>2438</v>
      </c>
      <c r="F777" s="97" t="s">
        <v>2438</v>
      </c>
      <c r="G777" s="98">
        <v>13</v>
      </c>
      <c r="H777" s="98">
        <v>18.600000000000001</v>
      </c>
      <c r="I777" s="98">
        <v>18.600000000000001</v>
      </c>
      <c r="J777" s="99">
        <v>0.54</v>
      </c>
      <c r="K777" s="99">
        <v>0.7</v>
      </c>
      <c r="L777" s="100">
        <v>-1.98</v>
      </c>
      <c r="M777" s="101">
        <v>43282</v>
      </c>
      <c r="N777" s="100">
        <v>-1.98</v>
      </c>
      <c r="O777" s="97" t="s">
        <v>2492</v>
      </c>
      <c r="P777" s="97" t="s">
        <v>2438</v>
      </c>
      <c r="Q777" s="102"/>
      <c r="R777" s="100">
        <v>-2.72</v>
      </c>
      <c r="S777" s="102"/>
      <c r="T777" s="103">
        <v>3</v>
      </c>
      <c r="U777" s="103">
        <v>3</v>
      </c>
      <c r="V777" s="104">
        <v>2.8</v>
      </c>
      <c r="W777" s="105">
        <v>0.15</v>
      </c>
      <c r="X777" s="106">
        <v>36</v>
      </c>
      <c r="Y777" s="104">
        <v>2.4</v>
      </c>
      <c r="Z777" s="105">
        <v>0.13</v>
      </c>
      <c r="AA777" s="106">
        <v>31</v>
      </c>
    </row>
    <row r="778" spans="1:27" ht="15.75" customHeight="1" x14ac:dyDescent="0.25">
      <c r="A778" s="96" t="s">
        <v>2490</v>
      </c>
      <c r="B778" s="96" t="s">
        <v>2503</v>
      </c>
      <c r="C778" s="96" t="s">
        <v>2432</v>
      </c>
      <c r="F778" s="97" t="s">
        <v>2432</v>
      </c>
      <c r="G778" s="98">
        <v>15</v>
      </c>
      <c r="H778" s="98">
        <v>2.7</v>
      </c>
      <c r="I778" s="98">
        <v>2.7</v>
      </c>
      <c r="J778" s="99">
        <v>0.22</v>
      </c>
      <c r="K778" s="99">
        <v>0.38</v>
      </c>
      <c r="L778" s="100">
        <v>-1.98</v>
      </c>
      <c r="M778" s="101">
        <v>43282</v>
      </c>
      <c r="N778" s="100">
        <v>-1.98</v>
      </c>
      <c r="O778" s="97" t="s">
        <v>2492</v>
      </c>
      <c r="P778" s="97" t="s">
        <v>2432</v>
      </c>
      <c r="Q778" s="102"/>
      <c r="R778" s="100">
        <v>-2.4700000000000002</v>
      </c>
      <c r="S778" s="102"/>
      <c r="T778" s="103">
        <v>3</v>
      </c>
      <c r="U778" s="103">
        <v>3</v>
      </c>
      <c r="V778" s="104">
        <v>0.3</v>
      </c>
      <c r="W778" s="105">
        <v>0.13</v>
      </c>
      <c r="X778" s="106">
        <v>5</v>
      </c>
      <c r="Y778" s="104"/>
      <c r="Z778" s="105"/>
      <c r="AA778" s="106" t="s">
        <v>2511</v>
      </c>
    </row>
    <row r="779" spans="1:27" ht="15.75" customHeight="1" x14ac:dyDescent="0.25">
      <c r="A779" s="96" t="s">
        <v>2490</v>
      </c>
      <c r="B779" s="96" t="s">
        <v>2503</v>
      </c>
      <c r="C779" s="96" t="s">
        <v>2433</v>
      </c>
      <c r="F779" s="97" t="s">
        <v>2433</v>
      </c>
      <c r="G779" s="98">
        <v>16</v>
      </c>
      <c r="H779" s="98">
        <v>6.6</v>
      </c>
      <c r="I779" s="98">
        <v>6.6</v>
      </c>
      <c r="J779" s="99">
        <v>0.51</v>
      </c>
      <c r="K779" s="99">
        <v>0.79</v>
      </c>
      <c r="L779" s="100">
        <v>-1.98</v>
      </c>
      <c r="M779" s="101">
        <v>43282</v>
      </c>
      <c r="N779" s="100">
        <v>-1.98</v>
      </c>
      <c r="O779" s="97" t="s">
        <v>2492</v>
      </c>
      <c r="P779" s="97" t="s">
        <v>2433</v>
      </c>
      <c r="Q779" s="102"/>
      <c r="R779" s="100">
        <v>-2.4700000000000002</v>
      </c>
      <c r="S779" s="102"/>
      <c r="T779" s="103">
        <v>3</v>
      </c>
      <c r="U779" s="103">
        <v>3</v>
      </c>
      <c r="V779" s="104">
        <v>1.5</v>
      </c>
      <c r="W779" s="105">
        <v>0.23</v>
      </c>
      <c r="X779" s="106">
        <v>24</v>
      </c>
      <c r="Y779" s="104">
        <v>0.2</v>
      </c>
      <c r="Z779" s="105">
        <v>0.03</v>
      </c>
      <c r="AA779" s="106">
        <v>3</v>
      </c>
    </row>
    <row r="780" spans="1:27" ht="15.75" customHeight="1" x14ac:dyDescent="0.25">
      <c r="A780" s="96" t="s">
        <v>2490</v>
      </c>
      <c r="B780" s="96" t="s">
        <v>2503</v>
      </c>
      <c r="C780" s="96" t="s">
        <v>2431</v>
      </c>
      <c r="F780" s="97" t="s">
        <v>2431</v>
      </c>
      <c r="G780" s="98">
        <v>16</v>
      </c>
      <c r="H780" s="98">
        <v>7.3</v>
      </c>
      <c r="I780" s="98">
        <v>7.3</v>
      </c>
      <c r="J780" s="99">
        <v>0.49</v>
      </c>
      <c r="K780" s="99">
        <v>0.83</v>
      </c>
      <c r="L780" s="100">
        <v>-1.98</v>
      </c>
      <c r="M780" s="101">
        <v>43282</v>
      </c>
      <c r="N780" s="100">
        <v>-1.98</v>
      </c>
      <c r="O780" s="97" t="s">
        <v>2492</v>
      </c>
      <c r="P780" s="97" t="s">
        <v>2431</v>
      </c>
      <c r="Q780" s="102"/>
      <c r="R780" s="100">
        <v>-2.4700000000000002</v>
      </c>
      <c r="S780" s="102"/>
      <c r="T780" s="103">
        <v>3</v>
      </c>
      <c r="U780" s="103">
        <v>3</v>
      </c>
      <c r="V780" s="104">
        <v>1.9</v>
      </c>
      <c r="W780" s="105">
        <v>0.26</v>
      </c>
      <c r="X780" s="106">
        <v>30</v>
      </c>
      <c r="Y780" s="104">
        <v>0.4</v>
      </c>
      <c r="Z780" s="105">
        <v>0.05</v>
      </c>
      <c r="AA780" s="106">
        <v>6</v>
      </c>
    </row>
    <row r="781" spans="1:27" ht="15.75" customHeight="1" x14ac:dyDescent="0.25">
      <c r="A781" s="96" t="s">
        <v>2490</v>
      </c>
      <c r="B781" s="96" t="s">
        <v>2503</v>
      </c>
      <c r="C781" s="96" t="s">
        <v>2371</v>
      </c>
      <c r="F781" s="97" t="s">
        <v>2371</v>
      </c>
      <c r="G781" s="98">
        <v>27.5</v>
      </c>
      <c r="H781" s="98">
        <v>3.3</v>
      </c>
      <c r="I781" s="98">
        <v>3.3</v>
      </c>
      <c r="J781" s="99">
        <v>0.3</v>
      </c>
      <c r="K781" s="99">
        <v>0.72</v>
      </c>
      <c r="L781" s="100">
        <v>-1.98</v>
      </c>
      <c r="M781" s="101">
        <v>43282</v>
      </c>
      <c r="N781" s="100">
        <v>-1.98</v>
      </c>
      <c r="O781" s="97" t="s">
        <v>2492</v>
      </c>
      <c r="P781" s="97" t="s">
        <v>2371</v>
      </c>
      <c r="Q781" s="102"/>
      <c r="R781" s="100">
        <v>-2.3199999999999998</v>
      </c>
      <c r="S781" s="102"/>
      <c r="T781" s="103">
        <v>2</v>
      </c>
      <c r="U781" s="103">
        <v>2</v>
      </c>
      <c r="V781" s="104">
        <v>0.8</v>
      </c>
      <c r="W781" s="105">
        <v>0.24</v>
      </c>
      <c r="X781" s="106">
        <v>22</v>
      </c>
      <c r="Y781" s="104">
        <v>0.1</v>
      </c>
      <c r="Z781" s="105">
        <v>0.04</v>
      </c>
      <c r="AA781" s="106">
        <v>3</v>
      </c>
    </row>
    <row r="782" spans="1:27" ht="15.75" customHeight="1" x14ac:dyDescent="0.25">
      <c r="A782" s="96" t="s">
        <v>2490</v>
      </c>
      <c r="B782" s="96" t="s">
        <v>2503</v>
      </c>
      <c r="C782" s="96" t="s">
        <v>2372</v>
      </c>
      <c r="F782" s="97" t="s">
        <v>2372</v>
      </c>
      <c r="G782" s="98">
        <v>31.5</v>
      </c>
      <c r="H782" s="98">
        <v>2.4</v>
      </c>
      <c r="I782" s="98">
        <v>2.4</v>
      </c>
      <c r="J782" s="99">
        <v>0.24</v>
      </c>
      <c r="K782" s="99">
        <v>0.82</v>
      </c>
      <c r="L782" s="100">
        <v>-1.98</v>
      </c>
      <c r="M782" s="101">
        <v>43282</v>
      </c>
      <c r="N782" s="100">
        <v>-1.98</v>
      </c>
      <c r="O782" s="97" t="s">
        <v>2492</v>
      </c>
      <c r="P782" s="97" t="s">
        <v>2372</v>
      </c>
      <c r="Q782" s="102"/>
      <c r="R782" s="100">
        <v>-2.3199999999999998</v>
      </c>
      <c r="S782" s="102"/>
      <c r="T782" s="103">
        <v>2</v>
      </c>
      <c r="U782" s="103">
        <v>2</v>
      </c>
      <c r="V782" s="104">
        <v>0.8</v>
      </c>
      <c r="W782" s="105">
        <v>0.35</v>
      </c>
      <c r="X782" s="106">
        <v>25</v>
      </c>
      <c r="Y782" s="104">
        <v>0.2</v>
      </c>
      <c r="Z782" s="105">
        <v>0.1</v>
      </c>
      <c r="AA782" s="106">
        <v>6</v>
      </c>
    </row>
    <row r="783" spans="1:27" ht="15.75" customHeight="1" x14ac:dyDescent="0.25">
      <c r="A783" s="96" t="s">
        <v>2490</v>
      </c>
      <c r="B783" s="96" t="s">
        <v>2503</v>
      </c>
      <c r="C783" s="96" t="s">
        <v>2373</v>
      </c>
      <c r="F783" s="97" t="s">
        <v>2373</v>
      </c>
      <c r="G783" s="98">
        <v>54</v>
      </c>
      <c r="H783" s="98">
        <v>1.4</v>
      </c>
      <c r="I783" s="98">
        <v>1.4</v>
      </c>
      <c r="J783" s="99">
        <v>0.21</v>
      </c>
      <c r="K783" s="99">
        <v>0.95</v>
      </c>
      <c r="L783" s="100">
        <v>-1.98</v>
      </c>
      <c r="M783" s="101">
        <v>43282</v>
      </c>
      <c r="N783" s="100">
        <v>-1.98</v>
      </c>
      <c r="O783" s="97" t="s">
        <v>2492</v>
      </c>
      <c r="P783" s="97" t="s">
        <v>2373</v>
      </c>
      <c r="Q783" s="102"/>
      <c r="R783" s="100">
        <v>-2.3199999999999998</v>
      </c>
      <c r="S783" s="102"/>
      <c r="T783" s="103">
        <v>2</v>
      </c>
      <c r="U783" s="103">
        <v>2</v>
      </c>
      <c r="V783" s="104">
        <v>0.6</v>
      </c>
      <c r="W783" s="105">
        <v>0.47</v>
      </c>
      <c r="X783" s="106">
        <v>32</v>
      </c>
      <c r="Y783" s="104"/>
      <c r="Z783" s="105"/>
      <c r="AA783" s="106" t="s">
        <v>2511</v>
      </c>
    </row>
    <row r="784" spans="1:27" ht="15.75" customHeight="1" x14ac:dyDescent="0.25">
      <c r="A784" s="96" t="s">
        <v>2490</v>
      </c>
      <c r="B784" s="96" t="s">
        <v>2503</v>
      </c>
      <c r="C784" s="96" t="s">
        <v>2374</v>
      </c>
      <c r="F784" s="97" t="s">
        <v>2374</v>
      </c>
      <c r="G784" s="98">
        <v>73.5</v>
      </c>
      <c r="H784" s="98">
        <v>1</v>
      </c>
      <c r="I784" s="98">
        <v>1</v>
      </c>
      <c r="J784" s="99">
        <v>0.12</v>
      </c>
      <c r="K784" s="99">
        <v>0.38</v>
      </c>
      <c r="L784" s="100">
        <v>-1.98</v>
      </c>
      <c r="M784" s="101">
        <v>43282</v>
      </c>
      <c r="N784" s="100">
        <v>-1.98</v>
      </c>
      <c r="O784" s="97" t="s">
        <v>2492</v>
      </c>
      <c r="P784" s="97" t="s">
        <v>2374</v>
      </c>
      <c r="Q784" s="102"/>
      <c r="R784" s="100">
        <v>-2.3199999999999998</v>
      </c>
      <c r="S784" s="102"/>
      <c r="T784" s="103">
        <v>2</v>
      </c>
      <c r="U784" s="103">
        <v>2</v>
      </c>
      <c r="V784" s="104">
        <v>0.1</v>
      </c>
      <c r="W784" s="105">
        <v>0.13</v>
      </c>
      <c r="X784" s="106">
        <v>7</v>
      </c>
      <c r="Y784" s="104"/>
      <c r="Z784" s="105"/>
      <c r="AA784" s="106" t="s">
        <v>2511</v>
      </c>
    </row>
    <row r="785" spans="1:27" ht="15.75" customHeight="1" x14ac:dyDescent="0.25">
      <c r="A785" s="96" t="s">
        <v>2490</v>
      </c>
      <c r="B785" s="96" t="s">
        <v>2503</v>
      </c>
      <c r="C785" s="96" t="s">
        <v>2375</v>
      </c>
      <c r="F785" s="97" t="s">
        <v>2375</v>
      </c>
      <c r="G785" s="98">
        <v>30</v>
      </c>
      <c r="H785" s="98">
        <v>3</v>
      </c>
      <c r="I785" s="98">
        <v>3</v>
      </c>
      <c r="J785" s="99">
        <v>0.44</v>
      </c>
      <c r="K785" s="99">
        <v>1.1499999999999999</v>
      </c>
      <c r="L785" s="100">
        <v>-1.98</v>
      </c>
      <c r="M785" s="101">
        <v>43282</v>
      </c>
      <c r="N785" s="100">
        <v>-1.98</v>
      </c>
      <c r="O785" s="97" t="s">
        <v>2492</v>
      </c>
      <c r="P785" s="97" t="s">
        <v>2375</v>
      </c>
      <c r="Q785" s="102"/>
      <c r="R785" s="100">
        <v>-2.3199999999999998</v>
      </c>
      <c r="S785" s="102"/>
      <c r="T785" s="103">
        <v>2</v>
      </c>
      <c r="U785" s="103">
        <v>2</v>
      </c>
      <c r="V785" s="104">
        <v>1.2</v>
      </c>
      <c r="W785" s="105">
        <v>0.39</v>
      </c>
      <c r="X785" s="106">
        <v>36</v>
      </c>
      <c r="Y785" s="104">
        <v>0</v>
      </c>
      <c r="Z785" s="105">
        <v>0.01</v>
      </c>
      <c r="AA785" s="106">
        <v>0</v>
      </c>
    </row>
    <row r="786" spans="1:27" ht="15.75" customHeight="1" x14ac:dyDescent="0.25">
      <c r="A786" s="96" t="s">
        <v>2490</v>
      </c>
      <c r="B786" s="96" t="s">
        <v>2503</v>
      </c>
      <c r="C786" s="96" t="s">
        <v>2376</v>
      </c>
      <c r="F786" s="97" t="s">
        <v>2376</v>
      </c>
      <c r="G786" s="98">
        <v>47</v>
      </c>
      <c r="H786" s="98">
        <v>2.7</v>
      </c>
      <c r="I786" s="98">
        <v>2.7</v>
      </c>
      <c r="J786" s="99">
        <v>0.37</v>
      </c>
      <c r="K786" s="99">
        <v>1</v>
      </c>
      <c r="L786" s="100">
        <v>-1.97</v>
      </c>
      <c r="M786" s="101">
        <v>43282</v>
      </c>
      <c r="N786" s="100">
        <v>-1.97</v>
      </c>
      <c r="O786" s="97" t="s">
        <v>2492</v>
      </c>
      <c r="P786" s="97" t="s">
        <v>2376</v>
      </c>
      <c r="Q786" s="102"/>
      <c r="R786" s="100">
        <v>-2.3199999999999998</v>
      </c>
      <c r="S786" s="102"/>
      <c r="T786" s="103">
        <v>2</v>
      </c>
      <c r="U786" s="103">
        <v>2</v>
      </c>
      <c r="V786" s="104">
        <v>1</v>
      </c>
      <c r="W786" s="105">
        <v>0.36</v>
      </c>
      <c r="X786" s="106">
        <v>47</v>
      </c>
      <c r="Y786" s="104">
        <v>0.1</v>
      </c>
      <c r="Z786" s="105">
        <v>0.04</v>
      </c>
      <c r="AA786" s="106">
        <v>5</v>
      </c>
    </row>
    <row r="787" spans="1:27" ht="15.75" customHeight="1" x14ac:dyDescent="0.25">
      <c r="A787" s="96" t="s">
        <v>2490</v>
      </c>
      <c r="B787" s="96" t="s">
        <v>2503</v>
      </c>
      <c r="C787" s="96" t="s">
        <v>2377</v>
      </c>
      <c r="F787" s="97" t="s">
        <v>2377</v>
      </c>
      <c r="G787" s="98">
        <v>38.5</v>
      </c>
      <c r="H787" s="98">
        <v>3.5</v>
      </c>
      <c r="I787" s="98">
        <v>3.5</v>
      </c>
      <c r="J787" s="99">
        <v>0.55000000000000004</v>
      </c>
      <c r="K787" s="99">
        <v>1.07</v>
      </c>
      <c r="L787" s="100">
        <v>-1.97</v>
      </c>
      <c r="M787" s="101">
        <v>43282</v>
      </c>
      <c r="N787" s="100">
        <v>-1.97</v>
      </c>
      <c r="O787" s="97" t="s">
        <v>2492</v>
      </c>
      <c r="P787" s="97" t="s">
        <v>2377</v>
      </c>
      <c r="Q787" s="102"/>
      <c r="R787" s="100">
        <v>-2.3199999999999998</v>
      </c>
      <c r="S787" s="102"/>
      <c r="T787" s="103">
        <v>2</v>
      </c>
      <c r="U787" s="103">
        <v>2</v>
      </c>
      <c r="V787" s="104">
        <v>0.9</v>
      </c>
      <c r="W787" s="105">
        <v>0.25</v>
      </c>
      <c r="X787" s="106">
        <v>35</v>
      </c>
      <c r="Y787" s="104">
        <v>0</v>
      </c>
      <c r="Z787" s="105">
        <v>0.01</v>
      </c>
      <c r="AA787" s="106">
        <v>0</v>
      </c>
    </row>
    <row r="788" spans="1:27" ht="15.75" customHeight="1" x14ac:dyDescent="0.25">
      <c r="A788" s="96" t="s">
        <v>2490</v>
      </c>
      <c r="B788" s="96" t="s">
        <v>2503</v>
      </c>
      <c r="C788" s="96" t="s">
        <v>2381</v>
      </c>
      <c r="F788" s="97" t="s">
        <v>2381</v>
      </c>
      <c r="G788" s="98">
        <v>55.5</v>
      </c>
      <c r="H788" s="98">
        <v>3.2</v>
      </c>
      <c r="I788" s="98">
        <v>3.2</v>
      </c>
      <c r="J788" s="99">
        <v>0.68</v>
      </c>
      <c r="K788" s="99">
        <v>0.96</v>
      </c>
      <c r="L788" s="100">
        <v>-1.97</v>
      </c>
      <c r="M788" s="101">
        <v>43282</v>
      </c>
      <c r="N788" s="100">
        <v>-1.97</v>
      </c>
      <c r="O788" s="97" t="s">
        <v>2492</v>
      </c>
      <c r="P788" s="97" t="s">
        <v>2381</v>
      </c>
      <c r="Q788" s="102"/>
      <c r="R788" s="100">
        <v>-2.4700000000000002</v>
      </c>
      <c r="S788" s="102"/>
      <c r="T788" s="103">
        <v>2</v>
      </c>
      <c r="U788" s="103">
        <v>2</v>
      </c>
      <c r="V788" s="104">
        <v>0.4</v>
      </c>
      <c r="W788" s="105">
        <v>0.14000000000000001</v>
      </c>
      <c r="X788" s="106">
        <v>22</v>
      </c>
      <c r="Y788" s="104">
        <v>0</v>
      </c>
      <c r="Z788" s="105">
        <v>0.01</v>
      </c>
      <c r="AA788" s="106">
        <v>0</v>
      </c>
    </row>
    <row r="789" spans="1:27" ht="15.75" customHeight="1" x14ac:dyDescent="0.25">
      <c r="A789" s="96" t="s">
        <v>2490</v>
      </c>
      <c r="B789" s="96" t="s">
        <v>2503</v>
      </c>
      <c r="C789" s="96" t="s">
        <v>2382</v>
      </c>
      <c r="F789" s="97" t="s">
        <v>2382</v>
      </c>
      <c r="G789" s="98">
        <v>50</v>
      </c>
      <c r="H789" s="98">
        <v>3.2</v>
      </c>
      <c r="I789" s="98">
        <v>3.2</v>
      </c>
      <c r="J789" s="99">
        <v>0.28999999999999998</v>
      </c>
      <c r="K789" s="99">
        <v>1.03</v>
      </c>
      <c r="L789" s="100">
        <v>-1.97</v>
      </c>
      <c r="M789" s="101">
        <v>43282</v>
      </c>
      <c r="N789" s="100">
        <v>-1.97</v>
      </c>
      <c r="O789" s="97" t="s">
        <v>2492</v>
      </c>
      <c r="P789" s="97" t="s">
        <v>2382</v>
      </c>
      <c r="Q789" s="102"/>
      <c r="R789" s="100">
        <v>-2.4700000000000002</v>
      </c>
      <c r="S789" s="102"/>
      <c r="T789" s="103">
        <v>2</v>
      </c>
      <c r="U789" s="103">
        <v>2</v>
      </c>
      <c r="V789" s="104">
        <v>1.3</v>
      </c>
      <c r="W789" s="105">
        <v>0.41</v>
      </c>
      <c r="X789" s="106">
        <v>65</v>
      </c>
      <c r="Y789" s="104">
        <v>0.6</v>
      </c>
      <c r="Z789" s="105">
        <v>0.18</v>
      </c>
      <c r="AA789" s="106">
        <v>30</v>
      </c>
    </row>
    <row r="790" spans="1:27" ht="15.75" customHeight="1" x14ac:dyDescent="0.25">
      <c r="A790" s="96" t="s">
        <v>2490</v>
      </c>
      <c r="B790" s="96" t="s">
        <v>2503</v>
      </c>
      <c r="C790" s="96" t="s">
        <v>2383</v>
      </c>
      <c r="F790" s="97" t="s">
        <v>2383</v>
      </c>
      <c r="G790" s="98">
        <v>50</v>
      </c>
      <c r="H790" s="98">
        <v>3.1</v>
      </c>
      <c r="I790" s="98">
        <v>3.1</v>
      </c>
      <c r="J790" s="99">
        <v>0.47</v>
      </c>
      <c r="K790" s="99">
        <v>1.05</v>
      </c>
      <c r="L790" s="100">
        <v>-1.97</v>
      </c>
      <c r="M790" s="101">
        <v>43282</v>
      </c>
      <c r="N790" s="100">
        <v>-1.97</v>
      </c>
      <c r="O790" s="97" t="s">
        <v>2492</v>
      </c>
      <c r="P790" s="97" t="s">
        <v>2383</v>
      </c>
      <c r="Q790" s="102"/>
      <c r="R790" s="100">
        <v>-2.4700000000000002</v>
      </c>
      <c r="S790" s="102"/>
      <c r="T790" s="103">
        <v>2</v>
      </c>
      <c r="U790" s="103">
        <v>2</v>
      </c>
      <c r="V790" s="104">
        <v>1.3</v>
      </c>
      <c r="W790" s="105">
        <v>0.41</v>
      </c>
      <c r="X790" s="106">
        <v>65</v>
      </c>
      <c r="Y790" s="104">
        <v>0.1</v>
      </c>
      <c r="Z790" s="105">
        <v>0.04</v>
      </c>
      <c r="AA790" s="106">
        <v>5</v>
      </c>
    </row>
    <row r="791" spans="1:27" ht="15.75" customHeight="1" x14ac:dyDescent="0.25">
      <c r="A791" s="96" t="s">
        <v>2490</v>
      </c>
      <c r="B791" s="96" t="s">
        <v>2503</v>
      </c>
      <c r="C791" s="96" t="s">
        <v>2384</v>
      </c>
      <c r="F791" s="97" t="s">
        <v>2384</v>
      </c>
      <c r="G791" s="98">
        <v>50</v>
      </c>
      <c r="H791" s="98">
        <v>1.8</v>
      </c>
      <c r="I791" s="98">
        <v>1.8</v>
      </c>
      <c r="J791" s="99">
        <v>0.32</v>
      </c>
      <c r="K791" s="99">
        <v>0.59</v>
      </c>
      <c r="L791" s="100">
        <v>-1.97</v>
      </c>
      <c r="M791" s="101">
        <v>43282</v>
      </c>
      <c r="N791" s="100">
        <v>-1.97</v>
      </c>
      <c r="O791" s="97" t="s">
        <v>2492</v>
      </c>
      <c r="P791" s="97" t="s">
        <v>2384</v>
      </c>
      <c r="Q791" s="102"/>
      <c r="R791" s="100">
        <v>-2.4700000000000002</v>
      </c>
      <c r="S791" s="102"/>
      <c r="T791" s="103">
        <v>2</v>
      </c>
      <c r="U791" s="103">
        <v>2</v>
      </c>
      <c r="V791" s="104">
        <v>0.3</v>
      </c>
      <c r="W791" s="105">
        <v>0.15</v>
      </c>
      <c r="X791" s="106">
        <v>15</v>
      </c>
      <c r="Y791" s="104"/>
      <c r="Z791" s="105"/>
      <c r="AA791" s="106" t="s">
        <v>2511</v>
      </c>
    </row>
    <row r="792" spans="1:27" ht="15.75" customHeight="1" x14ac:dyDescent="0.25">
      <c r="A792" s="96" t="s">
        <v>2490</v>
      </c>
      <c r="B792" s="96" t="s">
        <v>2503</v>
      </c>
      <c r="C792" s="96" t="s">
        <v>2385</v>
      </c>
      <c r="F792" s="97" t="s">
        <v>2385</v>
      </c>
      <c r="G792" s="98">
        <v>50.5</v>
      </c>
      <c r="H792" s="98">
        <v>2.4</v>
      </c>
      <c r="I792" s="98">
        <v>2.4</v>
      </c>
      <c r="J792" s="99">
        <v>0.46</v>
      </c>
      <c r="K792" s="99">
        <v>1.05</v>
      </c>
      <c r="L792" s="100">
        <v>-1.97</v>
      </c>
      <c r="M792" s="101">
        <v>43282</v>
      </c>
      <c r="N792" s="100">
        <v>-1.97</v>
      </c>
      <c r="O792" s="97" t="s">
        <v>2492</v>
      </c>
      <c r="P792" s="97" t="s">
        <v>2385</v>
      </c>
      <c r="Q792" s="102"/>
      <c r="R792" s="100">
        <v>-2.4700000000000002</v>
      </c>
      <c r="S792" s="102"/>
      <c r="T792" s="103">
        <v>2</v>
      </c>
      <c r="U792" s="103">
        <v>2</v>
      </c>
      <c r="V792" s="104">
        <v>0.8</v>
      </c>
      <c r="W792" s="105">
        <v>0.36</v>
      </c>
      <c r="X792" s="106">
        <v>40</v>
      </c>
      <c r="Y792" s="104">
        <v>0</v>
      </c>
      <c r="Z792" s="105">
        <v>0.02</v>
      </c>
      <c r="AA792" s="106">
        <v>0</v>
      </c>
    </row>
    <row r="793" spans="1:27" ht="15.75" customHeight="1" x14ac:dyDescent="0.25">
      <c r="A793" s="96" t="s">
        <v>2490</v>
      </c>
      <c r="B793" s="96" t="s">
        <v>2503</v>
      </c>
      <c r="C793" s="96" t="s">
        <v>2343</v>
      </c>
      <c r="F793" s="97" t="s">
        <v>2343</v>
      </c>
      <c r="G793" s="98">
        <v>44</v>
      </c>
      <c r="H793" s="98">
        <v>5</v>
      </c>
      <c r="I793" s="98">
        <v>5</v>
      </c>
      <c r="J793" s="99">
        <v>0.51</v>
      </c>
      <c r="K793" s="99">
        <v>1.1499999999999999</v>
      </c>
      <c r="L793" s="100">
        <v>-1.97</v>
      </c>
      <c r="M793" s="101">
        <v>43282</v>
      </c>
      <c r="N793" s="100">
        <v>-1.97</v>
      </c>
      <c r="O793" s="97" t="s">
        <v>2492</v>
      </c>
      <c r="P793" s="97" t="s">
        <v>2343</v>
      </c>
      <c r="Q793" s="102"/>
      <c r="R793" s="100">
        <v>-2.4700000000000002</v>
      </c>
      <c r="S793" s="102"/>
      <c r="T793" s="103">
        <v>3</v>
      </c>
      <c r="U793" s="103">
        <v>3</v>
      </c>
      <c r="V793" s="104">
        <v>2.1</v>
      </c>
      <c r="W793" s="105">
        <v>0.41</v>
      </c>
      <c r="X793" s="106">
        <v>92</v>
      </c>
      <c r="Y793" s="104">
        <v>0.2</v>
      </c>
      <c r="Z793" s="105">
        <v>0.03</v>
      </c>
      <c r="AA793" s="106">
        <v>9</v>
      </c>
    </row>
    <row r="794" spans="1:27" ht="15.75" customHeight="1" x14ac:dyDescent="0.25">
      <c r="A794" s="96" t="s">
        <v>2490</v>
      </c>
      <c r="B794" s="96" t="s">
        <v>2503</v>
      </c>
      <c r="C794" s="96" t="s">
        <v>2392</v>
      </c>
      <c r="F794" s="97" t="s">
        <v>2392</v>
      </c>
      <c r="G794" s="98">
        <v>13</v>
      </c>
      <c r="H794" s="98">
        <v>5.0999999999999996</v>
      </c>
      <c r="I794" s="98">
        <v>5.0999999999999996</v>
      </c>
      <c r="J794" s="99">
        <v>0.31</v>
      </c>
      <c r="K794" s="99">
        <v>0.97</v>
      </c>
      <c r="L794" s="100">
        <v>-1.97</v>
      </c>
      <c r="M794" s="101">
        <v>43282</v>
      </c>
      <c r="N794" s="100">
        <v>-1.97</v>
      </c>
      <c r="O794" s="97" t="s">
        <v>2492</v>
      </c>
      <c r="P794" s="97" t="s">
        <v>2392</v>
      </c>
      <c r="Q794" s="102"/>
      <c r="R794" s="100">
        <v>-2.4700000000000002</v>
      </c>
      <c r="S794" s="102"/>
      <c r="T794" s="103">
        <v>3</v>
      </c>
      <c r="U794" s="103">
        <v>3</v>
      </c>
      <c r="V794" s="104">
        <v>1.5</v>
      </c>
      <c r="W794" s="105">
        <v>0.28999999999999998</v>
      </c>
      <c r="X794" s="106">
        <v>20</v>
      </c>
      <c r="Y794" s="104">
        <v>0.6</v>
      </c>
      <c r="Z794" s="105">
        <v>0.12</v>
      </c>
      <c r="AA794" s="106">
        <v>8</v>
      </c>
    </row>
    <row r="795" spans="1:27" ht="15.75" customHeight="1" x14ac:dyDescent="0.25">
      <c r="A795" s="96" t="s">
        <v>2490</v>
      </c>
      <c r="B795" s="96" t="s">
        <v>2503</v>
      </c>
      <c r="C795" s="96" t="s">
        <v>2378</v>
      </c>
      <c r="F795" s="97" t="s">
        <v>2378</v>
      </c>
      <c r="G795" s="98">
        <v>41.5</v>
      </c>
      <c r="H795" s="98">
        <v>3.1</v>
      </c>
      <c r="I795" s="98">
        <v>3.1</v>
      </c>
      <c r="J795" s="99">
        <v>0.26</v>
      </c>
      <c r="K795" s="99">
        <v>0.9</v>
      </c>
      <c r="L795" s="100">
        <v>-1.97</v>
      </c>
      <c r="M795" s="101">
        <v>43282</v>
      </c>
      <c r="N795" s="100">
        <v>-1.97</v>
      </c>
      <c r="O795" s="97" t="s">
        <v>2492</v>
      </c>
      <c r="P795" s="97" t="s">
        <v>2378</v>
      </c>
      <c r="Q795" s="102"/>
      <c r="R795" s="100">
        <v>-2.4700000000000002</v>
      </c>
      <c r="S795" s="102"/>
      <c r="T795" s="103">
        <v>2</v>
      </c>
      <c r="U795" s="103">
        <v>2</v>
      </c>
      <c r="V795" s="104">
        <v>1.1000000000000001</v>
      </c>
      <c r="W795" s="105">
        <v>0.37</v>
      </c>
      <c r="X795" s="106">
        <v>46</v>
      </c>
      <c r="Y795" s="104">
        <v>0.4</v>
      </c>
      <c r="Z795" s="105">
        <v>0.14000000000000001</v>
      </c>
      <c r="AA795" s="106">
        <v>17</v>
      </c>
    </row>
    <row r="796" spans="1:27" ht="15.75" customHeight="1" x14ac:dyDescent="0.25">
      <c r="A796" s="96" t="s">
        <v>2490</v>
      </c>
      <c r="B796" s="96" t="s">
        <v>2503</v>
      </c>
      <c r="C796" s="96" t="s">
        <v>2393</v>
      </c>
      <c r="F796" s="97" t="s">
        <v>2393</v>
      </c>
      <c r="G796" s="98">
        <v>3</v>
      </c>
      <c r="H796" s="98">
        <v>5.7</v>
      </c>
      <c r="I796" s="98">
        <v>5.7</v>
      </c>
      <c r="J796" s="99">
        <v>0.38</v>
      </c>
      <c r="K796" s="99">
        <v>1.1399999999999999</v>
      </c>
      <c r="L796" s="100">
        <v>-1.97</v>
      </c>
      <c r="M796" s="101">
        <v>43282</v>
      </c>
      <c r="N796" s="100">
        <v>-1.97</v>
      </c>
      <c r="O796" s="97" t="s">
        <v>2492</v>
      </c>
      <c r="P796" s="97" t="s">
        <v>2393</v>
      </c>
      <c r="Q796" s="102"/>
      <c r="R796" s="100">
        <v>-2.4700000000000002</v>
      </c>
      <c r="S796" s="102"/>
      <c r="T796" s="103">
        <v>3</v>
      </c>
      <c r="U796" s="103">
        <v>3</v>
      </c>
      <c r="V796" s="104">
        <v>2.6</v>
      </c>
      <c r="W796" s="105">
        <v>0.45</v>
      </c>
      <c r="X796" s="106">
        <v>8</v>
      </c>
      <c r="Y796" s="104">
        <v>0.8</v>
      </c>
      <c r="Z796" s="105">
        <v>0.13</v>
      </c>
      <c r="AA796" s="106">
        <v>2</v>
      </c>
    </row>
    <row r="797" spans="1:27" ht="15.75" customHeight="1" x14ac:dyDescent="0.25">
      <c r="A797" s="96" t="s">
        <v>2490</v>
      </c>
      <c r="B797" s="96" t="s">
        <v>2503</v>
      </c>
      <c r="C797" s="96" t="s">
        <v>2420</v>
      </c>
      <c r="F797" s="97" t="s">
        <v>2420</v>
      </c>
      <c r="G797" s="98">
        <v>50.5</v>
      </c>
      <c r="H797" s="98">
        <v>3.8</v>
      </c>
      <c r="I797" s="98">
        <v>3.8</v>
      </c>
      <c r="J797" s="99">
        <v>0.34</v>
      </c>
      <c r="K797" s="99">
        <v>1.1000000000000001</v>
      </c>
      <c r="L797" s="100">
        <v>-1.97</v>
      </c>
      <c r="M797" s="101">
        <v>43282</v>
      </c>
      <c r="N797" s="100">
        <v>-1.97</v>
      </c>
      <c r="O797" s="97" t="s">
        <v>2492</v>
      </c>
      <c r="P797" s="97" t="s">
        <v>2420</v>
      </c>
      <c r="Q797" s="102"/>
      <c r="R797" s="100">
        <v>-2.4700000000000002</v>
      </c>
      <c r="S797" s="102"/>
      <c r="T797" s="103">
        <v>2</v>
      </c>
      <c r="U797" s="103">
        <v>2</v>
      </c>
      <c r="V797" s="104">
        <v>1.3</v>
      </c>
      <c r="W797" s="105">
        <v>0.34</v>
      </c>
      <c r="X797" s="106">
        <v>66</v>
      </c>
      <c r="Y797" s="104">
        <v>0.4</v>
      </c>
      <c r="Z797" s="105">
        <v>0.12</v>
      </c>
      <c r="AA797" s="106">
        <v>20</v>
      </c>
    </row>
    <row r="798" spans="1:27" ht="15.75" customHeight="1" x14ac:dyDescent="0.25">
      <c r="A798" s="96" t="s">
        <v>2490</v>
      </c>
      <c r="B798" s="96" t="s">
        <v>2503</v>
      </c>
      <c r="C798" s="96" t="s">
        <v>2421</v>
      </c>
      <c r="F798" s="97" t="s">
        <v>2421</v>
      </c>
      <c r="G798" s="98">
        <v>49</v>
      </c>
      <c r="H798" s="98">
        <v>6.4</v>
      </c>
      <c r="I798" s="98">
        <v>6.4</v>
      </c>
      <c r="J798" s="99">
        <v>0.6</v>
      </c>
      <c r="K798" s="99">
        <v>1.1499999999999999</v>
      </c>
      <c r="L798" s="100">
        <v>-1.97</v>
      </c>
      <c r="M798" s="101">
        <v>43282</v>
      </c>
      <c r="N798" s="100">
        <v>-1.97</v>
      </c>
      <c r="O798" s="97" t="s">
        <v>2492</v>
      </c>
      <c r="P798" s="97" t="s">
        <v>2421</v>
      </c>
      <c r="Q798" s="102"/>
      <c r="R798" s="100">
        <v>-2.4700000000000002</v>
      </c>
      <c r="S798" s="102"/>
      <c r="T798" s="103">
        <v>3</v>
      </c>
      <c r="U798" s="103">
        <v>3</v>
      </c>
      <c r="V798" s="104">
        <v>1.4</v>
      </c>
      <c r="W798" s="105">
        <v>0.22</v>
      </c>
      <c r="X798" s="106">
        <v>69</v>
      </c>
      <c r="Y798" s="104">
        <v>0.2</v>
      </c>
      <c r="Z798" s="105">
        <v>0.03</v>
      </c>
      <c r="AA798" s="106">
        <v>10</v>
      </c>
    </row>
    <row r="799" spans="1:27" ht="15.75" customHeight="1" x14ac:dyDescent="0.25">
      <c r="A799" s="96" t="s">
        <v>2490</v>
      </c>
      <c r="B799" s="96" t="s">
        <v>2503</v>
      </c>
      <c r="C799" s="96" t="s">
        <v>2422</v>
      </c>
      <c r="F799" s="97" t="s">
        <v>2422</v>
      </c>
      <c r="G799" s="98">
        <v>28.5</v>
      </c>
      <c r="H799" s="98">
        <v>5.0999999999999996</v>
      </c>
      <c r="I799" s="98">
        <v>5.0999999999999996</v>
      </c>
      <c r="J799" s="99">
        <v>0.57999999999999996</v>
      </c>
      <c r="K799" s="99">
        <v>1.07</v>
      </c>
      <c r="L799" s="100">
        <v>-1.97</v>
      </c>
      <c r="M799" s="101">
        <v>43282</v>
      </c>
      <c r="N799" s="100">
        <v>-1.97</v>
      </c>
      <c r="O799" s="97" t="s">
        <v>2492</v>
      </c>
      <c r="P799" s="97" t="s">
        <v>2422</v>
      </c>
      <c r="Q799" s="102"/>
      <c r="R799" s="100">
        <v>-2.4700000000000002</v>
      </c>
      <c r="S799" s="102"/>
      <c r="T799" s="103">
        <v>3</v>
      </c>
      <c r="U799" s="103">
        <v>3</v>
      </c>
      <c r="V799" s="104">
        <v>1</v>
      </c>
      <c r="W799" s="105">
        <v>0.19</v>
      </c>
      <c r="X799" s="106">
        <v>29</v>
      </c>
      <c r="Y799" s="104">
        <v>0</v>
      </c>
      <c r="Z799" s="105">
        <v>0.01</v>
      </c>
      <c r="AA799" s="106">
        <v>0</v>
      </c>
    </row>
    <row r="800" spans="1:27" ht="15.75" customHeight="1" x14ac:dyDescent="0.25">
      <c r="A800" s="96" t="s">
        <v>2490</v>
      </c>
      <c r="B800" s="96" t="s">
        <v>2503</v>
      </c>
      <c r="C800" s="96" t="s">
        <v>2402</v>
      </c>
      <c r="F800" s="97" t="s">
        <v>2402</v>
      </c>
      <c r="G800" s="98">
        <v>37</v>
      </c>
      <c r="H800" s="98">
        <v>10.9</v>
      </c>
      <c r="I800" s="98">
        <v>10.9</v>
      </c>
      <c r="J800" s="99">
        <v>0.68</v>
      </c>
      <c r="K800" s="99">
        <v>1.49</v>
      </c>
      <c r="L800" s="100">
        <v>-2.0699999999999998</v>
      </c>
      <c r="M800" s="101">
        <v>43282</v>
      </c>
      <c r="N800" s="100">
        <v>-2.0699999999999998</v>
      </c>
      <c r="O800" s="97" t="s">
        <v>2492</v>
      </c>
      <c r="P800" s="97" t="s">
        <v>2402</v>
      </c>
      <c r="Q800" s="102"/>
      <c r="R800" s="100">
        <v>-2.59</v>
      </c>
      <c r="S800" s="102"/>
      <c r="T800" s="103">
        <v>3</v>
      </c>
      <c r="U800" s="103">
        <v>3</v>
      </c>
      <c r="V800" s="104">
        <v>4.3</v>
      </c>
      <c r="W800" s="105">
        <v>0.4</v>
      </c>
      <c r="X800" s="106">
        <v>159</v>
      </c>
      <c r="Y800" s="104">
        <v>0.4</v>
      </c>
      <c r="Z800" s="105">
        <v>0.04</v>
      </c>
      <c r="AA800" s="106">
        <v>15</v>
      </c>
    </row>
    <row r="801" spans="1:27" ht="15.75" customHeight="1" x14ac:dyDescent="0.25">
      <c r="A801" s="96" t="s">
        <v>2490</v>
      </c>
      <c r="B801" s="96" t="s">
        <v>2503</v>
      </c>
      <c r="C801" s="96" t="s">
        <v>2403</v>
      </c>
      <c r="F801" s="97" t="s">
        <v>2403</v>
      </c>
      <c r="G801" s="98">
        <v>50</v>
      </c>
      <c r="H801" s="98">
        <v>10.5</v>
      </c>
      <c r="I801" s="98">
        <v>10.5</v>
      </c>
      <c r="J801" s="99">
        <v>0.83</v>
      </c>
      <c r="K801" s="99">
        <v>1.58</v>
      </c>
      <c r="L801" s="100">
        <v>-2.0699999999999998</v>
      </c>
      <c r="M801" s="101">
        <v>43282</v>
      </c>
      <c r="N801" s="100">
        <v>-2.0699999999999998</v>
      </c>
      <c r="O801" s="97" t="s">
        <v>2492</v>
      </c>
      <c r="P801" s="97" t="s">
        <v>2403</v>
      </c>
      <c r="Q801" s="102"/>
      <c r="R801" s="100">
        <v>-2.59</v>
      </c>
      <c r="S801" s="102"/>
      <c r="T801" s="103">
        <v>3</v>
      </c>
      <c r="U801" s="103">
        <v>3</v>
      </c>
      <c r="V801" s="104">
        <v>4.5999999999999996</v>
      </c>
      <c r="W801" s="105">
        <v>0.44</v>
      </c>
      <c r="X801" s="106">
        <v>230</v>
      </c>
      <c r="Y801" s="104">
        <v>0.2</v>
      </c>
      <c r="Z801" s="105">
        <v>0.01</v>
      </c>
      <c r="AA801" s="106">
        <v>10</v>
      </c>
    </row>
    <row r="802" spans="1:27" ht="15.75" customHeight="1" x14ac:dyDescent="0.25">
      <c r="A802" s="96" t="s">
        <v>2490</v>
      </c>
      <c r="B802" s="96" t="s">
        <v>2503</v>
      </c>
      <c r="C802" s="96" t="s">
        <v>2404</v>
      </c>
      <c r="F802" s="97" t="s">
        <v>2404</v>
      </c>
      <c r="G802" s="98">
        <v>55</v>
      </c>
      <c r="H802" s="98">
        <v>10.199999999999999</v>
      </c>
      <c r="I802" s="98">
        <v>10.199999999999999</v>
      </c>
      <c r="J802" s="99">
        <v>0.74</v>
      </c>
      <c r="K802" s="99">
        <v>1.48</v>
      </c>
      <c r="L802" s="100">
        <v>-2.0699999999999998</v>
      </c>
      <c r="M802" s="101">
        <v>43282</v>
      </c>
      <c r="N802" s="100">
        <v>-2.0699999999999998</v>
      </c>
      <c r="O802" s="97" t="s">
        <v>2492</v>
      </c>
      <c r="P802" s="97" t="s">
        <v>2404</v>
      </c>
      <c r="Q802" s="102"/>
      <c r="R802" s="100">
        <v>-2.59</v>
      </c>
      <c r="S802" s="102"/>
      <c r="T802" s="103">
        <v>3</v>
      </c>
      <c r="U802" s="103">
        <v>3</v>
      </c>
      <c r="V802" s="104">
        <v>4.5</v>
      </c>
      <c r="W802" s="105">
        <v>0.44</v>
      </c>
      <c r="X802" s="106">
        <v>248</v>
      </c>
      <c r="Y802" s="104">
        <v>0.3</v>
      </c>
      <c r="Z802" s="105">
        <v>0.03</v>
      </c>
      <c r="AA802" s="106">
        <v>17</v>
      </c>
    </row>
    <row r="803" spans="1:27" ht="15.75" customHeight="1" x14ac:dyDescent="0.25">
      <c r="A803" s="96" t="s">
        <v>2490</v>
      </c>
      <c r="B803" s="96" t="s">
        <v>2503</v>
      </c>
      <c r="C803" s="96" t="s">
        <v>2405</v>
      </c>
      <c r="F803" s="97" t="s">
        <v>2405</v>
      </c>
      <c r="G803" s="98">
        <v>50</v>
      </c>
      <c r="H803" s="98">
        <v>10.5</v>
      </c>
      <c r="I803" s="98">
        <v>10.5</v>
      </c>
      <c r="J803" s="99">
        <v>0.73</v>
      </c>
      <c r="K803" s="99">
        <v>1.4</v>
      </c>
      <c r="L803" s="100">
        <v>-2.0699999999999998</v>
      </c>
      <c r="M803" s="101">
        <v>43282</v>
      </c>
      <c r="N803" s="100">
        <v>-2.0699999999999998</v>
      </c>
      <c r="O803" s="97" t="s">
        <v>2492</v>
      </c>
      <c r="P803" s="97" t="s">
        <v>2405</v>
      </c>
      <c r="Q803" s="102"/>
      <c r="R803" s="100">
        <v>-2.59</v>
      </c>
      <c r="S803" s="102"/>
      <c r="T803" s="103">
        <v>3</v>
      </c>
      <c r="U803" s="103">
        <v>3</v>
      </c>
      <c r="V803" s="104">
        <v>4.5999999999999996</v>
      </c>
      <c r="W803" s="105">
        <v>0.44</v>
      </c>
      <c r="X803" s="106">
        <v>230</v>
      </c>
      <c r="Y803" s="104">
        <v>0.3</v>
      </c>
      <c r="Z803" s="105">
        <v>0.03</v>
      </c>
      <c r="AA803" s="106">
        <v>15</v>
      </c>
    </row>
    <row r="804" spans="1:27" ht="15.75" customHeight="1" x14ac:dyDescent="0.25">
      <c r="A804" s="96" t="s">
        <v>2490</v>
      </c>
      <c r="B804" s="96" t="s">
        <v>2503</v>
      </c>
      <c r="C804" s="96" t="s">
        <v>2406</v>
      </c>
      <c r="F804" s="97" t="s">
        <v>2406</v>
      </c>
      <c r="G804" s="98">
        <v>45</v>
      </c>
      <c r="H804" s="98">
        <v>11</v>
      </c>
      <c r="I804" s="98">
        <v>11</v>
      </c>
      <c r="J804" s="99">
        <v>0.7</v>
      </c>
      <c r="K804" s="99">
        <v>1.57</v>
      </c>
      <c r="L804" s="100">
        <v>-2.0699999999999998</v>
      </c>
      <c r="M804" s="101">
        <v>43282</v>
      </c>
      <c r="N804" s="100">
        <v>-2.0699999999999998</v>
      </c>
      <c r="O804" s="97" t="s">
        <v>2492</v>
      </c>
      <c r="P804" s="97" t="s">
        <v>2406</v>
      </c>
      <c r="Q804" s="102"/>
      <c r="R804" s="100">
        <v>-2.59</v>
      </c>
      <c r="S804" s="102"/>
      <c r="T804" s="103">
        <v>3</v>
      </c>
      <c r="U804" s="103">
        <v>3</v>
      </c>
      <c r="V804" s="104">
        <v>5.0999999999999996</v>
      </c>
      <c r="W804" s="105">
        <v>0.47</v>
      </c>
      <c r="X804" s="106">
        <v>230</v>
      </c>
      <c r="Y804" s="104">
        <v>0.3</v>
      </c>
      <c r="Z804" s="105">
        <v>0.02</v>
      </c>
      <c r="AA804" s="106">
        <v>14</v>
      </c>
    </row>
    <row r="805" spans="1:27" ht="15.75" customHeight="1" x14ac:dyDescent="0.25">
      <c r="A805" s="96" t="s">
        <v>2490</v>
      </c>
      <c r="B805" s="96" t="s">
        <v>2503</v>
      </c>
      <c r="C805" s="96" t="s">
        <v>2407</v>
      </c>
      <c r="F805" s="97" t="s">
        <v>2407</v>
      </c>
      <c r="G805" s="98">
        <v>52</v>
      </c>
      <c r="H805" s="98">
        <v>11.2</v>
      </c>
      <c r="I805" s="98">
        <v>11.2</v>
      </c>
      <c r="J805" s="99">
        <v>0.73</v>
      </c>
      <c r="K805" s="99">
        <v>1.65</v>
      </c>
      <c r="L805" s="100">
        <v>-2.0699999999999998</v>
      </c>
      <c r="M805" s="101">
        <v>43282</v>
      </c>
      <c r="N805" s="100">
        <v>-2.0699999999999998</v>
      </c>
      <c r="O805" s="97" t="s">
        <v>2492</v>
      </c>
      <c r="P805" s="97" t="s">
        <v>2407</v>
      </c>
      <c r="Q805" s="102"/>
      <c r="R805" s="100">
        <v>-2.59</v>
      </c>
      <c r="S805" s="102"/>
      <c r="T805" s="103">
        <v>3</v>
      </c>
      <c r="U805" s="103">
        <v>3</v>
      </c>
      <c r="V805" s="104">
        <v>5.5</v>
      </c>
      <c r="W805" s="105">
        <v>0.49</v>
      </c>
      <c r="X805" s="106">
        <v>286</v>
      </c>
      <c r="Y805" s="104">
        <v>0.2</v>
      </c>
      <c r="Z805" s="105">
        <v>0.02</v>
      </c>
      <c r="AA805" s="106">
        <v>10</v>
      </c>
    </row>
    <row r="806" spans="1:27" ht="15.75" customHeight="1" x14ac:dyDescent="0.25">
      <c r="A806" s="96" t="s">
        <v>2490</v>
      </c>
      <c r="B806" s="96" t="s">
        <v>2503</v>
      </c>
      <c r="C806" s="96" t="s">
        <v>2408</v>
      </c>
      <c r="F806" s="97" t="s">
        <v>2408</v>
      </c>
      <c r="G806" s="98">
        <v>50</v>
      </c>
      <c r="H806" s="98">
        <v>11.1</v>
      </c>
      <c r="I806" s="98">
        <v>11.1</v>
      </c>
      <c r="J806" s="99">
        <v>0.95</v>
      </c>
      <c r="K806" s="99">
        <v>1.49</v>
      </c>
      <c r="L806" s="100">
        <v>-2.0699999999999998</v>
      </c>
      <c r="M806" s="101">
        <v>43282</v>
      </c>
      <c r="N806" s="100">
        <v>-2.0699999999999998</v>
      </c>
      <c r="O806" s="97" t="s">
        <v>2492</v>
      </c>
      <c r="P806" s="97" t="s">
        <v>2408</v>
      </c>
      <c r="Q806" s="102"/>
      <c r="R806" s="100">
        <v>-2.59</v>
      </c>
      <c r="S806" s="102"/>
      <c r="T806" s="103">
        <v>3</v>
      </c>
      <c r="U806" s="103">
        <v>3</v>
      </c>
      <c r="V806" s="104">
        <v>3.7</v>
      </c>
      <c r="W806" s="105">
        <v>0.33</v>
      </c>
      <c r="X806" s="106">
        <v>185</v>
      </c>
      <c r="Y806" s="104">
        <v>0</v>
      </c>
      <c r="Z806" s="105">
        <v>0</v>
      </c>
      <c r="AA806" s="106">
        <v>0</v>
      </c>
    </row>
    <row r="807" spans="1:27" ht="15.75" customHeight="1" x14ac:dyDescent="0.25">
      <c r="A807" s="96" t="s">
        <v>2490</v>
      </c>
      <c r="B807" s="96" t="s">
        <v>2503</v>
      </c>
      <c r="C807" s="96" t="s">
        <v>2409</v>
      </c>
      <c r="F807" s="97" t="s">
        <v>2409</v>
      </c>
      <c r="G807" s="98">
        <v>48</v>
      </c>
      <c r="H807" s="98">
        <v>10.9</v>
      </c>
      <c r="I807" s="98">
        <v>10.9</v>
      </c>
      <c r="J807" s="99">
        <v>0.65</v>
      </c>
      <c r="K807" s="99">
        <v>1.65</v>
      </c>
      <c r="L807" s="100">
        <v>-2.0699999999999998</v>
      </c>
      <c r="M807" s="101">
        <v>43282</v>
      </c>
      <c r="N807" s="100">
        <v>-2.0699999999999998</v>
      </c>
      <c r="O807" s="97" t="s">
        <v>2492</v>
      </c>
      <c r="P807" s="97" t="s">
        <v>2409</v>
      </c>
      <c r="Q807" s="102"/>
      <c r="R807" s="100">
        <v>-2.59</v>
      </c>
      <c r="S807" s="102"/>
      <c r="T807" s="103">
        <v>3</v>
      </c>
      <c r="U807" s="103">
        <v>3</v>
      </c>
      <c r="V807" s="104">
        <v>5.2</v>
      </c>
      <c r="W807" s="105">
        <v>0.48</v>
      </c>
      <c r="X807" s="106">
        <v>250</v>
      </c>
      <c r="Y807" s="104">
        <v>0</v>
      </c>
      <c r="Z807" s="105">
        <v>0</v>
      </c>
      <c r="AA807" s="106">
        <v>0</v>
      </c>
    </row>
    <row r="808" spans="1:27" ht="15.75" customHeight="1" x14ac:dyDescent="0.25">
      <c r="A808" s="96" t="s">
        <v>2490</v>
      </c>
      <c r="B808" s="96" t="s">
        <v>2503</v>
      </c>
      <c r="C808" s="96" t="s">
        <v>2410</v>
      </c>
      <c r="F808" s="97" t="s">
        <v>2410</v>
      </c>
      <c r="G808" s="98">
        <v>50</v>
      </c>
      <c r="H808" s="98">
        <v>10.8</v>
      </c>
      <c r="I808" s="98">
        <v>10.8</v>
      </c>
      <c r="J808" s="99">
        <v>0.7</v>
      </c>
      <c r="K808" s="99">
        <v>1.63</v>
      </c>
      <c r="L808" s="100">
        <v>-2.0699999999999998</v>
      </c>
      <c r="M808" s="101">
        <v>43282</v>
      </c>
      <c r="N808" s="100">
        <v>-2.0699999999999998</v>
      </c>
      <c r="O808" s="97" t="s">
        <v>2492</v>
      </c>
      <c r="P808" s="97" t="s">
        <v>2410</v>
      </c>
      <c r="Q808" s="102"/>
      <c r="R808" s="100">
        <v>-2.59</v>
      </c>
      <c r="S808" s="102"/>
      <c r="T808" s="103">
        <v>3</v>
      </c>
      <c r="U808" s="103">
        <v>3</v>
      </c>
      <c r="V808" s="104">
        <v>5.9</v>
      </c>
      <c r="W808" s="105">
        <v>0.55000000000000004</v>
      </c>
      <c r="X808" s="106">
        <v>295</v>
      </c>
      <c r="Y808" s="104">
        <v>0</v>
      </c>
      <c r="Z808" s="105">
        <v>0</v>
      </c>
      <c r="AA808" s="106">
        <v>0</v>
      </c>
    </row>
    <row r="809" spans="1:27" ht="15.75" customHeight="1" x14ac:dyDescent="0.25">
      <c r="A809" s="96" t="s">
        <v>2490</v>
      </c>
      <c r="B809" s="96" t="s">
        <v>2503</v>
      </c>
      <c r="C809" s="96" t="s">
        <v>2411</v>
      </c>
      <c r="F809" s="97" t="s">
        <v>2411</v>
      </c>
      <c r="G809" s="98">
        <v>37</v>
      </c>
      <c r="H809" s="98">
        <v>10.7</v>
      </c>
      <c r="I809" s="98">
        <v>10.7</v>
      </c>
      <c r="J809" s="99">
        <v>0.9</v>
      </c>
      <c r="K809" s="99">
        <v>1.73</v>
      </c>
      <c r="L809" s="100">
        <v>-2.0699999999999998</v>
      </c>
      <c r="M809" s="101">
        <v>43282</v>
      </c>
      <c r="N809" s="100">
        <v>-2.0699999999999998</v>
      </c>
      <c r="O809" s="97" t="s">
        <v>2492</v>
      </c>
      <c r="P809" s="97" t="s">
        <v>2411</v>
      </c>
      <c r="Q809" s="102"/>
      <c r="R809" s="100">
        <v>-2.59</v>
      </c>
      <c r="S809" s="102"/>
      <c r="T809" s="103">
        <v>3</v>
      </c>
      <c r="U809" s="103">
        <v>3</v>
      </c>
      <c r="V809" s="104">
        <v>6.4</v>
      </c>
      <c r="W809" s="105">
        <v>0.6</v>
      </c>
      <c r="X809" s="106">
        <v>237</v>
      </c>
      <c r="Y809" s="104">
        <v>0.2</v>
      </c>
      <c r="Z809" s="105">
        <v>0.02</v>
      </c>
      <c r="AA809" s="106">
        <v>7</v>
      </c>
    </row>
    <row r="810" spans="1:27" ht="15.75" customHeight="1" x14ac:dyDescent="0.25">
      <c r="A810" s="96" t="s">
        <v>2490</v>
      </c>
      <c r="B810" s="96" t="s">
        <v>2503</v>
      </c>
      <c r="C810" s="96" t="s">
        <v>2365</v>
      </c>
      <c r="F810" s="97" t="s">
        <v>2365</v>
      </c>
      <c r="G810" s="98">
        <v>22.5</v>
      </c>
      <c r="H810" s="98">
        <v>18.2</v>
      </c>
      <c r="I810" s="98">
        <v>18.2</v>
      </c>
      <c r="J810" s="99">
        <v>1.6</v>
      </c>
      <c r="K810" s="99">
        <v>2.6</v>
      </c>
      <c r="L810" s="100">
        <v>0.59</v>
      </c>
      <c r="M810" s="101">
        <v>43282</v>
      </c>
      <c r="N810" s="100">
        <v>0.59</v>
      </c>
      <c r="O810" s="97" t="s">
        <v>2492</v>
      </c>
      <c r="P810" s="97" t="s">
        <v>2365</v>
      </c>
      <c r="Q810" s="102"/>
      <c r="R810" s="100">
        <v>0.05</v>
      </c>
      <c r="S810" s="102"/>
      <c r="T810" s="103">
        <v>3</v>
      </c>
      <c r="U810" s="103">
        <v>3</v>
      </c>
      <c r="V810" s="104">
        <v>15.9</v>
      </c>
      <c r="W810" s="105">
        <v>0.88</v>
      </c>
      <c r="X810" s="106">
        <v>358</v>
      </c>
      <c r="Y810" s="104">
        <v>0</v>
      </c>
      <c r="Z810" s="105">
        <v>0</v>
      </c>
      <c r="AA810" s="106">
        <v>0</v>
      </c>
    </row>
    <row r="811" spans="1:27" ht="14.25" customHeight="1" x14ac:dyDescent="0.25">
      <c r="A811" s="96" t="s">
        <v>2490</v>
      </c>
      <c r="B811" s="96" t="s">
        <v>2503</v>
      </c>
      <c r="C811" s="96" t="s">
        <v>2504</v>
      </c>
      <c r="F811" s="110">
        <v>96</v>
      </c>
      <c r="G811" s="108">
        <v>3725.5</v>
      </c>
      <c r="H811" s="293"/>
      <c r="I811" s="293"/>
      <c r="J811" s="293"/>
      <c r="K811" s="293"/>
      <c r="L811" s="293"/>
      <c r="M811" s="293"/>
      <c r="N811" s="293"/>
      <c r="O811" s="293"/>
      <c r="P811" s="293"/>
      <c r="Q811" s="293"/>
      <c r="R811" s="293"/>
      <c r="S811" s="293"/>
      <c r="T811" s="293"/>
      <c r="U811" s="293"/>
      <c r="V811" s="293"/>
      <c r="W811" s="293"/>
      <c r="X811" s="109">
        <v>7804</v>
      </c>
      <c r="Y811" s="293"/>
      <c r="Z811" s="293"/>
      <c r="AA811" s="109">
        <v>974</v>
      </c>
    </row>
    <row r="812" spans="1:27" ht="13.8" customHeight="1" x14ac:dyDescent="0.25">
      <c r="A812" s="96" t="s">
        <v>2490</v>
      </c>
      <c r="B812" s="96" t="s">
        <v>2505</v>
      </c>
      <c r="C812" t="s">
        <v>1624</v>
      </c>
      <c r="E812" s="294" t="s">
        <v>2505</v>
      </c>
      <c r="F812" s="294"/>
      <c r="G812" s="294"/>
      <c r="H812" s="294"/>
      <c r="I812" s="294"/>
      <c r="J812" s="294"/>
      <c r="K812" s="294"/>
      <c r="L812" s="294"/>
      <c r="M812" s="294"/>
      <c r="N812" s="294"/>
      <c r="O812" s="294"/>
      <c r="P812" s="294"/>
      <c r="Q812" s="294"/>
      <c r="R812" s="294"/>
      <c r="S812" s="294"/>
      <c r="T812" s="294"/>
      <c r="U812" s="294"/>
      <c r="V812" s="294"/>
      <c r="W812" s="294"/>
      <c r="X812" s="294"/>
      <c r="Y812" s="294"/>
      <c r="Z812" s="294"/>
      <c r="AA812" s="294"/>
    </row>
    <row r="813" spans="1:27" ht="15.75" customHeight="1" x14ac:dyDescent="0.25">
      <c r="A813" s="96" t="s">
        <v>2490</v>
      </c>
      <c r="B813" s="96" t="s">
        <v>2505</v>
      </c>
      <c r="C813" s="96" t="s">
        <v>2439</v>
      </c>
      <c r="F813" s="97" t="s">
        <v>2439</v>
      </c>
      <c r="G813" s="98">
        <v>23.5</v>
      </c>
      <c r="H813" s="98">
        <v>9.8000000000000007</v>
      </c>
      <c r="I813" s="98">
        <v>9.8000000000000007</v>
      </c>
      <c r="J813" s="99">
        <v>0.65</v>
      </c>
      <c r="K813" s="99">
        <v>0.95</v>
      </c>
      <c r="L813" s="100">
        <v>-2.2000000000000002</v>
      </c>
      <c r="M813" s="101">
        <v>43282</v>
      </c>
      <c r="N813" s="100">
        <v>-2.2000000000000002</v>
      </c>
      <c r="O813" s="97" t="s">
        <v>2492</v>
      </c>
      <c r="P813" s="97" t="s">
        <v>2439</v>
      </c>
      <c r="Q813" s="102"/>
      <c r="R813" s="100">
        <v>-2.95</v>
      </c>
      <c r="S813" s="102"/>
      <c r="T813" s="103">
        <v>3</v>
      </c>
      <c r="U813" s="103">
        <v>3</v>
      </c>
      <c r="V813" s="104">
        <v>1.9</v>
      </c>
      <c r="W813" s="105">
        <v>0.2</v>
      </c>
      <c r="X813" s="106">
        <v>45</v>
      </c>
      <c r="Y813" s="104">
        <v>1.4</v>
      </c>
      <c r="Z813" s="105">
        <v>0.15</v>
      </c>
      <c r="AA813" s="106">
        <v>33</v>
      </c>
    </row>
    <row r="814" spans="1:27" ht="15.75" customHeight="1" x14ac:dyDescent="0.25">
      <c r="A814" s="96" t="s">
        <v>2490</v>
      </c>
      <c r="B814" s="96" t="s">
        <v>2505</v>
      </c>
      <c r="C814" s="96" t="s">
        <v>2440</v>
      </c>
      <c r="F814" s="97" t="s">
        <v>2440</v>
      </c>
      <c r="G814" s="98">
        <v>32.5</v>
      </c>
      <c r="H814" s="98">
        <v>5.6</v>
      </c>
      <c r="I814" s="98">
        <v>5.5</v>
      </c>
      <c r="J814" s="99">
        <v>0.5</v>
      </c>
      <c r="K814" s="99">
        <v>0.83</v>
      </c>
      <c r="L814" s="100">
        <v>-2.2000000000000002</v>
      </c>
      <c r="M814" s="101">
        <v>43282</v>
      </c>
      <c r="N814" s="100">
        <v>-2.2000000000000002</v>
      </c>
      <c r="O814" s="97" t="s">
        <v>2492</v>
      </c>
      <c r="P814" s="97" t="s">
        <v>2440</v>
      </c>
      <c r="Q814" s="102"/>
      <c r="R814" s="100">
        <v>-2.95</v>
      </c>
      <c r="S814" s="102"/>
      <c r="T814" s="103">
        <v>3</v>
      </c>
      <c r="U814" s="103">
        <v>3</v>
      </c>
      <c r="V814" s="104">
        <v>1.5</v>
      </c>
      <c r="W814" s="105">
        <v>0.28000000000000003</v>
      </c>
      <c r="X814" s="106">
        <v>49</v>
      </c>
      <c r="Y814" s="104">
        <v>1</v>
      </c>
      <c r="Z814" s="105">
        <v>0.2</v>
      </c>
      <c r="AA814" s="106">
        <v>33</v>
      </c>
    </row>
    <row r="815" spans="1:27" ht="14.25" customHeight="1" x14ac:dyDescent="0.25">
      <c r="A815" s="96" t="s">
        <v>2490</v>
      </c>
      <c r="B815" s="96" t="s">
        <v>2505</v>
      </c>
      <c r="C815" s="96" t="s">
        <v>2498</v>
      </c>
      <c r="F815" s="110">
        <v>2</v>
      </c>
      <c r="G815" s="108">
        <v>56</v>
      </c>
      <c r="H815" s="293"/>
      <c r="I815" s="293"/>
      <c r="J815" s="293"/>
      <c r="K815" s="293"/>
      <c r="L815" s="293"/>
      <c r="M815" s="293"/>
      <c r="N815" s="293"/>
      <c r="O815" s="293"/>
      <c r="P815" s="293"/>
      <c r="Q815" s="293"/>
      <c r="R815" s="293"/>
      <c r="S815" s="293"/>
      <c r="T815" s="293"/>
      <c r="U815" s="293"/>
      <c r="V815" s="293"/>
      <c r="W815" s="293"/>
      <c r="X815" s="109">
        <v>94</v>
      </c>
      <c r="Y815" s="293"/>
      <c r="Z815" s="293"/>
      <c r="AA815" s="109">
        <v>66</v>
      </c>
    </row>
    <row r="816" spans="1:27" ht="13.8" customHeight="1" x14ac:dyDescent="0.25">
      <c r="A816" s="96" t="s">
        <v>2490</v>
      </c>
      <c r="B816" s="96" t="s">
        <v>2506</v>
      </c>
      <c r="C816" t="s">
        <v>1624</v>
      </c>
      <c r="E816" s="294" t="s">
        <v>2506</v>
      </c>
      <c r="F816" s="294"/>
      <c r="G816" s="294"/>
      <c r="H816" s="294"/>
      <c r="I816" s="294"/>
      <c r="J816" s="294"/>
      <c r="K816" s="294"/>
      <c r="L816" s="294"/>
      <c r="M816" s="294"/>
      <c r="N816" s="294"/>
      <c r="O816" s="294"/>
      <c r="P816" s="294"/>
      <c r="Q816" s="294"/>
      <c r="R816" s="294"/>
      <c r="S816" s="294"/>
      <c r="T816" s="294"/>
      <c r="U816" s="294"/>
      <c r="V816" s="294"/>
      <c r="W816" s="294"/>
      <c r="X816" s="294"/>
      <c r="Y816" s="294"/>
      <c r="Z816" s="294"/>
      <c r="AA816" s="294"/>
    </row>
    <row r="817" spans="1:27" ht="15.75" customHeight="1" x14ac:dyDescent="0.25">
      <c r="A817" s="96" t="s">
        <v>2490</v>
      </c>
      <c r="B817" s="96" t="s">
        <v>2506</v>
      </c>
      <c r="C817" s="96" t="s">
        <v>2444</v>
      </c>
      <c r="F817" s="97" t="s">
        <v>2444</v>
      </c>
      <c r="G817" s="98">
        <v>45.5</v>
      </c>
      <c r="H817" s="98">
        <v>25.5</v>
      </c>
      <c r="I817" s="98">
        <v>25.5</v>
      </c>
      <c r="J817" s="99">
        <v>1.8</v>
      </c>
      <c r="K817" s="99">
        <v>2.77</v>
      </c>
      <c r="L817" s="100">
        <v>-0.69</v>
      </c>
      <c r="M817" s="101">
        <v>43282</v>
      </c>
      <c r="N817" s="100">
        <v>-0.69</v>
      </c>
      <c r="O817" s="97" t="s">
        <v>2492</v>
      </c>
      <c r="P817" s="97" t="s">
        <v>2444</v>
      </c>
      <c r="Q817" s="102"/>
      <c r="R817" s="100">
        <v>-1.72</v>
      </c>
      <c r="S817" s="102"/>
      <c r="T817" s="103">
        <v>3</v>
      </c>
      <c r="U817" s="103">
        <v>3</v>
      </c>
      <c r="V817" s="104">
        <v>16.7</v>
      </c>
      <c r="W817" s="105">
        <v>0.65</v>
      </c>
      <c r="X817" s="106">
        <v>760</v>
      </c>
      <c r="Y817" s="104">
        <v>0</v>
      </c>
      <c r="Z817" s="105">
        <v>0</v>
      </c>
      <c r="AA817" s="106">
        <v>0</v>
      </c>
    </row>
    <row r="818" spans="1:27" ht="15.75" customHeight="1" x14ac:dyDescent="0.25">
      <c r="A818" s="96" t="s">
        <v>2490</v>
      </c>
      <c r="B818" s="96" t="s">
        <v>2506</v>
      </c>
      <c r="C818" s="96" t="s">
        <v>2445</v>
      </c>
      <c r="F818" s="97" t="s">
        <v>2445</v>
      </c>
      <c r="G818" s="98">
        <v>53</v>
      </c>
      <c r="H818" s="98">
        <v>28</v>
      </c>
      <c r="I818" s="98">
        <v>28</v>
      </c>
      <c r="J818" s="99">
        <v>1.93</v>
      </c>
      <c r="K818" s="99">
        <v>2.78</v>
      </c>
      <c r="L818" s="100">
        <v>-0.69</v>
      </c>
      <c r="M818" s="101">
        <v>43282</v>
      </c>
      <c r="N818" s="100">
        <v>-0.69</v>
      </c>
      <c r="O818" s="97" t="s">
        <v>2492</v>
      </c>
      <c r="P818" s="97" t="s">
        <v>2445</v>
      </c>
      <c r="Q818" s="102"/>
      <c r="R818" s="100">
        <v>-1.72</v>
      </c>
      <c r="S818" s="102"/>
      <c r="T818" s="103">
        <v>3</v>
      </c>
      <c r="U818" s="103">
        <v>3</v>
      </c>
      <c r="V818" s="104">
        <v>16.399999999999999</v>
      </c>
      <c r="W818" s="105">
        <v>0.57999999999999996</v>
      </c>
      <c r="X818" s="106">
        <v>869</v>
      </c>
      <c r="Y818" s="104">
        <v>0</v>
      </c>
      <c r="Z818" s="105">
        <v>0</v>
      </c>
      <c r="AA818" s="106">
        <v>0</v>
      </c>
    </row>
    <row r="819" spans="1:27" ht="15.75" customHeight="1" x14ac:dyDescent="0.25">
      <c r="A819" s="96" t="s">
        <v>2490</v>
      </c>
      <c r="B819" s="96" t="s">
        <v>2506</v>
      </c>
      <c r="C819" s="96" t="s">
        <v>2446</v>
      </c>
      <c r="F819" s="97" t="s">
        <v>2446</v>
      </c>
      <c r="G819" s="98">
        <v>51.5</v>
      </c>
      <c r="H819" s="98">
        <v>20.5</v>
      </c>
      <c r="I819" s="98">
        <v>20.5</v>
      </c>
      <c r="J819" s="99">
        <v>2.11</v>
      </c>
      <c r="K819" s="99">
        <v>2.78</v>
      </c>
      <c r="L819" s="100">
        <v>-0.69</v>
      </c>
      <c r="M819" s="101">
        <v>43282</v>
      </c>
      <c r="N819" s="100">
        <v>-0.69</v>
      </c>
      <c r="O819" s="97" t="s">
        <v>2492</v>
      </c>
      <c r="P819" s="97" t="s">
        <v>2446</v>
      </c>
      <c r="Q819" s="102"/>
      <c r="R819" s="100">
        <v>-1.72</v>
      </c>
      <c r="S819" s="102"/>
      <c r="T819" s="103">
        <v>3</v>
      </c>
      <c r="U819" s="103">
        <v>3</v>
      </c>
      <c r="V819" s="104">
        <v>11.9</v>
      </c>
      <c r="W819" s="105">
        <v>0.57999999999999996</v>
      </c>
      <c r="X819" s="106">
        <v>613</v>
      </c>
      <c r="Y819" s="104">
        <v>0</v>
      </c>
      <c r="Z819" s="105">
        <v>0</v>
      </c>
      <c r="AA819" s="106">
        <v>0</v>
      </c>
    </row>
    <row r="820" spans="1:27" ht="15.75" customHeight="1" x14ac:dyDescent="0.25">
      <c r="A820" s="96" t="s">
        <v>2490</v>
      </c>
      <c r="B820" s="96" t="s">
        <v>2506</v>
      </c>
      <c r="C820" s="96" t="s">
        <v>2447</v>
      </c>
      <c r="F820" s="97" t="s">
        <v>2447</v>
      </c>
      <c r="G820" s="98">
        <v>49.5</v>
      </c>
      <c r="H820" s="98">
        <v>17.600000000000001</v>
      </c>
      <c r="I820" s="98">
        <v>17.600000000000001</v>
      </c>
      <c r="J820" s="99">
        <v>1.98</v>
      </c>
      <c r="K820" s="99">
        <v>2.75</v>
      </c>
      <c r="L820" s="100">
        <v>-0.69</v>
      </c>
      <c r="M820" s="101">
        <v>43282</v>
      </c>
      <c r="N820" s="100">
        <v>-0.69</v>
      </c>
      <c r="O820" s="97" t="s">
        <v>2492</v>
      </c>
      <c r="P820" s="97" t="s">
        <v>2447</v>
      </c>
      <c r="Q820" s="102"/>
      <c r="R820" s="100">
        <v>-1.72</v>
      </c>
      <c r="S820" s="102"/>
      <c r="T820" s="103">
        <v>3</v>
      </c>
      <c r="U820" s="103">
        <v>3</v>
      </c>
      <c r="V820" s="104">
        <v>11.2</v>
      </c>
      <c r="W820" s="105">
        <v>0.63</v>
      </c>
      <c r="X820" s="106">
        <v>554</v>
      </c>
      <c r="Y820" s="104">
        <v>0</v>
      </c>
      <c r="Z820" s="105">
        <v>0</v>
      </c>
      <c r="AA820" s="106">
        <v>0</v>
      </c>
    </row>
    <row r="821" spans="1:27" ht="15.75" customHeight="1" x14ac:dyDescent="0.25">
      <c r="A821" s="96" t="s">
        <v>2490</v>
      </c>
      <c r="B821" s="96" t="s">
        <v>2506</v>
      </c>
      <c r="C821" s="96" t="s">
        <v>2448</v>
      </c>
      <c r="F821" s="97" t="s">
        <v>2448</v>
      </c>
      <c r="G821" s="98">
        <v>51.5</v>
      </c>
      <c r="H821" s="98">
        <v>20.8</v>
      </c>
      <c r="I821" s="98">
        <v>20.8</v>
      </c>
      <c r="J821" s="99">
        <v>2.17</v>
      </c>
      <c r="K821" s="99">
        <v>2.78</v>
      </c>
      <c r="L821" s="100">
        <v>-0.69</v>
      </c>
      <c r="M821" s="101">
        <v>43282</v>
      </c>
      <c r="N821" s="100">
        <v>-0.69</v>
      </c>
      <c r="O821" s="97" t="s">
        <v>2492</v>
      </c>
      <c r="P821" s="97" t="s">
        <v>2448</v>
      </c>
      <c r="Q821" s="102"/>
      <c r="R821" s="100">
        <v>-1.72</v>
      </c>
      <c r="S821" s="102"/>
      <c r="T821" s="103">
        <v>3</v>
      </c>
      <c r="U821" s="103">
        <v>3</v>
      </c>
      <c r="V821" s="104">
        <v>8.5</v>
      </c>
      <c r="W821" s="105">
        <v>0.41</v>
      </c>
      <c r="X821" s="106">
        <v>438</v>
      </c>
      <c r="Y821" s="104">
        <v>0</v>
      </c>
      <c r="Z821" s="105">
        <v>0</v>
      </c>
      <c r="AA821" s="106">
        <v>0</v>
      </c>
    </row>
    <row r="822" spans="1:27" ht="15.75" customHeight="1" x14ac:dyDescent="0.25">
      <c r="A822" s="96" t="s">
        <v>2490</v>
      </c>
      <c r="B822" s="96" t="s">
        <v>2506</v>
      </c>
      <c r="C822" s="96" t="s">
        <v>2449</v>
      </c>
      <c r="F822" s="97" t="s">
        <v>2449</v>
      </c>
      <c r="G822" s="98">
        <v>75</v>
      </c>
      <c r="H822" s="98">
        <v>17</v>
      </c>
      <c r="I822" s="98">
        <v>17</v>
      </c>
      <c r="J822" s="99">
        <v>2.5299999999999998</v>
      </c>
      <c r="K822" s="99">
        <v>2.88</v>
      </c>
      <c r="L822" s="100">
        <v>-0.69</v>
      </c>
      <c r="M822" s="101">
        <v>43282</v>
      </c>
      <c r="N822" s="100">
        <v>-0.69</v>
      </c>
      <c r="O822" s="97" t="s">
        <v>2492</v>
      </c>
      <c r="P822" s="97" t="s">
        <v>2449</v>
      </c>
      <c r="Q822" s="102"/>
      <c r="R822" s="100">
        <v>-1.72</v>
      </c>
      <c r="S822" s="102"/>
      <c r="T822" s="103">
        <v>3</v>
      </c>
      <c r="U822" s="103">
        <v>3</v>
      </c>
      <c r="V822" s="104">
        <v>2.8</v>
      </c>
      <c r="W822" s="105">
        <v>0.17</v>
      </c>
      <c r="X822" s="106">
        <v>210</v>
      </c>
      <c r="Y822" s="104">
        <v>0</v>
      </c>
      <c r="Z822" s="105">
        <v>0</v>
      </c>
      <c r="AA822" s="106">
        <v>0</v>
      </c>
    </row>
    <row r="823" spans="1:27" ht="15.75" customHeight="1" x14ac:dyDescent="0.25">
      <c r="A823" s="96" t="s">
        <v>2490</v>
      </c>
      <c r="B823" s="96" t="s">
        <v>2506</v>
      </c>
      <c r="C823" s="96" t="s">
        <v>2450</v>
      </c>
      <c r="F823" s="97" t="s">
        <v>2450</v>
      </c>
      <c r="G823" s="98">
        <v>74.5</v>
      </c>
      <c r="H823" s="98">
        <v>16.3</v>
      </c>
      <c r="I823" s="98">
        <v>16.3</v>
      </c>
      <c r="J823" s="99">
        <v>2.63</v>
      </c>
      <c r="K823" s="99">
        <v>3.07</v>
      </c>
      <c r="L823" s="100">
        <v>-0.69</v>
      </c>
      <c r="M823" s="101">
        <v>43282</v>
      </c>
      <c r="N823" s="100">
        <v>-0.69</v>
      </c>
      <c r="O823" s="97" t="s">
        <v>2492</v>
      </c>
      <c r="P823" s="97" t="s">
        <v>2450</v>
      </c>
      <c r="Q823" s="102"/>
      <c r="R823" s="100">
        <v>-1.72</v>
      </c>
      <c r="S823" s="102"/>
      <c r="T823" s="103">
        <v>3</v>
      </c>
      <c r="U823" s="103">
        <v>3</v>
      </c>
      <c r="V823" s="104">
        <v>3.4</v>
      </c>
      <c r="W823" s="105">
        <v>0.21</v>
      </c>
      <c r="X823" s="106">
        <v>253</v>
      </c>
      <c r="Y823" s="104">
        <v>0</v>
      </c>
      <c r="Z823" s="105">
        <v>0</v>
      </c>
      <c r="AA823" s="106">
        <v>0</v>
      </c>
    </row>
    <row r="824" spans="1:27" ht="15.75" customHeight="1" x14ac:dyDescent="0.25">
      <c r="A824" s="96" t="s">
        <v>2490</v>
      </c>
      <c r="B824" s="96" t="s">
        <v>2506</v>
      </c>
      <c r="C824" s="96" t="s">
        <v>2451</v>
      </c>
      <c r="F824" s="97" t="s">
        <v>2451</v>
      </c>
      <c r="G824" s="98">
        <v>50</v>
      </c>
      <c r="H824" s="98">
        <v>13.5</v>
      </c>
      <c r="I824" s="98">
        <v>13.5</v>
      </c>
      <c r="J824" s="99">
        <v>2.2999999999999998</v>
      </c>
      <c r="K824" s="99">
        <v>2.58</v>
      </c>
      <c r="L824" s="100">
        <v>-0.69</v>
      </c>
      <c r="M824" s="101">
        <v>43282</v>
      </c>
      <c r="N824" s="100">
        <v>-0.69</v>
      </c>
      <c r="O824" s="97" t="s">
        <v>2492</v>
      </c>
      <c r="P824" s="97" t="s">
        <v>2451</v>
      </c>
      <c r="Q824" s="102"/>
      <c r="R824" s="100">
        <v>-1.72</v>
      </c>
      <c r="S824" s="102"/>
      <c r="T824" s="103">
        <v>3</v>
      </c>
      <c r="U824" s="103">
        <v>3</v>
      </c>
      <c r="V824" s="104">
        <v>2.2000000000000002</v>
      </c>
      <c r="W824" s="105">
        <v>0.16</v>
      </c>
      <c r="X824" s="106">
        <v>110</v>
      </c>
      <c r="Y824" s="104">
        <v>0</v>
      </c>
      <c r="Z824" s="105">
        <v>0</v>
      </c>
      <c r="AA824" s="106">
        <v>0</v>
      </c>
    </row>
    <row r="825" spans="1:27" ht="15.75" customHeight="1" x14ac:dyDescent="0.25">
      <c r="A825" s="96" t="s">
        <v>2490</v>
      </c>
      <c r="B825" s="96" t="s">
        <v>2506</v>
      </c>
      <c r="C825" s="96" t="s">
        <v>2452</v>
      </c>
      <c r="F825" s="97" t="s">
        <v>2452</v>
      </c>
      <c r="G825" s="98">
        <v>57.5</v>
      </c>
      <c r="H825" s="98">
        <v>10</v>
      </c>
      <c r="I825" s="98">
        <v>10</v>
      </c>
      <c r="J825" s="99">
        <v>2.2999999999999998</v>
      </c>
      <c r="K825" s="99">
        <v>2.62</v>
      </c>
      <c r="L825" s="100">
        <v>-0.69</v>
      </c>
      <c r="M825" s="101">
        <v>43282</v>
      </c>
      <c r="N825" s="100">
        <v>-0.69</v>
      </c>
      <c r="O825" s="97" t="s">
        <v>2492</v>
      </c>
      <c r="P825" s="97" t="s">
        <v>2452</v>
      </c>
      <c r="Q825" s="102"/>
      <c r="R825" s="100">
        <v>-1.72</v>
      </c>
      <c r="S825" s="102"/>
      <c r="T825" s="103">
        <v>3</v>
      </c>
      <c r="U825" s="103">
        <v>3</v>
      </c>
      <c r="V825" s="104">
        <v>1.7</v>
      </c>
      <c r="W825" s="105">
        <v>0.17</v>
      </c>
      <c r="X825" s="106">
        <v>98</v>
      </c>
      <c r="Y825" s="104">
        <v>0</v>
      </c>
      <c r="Z825" s="105">
        <v>0</v>
      </c>
      <c r="AA825" s="106">
        <v>0</v>
      </c>
    </row>
    <row r="826" spans="1:27" ht="15.75" customHeight="1" x14ac:dyDescent="0.25">
      <c r="A826" s="96" t="s">
        <v>2490</v>
      </c>
      <c r="B826" s="96" t="s">
        <v>2506</v>
      </c>
      <c r="C826" s="96" t="s">
        <v>2453</v>
      </c>
      <c r="F826" s="97" t="s">
        <v>2453</v>
      </c>
      <c r="G826" s="98">
        <v>51.5</v>
      </c>
      <c r="H826" s="98">
        <v>14.7</v>
      </c>
      <c r="I826" s="98">
        <v>14.7</v>
      </c>
      <c r="J826" s="99">
        <v>2.33</v>
      </c>
      <c r="K826" s="99">
        <v>2.97</v>
      </c>
      <c r="L826" s="100">
        <v>-0.69</v>
      </c>
      <c r="M826" s="101">
        <v>43282</v>
      </c>
      <c r="N826" s="100">
        <v>-0.69</v>
      </c>
      <c r="O826" s="97" t="s">
        <v>2492</v>
      </c>
      <c r="P826" s="97" t="s">
        <v>2453</v>
      </c>
      <c r="Q826" s="102"/>
      <c r="R826" s="100">
        <v>-1.72</v>
      </c>
      <c r="S826" s="102"/>
      <c r="T826" s="103">
        <v>3</v>
      </c>
      <c r="U826" s="103">
        <v>3</v>
      </c>
      <c r="V826" s="104">
        <v>5.9</v>
      </c>
      <c r="W826" s="105">
        <v>0.4</v>
      </c>
      <c r="X826" s="106">
        <v>304</v>
      </c>
      <c r="Y826" s="104">
        <v>0</v>
      </c>
      <c r="Z826" s="105">
        <v>0</v>
      </c>
      <c r="AA826" s="106">
        <v>0</v>
      </c>
    </row>
    <row r="827" spans="1:27" ht="15.75" customHeight="1" x14ac:dyDescent="0.25">
      <c r="A827" s="96" t="s">
        <v>2490</v>
      </c>
      <c r="B827" s="96" t="s">
        <v>2506</v>
      </c>
      <c r="C827" s="96" t="s">
        <v>2454</v>
      </c>
      <c r="F827" s="97" t="s">
        <v>2454</v>
      </c>
      <c r="G827" s="98">
        <v>43.5</v>
      </c>
      <c r="H827" s="98">
        <v>17.7</v>
      </c>
      <c r="I827" s="98">
        <v>17.7</v>
      </c>
      <c r="J827" s="99">
        <v>2.37</v>
      </c>
      <c r="K827" s="99">
        <v>2.8</v>
      </c>
      <c r="L827" s="100">
        <v>-0.69</v>
      </c>
      <c r="M827" s="101">
        <v>43282</v>
      </c>
      <c r="N827" s="100">
        <v>-0.69</v>
      </c>
      <c r="O827" s="97" t="s">
        <v>2492</v>
      </c>
      <c r="P827" s="97" t="s">
        <v>2454</v>
      </c>
      <c r="Q827" s="102"/>
      <c r="R827" s="100">
        <v>-1.72</v>
      </c>
      <c r="S827" s="102"/>
      <c r="T827" s="103">
        <v>3</v>
      </c>
      <c r="U827" s="103">
        <v>3</v>
      </c>
      <c r="V827" s="104">
        <v>4.5999999999999996</v>
      </c>
      <c r="W827" s="105">
        <v>0.26</v>
      </c>
      <c r="X827" s="106">
        <v>200</v>
      </c>
      <c r="Y827" s="104">
        <v>0</v>
      </c>
      <c r="Z827" s="105">
        <v>0</v>
      </c>
      <c r="AA827" s="106">
        <v>0</v>
      </c>
    </row>
    <row r="828" spans="1:27" ht="15.75" customHeight="1" x14ac:dyDescent="0.25">
      <c r="A828" s="96" t="s">
        <v>2490</v>
      </c>
      <c r="B828" s="96" t="s">
        <v>2506</v>
      </c>
      <c r="C828" s="96" t="s">
        <v>2455</v>
      </c>
      <c r="F828" s="97" t="s">
        <v>2455</v>
      </c>
      <c r="G828" s="98">
        <v>55.5</v>
      </c>
      <c r="H828" s="98">
        <v>17</v>
      </c>
      <c r="I828" s="98">
        <v>17</v>
      </c>
      <c r="J828" s="99">
        <v>2.2599999999999998</v>
      </c>
      <c r="K828" s="99">
        <v>2.85</v>
      </c>
      <c r="L828" s="100">
        <v>-0.69</v>
      </c>
      <c r="M828" s="101">
        <v>43282</v>
      </c>
      <c r="N828" s="100">
        <v>-0.69</v>
      </c>
      <c r="O828" s="97" t="s">
        <v>2492</v>
      </c>
      <c r="P828" s="97" t="s">
        <v>2455</v>
      </c>
      <c r="Q828" s="102"/>
      <c r="R828" s="100">
        <v>-1.72</v>
      </c>
      <c r="S828" s="102"/>
      <c r="T828" s="103">
        <v>3</v>
      </c>
      <c r="U828" s="103">
        <v>3</v>
      </c>
      <c r="V828" s="104">
        <v>4.2</v>
      </c>
      <c r="W828" s="105">
        <v>0.25</v>
      </c>
      <c r="X828" s="106">
        <v>233</v>
      </c>
      <c r="Y828" s="104">
        <v>0</v>
      </c>
      <c r="Z828" s="105">
        <v>0</v>
      </c>
      <c r="AA828" s="106">
        <v>0</v>
      </c>
    </row>
    <row r="829" spans="1:27" ht="15.75" customHeight="1" x14ac:dyDescent="0.25">
      <c r="A829" s="96" t="s">
        <v>2490</v>
      </c>
      <c r="B829" s="96" t="s">
        <v>2506</v>
      </c>
      <c r="C829" s="96" t="s">
        <v>2457</v>
      </c>
      <c r="F829" s="97" t="s">
        <v>2457</v>
      </c>
      <c r="G829" s="98">
        <v>47.5</v>
      </c>
      <c r="H829" s="98">
        <v>1.3</v>
      </c>
      <c r="I829" s="98">
        <v>1.3</v>
      </c>
      <c r="J829" s="99">
        <v>0.17</v>
      </c>
      <c r="K829" s="99">
        <v>0.64</v>
      </c>
      <c r="L829" s="100">
        <v>-0.68</v>
      </c>
      <c r="M829" s="101">
        <v>43282</v>
      </c>
      <c r="N829" s="100">
        <v>-0.68</v>
      </c>
      <c r="O829" s="97" t="s">
        <v>2492</v>
      </c>
      <c r="P829" s="97" t="s">
        <v>2457</v>
      </c>
      <c r="Q829" s="102"/>
      <c r="R829" s="100">
        <v>-1.22</v>
      </c>
      <c r="S829" s="102"/>
      <c r="T829" s="103">
        <v>2</v>
      </c>
      <c r="U829" s="103">
        <v>2</v>
      </c>
      <c r="V829" s="104">
        <v>0.5</v>
      </c>
      <c r="W829" s="105">
        <v>0.43</v>
      </c>
      <c r="X829" s="106">
        <v>24</v>
      </c>
      <c r="Y829" s="104"/>
      <c r="Z829" s="105"/>
      <c r="AA829" s="106" t="s">
        <v>2511</v>
      </c>
    </row>
    <row r="830" spans="1:27" ht="15.75" customHeight="1" x14ac:dyDescent="0.25">
      <c r="A830" s="96" t="s">
        <v>2490</v>
      </c>
      <c r="B830" s="96" t="s">
        <v>2506</v>
      </c>
      <c r="C830" s="96" t="s">
        <v>2458</v>
      </c>
      <c r="F830" s="97" t="s">
        <v>2458</v>
      </c>
      <c r="G830" s="98">
        <v>21</v>
      </c>
      <c r="H830" s="98">
        <v>2.9</v>
      </c>
      <c r="I830" s="98">
        <v>2.9</v>
      </c>
      <c r="J830" s="99">
        <v>0.7</v>
      </c>
      <c r="K830" s="99">
        <v>1.27</v>
      </c>
      <c r="L830" s="100">
        <v>-0.68</v>
      </c>
      <c r="M830" s="101">
        <v>43282</v>
      </c>
      <c r="N830" s="100">
        <v>-0.68</v>
      </c>
      <c r="O830" s="97" t="s">
        <v>2492</v>
      </c>
      <c r="P830" s="97" t="s">
        <v>2458</v>
      </c>
      <c r="Q830" s="102"/>
      <c r="R830" s="100">
        <v>-1.22</v>
      </c>
      <c r="S830" s="102"/>
      <c r="T830" s="103">
        <v>2</v>
      </c>
      <c r="U830" s="103">
        <v>2</v>
      </c>
      <c r="V830" s="104">
        <v>1.2</v>
      </c>
      <c r="W830" s="105">
        <v>0.42</v>
      </c>
      <c r="X830" s="106">
        <v>25</v>
      </c>
      <c r="Y830" s="104">
        <v>0</v>
      </c>
      <c r="Z830" s="105">
        <v>0</v>
      </c>
      <c r="AA830" s="106">
        <v>0</v>
      </c>
    </row>
    <row r="831" spans="1:27" ht="15.75" customHeight="1" x14ac:dyDescent="0.25">
      <c r="A831" s="96" t="s">
        <v>2490</v>
      </c>
      <c r="B831" s="96" t="s">
        <v>2506</v>
      </c>
      <c r="C831" s="96" t="s">
        <v>2459</v>
      </c>
      <c r="F831" s="97" t="s">
        <v>2459</v>
      </c>
      <c r="G831" s="98">
        <v>17</v>
      </c>
      <c r="H831" s="98">
        <v>3</v>
      </c>
      <c r="I831" s="98">
        <v>3</v>
      </c>
      <c r="J831" s="99">
        <v>0.88</v>
      </c>
      <c r="K831" s="99">
        <v>1.36</v>
      </c>
      <c r="L831" s="100">
        <v>-0.68</v>
      </c>
      <c r="M831" s="101">
        <v>43282</v>
      </c>
      <c r="N831" s="100">
        <v>-0.68</v>
      </c>
      <c r="O831" s="97" t="s">
        <v>2492</v>
      </c>
      <c r="P831" s="97" t="s">
        <v>2459</v>
      </c>
      <c r="Q831" s="102"/>
      <c r="R831" s="100">
        <v>-1.22</v>
      </c>
      <c r="S831" s="102"/>
      <c r="T831" s="103">
        <v>2</v>
      </c>
      <c r="U831" s="103">
        <v>2</v>
      </c>
      <c r="V831" s="104">
        <v>0.9</v>
      </c>
      <c r="W831" s="105">
        <v>0.28999999999999998</v>
      </c>
      <c r="X831" s="106">
        <v>15</v>
      </c>
      <c r="Y831" s="104">
        <v>0</v>
      </c>
      <c r="Z831" s="105">
        <v>0</v>
      </c>
      <c r="AA831" s="106">
        <v>0</v>
      </c>
    </row>
    <row r="832" spans="1:27" ht="15.75" customHeight="1" x14ac:dyDescent="0.25">
      <c r="A832" s="96" t="s">
        <v>2490</v>
      </c>
      <c r="B832" s="96" t="s">
        <v>2506</v>
      </c>
      <c r="C832" s="96" t="s">
        <v>2456</v>
      </c>
      <c r="F832" s="97" t="s">
        <v>2456</v>
      </c>
      <c r="G832" s="98">
        <v>30</v>
      </c>
      <c r="H832" s="98">
        <v>5.5</v>
      </c>
      <c r="I832" s="98">
        <v>5.5</v>
      </c>
      <c r="J832" s="99">
        <v>0.77</v>
      </c>
      <c r="K832" s="99">
        <v>1.28</v>
      </c>
      <c r="L832" s="100">
        <v>-0.68</v>
      </c>
      <c r="M832" s="101">
        <v>43282</v>
      </c>
      <c r="N832" s="100">
        <v>-0.68</v>
      </c>
      <c r="O832" s="97" t="s">
        <v>2492</v>
      </c>
      <c r="P832" s="97" t="s">
        <v>2456</v>
      </c>
      <c r="Q832" s="102"/>
      <c r="R832" s="100">
        <v>-1.62</v>
      </c>
      <c r="S832" s="102"/>
      <c r="T832" s="103">
        <v>3</v>
      </c>
      <c r="U832" s="103">
        <v>3</v>
      </c>
      <c r="V832" s="104">
        <v>2</v>
      </c>
      <c r="W832" s="105">
        <v>0.35</v>
      </c>
      <c r="X832" s="106">
        <v>60</v>
      </c>
      <c r="Y832" s="104"/>
      <c r="Z832" s="105"/>
      <c r="AA832" s="106" t="s">
        <v>2511</v>
      </c>
    </row>
    <row r="833" spans="1:27" ht="15.75" customHeight="1" x14ac:dyDescent="0.25">
      <c r="A833" s="96" t="s">
        <v>2490</v>
      </c>
      <c r="B833" s="96" t="s">
        <v>2506</v>
      </c>
      <c r="C833" s="96" t="s">
        <v>2441</v>
      </c>
      <c r="F833" s="97" t="s">
        <v>2441</v>
      </c>
      <c r="G833" s="98">
        <v>43</v>
      </c>
      <c r="H833" s="98">
        <v>3.8</v>
      </c>
      <c r="I833" s="98">
        <v>3.8</v>
      </c>
      <c r="J833" s="99">
        <v>0.74</v>
      </c>
      <c r="K833" s="99">
        <v>1.33</v>
      </c>
      <c r="L833" s="100">
        <v>-0.68</v>
      </c>
      <c r="M833" s="101">
        <v>43282</v>
      </c>
      <c r="N833" s="100">
        <v>-0.68</v>
      </c>
      <c r="O833" s="97" t="s">
        <v>2492</v>
      </c>
      <c r="P833" s="97" t="s">
        <v>2441</v>
      </c>
      <c r="Q833" s="102"/>
      <c r="R833" s="100">
        <v>-1.62</v>
      </c>
      <c r="S833" s="102"/>
      <c r="T833" s="103">
        <v>3</v>
      </c>
      <c r="U833" s="103">
        <v>3</v>
      </c>
      <c r="V833" s="104">
        <v>1.6</v>
      </c>
      <c r="W833" s="105">
        <v>0.42</v>
      </c>
      <c r="X833" s="106">
        <v>69</v>
      </c>
      <c r="Y833" s="104"/>
      <c r="Z833" s="105"/>
      <c r="AA833" s="106" t="s">
        <v>2511</v>
      </c>
    </row>
    <row r="834" spans="1:27" ht="15.75" customHeight="1" x14ac:dyDescent="0.25">
      <c r="A834" s="96" t="s">
        <v>2490</v>
      </c>
      <c r="B834" s="96" t="s">
        <v>2506</v>
      </c>
      <c r="C834" s="96" t="s">
        <v>2442</v>
      </c>
      <c r="F834" s="97" t="s">
        <v>2442</v>
      </c>
      <c r="G834" s="98">
        <v>33.5</v>
      </c>
      <c r="H834" s="98">
        <v>9.1</v>
      </c>
      <c r="I834" s="98">
        <v>9.1</v>
      </c>
      <c r="J834" s="99">
        <v>0.8</v>
      </c>
      <c r="K834" s="99">
        <v>1.73</v>
      </c>
      <c r="L834" s="100">
        <v>-0.68</v>
      </c>
      <c r="M834" s="101">
        <v>43282</v>
      </c>
      <c r="N834" s="100">
        <v>-0.68</v>
      </c>
      <c r="O834" s="97" t="s">
        <v>2492</v>
      </c>
      <c r="P834" s="97" t="s">
        <v>2442</v>
      </c>
      <c r="Q834" s="102"/>
      <c r="R834" s="100">
        <v>-1.62</v>
      </c>
      <c r="S834" s="102"/>
      <c r="T834" s="103">
        <v>3</v>
      </c>
      <c r="U834" s="103">
        <v>3</v>
      </c>
      <c r="V834" s="104">
        <v>4.8</v>
      </c>
      <c r="W834" s="105">
        <v>0.53</v>
      </c>
      <c r="X834" s="106">
        <v>161</v>
      </c>
      <c r="Y834" s="104">
        <v>0.8</v>
      </c>
      <c r="Z834" s="105">
        <v>0.09</v>
      </c>
      <c r="AA834" s="106">
        <v>27</v>
      </c>
    </row>
    <row r="835" spans="1:27" ht="15.75" customHeight="1" x14ac:dyDescent="0.25">
      <c r="A835" s="96" t="s">
        <v>2490</v>
      </c>
      <c r="B835" s="96" t="s">
        <v>2506</v>
      </c>
      <c r="C835" s="96" t="s">
        <v>2443</v>
      </c>
      <c r="F835" s="97" t="s">
        <v>2443</v>
      </c>
      <c r="G835" s="98">
        <v>33.5</v>
      </c>
      <c r="H835" s="98">
        <v>5</v>
      </c>
      <c r="I835" s="98">
        <v>5</v>
      </c>
      <c r="J835" s="99">
        <v>0.95</v>
      </c>
      <c r="K835" s="99">
        <v>2.1800000000000002</v>
      </c>
      <c r="L835" s="100">
        <v>-0.68</v>
      </c>
      <c r="M835" s="101">
        <v>43282</v>
      </c>
      <c r="N835" s="100">
        <v>-0.68</v>
      </c>
      <c r="O835" s="97" t="s">
        <v>2492</v>
      </c>
      <c r="P835" s="97" t="s">
        <v>2443</v>
      </c>
      <c r="Q835" s="102"/>
      <c r="R835" s="100">
        <v>-1.62</v>
      </c>
      <c r="S835" s="102"/>
      <c r="T835" s="103">
        <v>3</v>
      </c>
      <c r="U835" s="103">
        <v>3</v>
      </c>
      <c r="V835" s="104">
        <v>2.9</v>
      </c>
      <c r="W835" s="105">
        <v>0.57999999999999996</v>
      </c>
      <c r="X835" s="106">
        <v>97</v>
      </c>
      <c r="Y835" s="104"/>
      <c r="Z835" s="105"/>
      <c r="AA835" s="106" t="s">
        <v>2511</v>
      </c>
    </row>
    <row r="836" spans="1:27" ht="15.75" customHeight="1" x14ac:dyDescent="0.25">
      <c r="A836" s="96" t="s">
        <v>2490</v>
      </c>
      <c r="B836" s="96" t="s">
        <v>2506</v>
      </c>
      <c r="C836" s="96" t="s">
        <v>2460</v>
      </c>
      <c r="F836" s="97" t="s">
        <v>2460</v>
      </c>
      <c r="G836" s="98">
        <v>18.5</v>
      </c>
      <c r="H836" s="98">
        <v>13</v>
      </c>
      <c r="I836" s="98">
        <v>13</v>
      </c>
      <c r="J836" s="99">
        <v>0.95</v>
      </c>
      <c r="K836" s="99">
        <v>2.06</v>
      </c>
      <c r="L836" s="100">
        <v>-0.72</v>
      </c>
      <c r="M836" s="101">
        <v>43282</v>
      </c>
      <c r="N836" s="100">
        <v>-0.72</v>
      </c>
      <c r="O836" s="97" t="s">
        <v>2492</v>
      </c>
      <c r="P836" s="97" t="s">
        <v>2460</v>
      </c>
      <c r="Q836" s="102"/>
      <c r="R836" s="100">
        <v>-1.47</v>
      </c>
      <c r="S836" s="102"/>
      <c r="T836" s="103">
        <v>3</v>
      </c>
      <c r="U836" s="103">
        <v>3</v>
      </c>
      <c r="V836" s="104">
        <v>10.4</v>
      </c>
      <c r="W836" s="105">
        <v>0.8</v>
      </c>
      <c r="X836" s="106">
        <v>192</v>
      </c>
      <c r="Y836" s="104">
        <v>0.7</v>
      </c>
      <c r="Z836" s="105">
        <v>0.06</v>
      </c>
      <c r="AA836" s="106">
        <v>13</v>
      </c>
    </row>
    <row r="837" spans="1:27" ht="15.75" customHeight="1" x14ac:dyDescent="0.25">
      <c r="A837" s="96" t="s">
        <v>2490</v>
      </c>
      <c r="B837" s="96" t="s">
        <v>2506</v>
      </c>
      <c r="C837" s="96" t="s">
        <v>2461</v>
      </c>
      <c r="F837" s="97" t="s">
        <v>2461</v>
      </c>
      <c r="G837" s="98">
        <v>11</v>
      </c>
      <c r="H837" s="98">
        <v>3.8</v>
      </c>
      <c r="I837" s="98">
        <v>3.8</v>
      </c>
      <c r="J837" s="99">
        <v>0.88</v>
      </c>
      <c r="K837" s="99">
        <v>1.1000000000000001</v>
      </c>
      <c r="L837" s="100">
        <v>-0.72</v>
      </c>
      <c r="M837" s="101">
        <v>43282</v>
      </c>
      <c r="N837" s="100">
        <v>-0.72</v>
      </c>
      <c r="O837" s="97" t="s">
        <v>2492</v>
      </c>
      <c r="P837" s="97" t="s">
        <v>2461</v>
      </c>
      <c r="Q837" s="102"/>
      <c r="R837" s="100">
        <v>-1.47</v>
      </c>
      <c r="S837" s="102"/>
      <c r="T837" s="103">
        <v>3</v>
      </c>
      <c r="U837" s="103">
        <v>3</v>
      </c>
      <c r="V837" s="104">
        <v>0.5</v>
      </c>
      <c r="W837" s="105">
        <v>0.14000000000000001</v>
      </c>
      <c r="X837" s="106">
        <v>6</v>
      </c>
      <c r="Y837" s="104"/>
      <c r="Z837" s="105"/>
      <c r="AA837" s="106" t="s">
        <v>2511</v>
      </c>
    </row>
    <row r="838" spans="1:27" ht="14.25" customHeight="1" x14ac:dyDescent="0.25">
      <c r="A838" s="96" t="s">
        <v>2490</v>
      </c>
      <c r="B838" s="96" t="s">
        <v>2506</v>
      </c>
      <c r="C838" s="96" t="s">
        <v>2513</v>
      </c>
      <c r="F838" s="110">
        <v>21</v>
      </c>
      <c r="G838" s="108">
        <v>913.5</v>
      </c>
      <c r="H838" s="293"/>
      <c r="I838" s="293"/>
      <c r="J838" s="293"/>
      <c r="K838" s="293"/>
      <c r="L838" s="293"/>
      <c r="M838" s="293"/>
      <c r="N838" s="293"/>
      <c r="O838" s="293"/>
      <c r="P838" s="293"/>
      <c r="Q838" s="293"/>
      <c r="R838" s="293"/>
      <c r="S838" s="293"/>
      <c r="T838" s="293"/>
      <c r="U838" s="293"/>
      <c r="V838" s="293"/>
      <c r="W838" s="293"/>
      <c r="X838" s="109">
        <v>5291</v>
      </c>
      <c r="Y838" s="293"/>
      <c r="Z838" s="293"/>
      <c r="AA838" s="109">
        <v>40</v>
      </c>
    </row>
    <row r="839" spans="1:27" ht="13.8" customHeight="1" x14ac:dyDescent="0.25">
      <c r="A839" s="96" t="s">
        <v>2490</v>
      </c>
      <c r="B839" s="96" t="s">
        <v>2507</v>
      </c>
      <c r="C839" t="s">
        <v>1624</v>
      </c>
      <c r="E839" s="294" t="s">
        <v>2507</v>
      </c>
      <c r="F839" s="294"/>
      <c r="G839" s="294"/>
      <c r="H839" s="294"/>
      <c r="I839" s="294"/>
      <c r="J839" s="294"/>
      <c r="K839" s="294"/>
      <c r="L839" s="294"/>
      <c r="M839" s="294"/>
      <c r="N839" s="294"/>
      <c r="O839" s="294"/>
      <c r="P839" s="294"/>
      <c r="Q839" s="294"/>
      <c r="R839" s="294"/>
      <c r="S839" s="294"/>
      <c r="T839" s="294"/>
      <c r="U839" s="294"/>
      <c r="V839" s="294"/>
      <c r="W839" s="294"/>
      <c r="X839" s="294"/>
      <c r="Y839" s="294"/>
      <c r="Z839" s="294"/>
      <c r="AA839" s="294"/>
    </row>
    <row r="840" spans="1:27" ht="15.75" customHeight="1" x14ac:dyDescent="0.25">
      <c r="A840" s="96" t="s">
        <v>2490</v>
      </c>
      <c r="B840" s="96" t="s">
        <v>2507</v>
      </c>
      <c r="C840" s="96" t="s">
        <v>2462</v>
      </c>
      <c r="F840" s="97" t="s">
        <v>2462</v>
      </c>
      <c r="G840" s="98">
        <v>14</v>
      </c>
      <c r="H840" s="98">
        <v>1.3</v>
      </c>
      <c r="I840" s="98">
        <v>1.3</v>
      </c>
      <c r="J840" s="99">
        <v>0.69</v>
      </c>
      <c r="K840" s="99">
        <v>0.69</v>
      </c>
      <c r="L840" s="100">
        <v>-0.75</v>
      </c>
      <c r="M840" s="101">
        <v>43282</v>
      </c>
      <c r="N840" s="100">
        <v>-0.75</v>
      </c>
      <c r="O840" s="97" t="s">
        <v>2492</v>
      </c>
      <c r="P840" s="97" t="s">
        <v>2462</v>
      </c>
      <c r="Q840" s="102"/>
      <c r="R840" s="100">
        <v>-1.64</v>
      </c>
      <c r="S840" s="102"/>
      <c r="T840" s="103">
        <v>3</v>
      </c>
      <c r="U840" s="103">
        <v>3</v>
      </c>
      <c r="V840" s="104">
        <v>0</v>
      </c>
      <c r="W840" s="105">
        <v>0</v>
      </c>
      <c r="X840" s="106">
        <v>0</v>
      </c>
      <c r="Y840" s="104"/>
      <c r="Z840" s="105"/>
      <c r="AA840" s="106" t="s">
        <v>2511</v>
      </c>
    </row>
    <row r="841" spans="1:27" ht="14.25" customHeight="1" x14ac:dyDescent="0.25">
      <c r="A841" s="96" t="s">
        <v>2490</v>
      </c>
      <c r="B841" s="96" t="s">
        <v>2507</v>
      </c>
      <c r="C841" s="96" t="s">
        <v>2508</v>
      </c>
      <c r="F841" s="110">
        <v>1</v>
      </c>
      <c r="G841" s="108">
        <v>14</v>
      </c>
      <c r="H841" s="293"/>
      <c r="I841" s="293"/>
      <c r="J841" s="293"/>
      <c r="K841" s="293"/>
      <c r="L841" s="293"/>
      <c r="M841" s="293"/>
      <c r="N841" s="293"/>
      <c r="O841" s="293"/>
      <c r="P841" s="293"/>
      <c r="Q841" s="293"/>
      <c r="R841" s="293"/>
      <c r="S841" s="293"/>
      <c r="T841" s="293"/>
      <c r="U841" s="293"/>
      <c r="V841" s="293"/>
      <c r="W841" s="293"/>
      <c r="X841" s="109">
        <v>0</v>
      </c>
      <c r="Y841" s="293"/>
      <c r="Z841" s="293"/>
      <c r="AA841" s="109">
        <v>0</v>
      </c>
    </row>
    <row r="842" spans="1:27" ht="14.25" customHeight="1" x14ac:dyDescent="0.25">
      <c r="A842" s="96" t="s">
        <v>2490</v>
      </c>
      <c r="B842" s="96" t="s">
        <v>2514</v>
      </c>
      <c r="C842" t="s">
        <v>1624</v>
      </c>
      <c r="E842" s="295">
        <v>814</v>
      </c>
      <c r="F842" s="295"/>
      <c r="G842" s="108">
        <v>27672.5</v>
      </c>
      <c r="H842" s="293"/>
      <c r="I842" s="293"/>
      <c r="J842" s="293"/>
      <c r="K842" s="293"/>
      <c r="L842" s="293"/>
      <c r="M842" s="293"/>
      <c r="N842" s="293"/>
      <c r="O842" s="293"/>
      <c r="P842" s="293"/>
      <c r="Q842" s="293"/>
      <c r="R842" s="293"/>
      <c r="S842" s="293"/>
      <c r="T842" s="293"/>
      <c r="U842" s="293"/>
      <c r="V842" s="293"/>
      <c r="W842" s="293"/>
      <c r="X842" s="109">
        <v>62610</v>
      </c>
      <c r="Y842" s="293"/>
      <c r="Z842" s="293"/>
      <c r="AA842" s="109">
        <v>8308</v>
      </c>
    </row>
    <row r="843" spans="1:27" ht="12.75" customHeight="1" x14ac:dyDescent="0.25">
      <c r="A843" s="96" t="s">
        <v>2515</v>
      </c>
      <c r="B843" s="96" t="s">
        <v>2514</v>
      </c>
      <c r="C843" t="s">
        <v>1624</v>
      </c>
      <c r="D843" s="291" t="s">
        <v>2515</v>
      </c>
      <c r="E843" s="291"/>
      <c r="F843" s="291"/>
      <c r="G843" s="111">
        <v>27672.5</v>
      </c>
      <c r="H843" s="292"/>
      <c r="I843" s="292"/>
      <c r="J843" s="292"/>
      <c r="K843" s="292"/>
      <c r="L843" s="292"/>
      <c r="M843" s="292"/>
      <c r="N843" s="292"/>
      <c r="O843" s="292"/>
      <c r="P843" s="292"/>
      <c r="Q843" s="292"/>
      <c r="R843" s="292"/>
      <c r="S843" s="292"/>
      <c r="T843" s="292"/>
      <c r="U843" s="292"/>
      <c r="V843" s="292"/>
      <c r="W843" s="292"/>
      <c r="X843" s="112">
        <v>62610</v>
      </c>
      <c r="Y843" s="292"/>
      <c r="Z843" s="292"/>
      <c r="AA843" s="112">
        <v>8308</v>
      </c>
    </row>
  </sheetData>
  <autoFilter ref="A6:ES843" xr:uid="{ABEC961E-11AB-4B09-B4D7-85B09EF49E28}">
    <filterColumn colId="3" showButton="0"/>
    <filterColumn colId="4" showButton="0"/>
  </autoFilter>
  <mergeCells count="56">
    <mergeCell ref="E816:AA816"/>
    <mergeCell ref="E714:AA714"/>
    <mergeCell ref="H811:W811"/>
    <mergeCell ref="Y811:Z811"/>
    <mergeCell ref="E812:AA812"/>
    <mergeCell ref="H815:W815"/>
    <mergeCell ref="Y815:Z815"/>
    <mergeCell ref="E539:AA539"/>
    <mergeCell ref="H660:W660"/>
    <mergeCell ref="Y660:Z660"/>
    <mergeCell ref="E661:AA661"/>
    <mergeCell ref="H713:W713"/>
    <mergeCell ref="Y713:Z713"/>
    <mergeCell ref="E528:AA528"/>
    <mergeCell ref="H534:W534"/>
    <mergeCell ref="Y534:Z534"/>
    <mergeCell ref="E535:AA535"/>
    <mergeCell ref="H538:W538"/>
    <mergeCell ref="Y538:Z538"/>
    <mergeCell ref="H412:W412"/>
    <mergeCell ref="Y412:Z412"/>
    <mergeCell ref="E413:AA413"/>
    <mergeCell ref="H527:W527"/>
    <mergeCell ref="Y527:Z527"/>
    <mergeCell ref="D6:F6"/>
    <mergeCell ref="D7:AA7"/>
    <mergeCell ref="E8:AA8"/>
    <mergeCell ref="Y4:AA4"/>
    <mergeCell ref="V5:X5"/>
    <mergeCell ref="Y5:AA5"/>
    <mergeCell ref="D3:F3"/>
    <mergeCell ref="G3:N3"/>
    <mergeCell ref="O3:U3"/>
    <mergeCell ref="V3:AA3"/>
    <mergeCell ref="D4:F5"/>
    <mergeCell ref="G4:G5"/>
    <mergeCell ref="H4:H5"/>
    <mergeCell ref="I4:I5"/>
    <mergeCell ref="J4:J5"/>
    <mergeCell ref="K4:K5"/>
    <mergeCell ref="L4:L5"/>
    <mergeCell ref="M4:M5"/>
    <mergeCell ref="N4:N5"/>
    <mergeCell ref="O4:U4"/>
    <mergeCell ref="V4:X4"/>
    <mergeCell ref="H838:W838"/>
    <mergeCell ref="Y838:Z838"/>
    <mergeCell ref="E839:AA839"/>
    <mergeCell ref="H841:W841"/>
    <mergeCell ref="Y841:Z841"/>
    <mergeCell ref="E842:F842"/>
    <mergeCell ref="H842:W842"/>
    <mergeCell ref="Y842:Z842"/>
    <mergeCell ref="D843:F843"/>
    <mergeCell ref="H843:W843"/>
    <mergeCell ref="Y843:Z8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</vt:i4>
      </vt:variant>
      <vt:variant>
        <vt:lpstr>Benoemde bereiken</vt:lpstr>
      </vt:variant>
      <vt:variant>
        <vt:i4>7</vt:i4>
      </vt:variant>
    </vt:vector>
  </HeadingPairs>
  <TitlesOfParts>
    <vt:vector size="18" baseType="lpstr">
      <vt:lpstr>Profielen</vt:lpstr>
      <vt:lpstr>Monstervakken</vt:lpstr>
      <vt:lpstr>Te schonen duikers</vt:lpstr>
      <vt:lpstr>totalen</vt:lpstr>
      <vt:lpstr>Bruggen info</vt:lpstr>
      <vt:lpstr>OCE</vt:lpstr>
      <vt:lpstr>hlp duikers</vt:lpstr>
      <vt:lpstr>hpBPaanwas</vt:lpstr>
      <vt:lpstr>hlpBPout</vt:lpstr>
      <vt:lpstr>hlp_leggeruitrapport</vt:lpstr>
      <vt:lpstr>Binnen2jr</vt:lpstr>
      <vt:lpstr>'Bruggen info'!Afdrukbereik</vt:lpstr>
      <vt:lpstr>Monstervakken!Afdrukbereik</vt:lpstr>
      <vt:lpstr>Profielen!Afdrukbereik</vt:lpstr>
      <vt:lpstr>'Te schonen duikers'!Afdrukbereik</vt:lpstr>
      <vt:lpstr>Monstervakken!Afdruktitels</vt:lpstr>
      <vt:lpstr>Profielen!Afdruktitels</vt:lpstr>
      <vt:lpstr>'Te schonen duikers'!Afdruktitels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Jan-Hein Nijman</dc:creator>
  <cp:lastModifiedBy>Victor van Kekem</cp:lastModifiedBy>
  <cp:lastPrinted>2021-10-11T17:29:00Z</cp:lastPrinted>
  <dcterms:created xsi:type="dcterms:W3CDTF">2021-06-23T08:05:48Z</dcterms:created>
  <dcterms:modified xsi:type="dcterms:W3CDTF">2022-03-10T08:46:50Z</dcterms:modified>
</cp:coreProperties>
</file>